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Pokemon-Quant\data\"/>
    </mc:Choice>
  </mc:AlternateContent>
  <xr:revisionPtr revIDLastSave="0" documentId="13_ncr:1_{DADB0135-3A4D-4633-976E-5E800EE01156}" xr6:coauthVersionLast="47" xr6:coauthVersionMax="47" xr10:uidLastSave="{00000000-0000-0000-0000-000000000000}"/>
  <bookViews>
    <workbookView xWindow="-90" yWindow="-90" windowWidth="15497" windowHeight="10466" activeTab="1" xr2:uid="{6F0293B0-61C4-4376-BCED-C923E261B140}"/>
  </bookViews>
  <sheets>
    <sheet name="readme" sheetId="3" r:id="rId1"/>
    <sheet name="all_pokes" sheetId="1" r:id="rId2"/>
    <sheet name="constants" sheetId="2" r:id="rId3"/>
  </sheets>
  <definedNames>
    <definedName name="_xlnm._FilterDatabase" localSheetId="1" hidden="1">all_pokes!$A$1:$AV$1026</definedName>
  </definedNames>
  <calcPr calcId="181029"/>
</workbook>
</file>

<file path=xl/calcChain.xml><?xml version="1.0" encoding="utf-8"?>
<calcChain xmlns="http://schemas.openxmlformats.org/spreadsheetml/2006/main">
  <c r="AA5" i="1" l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A20" i="1"/>
  <c r="AA6" i="1"/>
  <c r="Z3" i="1"/>
  <c r="Z4" i="1"/>
  <c r="U1012" i="1"/>
  <c r="U677" i="1"/>
  <c r="U609" i="1"/>
  <c r="U934" i="1"/>
  <c r="U907" i="1"/>
  <c r="U987" i="1"/>
  <c r="U223" i="1"/>
  <c r="U781" i="1"/>
  <c r="U690" i="1"/>
  <c r="U1003" i="1"/>
  <c r="U1002" i="1"/>
  <c r="U954" i="1"/>
  <c r="U746" i="1"/>
  <c r="U245" i="1"/>
  <c r="U967" i="1"/>
  <c r="U879" i="1"/>
  <c r="U769" i="1"/>
  <c r="U164" i="1"/>
  <c r="U685" i="1"/>
  <c r="U968" i="1"/>
  <c r="U789" i="1"/>
  <c r="U597" i="1"/>
  <c r="U430" i="1"/>
  <c r="U832" i="1"/>
  <c r="U696" i="1"/>
  <c r="U292" i="1"/>
  <c r="U211" i="1"/>
  <c r="U158" i="1"/>
  <c r="U816" i="1"/>
  <c r="U845" i="1"/>
  <c r="U717" i="1"/>
  <c r="U691" i="1"/>
  <c r="U199" i="1"/>
  <c r="U510" i="1"/>
  <c r="U960" i="1"/>
  <c r="U240" i="1"/>
  <c r="U824" i="1"/>
  <c r="U147" i="1"/>
  <c r="U917" i="1"/>
  <c r="U900" i="1"/>
  <c r="U1009" i="1"/>
  <c r="U126" i="1"/>
  <c r="U170" i="1"/>
  <c r="U177" i="1"/>
  <c r="U969" i="1"/>
  <c r="U965" i="1"/>
  <c r="U212" i="1"/>
  <c r="U649" i="1"/>
  <c r="U343" i="1"/>
  <c r="U810" i="1"/>
  <c r="U862" i="1"/>
  <c r="U1014" i="1"/>
  <c r="U639" i="1"/>
  <c r="U698" i="1"/>
  <c r="U865" i="1"/>
  <c r="U202" i="1"/>
  <c r="U277" i="1"/>
  <c r="U174" i="1"/>
  <c r="U122" i="1"/>
  <c r="U785" i="1"/>
  <c r="U881" i="1"/>
  <c r="U596" i="1"/>
  <c r="U201" i="1"/>
  <c r="U376" i="1"/>
  <c r="U589" i="1"/>
  <c r="U279" i="1"/>
  <c r="U492" i="1"/>
  <c r="U371" i="1"/>
  <c r="U337" i="1"/>
  <c r="U808" i="1"/>
  <c r="U254" i="1"/>
  <c r="U663" i="1"/>
  <c r="U90" i="1"/>
  <c r="U646" i="1"/>
  <c r="U409" i="1"/>
  <c r="U281" i="1"/>
  <c r="U138" i="1"/>
  <c r="U553" i="1"/>
  <c r="U425" i="1"/>
  <c r="U1023" i="1"/>
  <c r="U473" i="1"/>
  <c r="U611" i="1"/>
  <c r="U51" i="1"/>
  <c r="U814" i="1"/>
  <c r="U116" i="1"/>
  <c r="U571" i="1"/>
  <c r="U472" i="1"/>
  <c r="U372" i="1"/>
  <c r="U96" i="1"/>
  <c r="U11" i="1"/>
  <c r="U12" i="1"/>
  <c r="U721" i="1"/>
  <c r="U342" i="1"/>
  <c r="U318" i="1"/>
  <c r="U331" i="1"/>
  <c r="U499" i="1"/>
  <c r="U119" i="1"/>
  <c r="U46" i="1"/>
  <c r="U437" i="1"/>
  <c r="U237" i="1"/>
  <c r="U17" i="1"/>
  <c r="U401" i="1"/>
  <c r="U453" i="1"/>
  <c r="U365" i="1"/>
  <c r="U171" i="1"/>
  <c r="U137" i="1"/>
  <c r="U89" i="1"/>
  <c r="U72" i="1"/>
  <c r="U98" i="1"/>
  <c r="U103" i="1"/>
  <c r="U102" i="1"/>
  <c r="U134" i="1"/>
  <c r="U447" i="1"/>
  <c r="U251" i="1"/>
  <c r="U206" i="1"/>
  <c r="U250" i="1"/>
  <c r="U491" i="1"/>
  <c r="L628" i="1"/>
  <c r="O628" i="1" s="1"/>
  <c r="M628" i="1"/>
  <c r="P628" i="1" s="1"/>
  <c r="N628" i="1"/>
  <c r="R628" i="1" s="1"/>
  <c r="U628" i="1"/>
  <c r="AC628" i="1"/>
  <c r="L256" i="1"/>
  <c r="O256" i="1" s="1"/>
  <c r="M256" i="1"/>
  <c r="P256" i="1" s="1"/>
  <c r="N256" i="1"/>
  <c r="S256" i="1" s="1"/>
  <c r="U256" i="1"/>
  <c r="AC256" i="1"/>
  <c r="L839" i="1"/>
  <c r="O839" i="1" s="1"/>
  <c r="M839" i="1"/>
  <c r="P839" i="1" s="1"/>
  <c r="N839" i="1"/>
  <c r="R839" i="1" s="1"/>
  <c r="U839" i="1"/>
  <c r="AC839" i="1"/>
  <c r="L611" i="1"/>
  <c r="O611" i="1" s="1"/>
  <c r="M611" i="1"/>
  <c r="P611" i="1" s="1"/>
  <c r="N611" i="1"/>
  <c r="S611" i="1" s="1"/>
  <c r="AC611" i="1"/>
  <c r="L151" i="1"/>
  <c r="O151" i="1" s="1"/>
  <c r="M151" i="1"/>
  <c r="P151" i="1" s="1"/>
  <c r="N151" i="1"/>
  <c r="S151" i="1" s="1"/>
  <c r="U151" i="1"/>
  <c r="AC151" i="1"/>
  <c r="L835" i="1"/>
  <c r="O835" i="1" s="1"/>
  <c r="M835" i="1"/>
  <c r="P835" i="1" s="1"/>
  <c r="N835" i="1"/>
  <c r="S835" i="1" s="1"/>
  <c r="U835" i="1"/>
  <c r="AC835" i="1"/>
  <c r="L640" i="1"/>
  <c r="O640" i="1" s="1"/>
  <c r="M640" i="1"/>
  <c r="P640" i="1" s="1"/>
  <c r="N640" i="1"/>
  <c r="S640" i="1" s="1"/>
  <c r="U640" i="1"/>
  <c r="AC640" i="1"/>
  <c r="L285" i="1"/>
  <c r="O285" i="1" s="1"/>
  <c r="M285" i="1"/>
  <c r="P285" i="1" s="1"/>
  <c r="N285" i="1"/>
  <c r="R285" i="1" s="1"/>
  <c r="U285" i="1"/>
  <c r="AC285" i="1"/>
  <c r="L1018" i="1"/>
  <c r="O1018" i="1" s="1"/>
  <c r="M1018" i="1"/>
  <c r="P1018" i="1" s="1"/>
  <c r="N1018" i="1"/>
  <c r="R1018" i="1" s="1"/>
  <c r="U1018" i="1"/>
  <c r="AC1018" i="1"/>
  <c r="L1020" i="1"/>
  <c r="O1020" i="1" s="1"/>
  <c r="M1020" i="1"/>
  <c r="P1020" i="1" s="1"/>
  <c r="N1020" i="1"/>
  <c r="R1020" i="1" s="1"/>
  <c r="U1020" i="1"/>
  <c r="AC1020" i="1"/>
  <c r="L626" i="1"/>
  <c r="O626" i="1" s="1"/>
  <c r="M626" i="1"/>
  <c r="P626" i="1" s="1"/>
  <c r="N626" i="1"/>
  <c r="R626" i="1" s="1"/>
  <c r="U626" i="1"/>
  <c r="AC626" i="1"/>
  <c r="L1009" i="1"/>
  <c r="O1009" i="1" s="1"/>
  <c r="M1009" i="1"/>
  <c r="P1009" i="1" s="1"/>
  <c r="N1009" i="1"/>
  <c r="S1009" i="1" s="1"/>
  <c r="AC1009" i="1"/>
  <c r="L1021" i="1"/>
  <c r="O1021" i="1" s="1"/>
  <c r="M1021" i="1"/>
  <c r="P1021" i="1" s="1"/>
  <c r="N1021" i="1"/>
  <c r="S1021" i="1" s="1"/>
  <c r="U1021" i="1"/>
  <c r="AC1021" i="1"/>
  <c r="L647" i="1"/>
  <c r="O647" i="1" s="1"/>
  <c r="M647" i="1"/>
  <c r="P647" i="1" s="1"/>
  <c r="N647" i="1"/>
  <c r="R647" i="1" s="1"/>
  <c r="U647" i="1"/>
  <c r="AC647" i="1"/>
  <c r="L969" i="1"/>
  <c r="O969" i="1" s="1"/>
  <c r="M969" i="1"/>
  <c r="P969" i="1" s="1"/>
  <c r="N969" i="1"/>
  <c r="S969" i="1" s="1"/>
  <c r="AC969" i="1"/>
  <c r="L715" i="1"/>
  <c r="O715" i="1" s="1"/>
  <c r="M715" i="1"/>
  <c r="P715" i="1" s="1"/>
  <c r="N715" i="1"/>
  <c r="R715" i="1" s="1"/>
  <c r="U715" i="1"/>
  <c r="AC715" i="1"/>
  <c r="L397" i="1"/>
  <c r="O397" i="1" s="1"/>
  <c r="M397" i="1"/>
  <c r="P397" i="1" s="1"/>
  <c r="N397" i="1"/>
  <c r="R397" i="1" s="1"/>
  <c r="U397" i="1"/>
  <c r="AC397" i="1"/>
  <c r="L911" i="1"/>
  <c r="O911" i="1" s="1"/>
  <c r="M911" i="1"/>
  <c r="P911" i="1" s="1"/>
  <c r="N911" i="1"/>
  <c r="R911" i="1" s="1"/>
  <c r="U911" i="1"/>
  <c r="AC911" i="1"/>
  <c r="L555" i="1"/>
  <c r="O555" i="1" s="1"/>
  <c r="M555" i="1"/>
  <c r="P555" i="1" s="1"/>
  <c r="N555" i="1"/>
  <c r="R555" i="1" s="1"/>
  <c r="U555" i="1"/>
  <c r="AC555" i="1"/>
  <c r="L894" i="1"/>
  <c r="O894" i="1" s="1"/>
  <c r="M894" i="1"/>
  <c r="P894" i="1" s="1"/>
  <c r="N894" i="1"/>
  <c r="S894" i="1" s="1"/>
  <c r="U894" i="1"/>
  <c r="AC894" i="1"/>
  <c r="L453" i="1"/>
  <c r="O453" i="1" s="1"/>
  <c r="M453" i="1"/>
  <c r="P453" i="1" s="1"/>
  <c r="N453" i="1"/>
  <c r="S453" i="1" s="1"/>
  <c r="AC453" i="1"/>
  <c r="L889" i="1"/>
  <c r="O889" i="1" s="1"/>
  <c r="M889" i="1"/>
  <c r="P889" i="1" s="1"/>
  <c r="N889" i="1"/>
  <c r="S889" i="1" s="1"/>
  <c r="U889" i="1"/>
  <c r="AC889" i="1"/>
  <c r="L473" i="1"/>
  <c r="O473" i="1" s="1"/>
  <c r="M473" i="1"/>
  <c r="P473" i="1" s="1"/>
  <c r="N473" i="1"/>
  <c r="S473" i="1" s="1"/>
  <c r="AC473" i="1"/>
  <c r="L788" i="1"/>
  <c r="O788" i="1" s="1"/>
  <c r="M788" i="1"/>
  <c r="P788" i="1" s="1"/>
  <c r="N788" i="1"/>
  <c r="R788" i="1" s="1"/>
  <c r="U788" i="1"/>
  <c r="AC788" i="1"/>
  <c r="L479" i="1"/>
  <c r="O479" i="1" s="1"/>
  <c r="M479" i="1"/>
  <c r="P479" i="1" s="1"/>
  <c r="N479" i="1"/>
  <c r="R479" i="1" s="1"/>
  <c r="U479" i="1"/>
  <c r="AC479" i="1"/>
  <c r="L898" i="1"/>
  <c r="O898" i="1" s="1"/>
  <c r="M898" i="1"/>
  <c r="P898" i="1" s="1"/>
  <c r="N898" i="1"/>
  <c r="R898" i="1" s="1"/>
  <c r="U898" i="1"/>
  <c r="AC898" i="1"/>
  <c r="L520" i="1"/>
  <c r="O520" i="1" s="1"/>
  <c r="M520" i="1"/>
  <c r="P520" i="1" s="1"/>
  <c r="N520" i="1"/>
  <c r="S520" i="1" s="1"/>
  <c r="U520" i="1"/>
  <c r="AC520" i="1"/>
  <c r="L949" i="1"/>
  <c r="O949" i="1" s="1"/>
  <c r="M949" i="1"/>
  <c r="P949" i="1" s="1"/>
  <c r="N949" i="1"/>
  <c r="S949" i="1" s="1"/>
  <c r="U949" i="1"/>
  <c r="AC949" i="1"/>
  <c r="L704" i="1"/>
  <c r="O704" i="1" s="1"/>
  <c r="M704" i="1"/>
  <c r="P704" i="1" s="1"/>
  <c r="N704" i="1"/>
  <c r="S704" i="1" s="1"/>
  <c r="U704" i="1"/>
  <c r="AC704" i="1"/>
  <c r="L281" i="1"/>
  <c r="O281" i="1" s="1"/>
  <c r="M281" i="1"/>
  <c r="P281" i="1" s="1"/>
  <c r="N281" i="1"/>
  <c r="S281" i="1" s="1"/>
  <c r="AC281" i="1"/>
  <c r="L900" i="1"/>
  <c r="O900" i="1" s="1"/>
  <c r="M900" i="1"/>
  <c r="P900" i="1" s="1"/>
  <c r="N900" i="1"/>
  <c r="R900" i="1" s="1"/>
  <c r="AC900" i="1"/>
  <c r="L670" i="1"/>
  <c r="O670" i="1" s="1"/>
  <c r="M670" i="1"/>
  <c r="P670" i="1" s="1"/>
  <c r="N670" i="1"/>
  <c r="R670" i="1" s="1"/>
  <c r="U670" i="1"/>
  <c r="AC670" i="1"/>
  <c r="L280" i="1"/>
  <c r="O280" i="1" s="1"/>
  <c r="M280" i="1"/>
  <c r="P280" i="1" s="1"/>
  <c r="N280" i="1"/>
  <c r="S280" i="1" s="1"/>
  <c r="U280" i="1"/>
  <c r="AC280" i="1"/>
  <c r="L775" i="1"/>
  <c r="O775" i="1" s="1"/>
  <c r="M775" i="1"/>
  <c r="P775" i="1" s="1"/>
  <c r="N775" i="1"/>
  <c r="S775" i="1" s="1"/>
  <c r="U775" i="1"/>
  <c r="AC775" i="1"/>
  <c r="L361" i="1"/>
  <c r="O361" i="1" s="1"/>
  <c r="M361" i="1"/>
  <c r="P361" i="1" s="1"/>
  <c r="N361" i="1"/>
  <c r="S361" i="1" s="1"/>
  <c r="U361" i="1"/>
  <c r="AC361" i="1"/>
  <c r="L920" i="1"/>
  <c r="O920" i="1" s="1"/>
  <c r="M920" i="1"/>
  <c r="P920" i="1" s="1"/>
  <c r="N920" i="1"/>
  <c r="S920" i="1" s="1"/>
  <c r="U920" i="1"/>
  <c r="AC920" i="1"/>
  <c r="L401" i="1"/>
  <c r="O401" i="1" s="1"/>
  <c r="M401" i="1"/>
  <c r="P401" i="1" s="1"/>
  <c r="N401" i="1"/>
  <c r="S401" i="1" s="1"/>
  <c r="AC401" i="1"/>
  <c r="L973" i="1"/>
  <c r="O973" i="1" s="1"/>
  <c r="M973" i="1"/>
  <c r="P973" i="1" s="1"/>
  <c r="N973" i="1"/>
  <c r="S973" i="1" s="1"/>
  <c r="U973" i="1"/>
  <c r="AC973" i="1"/>
  <c r="L535" i="1"/>
  <c r="O535" i="1" s="1"/>
  <c r="M535" i="1"/>
  <c r="P535" i="1" s="1"/>
  <c r="N535" i="1"/>
  <c r="S535" i="1" s="1"/>
  <c r="U535" i="1"/>
  <c r="AC535" i="1"/>
  <c r="L971" i="1"/>
  <c r="O971" i="1" s="1"/>
  <c r="M971" i="1"/>
  <c r="P971" i="1" s="1"/>
  <c r="N971" i="1"/>
  <c r="R971" i="1" s="1"/>
  <c r="U971" i="1"/>
  <c r="AC971" i="1"/>
  <c r="L470" i="1"/>
  <c r="O470" i="1" s="1"/>
  <c r="M470" i="1"/>
  <c r="P470" i="1" s="1"/>
  <c r="N470" i="1"/>
  <c r="R470" i="1" s="1"/>
  <c r="U470" i="1"/>
  <c r="AC470" i="1"/>
  <c r="L747" i="1"/>
  <c r="O747" i="1" s="1"/>
  <c r="M747" i="1"/>
  <c r="P747" i="1" s="1"/>
  <c r="N747" i="1"/>
  <c r="R747" i="1" s="1"/>
  <c r="U747" i="1"/>
  <c r="AC747" i="1"/>
  <c r="L617" i="1"/>
  <c r="O617" i="1" s="1"/>
  <c r="M617" i="1"/>
  <c r="P617" i="1" s="1"/>
  <c r="N617" i="1"/>
  <c r="S617" i="1" s="1"/>
  <c r="U617" i="1"/>
  <c r="AC617" i="1"/>
  <c r="L301" i="1"/>
  <c r="O301" i="1" s="1"/>
  <c r="M301" i="1"/>
  <c r="P301" i="1" s="1"/>
  <c r="N301" i="1"/>
  <c r="S301" i="1" s="1"/>
  <c r="U301" i="1"/>
  <c r="AC301" i="1"/>
  <c r="L833" i="1"/>
  <c r="O833" i="1" s="1"/>
  <c r="M833" i="1"/>
  <c r="P833" i="1" s="1"/>
  <c r="N833" i="1"/>
  <c r="S833" i="1" s="1"/>
  <c r="U833" i="1"/>
  <c r="AC833" i="1"/>
  <c r="L527" i="1"/>
  <c r="O527" i="1" s="1"/>
  <c r="M527" i="1"/>
  <c r="P527" i="1" s="1"/>
  <c r="N527" i="1"/>
  <c r="S527" i="1" s="1"/>
  <c r="U527" i="1"/>
  <c r="AC527" i="1"/>
  <c r="L811" i="1"/>
  <c r="O811" i="1" s="1"/>
  <c r="M811" i="1"/>
  <c r="P811" i="1" s="1"/>
  <c r="N811" i="1"/>
  <c r="R811" i="1" s="1"/>
  <c r="U811" i="1"/>
  <c r="AC811" i="1"/>
  <c r="L481" i="1"/>
  <c r="O481" i="1" s="1"/>
  <c r="M481" i="1"/>
  <c r="P481" i="1" s="1"/>
  <c r="N481" i="1"/>
  <c r="R481" i="1" s="1"/>
  <c r="U481" i="1"/>
  <c r="AC481" i="1"/>
  <c r="L916" i="1"/>
  <c r="O916" i="1" s="1"/>
  <c r="M916" i="1"/>
  <c r="P916" i="1" s="1"/>
  <c r="N916" i="1"/>
  <c r="S916" i="1" s="1"/>
  <c r="U916" i="1"/>
  <c r="AC916" i="1"/>
  <c r="L503" i="1"/>
  <c r="O503" i="1" s="1"/>
  <c r="M503" i="1"/>
  <c r="P503" i="1" s="1"/>
  <c r="N503" i="1"/>
  <c r="S503" i="1" s="1"/>
  <c r="U503" i="1"/>
  <c r="AC503" i="1"/>
  <c r="L885" i="1"/>
  <c r="O885" i="1" s="1"/>
  <c r="M885" i="1"/>
  <c r="P885" i="1" s="1"/>
  <c r="N885" i="1"/>
  <c r="S885" i="1" s="1"/>
  <c r="U885" i="1"/>
  <c r="AC885" i="1"/>
  <c r="L552" i="1"/>
  <c r="O552" i="1" s="1"/>
  <c r="M552" i="1"/>
  <c r="P552" i="1" s="1"/>
  <c r="N552" i="1"/>
  <c r="S552" i="1" s="1"/>
  <c r="U552" i="1"/>
  <c r="AC552" i="1"/>
  <c r="L762" i="1"/>
  <c r="O762" i="1" s="1"/>
  <c r="M762" i="1"/>
  <c r="P762" i="1" s="1"/>
  <c r="N762" i="1"/>
  <c r="S762" i="1" s="1"/>
  <c r="U762" i="1"/>
  <c r="AC762" i="1"/>
  <c r="L309" i="1"/>
  <c r="O309" i="1" s="1"/>
  <c r="M309" i="1"/>
  <c r="P309" i="1" s="1"/>
  <c r="N309" i="1"/>
  <c r="S309" i="1" s="1"/>
  <c r="U309" i="1"/>
  <c r="AC309" i="1"/>
  <c r="L750" i="1"/>
  <c r="O750" i="1" s="1"/>
  <c r="M750" i="1"/>
  <c r="P750" i="1" s="1"/>
  <c r="N750" i="1"/>
  <c r="S750" i="1" s="1"/>
  <c r="U750" i="1"/>
  <c r="AC750" i="1"/>
  <c r="L384" i="1"/>
  <c r="O384" i="1" s="1"/>
  <c r="M384" i="1"/>
  <c r="P384" i="1" s="1"/>
  <c r="N384" i="1"/>
  <c r="R384" i="1" s="1"/>
  <c r="U384" i="1"/>
  <c r="AC384" i="1"/>
  <c r="L731" i="1"/>
  <c r="O731" i="1" s="1"/>
  <c r="M731" i="1"/>
  <c r="P731" i="1" s="1"/>
  <c r="N731" i="1"/>
  <c r="R731" i="1" s="1"/>
  <c r="U731" i="1"/>
  <c r="AC731" i="1"/>
  <c r="L119" i="1"/>
  <c r="O119" i="1" s="1"/>
  <c r="M119" i="1"/>
  <c r="P119" i="1" s="1"/>
  <c r="N119" i="1"/>
  <c r="R119" i="1" s="1"/>
  <c r="AC119" i="1"/>
  <c r="L812" i="1"/>
  <c r="O812" i="1" s="1"/>
  <c r="M812" i="1"/>
  <c r="P812" i="1" s="1"/>
  <c r="N812" i="1"/>
  <c r="R812" i="1" s="1"/>
  <c r="U812" i="1"/>
  <c r="AC812" i="1"/>
  <c r="L658" i="1"/>
  <c r="O658" i="1" s="1"/>
  <c r="M658" i="1"/>
  <c r="P658" i="1" s="1"/>
  <c r="N658" i="1"/>
  <c r="S658" i="1" s="1"/>
  <c r="U658" i="1"/>
  <c r="AC658" i="1"/>
  <c r="L228" i="1"/>
  <c r="O228" i="1" s="1"/>
  <c r="M228" i="1"/>
  <c r="P228" i="1" s="1"/>
  <c r="N228" i="1"/>
  <c r="R228" i="1" s="1"/>
  <c r="U228" i="1"/>
  <c r="AC228" i="1"/>
  <c r="L721" i="1"/>
  <c r="O721" i="1" s="1"/>
  <c r="M721" i="1"/>
  <c r="P721" i="1" s="1"/>
  <c r="N721" i="1"/>
  <c r="S721" i="1" s="1"/>
  <c r="AC721" i="1"/>
  <c r="L544" i="1"/>
  <c r="O544" i="1" s="1"/>
  <c r="M544" i="1"/>
  <c r="P544" i="1" s="1"/>
  <c r="N544" i="1"/>
  <c r="R544" i="1" s="1"/>
  <c r="U544" i="1"/>
  <c r="AC544" i="1"/>
  <c r="L286" i="1"/>
  <c r="O286" i="1" s="1"/>
  <c r="M286" i="1"/>
  <c r="P286" i="1" s="1"/>
  <c r="N286" i="1"/>
  <c r="R286" i="1" s="1"/>
  <c r="U286" i="1"/>
  <c r="AC286" i="1"/>
  <c r="L763" i="1"/>
  <c r="O763" i="1" s="1"/>
  <c r="M763" i="1"/>
  <c r="P763" i="1" s="1"/>
  <c r="N763" i="1"/>
  <c r="R763" i="1" s="1"/>
  <c r="U763" i="1"/>
  <c r="AC763" i="1"/>
  <c r="L525" i="1"/>
  <c r="O525" i="1" s="1"/>
  <c r="M525" i="1"/>
  <c r="P525" i="1" s="1"/>
  <c r="N525" i="1"/>
  <c r="R525" i="1" s="1"/>
  <c r="U525" i="1"/>
  <c r="AC525" i="1"/>
  <c r="L130" i="1"/>
  <c r="O130" i="1" s="1"/>
  <c r="M130" i="1"/>
  <c r="P130" i="1" s="1"/>
  <c r="N130" i="1"/>
  <c r="S130" i="1" s="1"/>
  <c r="U130" i="1"/>
  <c r="AC130" i="1"/>
  <c r="L899" i="1"/>
  <c r="O899" i="1" s="1"/>
  <c r="M899" i="1"/>
  <c r="P899" i="1" s="1"/>
  <c r="N899" i="1"/>
  <c r="S899" i="1" s="1"/>
  <c r="U899" i="1"/>
  <c r="AC899" i="1"/>
  <c r="L665" i="1"/>
  <c r="O665" i="1" s="1"/>
  <c r="M665" i="1"/>
  <c r="P665" i="1" s="1"/>
  <c r="N665" i="1"/>
  <c r="S665" i="1" s="1"/>
  <c r="U665" i="1"/>
  <c r="AC665" i="1"/>
  <c r="L389" i="1"/>
  <c r="O389" i="1" s="1"/>
  <c r="M389" i="1"/>
  <c r="P389" i="1" s="1"/>
  <c r="N389" i="1"/>
  <c r="R389" i="1" s="1"/>
  <c r="U389" i="1"/>
  <c r="AC389" i="1"/>
  <c r="L928" i="1"/>
  <c r="O928" i="1" s="1"/>
  <c r="M928" i="1"/>
  <c r="P928" i="1" s="1"/>
  <c r="N928" i="1"/>
  <c r="S928" i="1" s="1"/>
  <c r="U928" i="1"/>
  <c r="AC928" i="1"/>
  <c r="L441" i="1"/>
  <c r="O441" i="1" s="1"/>
  <c r="M441" i="1"/>
  <c r="P441" i="1" s="1"/>
  <c r="N441" i="1"/>
  <c r="R441" i="1" s="1"/>
  <c r="U441" i="1"/>
  <c r="AC441" i="1"/>
  <c r="L943" i="1"/>
  <c r="O943" i="1" s="1"/>
  <c r="M943" i="1"/>
  <c r="P943" i="1" s="1"/>
  <c r="N943" i="1"/>
  <c r="R943" i="1" s="1"/>
  <c r="U943" i="1"/>
  <c r="AC943" i="1"/>
  <c r="L700" i="1"/>
  <c r="O700" i="1" s="1"/>
  <c r="M700" i="1"/>
  <c r="P700" i="1" s="1"/>
  <c r="N700" i="1"/>
  <c r="S700" i="1" s="1"/>
  <c r="U700" i="1"/>
  <c r="AC700" i="1"/>
  <c r="L382" i="1"/>
  <c r="O382" i="1" s="1"/>
  <c r="M382" i="1"/>
  <c r="P382" i="1" s="1"/>
  <c r="N382" i="1"/>
  <c r="R382" i="1" s="1"/>
  <c r="U382" i="1"/>
  <c r="AC382" i="1"/>
  <c r="L592" i="1"/>
  <c r="O592" i="1" s="1"/>
  <c r="M592" i="1"/>
  <c r="P592" i="1" s="1"/>
  <c r="N592" i="1"/>
  <c r="S592" i="1" s="1"/>
  <c r="U592" i="1"/>
  <c r="AC592" i="1"/>
  <c r="L312" i="1"/>
  <c r="O312" i="1" s="1"/>
  <c r="M312" i="1"/>
  <c r="P312" i="1" s="1"/>
  <c r="N312" i="1"/>
  <c r="R312" i="1" s="1"/>
  <c r="U312" i="1"/>
  <c r="AC312" i="1"/>
  <c r="L761" i="1"/>
  <c r="O761" i="1" s="1"/>
  <c r="M761" i="1"/>
  <c r="P761" i="1" s="1"/>
  <c r="N761" i="1"/>
  <c r="S761" i="1" s="1"/>
  <c r="U761" i="1"/>
  <c r="AC761" i="1"/>
  <c r="L347" i="1"/>
  <c r="O347" i="1" s="1"/>
  <c r="M347" i="1"/>
  <c r="P347" i="1" s="1"/>
  <c r="N347" i="1"/>
  <c r="S347" i="1" s="1"/>
  <c r="U347" i="1"/>
  <c r="AC347" i="1"/>
  <c r="L717" i="1"/>
  <c r="O717" i="1" s="1"/>
  <c r="M717" i="1"/>
  <c r="P717" i="1" s="1"/>
  <c r="N717" i="1"/>
  <c r="R717" i="1" s="1"/>
  <c r="AC717" i="1"/>
  <c r="L404" i="1"/>
  <c r="O404" i="1" s="1"/>
  <c r="M404" i="1"/>
  <c r="P404" i="1" s="1"/>
  <c r="N404" i="1"/>
  <c r="R404" i="1" s="1"/>
  <c r="U404" i="1"/>
  <c r="AC404" i="1"/>
  <c r="L644" i="1"/>
  <c r="O644" i="1" s="1"/>
  <c r="M644" i="1"/>
  <c r="P644" i="1" s="1"/>
  <c r="N644" i="1"/>
  <c r="R644" i="1" s="1"/>
  <c r="U644" i="1"/>
  <c r="AC644" i="1"/>
  <c r="L729" i="1"/>
  <c r="O729" i="1" s="1"/>
  <c r="M729" i="1"/>
  <c r="P729" i="1" s="1"/>
  <c r="N729" i="1"/>
  <c r="S729" i="1" s="1"/>
  <c r="U729" i="1"/>
  <c r="AC729" i="1"/>
  <c r="L314" i="1"/>
  <c r="O314" i="1" s="1"/>
  <c r="M314" i="1"/>
  <c r="P314" i="1" s="1"/>
  <c r="N314" i="1"/>
  <c r="S314" i="1" s="1"/>
  <c r="U314" i="1"/>
  <c r="AC314" i="1"/>
  <c r="L845" i="1"/>
  <c r="O845" i="1" s="1"/>
  <c r="M845" i="1"/>
  <c r="P845" i="1" s="1"/>
  <c r="N845" i="1"/>
  <c r="S845" i="1" s="1"/>
  <c r="AC845" i="1"/>
  <c r="L487" i="1"/>
  <c r="O487" i="1" s="1"/>
  <c r="M487" i="1"/>
  <c r="P487" i="1" s="1"/>
  <c r="N487" i="1"/>
  <c r="R487" i="1" s="1"/>
  <c r="U487" i="1"/>
  <c r="AC487" i="1"/>
  <c r="L678" i="1"/>
  <c r="O678" i="1" s="1"/>
  <c r="M678" i="1"/>
  <c r="P678" i="1" s="1"/>
  <c r="N678" i="1"/>
  <c r="S678" i="1" s="1"/>
  <c r="U678" i="1"/>
  <c r="AC678" i="1"/>
  <c r="L266" i="1"/>
  <c r="O266" i="1" s="1"/>
  <c r="M266" i="1"/>
  <c r="P266" i="1" s="1"/>
  <c r="N266" i="1"/>
  <c r="R266" i="1" s="1"/>
  <c r="U266" i="1"/>
  <c r="AC266" i="1"/>
  <c r="L978" i="1"/>
  <c r="O978" i="1" s="1"/>
  <c r="M978" i="1"/>
  <c r="P978" i="1" s="1"/>
  <c r="N978" i="1"/>
  <c r="R978" i="1" s="1"/>
  <c r="U978" i="1"/>
  <c r="AC978" i="1"/>
  <c r="L652" i="1"/>
  <c r="O652" i="1" s="1"/>
  <c r="M652" i="1"/>
  <c r="P652" i="1" s="1"/>
  <c r="N652" i="1"/>
  <c r="S652" i="1" s="1"/>
  <c r="U652" i="1"/>
  <c r="AC652" i="1"/>
  <c r="L703" i="1"/>
  <c r="O703" i="1" s="1"/>
  <c r="M703" i="1"/>
  <c r="P703" i="1" s="1"/>
  <c r="N703" i="1"/>
  <c r="R703" i="1" s="1"/>
  <c r="U703" i="1"/>
  <c r="AC703" i="1"/>
  <c r="L499" i="1"/>
  <c r="O499" i="1" s="1"/>
  <c r="M499" i="1"/>
  <c r="P499" i="1" s="1"/>
  <c r="N499" i="1"/>
  <c r="R499" i="1" s="1"/>
  <c r="AC499" i="1"/>
  <c r="L198" i="1"/>
  <c r="O198" i="1" s="1"/>
  <c r="M198" i="1"/>
  <c r="P198" i="1" s="1"/>
  <c r="N198" i="1"/>
  <c r="R198" i="1" s="1"/>
  <c r="U198" i="1"/>
  <c r="AC198" i="1"/>
  <c r="L918" i="1"/>
  <c r="O918" i="1" s="1"/>
  <c r="M918" i="1"/>
  <c r="P918" i="1" s="1"/>
  <c r="N918" i="1"/>
  <c r="S918" i="1" s="1"/>
  <c r="U918" i="1"/>
  <c r="AC918" i="1"/>
  <c r="L908" i="1"/>
  <c r="O908" i="1" s="1"/>
  <c r="M908" i="1"/>
  <c r="P908" i="1" s="1"/>
  <c r="N908" i="1"/>
  <c r="S908" i="1" s="1"/>
  <c r="U908" i="1"/>
  <c r="AC908" i="1"/>
  <c r="L551" i="1"/>
  <c r="O551" i="1" s="1"/>
  <c r="M551" i="1"/>
  <c r="P551" i="1" s="1"/>
  <c r="N551" i="1"/>
  <c r="S551" i="1" s="1"/>
  <c r="U551" i="1"/>
  <c r="AC551" i="1"/>
  <c r="L846" i="1"/>
  <c r="O846" i="1" s="1"/>
  <c r="M846" i="1"/>
  <c r="P846" i="1" s="1"/>
  <c r="N846" i="1"/>
  <c r="R846" i="1" s="1"/>
  <c r="U846" i="1"/>
  <c r="AC846" i="1"/>
  <c r="L463" i="1"/>
  <c r="O463" i="1" s="1"/>
  <c r="M463" i="1"/>
  <c r="P463" i="1" s="1"/>
  <c r="N463" i="1"/>
  <c r="R463" i="1" s="1"/>
  <c r="U463" i="1"/>
  <c r="AC463" i="1"/>
  <c r="L713" i="1"/>
  <c r="O713" i="1" s="1"/>
  <c r="M713" i="1"/>
  <c r="P713" i="1" s="1"/>
  <c r="N713" i="1"/>
  <c r="S713" i="1" s="1"/>
  <c r="U713" i="1"/>
  <c r="AC713" i="1"/>
  <c r="L424" i="1"/>
  <c r="O424" i="1" s="1"/>
  <c r="M424" i="1"/>
  <c r="P424" i="1" s="1"/>
  <c r="N424" i="1"/>
  <c r="S424" i="1" s="1"/>
  <c r="U424" i="1"/>
  <c r="AC424" i="1"/>
  <c r="L832" i="1"/>
  <c r="O832" i="1" s="1"/>
  <c r="M832" i="1"/>
  <c r="P832" i="1" s="1"/>
  <c r="N832" i="1"/>
  <c r="S832" i="1" s="1"/>
  <c r="AC832" i="1"/>
  <c r="L172" i="1"/>
  <c r="O172" i="1" s="1"/>
  <c r="M172" i="1"/>
  <c r="P172" i="1" s="1"/>
  <c r="N172" i="1"/>
  <c r="R172" i="1" s="1"/>
  <c r="U172" i="1"/>
  <c r="AC172" i="1"/>
  <c r="L905" i="1"/>
  <c r="O905" i="1" s="1"/>
  <c r="M905" i="1"/>
  <c r="P905" i="1" s="1"/>
  <c r="N905" i="1"/>
  <c r="S905" i="1" s="1"/>
  <c r="U905" i="1"/>
  <c r="AC905" i="1"/>
  <c r="L584" i="1"/>
  <c r="O584" i="1" s="1"/>
  <c r="M584" i="1"/>
  <c r="P584" i="1" s="1"/>
  <c r="N584" i="1"/>
  <c r="S584" i="1" s="1"/>
  <c r="U584" i="1"/>
  <c r="AC584" i="1"/>
  <c r="L456" i="1"/>
  <c r="O456" i="1" s="1"/>
  <c r="M456" i="1"/>
  <c r="P456" i="1" s="1"/>
  <c r="N456" i="1"/>
  <c r="R456" i="1" s="1"/>
  <c r="U456" i="1"/>
  <c r="AC456" i="1"/>
  <c r="L409" i="1"/>
  <c r="O409" i="1" s="1"/>
  <c r="M409" i="1"/>
  <c r="P409" i="1" s="1"/>
  <c r="N409" i="1"/>
  <c r="R409" i="1" s="1"/>
  <c r="AC409" i="1"/>
  <c r="L636" i="1"/>
  <c r="O636" i="1" s="1"/>
  <c r="M636" i="1"/>
  <c r="P636" i="1" s="1"/>
  <c r="N636" i="1"/>
  <c r="R636" i="1" s="1"/>
  <c r="U636" i="1"/>
  <c r="AC636" i="1"/>
  <c r="L892" i="1"/>
  <c r="O892" i="1" s="1"/>
  <c r="M892" i="1"/>
  <c r="P892" i="1" s="1"/>
  <c r="N892" i="1"/>
  <c r="S892" i="1" s="1"/>
  <c r="U892" i="1"/>
  <c r="AC892" i="1"/>
  <c r="L528" i="1"/>
  <c r="O528" i="1" s="1"/>
  <c r="M528" i="1"/>
  <c r="P528" i="1" s="1"/>
  <c r="N528" i="1"/>
  <c r="R528" i="1" s="1"/>
  <c r="U528" i="1"/>
  <c r="AC528" i="1"/>
  <c r="L773" i="1"/>
  <c r="O773" i="1" s="1"/>
  <c r="M773" i="1"/>
  <c r="P773" i="1" s="1"/>
  <c r="N773" i="1"/>
  <c r="S773" i="1" s="1"/>
  <c r="U773" i="1"/>
  <c r="AC773" i="1"/>
  <c r="L430" i="1"/>
  <c r="O430" i="1" s="1"/>
  <c r="M430" i="1"/>
  <c r="P430" i="1" s="1"/>
  <c r="N430" i="1"/>
  <c r="S430" i="1" s="1"/>
  <c r="AC430" i="1"/>
  <c r="L964" i="1"/>
  <c r="O964" i="1" s="1"/>
  <c r="M964" i="1"/>
  <c r="P964" i="1" s="1"/>
  <c r="N964" i="1"/>
  <c r="S964" i="1" s="1"/>
  <c r="U964" i="1"/>
  <c r="AC964" i="1"/>
  <c r="L650" i="1"/>
  <c r="O650" i="1" s="1"/>
  <c r="M650" i="1"/>
  <c r="P650" i="1" s="1"/>
  <c r="N650" i="1"/>
  <c r="R650" i="1" s="1"/>
  <c r="U650" i="1"/>
  <c r="AC650" i="1"/>
  <c r="L173" i="1"/>
  <c r="O173" i="1" s="1"/>
  <c r="M173" i="1"/>
  <c r="P173" i="1" s="1"/>
  <c r="N173" i="1"/>
  <c r="R173" i="1" s="1"/>
  <c r="U173" i="1"/>
  <c r="AC173" i="1"/>
  <c r="L942" i="1"/>
  <c r="O942" i="1" s="1"/>
  <c r="M942" i="1"/>
  <c r="P942" i="1" s="1"/>
  <c r="N942" i="1"/>
  <c r="S942" i="1" s="1"/>
  <c r="U942" i="1"/>
  <c r="AC942" i="1"/>
  <c r="L600" i="1"/>
  <c r="O600" i="1" s="1"/>
  <c r="M600" i="1"/>
  <c r="P600" i="1" s="1"/>
  <c r="N600" i="1"/>
  <c r="S600" i="1" s="1"/>
  <c r="U600" i="1"/>
  <c r="AC600" i="1"/>
  <c r="L742" i="1"/>
  <c r="O742" i="1" s="1"/>
  <c r="M742" i="1"/>
  <c r="P742" i="1" s="1"/>
  <c r="N742" i="1"/>
  <c r="S742" i="1" s="1"/>
  <c r="U742" i="1"/>
  <c r="AC742" i="1"/>
  <c r="L482" i="1"/>
  <c r="O482" i="1" s="1"/>
  <c r="M482" i="1"/>
  <c r="P482" i="1" s="1"/>
  <c r="N482" i="1"/>
  <c r="R482" i="1" s="1"/>
  <c r="U482" i="1"/>
  <c r="AC482" i="1"/>
  <c r="L692" i="1"/>
  <c r="O692" i="1" s="1"/>
  <c r="M692" i="1"/>
  <c r="P692" i="1" s="1"/>
  <c r="N692" i="1"/>
  <c r="S692" i="1" s="1"/>
  <c r="U692" i="1"/>
  <c r="AC692" i="1"/>
  <c r="L217" i="1"/>
  <c r="O217" i="1" s="1"/>
  <c r="M217" i="1"/>
  <c r="P217" i="1" s="1"/>
  <c r="N217" i="1"/>
  <c r="S217" i="1" s="1"/>
  <c r="U217" i="1"/>
  <c r="AC217" i="1"/>
  <c r="L497" i="1"/>
  <c r="O497" i="1" s="1"/>
  <c r="M497" i="1"/>
  <c r="P497" i="1" s="1"/>
  <c r="N497" i="1"/>
  <c r="R497" i="1" s="1"/>
  <c r="U497" i="1"/>
  <c r="AC497" i="1"/>
  <c r="L156" i="1"/>
  <c r="O156" i="1" s="1"/>
  <c r="M156" i="1"/>
  <c r="P156" i="1" s="1"/>
  <c r="N156" i="1"/>
  <c r="R156" i="1" s="1"/>
  <c r="U156" i="1"/>
  <c r="AC156" i="1"/>
  <c r="L504" i="1"/>
  <c r="O504" i="1" s="1"/>
  <c r="M504" i="1"/>
  <c r="P504" i="1" s="1"/>
  <c r="N504" i="1"/>
  <c r="R504" i="1" s="1"/>
  <c r="U504" i="1"/>
  <c r="AC504" i="1"/>
  <c r="L429" i="1"/>
  <c r="O429" i="1" s="1"/>
  <c r="M429" i="1"/>
  <c r="P429" i="1" s="1"/>
  <c r="N429" i="1"/>
  <c r="S429" i="1" s="1"/>
  <c r="U429" i="1"/>
  <c r="AC429" i="1"/>
  <c r="L452" i="1"/>
  <c r="O452" i="1" s="1"/>
  <c r="M452" i="1"/>
  <c r="P452" i="1" s="1"/>
  <c r="N452" i="1"/>
  <c r="S452" i="1" s="1"/>
  <c r="U452" i="1"/>
  <c r="AC452" i="1"/>
  <c r="L238" i="1"/>
  <c r="O238" i="1" s="1"/>
  <c r="M238" i="1"/>
  <c r="P238" i="1" s="1"/>
  <c r="N238" i="1"/>
  <c r="S238" i="1" s="1"/>
  <c r="U238" i="1"/>
  <c r="AC238" i="1"/>
  <c r="L257" i="1"/>
  <c r="O257" i="1" s="1"/>
  <c r="M257" i="1"/>
  <c r="P257" i="1" s="1"/>
  <c r="N257" i="1"/>
  <c r="R257" i="1" s="1"/>
  <c r="U257" i="1"/>
  <c r="AC257" i="1"/>
  <c r="L1022" i="1"/>
  <c r="O1022" i="1" s="1"/>
  <c r="M1022" i="1"/>
  <c r="P1022" i="1" s="1"/>
  <c r="N1022" i="1"/>
  <c r="R1022" i="1" s="1"/>
  <c r="U1022" i="1"/>
  <c r="AC1022" i="1"/>
  <c r="L48" i="1"/>
  <c r="O48" i="1" s="1"/>
  <c r="M48" i="1"/>
  <c r="P48" i="1" s="1"/>
  <c r="N48" i="1"/>
  <c r="R48" i="1" s="1"/>
  <c r="U48" i="1"/>
  <c r="AC48" i="1"/>
  <c r="L244" i="1"/>
  <c r="O244" i="1" s="1"/>
  <c r="M244" i="1"/>
  <c r="P244" i="1" s="1"/>
  <c r="N244" i="1"/>
  <c r="R244" i="1" s="1"/>
  <c r="U244" i="1"/>
  <c r="AC244" i="1"/>
  <c r="L913" i="1"/>
  <c r="O913" i="1" s="1"/>
  <c r="M913" i="1"/>
  <c r="P913" i="1" s="1"/>
  <c r="N913" i="1"/>
  <c r="S913" i="1" s="1"/>
  <c r="U913" i="1"/>
  <c r="AC913" i="1"/>
  <c r="L802" i="1"/>
  <c r="O802" i="1" s="1"/>
  <c r="M802" i="1"/>
  <c r="P802" i="1" s="1"/>
  <c r="N802" i="1"/>
  <c r="S802" i="1" s="1"/>
  <c r="U802" i="1"/>
  <c r="AC802" i="1"/>
  <c r="L216" i="1"/>
  <c r="O216" i="1" s="1"/>
  <c r="M216" i="1"/>
  <c r="P216" i="1" s="1"/>
  <c r="N216" i="1"/>
  <c r="S216" i="1" s="1"/>
  <c r="U216" i="1"/>
  <c r="AC216" i="1"/>
  <c r="L272" i="1"/>
  <c r="O272" i="1" s="1"/>
  <c r="M272" i="1"/>
  <c r="P272" i="1" s="1"/>
  <c r="N272" i="1"/>
  <c r="R272" i="1" s="1"/>
  <c r="U272" i="1"/>
  <c r="AC272" i="1"/>
  <c r="L370" i="1"/>
  <c r="O370" i="1" s="1"/>
  <c r="M370" i="1"/>
  <c r="P370" i="1" s="1"/>
  <c r="N370" i="1"/>
  <c r="R370" i="1" s="1"/>
  <c r="U370" i="1"/>
  <c r="AC370" i="1"/>
  <c r="L605" i="1"/>
  <c r="O605" i="1" s="1"/>
  <c r="M605" i="1"/>
  <c r="P605" i="1" s="1"/>
  <c r="N605" i="1"/>
  <c r="S605" i="1" s="1"/>
  <c r="U605" i="1"/>
  <c r="AC605" i="1"/>
  <c r="L720" i="1"/>
  <c r="O720" i="1" s="1"/>
  <c r="M720" i="1"/>
  <c r="P720" i="1" s="1"/>
  <c r="N720" i="1"/>
  <c r="R720" i="1" s="1"/>
  <c r="U720" i="1"/>
  <c r="AC720" i="1"/>
  <c r="L390" i="1"/>
  <c r="O390" i="1" s="1"/>
  <c r="M390" i="1"/>
  <c r="P390" i="1" s="1"/>
  <c r="N390" i="1"/>
  <c r="R390" i="1" s="1"/>
  <c r="U390" i="1"/>
  <c r="AC390" i="1"/>
  <c r="L778" i="1"/>
  <c r="O778" i="1" s="1"/>
  <c r="M778" i="1"/>
  <c r="P778" i="1" s="1"/>
  <c r="N778" i="1"/>
  <c r="R778" i="1" s="1"/>
  <c r="U778" i="1"/>
  <c r="AC778" i="1"/>
  <c r="L348" i="1"/>
  <c r="O348" i="1" s="1"/>
  <c r="M348" i="1"/>
  <c r="P348" i="1" s="1"/>
  <c r="N348" i="1"/>
  <c r="S348" i="1" s="1"/>
  <c r="U348" i="1"/>
  <c r="AC348" i="1"/>
  <c r="L206" i="1"/>
  <c r="O206" i="1" s="1"/>
  <c r="M206" i="1"/>
  <c r="P206" i="1" s="1"/>
  <c r="N206" i="1"/>
  <c r="R206" i="1" s="1"/>
  <c r="AC206" i="1"/>
  <c r="L145" i="1"/>
  <c r="O145" i="1" s="1"/>
  <c r="M145" i="1"/>
  <c r="P145" i="1" s="1"/>
  <c r="N145" i="1"/>
  <c r="S145" i="1" s="1"/>
  <c r="U145" i="1"/>
  <c r="AC145" i="1"/>
  <c r="L129" i="1"/>
  <c r="O129" i="1" s="1"/>
  <c r="M129" i="1"/>
  <c r="P129" i="1" s="1"/>
  <c r="N129" i="1"/>
  <c r="R129" i="1" s="1"/>
  <c r="U129" i="1"/>
  <c r="AC129" i="1"/>
  <c r="L86" i="1"/>
  <c r="O86" i="1" s="1"/>
  <c r="M86" i="1"/>
  <c r="P86" i="1" s="1"/>
  <c r="N86" i="1"/>
  <c r="R86" i="1" s="1"/>
  <c r="U86" i="1"/>
  <c r="AC86" i="1"/>
  <c r="L63" i="1"/>
  <c r="O63" i="1" s="1"/>
  <c r="M63" i="1"/>
  <c r="P63" i="1" s="1"/>
  <c r="N63" i="1"/>
  <c r="R63" i="1" s="1"/>
  <c r="U63" i="1"/>
  <c r="AC63" i="1"/>
  <c r="L850" i="1"/>
  <c r="O850" i="1" s="1"/>
  <c r="M850" i="1"/>
  <c r="P850" i="1" s="1"/>
  <c r="N850" i="1"/>
  <c r="R850" i="1" s="1"/>
  <c r="U850" i="1"/>
  <c r="AC850" i="1"/>
  <c r="L574" i="1"/>
  <c r="O574" i="1" s="1"/>
  <c r="M574" i="1"/>
  <c r="P574" i="1" s="1"/>
  <c r="N574" i="1"/>
  <c r="S574" i="1" s="1"/>
  <c r="U574" i="1"/>
  <c r="AC574" i="1"/>
  <c r="L24" i="1"/>
  <c r="O24" i="1" s="1"/>
  <c r="M24" i="1"/>
  <c r="P24" i="1" s="1"/>
  <c r="N24" i="1"/>
  <c r="S24" i="1" s="1"/>
  <c r="U24" i="1"/>
  <c r="AC24" i="1"/>
  <c r="L5" i="1"/>
  <c r="O5" i="1" s="1"/>
  <c r="M5" i="1"/>
  <c r="P5" i="1" s="1"/>
  <c r="N5" i="1"/>
  <c r="S5" i="1" s="1"/>
  <c r="U5" i="1"/>
  <c r="AC5" i="1"/>
  <c r="L57" i="1"/>
  <c r="O57" i="1" s="1"/>
  <c r="M57" i="1"/>
  <c r="P57" i="1" s="1"/>
  <c r="N57" i="1"/>
  <c r="R57" i="1" s="1"/>
  <c r="U57" i="1"/>
  <c r="AC57" i="1"/>
  <c r="L821" i="1"/>
  <c r="O821" i="1" s="1"/>
  <c r="M821" i="1"/>
  <c r="P821" i="1" s="1"/>
  <c r="N821" i="1"/>
  <c r="R821" i="1" s="1"/>
  <c r="U821" i="1"/>
  <c r="AC821" i="1"/>
  <c r="L639" i="1"/>
  <c r="O639" i="1" s="1"/>
  <c r="M639" i="1"/>
  <c r="P639" i="1" s="1"/>
  <c r="N639" i="1"/>
  <c r="R639" i="1" s="1"/>
  <c r="AC639" i="1"/>
  <c r="L284" i="1"/>
  <c r="O284" i="1" s="1"/>
  <c r="M284" i="1"/>
  <c r="P284" i="1" s="1"/>
  <c r="N284" i="1"/>
  <c r="R284" i="1" s="1"/>
  <c r="U284" i="1"/>
  <c r="AC284" i="1"/>
  <c r="L842" i="1"/>
  <c r="O842" i="1" s="1"/>
  <c r="M842" i="1"/>
  <c r="P842" i="1" s="1"/>
  <c r="N842" i="1"/>
  <c r="R842" i="1" s="1"/>
  <c r="U842" i="1"/>
  <c r="AC842" i="1"/>
  <c r="L613" i="1"/>
  <c r="O613" i="1" s="1"/>
  <c r="M613" i="1"/>
  <c r="P613" i="1" s="1"/>
  <c r="N613" i="1"/>
  <c r="R613" i="1" s="1"/>
  <c r="U613" i="1"/>
  <c r="AC613" i="1"/>
  <c r="L155" i="1"/>
  <c r="O155" i="1" s="1"/>
  <c r="M155" i="1"/>
  <c r="P155" i="1" s="1"/>
  <c r="N155" i="1"/>
  <c r="R155" i="1" s="1"/>
  <c r="U155" i="1"/>
  <c r="AC155" i="1"/>
  <c r="L806" i="1"/>
  <c r="O806" i="1" s="1"/>
  <c r="M806" i="1"/>
  <c r="P806" i="1" s="1"/>
  <c r="N806" i="1"/>
  <c r="S806" i="1" s="1"/>
  <c r="U806" i="1"/>
  <c r="AC806" i="1"/>
  <c r="L627" i="1"/>
  <c r="O627" i="1" s="1"/>
  <c r="M627" i="1"/>
  <c r="P627" i="1" s="1"/>
  <c r="N627" i="1"/>
  <c r="S627" i="1" s="1"/>
  <c r="U627" i="1"/>
  <c r="AC627" i="1"/>
  <c r="L214" i="1"/>
  <c r="O214" i="1" s="1"/>
  <c r="M214" i="1"/>
  <c r="P214" i="1" s="1"/>
  <c r="N214" i="1"/>
  <c r="R214" i="1" s="1"/>
  <c r="U214" i="1"/>
  <c r="AC214" i="1"/>
  <c r="L995" i="1"/>
  <c r="O995" i="1" s="1"/>
  <c r="M995" i="1"/>
  <c r="P995" i="1" s="1"/>
  <c r="N995" i="1"/>
  <c r="R995" i="1" s="1"/>
  <c r="U995" i="1"/>
  <c r="AC995" i="1"/>
  <c r="L548" i="1"/>
  <c r="O548" i="1" s="1"/>
  <c r="M548" i="1"/>
  <c r="P548" i="1" s="1"/>
  <c r="N548" i="1"/>
  <c r="R548" i="1" s="1"/>
  <c r="U548" i="1"/>
  <c r="AC548" i="1"/>
  <c r="L981" i="1"/>
  <c r="O981" i="1" s="1"/>
  <c r="M981" i="1"/>
  <c r="P981" i="1" s="1"/>
  <c r="N981" i="1"/>
  <c r="R981" i="1" s="1"/>
  <c r="U981" i="1"/>
  <c r="AC981" i="1"/>
  <c r="L541" i="1"/>
  <c r="O541" i="1" s="1"/>
  <c r="M541" i="1"/>
  <c r="P541" i="1" s="1"/>
  <c r="N541" i="1"/>
  <c r="S541" i="1" s="1"/>
  <c r="U541" i="1"/>
  <c r="AC541" i="1"/>
  <c r="L990" i="1"/>
  <c r="O990" i="1" s="1"/>
  <c r="M990" i="1"/>
  <c r="P990" i="1" s="1"/>
  <c r="N990" i="1"/>
  <c r="S990" i="1" s="1"/>
  <c r="U990" i="1"/>
  <c r="AC990" i="1"/>
  <c r="L719" i="1"/>
  <c r="O719" i="1" s="1"/>
  <c r="M719" i="1"/>
  <c r="P719" i="1" s="1"/>
  <c r="N719" i="1"/>
  <c r="R719" i="1" s="1"/>
  <c r="U719" i="1"/>
  <c r="AC719" i="1"/>
  <c r="L947" i="1"/>
  <c r="O947" i="1" s="1"/>
  <c r="M947" i="1"/>
  <c r="P947" i="1" s="1"/>
  <c r="N947" i="1"/>
  <c r="S947" i="1" s="1"/>
  <c r="U947" i="1"/>
  <c r="AC947" i="1"/>
  <c r="L564" i="1"/>
  <c r="O564" i="1" s="1"/>
  <c r="M564" i="1"/>
  <c r="P564" i="1" s="1"/>
  <c r="N564" i="1"/>
  <c r="R564" i="1" s="1"/>
  <c r="U564" i="1"/>
  <c r="AC564" i="1"/>
  <c r="L204" i="1"/>
  <c r="O204" i="1" s="1"/>
  <c r="M204" i="1"/>
  <c r="P204" i="1" s="1"/>
  <c r="N204" i="1"/>
  <c r="S204" i="1" s="1"/>
  <c r="U204" i="1"/>
  <c r="AC204" i="1"/>
  <c r="L771" i="1"/>
  <c r="O771" i="1" s="1"/>
  <c r="M771" i="1"/>
  <c r="P771" i="1" s="1"/>
  <c r="N771" i="1"/>
  <c r="R771" i="1" s="1"/>
  <c r="U771" i="1"/>
  <c r="AC771" i="1"/>
  <c r="L488" i="1"/>
  <c r="O488" i="1" s="1"/>
  <c r="M488" i="1"/>
  <c r="P488" i="1" s="1"/>
  <c r="N488" i="1"/>
  <c r="R488" i="1" s="1"/>
  <c r="U488" i="1"/>
  <c r="AC488" i="1"/>
  <c r="L1014" i="1"/>
  <c r="O1014" i="1" s="1"/>
  <c r="M1014" i="1"/>
  <c r="P1014" i="1" s="1"/>
  <c r="N1014" i="1"/>
  <c r="R1014" i="1" s="1"/>
  <c r="AC1014" i="1"/>
  <c r="L997" i="1"/>
  <c r="O997" i="1" s="1"/>
  <c r="M997" i="1"/>
  <c r="P997" i="1" s="1"/>
  <c r="N997" i="1"/>
  <c r="R997" i="1" s="1"/>
  <c r="U997" i="1"/>
  <c r="AC997" i="1"/>
  <c r="L1006" i="1"/>
  <c r="O1006" i="1" s="1"/>
  <c r="M1006" i="1"/>
  <c r="P1006" i="1" s="1"/>
  <c r="N1006" i="1"/>
  <c r="S1006" i="1" s="1"/>
  <c r="U1006" i="1"/>
  <c r="AC1006" i="1"/>
  <c r="L948" i="1"/>
  <c r="O948" i="1" s="1"/>
  <c r="M948" i="1"/>
  <c r="P948" i="1" s="1"/>
  <c r="N948" i="1"/>
  <c r="S948" i="1" s="1"/>
  <c r="U948" i="1"/>
  <c r="AC948" i="1"/>
  <c r="L587" i="1"/>
  <c r="O587" i="1" s="1"/>
  <c r="M587" i="1"/>
  <c r="P587" i="1" s="1"/>
  <c r="N587" i="1"/>
  <c r="R587" i="1" s="1"/>
  <c r="U587" i="1"/>
  <c r="AC587" i="1"/>
  <c r="L741" i="1"/>
  <c r="O741" i="1" s="1"/>
  <c r="M741" i="1"/>
  <c r="P741" i="1" s="1"/>
  <c r="N741" i="1"/>
  <c r="R741" i="1" s="1"/>
  <c r="U741" i="1"/>
  <c r="AC741" i="1"/>
  <c r="L385" i="1"/>
  <c r="O385" i="1" s="1"/>
  <c r="M385" i="1"/>
  <c r="P385" i="1" s="1"/>
  <c r="N385" i="1"/>
  <c r="S385" i="1" s="1"/>
  <c r="U385" i="1"/>
  <c r="AC385" i="1"/>
  <c r="L870" i="1"/>
  <c r="O870" i="1" s="1"/>
  <c r="M870" i="1"/>
  <c r="P870" i="1" s="1"/>
  <c r="N870" i="1"/>
  <c r="R870" i="1" s="1"/>
  <c r="U870" i="1"/>
  <c r="AC870" i="1"/>
  <c r="L662" i="1"/>
  <c r="O662" i="1" s="1"/>
  <c r="M662" i="1"/>
  <c r="P662" i="1" s="1"/>
  <c r="N662" i="1"/>
  <c r="S662" i="1" s="1"/>
  <c r="U662" i="1"/>
  <c r="AC662" i="1"/>
  <c r="L177" i="1"/>
  <c r="O177" i="1" s="1"/>
  <c r="M177" i="1"/>
  <c r="P177" i="1" s="1"/>
  <c r="N177" i="1"/>
  <c r="S177" i="1" s="1"/>
  <c r="AC177" i="1"/>
  <c r="L360" i="1"/>
  <c r="O360" i="1" s="1"/>
  <c r="M360" i="1"/>
  <c r="P360" i="1" s="1"/>
  <c r="N360" i="1"/>
  <c r="R360" i="1" s="1"/>
  <c r="U360" i="1"/>
  <c r="AC360" i="1"/>
  <c r="L989" i="1"/>
  <c r="O989" i="1" s="1"/>
  <c r="M989" i="1"/>
  <c r="P989" i="1" s="1"/>
  <c r="N989" i="1"/>
  <c r="R989" i="1" s="1"/>
  <c r="U989" i="1"/>
  <c r="AC989" i="1"/>
  <c r="L566" i="1"/>
  <c r="O566" i="1" s="1"/>
  <c r="M566" i="1"/>
  <c r="P566" i="1" s="1"/>
  <c r="N566" i="1"/>
  <c r="R566" i="1" s="1"/>
  <c r="U566" i="1"/>
  <c r="AC566" i="1"/>
  <c r="L559" i="1"/>
  <c r="O559" i="1" s="1"/>
  <c r="M559" i="1"/>
  <c r="P559" i="1" s="1"/>
  <c r="N559" i="1"/>
  <c r="S559" i="1" s="1"/>
  <c r="U559" i="1"/>
  <c r="AC559" i="1"/>
  <c r="L371" i="1"/>
  <c r="O371" i="1" s="1"/>
  <c r="M371" i="1"/>
  <c r="P371" i="1" s="1"/>
  <c r="N371" i="1"/>
  <c r="R371" i="1" s="1"/>
  <c r="AC371" i="1"/>
  <c r="L991" i="1"/>
  <c r="O991" i="1" s="1"/>
  <c r="M991" i="1"/>
  <c r="P991" i="1" s="1"/>
  <c r="N991" i="1"/>
  <c r="R991" i="1" s="1"/>
  <c r="U991" i="1"/>
  <c r="AC991" i="1"/>
  <c r="L794" i="1"/>
  <c r="O794" i="1" s="1"/>
  <c r="M794" i="1"/>
  <c r="P794" i="1" s="1"/>
  <c r="N794" i="1"/>
  <c r="R794" i="1" s="1"/>
  <c r="U794" i="1"/>
  <c r="AC794" i="1"/>
  <c r="L583" i="1"/>
  <c r="O583" i="1" s="1"/>
  <c r="M583" i="1"/>
  <c r="P583" i="1" s="1"/>
  <c r="N583" i="1"/>
  <c r="R583" i="1" s="1"/>
  <c r="U583" i="1"/>
  <c r="AC583" i="1"/>
  <c r="L654" i="1"/>
  <c r="O654" i="1" s="1"/>
  <c r="M654" i="1"/>
  <c r="P654" i="1" s="1"/>
  <c r="N654" i="1"/>
  <c r="S654" i="1" s="1"/>
  <c r="U654" i="1"/>
  <c r="AC654" i="1"/>
  <c r="L1019" i="1"/>
  <c r="O1019" i="1" s="1"/>
  <c r="M1019" i="1"/>
  <c r="P1019" i="1" s="1"/>
  <c r="N1019" i="1"/>
  <c r="S1019" i="1" s="1"/>
  <c r="U1019" i="1"/>
  <c r="AC1019" i="1"/>
  <c r="L580" i="1"/>
  <c r="O580" i="1" s="1"/>
  <c r="M580" i="1"/>
  <c r="P580" i="1" s="1"/>
  <c r="N580" i="1"/>
  <c r="R580" i="1" s="1"/>
  <c r="U580" i="1"/>
  <c r="AC580" i="1"/>
  <c r="L632" i="1"/>
  <c r="O632" i="1" s="1"/>
  <c r="M632" i="1"/>
  <c r="P632" i="1" s="1"/>
  <c r="N632" i="1"/>
  <c r="S632" i="1" s="1"/>
  <c r="U632" i="1"/>
  <c r="AC632" i="1"/>
  <c r="L1000" i="1"/>
  <c r="O1000" i="1" s="1"/>
  <c r="M1000" i="1"/>
  <c r="P1000" i="1" s="1"/>
  <c r="N1000" i="1"/>
  <c r="S1000" i="1" s="1"/>
  <c r="U1000" i="1"/>
  <c r="AC1000" i="1"/>
  <c r="L533" i="1"/>
  <c r="O533" i="1" s="1"/>
  <c r="M533" i="1"/>
  <c r="P533" i="1" s="1"/>
  <c r="N533" i="1"/>
  <c r="R533" i="1" s="1"/>
  <c r="U533" i="1"/>
  <c r="AC533" i="1"/>
  <c r="L175" i="1"/>
  <c r="O175" i="1" s="1"/>
  <c r="M175" i="1"/>
  <c r="P175" i="1" s="1"/>
  <c r="N175" i="1"/>
  <c r="S175" i="1" s="1"/>
  <c r="U175" i="1"/>
  <c r="AC175" i="1"/>
  <c r="L355" i="1"/>
  <c r="O355" i="1" s="1"/>
  <c r="M355" i="1"/>
  <c r="P355" i="1" s="1"/>
  <c r="N355" i="1"/>
  <c r="S355" i="1" s="1"/>
  <c r="U355" i="1"/>
  <c r="AC355" i="1"/>
  <c r="L625" i="1"/>
  <c r="O625" i="1" s="1"/>
  <c r="M625" i="1"/>
  <c r="P625" i="1" s="1"/>
  <c r="N625" i="1"/>
  <c r="R625" i="1" s="1"/>
  <c r="U625" i="1"/>
  <c r="AC625" i="1"/>
  <c r="L351" i="1"/>
  <c r="O351" i="1" s="1"/>
  <c r="M351" i="1"/>
  <c r="P351" i="1" s="1"/>
  <c r="N351" i="1"/>
  <c r="R351" i="1" s="1"/>
  <c r="U351" i="1"/>
  <c r="AC351" i="1"/>
  <c r="L557" i="1"/>
  <c r="O557" i="1" s="1"/>
  <c r="M557" i="1"/>
  <c r="P557" i="1" s="1"/>
  <c r="N557" i="1"/>
  <c r="R557" i="1" s="1"/>
  <c r="U557" i="1"/>
  <c r="AC557" i="1"/>
  <c r="L758" i="1"/>
  <c r="O758" i="1" s="1"/>
  <c r="M758" i="1"/>
  <c r="P758" i="1" s="1"/>
  <c r="N758" i="1"/>
  <c r="R758" i="1" s="1"/>
  <c r="U758" i="1"/>
  <c r="AC758" i="1"/>
  <c r="L672" i="1"/>
  <c r="O672" i="1" s="1"/>
  <c r="M672" i="1"/>
  <c r="P672" i="1" s="1"/>
  <c r="N672" i="1"/>
  <c r="R672" i="1" s="1"/>
  <c r="U672" i="1"/>
  <c r="AC672" i="1"/>
  <c r="L472" i="1"/>
  <c r="O472" i="1" s="1"/>
  <c r="M472" i="1"/>
  <c r="P472" i="1" s="1"/>
  <c r="N472" i="1"/>
  <c r="R472" i="1" s="1"/>
  <c r="AC472" i="1"/>
  <c r="L941" i="1"/>
  <c r="O941" i="1" s="1"/>
  <c r="M941" i="1"/>
  <c r="P941" i="1" s="1"/>
  <c r="N941" i="1"/>
  <c r="R941" i="1" s="1"/>
  <c r="U941" i="1"/>
  <c r="AC941" i="1"/>
  <c r="L606" i="1"/>
  <c r="O606" i="1" s="1"/>
  <c r="M606" i="1"/>
  <c r="P606" i="1" s="1"/>
  <c r="N606" i="1"/>
  <c r="R606" i="1" s="1"/>
  <c r="U606" i="1"/>
  <c r="AC606" i="1"/>
  <c r="L593" i="1"/>
  <c r="O593" i="1" s="1"/>
  <c r="M593" i="1"/>
  <c r="P593" i="1" s="1"/>
  <c r="N593" i="1"/>
  <c r="S593" i="1" s="1"/>
  <c r="U593" i="1"/>
  <c r="AC593" i="1"/>
  <c r="L571" i="1"/>
  <c r="O571" i="1" s="1"/>
  <c r="M571" i="1"/>
  <c r="P571" i="1" s="1"/>
  <c r="N571" i="1"/>
  <c r="S571" i="1" s="1"/>
  <c r="AC571" i="1"/>
  <c r="L610" i="1"/>
  <c r="O610" i="1" s="1"/>
  <c r="M610" i="1"/>
  <c r="P610" i="1" s="1"/>
  <c r="N610" i="1"/>
  <c r="R610" i="1" s="1"/>
  <c r="U610" i="1"/>
  <c r="AC610" i="1"/>
  <c r="L768" i="1"/>
  <c r="O768" i="1" s="1"/>
  <c r="M768" i="1"/>
  <c r="P768" i="1" s="1"/>
  <c r="N768" i="1"/>
  <c r="R768" i="1" s="1"/>
  <c r="U768" i="1"/>
  <c r="AC768" i="1"/>
  <c r="L381" i="1"/>
  <c r="O381" i="1" s="1"/>
  <c r="M381" i="1"/>
  <c r="P381" i="1" s="1"/>
  <c r="N381" i="1"/>
  <c r="S381" i="1" s="1"/>
  <c r="U381" i="1"/>
  <c r="AC381" i="1"/>
  <c r="L516" i="1"/>
  <c r="O516" i="1" s="1"/>
  <c r="M516" i="1"/>
  <c r="P516" i="1" s="1"/>
  <c r="N516" i="1"/>
  <c r="R516" i="1" s="1"/>
  <c r="U516" i="1"/>
  <c r="AC516" i="1"/>
  <c r="L188" i="1"/>
  <c r="O188" i="1" s="1"/>
  <c r="M188" i="1"/>
  <c r="P188" i="1" s="1"/>
  <c r="N188" i="1"/>
  <c r="S188" i="1" s="1"/>
  <c r="U188" i="1"/>
  <c r="AC188" i="1"/>
  <c r="L859" i="1"/>
  <c r="O859" i="1" s="1"/>
  <c r="M859" i="1"/>
  <c r="P859" i="1" s="1"/>
  <c r="N859" i="1"/>
  <c r="S859" i="1" s="1"/>
  <c r="U859" i="1"/>
  <c r="AC859" i="1"/>
  <c r="L140" i="1"/>
  <c r="O140" i="1" s="1"/>
  <c r="M140" i="1"/>
  <c r="P140" i="1" s="1"/>
  <c r="N140" i="1"/>
  <c r="S140" i="1" s="1"/>
  <c r="U140" i="1"/>
  <c r="AC140" i="1"/>
  <c r="L459" i="1"/>
  <c r="O459" i="1" s="1"/>
  <c r="M459" i="1"/>
  <c r="P459" i="1" s="1"/>
  <c r="N459" i="1"/>
  <c r="R459" i="1" s="1"/>
  <c r="U459" i="1"/>
  <c r="AC459" i="1"/>
  <c r="L705" i="1"/>
  <c r="O705" i="1" s="1"/>
  <c r="M705" i="1"/>
  <c r="P705" i="1" s="1"/>
  <c r="N705" i="1"/>
  <c r="R705" i="1" s="1"/>
  <c r="U705" i="1"/>
  <c r="AC705" i="1"/>
  <c r="L167" i="1"/>
  <c r="O167" i="1" s="1"/>
  <c r="M167" i="1"/>
  <c r="P167" i="1" s="1"/>
  <c r="N167" i="1"/>
  <c r="R167" i="1" s="1"/>
  <c r="U167" i="1"/>
  <c r="AC167" i="1"/>
  <c r="L915" i="1"/>
  <c r="O915" i="1" s="1"/>
  <c r="M915" i="1"/>
  <c r="P915" i="1" s="1"/>
  <c r="N915" i="1"/>
  <c r="R915" i="1" s="1"/>
  <c r="U915" i="1"/>
  <c r="AC915" i="1"/>
  <c r="L560" i="1"/>
  <c r="O560" i="1" s="1"/>
  <c r="M560" i="1"/>
  <c r="P560" i="1" s="1"/>
  <c r="N560" i="1"/>
  <c r="R560" i="1" s="1"/>
  <c r="U560" i="1"/>
  <c r="AC560" i="1"/>
  <c r="L963" i="1"/>
  <c r="O963" i="1" s="1"/>
  <c r="M963" i="1"/>
  <c r="P963" i="1" s="1"/>
  <c r="N963" i="1"/>
  <c r="R963" i="1" s="1"/>
  <c r="U963" i="1"/>
  <c r="AC963" i="1"/>
  <c r="L443" i="1"/>
  <c r="O443" i="1" s="1"/>
  <c r="M443" i="1"/>
  <c r="P443" i="1" s="1"/>
  <c r="N443" i="1"/>
  <c r="R443" i="1" s="1"/>
  <c r="U443" i="1"/>
  <c r="AC443" i="1"/>
  <c r="L595" i="1"/>
  <c r="O595" i="1" s="1"/>
  <c r="M595" i="1"/>
  <c r="P595" i="1" s="1"/>
  <c r="N595" i="1"/>
  <c r="S595" i="1" s="1"/>
  <c r="U595" i="1"/>
  <c r="AC595" i="1"/>
  <c r="L881" i="1"/>
  <c r="O881" i="1" s="1"/>
  <c r="M881" i="1"/>
  <c r="P881" i="1" s="1"/>
  <c r="N881" i="1"/>
  <c r="S881" i="1" s="1"/>
  <c r="AC881" i="1"/>
  <c r="L415" i="1"/>
  <c r="O415" i="1" s="1"/>
  <c r="M415" i="1"/>
  <c r="P415" i="1" s="1"/>
  <c r="N415" i="1"/>
  <c r="R415" i="1" s="1"/>
  <c r="U415" i="1"/>
  <c r="AC415" i="1"/>
  <c r="L739" i="1"/>
  <c r="O739" i="1" s="1"/>
  <c r="M739" i="1"/>
  <c r="P739" i="1" s="1"/>
  <c r="N739" i="1"/>
  <c r="R739" i="1" s="1"/>
  <c r="U739" i="1"/>
  <c r="AC739" i="1"/>
  <c r="L492" i="1"/>
  <c r="O492" i="1" s="1"/>
  <c r="M492" i="1"/>
  <c r="P492" i="1" s="1"/>
  <c r="N492" i="1"/>
  <c r="S492" i="1" s="1"/>
  <c r="AC492" i="1"/>
  <c r="L563" i="1"/>
  <c r="O563" i="1" s="1"/>
  <c r="M563" i="1"/>
  <c r="P563" i="1" s="1"/>
  <c r="N563" i="1"/>
  <c r="R563" i="1" s="1"/>
  <c r="U563" i="1"/>
  <c r="AC563" i="1"/>
  <c r="L785" i="1"/>
  <c r="O785" i="1" s="1"/>
  <c r="M785" i="1"/>
  <c r="P785" i="1" s="1"/>
  <c r="N785" i="1"/>
  <c r="S785" i="1" s="1"/>
  <c r="AC785" i="1"/>
  <c r="L392" i="1"/>
  <c r="O392" i="1" s="1"/>
  <c r="M392" i="1"/>
  <c r="P392" i="1" s="1"/>
  <c r="N392" i="1"/>
  <c r="R392" i="1" s="1"/>
  <c r="U392" i="1"/>
  <c r="AC392" i="1"/>
  <c r="L220" i="1"/>
  <c r="O220" i="1" s="1"/>
  <c r="M220" i="1"/>
  <c r="P220" i="1" s="1"/>
  <c r="N220" i="1"/>
  <c r="S220" i="1" s="1"/>
  <c r="U220" i="1"/>
  <c r="AC220" i="1"/>
  <c r="L766" i="1"/>
  <c r="O766" i="1" s="1"/>
  <c r="M766" i="1"/>
  <c r="P766" i="1" s="1"/>
  <c r="N766" i="1"/>
  <c r="R766" i="1" s="1"/>
  <c r="U766" i="1"/>
  <c r="AC766" i="1"/>
  <c r="L364" i="1"/>
  <c r="O364" i="1" s="1"/>
  <c r="M364" i="1"/>
  <c r="P364" i="1" s="1"/>
  <c r="N364" i="1"/>
  <c r="R364" i="1" s="1"/>
  <c r="U364" i="1"/>
  <c r="AC364" i="1"/>
  <c r="L213" i="1"/>
  <c r="O213" i="1" s="1"/>
  <c r="M213" i="1"/>
  <c r="P213" i="1" s="1"/>
  <c r="N213" i="1"/>
  <c r="R213" i="1" s="1"/>
  <c r="U213" i="1"/>
  <c r="AC213" i="1"/>
  <c r="L449" i="1"/>
  <c r="O449" i="1" s="1"/>
  <c r="M449" i="1"/>
  <c r="P449" i="1" s="1"/>
  <c r="N449" i="1"/>
  <c r="R449" i="1" s="1"/>
  <c r="U449" i="1"/>
  <c r="AC449" i="1"/>
  <c r="L994" i="1"/>
  <c r="O994" i="1" s="1"/>
  <c r="M994" i="1"/>
  <c r="P994" i="1" s="1"/>
  <c r="N994" i="1"/>
  <c r="R994" i="1" s="1"/>
  <c r="U994" i="1"/>
  <c r="AC994" i="1"/>
  <c r="L1004" i="1"/>
  <c r="O1004" i="1" s="1"/>
  <c r="M1004" i="1"/>
  <c r="P1004" i="1" s="1"/>
  <c r="N1004" i="1"/>
  <c r="R1004" i="1" s="1"/>
  <c r="U1004" i="1"/>
  <c r="AC1004" i="1"/>
  <c r="L399" i="1"/>
  <c r="O399" i="1" s="1"/>
  <c r="M399" i="1"/>
  <c r="P399" i="1" s="1"/>
  <c r="N399" i="1"/>
  <c r="R399" i="1" s="1"/>
  <c r="U399" i="1"/>
  <c r="AC399" i="1"/>
  <c r="L895" i="1"/>
  <c r="O895" i="1" s="1"/>
  <c r="M895" i="1"/>
  <c r="P895" i="1" s="1"/>
  <c r="N895" i="1"/>
  <c r="S895" i="1" s="1"/>
  <c r="U895" i="1"/>
  <c r="AC895" i="1"/>
  <c r="L718" i="1"/>
  <c r="O718" i="1" s="1"/>
  <c r="M718" i="1"/>
  <c r="P718" i="1" s="1"/>
  <c r="N718" i="1"/>
  <c r="S718" i="1" s="1"/>
  <c r="U718" i="1"/>
  <c r="AC718" i="1"/>
  <c r="L716" i="1"/>
  <c r="O716" i="1" s="1"/>
  <c r="M716" i="1"/>
  <c r="P716" i="1" s="1"/>
  <c r="N716" i="1"/>
  <c r="R716" i="1" s="1"/>
  <c r="U716" i="1"/>
  <c r="AC716" i="1"/>
  <c r="L359" i="1"/>
  <c r="O359" i="1" s="1"/>
  <c r="M359" i="1"/>
  <c r="P359" i="1" s="1"/>
  <c r="N359" i="1"/>
  <c r="R359" i="1" s="1"/>
  <c r="U359" i="1"/>
  <c r="AC359" i="1"/>
  <c r="L684" i="1"/>
  <c r="O684" i="1" s="1"/>
  <c r="M684" i="1"/>
  <c r="P684" i="1" s="1"/>
  <c r="N684" i="1"/>
  <c r="S684" i="1" s="1"/>
  <c r="U684" i="1"/>
  <c r="AC684" i="1"/>
  <c r="L92" i="1"/>
  <c r="O92" i="1" s="1"/>
  <c r="M92" i="1"/>
  <c r="P92" i="1" s="1"/>
  <c r="N92" i="1"/>
  <c r="S92" i="1" s="1"/>
  <c r="U92" i="1"/>
  <c r="AC92" i="1"/>
  <c r="L60" i="1"/>
  <c r="O60" i="1" s="1"/>
  <c r="M60" i="1"/>
  <c r="P60" i="1" s="1"/>
  <c r="N60" i="1"/>
  <c r="S60" i="1" s="1"/>
  <c r="U60" i="1"/>
  <c r="AC60" i="1"/>
  <c r="L78" i="1"/>
  <c r="O78" i="1" s="1"/>
  <c r="M78" i="1"/>
  <c r="P78" i="1" s="1"/>
  <c r="N78" i="1"/>
  <c r="R78" i="1" s="1"/>
  <c r="U78" i="1"/>
  <c r="AC78" i="1"/>
  <c r="L801" i="1"/>
  <c r="O801" i="1" s="1"/>
  <c r="M801" i="1"/>
  <c r="P801" i="1" s="1"/>
  <c r="N801" i="1"/>
  <c r="R801" i="1" s="1"/>
  <c r="U801" i="1"/>
  <c r="AC801" i="1"/>
  <c r="L569" i="1"/>
  <c r="O569" i="1" s="1"/>
  <c r="M569" i="1"/>
  <c r="P569" i="1" s="1"/>
  <c r="N569" i="1"/>
  <c r="R569" i="1" s="1"/>
  <c r="U569" i="1"/>
  <c r="AC569" i="1"/>
  <c r="L36" i="1"/>
  <c r="O36" i="1" s="1"/>
  <c r="M36" i="1"/>
  <c r="P36" i="1" s="1"/>
  <c r="N36" i="1"/>
  <c r="S36" i="1" s="1"/>
  <c r="U36" i="1"/>
  <c r="AC36" i="1"/>
  <c r="L31" i="1"/>
  <c r="O31" i="1" s="1"/>
  <c r="M31" i="1"/>
  <c r="P31" i="1" s="1"/>
  <c r="N31" i="1"/>
  <c r="R31" i="1" s="1"/>
  <c r="U31" i="1"/>
  <c r="AC31" i="1"/>
  <c r="L20" i="1"/>
  <c r="O20" i="1" s="1"/>
  <c r="M20" i="1"/>
  <c r="P20" i="1" s="1"/>
  <c r="N20" i="1"/>
  <c r="R20" i="1" s="1"/>
  <c r="U20" i="1"/>
  <c r="AC20" i="1"/>
  <c r="L59" i="1"/>
  <c r="O59" i="1" s="1"/>
  <c r="M59" i="1"/>
  <c r="P59" i="1" s="1"/>
  <c r="N59" i="1"/>
  <c r="S59" i="1" s="1"/>
  <c r="U59" i="1"/>
  <c r="AC59" i="1"/>
  <c r="L841" i="1"/>
  <c r="O841" i="1" s="1"/>
  <c r="M841" i="1"/>
  <c r="P841" i="1" s="1"/>
  <c r="N841" i="1"/>
  <c r="R841" i="1" s="1"/>
  <c r="U841" i="1"/>
  <c r="AC841" i="1"/>
  <c r="L621" i="1"/>
  <c r="O621" i="1" s="1"/>
  <c r="M621" i="1"/>
  <c r="P621" i="1" s="1"/>
  <c r="N621" i="1"/>
  <c r="R621" i="1" s="1"/>
  <c r="U621" i="1"/>
  <c r="AC621" i="1"/>
  <c r="L264" i="1"/>
  <c r="O264" i="1" s="1"/>
  <c r="M264" i="1"/>
  <c r="P264" i="1" s="1"/>
  <c r="N264" i="1"/>
  <c r="S264" i="1" s="1"/>
  <c r="U264" i="1"/>
  <c r="AC264" i="1"/>
  <c r="L856" i="1"/>
  <c r="O856" i="1" s="1"/>
  <c r="M856" i="1"/>
  <c r="P856" i="1" s="1"/>
  <c r="N856" i="1"/>
  <c r="S856" i="1" s="1"/>
  <c r="U856" i="1"/>
  <c r="AC856" i="1"/>
  <c r="L637" i="1"/>
  <c r="O637" i="1" s="1"/>
  <c r="M637" i="1"/>
  <c r="P637" i="1" s="1"/>
  <c r="N637" i="1"/>
  <c r="S637" i="1" s="1"/>
  <c r="U637" i="1"/>
  <c r="AC637" i="1"/>
  <c r="L219" i="1"/>
  <c r="O219" i="1" s="1"/>
  <c r="M219" i="1"/>
  <c r="P219" i="1" s="1"/>
  <c r="N219" i="1"/>
  <c r="R219" i="1" s="1"/>
  <c r="U219" i="1"/>
  <c r="AC219" i="1"/>
  <c r="L765" i="1"/>
  <c r="O765" i="1" s="1"/>
  <c r="M765" i="1"/>
  <c r="P765" i="1" s="1"/>
  <c r="N765" i="1"/>
  <c r="R765" i="1" s="1"/>
  <c r="U765" i="1"/>
  <c r="AC765" i="1"/>
  <c r="L567" i="1"/>
  <c r="O567" i="1" s="1"/>
  <c r="M567" i="1"/>
  <c r="P567" i="1" s="1"/>
  <c r="N567" i="1"/>
  <c r="R567" i="1" s="1"/>
  <c r="U567" i="1"/>
  <c r="AC567" i="1"/>
  <c r="L120" i="1"/>
  <c r="O120" i="1" s="1"/>
  <c r="M120" i="1"/>
  <c r="P120" i="1" s="1"/>
  <c r="N120" i="1"/>
  <c r="R120" i="1" s="1"/>
  <c r="U120" i="1"/>
  <c r="AC120" i="1"/>
  <c r="L982" i="1"/>
  <c r="O982" i="1" s="1"/>
  <c r="M982" i="1"/>
  <c r="P982" i="1" s="1"/>
  <c r="N982" i="1"/>
  <c r="R982" i="1" s="1"/>
  <c r="U982" i="1"/>
  <c r="AC982" i="1"/>
  <c r="L550" i="1"/>
  <c r="O550" i="1" s="1"/>
  <c r="M550" i="1"/>
  <c r="P550" i="1" s="1"/>
  <c r="N550" i="1"/>
  <c r="R550" i="1" s="1"/>
  <c r="U550" i="1"/>
  <c r="AC550" i="1"/>
  <c r="L988" i="1"/>
  <c r="O988" i="1" s="1"/>
  <c r="M988" i="1"/>
  <c r="P988" i="1" s="1"/>
  <c r="N988" i="1"/>
  <c r="R988" i="1" s="1"/>
  <c r="U988" i="1"/>
  <c r="AC988" i="1"/>
  <c r="L536" i="1"/>
  <c r="O536" i="1" s="1"/>
  <c r="M536" i="1"/>
  <c r="P536" i="1" s="1"/>
  <c r="N536" i="1"/>
  <c r="R536" i="1" s="1"/>
  <c r="U536" i="1"/>
  <c r="AC536" i="1"/>
  <c r="L996" i="1"/>
  <c r="O996" i="1" s="1"/>
  <c r="M996" i="1"/>
  <c r="P996" i="1" s="1"/>
  <c r="N996" i="1"/>
  <c r="S996" i="1" s="1"/>
  <c r="U996" i="1"/>
  <c r="AC996" i="1"/>
  <c r="L1012" i="1"/>
  <c r="O1012" i="1" s="1"/>
  <c r="M1012" i="1"/>
  <c r="P1012" i="1" s="1"/>
  <c r="N1012" i="1"/>
  <c r="R1012" i="1" s="1"/>
  <c r="AC1012" i="1"/>
  <c r="L607" i="1"/>
  <c r="O607" i="1" s="1"/>
  <c r="M607" i="1"/>
  <c r="P607" i="1" s="1"/>
  <c r="N607" i="1"/>
  <c r="S607" i="1" s="1"/>
  <c r="U607" i="1"/>
  <c r="AC607" i="1"/>
  <c r="L1013" i="1"/>
  <c r="O1013" i="1" s="1"/>
  <c r="M1013" i="1"/>
  <c r="P1013" i="1" s="1"/>
  <c r="N1013" i="1"/>
  <c r="R1013" i="1" s="1"/>
  <c r="U1013" i="1"/>
  <c r="AC1013" i="1"/>
  <c r="L710" i="1"/>
  <c r="O710" i="1" s="1"/>
  <c r="M710" i="1"/>
  <c r="P710" i="1" s="1"/>
  <c r="N710" i="1"/>
  <c r="S710" i="1" s="1"/>
  <c r="U710" i="1"/>
  <c r="AC710" i="1"/>
  <c r="L1002" i="1"/>
  <c r="O1002" i="1" s="1"/>
  <c r="M1002" i="1"/>
  <c r="P1002" i="1" s="1"/>
  <c r="N1002" i="1"/>
  <c r="S1002" i="1" s="1"/>
  <c r="AC1002" i="1"/>
  <c r="L759" i="1"/>
  <c r="O759" i="1" s="1"/>
  <c r="M759" i="1"/>
  <c r="P759" i="1" s="1"/>
  <c r="N759" i="1"/>
  <c r="R759" i="1" s="1"/>
  <c r="U759" i="1"/>
  <c r="AC759" i="1"/>
  <c r="L457" i="1"/>
  <c r="O457" i="1" s="1"/>
  <c r="M457" i="1"/>
  <c r="P457" i="1" s="1"/>
  <c r="N457" i="1"/>
  <c r="R457" i="1" s="1"/>
  <c r="U457" i="1"/>
  <c r="AC457" i="1"/>
  <c r="L1003" i="1"/>
  <c r="O1003" i="1" s="1"/>
  <c r="M1003" i="1"/>
  <c r="P1003" i="1" s="1"/>
  <c r="N1003" i="1"/>
  <c r="S1003" i="1" s="1"/>
  <c r="AC1003" i="1"/>
  <c r="L723" i="1"/>
  <c r="O723" i="1" s="1"/>
  <c r="M723" i="1"/>
  <c r="P723" i="1" s="1"/>
  <c r="N723" i="1"/>
  <c r="R723" i="1" s="1"/>
  <c r="U723" i="1"/>
  <c r="AC723" i="1"/>
  <c r="L386" i="1"/>
  <c r="O386" i="1" s="1"/>
  <c r="M386" i="1"/>
  <c r="P386" i="1" s="1"/>
  <c r="N386" i="1"/>
  <c r="R386" i="1" s="1"/>
  <c r="U386" i="1"/>
  <c r="AC386" i="1"/>
  <c r="L872" i="1"/>
  <c r="O872" i="1" s="1"/>
  <c r="M872" i="1"/>
  <c r="P872" i="1" s="1"/>
  <c r="N872" i="1"/>
  <c r="S872" i="1" s="1"/>
  <c r="U872" i="1"/>
  <c r="AC872" i="1"/>
  <c r="L506" i="1"/>
  <c r="O506" i="1" s="1"/>
  <c r="M506" i="1"/>
  <c r="P506" i="1" s="1"/>
  <c r="N506" i="1"/>
  <c r="R506" i="1" s="1"/>
  <c r="U506" i="1"/>
  <c r="AC506" i="1"/>
  <c r="L873" i="1"/>
  <c r="O873" i="1" s="1"/>
  <c r="M873" i="1"/>
  <c r="P873" i="1" s="1"/>
  <c r="N873" i="1"/>
  <c r="R873" i="1" s="1"/>
  <c r="U873" i="1"/>
  <c r="AC873" i="1"/>
  <c r="L511" i="1"/>
  <c r="O511" i="1" s="1"/>
  <c r="M511" i="1"/>
  <c r="P511" i="1" s="1"/>
  <c r="N511" i="1"/>
  <c r="S511" i="1" s="1"/>
  <c r="U511" i="1"/>
  <c r="AC511" i="1"/>
  <c r="L1008" i="1"/>
  <c r="O1008" i="1" s="1"/>
  <c r="M1008" i="1"/>
  <c r="P1008" i="1" s="1"/>
  <c r="N1008" i="1"/>
  <c r="R1008" i="1" s="1"/>
  <c r="U1008" i="1"/>
  <c r="AC1008" i="1"/>
  <c r="L917" i="1"/>
  <c r="O917" i="1" s="1"/>
  <c r="M917" i="1"/>
  <c r="P917" i="1" s="1"/>
  <c r="N917" i="1"/>
  <c r="S917" i="1" s="1"/>
  <c r="AC917" i="1"/>
  <c r="L294" i="1"/>
  <c r="O294" i="1" s="1"/>
  <c r="M294" i="1"/>
  <c r="P294" i="1" s="1"/>
  <c r="N294" i="1"/>
  <c r="R294" i="1" s="1"/>
  <c r="U294" i="1"/>
  <c r="AC294" i="1"/>
  <c r="L950" i="1"/>
  <c r="O950" i="1" s="1"/>
  <c r="M950" i="1"/>
  <c r="P950" i="1" s="1"/>
  <c r="N950" i="1"/>
  <c r="R950" i="1" s="1"/>
  <c r="U950" i="1"/>
  <c r="AC950" i="1"/>
  <c r="L451" i="1"/>
  <c r="O451" i="1" s="1"/>
  <c r="M451" i="1"/>
  <c r="P451" i="1" s="1"/>
  <c r="N451" i="1"/>
  <c r="S451" i="1" s="1"/>
  <c r="U451" i="1"/>
  <c r="AC451" i="1"/>
  <c r="L891" i="1"/>
  <c r="O891" i="1" s="1"/>
  <c r="M891" i="1"/>
  <c r="P891" i="1" s="1"/>
  <c r="N891" i="1"/>
  <c r="S891" i="1" s="1"/>
  <c r="U891" i="1"/>
  <c r="AC891" i="1"/>
  <c r="L377" i="1"/>
  <c r="O377" i="1" s="1"/>
  <c r="M377" i="1"/>
  <c r="P377" i="1" s="1"/>
  <c r="N377" i="1"/>
  <c r="R377" i="1" s="1"/>
  <c r="U377" i="1"/>
  <c r="AC377" i="1"/>
  <c r="L931" i="1"/>
  <c r="O931" i="1" s="1"/>
  <c r="M931" i="1"/>
  <c r="P931" i="1" s="1"/>
  <c r="N931" i="1"/>
  <c r="R931" i="1" s="1"/>
  <c r="U931" i="1"/>
  <c r="AC931" i="1"/>
  <c r="L529" i="1"/>
  <c r="O529" i="1" s="1"/>
  <c r="M529" i="1"/>
  <c r="P529" i="1" s="1"/>
  <c r="N529" i="1"/>
  <c r="S529" i="1" s="1"/>
  <c r="U529" i="1"/>
  <c r="AC529" i="1"/>
  <c r="L82" i="1"/>
  <c r="O82" i="1" s="1"/>
  <c r="M82" i="1"/>
  <c r="P82" i="1" s="1"/>
  <c r="N82" i="1"/>
  <c r="S82" i="1" s="1"/>
  <c r="U82" i="1"/>
  <c r="AC82" i="1"/>
  <c r="L999" i="1"/>
  <c r="O999" i="1" s="1"/>
  <c r="M999" i="1"/>
  <c r="P999" i="1" s="1"/>
  <c r="N999" i="1"/>
  <c r="R999" i="1" s="1"/>
  <c r="U999" i="1"/>
  <c r="AC999" i="1"/>
  <c r="L491" i="1"/>
  <c r="O491" i="1" s="1"/>
  <c r="M491" i="1"/>
  <c r="P491" i="1" s="1"/>
  <c r="N491" i="1"/>
  <c r="R491" i="1" s="1"/>
  <c r="AC491" i="1"/>
  <c r="L977" i="1"/>
  <c r="O977" i="1" s="1"/>
  <c r="M977" i="1"/>
  <c r="P977" i="1" s="1"/>
  <c r="N977" i="1"/>
  <c r="R977" i="1" s="1"/>
  <c r="U977" i="1"/>
  <c r="AC977" i="1"/>
  <c r="L987" i="1"/>
  <c r="O987" i="1" s="1"/>
  <c r="M987" i="1"/>
  <c r="P987" i="1" s="1"/>
  <c r="N987" i="1"/>
  <c r="S987" i="1" s="1"/>
  <c r="AC987" i="1"/>
  <c r="L711" i="1"/>
  <c r="O711" i="1" s="1"/>
  <c r="M711" i="1"/>
  <c r="P711" i="1" s="1"/>
  <c r="N711" i="1"/>
  <c r="R711" i="1" s="1"/>
  <c r="U711" i="1"/>
  <c r="AC711" i="1"/>
  <c r="L410" i="1"/>
  <c r="O410" i="1" s="1"/>
  <c r="M410" i="1"/>
  <c r="P410" i="1" s="1"/>
  <c r="N410" i="1"/>
  <c r="S410" i="1" s="1"/>
  <c r="U410" i="1"/>
  <c r="AC410" i="1"/>
  <c r="L938" i="1"/>
  <c r="O938" i="1" s="1"/>
  <c r="M938" i="1"/>
  <c r="P938" i="1" s="1"/>
  <c r="N938" i="1"/>
  <c r="R938" i="1" s="1"/>
  <c r="U938" i="1"/>
  <c r="AC938" i="1"/>
  <c r="L147" i="1"/>
  <c r="O147" i="1" s="1"/>
  <c r="M147" i="1"/>
  <c r="P147" i="1" s="1"/>
  <c r="N147" i="1"/>
  <c r="R147" i="1" s="1"/>
  <c r="AC147" i="1"/>
  <c r="L1015" i="1"/>
  <c r="O1015" i="1" s="1"/>
  <c r="M1015" i="1"/>
  <c r="P1015" i="1" s="1"/>
  <c r="N1015" i="1"/>
  <c r="S1015" i="1" s="1"/>
  <c r="U1015" i="1"/>
  <c r="AC1015" i="1"/>
  <c r="L817" i="1"/>
  <c r="O817" i="1" s="1"/>
  <c r="M817" i="1"/>
  <c r="P817" i="1" s="1"/>
  <c r="N817" i="1"/>
  <c r="S817" i="1" s="1"/>
  <c r="U817" i="1"/>
  <c r="AC817" i="1"/>
  <c r="L961" i="1"/>
  <c r="O961" i="1" s="1"/>
  <c r="M961" i="1"/>
  <c r="P961" i="1" s="1"/>
  <c r="N961" i="1"/>
  <c r="R961" i="1" s="1"/>
  <c r="U961" i="1"/>
  <c r="AC961" i="1"/>
  <c r="L638" i="1"/>
  <c r="O638" i="1" s="1"/>
  <c r="M638" i="1"/>
  <c r="P638" i="1" s="1"/>
  <c r="N638" i="1"/>
  <c r="R638" i="1" s="1"/>
  <c r="U638" i="1"/>
  <c r="AC638" i="1"/>
  <c r="L673" i="1"/>
  <c r="O673" i="1" s="1"/>
  <c r="M673" i="1"/>
  <c r="P673" i="1" s="1"/>
  <c r="N673" i="1"/>
  <c r="S673" i="1" s="1"/>
  <c r="U673" i="1"/>
  <c r="AC673" i="1"/>
  <c r="L676" i="1"/>
  <c r="O676" i="1" s="1"/>
  <c r="M676" i="1"/>
  <c r="P676" i="1" s="1"/>
  <c r="N676" i="1"/>
  <c r="R676" i="1" s="1"/>
  <c r="U676" i="1"/>
  <c r="AC676" i="1"/>
  <c r="L875" i="1"/>
  <c r="O875" i="1" s="1"/>
  <c r="M875" i="1"/>
  <c r="P875" i="1" s="1"/>
  <c r="N875" i="1"/>
  <c r="R875" i="1" s="1"/>
  <c r="U875" i="1"/>
  <c r="AC875" i="1"/>
  <c r="L675" i="1"/>
  <c r="O675" i="1" s="1"/>
  <c r="M675" i="1"/>
  <c r="P675" i="1" s="1"/>
  <c r="N675" i="1"/>
  <c r="S675" i="1" s="1"/>
  <c r="U675" i="1"/>
  <c r="AC675" i="1"/>
  <c r="L500" i="1"/>
  <c r="O500" i="1" s="1"/>
  <c r="M500" i="1"/>
  <c r="P500" i="1" s="1"/>
  <c r="N500" i="1"/>
  <c r="R500" i="1" s="1"/>
  <c r="U500" i="1"/>
  <c r="AC500" i="1"/>
  <c r="L946" i="1"/>
  <c r="O946" i="1" s="1"/>
  <c r="M946" i="1"/>
  <c r="P946" i="1" s="1"/>
  <c r="N946" i="1"/>
  <c r="R946" i="1" s="1"/>
  <c r="U946" i="1"/>
  <c r="AC946" i="1"/>
  <c r="L249" i="1"/>
  <c r="O249" i="1" s="1"/>
  <c r="M249" i="1"/>
  <c r="P249" i="1" s="1"/>
  <c r="N249" i="1"/>
  <c r="S249" i="1" s="1"/>
  <c r="U249" i="1"/>
  <c r="AC249" i="1"/>
  <c r="L822" i="1"/>
  <c r="O822" i="1" s="1"/>
  <c r="M822" i="1"/>
  <c r="P822" i="1" s="1"/>
  <c r="N822" i="1"/>
  <c r="S822" i="1" s="1"/>
  <c r="U822" i="1"/>
  <c r="AC822" i="1"/>
  <c r="L333" i="1"/>
  <c r="O333" i="1" s="1"/>
  <c r="M333" i="1"/>
  <c r="P333" i="1" s="1"/>
  <c r="N333" i="1"/>
  <c r="R333" i="1" s="1"/>
  <c r="U333" i="1"/>
  <c r="AC333" i="1"/>
  <c r="L624" i="1"/>
  <c r="O624" i="1" s="1"/>
  <c r="M624" i="1"/>
  <c r="P624" i="1" s="1"/>
  <c r="N624" i="1"/>
  <c r="S624" i="1" s="1"/>
  <c r="U624" i="1"/>
  <c r="AC624" i="1"/>
  <c r="L623" i="1"/>
  <c r="O623" i="1" s="1"/>
  <c r="M623" i="1"/>
  <c r="P623" i="1" s="1"/>
  <c r="N623" i="1"/>
  <c r="R623" i="1" s="1"/>
  <c r="U623" i="1"/>
  <c r="AC623" i="1"/>
  <c r="L530" i="1"/>
  <c r="O530" i="1" s="1"/>
  <c r="M530" i="1"/>
  <c r="P530" i="1" s="1"/>
  <c r="N530" i="1"/>
  <c r="R530" i="1" s="1"/>
  <c r="U530" i="1"/>
  <c r="AC530" i="1"/>
  <c r="L531" i="1"/>
  <c r="O531" i="1" s="1"/>
  <c r="M531" i="1"/>
  <c r="P531" i="1" s="1"/>
  <c r="N531" i="1"/>
  <c r="S531" i="1" s="1"/>
  <c r="U531" i="1"/>
  <c r="AC531" i="1"/>
  <c r="L651" i="1"/>
  <c r="O651" i="1" s="1"/>
  <c r="M651" i="1"/>
  <c r="P651" i="1" s="1"/>
  <c r="N651" i="1"/>
  <c r="S651" i="1" s="1"/>
  <c r="U651" i="1"/>
  <c r="AC651" i="1"/>
  <c r="L868" i="1"/>
  <c r="O868" i="1" s="1"/>
  <c r="M868" i="1"/>
  <c r="P868" i="1" s="1"/>
  <c r="N868" i="1"/>
  <c r="S868" i="1" s="1"/>
  <c r="U868" i="1"/>
  <c r="AC868" i="1"/>
  <c r="L454" i="1"/>
  <c r="O454" i="1" s="1"/>
  <c r="M454" i="1"/>
  <c r="P454" i="1" s="1"/>
  <c r="N454" i="1"/>
  <c r="S454" i="1" s="1"/>
  <c r="U454" i="1"/>
  <c r="AC454" i="1"/>
  <c r="L829" i="1"/>
  <c r="O829" i="1" s="1"/>
  <c r="M829" i="1"/>
  <c r="P829" i="1" s="1"/>
  <c r="N829" i="1"/>
  <c r="S829" i="1" s="1"/>
  <c r="U829" i="1"/>
  <c r="AC829" i="1"/>
  <c r="L432" i="1"/>
  <c r="O432" i="1" s="1"/>
  <c r="M432" i="1"/>
  <c r="P432" i="1" s="1"/>
  <c r="N432" i="1"/>
  <c r="R432" i="1" s="1"/>
  <c r="U432" i="1"/>
  <c r="AC432" i="1"/>
  <c r="L661" i="1"/>
  <c r="O661" i="1" s="1"/>
  <c r="M661" i="1"/>
  <c r="P661" i="1" s="1"/>
  <c r="N661" i="1"/>
  <c r="R661" i="1" s="1"/>
  <c r="U661" i="1"/>
  <c r="AC661" i="1"/>
  <c r="L394" i="1"/>
  <c r="O394" i="1" s="1"/>
  <c r="M394" i="1"/>
  <c r="P394" i="1" s="1"/>
  <c r="N394" i="1"/>
  <c r="S394" i="1" s="1"/>
  <c r="U394" i="1"/>
  <c r="AC394" i="1"/>
  <c r="L853" i="1"/>
  <c r="O853" i="1" s="1"/>
  <c r="M853" i="1"/>
  <c r="P853" i="1" s="1"/>
  <c r="N853" i="1"/>
  <c r="R853" i="1" s="1"/>
  <c r="U853" i="1"/>
  <c r="AC853" i="1"/>
  <c r="L489" i="1"/>
  <c r="O489" i="1" s="1"/>
  <c r="M489" i="1"/>
  <c r="P489" i="1" s="1"/>
  <c r="N489" i="1"/>
  <c r="R489" i="1" s="1"/>
  <c r="U489" i="1"/>
  <c r="AC489" i="1"/>
  <c r="L609" i="1"/>
  <c r="O609" i="1" s="1"/>
  <c r="M609" i="1"/>
  <c r="P609" i="1" s="1"/>
  <c r="N609" i="1"/>
  <c r="R609" i="1" s="1"/>
  <c r="AC609" i="1"/>
  <c r="L774" i="1"/>
  <c r="O774" i="1" s="1"/>
  <c r="M774" i="1"/>
  <c r="P774" i="1" s="1"/>
  <c r="N774" i="1"/>
  <c r="S774" i="1" s="1"/>
  <c r="U774" i="1"/>
  <c r="AC774" i="1"/>
  <c r="L462" i="1"/>
  <c r="O462" i="1" s="1"/>
  <c r="M462" i="1"/>
  <c r="P462" i="1" s="1"/>
  <c r="N462" i="1"/>
  <c r="R462" i="1" s="1"/>
  <c r="U462" i="1"/>
  <c r="AC462" i="1"/>
  <c r="L708" i="1"/>
  <c r="O708" i="1" s="1"/>
  <c r="M708" i="1"/>
  <c r="P708" i="1" s="1"/>
  <c r="N708" i="1"/>
  <c r="S708" i="1" s="1"/>
  <c r="U708" i="1"/>
  <c r="AC708" i="1"/>
  <c r="L724" i="1"/>
  <c r="O724" i="1" s="1"/>
  <c r="M724" i="1"/>
  <c r="P724" i="1" s="1"/>
  <c r="N724" i="1"/>
  <c r="R724" i="1" s="1"/>
  <c r="U724" i="1"/>
  <c r="AC724" i="1"/>
  <c r="L707" i="1"/>
  <c r="O707" i="1" s="1"/>
  <c r="M707" i="1"/>
  <c r="P707" i="1" s="1"/>
  <c r="N707" i="1"/>
  <c r="R707" i="1" s="1"/>
  <c r="U707" i="1"/>
  <c r="AC707" i="1"/>
  <c r="L203" i="1"/>
  <c r="O203" i="1" s="1"/>
  <c r="M203" i="1"/>
  <c r="P203" i="1" s="1"/>
  <c r="N203" i="1"/>
  <c r="R203" i="1" s="1"/>
  <c r="U203" i="1"/>
  <c r="AC203" i="1"/>
  <c r="L769" i="1"/>
  <c r="O769" i="1" s="1"/>
  <c r="M769" i="1"/>
  <c r="P769" i="1" s="1"/>
  <c r="N769" i="1"/>
  <c r="R769" i="1" s="1"/>
  <c r="AC769" i="1"/>
  <c r="L476" i="1"/>
  <c r="O476" i="1" s="1"/>
  <c r="M476" i="1"/>
  <c r="P476" i="1" s="1"/>
  <c r="N476" i="1"/>
  <c r="R476" i="1" s="1"/>
  <c r="U476" i="1"/>
  <c r="AC476" i="1"/>
  <c r="L903" i="1"/>
  <c r="O903" i="1" s="1"/>
  <c r="M903" i="1"/>
  <c r="P903" i="1" s="1"/>
  <c r="N903" i="1"/>
  <c r="R903" i="1" s="1"/>
  <c r="U903" i="1"/>
  <c r="AC903" i="1"/>
  <c r="L468" i="1"/>
  <c r="O468" i="1" s="1"/>
  <c r="M468" i="1"/>
  <c r="P468" i="1" s="1"/>
  <c r="N468" i="1"/>
  <c r="R468" i="1" s="1"/>
  <c r="U468" i="1"/>
  <c r="AC468" i="1"/>
  <c r="L315" i="1"/>
  <c r="O315" i="1" s="1"/>
  <c r="M315" i="1"/>
  <c r="P315" i="1" s="1"/>
  <c r="N315" i="1"/>
  <c r="S315" i="1" s="1"/>
  <c r="U315" i="1"/>
  <c r="AC315" i="1"/>
  <c r="L496" i="1"/>
  <c r="O496" i="1" s="1"/>
  <c r="M496" i="1"/>
  <c r="P496" i="1" s="1"/>
  <c r="N496" i="1"/>
  <c r="R496" i="1" s="1"/>
  <c r="U496" i="1"/>
  <c r="AC496" i="1"/>
  <c r="L413" i="1"/>
  <c r="O413" i="1" s="1"/>
  <c r="M413" i="1"/>
  <c r="P413" i="1" s="1"/>
  <c r="N413" i="1"/>
  <c r="S413" i="1" s="1"/>
  <c r="U413" i="1"/>
  <c r="AC413" i="1"/>
  <c r="L414" i="1"/>
  <c r="O414" i="1" s="1"/>
  <c r="M414" i="1"/>
  <c r="P414" i="1" s="1"/>
  <c r="N414" i="1"/>
  <c r="R414" i="1" s="1"/>
  <c r="U414" i="1"/>
  <c r="AC414" i="1"/>
  <c r="L910" i="1"/>
  <c r="O910" i="1" s="1"/>
  <c r="M910" i="1"/>
  <c r="P910" i="1" s="1"/>
  <c r="N910" i="1"/>
  <c r="R910" i="1" s="1"/>
  <c r="U910" i="1"/>
  <c r="AC910" i="1"/>
  <c r="L442" i="1"/>
  <c r="O442" i="1" s="1"/>
  <c r="M442" i="1"/>
  <c r="P442" i="1" s="1"/>
  <c r="N442" i="1"/>
  <c r="S442" i="1" s="1"/>
  <c r="U442" i="1"/>
  <c r="AC442" i="1"/>
  <c r="L879" i="1"/>
  <c r="O879" i="1" s="1"/>
  <c r="M879" i="1"/>
  <c r="P879" i="1" s="1"/>
  <c r="N879" i="1"/>
  <c r="S879" i="1" s="1"/>
  <c r="AC879" i="1"/>
  <c r="L509" i="1"/>
  <c r="O509" i="1" s="1"/>
  <c r="M509" i="1"/>
  <c r="P509" i="1" s="1"/>
  <c r="N509" i="1"/>
  <c r="R509" i="1" s="1"/>
  <c r="U509" i="1"/>
  <c r="AC509" i="1"/>
  <c r="L937" i="1"/>
  <c r="O937" i="1" s="1"/>
  <c r="M937" i="1"/>
  <c r="P937" i="1" s="1"/>
  <c r="N937" i="1"/>
  <c r="R937" i="1" s="1"/>
  <c r="U937" i="1"/>
  <c r="AC937" i="1"/>
  <c r="L467" i="1"/>
  <c r="O467" i="1" s="1"/>
  <c r="M467" i="1"/>
  <c r="P467" i="1" s="1"/>
  <c r="N467" i="1"/>
  <c r="R467" i="1" s="1"/>
  <c r="U467" i="1"/>
  <c r="AC467" i="1"/>
  <c r="L674" i="1"/>
  <c r="O674" i="1" s="1"/>
  <c r="M674" i="1"/>
  <c r="P674" i="1" s="1"/>
  <c r="N674" i="1"/>
  <c r="R674" i="1" s="1"/>
  <c r="U674" i="1"/>
  <c r="AC674" i="1"/>
  <c r="L378" i="1"/>
  <c r="O378" i="1" s="1"/>
  <c r="M378" i="1"/>
  <c r="P378" i="1" s="1"/>
  <c r="N378" i="1"/>
  <c r="R378" i="1" s="1"/>
  <c r="U378" i="1"/>
  <c r="AC378" i="1"/>
  <c r="L634" i="1"/>
  <c r="O634" i="1" s="1"/>
  <c r="M634" i="1"/>
  <c r="P634" i="1" s="1"/>
  <c r="N634" i="1"/>
  <c r="R634" i="1" s="1"/>
  <c r="U634" i="1"/>
  <c r="AC634" i="1"/>
  <c r="L262" i="1"/>
  <c r="O262" i="1" s="1"/>
  <c r="M262" i="1"/>
  <c r="P262" i="1" s="1"/>
  <c r="N262" i="1"/>
  <c r="R262" i="1" s="1"/>
  <c r="U262" i="1"/>
  <c r="AC262" i="1"/>
  <c r="L1023" i="1"/>
  <c r="O1023" i="1" s="1"/>
  <c r="M1023" i="1"/>
  <c r="P1023" i="1" s="1"/>
  <c r="N1023" i="1"/>
  <c r="R1023" i="1" s="1"/>
  <c r="AC1023" i="1"/>
  <c r="L100" i="1"/>
  <c r="O100" i="1" s="1"/>
  <c r="M100" i="1"/>
  <c r="P100" i="1" s="1"/>
  <c r="N100" i="1"/>
  <c r="S100" i="1" s="1"/>
  <c r="U100" i="1"/>
  <c r="AC100" i="1"/>
  <c r="L603" i="1"/>
  <c r="O603" i="1" s="1"/>
  <c r="M603" i="1"/>
  <c r="P603" i="1" s="1"/>
  <c r="N603" i="1"/>
  <c r="R603" i="1" s="1"/>
  <c r="U603" i="1"/>
  <c r="AC603" i="1"/>
  <c r="L597" i="1"/>
  <c r="O597" i="1" s="1"/>
  <c r="M597" i="1"/>
  <c r="P597" i="1" s="1"/>
  <c r="N597" i="1"/>
  <c r="R597" i="1" s="1"/>
  <c r="AC597" i="1"/>
  <c r="L886" i="1"/>
  <c r="O886" i="1" s="1"/>
  <c r="M886" i="1"/>
  <c r="P886" i="1" s="1"/>
  <c r="N886" i="1"/>
  <c r="R886" i="1" s="1"/>
  <c r="U886" i="1"/>
  <c r="AC886" i="1"/>
  <c r="L436" i="1"/>
  <c r="O436" i="1" s="1"/>
  <c r="M436" i="1"/>
  <c r="P436" i="1" s="1"/>
  <c r="N436" i="1"/>
  <c r="R436" i="1" s="1"/>
  <c r="U436" i="1"/>
  <c r="AC436" i="1"/>
  <c r="L912" i="1"/>
  <c r="O912" i="1" s="1"/>
  <c r="M912" i="1"/>
  <c r="P912" i="1" s="1"/>
  <c r="N912" i="1"/>
  <c r="R912" i="1" s="1"/>
  <c r="U912" i="1"/>
  <c r="AC912" i="1"/>
  <c r="L537" i="1"/>
  <c r="O537" i="1" s="1"/>
  <c r="M537" i="1"/>
  <c r="P537" i="1" s="1"/>
  <c r="N537" i="1"/>
  <c r="R537" i="1" s="1"/>
  <c r="U537" i="1"/>
  <c r="AC537" i="1"/>
  <c r="L471" i="1"/>
  <c r="O471" i="1" s="1"/>
  <c r="M471" i="1"/>
  <c r="P471" i="1" s="1"/>
  <c r="N471" i="1"/>
  <c r="R471" i="1" s="1"/>
  <c r="U471" i="1"/>
  <c r="AC471" i="1"/>
  <c r="L388" i="1"/>
  <c r="O388" i="1" s="1"/>
  <c r="M388" i="1"/>
  <c r="P388" i="1" s="1"/>
  <c r="N388" i="1"/>
  <c r="R388" i="1" s="1"/>
  <c r="U388" i="1"/>
  <c r="AC388" i="1"/>
  <c r="L339" i="1"/>
  <c r="O339" i="1" s="1"/>
  <c r="M339" i="1"/>
  <c r="P339" i="1" s="1"/>
  <c r="N339" i="1"/>
  <c r="R339" i="1" s="1"/>
  <c r="U339" i="1"/>
  <c r="AC339" i="1"/>
  <c r="L972" i="1"/>
  <c r="O972" i="1" s="1"/>
  <c r="M972" i="1"/>
  <c r="P972" i="1" s="1"/>
  <c r="N972" i="1"/>
  <c r="R972" i="1" s="1"/>
  <c r="U972" i="1"/>
  <c r="AC972" i="1"/>
  <c r="L880" i="1"/>
  <c r="O880" i="1" s="1"/>
  <c r="M880" i="1"/>
  <c r="P880" i="1" s="1"/>
  <c r="N880" i="1"/>
  <c r="S880" i="1" s="1"/>
  <c r="U880" i="1"/>
  <c r="AC880" i="1"/>
  <c r="L425" i="1"/>
  <c r="O425" i="1" s="1"/>
  <c r="M425" i="1"/>
  <c r="P425" i="1" s="1"/>
  <c r="N425" i="1"/>
  <c r="R425" i="1" s="1"/>
  <c r="AC425" i="1"/>
  <c r="L815" i="1"/>
  <c r="O815" i="1" s="1"/>
  <c r="M815" i="1"/>
  <c r="P815" i="1" s="1"/>
  <c r="N815" i="1"/>
  <c r="R815" i="1" s="1"/>
  <c r="U815" i="1"/>
  <c r="AC815" i="1"/>
  <c r="L568" i="1"/>
  <c r="O568" i="1" s="1"/>
  <c r="M568" i="1"/>
  <c r="P568" i="1" s="1"/>
  <c r="N568" i="1"/>
  <c r="R568" i="1" s="1"/>
  <c r="U568" i="1"/>
  <c r="AC568" i="1"/>
  <c r="L160" i="1"/>
  <c r="O160" i="1" s="1"/>
  <c r="M160" i="1"/>
  <c r="P160" i="1" s="1"/>
  <c r="N160" i="1"/>
  <c r="R160" i="1" s="1"/>
  <c r="U160" i="1"/>
  <c r="AC160" i="1"/>
  <c r="L786" i="1"/>
  <c r="O786" i="1" s="1"/>
  <c r="M786" i="1"/>
  <c r="P786" i="1" s="1"/>
  <c r="N786" i="1"/>
  <c r="R786" i="1" s="1"/>
  <c r="U786" i="1"/>
  <c r="AC786" i="1"/>
  <c r="L493" i="1"/>
  <c r="O493" i="1" s="1"/>
  <c r="M493" i="1"/>
  <c r="P493" i="1" s="1"/>
  <c r="N493" i="1"/>
  <c r="S493" i="1" s="1"/>
  <c r="U493" i="1"/>
  <c r="AC493" i="1"/>
  <c r="L444" i="1"/>
  <c r="O444" i="1" s="1"/>
  <c r="M444" i="1"/>
  <c r="P444" i="1" s="1"/>
  <c r="N444" i="1"/>
  <c r="S444" i="1" s="1"/>
  <c r="U444" i="1"/>
  <c r="AC444" i="1"/>
  <c r="L464" i="1"/>
  <c r="O464" i="1" s="1"/>
  <c r="M464" i="1"/>
  <c r="P464" i="1" s="1"/>
  <c r="N464" i="1"/>
  <c r="S464" i="1" s="1"/>
  <c r="U464" i="1"/>
  <c r="AC464" i="1"/>
  <c r="L784" i="1"/>
  <c r="O784" i="1" s="1"/>
  <c r="M784" i="1"/>
  <c r="P784" i="1" s="1"/>
  <c r="N784" i="1"/>
  <c r="R784" i="1" s="1"/>
  <c r="U784" i="1"/>
  <c r="AC784" i="1"/>
  <c r="L887" i="1"/>
  <c r="O887" i="1" s="1"/>
  <c r="M887" i="1"/>
  <c r="P887" i="1" s="1"/>
  <c r="N887" i="1"/>
  <c r="R887" i="1" s="1"/>
  <c r="U887" i="1"/>
  <c r="AC887" i="1"/>
  <c r="L642" i="1"/>
  <c r="O642" i="1" s="1"/>
  <c r="M642" i="1"/>
  <c r="P642" i="1" s="1"/>
  <c r="N642" i="1"/>
  <c r="R642" i="1" s="1"/>
  <c r="U642" i="1"/>
  <c r="AC642" i="1"/>
  <c r="L25" i="1"/>
  <c r="O25" i="1" s="1"/>
  <c r="M25" i="1"/>
  <c r="P25" i="1" s="1"/>
  <c r="N25" i="1"/>
  <c r="R25" i="1" s="1"/>
  <c r="U25" i="1"/>
  <c r="AC25" i="1"/>
  <c r="L864" i="1"/>
  <c r="O864" i="1" s="1"/>
  <c r="M864" i="1"/>
  <c r="P864" i="1" s="1"/>
  <c r="N864" i="1"/>
  <c r="S864" i="1" s="1"/>
  <c r="U864" i="1"/>
  <c r="AC864" i="1"/>
  <c r="L604" i="1"/>
  <c r="O604" i="1" s="1"/>
  <c r="M604" i="1"/>
  <c r="P604" i="1" s="1"/>
  <c r="N604" i="1"/>
  <c r="S604" i="1" s="1"/>
  <c r="U604" i="1"/>
  <c r="AC604" i="1"/>
  <c r="L56" i="1"/>
  <c r="O56" i="1" s="1"/>
  <c r="M56" i="1"/>
  <c r="P56" i="1" s="1"/>
  <c r="N56" i="1"/>
  <c r="R56" i="1" s="1"/>
  <c r="U56" i="1"/>
  <c r="AC56" i="1"/>
  <c r="L234" i="1"/>
  <c r="O234" i="1" s="1"/>
  <c r="M234" i="1"/>
  <c r="P234" i="1" s="1"/>
  <c r="N234" i="1"/>
  <c r="R234" i="1" s="1"/>
  <c r="U234" i="1"/>
  <c r="AC234" i="1"/>
  <c r="L235" i="1"/>
  <c r="O235" i="1" s="1"/>
  <c r="M235" i="1"/>
  <c r="P235" i="1" s="1"/>
  <c r="N235" i="1"/>
  <c r="S235" i="1" s="1"/>
  <c r="U235" i="1"/>
  <c r="AC235" i="1"/>
  <c r="L149" i="1"/>
  <c r="O149" i="1" s="1"/>
  <c r="M149" i="1"/>
  <c r="P149" i="1" s="1"/>
  <c r="N149" i="1"/>
  <c r="R149" i="1" s="1"/>
  <c r="U149" i="1"/>
  <c r="AC149" i="1"/>
  <c r="L85" i="1"/>
  <c r="O85" i="1" s="1"/>
  <c r="M85" i="1"/>
  <c r="P85" i="1" s="1"/>
  <c r="N85" i="1"/>
  <c r="R85" i="1" s="1"/>
  <c r="U85" i="1"/>
  <c r="AC85" i="1"/>
  <c r="L54" i="1"/>
  <c r="O54" i="1" s="1"/>
  <c r="M54" i="1"/>
  <c r="P54" i="1" s="1"/>
  <c r="N54" i="1"/>
  <c r="R54" i="1" s="1"/>
  <c r="U54" i="1"/>
  <c r="AC54" i="1"/>
  <c r="L2" i="1"/>
  <c r="O2" i="1" s="1"/>
  <c r="M2" i="1"/>
  <c r="P2" i="1" s="1"/>
  <c r="N2" i="1"/>
  <c r="R2" i="1" s="1"/>
  <c r="U2" i="1"/>
  <c r="AC2" i="1"/>
  <c r="L21" i="1"/>
  <c r="O21" i="1" s="1"/>
  <c r="M21" i="1"/>
  <c r="P21" i="1" s="1"/>
  <c r="N21" i="1"/>
  <c r="S21" i="1" s="1"/>
  <c r="U21" i="1"/>
  <c r="AC21" i="1"/>
  <c r="L18" i="1"/>
  <c r="O18" i="1" s="1"/>
  <c r="M18" i="1"/>
  <c r="P18" i="1" s="1"/>
  <c r="N18" i="1"/>
  <c r="S18" i="1" s="1"/>
  <c r="U18" i="1"/>
  <c r="AC18" i="1"/>
  <c r="L61" i="1"/>
  <c r="O61" i="1" s="1"/>
  <c r="M61" i="1"/>
  <c r="P61" i="1" s="1"/>
  <c r="N61" i="1"/>
  <c r="S61" i="1" s="1"/>
  <c r="U61" i="1"/>
  <c r="AC61" i="1"/>
  <c r="L153" i="1"/>
  <c r="O153" i="1" s="1"/>
  <c r="M153" i="1"/>
  <c r="P153" i="1" s="1"/>
  <c r="N153" i="1"/>
  <c r="S153" i="1" s="1"/>
  <c r="U153" i="1"/>
  <c r="AC153" i="1"/>
  <c r="L746" i="1"/>
  <c r="O746" i="1" s="1"/>
  <c r="M746" i="1"/>
  <c r="P746" i="1" s="1"/>
  <c r="N746" i="1"/>
  <c r="R746" i="1" s="1"/>
  <c r="AC746" i="1"/>
  <c r="L579" i="1"/>
  <c r="O579" i="1" s="1"/>
  <c r="M579" i="1"/>
  <c r="P579" i="1" s="1"/>
  <c r="N579" i="1"/>
  <c r="R579" i="1" s="1"/>
  <c r="U579" i="1"/>
  <c r="AC579" i="1"/>
  <c r="L189" i="1"/>
  <c r="O189" i="1" s="1"/>
  <c r="M189" i="1"/>
  <c r="P189" i="1" s="1"/>
  <c r="N189" i="1"/>
  <c r="R189" i="1" s="1"/>
  <c r="U189" i="1"/>
  <c r="AC189" i="1"/>
  <c r="L848" i="1"/>
  <c r="O848" i="1" s="1"/>
  <c r="M848" i="1"/>
  <c r="P848" i="1" s="1"/>
  <c r="N848" i="1"/>
  <c r="S848" i="1" s="1"/>
  <c r="U848" i="1"/>
  <c r="AC848" i="1"/>
  <c r="L629" i="1"/>
  <c r="O629" i="1" s="1"/>
  <c r="M629" i="1"/>
  <c r="P629" i="1" s="1"/>
  <c r="N629" i="1"/>
  <c r="S629" i="1" s="1"/>
  <c r="U629" i="1"/>
  <c r="AC629" i="1"/>
  <c r="L222" i="1"/>
  <c r="O222" i="1" s="1"/>
  <c r="M222" i="1"/>
  <c r="P222" i="1" s="1"/>
  <c r="N222" i="1"/>
  <c r="R222" i="1" s="1"/>
  <c r="U222" i="1"/>
  <c r="AC222" i="1"/>
  <c r="L789" i="1"/>
  <c r="O789" i="1" s="1"/>
  <c r="M789" i="1"/>
  <c r="P789" i="1" s="1"/>
  <c r="N789" i="1"/>
  <c r="R789" i="1" s="1"/>
  <c r="AC789" i="1"/>
  <c r="L616" i="1"/>
  <c r="O616" i="1" s="1"/>
  <c r="M616" i="1"/>
  <c r="P616" i="1" s="1"/>
  <c r="N616" i="1"/>
  <c r="R616" i="1" s="1"/>
  <c r="U616" i="1"/>
  <c r="AC616" i="1"/>
  <c r="L197" i="1"/>
  <c r="O197" i="1" s="1"/>
  <c r="M197" i="1"/>
  <c r="P197" i="1" s="1"/>
  <c r="N197" i="1"/>
  <c r="R197" i="1" s="1"/>
  <c r="U197" i="1"/>
  <c r="AC197" i="1"/>
  <c r="L951" i="1"/>
  <c r="O951" i="1" s="1"/>
  <c r="M951" i="1"/>
  <c r="P951" i="1" s="1"/>
  <c r="N951" i="1"/>
  <c r="R951" i="1" s="1"/>
  <c r="U951" i="1"/>
  <c r="AC951" i="1"/>
  <c r="L693" i="1"/>
  <c r="O693" i="1" s="1"/>
  <c r="M693" i="1"/>
  <c r="P693" i="1" s="1"/>
  <c r="N693" i="1"/>
  <c r="R693" i="1" s="1"/>
  <c r="U693" i="1"/>
  <c r="AC693" i="1"/>
  <c r="L196" i="1"/>
  <c r="O196" i="1" s="1"/>
  <c r="M196" i="1"/>
  <c r="P196" i="1" s="1"/>
  <c r="N196" i="1"/>
  <c r="R196" i="1" s="1"/>
  <c r="U196" i="1"/>
  <c r="AC196" i="1"/>
  <c r="L954" i="1"/>
  <c r="O954" i="1" s="1"/>
  <c r="M954" i="1"/>
  <c r="P954" i="1" s="1"/>
  <c r="N954" i="1"/>
  <c r="S954" i="1" s="1"/>
  <c r="AC954" i="1"/>
  <c r="L538" i="1"/>
  <c r="O538" i="1" s="1"/>
  <c r="M538" i="1"/>
  <c r="P538" i="1" s="1"/>
  <c r="N538" i="1"/>
  <c r="S538" i="1" s="1"/>
  <c r="U538" i="1"/>
  <c r="AC538" i="1"/>
  <c r="L1011" i="1"/>
  <c r="O1011" i="1" s="1"/>
  <c r="M1011" i="1"/>
  <c r="P1011" i="1" s="1"/>
  <c r="N1011" i="1"/>
  <c r="S1011" i="1" s="1"/>
  <c r="U1011" i="1"/>
  <c r="AC1011" i="1"/>
  <c r="L614" i="1"/>
  <c r="O614" i="1" s="1"/>
  <c r="M614" i="1"/>
  <c r="P614" i="1" s="1"/>
  <c r="N614" i="1"/>
  <c r="S614" i="1" s="1"/>
  <c r="U614" i="1"/>
  <c r="AC614" i="1"/>
  <c r="L926" i="1"/>
  <c r="O926" i="1" s="1"/>
  <c r="M926" i="1"/>
  <c r="P926" i="1" s="1"/>
  <c r="N926" i="1"/>
  <c r="R926" i="1" s="1"/>
  <c r="U926" i="1"/>
  <c r="AC926" i="1"/>
  <c r="L664" i="1"/>
  <c r="O664" i="1" s="1"/>
  <c r="M664" i="1"/>
  <c r="P664" i="1" s="1"/>
  <c r="N664" i="1"/>
  <c r="R664" i="1" s="1"/>
  <c r="U664" i="1"/>
  <c r="AC664" i="1"/>
  <c r="L195" i="1"/>
  <c r="O195" i="1" s="1"/>
  <c r="M195" i="1"/>
  <c r="P195" i="1" s="1"/>
  <c r="N195" i="1"/>
  <c r="S195" i="1" s="1"/>
  <c r="U195" i="1"/>
  <c r="AC195" i="1"/>
  <c r="L956" i="1"/>
  <c r="O956" i="1" s="1"/>
  <c r="M956" i="1"/>
  <c r="P956" i="1" s="1"/>
  <c r="N956" i="1"/>
  <c r="S956" i="1" s="1"/>
  <c r="U956" i="1"/>
  <c r="AC956" i="1"/>
  <c r="L287" i="1"/>
  <c r="O287" i="1" s="1"/>
  <c r="M287" i="1"/>
  <c r="P287" i="1" s="1"/>
  <c r="N287" i="1"/>
  <c r="S287" i="1" s="1"/>
  <c r="U287" i="1"/>
  <c r="AC287" i="1"/>
  <c r="L643" i="1"/>
  <c r="O643" i="1" s="1"/>
  <c r="M643" i="1"/>
  <c r="P643" i="1" s="1"/>
  <c r="N643" i="1"/>
  <c r="R643" i="1" s="1"/>
  <c r="U643" i="1"/>
  <c r="AC643" i="1"/>
  <c r="L180" i="1"/>
  <c r="O180" i="1" s="1"/>
  <c r="M180" i="1"/>
  <c r="P180" i="1" s="1"/>
  <c r="N180" i="1"/>
  <c r="R180" i="1" s="1"/>
  <c r="U180" i="1"/>
  <c r="AC180" i="1"/>
  <c r="L858" i="1"/>
  <c r="O858" i="1" s="1"/>
  <c r="M858" i="1"/>
  <c r="P858" i="1" s="1"/>
  <c r="N858" i="1"/>
  <c r="R858" i="1" s="1"/>
  <c r="U858" i="1"/>
  <c r="AC858" i="1"/>
  <c r="L543" i="1"/>
  <c r="O543" i="1" s="1"/>
  <c r="M543" i="1"/>
  <c r="P543" i="1" s="1"/>
  <c r="N543" i="1"/>
  <c r="R543" i="1" s="1"/>
  <c r="U543" i="1"/>
  <c r="AC543" i="1"/>
  <c r="L998" i="1"/>
  <c r="O998" i="1" s="1"/>
  <c r="M998" i="1"/>
  <c r="P998" i="1" s="1"/>
  <c r="N998" i="1"/>
  <c r="R998" i="1" s="1"/>
  <c r="U998" i="1"/>
  <c r="AC998" i="1"/>
  <c r="L577" i="1"/>
  <c r="O577" i="1" s="1"/>
  <c r="M577" i="1"/>
  <c r="P577" i="1" s="1"/>
  <c r="N577" i="1"/>
  <c r="R577" i="1" s="1"/>
  <c r="U577" i="1"/>
  <c r="AC577" i="1"/>
  <c r="L596" i="1"/>
  <c r="O596" i="1" s="1"/>
  <c r="M596" i="1"/>
  <c r="P596" i="1" s="1"/>
  <c r="N596" i="1"/>
  <c r="R596" i="1" s="1"/>
  <c r="AC596" i="1"/>
  <c r="L983" i="1"/>
  <c r="O983" i="1" s="1"/>
  <c r="M983" i="1"/>
  <c r="P983" i="1" s="1"/>
  <c r="N983" i="1"/>
  <c r="S983" i="1" s="1"/>
  <c r="U983" i="1"/>
  <c r="AC983" i="1"/>
  <c r="L440" i="1"/>
  <c r="O440" i="1" s="1"/>
  <c r="M440" i="1"/>
  <c r="P440" i="1" s="1"/>
  <c r="N440" i="1"/>
  <c r="S440" i="1" s="1"/>
  <c r="U440" i="1"/>
  <c r="AC440" i="1"/>
  <c r="L683" i="1"/>
  <c r="O683" i="1" s="1"/>
  <c r="M683" i="1"/>
  <c r="P683" i="1" s="1"/>
  <c r="N683" i="1"/>
  <c r="S683" i="1" s="1"/>
  <c r="U683" i="1"/>
  <c r="AC683" i="1"/>
  <c r="L756" i="1"/>
  <c r="O756" i="1" s="1"/>
  <c r="M756" i="1"/>
  <c r="P756" i="1" s="1"/>
  <c r="N756" i="1"/>
  <c r="R756" i="1" s="1"/>
  <c r="U756" i="1"/>
  <c r="AC756" i="1"/>
  <c r="L330" i="1"/>
  <c r="O330" i="1" s="1"/>
  <c r="M330" i="1"/>
  <c r="P330" i="1" s="1"/>
  <c r="N330" i="1"/>
  <c r="R330" i="1" s="1"/>
  <c r="U330" i="1"/>
  <c r="AC330" i="1"/>
  <c r="L890" i="1"/>
  <c r="O890" i="1" s="1"/>
  <c r="M890" i="1"/>
  <c r="P890" i="1" s="1"/>
  <c r="N890" i="1"/>
  <c r="R890" i="1" s="1"/>
  <c r="U890" i="1"/>
  <c r="AC890" i="1"/>
  <c r="L466" i="1"/>
  <c r="O466" i="1" s="1"/>
  <c r="M466" i="1"/>
  <c r="P466" i="1" s="1"/>
  <c r="N466" i="1"/>
  <c r="R466" i="1" s="1"/>
  <c r="U466" i="1"/>
  <c r="AC466" i="1"/>
  <c r="L780" i="1"/>
  <c r="O780" i="1" s="1"/>
  <c r="M780" i="1"/>
  <c r="P780" i="1" s="1"/>
  <c r="N780" i="1"/>
  <c r="S780" i="1" s="1"/>
  <c r="U780" i="1"/>
  <c r="AC780" i="1"/>
  <c r="L412" i="1"/>
  <c r="O412" i="1" s="1"/>
  <c r="M412" i="1"/>
  <c r="P412" i="1" s="1"/>
  <c r="N412" i="1"/>
  <c r="R412" i="1" s="1"/>
  <c r="U412" i="1"/>
  <c r="AC412" i="1"/>
  <c r="L283" i="1"/>
  <c r="O283" i="1" s="1"/>
  <c r="M283" i="1"/>
  <c r="P283" i="1" s="1"/>
  <c r="N283" i="1"/>
  <c r="R283" i="1" s="1"/>
  <c r="U283" i="1"/>
  <c r="AC283" i="1"/>
  <c r="L738" i="1"/>
  <c r="O738" i="1" s="1"/>
  <c r="M738" i="1"/>
  <c r="P738" i="1" s="1"/>
  <c r="N738" i="1"/>
  <c r="R738" i="1" s="1"/>
  <c r="U738" i="1"/>
  <c r="AC738" i="1"/>
  <c r="L403" i="1"/>
  <c r="O403" i="1" s="1"/>
  <c r="M403" i="1"/>
  <c r="P403" i="1" s="1"/>
  <c r="N403" i="1"/>
  <c r="R403" i="1" s="1"/>
  <c r="U403" i="1"/>
  <c r="AC403" i="1"/>
  <c r="L701" i="1"/>
  <c r="O701" i="1" s="1"/>
  <c r="M701" i="1"/>
  <c r="P701" i="1" s="1"/>
  <c r="N701" i="1"/>
  <c r="R701" i="1" s="1"/>
  <c r="U701" i="1"/>
  <c r="AC701" i="1"/>
  <c r="L406" i="1"/>
  <c r="O406" i="1" s="1"/>
  <c r="M406" i="1"/>
  <c r="P406" i="1" s="1"/>
  <c r="N406" i="1"/>
  <c r="R406" i="1" s="1"/>
  <c r="U406" i="1"/>
  <c r="AC406" i="1"/>
  <c r="L363" i="1"/>
  <c r="O363" i="1" s="1"/>
  <c r="M363" i="1"/>
  <c r="P363" i="1" s="1"/>
  <c r="N363" i="1"/>
  <c r="S363" i="1" s="1"/>
  <c r="U363" i="1"/>
  <c r="AC363" i="1"/>
  <c r="L303" i="1"/>
  <c r="O303" i="1" s="1"/>
  <c r="M303" i="1"/>
  <c r="P303" i="1" s="1"/>
  <c r="N303" i="1"/>
  <c r="R303" i="1" s="1"/>
  <c r="U303" i="1"/>
  <c r="AC303" i="1"/>
  <c r="L798" i="1"/>
  <c r="O798" i="1" s="1"/>
  <c r="M798" i="1"/>
  <c r="P798" i="1" s="1"/>
  <c r="N798" i="1"/>
  <c r="S798" i="1" s="1"/>
  <c r="U798" i="1"/>
  <c r="AC798" i="1"/>
  <c r="L469" i="1"/>
  <c r="O469" i="1" s="1"/>
  <c r="M469" i="1"/>
  <c r="P469" i="1" s="1"/>
  <c r="N469" i="1"/>
  <c r="R469" i="1" s="1"/>
  <c r="U469" i="1"/>
  <c r="AC469" i="1"/>
  <c r="L804" i="1"/>
  <c r="O804" i="1" s="1"/>
  <c r="M804" i="1"/>
  <c r="P804" i="1" s="1"/>
  <c r="N804" i="1"/>
  <c r="R804" i="1" s="1"/>
  <c r="U804" i="1"/>
  <c r="AC804" i="1"/>
  <c r="L735" i="1"/>
  <c r="O735" i="1" s="1"/>
  <c r="M735" i="1"/>
  <c r="P735" i="1" s="1"/>
  <c r="N735" i="1"/>
  <c r="R735" i="1" s="1"/>
  <c r="U735" i="1"/>
  <c r="AC735" i="1"/>
  <c r="L362" i="1"/>
  <c r="O362" i="1" s="1"/>
  <c r="M362" i="1"/>
  <c r="P362" i="1" s="1"/>
  <c r="N362" i="1"/>
  <c r="R362" i="1" s="1"/>
  <c r="U362" i="1"/>
  <c r="AC362" i="1"/>
  <c r="L924" i="1"/>
  <c r="O924" i="1" s="1"/>
  <c r="M924" i="1"/>
  <c r="P924" i="1" s="1"/>
  <c r="N924" i="1"/>
  <c r="R924" i="1" s="1"/>
  <c r="U924" i="1"/>
  <c r="AC924" i="1"/>
  <c r="L320" i="1"/>
  <c r="O320" i="1" s="1"/>
  <c r="M320" i="1"/>
  <c r="P320" i="1" s="1"/>
  <c r="N320" i="1"/>
  <c r="R320" i="1" s="1"/>
  <c r="U320" i="1"/>
  <c r="AC320" i="1"/>
  <c r="L783" i="1"/>
  <c r="O783" i="1" s="1"/>
  <c r="M783" i="1"/>
  <c r="P783" i="1" s="1"/>
  <c r="N783" i="1"/>
  <c r="R783" i="1" s="1"/>
  <c r="U783" i="1"/>
  <c r="AC783" i="1"/>
  <c r="L862" i="1"/>
  <c r="O862" i="1" s="1"/>
  <c r="M862" i="1"/>
  <c r="P862" i="1" s="1"/>
  <c r="N862" i="1"/>
  <c r="R862" i="1" s="1"/>
  <c r="AC862" i="1"/>
  <c r="L1026" i="1"/>
  <c r="O1026" i="1" s="1"/>
  <c r="M1026" i="1"/>
  <c r="P1026" i="1" s="1"/>
  <c r="N1026" i="1"/>
  <c r="R1026" i="1" s="1"/>
  <c r="U1026" i="1"/>
  <c r="AC1026" i="1"/>
  <c r="L556" i="1"/>
  <c r="O556" i="1" s="1"/>
  <c r="M556" i="1"/>
  <c r="P556" i="1" s="1"/>
  <c r="N556" i="1"/>
  <c r="S556" i="1" s="1"/>
  <c r="U556" i="1"/>
  <c r="AC556" i="1"/>
  <c r="L434" i="1"/>
  <c r="O434" i="1" s="1"/>
  <c r="M434" i="1"/>
  <c r="P434" i="1" s="1"/>
  <c r="N434" i="1"/>
  <c r="S434" i="1" s="1"/>
  <c r="U434" i="1"/>
  <c r="AC434" i="1"/>
  <c r="L767" i="1"/>
  <c r="O767" i="1" s="1"/>
  <c r="M767" i="1"/>
  <c r="P767" i="1" s="1"/>
  <c r="N767" i="1"/>
  <c r="S767" i="1" s="1"/>
  <c r="U767" i="1"/>
  <c r="AC767" i="1"/>
  <c r="L547" i="1"/>
  <c r="O547" i="1" s="1"/>
  <c r="M547" i="1"/>
  <c r="P547" i="1" s="1"/>
  <c r="N547" i="1"/>
  <c r="R547" i="1" s="1"/>
  <c r="U547" i="1"/>
  <c r="AC547" i="1"/>
  <c r="L29" i="1"/>
  <c r="O29" i="1" s="1"/>
  <c r="M29" i="1"/>
  <c r="P29" i="1" s="1"/>
  <c r="N29" i="1"/>
  <c r="R29" i="1" s="1"/>
  <c r="U29" i="1"/>
  <c r="AC29" i="1"/>
  <c r="L619" i="1"/>
  <c r="O619" i="1" s="1"/>
  <c r="M619" i="1"/>
  <c r="P619" i="1" s="1"/>
  <c r="N619" i="1"/>
  <c r="R619" i="1" s="1"/>
  <c r="U619" i="1"/>
  <c r="AC619" i="1"/>
  <c r="L810" i="1"/>
  <c r="O810" i="1" s="1"/>
  <c r="M810" i="1"/>
  <c r="P810" i="1" s="1"/>
  <c r="N810" i="1"/>
  <c r="S810" i="1" s="1"/>
  <c r="AC810" i="1"/>
  <c r="L261" i="1"/>
  <c r="O261" i="1" s="1"/>
  <c r="M261" i="1"/>
  <c r="P261" i="1" s="1"/>
  <c r="N261" i="1"/>
  <c r="R261" i="1" s="1"/>
  <c r="U261" i="1"/>
  <c r="AC261" i="1"/>
  <c r="L760" i="1"/>
  <c r="O760" i="1" s="1"/>
  <c r="M760" i="1"/>
  <c r="P760" i="1" s="1"/>
  <c r="N760" i="1"/>
  <c r="S760" i="1" s="1"/>
  <c r="U760" i="1"/>
  <c r="AC760" i="1"/>
  <c r="L242" i="1"/>
  <c r="O242" i="1" s="1"/>
  <c r="M242" i="1"/>
  <c r="P242" i="1" s="1"/>
  <c r="N242" i="1"/>
  <c r="S242" i="1" s="1"/>
  <c r="U242" i="1"/>
  <c r="AC242" i="1"/>
  <c r="L838" i="1"/>
  <c r="O838" i="1" s="1"/>
  <c r="M838" i="1"/>
  <c r="P838" i="1" s="1"/>
  <c r="N838" i="1"/>
  <c r="S838" i="1" s="1"/>
  <c r="U838" i="1"/>
  <c r="AC838" i="1"/>
  <c r="L341" i="1"/>
  <c r="O341" i="1" s="1"/>
  <c r="M341" i="1"/>
  <c r="P341" i="1" s="1"/>
  <c r="N341" i="1"/>
  <c r="R341" i="1" s="1"/>
  <c r="U341" i="1"/>
  <c r="AC341" i="1"/>
  <c r="L883" i="1"/>
  <c r="O883" i="1" s="1"/>
  <c r="M883" i="1"/>
  <c r="P883" i="1" s="1"/>
  <c r="N883" i="1"/>
  <c r="R883" i="1" s="1"/>
  <c r="U883" i="1"/>
  <c r="AC883" i="1"/>
  <c r="L322" i="1"/>
  <c r="O322" i="1" s="1"/>
  <c r="M322" i="1"/>
  <c r="P322" i="1" s="1"/>
  <c r="N322" i="1"/>
  <c r="R322" i="1" s="1"/>
  <c r="U322" i="1"/>
  <c r="AC322" i="1"/>
  <c r="L474" i="1"/>
  <c r="O474" i="1" s="1"/>
  <c r="M474" i="1"/>
  <c r="P474" i="1" s="1"/>
  <c r="N474" i="1"/>
  <c r="S474" i="1" s="1"/>
  <c r="U474" i="1"/>
  <c r="AC474" i="1"/>
  <c r="L795" i="1"/>
  <c r="O795" i="1" s="1"/>
  <c r="M795" i="1"/>
  <c r="P795" i="1" s="1"/>
  <c r="N795" i="1"/>
  <c r="R795" i="1" s="1"/>
  <c r="U795" i="1"/>
  <c r="AC795" i="1"/>
  <c r="L522" i="1"/>
  <c r="O522" i="1" s="1"/>
  <c r="M522" i="1"/>
  <c r="P522" i="1" s="1"/>
  <c r="N522" i="1"/>
  <c r="S522" i="1" s="1"/>
  <c r="U522" i="1"/>
  <c r="AC522" i="1"/>
  <c r="L824" i="1"/>
  <c r="O824" i="1" s="1"/>
  <c r="M824" i="1"/>
  <c r="P824" i="1" s="1"/>
  <c r="N824" i="1"/>
  <c r="R824" i="1" s="1"/>
  <c r="AC824" i="1"/>
  <c r="L777" i="1"/>
  <c r="O777" i="1" s="1"/>
  <c r="M777" i="1"/>
  <c r="P777" i="1" s="1"/>
  <c r="N777" i="1"/>
  <c r="R777" i="1" s="1"/>
  <c r="U777" i="1"/>
  <c r="AC777" i="1"/>
  <c r="L391" i="1"/>
  <c r="O391" i="1" s="1"/>
  <c r="M391" i="1"/>
  <c r="P391" i="1" s="1"/>
  <c r="N391" i="1"/>
  <c r="R391" i="1" s="1"/>
  <c r="U391" i="1"/>
  <c r="AC391" i="1"/>
  <c r="L150" i="1"/>
  <c r="O150" i="1" s="1"/>
  <c r="M150" i="1"/>
  <c r="P150" i="1" s="1"/>
  <c r="N150" i="1"/>
  <c r="S150" i="1" s="1"/>
  <c r="U150" i="1"/>
  <c r="AC150" i="1"/>
  <c r="L144" i="1"/>
  <c r="O144" i="1" s="1"/>
  <c r="M144" i="1"/>
  <c r="P144" i="1" s="1"/>
  <c r="N144" i="1"/>
  <c r="R144" i="1" s="1"/>
  <c r="U144" i="1"/>
  <c r="AC144" i="1"/>
  <c r="L240" i="1"/>
  <c r="O240" i="1" s="1"/>
  <c r="M240" i="1"/>
  <c r="P240" i="1" s="1"/>
  <c r="N240" i="1"/>
  <c r="S240" i="1" s="1"/>
  <c r="AC240" i="1"/>
  <c r="L231" i="1"/>
  <c r="O231" i="1" s="1"/>
  <c r="M231" i="1"/>
  <c r="P231" i="1" s="1"/>
  <c r="N231" i="1"/>
  <c r="S231" i="1" s="1"/>
  <c r="U231" i="1"/>
  <c r="AC231" i="1"/>
  <c r="L480" i="1"/>
  <c r="O480" i="1" s="1"/>
  <c r="M480" i="1"/>
  <c r="P480" i="1" s="1"/>
  <c r="N480" i="1"/>
  <c r="S480" i="1" s="1"/>
  <c r="U480" i="1"/>
  <c r="AC480" i="1"/>
  <c r="L183" i="1"/>
  <c r="O183" i="1" s="1"/>
  <c r="M183" i="1"/>
  <c r="P183" i="1" s="1"/>
  <c r="N183" i="1"/>
  <c r="R183" i="1" s="1"/>
  <c r="U183" i="1"/>
  <c r="AC183" i="1"/>
  <c r="L224" i="1"/>
  <c r="O224" i="1" s="1"/>
  <c r="M224" i="1"/>
  <c r="P224" i="1" s="1"/>
  <c r="N224" i="1"/>
  <c r="R224" i="1" s="1"/>
  <c r="U224" i="1"/>
  <c r="AC224" i="1"/>
  <c r="L75" i="1"/>
  <c r="O75" i="1" s="1"/>
  <c r="M75" i="1"/>
  <c r="P75" i="1" s="1"/>
  <c r="N75" i="1"/>
  <c r="R75" i="1" s="1"/>
  <c r="U75" i="1"/>
  <c r="AC75" i="1"/>
  <c r="L278" i="1"/>
  <c r="O278" i="1" s="1"/>
  <c r="M278" i="1"/>
  <c r="P278" i="1" s="1"/>
  <c r="N278" i="1"/>
  <c r="R278" i="1" s="1"/>
  <c r="U278" i="1"/>
  <c r="AC278" i="1"/>
  <c r="L331" i="1"/>
  <c r="O331" i="1" s="1"/>
  <c r="M331" i="1"/>
  <c r="P331" i="1" s="1"/>
  <c r="N331" i="1"/>
  <c r="R331" i="1" s="1"/>
  <c r="AC331" i="1"/>
  <c r="L122" i="1"/>
  <c r="O122" i="1" s="1"/>
  <c r="M122" i="1"/>
  <c r="P122" i="1" s="1"/>
  <c r="N122" i="1"/>
  <c r="S122" i="1" s="1"/>
  <c r="AC122" i="1"/>
  <c r="L318" i="1"/>
  <c r="O318" i="1" s="1"/>
  <c r="M318" i="1"/>
  <c r="P318" i="1" s="1"/>
  <c r="N318" i="1"/>
  <c r="R318" i="1" s="1"/>
  <c r="AC318" i="1"/>
  <c r="L131" i="1"/>
  <c r="O131" i="1" s="1"/>
  <c r="M131" i="1"/>
  <c r="P131" i="1" s="1"/>
  <c r="N131" i="1"/>
  <c r="S131" i="1" s="1"/>
  <c r="U131" i="1"/>
  <c r="AC131" i="1"/>
  <c r="L62" i="1"/>
  <c r="O62" i="1" s="1"/>
  <c r="M62" i="1"/>
  <c r="P62" i="1" s="1"/>
  <c r="N62" i="1"/>
  <c r="R62" i="1" s="1"/>
  <c r="U62" i="1"/>
  <c r="AC62" i="1"/>
  <c r="L298" i="1"/>
  <c r="O298" i="1" s="1"/>
  <c r="M298" i="1"/>
  <c r="P298" i="1" s="1"/>
  <c r="N298" i="1"/>
  <c r="R298" i="1" s="1"/>
  <c r="U298" i="1"/>
  <c r="AC298" i="1"/>
  <c r="L310" i="1"/>
  <c r="O310" i="1" s="1"/>
  <c r="M310" i="1"/>
  <c r="P310" i="1" s="1"/>
  <c r="N310" i="1"/>
  <c r="R310" i="1" s="1"/>
  <c r="U310" i="1"/>
  <c r="AC310" i="1"/>
  <c r="L248" i="1"/>
  <c r="O248" i="1" s="1"/>
  <c r="M248" i="1"/>
  <c r="P248" i="1" s="1"/>
  <c r="N248" i="1"/>
  <c r="S248" i="1" s="1"/>
  <c r="U248" i="1"/>
  <c r="AC248" i="1"/>
  <c r="L422" i="1"/>
  <c r="O422" i="1" s="1"/>
  <c r="M422" i="1"/>
  <c r="P422" i="1" s="1"/>
  <c r="N422" i="1"/>
  <c r="R422" i="1" s="1"/>
  <c r="U422" i="1"/>
  <c r="AC422" i="1"/>
  <c r="L419" i="1"/>
  <c r="O419" i="1" s="1"/>
  <c r="M419" i="1"/>
  <c r="P419" i="1" s="1"/>
  <c r="N419" i="1"/>
  <c r="S419" i="1" s="1"/>
  <c r="U419" i="1"/>
  <c r="AC419" i="1"/>
  <c r="L168" i="1"/>
  <c r="O168" i="1" s="1"/>
  <c r="M168" i="1"/>
  <c r="P168" i="1" s="1"/>
  <c r="N168" i="1"/>
  <c r="S168" i="1" s="1"/>
  <c r="U168" i="1"/>
  <c r="AC168" i="1"/>
  <c r="L107" i="1"/>
  <c r="O107" i="1" s="1"/>
  <c r="M107" i="1"/>
  <c r="P107" i="1" s="1"/>
  <c r="N107" i="1"/>
  <c r="S107" i="1" s="1"/>
  <c r="U107" i="1"/>
  <c r="AC107" i="1"/>
  <c r="L108" i="1"/>
  <c r="O108" i="1" s="1"/>
  <c r="M108" i="1"/>
  <c r="P108" i="1" s="1"/>
  <c r="N108" i="1"/>
  <c r="R108" i="1" s="1"/>
  <c r="U108" i="1"/>
  <c r="AC108" i="1"/>
  <c r="L12" i="1"/>
  <c r="O12" i="1" s="1"/>
  <c r="M12" i="1"/>
  <c r="P12" i="1" s="1"/>
  <c r="N12" i="1"/>
  <c r="R12" i="1" s="1"/>
  <c r="AC12" i="1"/>
  <c r="L17" i="1"/>
  <c r="O17" i="1" s="1"/>
  <c r="M17" i="1"/>
  <c r="P17" i="1" s="1"/>
  <c r="N17" i="1"/>
  <c r="R17" i="1" s="1"/>
  <c r="AC17" i="1"/>
  <c r="L32" i="1"/>
  <c r="O32" i="1" s="1"/>
  <c r="M32" i="1"/>
  <c r="P32" i="1" s="1"/>
  <c r="N32" i="1"/>
  <c r="R32" i="1" s="1"/>
  <c r="U32" i="1"/>
  <c r="AC32" i="1"/>
  <c r="L237" i="1"/>
  <c r="O237" i="1" s="1"/>
  <c r="M237" i="1"/>
  <c r="P237" i="1" s="1"/>
  <c r="N237" i="1"/>
  <c r="R237" i="1" s="1"/>
  <c r="AC237" i="1"/>
  <c r="L11" i="1"/>
  <c r="O11" i="1" s="1"/>
  <c r="M11" i="1"/>
  <c r="P11" i="1" s="1"/>
  <c r="N11" i="1"/>
  <c r="S11" i="1" s="1"/>
  <c r="AC11" i="1"/>
  <c r="L116" i="1"/>
  <c r="O116" i="1" s="1"/>
  <c r="M116" i="1"/>
  <c r="P116" i="1" s="1"/>
  <c r="N116" i="1"/>
  <c r="R116" i="1" s="1"/>
  <c r="AC116" i="1"/>
  <c r="L427" i="1"/>
  <c r="O427" i="1" s="1"/>
  <c r="M427" i="1"/>
  <c r="P427" i="1" s="1"/>
  <c r="N427" i="1"/>
  <c r="S427" i="1" s="1"/>
  <c r="U427" i="1"/>
  <c r="AC427" i="1"/>
  <c r="L64" i="1"/>
  <c r="O64" i="1" s="1"/>
  <c r="M64" i="1"/>
  <c r="P64" i="1" s="1"/>
  <c r="N64" i="1"/>
  <c r="R64" i="1" s="1"/>
  <c r="U64" i="1"/>
  <c r="AC64" i="1"/>
  <c r="L42" i="1"/>
  <c r="O42" i="1" s="1"/>
  <c r="M42" i="1"/>
  <c r="P42" i="1" s="1"/>
  <c r="N42" i="1"/>
  <c r="R42" i="1" s="1"/>
  <c r="U42" i="1"/>
  <c r="AC42" i="1"/>
  <c r="L65" i="1"/>
  <c r="O65" i="1" s="1"/>
  <c r="M65" i="1"/>
  <c r="P65" i="1" s="1"/>
  <c r="N65" i="1"/>
  <c r="R65" i="1" s="1"/>
  <c r="U65" i="1"/>
  <c r="AC65" i="1"/>
  <c r="L6" i="1"/>
  <c r="O6" i="1" s="1"/>
  <c r="M6" i="1"/>
  <c r="P6" i="1" s="1"/>
  <c r="N6" i="1"/>
  <c r="S6" i="1" s="1"/>
  <c r="U6" i="1"/>
  <c r="AC6" i="1"/>
  <c r="L66" i="1"/>
  <c r="O66" i="1" s="1"/>
  <c r="M66" i="1"/>
  <c r="P66" i="1" s="1"/>
  <c r="N66" i="1"/>
  <c r="R66" i="1" s="1"/>
  <c r="U66" i="1"/>
  <c r="AC66" i="1"/>
  <c r="L865" i="1"/>
  <c r="O865" i="1" s="1"/>
  <c r="M865" i="1"/>
  <c r="P865" i="1" s="1"/>
  <c r="N865" i="1"/>
  <c r="S865" i="1" s="1"/>
  <c r="AC865" i="1"/>
  <c r="L631" i="1"/>
  <c r="O631" i="1" s="1"/>
  <c r="M631" i="1"/>
  <c r="P631" i="1" s="1"/>
  <c r="N631" i="1"/>
  <c r="S631" i="1" s="1"/>
  <c r="U631" i="1"/>
  <c r="AC631" i="1"/>
  <c r="L304" i="1"/>
  <c r="O304" i="1" s="1"/>
  <c r="M304" i="1"/>
  <c r="P304" i="1" s="1"/>
  <c r="N304" i="1"/>
  <c r="S304" i="1" s="1"/>
  <c r="U304" i="1"/>
  <c r="AC304" i="1"/>
  <c r="L776" i="1"/>
  <c r="O776" i="1" s="1"/>
  <c r="M776" i="1"/>
  <c r="P776" i="1" s="1"/>
  <c r="N776" i="1"/>
  <c r="R776" i="1" s="1"/>
  <c r="U776" i="1"/>
  <c r="AC776" i="1"/>
  <c r="L546" i="1"/>
  <c r="O546" i="1" s="1"/>
  <c r="M546" i="1"/>
  <c r="P546" i="1" s="1"/>
  <c r="N546" i="1"/>
  <c r="R546" i="1" s="1"/>
  <c r="U546" i="1"/>
  <c r="AC546" i="1"/>
  <c r="L174" i="1"/>
  <c r="O174" i="1" s="1"/>
  <c r="M174" i="1"/>
  <c r="P174" i="1" s="1"/>
  <c r="N174" i="1"/>
  <c r="R174" i="1" s="1"/>
  <c r="AC174" i="1"/>
  <c r="L816" i="1"/>
  <c r="O816" i="1" s="1"/>
  <c r="M816" i="1"/>
  <c r="P816" i="1" s="1"/>
  <c r="N816" i="1"/>
  <c r="R816" i="1" s="1"/>
  <c r="AC816" i="1"/>
  <c r="L594" i="1"/>
  <c r="O594" i="1" s="1"/>
  <c r="M594" i="1"/>
  <c r="P594" i="1" s="1"/>
  <c r="N594" i="1"/>
  <c r="R594" i="1" s="1"/>
  <c r="U594" i="1"/>
  <c r="AC594" i="1"/>
  <c r="L279" i="1"/>
  <c r="O279" i="1" s="1"/>
  <c r="M279" i="1"/>
  <c r="P279" i="1" s="1"/>
  <c r="N279" i="1"/>
  <c r="S279" i="1" s="1"/>
  <c r="AC279" i="1"/>
  <c r="L945" i="1"/>
  <c r="O945" i="1" s="1"/>
  <c r="M945" i="1"/>
  <c r="P945" i="1" s="1"/>
  <c r="N945" i="1"/>
  <c r="R945" i="1" s="1"/>
  <c r="U945" i="1"/>
  <c r="AC945" i="1"/>
  <c r="L542" i="1"/>
  <c r="O542" i="1" s="1"/>
  <c r="M542" i="1"/>
  <c r="P542" i="1" s="1"/>
  <c r="N542" i="1"/>
  <c r="S542" i="1" s="1"/>
  <c r="U542" i="1"/>
  <c r="AC542" i="1"/>
  <c r="L851" i="1"/>
  <c r="O851" i="1" s="1"/>
  <c r="M851" i="1"/>
  <c r="P851" i="1" s="1"/>
  <c r="N851" i="1"/>
  <c r="R851" i="1" s="1"/>
  <c r="U851" i="1"/>
  <c r="AC851" i="1"/>
  <c r="L612" i="1"/>
  <c r="O612" i="1" s="1"/>
  <c r="M612" i="1"/>
  <c r="P612" i="1" s="1"/>
  <c r="N612" i="1"/>
  <c r="R612" i="1" s="1"/>
  <c r="U612" i="1"/>
  <c r="AC612" i="1"/>
  <c r="L132" i="1"/>
  <c r="O132" i="1" s="1"/>
  <c r="M132" i="1"/>
  <c r="P132" i="1" s="1"/>
  <c r="N132" i="1"/>
  <c r="S132" i="1" s="1"/>
  <c r="U132" i="1"/>
  <c r="AC132" i="1"/>
  <c r="L932" i="1"/>
  <c r="O932" i="1" s="1"/>
  <c r="M932" i="1"/>
  <c r="P932" i="1" s="1"/>
  <c r="N932" i="1"/>
  <c r="R932" i="1" s="1"/>
  <c r="U932" i="1"/>
  <c r="AC932" i="1"/>
  <c r="L512" i="1"/>
  <c r="O512" i="1" s="1"/>
  <c r="M512" i="1"/>
  <c r="P512" i="1" s="1"/>
  <c r="N512" i="1"/>
  <c r="R512" i="1" s="1"/>
  <c r="U512" i="1"/>
  <c r="AC512" i="1"/>
  <c r="L825" i="1"/>
  <c r="O825" i="1" s="1"/>
  <c r="M825" i="1"/>
  <c r="P825" i="1" s="1"/>
  <c r="N825" i="1"/>
  <c r="S825" i="1" s="1"/>
  <c r="U825" i="1"/>
  <c r="AC825" i="1"/>
  <c r="L349" i="1"/>
  <c r="O349" i="1" s="1"/>
  <c r="M349" i="1"/>
  <c r="P349" i="1" s="1"/>
  <c r="N349" i="1"/>
  <c r="S349" i="1" s="1"/>
  <c r="U349" i="1"/>
  <c r="AC349" i="1"/>
  <c r="L826" i="1"/>
  <c r="O826" i="1" s="1"/>
  <c r="M826" i="1"/>
  <c r="P826" i="1" s="1"/>
  <c r="N826" i="1"/>
  <c r="S826" i="1" s="1"/>
  <c r="U826" i="1"/>
  <c r="AC826" i="1"/>
  <c r="L350" i="1"/>
  <c r="O350" i="1" s="1"/>
  <c r="M350" i="1"/>
  <c r="P350" i="1" s="1"/>
  <c r="N350" i="1"/>
  <c r="R350" i="1" s="1"/>
  <c r="U350" i="1"/>
  <c r="AC350" i="1"/>
  <c r="L827" i="1"/>
  <c r="O827" i="1" s="1"/>
  <c r="M827" i="1"/>
  <c r="P827" i="1" s="1"/>
  <c r="N827" i="1"/>
  <c r="R827" i="1" s="1"/>
  <c r="U827" i="1"/>
  <c r="AC827" i="1"/>
  <c r="L352" i="1"/>
  <c r="O352" i="1" s="1"/>
  <c r="M352" i="1"/>
  <c r="P352" i="1" s="1"/>
  <c r="N352" i="1"/>
  <c r="R352" i="1" s="1"/>
  <c r="U352" i="1"/>
  <c r="AC352" i="1"/>
  <c r="L753" i="1"/>
  <c r="O753" i="1" s="1"/>
  <c r="M753" i="1"/>
  <c r="P753" i="1" s="1"/>
  <c r="N753" i="1"/>
  <c r="S753" i="1" s="1"/>
  <c r="U753" i="1"/>
  <c r="AC753" i="1"/>
  <c r="L163" i="1"/>
  <c r="O163" i="1" s="1"/>
  <c r="M163" i="1"/>
  <c r="P163" i="1" s="1"/>
  <c r="N163" i="1"/>
  <c r="R163" i="1" s="1"/>
  <c r="U163" i="1"/>
  <c r="AC163" i="1"/>
  <c r="L962" i="1"/>
  <c r="O962" i="1" s="1"/>
  <c r="M962" i="1"/>
  <c r="P962" i="1" s="1"/>
  <c r="N962" i="1"/>
  <c r="S962" i="1" s="1"/>
  <c r="U962" i="1"/>
  <c r="AC962" i="1"/>
  <c r="L702" i="1"/>
  <c r="O702" i="1" s="1"/>
  <c r="M702" i="1"/>
  <c r="P702" i="1" s="1"/>
  <c r="N702" i="1"/>
  <c r="R702" i="1" s="1"/>
  <c r="U702" i="1"/>
  <c r="AC702" i="1"/>
  <c r="L317" i="1"/>
  <c r="O317" i="1" s="1"/>
  <c r="M317" i="1"/>
  <c r="P317" i="1" s="1"/>
  <c r="N317" i="1"/>
  <c r="R317" i="1" s="1"/>
  <c r="U317" i="1"/>
  <c r="AC317" i="1"/>
  <c r="L854" i="1"/>
  <c r="O854" i="1" s="1"/>
  <c r="M854" i="1"/>
  <c r="P854" i="1" s="1"/>
  <c r="N854" i="1"/>
  <c r="R854" i="1" s="1"/>
  <c r="U854" i="1"/>
  <c r="AC854" i="1"/>
  <c r="L300" i="1"/>
  <c r="O300" i="1" s="1"/>
  <c r="M300" i="1"/>
  <c r="P300" i="1" s="1"/>
  <c r="N300" i="1"/>
  <c r="S300" i="1" s="1"/>
  <c r="U300" i="1"/>
  <c r="AC300" i="1"/>
  <c r="L952" i="1"/>
  <c r="O952" i="1" s="1"/>
  <c r="M952" i="1"/>
  <c r="P952" i="1" s="1"/>
  <c r="N952" i="1"/>
  <c r="R952" i="1" s="1"/>
  <c r="U952" i="1"/>
  <c r="AC952" i="1"/>
  <c r="L677" i="1"/>
  <c r="O677" i="1" s="1"/>
  <c r="M677" i="1"/>
  <c r="P677" i="1" s="1"/>
  <c r="N677" i="1"/>
  <c r="R677" i="1" s="1"/>
  <c r="AC677" i="1"/>
  <c r="L186" i="1"/>
  <c r="O186" i="1" s="1"/>
  <c r="M186" i="1"/>
  <c r="P186" i="1" s="1"/>
  <c r="N186" i="1"/>
  <c r="R186" i="1" s="1"/>
  <c r="U186" i="1"/>
  <c r="AC186" i="1"/>
  <c r="L755" i="1"/>
  <c r="O755" i="1" s="1"/>
  <c r="M755" i="1"/>
  <c r="P755" i="1" s="1"/>
  <c r="N755" i="1"/>
  <c r="S755" i="1" s="1"/>
  <c r="U755" i="1"/>
  <c r="AC755" i="1"/>
  <c r="L523" i="1"/>
  <c r="O523" i="1" s="1"/>
  <c r="M523" i="1"/>
  <c r="P523" i="1" s="1"/>
  <c r="N523" i="1"/>
  <c r="R523" i="1" s="1"/>
  <c r="U523" i="1"/>
  <c r="AC523" i="1"/>
  <c r="L681" i="1"/>
  <c r="O681" i="1" s="1"/>
  <c r="M681" i="1"/>
  <c r="P681" i="1" s="1"/>
  <c r="N681" i="1"/>
  <c r="S681" i="1" s="1"/>
  <c r="U681" i="1"/>
  <c r="AC681" i="1"/>
  <c r="L96" i="1"/>
  <c r="O96" i="1" s="1"/>
  <c r="M96" i="1"/>
  <c r="P96" i="1" s="1"/>
  <c r="N96" i="1"/>
  <c r="R96" i="1" s="1"/>
  <c r="AC96" i="1"/>
  <c r="L524" i="1"/>
  <c r="O524" i="1" s="1"/>
  <c r="M524" i="1"/>
  <c r="P524" i="1" s="1"/>
  <c r="N524" i="1"/>
  <c r="R524" i="1" s="1"/>
  <c r="U524" i="1"/>
  <c r="AC524" i="1"/>
  <c r="L752" i="1"/>
  <c r="O752" i="1" s="1"/>
  <c r="M752" i="1"/>
  <c r="P752" i="1" s="1"/>
  <c r="N752" i="1"/>
  <c r="S752" i="1" s="1"/>
  <c r="U752" i="1"/>
  <c r="AC752" i="1"/>
  <c r="L572" i="1"/>
  <c r="O572" i="1" s="1"/>
  <c r="M572" i="1"/>
  <c r="P572" i="1" s="1"/>
  <c r="N572" i="1"/>
  <c r="S572" i="1" s="1"/>
  <c r="U572" i="1"/>
  <c r="AC572" i="1"/>
  <c r="L158" i="1"/>
  <c r="O158" i="1" s="1"/>
  <c r="M158" i="1"/>
  <c r="P158" i="1" s="1"/>
  <c r="N158" i="1"/>
  <c r="R158" i="1" s="1"/>
  <c r="AC158" i="1"/>
  <c r="L897" i="1"/>
  <c r="O897" i="1" s="1"/>
  <c r="M897" i="1"/>
  <c r="P897" i="1" s="1"/>
  <c r="N897" i="1"/>
  <c r="S897" i="1" s="1"/>
  <c r="U897" i="1"/>
  <c r="AC897" i="1"/>
  <c r="L669" i="1"/>
  <c r="O669" i="1" s="1"/>
  <c r="M669" i="1"/>
  <c r="P669" i="1" s="1"/>
  <c r="N669" i="1"/>
  <c r="S669" i="1" s="1"/>
  <c r="U669" i="1"/>
  <c r="AC669" i="1"/>
  <c r="L276" i="1"/>
  <c r="O276" i="1" s="1"/>
  <c r="M276" i="1"/>
  <c r="P276" i="1" s="1"/>
  <c r="N276" i="1"/>
  <c r="S276" i="1" s="1"/>
  <c r="U276" i="1"/>
  <c r="AC276" i="1"/>
  <c r="L169" i="1"/>
  <c r="O169" i="1" s="1"/>
  <c r="M169" i="1"/>
  <c r="P169" i="1" s="1"/>
  <c r="N169" i="1"/>
  <c r="R169" i="1" s="1"/>
  <c r="U169" i="1"/>
  <c r="AC169" i="1"/>
  <c r="L159" i="1"/>
  <c r="O159" i="1" s="1"/>
  <c r="M159" i="1"/>
  <c r="P159" i="1" s="1"/>
  <c r="N159" i="1"/>
  <c r="R159" i="1" s="1"/>
  <c r="U159" i="1"/>
  <c r="AC159" i="1"/>
  <c r="L836" i="1"/>
  <c r="O836" i="1" s="1"/>
  <c r="M836" i="1"/>
  <c r="P836" i="1" s="1"/>
  <c r="N836" i="1"/>
  <c r="R836" i="1" s="1"/>
  <c r="U836" i="1"/>
  <c r="AC836" i="1"/>
  <c r="L671" i="1"/>
  <c r="O671" i="1" s="1"/>
  <c r="M671" i="1"/>
  <c r="P671" i="1" s="1"/>
  <c r="N671" i="1"/>
  <c r="R671" i="1" s="1"/>
  <c r="U671" i="1"/>
  <c r="AC671" i="1"/>
  <c r="L233" i="1"/>
  <c r="O233" i="1" s="1"/>
  <c r="M233" i="1"/>
  <c r="P233" i="1" s="1"/>
  <c r="N233" i="1"/>
  <c r="R233" i="1" s="1"/>
  <c r="U233" i="1"/>
  <c r="AC233" i="1"/>
  <c r="L974" i="1"/>
  <c r="O974" i="1" s="1"/>
  <c r="M974" i="1"/>
  <c r="P974" i="1" s="1"/>
  <c r="N974" i="1"/>
  <c r="R974" i="1" s="1"/>
  <c r="U974" i="1"/>
  <c r="AC974" i="1"/>
  <c r="L733" i="1"/>
  <c r="O733" i="1" s="1"/>
  <c r="M733" i="1"/>
  <c r="P733" i="1" s="1"/>
  <c r="N733" i="1"/>
  <c r="R733" i="1" s="1"/>
  <c r="U733" i="1"/>
  <c r="AC733" i="1"/>
  <c r="L329" i="1"/>
  <c r="O329" i="1" s="1"/>
  <c r="M329" i="1"/>
  <c r="P329" i="1" s="1"/>
  <c r="N329" i="1"/>
  <c r="S329" i="1" s="1"/>
  <c r="U329" i="1"/>
  <c r="AC329" i="1"/>
  <c r="L944" i="1"/>
  <c r="O944" i="1" s="1"/>
  <c r="M944" i="1"/>
  <c r="P944" i="1" s="1"/>
  <c r="N944" i="1"/>
  <c r="S944" i="1" s="1"/>
  <c r="U944" i="1"/>
  <c r="AC944" i="1"/>
  <c r="L447" i="1"/>
  <c r="O447" i="1" s="1"/>
  <c r="M447" i="1"/>
  <c r="P447" i="1" s="1"/>
  <c r="N447" i="1"/>
  <c r="S447" i="1" s="1"/>
  <c r="AC447" i="1"/>
  <c r="L809" i="1"/>
  <c r="O809" i="1" s="1"/>
  <c r="M809" i="1"/>
  <c r="P809" i="1" s="1"/>
  <c r="N809" i="1"/>
  <c r="R809" i="1" s="1"/>
  <c r="U809" i="1"/>
  <c r="AC809" i="1"/>
  <c r="L259" i="1"/>
  <c r="O259" i="1" s="1"/>
  <c r="M259" i="1"/>
  <c r="P259" i="1" s="1"/>
  <c r="N259" i="1"/>
  <c r="S259" i="1" s="1"/>
  <c r="U259" i="1"/>
  <c r="AC259" i="1"/>
  <c r="L478" i="1"/>
  <c r="O478" i="1" s="1"/>
  <c r="M478" i="1"/>
  <c r="P478" i="1" s="1"/>
  <c r="N478" i="1"/>
  <c r="R478" i="1" s="1"/>
  <c r="U478" i="1"/>
  <c r="AC478" i="1"/>
  <c r="L782" i="1"/>
  <c r="O782" i="1" s="1"/>
  <c r="M782" i="1"/>
  <c r="P782" i="1" s="1"/>
  <c r="N782" i="1"/>
  <c r="S782" i="1" s="1"/>
  <c r="U782" i="1"/>
  <c r="AC782" i="1"/>
  <c r="L663" i="1"/>
  <c r="O663" i="1" s="1"/>
  <c r="M663" i="1"/>
  <c r="P663" i="1" s="1"/>
  <c r="N663" i="1"/>
  <c r="S663" i="1" s="1"/>
  <c r="AC663" i="1"/>
  <c r="L133" i="1"/>
  <c r="O133" i="1" s="1"/>
  <c r="M133" i="1"/>
  <c r="P133" i="1" s="1"/>
  <c r="N133" i="1"/>
  <c r="R133" i="1" s="1"/>
  <c r="U133" i="1"/>
  <c r="AC133" i="1"/>
  <c r="L667" i="1"/>
  <c r="O667" i="1" s="1"/>
  <c r="M667" i="1"/>
  <c r="P667" i="1" s="1"/>
  <c r="N667" i="1"/>
  <c r="R667" i="1" s="1"/>
  <c r="U667" i="1"/>
  <c r="AC667" i="1"/>
  <c r="L99" i="1"/>
  <c r="O99" i="1" s="1"/>
  <c r="M99" i="1"/>
  <c r="P99" i="1" s="1"/>
  <c r="N99" i="1"/>
  <c r="S99" i="1" s="1"/>
  <c r="U99" i="1"/>
  <c r="AC99" i="1"/>
  <c r="L426" i="1"/>
  <c r="O426" i="1" s="1"/>
  <c r="M426" i="1"/>
  <c r="P426" i="1" s="1"/>
  <c r="N426" i="1"/>
  <c r="S426" i="1" s="1"/>
  <c r="U426" i="1"/>
  <c r="AC426" i="1"/>
  <c r="L876" i="1"/>
  <c r="O876" i="1" s="1"/>
  <c r="M876" i="1"/>
  <c r="P876" i="1" s="1"/>
  <c r="N876" i="1"/>
  <c r="R876" i="1" s="1"/>
  <c r="U876" i="1"/>
  <c r="AC876" i="1"/>
  <c r="L445" i="1"/>
  <c r="O445" i="1" s="1"/>
  <c r="M445" i="1"/>
  <c r="P445" i="1" s="1"/>
  <c r="N445" i="1"/>
  <c r="S445" i="1" s="1"/>
  <c r="U445" i="1"/>
  <c r="AC445" i="1"/>
  <c r="L666" i="1"/>
  <c r="O666" i="1" s="1"/>
  <c r="M666" i="1"/>
  <c r="P666" i="1" s="1"/>
  <c r="N666" i="1"/>
  <c r="S666" i="1" s="1"/>
  <c r="U666" i="1"/>
  <c r="AC666" i="1"/>
  <c r="L290" i="1"/>
  <c r="O290" i="1" s="1"/>
  <c r="M290" i="1"/>
  <c r="P290" i="1" s="1"/>
  <c r="N290" i="1"/>
  <c r="R290" i="1" s="1"/>
  <c r="U290" i="1"/>
  <c r="AC290" i="1"/>
  <c r="L226" i="1"/>
  <c r="O226" i="1" s="1"/>
  <c r="M226" i="1"/>
  <c r="P226" i="1" s="1"/>
  <c r="N226" i="1"/>
  <c r="R226" i="1" s="1"/>
  <c r="U226" i="1"/>
  <c r="AC226" i="1"/>
  <c r="L847" i="1"/>
  <c r="O847" i="1" s="1"/>
  <c r="M847" i="1"/>
  <c r="P847" i="1" s="1"/>
  <c r="N847" i="1"/>
  <c r="S847" i="1" s="1"/>
  <c r="U847" i="1"/>
  <c r="AC847" i="1"/>
  <c r="L396" i="1"/>
  <c r="O396" i="1" s="1"/>
  <c r="M396" i="1"/>
  <c r="P396" i="1" s="1"/>
  <c r="N396" i="1"/>
  <c r="S396" i="1" s="1"/>
  <c r="U396" i="1"/>
  <c r="AC396" i="1"/>
  <c r="L770" i="1"/>
  <c r="O770" i="1" s="1"/>
  <c r="M770" i="1"/>
  <c r="P770" i="1" s="1"/>
  <c r="N770" i="1"/>
  <c r="S770" i="1" s="1"/>
  <c r="U770" i="1"/>
  <c r="AC770" i="1"/>
  <c r="L498" i="1"/>
  <c r="O498" i="1" s="1"/>
  <c r="M498" i="1"/>
  <c r="P498" i="1" s="1"/>
  <c r="N498" i="1"/>
  <c r="S498" i="1" s="1"/>
  <c r="U498" i="1"/>
  <c r="AC498" i="1"/>
  <c r="L589" i="1"/>
  <c r="O589" i="1" s="1"/>
  <c r="M589" i="1"/>
  <c r="P589" i="1" s="1"/>
  <c r="N589" i="1"/>
  <c r="R589" i="1" s="1"/>
  <c r="AC589" i="1"/>
  <c r="L87" i="1"/>
  <c r="O87" i="1" s="1"/>
  <c r="M87" i="1"/>
  <c r="P87" i="1" s="1"/>
  <c r="N87" i="1"/>
  <c r="S87" i="1" s="1"/>
  <c r="U87" i="1"/>
  <c r="AC87" i="1"/>
  <c r="L754" i="1"/>
  <c r="O754" i="1" s="1"/>
  <c r="M754" i="1"/>
  <c r="P754" i="1" s="1"/>
  <c r="N754" i="1"/>
  <c r="S754" i="1" s="1"/>
  <c r="U754" i="1"/>
  <c r="AC754" i="1"/>
  <c r="L324" i="1"/>
  <c r="O324" i="1" s="1"/>
  <c r="M324" i="1"/>
  <c r="P324" i="1" s="1"/>
  <c r="N324" i="1"/>
  <c r="S324" i="1" s="1"/>
  <c r="U324" i="1"/>
  <c r="AC324" i="1"/>
  <c r="L743" i="1"/>
  <c r="O743" i="1" s="1"/>
  <c r="M743" i="1"/>
  <c r="P743" i="1" s="1"/>
  <c r="N743" i="1"/>
  <c r="R743" i="1" s="1"/>
  <c r="U743" i="1"/>
  <c r="AC743" i="1"/>
  <c r="L282" i="1"/>
  <c r="O282" i="1" s="1"/>
  <c r="M282" i="1"/>
  <c r="P282" i="1" s="1"/>
  <c r="N282" i="1"/>
  <c r="S282" i="1" s="1"/>
  <c r="U282" i="1"/>
  <c r="AC282" i="1"/>
  <c r="L843" i="1"/>
  <c r="O843" i="1" s="1"/>
  <c r="M843" i="1"/>
  <c r="P843" i="1" s="1"/>
  <c r="N843" i="1"/>
  <c r="R843" i="1" s="1"/>
  <c r="U843" i="1"/>
  <c r="AC843" i="1"/>
  <c r="L357" i="1"/>
  <c r="O357" i="1" s="1"/>
  <c r="M357" i="1"/>
  <c r="P357" i="1" s="1"/>
  <c r="N357" i="1"/>
  <c r="S357" i="1" s="1"/>
  <c r="U357" i="1"/>
  <c r="AC357" i="1"/>
  <c r="L882" i="1"/>
  <c r="O882" i="1" s="1"/>
  <c r="M882" i="1"/>
  <c r="P882" i="1" s="1"/>
  <c r="N882" i="1"/>
  <c r="S882" i="1" s="1"/>
  <c r="U882" i="1"/>
  <c r="AC882" i="1"/>
  <c r="L635" i="1"/>
  <c r="O635" i="1" s="1"/>
  <c r="M635" i="1"/>
  <c r="P635" i="1" s="1"/>
  <c r="N635" i="1"/>
  <c r="R635" i="1" s="1"/>
  <c r="U635" i="1"/>
  <c r="AC635" i="1"/>
  <c r="L313" i="1"/>
  <c r="O313" i="1" s="1"/>
  <c r="M313" i="1"/>
  <c r="P313" i="1" s="1"/>
  <c r="N313" i="1"/>
  <c r="R313" i="1" s="1"/>
  <c r="U313" i="1"/>
  <c r="AC313" i="1"/>
  <c r="L736" i="1"/>
  <c r="O736" i="1" s="1"/>
  <c r="M736" i="1"/>
  <c r="P736" i="1" s="1"/>
  <c r="N736" i="1"/>
  <c r="S736" i="1" s="1"/>
  <c r="U736" i="1"/>
  <c r="AC736" i="1"/>
  <c r="L575" i="1"/>
  <c r="O575" i="1" s="1"/>
  <c r="M575" i="1"/>
  <c r="P575" i="1" s="1"/>
  <c r="N575" i="1"/>
  <c r="S575" i="1" s="1"/>
  <c r="U575" i="1"/>
  <c r="AC575" i="1"/>
  <c r="L154" i="1"/>
  <c r="O154" i="1" s="1"/>
  <c r="M154" i="1"/>
  <c r="P154" i="1" s="1"/>
  <c r="N154" i="1"/>
  <c r="R154" i="1" s="1"/>
  <c r="U154" i="1"/>
  <c r="AC154" i="1"/>
  <c r="L874" i="1"/>
  <c r="O874" i="1" s="1"/>
  <c r="M874" i="1"/>
  <c r="P874" i="1" s="1"/>
  <c r="N874" i="1"/>
  <c r="R874" i="1" s="1"/>
  <c r="U874" i="1"/>
  <c r="AC874" i="1"/>
  <c r="L437" i="1"/>
  <c r="O437" i="1" s="1"/>
  <c r="M437" i="1"/>
  <c r="P437" i="1" s="1"/>
  <c r="N437" i="1"/>
  <c r="S437" i="1" s="1"/>
  <c r="AC437" i="1"/>
  <c r="L857" i="1"/>
  <c r="O857" i="1" s="1"/>
  <c r="M857" i="1"/>
  <c r="P857" i="1" s="1"/>
  <c r="N857" i="1"/>
  <c r="R857" i="1" s="1"/>
  <c r="U857" i="1"/>
  <c r="AC857" i="1"/>
  <c r="L649" i="1"/>
  <c r="O649" i="1" s="1"/>
  <c r="M649" i="1"/>
  <c r="P649" i="1" s="1"/>
  <c r="N649" i="1"/>
  <c r="R649" i="1" s="1"/>
  <c r="AC649" i="1"/>
  <c r="L229" i="1"/>
  <c r="O229" i="1" s="1"/>
  <c r="M229" i="1"/>
  <c r="P229" i="1" s="1"/>
  <c r="N229" i="1"/>
  <c r="S229" i="1" s="1"/>
  <c r="U229" i="1"/>
  <c r="AC229" i="1"/>
  <c r="L714" i="1"/>
  <c r="O714" i="1" s="1"/>
  <c r="M714" i="1"/>
  <c r="P714" i="1" s="1"/>
  <c r="N714" i="1"/>
  <c r="S714" i="1" s="1"/>
  <c r="U714" i="1"/>
  <c r="AC714" i="1"/>
  <c r="L302" i="1"/>
  <c r="O302" i="1" s="1"/>
  <c r="M302" i="1"/>
  <c r="P302" i="1" s="1"/>
  <c r="N302" i="1"/>
  <c r="S302" i="1" s="1"/>
  <c r="U302" i="1"/>
  <c r="AC302" i="1"/>
  <c r="L570" i="1"/>
  <c r="O570" i="1" s="1"/>
  <c r="M570" i="1"/>
  <c r="P570" i="1" s="1"/>
  <c r="N570" i="1"/>
  <c r="S570" i="1" s="1"/>
  <c r="U570" i="1"/>
  <c r="AC570" i="1"/>
  <c r="L728" i="1"/>
  <c r="O728" i="1" s="1"/>
  <c r="M728" i="1"/>
  <c r="P728" i="1" s="1"/>
  <c r="N728" i="1"/>
  <c r="S728" i="1" s="1"/>
  <c r="U728" i="1"/>
  <c r="AC728" i="1"/>
  <c r="L104" i="1"/>
  <c r="O104" i="1" s="1"/>
  <c r="M104" i="1"/>
  <c r="P104" i="1" s="1"/>
  <c r="N104" i="1"/>
  <c r="R104" i="1" s="1"/>
  <c r="U104" i="1"/>
  <c r="AC104" i="1"/>
  <c r="L867" i="1"/>
  <c r="O867" i="1" s="1"/>
  <c r="M867" i="1"/>
  <c r="P867" i="1" s="1"/>
  <c r="N867" i="1"/>
  <c r="R867" i="1" s="1"/>
  <c r="U867" i="1"/>
  <c r="AC867" i="1"/>
  <c r="L448" i="1"/>
  <c r="O448" i="1" s="1"/>
  <c r="M448" i="1"/>
  <c r="P448" i="1" s="1"/>
  <c r="N448" i="1"/>
  <c r="S448" i="1" s="1"/>
  <c r="U448" i="1"/>
  <c r="AC448" i="1"/>
  <c r="L779" i="1"/>
  <c r="O779" i="1" s="1"/>
  <c r="M779" i="1"/>
  <c r="P779" i="1" s="1"/>
  <c r="N779" i="1"/>
  <c r="S779" i="1" s="1"/>
  <c r="U779" i="1"/>
  <c r="AC779" i="1"/>
  <c r="L438" i="1"/>
  <c r="O438" i="1" s="1"/>
  <c r="M438" i="1"/>
  <c r="P438" i="1" s="1"/>
  <c r="N438" i="1"/>
  <c r="S438" i="1" s="1"/>
  <c r="U438" i="1"/>
  <c r="AC438" i="1"/>
  <c r="L494" i="1"/>
  <c r="O494" i="1" s="1"/>
  <c r="M494" i="1"/>
  <c r="P494" i="1" s="1"/>
  <c r="N494" i="1"/>
  <c r="S494" i="1" s="1"/>
  <c r="U494" i="1"/>
  <c r="AC494" i="1"/>
  <c r="L772" i="1"/>
  <c r="O772" i="1" s="1"/>
  <c r="M772" i="1"/>
  <c r="P772" i="1" s="1"/>
  <c r="N772" i="1"/>
  <c r="R772" i="1" s="1"/>
  <c r="U772" i="1"/>
  <c r="AC772" i="1"/>
  <c r="L369" i="1"/>
  <c r="O369" i="1" s="1"/>
  <c r="M369" i="1"/>
  <c r="P369" i="1" s="1"/>
  <c r="N369" i="1"/>
  <c r="R369" i="1" s="1"/>
  <c r="U369" i="1"/>
  <c r="AC369" i="1"/>
  <c r="L749" i="1"/>
  <c r="O749" i="1" s="1"/>
  <c r="M749" i="1"/>
  <c r="P749" i="1" s="1"/>
  <c r="N749" i="1"/>
  <c r="R749" i="1" s="1"/>
  <c r="U749" i="1"/>
  <c r="AC749" i="1"/>
  <c r="L253" i="1"/>
  <c r="O253" i="1" s="1"/>
  <c r="M253" i="1"/>
  <c r="P253" i="1" s="1"/>
  <c r="N253" i="1"/>
  <c r="S253" i="1" s="1"/>
  <c r="U253" i="1"/>
  <c r="AC253" i="1"/>
  <c r="L866" i="1"/>
  <c r="O866" i="1" s="1"/>
  <c r="M866" i="1"/>
  <c r="P866" i="1" s="1"/>
  <c r="N866" i="1"/>
  <c r="R866" i="1" s="1"/>
  <c r="U866" i="1"/>
  <c r="AC866" i="1"/>
  <c r="L554" i="1"/>
  <c r="O554" i="1" s="1"/>
  <c r="M554" i="1"/>
  <c r="P554" i="1" s="1"/>
  <c r="N554" i="1"/>
  <c r="R554" i="1" s="1"/>
  <c r="U554" i="1"/>
  <c r="AC554" i="1"/>
  <c r="L308" i="1"/>
  <c r="O308" i="1" s="1"/>
  <c r="M308" i="1"/>
  <c r="P308" i="1" s="1"/>
  <c r="N308" i="1"/>
  <c r="S308" i="1" s="1"/>
  <c r="U308" i="1"/>
  <c r="AC308" i="1"/>
  <c r="L925" i="1"/>
  <c r="O925" i="1" s="1"/>
  <c r="M925" i="1"/>
  <c r="P925" i="1" s="1"/>
  <c r="N925" i="1"/>
  <c r="S925" i="1" s="1"/>
  <c r="U925" i="1"/>
  <c r="AC925" i="1"/>
  <c r="L608" i="1"/>
  <c r="O608" i="1" s="1"/>
  <c r="M608" i="1"/>
  <c r="P608" i="1" s="1"/>
  <c r="N608" i="1"/>
  <c r="S608" i="1" s="1"/>
  <c r="U608" i="1"/>
  <c r="AC608" i="1"/>
  <c r="L260" i="1"/>
  <c r="O260" i="1" s="1"/>
  <c r="M260" i="1"/>
  <c r="P260" i="1" s="1"/>
  <c r="N260" i="1"/>
  <c r="R260" i="1" s="1"/>
  <c r="U260" i="1"/>
  <c r="AC260" i="1"/>
  <c r="L690" i="1"/>
  <c r="O690" i="1" s="1"/>
  <c r="M690" i="1"/>
  <c r="P690" i="1" s="1"/>
  <c r="N690" i="1"/>
  <c r="R690" i="1" s="1"/>
  <c r="AC690" i="1"/>
  <c r="L316" i="1"/>
  <c r="O316" i="1" s="1"/>
  <c r="M316" i="1"/>
  <c r="P316" i="1" s="1"/>
  <c r="N316" i="1"/>
  <c r="R316" i="1" s="1"/>
  <c r="U316" i="1"/>
  <c r="AC316" i="1"/>
  <c r="L791" i="1"/>
  <c r="O791" i="1" s="1"/>
  <c r="M791" i="1"/>
  <c r="P791" i="1" s="1"/>
  <c r="N791" i="1"/>
  <c r="R791" i="1" s="1"/>
  <c r="U791" i="1"/>
  <c r="AC791" i="1"/>
  <c r="L601" i="1"/>
  <c r="O601" i="1" s="1"/>
  <c r="M601" i="1"/>
  <c r="P601" i="1" s="1"/>
  <c r="N601" i="1"/>
  <c r="S601" i="1" s="1"/>
  <c r="U601" i="1"/>
  <c r="AC601" i="1"/>
  <c r="L83" i="1"/>
  <c r="O83" i="1" s="1"/>
  <c r="M83" i="1"/>
  <c r="P83" i="1" s="1"/>
  <c r="N83" i="1"/>
  <c r="S83" i="1" s="1"/>
  <c r="U83" i="1"/>
  <c r="AC83" i="1"/>
  <c r="L726" i="1"/>
  <c r="O726" i="1" s="1"/>
  <c r="M726" i="1"/>
  <c r="P726" i="1" s="1"/>
  <c r="N726" i="1"/>
  <c r="S726" i="1" s="1"/>
  <c r="U726" i="1"/>
  <c r="AC726" i="1"/>
  <c r="L502" i="1"/>
  <c r="O502" i="1" s="1"/>
  <c r="M502" i="1"/>
  <c r="P502" i="1" s="1"/>
  <c r="N502" i="1"/>
  <c r="R502" i="1" s="1"/>
  <c r="U502" i="1"/>
  <c r="AC502" i="1"/>
  <c r="L71" i="1"/>
  <c r="O71" i="1" s="1"/>
  <c r="M71" i="1"/>
  <c r="P71" i="1" s="1"/>
  <c r="N71" i="1"/>
  <c r="S71" i="1" s="1"/>
  <c r="U71" i="1"/>
  <c r="AC71" i="1"/>
  <c r="L834" i="1"/>
  <c r="O834" i="1" s="1"/>
  <c r="M834" i="1"/>
  <c r="P834" i="1" s="1"/>
  <c r="N834" i="1"/>
  <c r="R834" i="1" s="1"/>
  <c r="U834" i="1"/>
  <c r="AC834" i="1"/>
  <c r="L127" i="1"/>
  <c r="O127" i="1" s="1"/>
  <c r="M127" i="1"/>
  <c r="P127" i="1" s="1"/>
  <c r="N127" i="1"/>
  <c r="R127" i="1" s="1"/>
  <c r="U127" i="1"/>
  <c r="AC127" i="1"/>
  <c r="L428" i="1"/>
  <c r="O428" i="1" s="1"/>
  <c r="M428" i="1"/>
  <c r="P428" i="1" s="1"/>
  <c r="N428" i="1"/>
  <c r="R428" i="1" s="1"/>
  <c r="U428" i="1"/>
  <c r="AC428" i="1"/>
  <c r="L907" i="1"/>
  <c r="O907" i="1" s="1"/>
  <c r="M907" i="1"/>
  <c r="P907" i="1" s="1"/>
  <c r="N907" i="1"/>
  <c r="R907" i="1" s="1"/>
  <c r="AC907" i="1"/>
  <c r="L411" i="1"/>
  <c r="O411" i="1" s="1"/>
  <c r="M411" i="1"/>
  <c r="P411" i="1" s="1"/>
  <c r="N411" i="1"/>
  <c r="S411" i="1" s="1"/>
  <c r="U411" i="1"/>
  <c r="AC411" i="1"/>
  <c r="L383" i="1"/>
  <c r="O383" i="1" s="1"/>
  <c r="M383" i="1"/>
  <c r="P383" i="1" s="1"/>
  <c r="N383" i="1"/>
  <c r="S383" i="1" s="1"/>
  <c r="U383" i="1"/>
  <c r="AC383" i="1"/>
  <c r="L680" i="1"/>
  <c r="O680" i="1" s="1"/>
  <c r="M680" i="1"/>
  <c r="P680" i="1" s="1"/>
  <c r="N680" i="1"/>
  <c r="S680" i="1" s="1"/>
  <c r="U680" i="1"/>
  <c r="AC680" i="1"/>
  <c r="L221" i="1"/>
  <c r="O221" i="1" s="1"/>
  <c r="M221" i="1"/>
  <c r="P221" i="1" s="1"/>
  <c r="N221" i="1"/>
  <c r="R221" i="1" s="1"/>
  <c r="U221" i="1"/>
  <c r="AC221" i="1"/>
  <c r="L199" i="1"/>
  <c r="O199" i="1" s="1"/>
  <c r="M199" i="1"/>
  <c r="P199" i="1" s="1"/>
  <c r="N199" i="1"/>
  <c r="R199" i="1" s="1"/>
  <c r="AC199" i="1"/>
  <c r="L732" i="1"/>
  <c r="O732" i="1" s="1"/>
  <c r="M732" i="1"/>
  <c r="P732" i="1" s="1"/>
  <c r="N732" i="1"/>
  <c r="R732" i="1" s="1"/>
  <c r="U732" i="1"/>
  <c r="AC732" i="1"/>
  <c r="L170" i="1"/>
  <c r="O170" i="1" s="1"/>
  <c r="M170" i="1"/>
  <c r="P170" i="1" s="1"/>
  <c r="N170" i="1"/>
  <c r="R170" i="1" s="1"/>
  <c r="AC170" i="1"/>
  <c r="L727" i="1"/>
  <c r="O727" i="1" s="1"/>
  <c r="M727" i="1"/>
  <c r="P727" i="1" s="1"/>
  <c r="N727" i="1"/>
  <c r="S727" i="1" s="1"/>
  <c r="U727" i="1"/>
  <c r="AC727" i="1"/>
  <c r="L311" i="1"/>
  <c r="O311" i="1" s="1"/>
  <c r="M311" i="1"/>
  <c r="P311" i="1" s="1"/>
  <c r="N311" i="1"/>
  <c r="S311" i="1" s="1"/>
  <c r="U311" i="1"/>
  <c r="AC311" i="1"/>
  <c r="L126" i="1"/>
  <c r="O126" i="1" s="1"/>
  <c r="M126" i="1"/>
  <c r="P126" i="1" s="1"/>
  <c r="N126" i="1"/>
  <c r="S126" i="1" s="1"/>
  <c r="AC126" i="1"/>
  <c r="L653" i="1"/>
  <c r="O653" i="1" s="1"/>
  <c r="M653" i="1"/>
  <c r="P653" i="1" s="1"/>
  <c r="N653" i="1"/>
  <c r="R653" i="1" s="1"/>
  <c r="U653" i="1"/>
  <c r="AC653" i="1"/>
  <c r="L106" i="1"/>
  <c r="O106" i="1" s="1"/>
  <c r="M106" i="1"/>
  <c r="P106" i="1" s="1"/>
  <c r="N106" i="1"/>
  <c r="S106" i="1" s="1"/>
  <c r="U106" i="1"/>
  <c r="AC106" i="1"/>
  <c r="L689" i="1"/>
  <c r="O689" i="1" s="1"/>
  <c r="M689" i="1"/>
  <c r="P689" i="1" s="1"/>
  <c r="N689" i="1"/>
  <c r="R689" i="1" s="1"/>
  <c r="U689" i="1"/>
  <c r="AC689" i="1"/>
  <c r="L353" i="1"/>
  <c r="O353" i="1" s="1"/>
  <c r="M353" i="1"/>
  <c r="P353" i="1" s="1"/>
  <c r="N353" i="1"/>
  <c r="R353" i="1" s="1"/>
  <c r="U353" i="1"/>
  <c r="AC353" i="1"/>
  <c r="L380" i="1"/>
  <c r="O380" i="1" s="1"/>
  <c r="M380" i="1"/>
  <c r="P380" i="1" s="1"/>
  <c r="N380" i="1"/>
  <c r="R380" i="1" s="1"/>
  <c r="U380" i="1"/>
  <c r="AC380" i="1"/>
  <c r="L417" i="1"/>
  <c r="O417" i="1" s="1"/>
  <c r="M417" i="1"/>
  <c r="P417" i="1" s="1"/>
  <c r="N417" i="1"/>
  <c r="R417" i="1" s="1"/>
  <c r="U417" i="1"/>
  <c r="AC417" i="1"/>
  <c r="L797" i="1"/>
  <c r="O797" i="1" s="1"/>
  <c r="M797" i="1"/>
  <c r="P797" i="1" s="1"/>
  <c r="N797" i="1"/>
  <c r="R797" i="1" s="1"/>
  <c r="U797" i="1"/>
  <c r="AC797" i="1"/>
  <c r="L549" i="1"/>
  <c r="O549" i="1" s="1"/>
  <c r="M549" i="1"/>
  <c r="P549" i="1" s="1"/>
  <c r="N549" i="1"/>
  <c r="R549" i="1" s="1"/>
  <c r="U549" i="1"/>
  <c r="AC549" i="1"/>
  <c r="L46" i="1"/>
  <c r="O46" i="1" s="1"/>
  <c r="M46" i="1"/>
  <c r="P46" i="1" s="1"/>
  <c r="N46" i="1"/>
  <c r="R46" i="1" s="1"/>
  <c r="AC46" i="1"/>
  <c r="L655" i="1"/>
  <c r="O655" i="1" s="1"/>
  <c r="M655" i="1"/>
  <c r="P655" i="1" s="1"/>
  <c r="N655" i="1"/>
  <c r="R655" i="1" s="1"/>
  <c r="U655" i="1"/>
  <c r="AC655" i="1"/>
  <c r="L101" i="1"/>
  <c r="O101" i="1" s="1"/>
  <c r="M101" i="1"/>
  <c r="P101" i="1" s="1"/>
  <c r="N101" i="1"/>
  <c r="R101" i="1" s="1"/>
  <c r="U101" i="1"/>
  <c r="AC101" i="1"/>
  <c r="L268" i="1"/>
  <c r="O268" i="1" s="1"/>
  <c r="M268" i="1"/>
  <c r="P268" i="1" s="1"/>
  <c r="N268" i="1"/>
  <c r="R268" i="1" s="1"/>
  <c r="U268" i="1"/>
  <c r="AC268" i="1"/>
  <c r="L34" i="1"/>
  <c r="O34" i="1" s="1"/>
  <c r="M34" i="1"/>
  <c r="P34" i="1" s="1"/>
  <c r="N34" i="1"/>
  <c r="R34" i="1" s="1"/>
  <c r="U34" i="1"/>
  <c r="AC34" i="1"/>
  <c r="L269" i="1"/>
  <c r="O269" i="1" s="1"/>
  <c r="M269" i="1"/>
  <c r="P269" i="1" s="1"/>
  <c r="N269" i="1"/>
  <c r="R269" i="1" s="1"/>
  <c r="U269" i="1"/>
  <c r="AC269" i="1"/>
  <c r="L102" i="1"/>
  <c r="O102" i="1" s="1"/>
  <c r="M102" i="1"/>
  <c r="P102" i="1" s="1"/>
  <c r="N102" i="1"/>
  <c r="S102" i="1" s="1"/>
  <c r="AC102" i="1"/>
  <c r="L103" i="1"/>
  <c r="O103" i="1" s="1"/>
  <c r="M103" i="1"/>
  <c r="P103" i="1" s="1"/>
  <c r="N103" i="1"/>
  <c r="S103" i="1" s="1"/>
  <c r="AC103" i="1"/>
  <c r="L13" i="1"/>
  <c r="O13" i="1" s="1"/>
  <c r="M13" i="1"/>
  <c r="P13" i="1" s="1"/>
  <c r="N13" i="1"/>
  <c r="R13" i="1" s="1"/>
  <c r="U13" i="1"/>
  <c r="AC13" i="1"/>
  <c r="L14" i="1"/>
  <c r="O14" i="1" s="1"/>
  <c r="M14" i="1"/>
  <c r="P14" i="1" s="1"/>
  <c r="N14" i="1"/>
  <c r="R14" i="1" s="1"/>
  <c r="U14" i="1"/>
  <c r="AC14" i="1"/>
  <c r="L58" i="1"/>
  <c r="O58" i="1" s="1"/>
  <c r="M58" i="1"/>
  <c r="P58" i="1" s="1"/>
  <c r="N58" i="1"/>
  <c r="S58" i="1" s="1"/>
  <c r="U58" i="1"/>
  <c r="AC58" i="1"/>
  <c r="L22" i="1"/>
  <c r="O22" i="1" s="1"/>
  <c r="M22" i="1"/>
  <c r="P22" i="1" s="1"/>
  <c r="N22" i="1"/>
  <c r="R22" i="1" s="1"/>
  <c r="U22" i="1"/>
  <c r="AC22" i="1"/>
  <c r="L35" i="1"/>
  <c r="O35" i="1" s="1"/>
  <c r="M35" i="1"/>
  <c r="P35" i="1" s="1"/>
  <c r="N35" i="1"/>
  <c r="S35" i="1" s="1"/>
  <c r="U35" i="1"/>
  <c r="AC35" i="1"/>
  <c r="L68" i="1"/>
  <c r="O68" i="1" s="1"/>
  <c r="M68" i="1"/>
  <c r="P68" i="1" s="1"/>
  <c r="N68" i="1"/>
  <c r="R68" i="1" s="1"/>
  <c r="U68" i="1"/>
  <c r="AC68" i="1"/>
  <c r="L73" i="1"/>
  <c r="O73" i="1" s="1"/>
  <c r="M73" i="1"/>
  <c r="P73" i="1" s="1"/>
  <c r="N73" i="1"/>
  <c r="S73" i="1" s="1"/>
  <c r="U73" i="1"/>
  <c r="AC73" i="1"/>
  <c r="L852" i="1"/>
  <c r="O852" i="1" s="1"/>
  <c r="M852" i="1"/>
  <c r="P852" i="1" s="1"/>
  <c r="N852" i="1"/>
  <c r="R852" i="1" s="1"/>
  <c r="U852" i="1"/>
  <c r="AC852" i="1"/>
  <c r="L659" i="1"/>
  <c r="O659" i="1" s="1"/>
  <c r="M659" i="1"/>
  <c r="P659" i="1" s="1"/>
  <c r="N659" i="1"/>
  <c r="R659" i="1" s="1"/>
  <c r="U659" i="1"/>
  <c r="AC659" i="1"/>
  <c r="L299" i="1"/>
  <c r="O299" i="1" s="1"/>
  <c r="M299" i="1"/>
  <c r="P299" i="1" s="1"/>
  <c r="N299" i="1"/>
  <c r="R299" i="1" s="1"/>
  <c r="U299" i="1"/>
  <c r="AC299" i="1"/>
  <c r="L869" i="1"/>
  <c r="O869" i="1" s="1"/>
  <c r="M869" i="1"/>
  <c r="P869" i="1" s="1"/>
  <c r="N869" i="1"/>
  <c r="R869" i="1" s="1"/>
  <c r="U869" i="1"/>
  <c r="AC869" i="1"/>
  <c r="L582" i="1"/>
  <c r="O582" i="1" s="1"/>
  <c r="M582" i="1"/>
  <c r="P582" i="1" s="1"/>
  <c r="N582" i="1"/>
  <c r="R582" i="1" s="1"/>
  <c r="U582" i="1"/>
  <c r="AC582" i="1"/>
  <c r="L171" i="1"/>
  <c r="O171" i="1" s="1"/>
  <c r="M171" i="1"/>
  <c r="P171" i="1" s="1"/>
  <c r="N171" i="1"/>
  <c r="R171" i="1" s="1"/>
  <c r="AC171" i="1"/>
  <c r="L808" i="1"/>
  <c r="O808" i="1" s="1"/>
  <c r="M808" i="1"/>
  <c r="P808" i="1" s="1"/>
  <c r="N808" i="1"/>
  <c r="S808" i="1" s="1"/>
  <c r="AC808" i="1"/>
  <c r="L586" i="1"/>
  <c r="O586" i="1" s="1"/>
  <c r="M586" i="1"/>
  <c r="P586" i="1" s="1"/>
  <c r="N586" i="1"/>
  <c r="R586" i="1" s="1"/>
  <c r="U586" i="1"/>
  <c r="AC586" i="1"/>
  <c r="L251" i="1"/>
  <c r="O251" i="1" s="1"/>
  <c r="M251" i="1"/>
  <c r="P251" i="1" s="1"/>
  <c r="N251" i="1"/>
  <c r="S251" i="1" s="1"/>
  <c r="AC251" i="1"/>
  <c r="L986" i="1"/>
  <c r="O986" i="1" s="1"/>
  <c r="M986" i="1"/>
  <c r="P986" i="1" s="1"/>
  <c r="N986" i="1"/>
  <c r="R986" i="1" s="1"/>
  <c r="U986" i="1"/>
  <c r="AC986" i="1"/>
  <c r="L598" i="1"/>
  <c r="O598" i="1" s="1"/>
  <c r="M598" i="1"/>
  <c r="P598" i="1" s="1"/>
  <c r="N598" i="1"/>
  <c r="S598" i="1" s="1"/>
  <c r="U598" i="1"/>
  <c r="AC598" i="1"/>
  <c r="L927" i="1"/>
  <c r="O927" i="1" s="1"/>
  <c r="M927" i="1"/>
  <c r="P927" i="1" s="1"/>
  <c r="N927" i="1"/>
  <c r="R927" i="1" s="1"/>
  <c r="U927" i="1"/>
  <c r="AC927" i="1"/>
  <c r="L648" i="1"/>
  <c r="O648" i="1" s="1"/>
  <c r="M648" i="1"/>
  <c r="P648" i="1" s="1"/>
  <c r="N648" i="1"/>
  <c r="S648" i="1" s="1"/>
  <c r="U648" i="1"/>
  <c r="AC648" i="1"/>
  <c r="L367" i="1"/>
  <c r="O367" i="1" s="1"/>
  <c r="M367" i="1"/>
  <c r="P367" i="1" s="1"/>
  <c r="N367" i="1"/>
  <c r="S367" i="1" s="1"/>
  <c r="U367" i="1"/>
  <c r="AC367" i="1"/>
  <c r="L1016" i="1"/>
  <c r="O1016" i="1" s="1"/>
  <c r="M1016" i="1"/>
  <c r="P1016" i="1" s="1"/>
  <c r="N1016" i="1"/>
  <c r="R1016" i="1" s="1"/>
  <c r="U1016" i="1"/>
  <c r="AC1016" i="1"/>
  <c r="L1017" i="1"/>
  <c r="O1017" i="1" s="1"/>
  <c r="M1017" i="1"/>
  <c r="P1017" i="1" s="1"/>
  <c r="N1017" i="1"/>
  <c r="R1017" i="1" s="1"/>
  <c r="U1017" i="1"/>
  <c r="AC1017" i="1"/>
  <c r="L519" i="1"/>
  <c r="O519" i="1" s="1"/>
  <c r="M519" i="1"/>
  <c r="P519" i="1" s="1"/>
  <c r="N519" i="1"/>
  <c r="R519" i="1" s="1"/>
  <c r="U519" i="1"/>
  <c r="AC519" i="1"/>
  <c r="L657" i="1"/>
  <c r="O657" i="1" s="1"/>
  <c r="M657" i="1"/>
  <c r="P657" i="1" s="1"/>
  <c r="N657" i="1"/>
  <c r="R657" i="1" s="1"/>
  <c r="U657" i="1"/>
  <c r="AC657" i="1"/>
  <c r="L194" i="1"/>
  <c r="O194" i="1" s="1"/>
  <c r="M194" i="1"/>
  <c r="P194" i="1" s="1"/>
  <c r="N194" i="1"/>
  <c r="R194" i="1" s="1"/>
  <c r="U194" i="1"/>
  <c r="AC194" i="1"/>
  <c r="L922" i="1"/>
  <c r="O922" i="1" s="1"/>
  <c r="M922" i="1"/>
  <c r="P922" i="1" s="1"/>
  <c r="N922" i="1"/>
  <c r="R922" i="1" s="1"/>
  <c r="U922" i="1"/>
  <c r="AC922" i="1"/>
  <c r="L725" i="1"/>
  <c r="O725" i="1" s="1"/>
  <c r="M725" i="1"/>
  <c r="P725" i="1" s="1"/>
  <c r="N725" i="1"/>
  <c r="R725" i="1" s="1"/>
  <c r="U725" i="1"/>
  <c r="AC725" i="1"/>
  <c r="L319" i="1"/>
  <c r="O319" i="1" s="1"/>
  <c r="M319" i="1"/>
  <c r="P319" i="1" s="1"/>
  <c r="N319" i="1"/>
  <c r="S319" i="1" s="1"/>
  <c r="U319" i="1"/>
  <c r="AC319" i="1"/>
  <c r="L734" i="1"/>
  <c r="O734" i="1" s="1"/>
  <c r="M734" i="1"/>
  <c r="P734" i="1" s="1"/>
  <c r="N734" i="1"/>
  <c r="R734" i="1" s="1"/>
  <c r="U734" i="1"/>
  <c r="AC734" i="1"/>
  <c r="L296" i="1"/>
  <c r="O296" i="1" s="1"/>
  <c r="M296" i="1"/>
  <c r="P296" i="1" s="1"/>
  <c r="N296" i="1"/>
  <c r="R296" i="1" s="1"/>
  <c r="U296" i="1"/>
  <c r="AC296" i="1"/>
  <c r="L688" i="1"/>
  <c r="O688" i="1" s="1"/>
  <c r="M688" i="1"/>
  <c r="P688" i="1" s="1"/>
  <c r="N688" i="1"/>
  <c r="S688" i="1" s="1"/>
  <c r="U688" i="1"/>
  <c r="AC688" i="1"/>
  <c r="L205" i="1"/>
  <c r="O205" i="1" s="1"/>
  <c r="M205" i="1"/>
  <c r="P205" i="1" s="1"/>
  <c r="N205" i="1"/>
  <c r="R205" i="1" s="1"/>
  <c r="U205" i="1"/>
  <c r="AC205" i="1"/>
  <c r="L486" i="1"/>
  <c r="O486" i="1" s="1"/>
  <c r="M486" i="1"/>
  <c r="P486" i="1" s="1"/>
  <c r="N486" i="1"/>
  <c r="S486" i="1" s="1"/>
  <c r="U486" i="1"/>
  <c r="AC486" i="1"/>
  <c r="L697" i="1"/>
  <c r="O697" i="1" s="1"/>
  <c r="M697" i="1"/>
  <c r="P697" i="1" s="1"/>
  <c r="N697" i="1"/>
  <c r="R697" i="1" s="1"/>
  <c r="U697" i="1"/>
  <c r="AC697" i="1"/>
  <c r="L365" i="1"/>
  <c r="O365" i="1" s="1"/>
  <c r="M365" i="1"/>
  <c r="P365" i="1" s="1"/>
  <c r="N365" i="1"/>
  <c r="S365" i="1" s="1"/>
  <c r="AC365" i="1"/>
  <c r="L877" i="1"/>
  <c r="O877" i="1" s="1"/>
  <c r="M877" i="1"/>
  <c r="P877" i="1" s="1"/>
  <c r="N877" i="1"/>
  <c r="S877" i="1" s="1"/>
  <c r="U877" i="1"/>
  <c r="AC877" i="1"/>
  <c r="L641" i="1"/>
  <c r="O641" i="1" s="1"/>
  <c r="M641" i="1"/>
  <c r="P641" i="1" s="1"/>
  <c r="N641" i="1"/>
  <c r="R641" i="1" s="1"/>
  <c r="U641" i="1"/>
  <c r="AC641" i="1"/>
  <c r="L513" i="1"/>
  <c r="O513" i="1" s="1"/>
  <c r="M513" i="1"/>
  <c r="P513" i="1" s="1"/>
  <c r="N513" i="1"/>
  <c r="R513" i="1" s="1"/>
  <c r="U513" i="1"/>
  <c r="AC513" i="1"/>
  <c r="L699" i="1"/>
  <c r="O699" i="1" s="1"/>
  <c r="M699" i="1"/>
  <c r="P699" i="1" s="1"/>
  <c r="N699" i="1"/>
  <c r="R699" i="1" s="1"/>
  <c r="U699" i="1"/>
  <c r="AC699" i="1"/>
  <c r="L395" i="1"/>
  <c r="O395" i="1" s="1"/>
  <c r="M395" i="1"/>
  <c r="P395" i="1" s="1"/>
  <c r="N395" i="1"/>
  <c r="S395" i="1" s="1"/>
  <c r="U395" i="1"/>
  <c r="AC395" i="1"/>
  <c r="L737" i="1"/>
  <c r="O737" i="1" s="1"/>
  <c r="M737" i="1"/>
  <c r="P737" i="1" s="1"/>
  <c r="N737" i="1"/>
  <c r="R737" i="1" s="1"/>
  <c r="U737" i="1"/>
  <c r="AC737" i="1"/>
  <c r="L435" i="1"/>
  <c r="O435" i="1" s="1"/>
  <c r="M435" i="1"/>
  <c r="P435" i="1" s="1"/>
  <c r="N435" i="1"/>
  <c r="S435" i="1" s="1"/>
  <c r="U435" i="1"/>
  <c r="AC435" i="1"/>
  <c r="L884" i="1"/>
  <c r="O884" i="1" s="1"/>
  <c r="M884" i="1"/>
  <c r="P884" i="1" s="1"/>
  <c r="N884" i="1"/>
  <c r="R884" i="1" s="1"/>
  <c r="U884" i="1"/>
  <c r="AC884" i="1"/>
  <c r="L366" i="1"/>
  <c r="O366" i="1" s="1"/>
  <c r="M366" i="1"/>
  <c r="P366" i="1" s="1"/>
  <c r="N366" i="1"/>
  <c r="S366" i="1" s="1"/>
  <c r="U366" i="1"/>
  <c r="AC366" i="1"/>
  <c r="L860" i="1"/>
  <c r="O860" i="1" s="1"/>
  <c r="M860" i="1"/>
  <c r="P860" i="1" s="1"/>
  <c r="N860" i="1"/>
  <c r="S860" i="1" s="1"/>
  <c r="U860" i="1"/>
  <c r="AC860" i="1"/>
  <c r="L293" i="1"/>
  <c r="O293" i="1" s="1"/>
  <c r="M293" i="1"/>
  <c r="P293" i="1" s="1"/>
  <c r="N293" i="1"/>
  <c r="R293" i="1" s="1"/>
  <c r="U293" i="1"/>
  <c r="AC293" i="1"/>
  <c r="L781" i="1"/>
  <c r="O781" i="1" s="1"/>
  <c r="M781" i="1"/>
  <c r="P781" i="1" s="1"/>
  <c r="N781" i="1"/>
  <c r="S781" i="1" s="1"/>
  <c r="AC781" i="1"/>
  <c r="L416" i="1"/>
  <c r="O416" i="1" s="1"/>
  <c r="M416" i="1"/>
  <c r="P416" i="1" s="1"/>
  <c r="N416" i="1"/>
  <c r="R416" i="1" s="1"/>
  <c r="U416" i="1"/>
  <c r="AC416" i="1"/>
  <c r="L757" i="1"/>
  <c r="O757" i="1" s="1"/>
  <c r="M757" i="1"/>
  <c r="P757" i="1" s="1"/>
  <c r="N757" i="1"/>
  <c r="S757" i="1" s="1"/>
  <c r="U757" i="1"/>
  <c r="AC757" i="1"/>
  <c r="L212" i="1"/>
  <c r="O212" i="1" s="1"/>
  <c r="M212" i="1"/>
  <c r="P212" i="1" s="1"/>
  <c r="N212" i="1"/>
  <c r="R212" i="1" s="1"/>
  <c r="AC212" i="1"/>
  <c r="L871" i="1"/>
  <c r="O871" i="1" s="1"/>
  <c r="M871" i="1"/>
  <c r="P871" i="1" s="1"/>
  <c r="N871" i="1"/>
  <c r="S871" i="1" s="1"/>
  <c r="U871" i="1"/>
  <c r="AC871" i="1"/>
  <c r="L375" i="1"/>
  <c r="O375" i="1" s="1"/>
  <c r="M375" i="1"/>
  <c r="P375" i="1" s="1"/>
  <c r="N375" i="1"/>
  <c r="S375" i="1" s="1"/>
  <c r="U375" i="1"/>
  <c r="AC375" i="1"/>
  <c r="L691" i="1"/>
  <c r="O691" i="1" s="1"/>
  <c r="M691" i="1"/>
  <c r="P691" i="1" s="1"/>
  <c r="N691" i="1"/>
  <c r="R691" i="1" s="1"/>
  <c r="AC691" i="1"/>
  <c r="L337" i="1"/>
  <c r="O337" i="1" s="1"/>
  <c r="M337" i="1"/>
  <c r="P337" i="1" s="1"/>
  <c r="N337" i="1"/>
  <c r="R337" i="1" s="1"/>
  <c r="AC337" i="1"/>
  <c r="L706" i="1"/>
  <c r="O706" i="1" s="1"/>
  <c r="M706" i="1"/>
  <c r="P706" i="1" s="1"/>
  <c r="N706" i="1"/>
  <c r="R706" i="1" s="1"/>
  <c r="U706" i="1"/>
  <c r="AC706" i="1"/>
  <c r="L243" i="1"/>
  <c r="O243" i="1" s="1"/>
  <c r="M243" i="1"/>
  <c r="P243" i="1" s="1"/>
  <c r="N243" i="1"/>
  <c r="R243" i="1" s="1"/>
  <c r="U243" i="1"/>
  <c r="AC243" i="1"/>
  <c r="L343" i="1"/>
  <c r="O343" i="1" s="1"/>
  <c r="M343" i="1"/>
  <c r="P343" i="1" s="1"/>
  <c r="N343" i="1"/>
  <c r="R343" i="1" s="1"/>
  <c r="AC343" i="1"/>
  <c r="L345" i="1"/>
  <c r="O345" i="1" s="1"/>
  <c r="M345" i="1"/>
  <c r="P345" i="1" s="1"/>
  <c r="N345" i="1"/>
  <c r="S345" i="1" s="1"/>
  <c r="U345" i="1"/>
  <c r="AC345" i="1"/>
  <c r="L518" i="1"/>
  <c r="O518" i="1" s="1"/>
  <c r="M518" i="1"/>
  <c r="P518" i="1" s="1"/>
  <c r="N518" i="1"/>
  <c r="S518" i="1" s="1"/>
  <c r="U518" i="1"/>
  <c r="AC518" i="1"/>
  <c r="L540" i="1"/>
  <c r="O540" i="1" s="1"/>
  <c r="M540" i="1"/>
  <c r="P540" i="1" s="1"/>
  <c r="N540" i="1"/>
  <c r="R540" i="1" s="1"/>
  <c r="U540" i="1"/>
  <c r="AC540" i="1"/>
  <c r="L957" i="1"/>
  <c r="O957" i="1" s="1"/>
  <c r="M957" i="1"/>
  <c r="P957" i="1" s="1"/>
  <c r="N957" i="1"/>
  <c r="S957" i="1" s="1"/>
  <c r="U957" i="1"/>
  <c r="AC957" i="1"/>
  <c r="L645" i="1"/>
  <c r="O645" i="1" s="1"/>
  <c r="M645" i="1"/>
  <c r="P645" i="1" s="1"/>
  <c r="N645" i="1"/>
  <c r="R645" i="1" s="1"/>
  <c r="U645" i="1"/>
  <c r="AC645" i="1"/>
  <c r="L252" i="1"/>
  <c r="O252" i="1" s="1"/>
  <c r="M252" i="1"/>
  <c r="P252" i="1" s="1"/>
  <c r="N252" i="1"/>
  <c r="S252" i="1" s="1"/>
  <c r="U252" i="1"/>
  <c r="AC252" i="1"/>
  <c r="L490" i="1"/>
  <c r="O490" i="1" s="1"/>
  <c r="M490" i="1"/>
  <c r="P490" i="1" s="1"/>
  <c r="N490" i="1"/>
  <c r="R490" i="1" s="1"/>
  <c r="U490" i="1"/>
  <c r="AC490" i="1"/>
  <c r="L819" i="1"/>
  <c r="O819" i="1" s="1"/>
  <c r="M819" i="1"/>
  <c r="P819" i="1" s="1"/>
  <c r="N819" i="1"/>
  <c r="S819" i="1" s="1"/>
  <c r="U819" i="1"/>
  <c r="AC819" i="1"/>
  <c r="L305" i="1"/>
  <c r="O305" i="1" s="1"/>
  <c r="M305" i="1"/>
  <c r="P305" i="1" s="1"/>
  <c r="N305" i="1"/>
  <c r="R305" i="1" s="1"/>
  <c r="U305" i="1"/>
  <c r="AC305" i="1"/>
  <c r="L744" i="1"/>
  <c r="O744" i="1" s="1"/>
  <c r="M744" i="1"/>
  <c r="P744" i="1" s="1"/>
  <c r="N744" i="1"/>
  <c r="R744" i="1" s="1"/>
  <c r="U744" i="1"/>
  <c r="AC744" i="1"/>
  <c r="L461" i="1"/>
  <c r="O461" i="1" s="1"/>
  <c r="M461" i="1"/>
  <c r="P461" i="1" s="1"/>
  <c r="N461" i="1"/>
  <c r="R461" i="1" s="1"/>
  <c r="U461" i="1"/>
  <c r="AC461" i="1"/>
  <c r="L902" i="1"/>
  <c r="O902" i="1" s="1"/>
  <c r="M902" i="1"/>
  <c r="P902" i="1" s="1"/>
  <c r="N902" i="1"/>
  <c r="R902" i="1" s="1"/>
  <c r="U902" i="1"/>
  <c r="AC902" i="1"/>
  <c r="L545" i="1"/>
  <c r="O545" i="1" s="1"/>
  <c r="M545" i="1"/>
  <c r="P545" i="1" s="1"/>
  <c r="N545" i="1"/>
  <c r="R545" i="1" s="1"/>
  <c r="U545" i="1"/>
  <c r="AC545" i="1"/>
  <c r="L975" i="1"/>
  <c r="O975" i="1" s="1"/>
  <c r="M975" i="1"/>
  <c r="P975" i="1" s="1"/>
  <c r="N975" i="1"/>
  <c r="R975" i="1" s="1"/>
  <c r="U975" i="1"/>
  <c r="AC975" i="1"/>
  <c r="L152" i="1"/>
  <c r="O152" i="1" s="1"/>
  <c r="M152" i="1"/>
  <c r="P152" i="1" s="1"/>
  <c r="N152" i="1"/>
  <c r="S152" i="1" s="1"/>
  <c r="U152" i="1"/>
  <c r="AC152" i="1"/>
  <c r="L15" i="1"/>
  <c r="O15" i="1" s="1"/>
  <c r="M15" i="1"/>
  <c r="P15" i="1" s="1"/>
  <c r="N15" i="1"/>
  <c r="R15" i="1" s="1"/>
  <c r="U15" i="1"/>
  <c r="AC15" i="1"/>
  <c r="L16" i="1"/>
  <c r="O16" i="1" s="1"/>
  <c r="M16" i="1"/>
  <c r="P16" i="1" s="1"/>
  <c r="N16" i="1"/>
  <c r="R16" i="1" s="1"/>
  <c r="U16" i="1"/>
  <c r="AC16" i="1"/>
  <c r="L338" i="1"/>
  <c r="O338" i="1" s="1"/>
  <c r="M338" i="1"/>
  <c r="P338" i="1" s="1"/>
  <c r="N338" i="1"/>
  <c r="R338" i="1" s="1"/>
  <c r="U338" i="1"/>
  <c r="AC338" i="1"/>
  <c r="L135" i="1"/>
  <c r="O135" i="1" s="1"/>
  <c r="M135" i="1"/>
  <c r="P135" i="1" s="1"/>
  <c r="N135" i="1"/>
  <c r="R135" i="1" s="1"/>
  <c r="U135" i="1"/>
  <c r="AC135" i="1"/>
  <c r="L181" i="1"/>
  <c r="O181" i="1" s="1"/>
  <c r="M181" i="1"/>
  <c r="P181" i="1" s="1"/>
  <c r="N181" i="1"/>
  <c r="R181" i="1" s="1"/>
  <c r="U181" i="1"/>
  <c r="AC181" i="1"/>
  <c r="L93" i="1"/>
  <c r="O93" i="1" s="1"/>
  <c r="M93" i="1"/>
  <c r="P93" i="1" s="1"/>
  <c r="N93" i="1"/>
  <c r="R93" i="1" s="1"/>
  <c r="U93" i="1"/>
  <c r="AC93" i="1"/>
  <c r="L792" i="1"/>
  <c r="O792" i="1" s="1"/>
  <c r="M792" i="1"/>
  <c r="P792" i="1" s="1"/>
  <c r="N792" i="1"/>
  <c r="R792" i="1" s="1"/>
  <c r="U792" i="1"/>
  <c r="AC792" i="1"/>
  <c r="L588" i="1"/>
  <c r="O588" i="1" s="1"/>
  <c r="M588" i="1"/>
  <c r="P588" i="1" s="1"/>
  <c r="N588" i="1"/>
  <c r="S588" i="1" s="1"/>
  <c r="U588" i="1"/>
  <c r="AC588" i="1"/>
  <c r="L323" i="1"/>
  <c r="O323" i="1" s="1"/>
  <c r="M323" i="1"/>
  <c r="P323" i="1" s="1"/>
  <c r="N323" i="1"/>
  <c r="R323" i="1" s="1"/>
  <c r="U323" i="1"/>
  <c r="AC323" i="1"/>
  <c r="L787" i="1"/>
  <c r="O787" i="1" s="1"/>
  <c r="M787" i="1"/>
  <c r="P787" i="1" s="1"/>
  <c r="N787" i="1"/>
  <c r="R787" i="1" s="1"/>
  <c r="U787" i="1"/>
  <c r="AC787" i="1"/>
  <c r="L585" i="1"/>
  <c r="O585" i="1" s="1"/>
  <c r="M585" i="1"/>
  <c r="P585" i="1" s="1"/>
  <c r="N585" i="1"/>
  <c r="R585" i="1" s="1"/>
  <c r="U585" i="1"/>
  <c r="AC585" i="1"/>
  <c r="L117" i="1"/>
  <c r="O117" i="1" s="1"/>
  <c r="M117" i="1"/>
  <c r="P117" i="1" s="1"/>
  <c r="N117" i="1"/>
  <c r="S117" i="1" s="1"/>
  <c r="U117" i="1"/>
  <c r="AC117" i="1"/>
  <c r="L764" i="1"/>
  <c r="O764" i="1" s="1"/>
  <c r="M764" i="1"/>
  <c r="P764" i="1" s="1"/>
  <c r="N764" i="1"/>
  <c r="S764" i="1" s="1"/>
  <c r="U764" i="1"/>
  <c r="AC764" i="1"/>
  <c r="L578" i="1"/>
  <c r="O578" i="1" s="1"/>
  <c r="M578" i="1"/>
  <c r="P578" i="1" s="1"/>
  <c r="N578" i="1"/>
  <c r="S578" i="1" s="1"/>
  <c r="U578" i="1"/>
  <c r="AC578" i="1"/>
  <c r="L236" i="1"/>
  <c r="O236" i="1" s="1"/>
  <c r="M236" i="1"/>
  <c r="P236" i="1" s="1"/>
  <c r="N236" i="1"/>
  <c r="S236" i="1" s="1"/>
  <c r="U236" i="1"/>
  <c r="AC236" i="1"/>
  <c r="L863" i="1"/>
  <c r="O863" i="1" s="1"/>
  <c r="M863" i="1"/>
  <c r="P863" i="1" s="1"/>
  <c r="N863" i="1"/>
  <c r="R863" i="1" s="1"/>
  <c r="U863" i="1"/>
  <c r="AC863" i="1"/>
  <c r="L646" i="1"/>
  <c r="O646" i="1" s="1"/>
  <c r="M646" i="1"/>
  <c r="P646" i="1" s="1"/>
  <c r="N646" i="1"/>
  <c r="R646" i="1" s="1"/>
  <c r="AC646" i="1"/>
  <c r="L265" i="1"/>
  <c r="O265" i="1" s="1"/>
  <c r="M265" i="1"/>
  <c r="P265" i="1" s="1"/>
  <c r="N265" i="1"/>
  <c r="S265" i="1" s="1"/>
  <c r="U265" i="1"/>
  <c r="AC265" i="1"/>
  <c r="L919" i="1"/>
  <c r="O919" i="1" s="1"/>
  <c r="M919" i="1"/>
  <c r="P919" i="1" s="1"/>
  <c r="N919" i="1"/>
  <c r="S919" i="1" s="1"/>
  <c r="U919" i="1"/>
  <c r="AC919" i="1"/>
  <c r="L460" i="1"/>
  <c r="O460" i="1" s="1"/>
  <c r="M460" i="1"/>
  <c r="P460" i="1" s="1"/>
  <c r="N460" i="1"/>
  <c r="R460" i="1" s="1"/>
  <c r="U460" i="1"/>
  <c r="AC460" i="1"/>
  <c r="L855" i="1"/>
  <c r="O855" i="1" s="1"/>
  <c r="M855" i="1"/>
  <c r="P855" i="1" s="1"/>
  <c r="N855" i="1"/>
  <c r="R855" i="1" s="1"/>
  <c r="U855" i="1"/>
  <c r="AC855" i="1"/>
  <c r="L620" i="1"/>
  <c r="O620" i="1" s="1"/>
  <c r="M620" i="1"/>
  <c r="P620" i="1" s="1"/>
  <c r="N620" i="1"/>
  <c r="R620" i="1" s="1"/>
  <c r="U620" i="1"/>
  <c r="AC620" i="1"/>
  <c r="L185" i="1"/>
  <c r="O185" i="1" s="1"/>
  <c r="M185" i="1"/>
  <c r="P185" i="1" s="1"/>
  <c r="N185" i="1"/>
  <c r="S185" i="1" s="1"/>
  <c r="U185" i="1"/>
  <c r="AC185" i="1"/>
  <c r="L698" i="1"/>
  <c r="O698" i="1" s="1"/>
  <c r="M698" i="1"/>
  <c r="P698" i="1" s="1"/>
  <c r="N698" i="1"/>
  <c r="R698" i="1" s="1"/>
  <c r="AC698" i="1"/>
  <c r="L227" i="1"/>
  <c r="O227" i="1" s="1"/>
  <c r="M227" i="1"/>
  <c r="P227" i="1" s="1"/>
  <c r="N227" i="1"/>
  <c r="R227" i="1" s="1"/>
  <c r="U227" i="1"/>
  <c r="AC227" i="1"/>
  <c r="L342" i="1"/>
  <c r="O342" i="1" s="1"/>
  <c r="M342" i="1"/>
  <c r="P342" i="1" s="1"/>
  <c r="N342" i="1"/>
  <c r="R342" i="1" s="1"/>
  <c r="AC342" i="1"/>
  <c r="L814" i="1"/>
  <c r="O814" i="1" s="1"/>
  <c r="M814" i="1"/>
  <c r="P814" i="1" s="1"/>
  <c r="N814" i="1"/>
  <c r="R814" i="1" s="1"/>
  <c r="AC814" i="1"/>
  <c r="L393" i="1"/>
  <c r="O393" i="1" s="1"/>
  <c r="M393" i="1"/>
  <c r="P393" i="1" s="1"/>
  <c r="N393" i="1"/>
  <c r="S393" i="1" s="1"/>
  <c r="U393" i="1"/>
  <c r="AC393" i="1"/>
  <c r="L837" i="1"/>
  <c r="O837" i="1" s="1"/>
  <c r="M837" i="1"/>
  <c r="P837" i="1" s="1"/>
  <c r="N837" i="1"/>
  <c r="S837" i="1" s="1"/>
  <c r="U837" i="1"/>
  <c r="AC837" i="1"/>
  <c r="L182" i="1"/>
  <c r="O182" i="1" s="1"/>
  <c r="M182" i="1"/>
  <c r="P182" i="1" s="1"/>
  <c r="N182" i="1"/>
  <c r="R182" i="1" s="1"/>
  <c r="U182" i="1"/>
  <c r="AC182" i="1"/>
  <c r="L1024" i="1"/>
  <c r="O1024" i="1" s="1"/>
  <c r="M1024" i="1"/>
  <c r="P1024" i="1" s="1"/>
  <c r="N1024" i="1"/>
  <c r="R1024" i="1" s="1"/>
  <c r="U1024" i="1"/>
  <c r="AC1024" i="1"/>
  <c r="L861" i="1"/>
  <c r="O861" i="1" s="1"/>
  <c r="M861" i="1"/>
  <c r="P861" i="1" s="1"/>
  <c r="N861" i="1"/>
  <c r="R861" i="1" s="1"/>
  <c r="U861" i="1"/>
  <c r="AC861" i="1"/>
  <c r="L485" i="1"/>
  <c r="O485" i="1" s="1"/>
  <c r="M485" i="1"/>
  <c r="P485" i="1" s="1"/>
  <c r="N485" i="1"/>
  <c r="R485" i="1" s="1"/>
  <c r="U485" i="1"/>
  <c r="AC485" i="1"/>
  <c r="L599" i="1"/>
  <c r="O599" i="1" s="1"/>
  <c r="M599" i="1"/>
  <c r="P599" i="1" s="1"/>
  <c r="N599" i="1"/>
  <c r="S599" i="1" s="1"/>
  <c r="U599" i="1"/>
  <c r="AC599" i="1"/>
  <c r="L121" i="1"/>
  <c r="O121" i="1" s="1"/>
  <c r="M121" i="1"/>
  <c r="P121" i="1" s="1"/>
  <c r="N121" i="1"/>
  <c r="R121" i="1" s="1"/>
  <c r="U121" i="1"/>
  <c r="AC121" i="1"/>
  <c r="L976" i="1"/>
  <c r="O976" i="1" s="1"/>
  <c r="M976" i="1"/>
  <c r="P976" i="1" s="1"/>
  <c r="N976" i="1"/>
  <c r="R976" i="1" s="1"/>
  <c r="U976" i="1"/>
  <c r="AC976" i="1"/>
  <c r="L565" i="1"/>
  <c r="O565" i="1" s="1"/>
  <c r="M565" i="1"/>
  <c r="P565" i="1" s="1"/>
  <c r="N565" i="1"/>
  <c r="R565" i="1" s="1"/>
  <c r="U565" i="1"/>
  <c r="AC565" i="1"/>
  <c r="L970" i="1"/>
  <c r="O970" i="1" s="1"/>
  <c r="M970" i="1"/>
  <c r="P970" i="1" s="1"/>
  <c r="N970" i="1"/>
  <c r="R970" i="1" s="1"/>
  <c r="U970" i="1"/>
  <c r="AC970" i="1"/>
  <c r="L344" i="1"/>
  <c r="O344" i="1" s="1"/>
  <c r="M344" i="1"/>
  <c r="P344" i="1" s="1"/>
  <c r="N344" i="1"/>
  <c r="S344" i="1" s="1"/>
  <c r="U344" i="1"/>
  <c r="AC344" i="1"/>
  <c r="L849" i="1"/>
  <c r="O849" i="1" s="1"/>
  <c r="M849" i="1"/>
  <c r="P849" i="1" s="1"/>
  <c r="N849" i="1"/>
  <c r="S849" i="1" s="1"/>
  <c r="U849" i="1"/>
  <c r="AC849" i="1"/>
  <c r="L561" i="1"/>
  <c r="O561" i="1" s="1"/>
  <c r="M561" i="1"/>
  <c r="P561" i="1" s="1"/>
  <c r="N561" i="1"/>
  <c r="R561" i="1" s="1"/>
  <c r="U561" i="1"/>
  <c r="AC561" i="1"/>
  <c r="L730" i="1"/>
  <c r="O730" i="1" s="1"/>
  <c r="M730" i="1"/>
  <c r="P730" i="1" s="1"/>
  <c r="N730" i="1"/>
  <c r="R730" i="1" s="1"/>
  <c r="U730" i="1"/>
  <c r="AC730" i="1"/>
  <c r="L273" i="1"/>
  <c r="O273" i="1" s="1"/>
  <c r="M273" i="1"/>
  <c r="P273" i="1" s="1"/>
  <c r="N273" i="1"/>
  <c r="R273" i="1" s="1"/>
  <c r="U273" i="1"/>
  <c r="AC273" i="1"/>
  <c r="L686" i="1"/>
  <c r="O686" i="1" s="1"/>
  <c r="M686" i="1"/>
  <c r="P686" i="1" s="1"/>
  <c r="N686" i="1"/>
  <c r="R686" i="1" s="1"/>
  <c r="U686" i="1"/>
  <c r="AC686" i="1"/>
  <c r="L184" i="1"/>
  <c r="O184" i="1" s="1"/>
  <c r="M184" i="1"/>
  <c r="P184" i="1" s="1"/>
  <c r="N184" i="1"/>
  <c r="S184" i="1" s="1"/>
  <c r="U184" i="1"/>
  <c r="AC184" i="1"/>
  <c r="L1005" i="1"/>
  <c r="O1005" i="1" s="1"/>
  <c r="M1005" i="1"/>
  <c r="P1005" i="1" s="1"/>
  <c r="N1005" i="1"/>
  <c r="S1005" i="1" s="1"/>
  <c r="U1005" i="1"/>
  <c r="AC1005" i="1"/>
  <c r="L914" i="1"/>
  <c r="O914" i="1" s="1"/>
  <c r="M914" i="1"/>
  <c r="P914" i="1" s="1"/>
  <c r="N914" i="1"/>
  <c r="S914" i="1" s="1"/>
  <c r="U914" i="1"/>
  <c r="AC914" i="1"/>
  <c r="L110" i="1"/>
  <c r="O110" i="1" s="1"/>
  <c r="M110" i="1"/>
  <c r="P110" i="1" s="1"/>
  <c r="N110" i="1"/>
  <c r="R110" i="1" s="1"/>
  <c r="U110" i="1"/>
  <c r="AC110" i="1"/>
  <c r="L408" i="1"/>
  <c r="O408" i="1" s="1"/>
  <c r="M408" i="1"/>
  <c r="P408" i="1" s="1"/>
  <c r="N408" i="1"/>
  <c r="R408" i="1" s="1"/>
  <c r="U408" i="1"/>
  <c r="AC408" i="1"/>
  <c r="L374" i="1"/>
  <c r="O374" i="1" s="1"/>
  <c r="M374" i="1"/>
  <c r="P374" i="1" s="1"/>
  <c r="N374" i="1"/>
  <c r="R374" i="1" s="1"/>
  <c r="U374" i="1"/>
  <c r="AC374" i="1"/>
  <c r="L225" i="1"/>
  <c r="O225" i="1" s="1"/>
  <c r="M225" i="1"/>
  <c r="P225" i="1" s="1"/>
  <c r="N225" i="1"/>
  <c r="R225" i="1" s="1"/>
  <c r="U225" i="1"/>
  <c r="AC225" i="1"/>
  <c r="L984" i="1"/>
  <c r="O984" i="1" s="1"/>
  <c r="M984" i="1"/>
  <c r="P984" i="1" s="1"/>
  <c r="N984" i="1"/>
  <c r="R984" i="1" s="1"/>
  <c r="U984" i="1"/>
  <c r="AC984" i="1"/>
  <c r="L200" i="1"/>
  <c r="O200" i="1" s="1"/>
  <c r="M200" i="1"/>
  <c r="P200" i="1" s="1"/>
  <c r="N200" i="1"/>
  <c r="S200" i="1" s="1"/>
  <c r="U200" i="1"/>
  <c r="AC200" i="1"/>
  <c r="L820" i="1"/>
  <c r="O820" i="1" s="1"/>
  <c r="M820" i="1"/>
  <c r="P820" i="1" s="1"/>
  <c r="N820" i="1"/>
  <c r="S820" i="1" s="1"/>
  <c r="U820" i="1"/>
  <c r="AC820" i="1"/>
  <c r="L421" i="1"/>
  <c r="O421" i="1" s="1"/>
  <c r="M421" i="1"/>
  <c r="P421" i="1" s="1"/>
  <c r="N421" i="1"/>
  <c r="S421" i="1" s="1"/>
  <c r="U421" i="1"/>
  <c r="AC421" i="1"/>
  <c r="L539" i="1"/>
  <c r="O539" i="1" s="1"/>
  <c r="M539" i="1"/>
  <c r="P539" i="1" s="1"/>
  <c r="N539" i="1"/>
  <c r="S539" i="1" s="1"/>
  <c r="U539" i="1"/>
  <c r="AC539" i="1"/>
  <c r="L210" i="1"/>
  <c r="O210" i="1" s="1"/>
  <c r="M210" i="1"/>
  <c r="P210" i="1" s="1"/>
  <c r="N210" i="1"/>
  <c r="R210" i="1" s="1"/>
  <c r="U210" i="1"/>
  <c r="AC210" i="1"/>
  <c r="L115" i="1"/>
  <c r="O115" i="1" s="1"/>
  <c r="M115" i="1"/>
  <c r="P115" i="1" s="1"/>
  <c r="N115" i="1"/>
  <c r="R115" i="1" s="1"/>
  <c r="U115" i="1"/>
  <c r="AC115" i="1"/>
  <c r="L590" i="1"/>
  <c r="O590" i="1" s="1"/>
  <c r="M590" i="1"/>
  <c r="P590" i="1" s="1"/>
  <c r="N590" i="1"/>
  <c r="R590" i="1" s="1"/>
  <c r="U590" i="1"/>
  <c r="AC590" i="1"/>
  <c r="L420" i="1"/>
  <c r="O420" i="1" s="1"/>
  <c r="M420" i="1"/>
  <c r="P420" i="1" s="1"/>
  <c r="N420" i="1"/>
  <c r="R420" i="1" s="1"/>
  <c r="U420" i="1"/>
  <c r="AC420" i="1"/>
  <c r="L515" i="1"/>
  <c r="O515" i="1" s="1"/>
  <c r="M515" i="1"/>
  <c r="P515" i="1" s="1"/>
  <c r="N515" i="1"/>
  <c r="S515" i="1" s="1"/>
  <c r="U515" i="1"/>
  <c r="AC515" i="1"/>
  <c r="L405" i="1"/>
  <c r="O405" i="1" s="1"/>
  <c r="M405" i="1"/>
  <c r="P405" i="1" s="1"/>
  <c r="N405" i="1"/>
  <c r="S405" i="1" s="1"/>
  <c r="U405" i="1"/>
  <c r="AC405" i="1"/>
  <c r="L402" i="1"/>
  <c r="O402" i="1" s="1"/>
  <c r="M402" i="1"/>
  <c r="P402" i="1" s="1"/>
  <c r="N402" i="1"/>
  <c r="S402" i="1" s="1"/>
  <c r="U402" i="1"/>
  <c r="AC402" i="1"/>
  <c r="L327" i="1"/>
  <c r="O327" i="1" s="1"/>
  <c r="M327" i="1"/>
  <c r="P327" i="1" s="1"/>
  <c r="N327" i="1"/>
  <c r="R327" i="1" s="1"/>
  <c r="U327" i="1"/>
  <c r="AC327" i="1"/>
  <c r="L164" i="1"/>
  <c r="O164" i="1" s="1"/>
  <c r="M164" i="1"/>
  <c r="P164" i="1" s="1"/>
  <c r="N164" i="1"/>
  <c r="S164" i="1" s="1"/>
  <c r="AC164" i="1"/>
  <c r="L192" i="1"/>
  <c r="O192" i="1" s="1"/>
  <c r="M192" i="1"/>
  <c r="P192" i="1" s="1"/>
  <c r="N192" i="1"/>
  <c r="R192" i="1" s="1"/>
  <c r="U192" i="1"/>
  <c r="AC192" i="1"/>
  <c r="L909" i="1"/>
  <c r="O909" i="1" s="1"/>
  <c r="M909" i="1"/>
  <c r="P909" i="1" s="1"/>
  <c r="N909" i="1"/>
  <c r="R909" i="1" s="1"/>
  <c r="U909" i="1"/>
  <c r="AC909" i="1"/>
  <c r="L630" i="1"/>
  <c r="O630" i="1" s="1"/>
  <c r="M630" i="1"/>
  <c r="P630" i="1" s="1"/>
  <c r="N630" i="1"/>
  <c r="R630" i="1" s="1"/>
  <c r="U630" i="1"/>
  <c r="AC630" i="1"/>
  <c r="L95" i="1"/>
  <c r="O95" i="1" s="1"/>
  <c r="M95" i="1"/>
  <c r="P95" i="1" s="1"/>
  <c r="N95" i="1"/>
  <c r="S95" i="1" s="1"/>
  <c r="U95" i="1"/>
  <c r="AC95" i="1"/>
  <c r="L128" i="1"/>
  <c r="O128" i="1" s="1"/>
  <c r="M128" i="1"/>
  <c r="P128" i="1" s="1"/>
  <c r="N128" i="1"/>
  <c r="S128" i="1" s="1"/>
  <c r="U128" i="1"/>
  <c r="AC128" i="1"/>
  <c r="L124" i="1"/>
  <c r="O124" i="1" s="1"/>
  <c r="M124" i="1"/>
  <c r="P124" i="1" s="1"/>
  <c r="N124" i="1"/>
  <c r="S124" i="1" s="1"/>
  <c r="U124" i="1"/>
  <c r="AC124" i="1"/>
  <c r="L90" i="1"/>
  <c r="O90" i="1" s="1"/>
  <c r="M90" i="1"/>
  <c r="P90" i="1" s="1"/>
  <c r="N90" i="1"/>
  <c r="S90" i="1" s="1"/>
  <c r="AC90" i="1"/>
  <c r="L143" i="1"/>
  <c r="O143" i="1" s="1"/>
  <c r="M143" i="1"/>
  <c r="P143" i="1" s="1"/>
  <c r="N143" i="1"/>
  <c r="R143" i="1" s="1"/>
  <c r="U143" i="1"/>
  <c r="AC143" i="1"/>
  <c r="L1010" i="1"/>
  <c r="O1010" i="1" s="1"/>
  <c r="M1010" i="1"/>
  <c r="P1010" i="1" s="1"/>
  <c r="N1010" i="1"/>
  <c r="R1010" i="1" s="1"/>
  <c r="U1010" i="1"/>
  <c r="AC1010" i="1"/>
  <c r="L740" i="1"/>
  <c r="O740" i="1" s="1"/>
  <c r="M740" i="1"/>
  <c r="P740" i="1" s="1"/>
  <c r="N740" i="1"/>
  <c r="R740" i="1" s="1"/>
  <c r="U740" i="1"/>
  <c r="AC740" i="1"/>
  <c r="L9" i="1"/>
  <c r="O9" i="1" s="1"/>
  <c r="M9" i="1"/>
  <c r="P9" i="1" s="1"/>
  <c r="N9" i="1"/>
  <c r="R9" i="1" s="1"/>
  <c r="U9" i="1"/>
  <c r="AC9" i="1"/>
  <c r="L10" i="1"/>
  <c r="O10" i="1" s="1"/>
  <c r="M10" i="1"/>
  <c r="P10" i="1" s="1"/>
  <c r="N10" i="1"/>
  <c r="S10" i="1" s="1"/>
  <c r="U10" i="1"/>
  <c r="AC10" i="1"/>
  <c r="L161" i="1"/>
  <c r="O161" i="1" s="1"/>
  <c r="M161" i="1"/>
  <c r="P161" i="1" s="1"/>
  <c r="N161" i="1"/>
  <c r="S161" i="1" s="1"/>
  <c r="U161" i="1"/>
  <c r="AC161" i="1"/>
  <c r="L157" i="1"/>
  <c r="O157" i="1" s="1"/>
  <c r="M157" i="1"/>
  <c r="P157" i="1" s="1"/>
  <c r="N157" i="1"/>
  <c r="S157" i="1" s="1"/>
  <c r="U157" i="1"/>
  <c r="AC157" i="1"/>
  <c r="L250" i="1"/>
  <c r="O250" i="1" s="1"/>
  <c r="M250" i="1"/>
  <c r="P250" i="1" s="1"/>
  <c r="N250" i="1"/>
  <c r="S250" i="1" s="1"/>
  <c r="AC250" i="1"/>
  <c r="L43" i="1"/>
  <c r="O43" i="1" s="1"/>
  <c r="M43" i="1"/>
  <c r="P43" i="1" s="1"/>
  <c r="N43" i="1"/>
  <c r="R43" i="1" s="1"/>
  <c r="U43" i="1"/>
  <c r="AC43" i="1"/>
  <c r="L97" i="1"/>
  <c r="O97" i="1" s="1"/>
  <c r="M97" i="1"/>
  <c r="P97" i="1" s="1"/>
  <c r="N97" i="1"/>
  <c r="R97" i="1" s="1"/>
  <c r="U97" i="1"/>
  <c r="AC97" i="1"/>
  <c r="L191" i="1"/>
  <c r="O191" i="1" s="1"/>
  <c r="M191" i="1"/>
  <c r="P191" i="1" s="1"/>
  <c r="N191" i="1"/>
  <c r="R191" i="1" s="1"/>
  <c r="U191" i="1"/>
  <c r="AC191" i="1"/>
  <c r="L123" i="1"/>
  <c r="O123" i="1" s="1"/>
  <c r="M123" i="1"/>
  <c r="P123" i="1" s="1"/>
  <c r="N123" i="1"/>
  <c r="R123" i="1" s="1"/>
  <c r="U123" i="1"/>
  <c r="AC123" i="1"/>
  <c r="L27" i="1"/>
  <c r="O27" i="1" s="1"/>
  <c r="M27" i="1"/>
  <c r="P27" i="1" s="1"/>
  <c r="N27" i="1"/>
  <c r="R27" i="1" s="1"/>
  <c r="U27" i="1"/>
  <c r="AC27" i="1"/>
  <c r="L41" i="1"/>
  <c r="O41" i="1" s="1"/>
  <c r="M41" i="1"/>
  <c r="P41" i="1" s="1"/>
  <c r="N41" i="1"/>
  <c r="S41" i="1" s="1"/>
  <c r="U41" i="1"/>
  <c r="AC41" i="1"/>
  <c r="L50" i="1"/>
  <c r="O50" i="1" s="1"/>
  <c r="M50" i="1"/>
  <c r="P50" i="1" s="1"/>
  <c r="N50" i="1"/>
  <c r="S50" i="1" s="1"/>
  <c r="U50" i="1"/>
  <c r="AC50" i="1"/>
  <c r="L602" i="1"/>
  <c r="O602" i="1" s="1"/>
  <c r="M602" i="1"/>
  <c r="P602" i="1" s="1"/>
  <c r="N602" i="1"/>
  <c r="S602" i="1" s="1"/>
  <c r="U602" i="1"/>
  <c r="AC602" i="1"/>
  <c r="L88" i="1"/>
  <c r="O88" i="1" s="1"/>
  <c r="M88" i="1"/>
  <c r="P88" i="1" s="1"/>
  <c r="N88" i="1"/>
  <c r="R88" i="1" s="1"/>
  <c r="U88" i="1"/>
  <c r="AC88" i="1"/>
  <c r="L190" i="1"/>
  <c r="O190" i="1" s="1"/>
  <c r="M190" i="1"/>
  <c r="P190" i="1" s="1"/>
  <c r="N190" i="1"/>
  <c r="S190" i="1" s="1"/>
  <c r="U190" i="1"/>
  <c r="AC190" i="1"/>
  <c r="L178" i="1"/>
  <c r="O178" i="1" s="1"/>
  <c r="M178" i="1"/>
  <c r="P178" i="1" s="1"/>
  <c r="N178" i="1"/>
  <c r="S178" i="1" s="1"/>
  <c r="U178" i="1"/>
  <c r="AC178" i="1"/>
  <c r="L94" i="1"/>
  <c r="O94" i="1" s="1"/>
  <c r="M94" i="1"/>
  <c r="P94" i="1" s="1"/>
  <c r="N94" i="1"/>
  <c r="R94" i="1" s="1"/>
  <c r="U94" i="1"/>
  <c r="AC94" i="1"/>
  <c r="L939" i="1"/>
  <c r="O939" i="1" s="1"/>
  <c r="M939" i="1"/>
  <c r="P939" i="1" s="1"/>
  <c r="N939" i="1"/>
  <c r="S939" i="1" s="1"/>
  <c r="U939" i="1"/>
  <c r="AC939" i="1"/>
  <c r="L79" i="1"/>
  <c r="O79" i="1" s="1"/>
  <c r="M79" i="1"/>
  <c r="P79" i="1" s="1"/>
  <c r="N79" i="1"/>
  <c r="S79" i="1" s="1"/>
  <c r="U79" i="1"/>
  <c r="AC79" i="1"/>
  <c r="L790" i="1"/>
  <c r="O790" i="1" s="1"/>
  <c r="M790" i="1"/>
  <c r="P790" i="1" s="1"/>
  <c r="N790" i="1"/>
  <c r="S790" i="1" s="1"/>
  <c r="U790" i="1"/>
  <c r="AC790" i="1"/>
  <c r="L553" i="1"/>
  <c r="O553" i="1" s="1"/>
  <c r="M553" i="1"/>
  <c r="P553" i="1" s="1"/>
  <c r="N553" i="1"/>
  <c r="R553" i="1" s="1"/>
  <c r="AC553" i="1"/>
  <c r="L111" i="1"/>
  <c r="O111" i="1" s="1"/>
  <c r="M111" i="1"/>
  <c r="P111" i="1" s="1"/>
  <c r="N111" i="1"/>
  <c r="R111" i="1" s="1"/>
  <c r="U111" i="1"/>
  <c r="AC111" i="1"/>
  <c r="L748" i="1"/>
  <c r="O748" i="1" s="1"/>
  <c r="M748" i="1"/>
  <c r="P748" i="1" s="1"/>
  <c r="N748" i="1"/>
  <c r="R748" i="1" s="1"/>
  <c r="U748" i="1"/>
  <c r="AC748" i="1"/>
  <c r="L507" i="1"/>
  <c r="O507" i="1" s="1"/>
  <c r="M507" i="1"/>
  <c r="P507" i="1" s="1"/>
  <c r="N507" i="1"/>
  <c r="R507" i="1" s="1"/>
  <c r="U507" i="1"/>
  <c r="AC507" i="1"/>
  <c r="L105" i="1"/>
  <c r="O105" i="1" s="1"/>
  <c r="M105" i="1"/>
  <c r="P105" i="1" s="1"/>
  <c r="N105" i="1"/>
  <c r="R105" i="1" s="1"/>
  <c r="U105" i="1"/>
  <c r="AC105" i="1"/>
  <c r="L751" i="1"/>
  <c r="O751" i="1" s="1"/>
  <c r="M751" i="1"/>
  <c r="P751" i="1" s="1"/>
  <c r="N751" i="1"/>
  <c r="R751" i="1" s="1"/>
  <c r="U751" i="1"/>
  <c r="AC751" i="1"/>
  <c r="L501" i="1"/>
  <c r="O501" i="1" s="1"/>
  <c r="M501" i="1"/>
  <c r="P501" i="1" s="1"/>
  <c r="N501" i="1"/>
  <c r="S501" i="1" s="1"/>
  <c r="U501" i="1"/>
  <c r="AC501" i="1"/>
  <c r="L141" i="1"/>
  <c r="O141" i="1" s="1"/>
  <c r="M141" i="1"/>
  <c r="P141" i="1" s="1"/>
  <c r="N141" i="1"/>
  <c r="S141" i="1" s="1"/>
  <c r="U141" i="1"/>
  <c r="AC141" i="1"/>
  <c r="L934" i="1"/>
  <c r="O934" i="1" s="1"/>
  <c r="M934" i="1"/>
  <c r="P934" i="1" s="1"/>
  <c r="N934" i="1"/>
  <c r="R934" i="1" s="1"/>
  <c r="AC934" i="1"/>
  <c r="L326" i="1"/>
  <c r="O326" i="1" s="1"/>
  <c r="M326" i="1"/>
  <c r="P326" i="1" s="1"/>
  <c r="N326" i="1"/>
  <c r="R326" i="1" s="1"/>
  <c r="U326" i="1"/>
  <c r="AC326" i="1"/>
  <c r="L965" i="1"/>
  <c r="O965" i="1" s="1"/>
  <c r="M965" i="1"/>
  <c r="P965" i="1" s="1"/>
  <c r="N965" i="1"/>
  <c r="R965" i="1" s="1"/>
  <c r="AC965" i="1"/>
  <c r="L660" i="1"/>
  <c r="O660" i="1" s="1"/>
  <c r="M660" i="1"/>
  <c r="P660" i="1" s="1"/>
  <c r="N660" i="1"/>
  <c r="R660" i="1" s="1"/>
  <c r="U660" i="1"/>
  <c r="AC660" i="1"/>
  <c r="L306" i="1"/>
  <c r="O306" i="1" s="1"/>
  <c r="M306" i="1"/>
  <c r="P306" i="1" s="1"/>
  <c r="N306" i="1"/>
  <c r="R306" i="1" s="1"/>
  <c r="U306" i="1"/>
  <c r="AC306" i="1"/>
  <c r="L1025" i="1"/>
  <c r="O1025" i="1" s="1"/>
  <c r="M1025" i="1"/>
  <c r="P1025" i="1" s="1"/>
  <c r="N1025" i="1"/>
  <c r="R1025" i="1" s="1"/>
  <c r="U1025" i="1"/>
  <c r="AC1025" i="1"/>
  <c r="L745" i="1"/>
  <c r="O745" i="1" s="1"/>
  <c r="M745" i="1"/>
  <c r="P745" i="1" s="1"/>
  <c r="N745" i="1"/>
  <c r="S745" i="1" s="1"/>
  <c r="U745" i="1"/>
  <c r="AC745" i="1"/>
  <c r="L321" i="1"/>
  <c r="O321" i="1" s="1"/>
  <c r="M321" i="1"/>
  <c r="P321" i="1" s="1"/>
  <c r="N321" i="1"/>
  <c r="S321" i="1" s="1"/>
  <c r="U321" i="1"/>
  <c r="AC321" i="1"/>
  <c r="L985" i="1"/>
  <c r="O985" i="1" s="1"/>
  <c r="M985" i="1"/>
  <c r="P985" i="1" s="1"/>
  <c r="N985" i="1"/>
  <c r="R985" i="1" s="1"/>
  <c r="U985" i="1"/>
  <c r="AC985" i="1"/>
  <c r="L517" i="1"/>
  <c r="O517" i="1" s="1"/>
  <c r="M517" i="1"/>
  <c r="P517" i="1" s="1"/>
  <c r="N517" i="1"/>
  <c r="R517" i="1" s="1"/>
  <c r="U517" i="1"/>
  <c r="AC517" i="1"/>
  <c r="L953" i="1"/>
  <c r="O953" i="1" s="1"/>
  <c r="M953" i="1"/>
  <c r="P953" i="1" s="1"/>
  <c r="N953" i="1"/>
  <c r="R953" i="1" s="1"/>
  <c r="U953" i="1"/>
  <c r="AC953" i="1"/>
  <c r="L505" i="1"/>
  <c r="O505" i="1" s="1"/>
  <c r="M505" i="1"/>
  <c r="P505" i="1" s="1"/>
  <c r="N505" i="1"/>
  <c r="R505" i="1" s="1"/>
  <c r="U505" i="1"/>
  <c r="AC505" i="1"/>
  <c r="L966" i="1"/>
  <c r="O966" i="1" s="1"/>
  <c r="M966" i="1"/>
  <c r="P966" i="1" s="1"/>
  <c r="N966" i="1"/>
  <c r="S966" i="1" s="1"/>
  <c r="U966" i="1"/>
  <c r="AC966" i="1"/>
  <c r="L372" i="1"/>
  <c r="O372" i="1" s="1"/>
  <c r="M372" i="1"/>
  <c r="P372" i="1" s="1"/>
  <c r="N372" i="1"/>
  <c r="R372" i="1" s="1"/>
  <c r="AC372" i="1"/>
  <c r="L893" i="1"/>
  <c r="O893" i="1" s="1"/>
  <c r="M893" i="1"/>
  <c r="P893" i="1" s="1"/>
  <c r="N893" i="1"/>
  <c r="S893" i="1" s="1"/>
  <c r="U893" i="1"/>
  <c r="AC893" i="1"/>
  <c r="L254" i="1"/>
  <c r="O254" i="1" s="1"/>
  <c r="M254" i="1"/>
  <c r="P254" i="1" s="1"/>
  <c r="N254" i="1"/>
  <c r="S254" i="1" s="1"/>
  <c r="AC254" i="1"/>
  <c r="L929" i="1"/>
  <c r="O929" i="1" s="1"/>
  <c r="M929" i="1"/>
  <c r="P929" i="1" s="1"/>
  <c r="N929" i="1"/>
  <c r="R929" i="1" s="1"/>
  <c r="U929" i="1"/>
  <c r="AC929" i="1"/>
  <c r="L398" i="1"/>
  <c r="O398" i="1" s="1"/>
  <c r="M398" i="1"/>
  <c r="P398" i="1" s="1"/>
  <c r="N398" i="1"/>
  <c r="S398" i="1" s="1"/>
  <c r="U398" i="1"/>
  <c r="AC398" i="1"/>
  <c r="L979" i="1"/>
  <c r="O979" i="1" s="1"/>
  <c r="M979" i="1"/>
  <c r="P979" i="1" s="1"/>
  <c r="N979" i="1"/>
  <c r="R979" i="1" s="1"/>
  <c r="U979" i="1"/>
  <c r="AC979" i="1"/>
  <c r="L656" i="1"/>
  <c r="O656" i="1" s="1"/>
  <c r="M656" i="1"/>
  <c r="P656" i="1" s="1"/>
  <c r="N656" i="1"/>
  <c r="R656" i="1" s="1"/>
  <c r="U656" i="1"/>
  <c r="AC656" i="1"/>
  <c r="L356" i="1"/>
  <c r="O356" i="1" s="1"/>
  <c r="M356" i="1"/>
  <c r="P356" i="1" s="1"/>
  <c r="N356" i="1"/>
  <c r="R356" i="1" s="1"/>
  <c r="U356" i="1"/>
  <c r="AC356" i="1"/>
  <c r="L992" i="1"/>
  <c r="O992" i="1" s="1"/>
  <c r="M992" i="1"/>
  <c r="P992" i="1" s="1"/>
  <c r="N992" i="1"/>
  <c r="S992" i="1" s="1"/>
  <c r="U992" i="1"/>
  <c r="AC992" i="1"/>
  <c r="L450" i="1"/>
  <c r="O450" i="1" s="1"/>
  <c r="M450" i="1"/>
  <c r="P450" i="1" s="1"/>
  <c r="N450" i="1"/>
  <c r="R450" i="1" s="1"/>
  <c r="U450" i="1"/>
  <c r="AC450" i="1"/>
  <c r="L288" i="1"/>
  <c r="O288" i="1" s="1"/>
  <c r="M288" i="1"/>
  <c r="P288" i="1" s="1"/>
  <c r="N288" i="1"/>
  <c r="S288" i="1" s="1"/>
  <c r="U288" i="1"/>
  <c r="AC288" i="1"/>
  <c r="L831" i="1"/>
  <c r="O831" i="1" s="1"/>
  <c r="M831" i="1"/>
  <c r="P831" i="1" s="1"/>
  <c r="N831" i="1"/>
  <c r="R831" i="1" s="1"/>
  <c r="U831" i="1"/>
  <c r="AC831" i="1"/>
  <c r="L368" i="1"/>
  <c r="O368" i="1" s="1"/>
  <c r="M368" i="1"/>
  <c r="P368" i="1" s="1"/>
  <c r="N368" i="1"/>
  <c r="R368" i="1" s="1"/>
  <c r="U368" i="1"/>
  <c r="AC368" i="1"/>
  <c r="L562" i="1"/>
  <c r="O562" i="1" s="1"/>
  <c r="M562" i="1"/>
  <c r="P562" i="1" s="1"/>
  <c r="N562" i="1"/>
  <c r="R562" i="1" s="1"/>
  <c r="U562" i="1"/>
  <c r="AC562" i="1"/>
  <c r="L896" i="1"/>
  <c r="O896" i="1" s="1"/>
  <c r="M896" i="1"/>
  <c r="P896" i="1" s="1"/>
  <c r="N896" i="1"/>
  <c r="R896" i="1" s="1"/>
  <c r="U896" i="1"/>
  <c r="AC896" i="1"/>
  <c r="L274" i="1"/>
  <c r="O274" i="1" s="1"/>
  <c r="M274" i="1"/>
  <c r="P274" i="1" s="1"/>
  <c r="N274" i="1"/>
  <c r="R274" i="1" s="1"/>
  <c r="U274" i="1"/>
  <c r="AC274" i="1"/>
  <c r="L968" i="1"/>
  <c r="O968" i="1" s="1"/>
  <c r="M968" i="1"/>
  <c r="P968" i="1" s="1"/>
  <c r="N968" i="1"/>
  <c r="R968" i="1" s="1"/>
  <c r="AC968" i="1"/>
  <c r="L307" i="1"/>
  <c r="O307" i="1" s="1"/>
  <c r="M307" i="1"/>
  <c r="P307" i="1" s="1"/>
  <c r="N307" i="1"/>
  <c r="S307" i="1" s="1"/>
  <c r="U307" i="1"/>
  <c r="AC307" i="1"/>
  <c r="L830" i="1"/>
  <c r="O830" i="1" s="1"/>
  <c r="M830" i="1"/>
  <c r="P830" i="1" s="1"/>
  <c r="N830" i="1"/>
  <c r="S830" i="1" s="1"/>
  <c r="U830" i="1"/>
  <c r="AC830" i="1"/>
  <c r="L277" i="1"/>
  <c r="O277" i="1" s="1"/>
  <c r="M277" i="1"/>
  <c r="P277" i="1" s="1"/>
  <c r="N277" i="1"/>
  <c r="R277" i="1" s="1"/>
  <c r="AC277" i="1"/>
  <c r="L796" i="1"/>
  <c r="O796" i="1" s="1"/>
  <c r="M796" i="1"/>
  <c r="P796" i="1" s="1"/>
  <c r="N796" i="1"/>
  <c r="R796" i="1" s="1"/>
  <c r="U796" i="1"/>
  <c r="AC796" i="1"/>
  <c r="L291" i="1"/>
  <c r="O291" i="1" s="1"/>
  <c r="M291" i="1"/>
  <c r="P291" i="1" s="1"/>
  <c r="N291" i="1"/>
  <c r="R291" i="1" s="1"/>
  <c r="U291" i="1"/>
  <c r="AC291" i="1"/>
  <c r="L799" i="1"/>
  <c r="O799" i="1" s="1"/>
  <c r="M799" i="1"/>
  <c r="P799" i="1" s="1"/>
  <c r="N799" i="1"/>
  <c r="R799" i="1" s="1"/>
  <c r="U799" i="1"/>
  <c r="AC799" i="1"/>
  <c r="L332" i="1"/>
  <c r="O332" i="1" s="1"/>
  <c r="M332" i="1"/>
  <c r="P332" i="1" s="1"/>
  <c r="N332" i="1"/>
  <c r="S332" i="1" s="1"/>
  <c r="U332" i="1"/>
  <c r="AC332" i="1"/>
  <c r="L930" i="1"/>
  <c r="O930" i="1" s="1"/>
  <c r="M930" i="1"/>
  <c r="P930" i="1" s="1"/>
  <c r="N930" i="1"/>
  <c r="S930" i="1" s="1"/>
  <c r="U930" i="1"/>
  <c r="AC930" i="1"/>
  <c r="L633" i="1"/>
  <c r="O633" i="1" s="1"/>
  <c r="M633" i="1"/>
  <c r="P633" i="1" s="1"/>
  <c r="N633" i="1"/>
  <c r="R633" i="1" s="1"/>
  <c r="U633" i="1"/>
  <c r="AC633" i="1"/>
  <c r="L223" i="1"/>
  <c r="O223" i="1" s="1"/>
  <c r="M223" i="1"/>
  <c r="P223" i="1" s="1"/>
  <c r="N223" i="1"/>
  <c r="S223" i="1" s="1"/>
  <c r="AC223" i="1"/>
  <c r="L960" i="1"/>
  <c r="O960" i="1" s="1"/>
  <c r="M960" i="1"/>
  <c r="P960" i="1" s="1"/>
  <c r="N960" i="1"/>
  <c r="R960" i="1" s="1"/>
  <c r="AC960" i="1"/>
  <c r="L682" i="1"/>
  <c r="O682" i="1" s="1"/>
  <c r="M682" i="1"/>
  <c r="P682" i="1" s="1"/>
  <c r="N682" i="1"/>
  <c r="S682" i="1" s="1"/>
  <c r="U682" i="1"/>
  <c r="AC682" i="1"/>
  <c r="L289" i="1"/>
  <c r="O289" i="1" s="1"/>
  <c r="M289" i="1"/>
  <c r="P289" i="1" s="1"/>
  <c r="N289" i="1"/>
  <c r="S289" i="1" s="1"/>
  <c r="U289" i="1"/>
  <c r="AC289" i="1"/>
  <c r="L246" i="1"/>
  <c r="O246" i="1" s="1"/>
  <c r="M246" i="1"/>
  <c r="P246" i="1" s="1"/>
  <c r="N246" i="1"/>
  <c r="S246" i="1" s="1"/>
  <c r="U246" i="1"/>
  <c r="AC246" i="1"/>
  <c r="L510" i="1"/>
  <c r="O510" i="1" s="1"/>
  <c r="M510" i="1"/>
  <c r="P510" i="1" s="1"/>
  <c r="N510" i="1"/>
  <c r="R510" i="1" s="1"/>
  <c r="AC510" i="1"/>
  <c r="L526" i="1"/>
  <c r="O526" i="1" s="1"/>
  <c r="M526" i="1"/>
  <c r="P526" i="1" s="1"/>
  <c r="N526" i="1"/>
  <c r="R526" i="1" s="1"/>
  <c r="U526" i="1"/>
  <c r="AC526" i="1"/>
  <c r="L202" i="1"/>
  <c r="O202" i="1" s="1"/>
  <c r="M202" i="1"/>
  <c r="P202" i="1" s="1"/>
  <c r="N202" i="1"/>
  <c r="R202" i="1" s="1"/>
  <c r="AC202" i="1"/>
  <c r="L297" i="1"/>
  <c r="O297" i="1" s="1"/>
  <c r="M297" i="1"/>
  <c r="P297" i="1" s="1"/>
  <c r="N297" i="1"/>
  <c r="S297" i="1" s="1"/>
  <c r="U297" i="1"/>
  <c r="AC297" i="1"/>
  <c r="L400" i="1"/>
  <c r="O400" i="1" s="1"/>
  <c r="M400" i="1"/>
  <c r="P400" i="1" s="1"/>
  <c r="N400" i="1"/>
  <c r="R400" i="1" s="1"/>
  <c r="U400" i="1"/>
  <c r="AC400" i="1"/>
  <c r="L959" i="1"/>
  <c r="O959" i="1" s="1"/>
  <c r="M959" i="1"/>
  <c r="P959" i="1" s="1"/>
  <c r="N959" i="1"/>
  <c r="R959" i="1" s="1"/>
  <c r="U959" i="1"/>
  <c r="AC959" i="1"/>
  <c r="L379" i="1"/>
  <c r="O379" i="1" s="1"/>
  <c r="M379" i="1"/>
  <c r="P379" i="1" s="1"/>
  <c r="N379" i="1"/>
  <c r="R379" i="1" s="1"/>
  <c r="U379" i="1"/>
  <c r="AC379" i="1"/>
  <c r="L495" i="1"/>
  <c r="O495" i="1" s="1"/>
  <c r="M495" i="1"/>
  <c r="P495" i="1" s="1"/>
  <c r="N495" i="1"/>
  <c r="R495" i="1" s="1"/>
  <c r="U495" i="1"/>
  <c r="AC495" i="1"/>
  <c r="L532" i="1"/>
  <c r="O532" i="1" s="1"/>
  <c r="M532" i="1"/>
  <c r="P532" i="1" s="1"/>
  <c r="N532" i="1"/>
  <c r="S532" i="1" s="1"/>
  <c r="U532" i="1"/>
  <c r="AC532" i="1"/>
  <c r="L1007" i="1"/>
  <c r="O1007" i="1" s="1"/>
  <c r="M1007" i="1"/>
  <c r="P1007" i="1" s="1"/>
  <c r="N1007" i="1"/>
  <c r="S1007" i="1" s="1"/>
  <c r="U1007" i="1"/>
  <c r="AC1007" i="1"/>
  <c r="L387" i="1"/>
  <c r="O387" i="1" s="1"/>
  <c r="M387" i="1"/>
  <c r="P387" i="1" s="1"/>
  <c r="N387" i="1"/>
  <c r="S387" i="1" s="1"/>
  <c r="U387" i="1"/>
  <c r="AC387" i="1"/>
  <c r="L615" i="1"/>
  <c r="O615" i="1" s="1"/>
  <c r="M615" i="1"/>
  <c r="P615" i="1" s="1"/>
  <c r="N615" i="1"/>
  <c r="R615" i="1" s="1"/>
  <c r="U615" i="1"/>
  <c r="AC615" i="1"/>
  <c r="L477" i="1"/>
  <c r="O477" i="1" s="1"/>
  <c r="M477" i="1"/>
  <c r="P477" i="1" s="1"/>
  <c r="N477" i="1"/>
  <c r="R477" i="1" s="1"/>
  <c r="U477" i="1"/>
  <c r="AC477" i="1"/>
  <c r="L455" i="1"/>
  <c r="O455" i="1" s="1"/>
  <c r="M455" i="1"/>
  <c r="P455" i="1" s="1"/>
  <c r="N455" i="1"/>
  <c r="S455" i="1" s="1"/>
  <c r="U455" i="1"/>
  <c r="AC455" i="1"/>
  <c r="L484" i="1"/>
  <c r="O484" i="1" s="1"/>
  <c r="M484" i="1"/>
  <c r="P484" i="1" s="1"/>
  <c r="N484" i="1"/>
  <c r="S484" i="1" s="1"/>
  <c r="U484" i="1"/>
  <c r="AC484" i="1"/>
  <c r="L685" i="1"/>
  <c r="O685" i="1" s="1"/>
  <c r="M685" i="1"/>
  <c r="P685" i="1" s="1"/>
  <c r="N685" i="1"/>
  <c r="S685" i="1" s="1"/>
  <c r="AC685" i="1"/>
  <c r="L142" i="1"/>
  <c r="O142" i="1" s="1"/>
  <c r="M142" i="1"/>
  <c r="P142" i="1" s="1"/>
  <c r="N142" i="1"/>
  <c r="R142" i="1" s="1"/>
  <c r="U142" i="1"/>
  <c r="AC142" i="1"/>
  <c r="L336" i="1"/>
  <c r="O336" i="1" s="1"/>
  <c r="M336" i="1"/>
  <c r="P336" i="1" s="1"/>
  <c r="N336" i="1"/>
  <c r="R336" i="1" s="1"/>
  <c r="U336" i="1"/>
  <c r="AC336" i="1"/>
  <c r="L328" i="1"/>
  <c r="O328" i="1" s="1"/>
  <c r="M328" i="1"/>
  <c r="P328" i="1" s="1"/>
  <c r="N328" i="1"/>
  <c r="R328" i="1" s="1"/>
  <c r="U328" i="1"/>
  <c r="AC328" i="1"/>
  <c r="L335" i="1"/>
  <c r="O335" i="1" s="1"/>
  <c r="M335" i="1"/>
  <c r="P335" i="1" s="1"/>
  <c r="N335" i="1"/>
  <c r="R335" i="1" s="1"/>
  <c r="U335" i="1"/>
  <c r="AC335" i="1"/>
  <c r="L325" i="1"/>
  <c r="O325" i="1" s="1"/>
  <c r="M325" i="1"/>
  <c r="P325" i="1" s="1"/>
  <c r="N325" i="1"/>
  <c r="R325" i="1" s="1"/>
  <c r="U325" i="1"/>
  <c r="AC325" i="1"/>
  <c r="L407" i="1"/>
  <c r="O407" i="1" s="1"/>
  <c r="M407" i="1"/>
  <c r="P407" i="1" s="1"/>
  <c r="N407" i="1"/>
  <c r="R407" i="1" s="1"/>
  <c r="U407" i="1"/>
  <c r="AC407" i="1"/>
  <c r="L888" i="1"/>
  <c r="O888" i="1" s="1"/>
  <c r="M888" i="1"/>
  <c r="P888" i="1" s="1"/>
  <c r="N888" i="1"/>
  <c r="R888" i="1" s="1"/>
  <c r="U888" i="1"/>
  <c r="AC888" i="1"/>
  <c r="L558" i="1"/>
  <c r="O558" i="1" s="1"/>
  <c r="M558" i="1"/>
  <c r="P558" i="1" s="1"/>
  <c r="N558" i="1"/>
  <c r="R558" i="1" s="1"/>
  <c r="U558" i="1"/>
  <c r="AC558" i="1"/>
  <c r="L70" i="1"/>
  <c r="O70" i="1" s="1"/>
  <c r="M70" i="1"/>
  <c r="P70" i="1" s="1"/>
  <c r="N70" i="1"/>
  <c r="S70" i="1" s="1"/>
  <c r="U70" i="1"/>
  <c r="AC70" i="1"/>
  <c r="L7" i="1"/>
  <c r="O7" i="1" s="1"/>
  <c r="M7" i="1"/>
  <c r="P7" i="1" s="1"/>
  <c r="N7" i="1"/>
  <c r="S7" i="1" s="1"/>
  <c r="U7" i="1"/>
  <c r="AC7" i="1"/>
  <c r="L19" i="1"/>
  <c r="O19" i="1" s="1"/>
  <c r="M19" i="1"/>
  <c r="P19" i="1" s="1"/>
  <c r="N19" i="1"/>
  <c r="S19" i="1" s="1"/>
  <c r="U19" i="1"/>
  <c r="AC19" i="1"/>
  <c r="L8" i="1"/>
  <c r="O8" i="1" s="1"/>
  <c r="M8" i="1"/>
  <c r="P8" i="1" s="1"/>
  <c r="N8" i="1"/>
  <c r="R8" i="1" s="1"/>
  <c r="U8" i="1"/>
  <c r="AC8" i="1"/>
  <c r="L622" i="1"/>
  <c r="O622" i="1" s="1"/>
  <c r="M622" i="1"/>
  <c r="P622" i="1" s="1"/>
  <c r="N622" i="1"/>
  <c r="R622" i="1" s="1"/>
  <c r="U622" i="1"/>
  <c r="AC622" i="1"/>
  <c r="L112" i="1"/>
  <c r="O112" i="1" s="1"/>
  <c r="M112" i="1"/>
  <c r="P112" i="1" s="1"/>
  <c r="N112" i="1"/>
  <c r="S112" i="1" s="1"/>
  <c r="U112" i="1"/>
  <c r="AC112" i="1"/>
  <c r="L30" i="1"/>
  <c r="O30" i="1" s="1"/>
  <c r="M30" i="1"/>
  <c r="P30" i="1" s="1"/>
  <c r="N30" i="1"/>
  <c r="S30" i="1" s="1"/>
  <c r="U30" i="1"/>
  <c r="AC30" i="1"/>
  <c r="L346" i="1"/>
  <c r="O346" i="1" s="1"/>
  <c r="M346" i="1"/>
  <c r="P346" i="1" s="1"/>
  <c r="N346" i="1"/>
  <c r="S346" i="1" s="1"/>
  <c r="U346" i="1"/>
  <c r="AC346" i="1"/>
  <c r="L138" i="1"/>
  <c r="O138" i="1" s="1"/>
  <c r="M138" i="1"/>
  <c r="P138" i="1" s="1"/>
  <c r="N138" i="1"/>
  <c r="R138" i="1" s="1"/>
  <c r="AC138" i="1"/>
  <c r="L28" i="1"/>
  <c r="O28" i="1" s="1"/>
  <c r="M28" i="1"/>
  <c r="P28" i="1" s="1"/>
  <c r="N28" i="1"/>
  <c r="S28" i="1" s="1"/>
  <c r="U28" i="1"/>
  <c r="AC28" i="1"/>
  <c r="L47" i="1"/>
  <c r="O47" i="1" s="1"/>
  <c r="M47" i="1"/>
  <c r="P47" i="1" s="1"/>
  <c r="N47" i="1"/>
  <c r="R47" i="1" s="1"/>
  <c r="U47" i="1"/>
  <c r="AC47" i="1"/>
  <c r="L358" i="1"/>
  <c r="O358" i="1" s="1"/>
  <c r="M358" i="1"/>
  <c r="P358" i="1" s="1"/>
  <c r="N358" i="1"/>
  <c r="R358" i="1" s="1"/>
  <c r="U358" i="1"/>
  <c r="AC358" i="1"/>
  <c r="L267" i="1"/>
  <c r="O267" i="1" s="1"/>
  <c r="M267" i="1"/>
  <c r="P267" i="1" s="1"/>
  <c r="N267" i="1"/>
  <c r="R267" i="1" s="1"/>
  <c r="U267" i="1"/>
  <c r="AC267" i="1"/>
  <c r="L166" i="1"/>
  <c r="O166" i="1" s="1"/>
  <c r="M166" i="1"/>
  <c r="P166" i="1" s="1"/>
  <c r="N166" i="1"/>
  <c r="R166" i="1" s="1"/>
  <c r="U166" i="1"/>
  <c r="AC166" i="1"/>
  <c r="L40" i="1"/>
  <c r="O40" i="1" s="1"/>
  <c r="M40" i="1"/>
  <c r="P40" i="1" s="1"/>
  <c r="N40" i="1"/>
  <c r="R40" i="1" s="1"/>
  <c r="U40" i="1"/>
  <c r="AC40" i="1"/>
  <c r="L162" i="1"/>
  <c r="O162" i="1" s="1"/>
  <c r="M162" i="1"/>
  <c r="P162" i="1" s="1"/>
  <c r="N162" i="1"/>
  <c r="R162" i="1" s="1"/>
  <c r="U162" i="1"/>
  <c r="AC162" i="1"/>
  <c r="L113" i="1"/>
  <c r="O113" i="1" s="1"/>
  <c r="M113" i="1"/>
  <c r="P113" i="1" s="1"/>
  <c r="N113" i="1"/>
  <c r="S113" i="1" s="1"/>
  <c r="U113" i="1"/>
  <c r="AC113" i="1"/>
  <c r="L258" i="1"/>
  <c r="O258" i="1" s="1"/>
  <c r="M258" i="1"/>
  <c r="P258" i="1" s="1"/>
  <c r="N258" i="1"/>
  <c r="S258" i="1" s="1"/>
  <c r="U258" i="1"/>
  <c r="AC258" i="1"/>
  <c r="L89" i="1"/>
  <c r="O89" i="1" s="1"/>
  <c r="M89" i="1"/>
  <c r="P89" i="1" s="1"/>
  <c r="N89" i="1"/>
  <c r="R89" i="1" s="1"/>
  <c r="AC89" i="1"/>
  <c r="L823" i="1"/>
  <c r="O823" i="1" s="1"/>
  <c r="M823" i="1"/>
  <c r="P823" i="1" s="1"/>
  <c r="N823" i="1"/>
  <c r="R823" i="1" s="1"/>
  <c r="U823" i="1"/>
  <c r="AC823" i="1"/>
  <c r="L573" i="1"/>
  <c r="O573" i="1" s="1"/>
  <c r="M573" i="1"/>
  <c r="P573" i="1" s="1"/>
  <c r="N573" i="1"/>
  <c r="R573" i="1" s="1"/>
  <c r="U573" i="1"/>
  <c r="AC573" i="1"/>
  <c r="L165" i="1"/>
  <c r="O165" i="1" s="1"/>
  <c r="M165" i="1"/>
  <c r="P165" i="1" s="1"/>
  <c r="N165" i="1"/>
  <c r="S165" i="1" s="1"/>
  <c r="U165" i="1"/>
  <c r="AC165" i="1"/>
  <c r="L840" i="1"/>
  <c r="O840" i="1" s="1"/>
  <c r="M840" i="1"/>
  <c r="P840" i="1" s="1"/>
  <c r="N840" i="1"/>
  <c r="S840" i="1" s="1"/>
  <c r="U840" i="1"/>
  <c r="AC840" i="1"/>
  <c r="L581" i="1"/>
  <c r="O581" i="1" s="1"/>
  <c r="M581" i="1"/>
  <c r="P581" i="1" s="1"/>
  <c r="N581" i="1"/>
  <c r="S581" i="1" s="1"/>
  <c r="U581" i="1"/>
  <c r="AC581" i="1"/>
  <c r="L187" i="1"/>
  <c r="O187" i="1" s="1"/>
  <c r="M187" i="1"/>
  <c r="P187" i="1" s="1"/>
  <c r="N187" i="1"/>
  <c r="R187" i="1" s="1"/>
  <c r="U187" i="1"/>
  <c r="AC187" i="1"/>
  <c r="L793" i="1"/>
  <c r="O793" i="1" s="1"/>
  <c r="M793" i="1"/>
  <c r="P793" i="1" s="1"/>
  <c r="N793" i="1"/>
  <c r="R793" i="1" s="1"/>
  <c r="U793" i="1"/>
  <c r="AC793" i="1"/>
  <c r="L591" i="1"/>
  <c r="O591" i="1" s="1"/>
  <c r="M591" i="1"/>
  <c r="P591" i="1" s="1"/>
  <c r="N591" i="1"/>
  <c r="S591" i="1" s="1"/>
  <c r="U591" i="1"/>
  <c r="AC591" i="1"/>
  <c r="L148" i="1"/>
  <c r="O148" i="1" s="1"/>
  <c r="M148" i="1"/>
  <c r="P148" i="1" s="1"/>
  <c r="N148" i="1"/>
  <c r="R148" i="1" s="1"/>
  <c r="U148" i="1"/>
  <c r="AC148" i="1"/>
  <c r="L958" i="1"/>
  <c r="O958" i="1" s="1"/>
  <c r="M958" i="1"/>
  <c r="P958" i="1" s="1"/>
  <c r="N958" i="1"/>
  <c r="R958" i="1" s="1"/>
  <c r="U958" i="1"/>
  <c r="AC958" i="1"/>
  <c r="L247" i="1"/>
  <c r="O247" i="1" s="1"/>
  <c r="M247" i="1"/>
  <c r="P247" i="1" s="1"/>
  <c r="N247" i="1"/>
  <c r="R247" i="1" s="1"/>
  <c r="U247" i="1"/>
  <c r="AC247" i="1"/>
  <c r="L993" i="1"/>
  <c r="O993" i="1" s="1"/>
  <c r="M993" i="1"/>
  <c r="P993" i="1" s="1"/>
  <c r="N993" i="1"/>
  <c r="S993" i="1" s="1"/>
  <c r="U993" i="1"/>
  <c r="AC993" i="1"/>
  <c r="L576" i="1"/>
  <c r="O576" i="1" s="1"/>
  <c r="M576" i="1"/>
  <c r="P576" i="1" s="1"/>
  <c r="N576" i="1"/>
  <c r="R576" i="1" s="1"/>
  <c r="U576" i="1"/>
  <c r="AC576" i="1"/>
  <c r="L1001" i="1"/>
  <c r="O1001" i="1" s="1"/>
  <c r="M1001" i="1"/>
  <c r="P1001" i="1" s="1"/>
  <c r="N1001" i="1"/>
  <c r="S1001" i="1" s="1"/>
  <c r="U1001" i="1"/>
  <c r="AC1001" i="1"/>
  <c r="L431" i="1"/>
  <c r="O431" i="1" s="1"/>
  <c r="M431" i="1"/>
  <c r="P431" i="1" s="1"/>
  <c r="N431" i="1"/>
  <c r="S431" i="1" s="1"/>
  <c r="U431" i="1"/>
  <c r="AC431" i="1"/>
  <c r="L980" i="1"/>
  <c r="O980" i="1" s="1"/>
  <c r="M980" i="1"/>
  <c r="P980" i="1" s="1"/>
  <c r="N980" i="1"/>
  <c r="R980" i="1" s="1"/>
  <c r="U980" i="1"/>
  <c r="AC980" i="1"/>
  <c r="L679" i="1"/>
  <c r="O679" i="1" s="1"/>
  <c r="M679" i="1"/>
  <c r="P679" i="1" s="1"/>
  <c r="N679" i="1"/>
  <c r="R679" i="1" s="1"/>
  <c r="U679" i="1"/>
  <c r="AC679" i="1"/>
  <c r="L275" i="1"/>
  <c r="O275" i="1" s="1"/>
  <c r="M275" i="1"/>
  <c r="P275" i="1" s="1"/>
  <c r="N275" i="1"/>
  <c r="R275" i="1" s="1"/>
  <c r="U275" i="1"/>
  <c r="AC275" i="1"/>
  <c r="L828" i="1"/>
  <c r="O828" i="1" s="1"/>
  <c r="M828" i="1"/>
  <c r="P828" i="1" s="1"/>
  <c r="N828" i="1"/>
  <c r="R828" i="1" s="1"/>
  <c r="U828" i="1"/>
  <c r="AC828" i="1"/>
  <c r="L446" i="1"/>
  <c r="O446" i="1" s="1"/>
  <c r="M446" i="1"/>
  <c r="P446" i="1" s="1"/>
  <c r="N446" i="1"/>
  <c r="S446" i="1" s="1"/>
  <c r="U446" i="1"/>
  <c r="AC446" i="1"/>
  <c r="L813" i="1"/>
  <c r="O813" i="1" s="1"/>
  <c r="M813" i="1"/>
  <c r="P813" i="1" s="1"/>
  <c r="N813" i="1"/>
  <c r="S813" i="1" s="1"/>
  <c r="U813" i="1"/>
  <c r="AC813" i="1"/>
  <c r="L475" i="1"/>
  <c r="O475" i="1" s="1"/>
  <c r="M475" i="1"/>
  <c r="P475" i="1" s="1"/>
  <c r="N475" i="1"/>
  <c r="R475" i="1" s="1"/>
  <c r="U475" i="1"/>
  <c r="AC475" i="1"/>
  <c r="L936" i="1"/>
  <c r="O936" i="1" s="1"/>
  <c r="M936" i="1"/>
  <c r="P936" i="1" s="1"/>
  <c r="N936" i="1"/>
  <c r="S936" i="1" s="1"/>
  <c r="U936" i="1"/>
  <c r="AC936" i="1"/>
  <c r="L694" i="1"/>
  <c r="O694" i="1" s="1"/>
  <c r="M694" i="1"/>
  <c r="P694" i="1" s="1"/>
  <c r="N694" i="1"/>
  <c r="R694" i="1" s="1"/>
  <c r="U694" i="1"/>
  <c r="AC694" i="1"/>
  <c r="L179" i="1"/>
  <c r="O179" i="1" s="1"/>
  <c r="M179" i="1"/>
  <c r="P179" i="1" s="1"/>
  <c r="N179" i="1"/>
  <c r="R179" i="1" s="1"/>
  <c r="U179" i="1"/>
  <c r="AC179" i="1"/>
  <c r="L465" i="1"/>
  <c r="O465" i="1" s="1"/>
  <c r="M465" i="1"/>
  <c r="P465" i="1" s="1"/>
  <c r="N465" i="1"/>
  <c r="S465" i="1" s="1"/>
  <c r="U465" i="1"/>
  <c r="AC465" i="1"/>
  <c r="L955" i="1"/>
  <c r="O955" i="1" s="1"/>
  <c r="M955" i="1"/>
  <c r="P955" i="1" s="1"/>
  <c r="N955" i="1"/>
  <c r="R955" i="1" s="1"/>
  <c r="U955" i="1"/>
  <c r="AC955" i="1"/>
  <c r="L722" i="1"/>
  <c r="O722" i="1" s="1"/>
  <c r="M722" i="1"/>
  <c r="P722" i="1" s="1"/>
  <c r="N722" i="1"/>
  <c r="R722" i="1" s="1"/>
  <c r="U722" i="1"/>
  <c r="AC722" i="1"/>
  <c r="L239" i="1"/>
  <c r="O239" i="1" s="1"/>
  <c r="M239" i="1"/>
  <c r="P239" i="1" s="1"/>
  <c r="N239" i="1"/>
  <c r="S239" i="1" s="1"/>
  <c r="U239" i="1"/>
  <c r="AC239" i="1"/>
  <c r="L967" i="1"/>
  <c r="O967" i="1" s="1"/>
  <c r="M967" i="1"/>
  <c r="P967" i="1" s="1"/>
  <c r="N967" i="1"/>
  <c r="R967" i="1" s="1"/>
  <c r="AC967" i="1"/>
  <c r="L125" i="1"/>
  <c r="O125" i="1" s="1"/>
  <c r="M125" i="1"/>
  <c r="P125" i="1" s="1"/>
  <c r="N125" i="1"/>
  <c r="S125" i="1" s="1"/>
  <c r="U125" i="1"/>
  <c r="AC125" i="1"/>
  <c r="L136" i="1"/>
  <c r="O136" i="1" s="1"/>
  <c r="M136" i="1"/>
  <c r="P136" i="1" s="1"/>
  <c r="N136" i="1"/>
  <c r="R136" i="1" s="1"/>
  <c r="U136" i="1"/>
  <c r="AC136" i="1"/>
  <c r="L901" i="1"/>
  <c r="O901" i="1" s="1"/>
  <c r="M901" i="1"/>
  <c r="P901" i="1" s="1"/>
  <c r="N901" i="1"/>
  <c r="R901" i="1" s="1"/>
  <c r="U901" i="1"/>
  <c r="AC901" i="1"/>
  <c r="L211" i="1"/>
  <c r="O211" i="1" s="1"/>
  <c r="M211" i="1"/>
  <c r="P211" i="1" s="1"/>
  <c r="N211" i="1"/>
  <c r="R211" i="1" s="1"/>
  <c r="AC211" i="1"/>
  <c r="L904" i="1"/>
  <c r="O904" i="1" s="1"/>
  <c r="M904" i="1"/>
  <c r="P904" i="1" s="1"/>
  <c r="N904" i="1"/>
  <c r="R904" i="1" s="1"/>
  <c r="U904" i="1"/>
  <c r="AC904" i="1"/>
  <c r="L295" i="1"/>
  <c r="O295" i="1" s="1"/>
  <c r="M295" i="1"/>
  <c r="P295" i="1" s="1"/>
  <c r="N295" i="1"/>
  <c r="S295" i="1" s="1"/>
  <c r="U295" i="1"/>
  <c r="AC295" i="1"/>
  <c r="L687" i="1"/>
  <c r="O687" i="1" s="1"/>
  <c r="M687" i="1"/>
  <c r="P687" i="1" s="1"/>
  <c r="N687" i="1"/>
  <c r="R687" i="1" s="1"/>
  <c r="U687" i="1"/>
  <c r="AC687" i="1"/>
  <c r="L208" i="1"/>
  <c r="O208" i="1" s="1"/>
  <c r="M208" i="1"/>
  <c r="P208" i="1" s="1"/>
  <c r="N208" i="1"/>
  <c r="S208" i="1" s="1"/>
  <c r="U208" i="1"/>
  <c r="AC208" i="1"/>
  <c r="L818" i="1"/>
  <c r="O818" i="1" s="1"/>
  <c r="M818" i="1"/>
  <c r="P818" i="1" s="1"/>
  <c r="N818" i="1"/>
  <c r="R818" i="1" s="1"/>
  <c r="U818" i="1"/>
  <c r="AC818" i="1"/>
  <c r="L373" i="1"/>
  <c r="O373" i="1" s="1"/>
  <c r="M373" i="1"/>
  <c r="P373" i="1" s="1"/>
  <c r="N373" i="1"/>
  <c r="R373" i="1" s="1"/>
  <c r="U373" i="1"/>
  <c r="AC373" i="1"/>
  <c r="L923" i="1"/>
  <c r="O923" i="1" s="1"/>
  <c r="M923" i="1"/>
  <c r="P923" i="1" s="1"/>
  <c r="N923" i="1"/>
  <c r="R923" i="1" s="1"/>
  <c r="U923" i="1"/>
  <c r="AC923" i="1"/>
  <c r="L340" i="1"/>
  <c r="O340" i="1" s="1"/>
  <c r="M340" i="1"/>
  <c r="P340" i="1" s="1"/>
  <c r="N340" i="1"/>
  <c r="R340" i="1" s="1"/>
  <c r="U340" i="1"/>
  <c r="AC340" i="1"/>
  <c r="L935" i="1"/>
  <c r="O935" i="1" s="1"/>
  <c r="M935" i="1"/>
  <c r="P935" i="1" s="1"/>
  <c r="N935" i="1"/>
  <c r="R935" i="1" s="1"/>
  <c r="U935" i="1"/>
  <c r="AC935" i="1"/>
  <c r="L458" i="1"/>
  <c r="O458" i="1" s="1"/>
  <c r="M458" i="1"/>
  <c r="P458" i="1" s="1"/>
  <c r="N458" i="1"/>
  <c r="R458" i="1" s="1"/>
  <c r="U458" i="1"/>
  <c r="AC458" i="1"/>
  <c r="L514" i="1"/>
  <c r="O514" i="1" s="1"/>
  <c r="M514" i="1"/>
  <c r="P514" i="1" s="1"/>
  <c r="N514" i="1"/>
  <c r="R514" i="1" s="1"/>
  <c r="U514" i="1"/>
  <c r="AC514" i="1"/>
  <c r="L878" i="1"/>
  <c r="O878" i="1" s="1"/>
  <c r="M878" i="1"/>
  <c r="P878" i="1" s="1"/>
  <c r="N878" i="1"/>
  <c r="R878" i="1" s="1"/>
  <c r="U878" i="1"/>
  <c r="AC878" i="1"/>
  <c r="L423" i="1"/>
  <c r="O423" i="1" s="1"/>
  <c r="M423" i="1"/>
  <c r="P423" i="1" s="1"/>
  <c r="N423" i="1"/>
  <c r="R423" i="1" s="1"/>
  <c r="U423" i="1"/>
  <c r="AC423" i="1"/>
  <c r="L906" i="1"/>
  <c r="O906" i="1" s="1"/>
  <c r="M906" i="1"/>
  <c r="P906" i="1" s="1"/>
  <c r="N906" i="1"/>
  <c r="R906" i="1" s="1"/>
  <c r="U906" i="1"/>
  <c r="AC906" i="1"/>
  <c r="L292" i="1"/>
  <c r="O292" i="1" s="1"/>
  <c r="M292" i="1"/>
  <c r="P292" i="1" s="1"/>
  <c r="N292" i="1"/>
  <c r="R292" i="1" s="1"/>
  <c r="AC292" i="1"/>
  <c r="L940" i="1"/>
  <c r="O940" i="1" s="1"/>
  <c r="M940" i="1"/>
  <c r="P940" i="1" s="1"/>
  <c r="N940" i="1"/>
  <c r="R940" i="1" s="1"/>
  <c r="U940" i="1"/>
  <c r="AC940" i="1"/>
  <c r="L271" i="1"/>
  <c r="O271" i="1" s="1"/>
  <c r="M271" i="1"/>
  <c r="P271" i="1" s="1"/>
  <c r="N271" i="1"/>
  <c r="R271" i="1" s="1"/>
  <c r="U271" i="1"/>
  <c r="AC271" i="1"/>
  <c r="L921" i="1"/>
  <c r="O921" i="1" s="1"/>
  <c r="M921" i="1"/>
  <c r="P921" i="1" s="1"/>
  <c r="N921" i="1"/>
  <c r="S921" i="1" s="1"/>
  <c r="U921" i="1"/>
  <c r="AC921" i="1"/>
  <c r="L709" i="1"/>
  <c r="O709" i="1" s="1"/>
  <c r="M709" i="1"/>
  <c r="P709" i="1" s="1"/>
  <c r="N709" i="1"/>
  <c r="S709" i="1" s="1"/>
  <c r="U709" i="1"/>
  <c r="AC709" i="1"/>
  <c r="L418" i="1"/>
  <c r="O418" i="1" s="1"/>
  <c r="M418" i="1"/>
  <c r="P418" i="1" s="1"/>
  <c r="N418" i="1"/>
  <c r="R418" i="1" s="1"/>
  <c r="U418" i="1"/>
  <c r="AC418" i="1"/>
  <c r="L933" i="1"/>
  <c r="O933" i="1" s="1"/>
  <c r="M933" i="1"/>
  <c r="P933" i="1" s="1"/>
  <c r="N933" i="1"/>
  <c r="R933" i="1" s="1"/>
  <c r="U933" i="1"/>
  <c r="AC933" i="1"/>
  <c r="L508" i="1"/>
  <c r="O508" i="1" s="1"/>
  <c r="M508" i="1"/>
  <c r="P508" i="1" s="1"/>
  <c r="N508" i="1"/>
  <c r="R508" i="1" s="1"/>
  <c r="U508" i="1"/>
  <c r="AC508" i="1"/>
  <c r="L270" i="1"/>
  <c r="O270" i="1" s="1"/>
  <c r="M270" i="1"/>
  <c r="P270" i="1" s="1"/>
  <c r="N270" i="1"/>
  <c r="R270" i="1" s="1"/>
  <c r="U270" i="1"/>
  <c r="AC270" i="1"/>
  <c r="L844" i="1"/>
  <c r="O844" i="1" s="1"/>
  <c r="M844" i="1"/>
  <c r="P844" i="1" s="1"/>
  <c r="N844" i="1"/>
  <c r="S844" i="1" s="1"/>
  <c r="U844" i="1"/>
  <c r="AC844" i="1"/>
  <c r="L483" i="1"/>
  <c r="O483" i="1" s="1"/>
  <c r="M483" i="1"/>
  <c r="P483" i="1" s="1"/>
  <c r="N483" i="1"/>
  <c r="S483" i="1" s="1"/>
  <c r="U483" i="1"/>
  <c r="AC483" i="1"/>
  <c r="L805" i="1"/>
  <c r="O805" i="1" s="1"/>
  <c r="M805" i="1"/>
  <c r="P805" i="1" s="1"/>
  <c r="N805" i="1"/>
  <c r="R805" i="1" s="1"/>
  <c r="U805" i="1"/>
  <c r="AC805" i="1"/>
  <c r="L218" i="1"/>
  <c r="O218" i="1" s="1"/>
  <c r="M218" i="1"/>
  <c r="P218" i="1" s="1"/>
  <c r="N218" i="1"/>
  <c r="R218" i="1" s="1"/>
  <c r="U218" i="1"/>
  <c r="AC218" i="1"/>
  <c r="L334" i="1"/>
  <c r="O334" i="1" s="1"/>
  <c r="M334" i="1"/>
  <c r="P334" i="1" s="1"/>
  <c r="N334" i="1"/>
  <c r="R334" i="1" s="1"/>
  <c r="U334" i="1"/>
  <c r="AC334" i="1"/>
  <c r="L618" i="1"/>
  <c r="O618" i="1" s="1"/>
  <c r="M618" i="1"/>
  <c r="P618" i="1" s="1"/>
  <c r="N618" i="1"/>
  <c r="R618" i="1" s="1"/>
  <c r="U618" i="1"/>
  <c r="AC618" i="1"/>
  <c r="L668" i="1"/>
  <c r="O668" i="1" s="1"/>
  <c r="M668" i="1"/>
  <c r="P668" i="1" s="1"/>
  <c r="N668" i="1"/>
  <c r="S668" i="1" s="1"/>
  <c r="U668" i="1"/>
  <c r="AC668" i="1"/>
  <c r="L84" i="1"/>
  <c r="O84" i="1" s="1"/>
  <c r="M84" i="1"/>
  <c r="P84" i="1" s="1"/>
  <c r="N84" i="1"/>
  <c r="R84" i="1" s="1"/>
  <c r="U84" i="1"/>
  <c r="AC84" i="1"/>
  <c r="L803" i="1"/>
  <c r="O803" i="1" s="1"/>
  <c r="M803" i="1"/>
  <c r="P803" i="1" s="1"/>
  <c r="N803" i="1"/>
  <c r="S803" i="1" s="1"/>
  <c r="U803" i="1"/>
  <c r="AC803" i="1"/>
  <c r="L241" i="1"/>
  <c r="O241" i="1" s="1"/>
  <c r="M241" i="1"/>
  <c r="P241" i="1" s="1"/>
  <c r="N241" i="1"/>
  <c r="S241" i="1" s="1"/>
  <c r="U241" i="1"/>
  <c r="AC241" i="1"/>
  <c r="L263" i="1"/>
  <c r="O263" i="1" s="1"/>
  <c r="M263" i="1"/>
  <c r="P263" i="1" s="1"/>
  <c r="N263" i="1"/>
  <c r="S263" i="1" s="1"/>
  <c r="U263" i="1"/>
  <c r="AC263" i="1"/>
  <c r="L696" i="1"/>
  <c r="O696" i="1" s="1"/>
  <c r="M696" i="1"/>
  <c r="P696" i="1" s="1"/>
  <c r="N696" i="1"/>
  <c r="S696" i="1" s="1"/>
  <c r="AC696" i="1"/>
  <c r="L109" i="1"/>
  <c r="O109" i="1" s="1"/>
  <c r="M109" i="1"/>
  <c r="P109" i="1" s="1"/>
  <c r="N109" i="1"/>
  <c r="R109" i="1" s="1"/>
  <c r="U109" i="1"/>
  <c r="AC109" i="1"/>
  <c r="L376" i="1"/>
  <c r="O376" i="1" s="1"/>
  <c r="M376" i="1"/>
  <c r="P376" i="1" s="1"/>
  <c r="N376" i="1"/>
  <c r="R376" i="1" s="1"/>
  <c r="AC376" i="1"/>
  <c r="L245" i="1"/>
  <c r="O245" i="1" s="1"/>
  <c r="M245" i="1"/>
  <c r="P245" i="1" s="1"/>
  <c r="N245" i="1"/>
  <c r="R245" i="1" s="1"/>
  <c r="AC245" i="1"/>
  <c r="L354" i="1"/>
  <c r="O354" i="1" s="1"/>
  <c r="M354" i="1"/>
  <c r="P354" i="1" s="1"/>
  <c r="N354" i="1"/>
  <c r="R354" i="1" s="1"/>
  <c r="U354" i="1"/>
  <c r="AC354" i="1"/>
  <c r="L74" i="1"/>
  <c r="O74" i="1" s="1"/>
  <c r="M74" i="1"/>
  <c r="P74" i="1" s="1"/>
  <c r="N74" i="1"/>
  <c r="S74" i="1" s="1"/>
  <c r="U74" i="1"/>
  <c r="AC74" i="1"/>
  <c r="L534" i="1"/>
  <c r="O534" i="1" s="1"/>
  <c r="M534" i="1"/>
  <c r="P534" i="1" s="1"/>
  <c r="N534" i="1"/>
  <c r="S534" i="1" s="1"/>
  <c r="U534" i="1"/>
  <c r="AC534" i="1"/>
  <c r="L193" i="1"/>
  <c r="O193" i="1" s="1"/>
  <c r="M193" i="1"/>
  <c r="P193" i="1" s="1"/>
  <c r="N193" i="1"/>
  <c r="R193" i="1" s="1"/>
  <c r="U193" i="1"/>
  <c r="AC193" i="1"/>
  <c r="L207" i="1"/>
  <c r="O207" i="1" s="1"/>
  <c r="M207" i="1"/>
  <c r="P207" i="1" s="1"/>
  <c r="N207" i="1"/>
  <c r="R207" i="1" s="1"/>
  <c r="U207" i="1"/>
  <c r="AC207" i="1"/>
  <c r="L76" i="1"/>
  <c r="O76" i="1" s="1"/>
  <c r="M76" i="1"/>
  <c r="P76" i="1" s="1"/>
  <c r="N76" i="1"/>
  <c r="R76" i="1" s="1"/>
  <c r="U76" i="1"/>
  <c r="AC76" i="1"/>
  <c r="L139" i="1"/>
  <c r="O139" i="1" s="1"/>
  <c r="M139" i="1"/>
  <c r="P139" i="1" s="1"/>
  <c r="N139" i="1"/>
  <c r="R139" i="1" s="1"/>
  <c r="U139" i="1"/>
  <c r="AC139" i="1"/>
  <c r="L215" i="1"/>
  <c r="O215" i="1" s="1"/>
  <c r="M215" i="1"/>
  <c r="P215" i="1" s="1"/>
  <c r="N215" i="1"/>
  <c r="R215" i="1" s="1"/>
  <c r="U215" i="1"/>
  <c r="AC215" i="1"/>
  <c r="L39" i="1"/>
  <c r="O39" i="1" s="1"/>
  <c r="M39" i="1"/>
  <c r="P39" i="1" s="1"/>
  <c r="N39" i="1"/>
  <c r="R39" i="1" s="1"/>
  <c r="U39" i="1"/>
  <c r="AC39" i="1"/>
  <c r="L81" i="1"/>
  <c r="O81" i="1" s="1"/>
  <c r="M81" i="1"/>
  <c r="P81" i="1" s="1"/>
  <c r="N81" i="1"/>
  <c r="S81" i="1" s="1"/>
  <c r="U81" i="1"/>
  <c r="AC81" i="1"/>
  <c r="L80" i="1"/>
  <c r="O80" i="1" s="1"/>
  <c r="M80" i="1"/>
  <c r="P80" i="1" s="1"/>
  <c r="N80" i="1"/>
  <c r="S80" i="1" s="1"/>
  <c r="U80" i="1"/>
  <c r="AC80" i="1"/>
  <c r="L69" i="1"/>
  <c r="O69" i="1" s="1"/>
  <c r="M69" i="1"/>
  <c r="P69" i="1" s="1"/>
  <c r="N69" i="1"/>
  <c r="S69" i="1" s="1"/>
  <c r="U69" i="1"/>
  <c r="AC69" i="1"/>
  <c r="L137" i="1"/>
  <c r="O137" i="1" s="1"/>
  <c r="M137" i="1"/>
  <c r="P137" i="1" s="1"/>
  <c r="N137" i="1"/>
  <c r="S137" i="1" s="1"/>
  <c r="AC137" i="1"/>
  <c r="L209" i="1"/>
  <c r="O209" i="1" s="1"/>
  <c r="M209" i="1"/>
  <c r="P209" i="1" s="1"/>
  <c r="N209" i="1"/>
  <c r="R209" i="1" s="1"/>
  <c r="U209" i="1"/>
  <c r="AC209" i="1"/>
  <c r="L45" i="1"/>
  <c r="O45" i="1" s="1"/>
  <c r="M45" i="1"/>
  <c r="P45" i="1" s="1"/>
  <c r="N45" i="1"/>
  <c r="R45" i="1" s="1"/>
  <c r="U45" i="1"/>
  <c r="AC45" i="1"/>
  <c r="L53" i="1"/>
  <c r="O53" i="1" s="1"/>
  <c r="M53" i="1"/>
  <c r="P53" i="1" s="1"/>
  <c r="N53" i="1"/>
  <c r="R53" i="1" s="1"/>
  <c r="U53" i="1"/>
  <c r="AC53" i="1"/>
  <c r="L98" i="1"/>
  <c r="O98" i="1" s="1"/>
  <c r="M98" i="1"/>
  <c r="P98" i="1" s="1"/>
  <c r="N98" i="1"/>
  <c r="R98" i="1" s="1"/>
  <c r="AC98" i="1"/>
  <c r="L52" i="1"/>
  <c r="O52" i="1" s="1"/>
  <c r="M52" i="1"/>
  <c r="P52" i="1" s="1"/>
  <c r="N52" i="1"/>
  <c r="S52" i="1" s="1"/>
  <c r="U52" i="1"/>
  <c r="AC52" i="1"/>
  <c r="L712" i="1"/>
  <c r="O712" i="1" s="1"/>
  <c r="M712" i="1"/>
  <c r="P712" i="1" s="1"/>
  <c r="N712" i="1"/>
  <c r="S712" i="1" s="1"/>
  <c r="U712" i="1"/>
  <c r="AC712" i="1"/>
  <c r="L439" i="1"/>
  <c r="O439" i="1" s="1"/>
  <c r="M439" i="1"/>
  <c r="P439" i="1" s="1"/>
  <c r="N439" i="1"/>
  <c r="R439" i="1" s="1"/>
  <c r="U439" i="1"/>
  <c r="AC439" i="1"/>
  <c r="L23" i="1"/>
  <c r="O23" i="1" s="1"/>
  <c r="M23" i="1"/>
  <c r="P23" i="1" s="1"/>
  <c r="N23" i="1"/>
  <c r="R23" i="1" s="1"/>
  <c r="U23" i="1"/>
  <c r="AC23" i="1"/>
  <c r="L695" i="1"/>
  <c r="O695" i="1" s="1"/>
  <c r="M695" i="1"/>
  <c r="P695" i="1" s="1"/>
  <c r="N695" i="1"/>
  <c r="R695" i="1" s="1"/>
  <c r="U695" i="1"/>
  <c r="AC695" i="1"/>
  <c r="L51" i="1"/>
  <c r="O51" i="1" s="1"/>
  <c r="M51" i="1"/>
  <c r="P51" i="1" s="1"/>
  <c r="N51" i="1"/>
  <c r="R51" i="1" s="1"/>
  <c r="AC51" i="1"/>
  <c r="L201" i="1"/>
  <c r="O201" i="1" s="1"/>
  <c r="M201" i="1"/>
  <c r="P201" i="1" s="1"/>
  <c r="N201" i="1"/>
  <c r="R201" i="1" s="1"/>
  <c r="AC201" i="1"/>
  <c r="L118" i="1"/>
  <c r="O118" i="1" s="1"/>
  <c r="M118" i="1"/>
  <c r="P118" i="1" s="1"/>
  <c r="N118" i="1"/>
  <c r="R118" i="1" s="1"/>
  <c r="U118" i="1"/>
  <c r="AC118" i="1"/>
  <c r="L67" i="1"/>
  <c r="O67" i="1" s="1"/>
  <c r="M67" i="1"/>
  <c r="P67" i="1" s="1"/>
  <c r="N67" i="1"/>
  <c r="S67" i="1" s="1"/>
  <c r="U67" i="1"/>
  <c r="AC67" i="1"/>
  <c r="L114" i="1"/>
  <c r="O114" i="1" s="1"/>
  <c r="M114" i="1"/>
  <c r="P114" i="1" s="1"/>
  <c r="N114" i="1"/>
  <c r="S114" i="1" s="1"/>
  <c r="U114" i="1"/>
  <c r="AC114" i="1"/>
  <c r="L33" i="1"/>
  <c r="O33" i="1" s="1"/>
  <c r="M33" i="1"/>
  <c r="P33" i="1" s="1"/>
  <c r="N33" i="1"/>
  <c r="S33" i="1" s="1"/>
  <c r="U33" i="1"/>
  <c r="AC33" i="1"/>
  <c r="L134" i="1"/>
  <c r="O134" i="1" s="1"/>
  <c r="M134" i="1"/>
  <c r="P134" i="1" s="1"/>
  <c r="N134" i="1"/>
  <c r="S134" i="1" s="1"/>
  <c r="AC134" i="1"/>
  <c r="L3" i="1"/>
  <c r="O3" i="1" s="1"/>
  <c r="M3" i="1"/>
  <c r="P3" i="1" s="1"/>
  <c r="N3" i="1"/>
  <c r="R3" i="1" s="1"/>
  <c r="U3" i="1"/>
  <c r="AC3" i="1"/>
  <c r="L4" i="1"/>
  <c r="O4" i="1" s="1"/>
  <c r="M4" i="1"/>
  <c r="P4" i="1" s="1"/>
  <c r="N4" i="1"/>
  <c r="R4" i="1" s="1"/>
  <c r="U4" i="1"/>
  <c r="AC4" i="1"/>
  <c r="L44" i="1"/>
  <c r="O44" i="1" s="1"/>
  <c r="M44" i="1"/>
  <c r="P44" i="1" s="1"/>
  <c r="N44" i="1"/>
  <c r="R44" i="1" s="1"/>
  <c r="U44" i="1"/>
  <c r="AC44" i="1"/>
  <c r="L38" i="1"/>
  <c r="O38" i="1" s="1"/>
  <c r="M38" i="1"/>
  <c r="P38" i="1" s="1"/>
  <c r="N38" i="1"/>
  <c r="R38" i="1" s="1"/>
  <c r="U38" i="1"/>
  <c r="AC38" i="1"/>
  <c r="L433" i="1"/>
  <c r="O433" i="1" s="1"/>
  <c r="M433" i="1"/>
  <c r="P433" i="1" s="1"/>
  <c r="N433" i="1"/>
  <c r="S433" i="1" s="1"/>
  <c r="U433" i="1"/>
  <c r="AC433" i="1"/>
  <c r="L800" i="1"/>
  <c r="O800" i="1" s="1"/>
  <c r="M800" i="1"/>
  <c r="P800" i="1" s="1"/>
  <c r="N800" i="1"/>
  <c r="S800" i="1" s="1"/>
  <c r="U800" i="1"/>
  <c r="AC800" i="1"/>
  <c r="L230" i="1"/>
  <c r="O230" i="1" s="1"/>
  <c r="M230" i="1"/>
  <c r="P230" i="1" s="1"/>
  <c r="N230" i="1"/>
  <c r="R230" i="1" s="1"/>
  <c r="U230" i="1"/>
  <c r="AC230" i="1"/>
  <c r="L77" i="1"/>
  <c r="O77" i="1" s="1"/>
  <c r="M77" i="1"/>
  <c r="P77" i="1" s="1"/>
  <c r="N77" i="1"/>
  <c r="R77" i="1" s="1"/>
  <c r="U77" i="1"/>
  <c r="AC77" i="1"/>
  <c r="L91" i="1"/>
  <c r="O91" i="1" s="1"/>
  <c r="M91" i="1"/>
  <c r="P91" i="1" s="1"/>
  <c r="N91" i="1"/>
  <c r="R91" i="1" s="1"/>
  <c r="U91" i="1"/>
  <c r="AC91" i="1"/>
  <c r="L232" i="1"/>
  <c r="O232" i="1" s="1"/>
  <c r="M232" i="1"/>
  <c r="P232" i="1" s="1"/>
  <c r="N232" i="1"/>
  <c r="R232" i="1" s="1"/>
  <c r="U232" i="1"/>
  <c r="AC232" i="1"/>
  <c r="L72" i="1"/>
  <c r="O72" i="1" s="1"/>
  <c r="M72" i="1"/>
  <c r="P72" i="1" s="1"/>
  <c r="N72" i="1"/>
  <c r="R72" i="1" s="1"/>
  <c r="AC72" i="1"/>
  <c r="L176" i="1"/>
  <c r="O176" i="1" s="1"/>
  <c r="M176" i="1"/>
  <c r="P176" i="1" s="1"/>
  <c r="N176" i="1"/>
  <c r="R176" i="1" s="1"/>
  <c r="U176" i="1"/>
  <c r="AC176" i="1"/>
  <c r="L146" i="1"/>
  <c r="O146" i="1" s="1"/>
  <c r="M146" i="1"/>
  <c r="P146" i="1" s="1"/>
  <c r="N146" i="1"/>
  <c r="S146" i="1" s="1"/>
  <c r="U146" i="1"/>
  <c r="AC146" i="1"/>
  <c r="L49" i="1"/>
  <c r="O49" i="1" s="1"/>
  <c r="M49" i="1"/>
  <c r="P49" i="1" s="1"/>
  <c r="N49" i="1"/>
  <c r="S49" i="1" s="1"/>
  <c r="U49" i="1"/>
  <c r="AC49" i="1"/>
  <c r="L26" i="1"/>
  <c r="O26" i="1" s="1"/>
  <c r="M26" i="1"/>
  <c r="P26" i="1" s="1"/>
  <c r="N26" i="1"/>
  <c r="S26" i="1" s="1"/>
  <c r="U26" i="1"/>
  <c r="AC26" i="1"/>
  <c r="L55" i="1"/>
  <c r="O55" i="1" s="1"/>
  <c r="M55" i="1"/>
  <c r="P55" i="1" s="1"/>
  <c r="N55" i="1"/>
  <c r="S55" i="1" s="1"/>
  <c r="U55" i="1"/>
  <c r="AC55" i="1"/>
  <c r="L37" i="1"/>
  <c r="O37" i="1" s="1"/>
  <c r="M37" i="1"/>
  <c r="P37" i="1" s="1"/>
  <c r="N37" i="1"/>
  <c r="R37" i="1" s="1"/>
  <c r="U37" i="1"/>
  <c r="AC37" i="1"/>
  <c r="L521" i="1"/>
  <c r="O521" i="1" s="1"/>
  <c r="M521" i="1"/>
  <c r="P521" i="1" s="1"/>
  <c r="N521" i="1"/>
  <c r="R521" i="1" s="1"/>
  <c r="U521" i="1"/>
  <c r="AC521" i="1"/>
  <c r="L255" i="1"/>
  <c r="O255" i="1" s="1"/>
  <c r="M255" i="1"/>
  <c r="P255" i="1" s="1"/>
  <c r="N255" i="1"/>
  <c r="R255" i="1" s="1"/>
  <c r="U255" i="1"/>
  <c r="AC255" i="1"/>
  <c r="AC807" i="1"/>
  <c r="U807" i="1"/>
  <c r="N807" i="1"/>
  <c r="R807" i="1" s="1"/>
  <c r="M807" i="1"/>
  <c r="P807" i="1" s="1"/>
  <c r="L807" i="1"/>
  <c r="O807" i="1" s="1"/>
  <c r="S1026" i="1" l="1"/>
  <c r="S1010" i="1"/>
  <c r="S994" i="1"/>
  <c r="S978" i="1"/>
  <c r="S946" i="1"/>
  <c r="S898" i="1"/>
  <c r="S866" i="1"/>
  <c r="S850" i="1"/>
  <c r="S834" i="1"/>
  <c r="S818" i="1"/>
  <c r="S786" i="1"/>
  <c r="S738" i="1"/>
  <c r="S722" i="1"/>
  <c r="S706" i="1"/>
  <c r="S690" i="1"/>
  <c r="S674" i="1"/>
  <c r="S642" i="1"/>
  <c r="S626" i="1"/>
  <c r="S547" i="1"/>
  <c r="S594" i="1"/>
  <c r="S562" i="1"/>
  <c r="S546" i="1"/>
  <c r="S530" i="1"/>
  <c r="S514" i="1"/>
  <c r="S482" i="1"/>
  <c r="S466" i="1"/>
  <c r="S450" i="1"/>
  <c r="S418" i="1"/>
  <c r="S386" i="1"/>
  <c r="S370" i="1"/>
  <c r="S354" i="1"/>
  <c r="S322" i="1"/>
  <c r="S306" i="1"/>
  <c r="S290" i="1"/>
  <c r="S274" i="1"/>
  <c r="S170" i="1"/>
  <c r="S226" i="1"/>
  <c r="S210" i="1"/>
  <c r="S194" i="1"/>
  <c r="S162" i="1"/>
  <c r="S98" i="1"/>
  <c r="S66" i="1"/>
  <c r="S34" i="1"/>
  <c r="S1025" i="1"/>
  <c r="S977" i="1"/>
  <c r="S961" i="1"/>
  <c r="S945" i="1"/>
  <c r="S929" i="1"/>
  <c r="S769" i="1"/>
  <c r="S737" i="1"/>
  <c r="S705" i="1"/>
  <c r="S689" i="1"/>
  <c r="S657" i="1"/>
  <c r="S641" i="1"/>
  <c r="S625" i="1"/>
  <c r="S609" i="1"/>
  <c r="S577" i="1"/>
  <c r="S561" i="1"/>
  <c r="S545" i="1"/>
  <c r="S513" i="1"/>
  <c r="S497" i="1"/>
  <c r="S481" i="1"/>
  <c r="S449" i="1"/>
  <c r="S417" i="1"/>
  <c r="S369" i="1"/>
  <c r="S353" i="1"/>
  <c r="S337" i="1"/>
  <c r="S305" i="1"/>
  <c r="S273" i="1"/>
  <c r="S257" i="1"/>
  <c r="S225" i="1"/>
  <c r="S209" i="1"/>
  <c r="S193" i="1"/>
  <c r="S129" i="1"/>
  <c r="S97" i="1"/>
  <c r="S65" i="1"/>
  <c r="S17" i="1"/>
  <c r="S1024" i="1"/>
  <c r="S1008" i="1"/>
  <c r="S976" i="1"/>
  <c r="S960" i="1"/>
  <c r="S912" i="1"/>
  <c r="S896" i="1"/>
  <c r="S816" i="1"/>
  <c r="S784" i="1"/>
  <c r="S768" i="1"/>
  <c r="S720" i="1"/>
  <c r="S672" i="1"/>
  <c r="S656" i="1"/>
  <c r="S576" i="1"/>
  <c r="S560" i="1"/>
  <c r="S544" i="1"/>
  <c r="S528" i="1"/>
  <c r="S512" i="1"/>
  <c r="S496" i="1"/>
  <c r="S432" i="1"/>
  <c r="S416" i="1"/>
  <c r="S384" i="1"/>
  <c r="S352" i="1"/>
  <c r="S336" i="1"/>
  <c r="S320" i="1"/>
  <c r="S272" i="1"/>
  <c r="S224" i="1"/>
  <c r="S192" i="1"/>
  <c r="S176" i="1"/>
  <c r="S160" i="1"/>
  <c r="S144" i="1"/>
  <c r="S121" i="1"/>
  <c r="S64" i="1"/>
  <c r="S48" i="1"/>
  <c r="S32" i="1"/>
  <c r="S16" i="1"/>
  <c r="S1023" i="1"/>
  <c r="S991" i="1"/>
  <c r="S975" i="1"/>
  <c r="S959" i="1"/>
  <c r="S943" i="1"/>
  <c r="S927" i="1"/>
  <c r="S911" i="1"/>
  <c r="S863" i="1"/>
  <c r="S724" i="1"/>
  <c r="S853" i="1"/>
  <c r="S815" i="1"/>
  <c r="S799" i="1"/>
  <c r="S783" i="1"/>
  <c r="S751" i="1"/>
  <c r="S735" i="1"/>
  <c r="S719" i="1"/>
  <c r="S703" i="1"/>
  <c r="S687" i="1"/>
  <c r="S671" i="1"/>
  <c r="S655" i="1"/>
  <c r="S639" i="1"/>
  <c r="S623" i="1"/>
  <c r="S543" i="1"/>
  <c r="S495" i="1"/>
  <c r="S479" i="1"/>
  <c r="S463" i="1"/>
  <c r="S415" i="1"/>
  <c r="S399" i="1"/>
  <c r="S96" i="1"/>
  <c r="S351" i="1"/>
  <c r="S335" i="1"/>
  <c r="S303" i="1"/>
  <c r="S271" i="1"/>
  <c r="S255" i="1"/>
  <c r="S207" i="1"/>
  <c r="S191" i="1"/>
  <c r="S159" i="1"/>
  <c r="S143" i="1"/>
  <c r="S127" i="1"/>
  <c r="S111" i="1"/>
  <c r="S63" i="1"/>
  <c r="S47" i="1"/>
  <c r="S31" i="1"/>
  <c r="S15" i="1"/>
  <c r="S1022" i="1"/>
  <c r="S974" i="1"/>
  <c r="S958" i="1"/>
  <c r="S926" i="1"/>
  <c r="S910" i="1"/>
  <c r="S878" i="1"/>
  <c r="S862" i="1"/>
  <c r="S846" i="1"/>
  <c r="S814" i="1"/>
  <c r="S937" i="1"/>
  <c r="S801" i="1"/>
  <c r="S734" i="1"/>
  <c r="S702" i="1"/>
  <c r="S686" i="1"/>
  <c r="S670" i="1"/>
  <c r="S638" i="1"/>
  <c r="S622" i="1"/>
  <c r="S606" i="1"/>
  <c r="S590" i="1"/>
  <c r="S558" i="1"/>
  <c r="S526" i="1"/>
  <c r="S510" i="1"/>
  <c r="S478" i="1"/>
  <c r="S462" i="1"/>
  <c r="S318" i="1"/>
  <c r="S414" i="1"/>
  <c r="S382" i="1"/>
  <c r="S350" i="1"/>
  <c r="S334" i="1"/>
  <c r="S133" i="1"/>
  <c r="S286" i="1"/>
  <c r="S270" i="1"/>
  <c r="S222" i="1"/>
  <c r="S206" i="1"/>
  <c r="S174" i="1"/>
  <c r="S158" i="1"/>
  <c r="S142" i="1"/>
  <c r="S110" i="1"/>
  <c r="S94" i="1"/>
  <c r="S78" i="1"/>
  <c r="S62" i="1"/>
  <c r="S46" i="1"/>
  <c r="S14" i="1"/>
  <c r="S989" i="1"/>
  <c r="S941" i="1"/>
  <c r="S909" i="1"/>
  <c r="S861" i="1"/>
  <c r="S797" i="1"/>
  <c r="S765" i="1"/>
  <c r="S749" i="1"/>
  <c r="S733" i="1"/>
  <c r="S717" i="1"/>
  <c r="S701" i="1"/>
  <c r="S653" i="1"/>
  <c r="S621" i="1"/>
  <c r="S589" i="1"/>
  <c r="S573" i="1"/>
  <c r="S557" i="1"/>
  <c r="S525" i="1"/>
  <c r="S509" i="1"/>
  <c r="S477" i="1"/>
  <c r="S461" i="1"/>
  <c r="S397" i="1"/>
  <c r="S333" i="1"/>
  <c r="S317" i="1"/>
  <c r="S285" i="1"/>
  <c r="S269" i="1"/>
  <c r="S237" i="1"/>
  <c r="S221" i="1"/>
  <c r="S205" i="1"/>
  <c r="S400" i="1"/>
  <c r="S173" i="1"/>
  <c r="S109" i="1"/>
  <c r="S93" i="1"/>
  <c r="S77" i="1"/>
  <c r="S45" i="1"/>
  <c r="S40" i="1"/>
  <c r="S13" i="1"/>
  <c r="S1020" i="1"/>
  <c r="S1004" i="1"/>
  <c r="S988" i="1"/>
  <c r="S972" i="1"/>
  <c r="S940" i="1"/>
  <c r="S924" i="1"/>
  <c r="S876" i="1"/>
  <c r="S828" i="1"/>
  <c r="S812" i="1"/>
  <c r="S796" i="1"/>
  <c r="S748" i="1"/>
  <c r="S716" i="1"/>
  <c r="S636" i="1"/>
  <c r="S620" i="1"/>
  <c r="S540" i="1"/>
  <c r="S524" i="1"/>
  <c r="S508" i="1"/>
  <c r="S476" i="1"/>
  <c r="S460" i="1"/>
  <c r="S428" i="1"/>
  <c r="S533" i="1"/>
  <c r="S380" i="1"/>
  <c r="S316" i="1"/>
  <c r="S284" i="1"/>
  <c r="S268" i="1"/>
  <c r="S172" i="1"/>
  <c r="S156" i="1"/>
  <c r="S108" i="1"/>
  <c r="S76" i="1"/>
  <c r="S44" i="1"/>
  <c r="S12" i="1"/>
  <c r="S971" i="1"/>
  <c r="S955" i="1"/>
  <c r="S923" i="1"/>
  <c r="S907" i="1"/>
  <c r="S875" i="1"/>
  <c r="S843" i="1"/>
  <c r="S827" i="1"/>
  <c r="S811" i="1"/>
  <c r="S795" i="1"/>
  <c r="S763" i="1"/>
  <c r="S747" i="1"/>
  <c r="S731" i="1"/>
  <c r="S715" i="1"/>
  <c r="S699" i="1"/>
  <c r="S667" i="1"/>
  <c r="S635" i="1"/>
  <c r="S619" i="1"/>
  <c r="S603" i="1"/>
  <c r="S587" i="1"/>
  <c r="S555" i="1"/>
  <c r="S523" i="1"/>
  <c r="S507" i="1"/>
  <c r="S491" i="1"/>
  <c r="S475" i="1"/>
  <c r="S459" i="1"/>
  <c r="S139" i="1"/>
  <c r="S379" i="1"/>
  <c r="S331" i="1"/>
  <c r="S299" i="1"/>
  <c r="S283" i="1"/>
  <c r="S267" i="1"/>
  <c r="S219" i="1"/>
  <c r="S187" i="1"/>
  <c r="S171" i="1"/>
  <c r="S155" i="1"/>
  <c r="S123" i="1"/>
  <c r="S91" i="1"/>
  <c r="S75" i="1"/>
  <c r="S43" i="1"/>
  <c r="S27" i="1"/>
  <c r="S1018" i="1"/>
  <c r="S986" i="1"/>
  <c r="S970" i="1"/>
  <c r="S938" i="1"/>
  <c r="S922" i="1"/>
  <c r="S906" i="1"/>
  <c r="S890" i="1"/>
  <c r="S874" i="1"/>
  <c r="S858" i="1"/>
  <c r="S842" i="1"/>
  <c r="S794" i="1"/>
  <c r="S778" i="1"/>
  <c r="S746" i="1"/>
  <c r="S730" i="1"/>
  <c r="S698" i="1"/>
  <c r="S650" i="1"/>
  <c r="S634" i="1"/>
  <c r="S618" i="1"/>
  <c r="S586" i="1"/>
  <c r="S554" i="1"/>
  <c r="S506" i="1"/>
  <c r="S490" i="1"/>
  <c r="S368" i="1"/>
  <c r="S443" i="1"/>
  <c r="S378" i="1"/>
  <c r="S362" i="1"/>
  <c r="S330" i="1"/>
  <c r="S298" i="1"/>
  <c r="S266" i="1"/>
  <c r="S234" i="1"/>
  <c r="S218" i="1"/>
  <c r="S202" i="1"/>
  <c r="S186" i="1"/>
  <c r="S154" i="1"/>
  <c r="S138" i="1"/>
  <c r="S120" i="1"/>
  <c r="S42" i="1"/>
  <c r="S1017" i="1"/>
  <c r="S985" i="1"/>
  <c r="S953" i="1"/>
  <c r="S963" i="1"/>
  <c r="S873" i="1"/>
  <c r="S857" i="1"/>
  <c r="S841" i="1"/>
  <c r="S809" i="1"/>
  <c r="S793" i="1"/>
  <c r="S777" i="1"/>
  <c r="S697" i="1"/>
  <c r="S732" i="1"/>
  <c r="S649" i="1"/>
  <c r="S633" i="1"/>
  <c r="S585" i="1"/>
  <c r="S338" i="1"/>
  <c r="S553" i="1"/>
  <c r="S537" i="1"/>
  <c r="S521" i="1"/>
  <c r="S505" i="1"/>
  <c r="S458" i="1"/>
  <c r="S457" i="1"/>
  <c r="S441" i="1"/>
  <c r="S425" i="1"/>
  <c r="S409" i="1"/>
  <c r="S377" i="1"/>
  <c r="S313" i="1"/>
  <c r="S203" i="1"/>
  <c r="S233" i="1"/>
  <c r="S201" i="1"/>
  <c r="S169" i="1"/>
  <c r="S105" i="1"/>
  <c r="S89" i="1"/>
  <c r="S57" i="1"/>
  <c r="S25" i="1"/>
  <c r="S9" i="1"/>
  <c r="S1016" i="1"/>
  <c r="S984" i="1"/>
  <c r="S968" i="1"/>
  <c r="S952" i="1"/>
  <c r="S904" i="1"/>
  <c r="S888" i="1"/>
  <c r="S824" i="1"/>
  <c r="S792" i="1"/>
  <c r="S776" i="1"/>
  <c r="S707" i="1"/>
  <c r="S744" i="1"/>
  <c r="S664" i="1"/>
  <c r="S616" i="1"/>
  <c r="S568" i="1"/>
  <c r="S536" i="1"/>
  <c r="S504" i="1"/>
  <c r="S488" i="1"/>
  <c r="S472" i="1"/>
  <c r="S456" i="1"/>
  <c r="S408" i="1"/>
  <c r="S392" i="1"/>
  <c r="S376" i="1"/>
  <c r="S360" i="1"/>
  <c r="S328" i="1"/>
  <c r="S312" i="1"/>
  <c r="S296" i="1"/>
  <c r="S232" i="1"/>
  <c r="S136" i="1"/>
  <c r="S189" i="1"/>
  <c r="S104" i="1"/>
  <c r="S88" i="1"/>
  <c r="S72" i="1"/>
  <c r="S56" i="1"/>
  <c r="S8" i="1"/>
  <c r="S999" i="1"/>
  <c r="S967" i="1"/>
  <c r="S951" i="1"/>
  <c r="S935" i="1"/>
  <c r="S903" i="1"/>
  <c r="S887" i="1"/>
  <c r="S855" i="1"/>
  <c r="S839" i="1"/>
  <c r="S823" i="1"/>
  <c r="S807" i="1"/>
  <c r="S791" i="1"/>
  <c r="S759" i="1"/>
  <c r="S743" i="1"/>
  <c r="S711" i="1"/>
  <c r="S695" i="1"/>
  <c r="S679" i="1"/>
  <c r="S766" i="1"/>
  <c r="S647" i="1"/>
  <c r="S615" i="1"/>
  <c r="S583" i="1"/>
  <c r="S519" i="1"/>
  <c r="S489" i="1"/>
  <c r="S487" i="1"/>
  <c r="S471" i="1"/>
  <c r="S439" i="1"/>
  <c r="S423" i="1"/>
  <c r="S407" i="1"/>
  <c r="S391" i="1"/>
  <c r="S359" i="1"/>
  <c r="S343" i="1"/>
  <c r="S327" i="1"/>
  <c r="S247" i="1"/>
  <c r="S215" i="1"/>
  <c r="S199" i="1"/>
  <c r="S183" i="1"/>
  <c r="S167" i="1"/>
  <c r="S135" i="1"/>
  <c r="S119" i="1"/>
  <c r="S39" i="1"/>
  <c r="S23" i="1"/>
  <c r="S1014" i="1"/>
  <c r="S998" i="1"/>
  <c r="S982" i="1"/>
  <c r="S950" i="1"/>
  <c r="S934" i="1"/>
  <c r="S902" i="1"/>
  <c r="S886" i="1"/>
  <c r="S870" i="1"/>
  <c r="S854" i="1"/>
  <c r="S758" i="1"/>
  <c r="S694" i="1"/>
  <c r="S646" i="1"/>
  <c r="S630" i="1"/>
  <c r="S582" i="1"/>
  <c r="S566" i="1"/>
  <c r="S550" i="1"/>
  <c r="S569" i="1"/>
  <c r="S502" i="1"/>
  <c r="S470" i="1"/>
  <c r="S422" i="1"/>
  <c r="S406" i="1"/>
  <c r="S390" i="1"/>
  <c r="S374" i="1"/>
  <c r="S358" i="1"/>
  <c r="S342" i="1"/>
  <c r="S326" i="1"/>
  <c r="S310" i="1"/>
  <c r="S294" i="1"/>
  <c r="S278" i="1"/>
  <c r="S262" i="1"/>
  <c r="S230" i="1"/>
  <c r="S214" i="1"/>
  <c r="S198" i="1"/>
  <c r="S182" i="1"/>
  <c r="S166" i="1"/>
  <c r="S118" i="1"/>
  <c r="S86" i="1"/>
  <c r="S54" i="1"/>
  <c r="S38" i="1"/>
  <c r="S22" i="1"/>
  <c r="S1013" i="1"/>
  <c r="S997" i="1"/>
  <c r="S981" i="1"/>
  <c r="S965" i="1"/>
  <c r="S933" i="1"/>
  <c r="S901" i="1"/>
  <c r="S869" i="1"/>
  <c r="S821" i="1"/>
  <c r="S805" i="1"/>
  <c r="S789" i="1"/>
  <c r="S741" i="1"/>
  <c r="S725" i="1"/>
  <c r="S693" i="1"/>
  <c r="S677" i="1"/>
  <c r="S661" i="1"/>
  <c r="S645" i="1"/>
  <c r="S613" i="1"/>
  <c r="S597" i="1"/>
  <c r="S565" i="1"/>
  <c r="S549" i="1"/>
  <c r="S567" i="1"/>
  <c r="S517" i="1"/>
  <c r="S485" i="1"/>
  <c r="S469" i="1"/>
  <c r="S389" i="1"/>
  <c r="S373" i="1"/>
  <c r="S341" i="1"/>
  <c r="S325" i="1"/>
  <c r="S293" i="1"/>
  <c r="S277" i="1"/>
  <c r="S261" i="1"/>
  <c r="S245" i="1"/>
  <c r="S213" i="1"/>
  <c r="S197" i="1"/>
  <c r="S181" i="1"/>
  <c r="S149" i="1"/>
  <c r="S467" i="1"/>
  <c r="S101" i="1"/>
  <c r="S85" i="1"/>
  <c r="S53" i="1"/>
  <c r="S37" i="1"/>
  <c r="S1012" i="1"/>
  <c r="S980" i="1"/>
  <c r="S932" i="1"/>
  <c r="S900" i="1"/>
  <c r="S884" i="1"/>
  <c r="S852" i="1"/>
  <c r="S836" i="1"/>
  <c r="S804" i="1"/>
  <c r="S788" i="1"/>
  <c r="S772" i="1"/>
  <c r="S756" i="1"/>
  <c r="S740" i="1"/>
  <c r="S676" i="1"/>
  <c r="S660" i="1"/>
  <c r="S644" i="1"/>
  <c r="S628" i="1"/>
  <c r="S612" i="1"/>
  <c r="S596" i="1"/>
  <c r="S580" i="1"/>
  <c r="S564" i="1"/>
  <c r="S548" i="1"/>
  <c r="S516" i="1"/>
  <c r="S500" i="1"/>
  <c r="S468" i="1"/>
  <c r="S436" i="1"/>
  <c r="S420" i="1"/>
  <c r="S404" i="1"/>
  <c r="S388" i="1"/>
  <c r="S372" i="1"/>
  <c r="S356" i="1"/>
  <c r="S340" i="1"/>
  <c r="S292" i="1"/>
  <c r="S412" i="1"/>
  <c r="S260" i="1"/>
  <c r="S244" i="1"/>
  <c r="S228" i="1"/>
  <c r="S212" i="1"/>
  <c r="S196" i="1"/>
  <c r="S180" i="1"/>
  <c r="S148" i="1"/>
  <c r="S116" i="1"/>
  <c r="S84" i="1"/>
  <c r="S68" i="1"/>
  <c r="S20" i="1"/>
  <c r="S4" i="1"/>
  <c r="S2" i="1"/>
  <c r="S995" i="1"/>
  <c r="S979" i="1"/>
  <c r="S931" i="1"/>
  <c r="S915" i="1"/>
  <c r="S883" i="1"/>
  <c r="S867" i="1"/>
  <c r="S851" i="1"/>
  <c r="S787" i="1"/>
  <c r="S771" i="1"/>
  <c r="S739" i="1"/>
  <c r="S723" i="1"/>
  <c r="S831" i="1"/>
  <c r="S691" i="1"/>
  <c r="S659" i="1"/>
  <c r="S643" i="1"/>
  <c r="S579" i="1"/>
  <c r="S563" i="1"/>
  <c r="S610" i="1"/>
  <c r="S499" i="1"/>
  <c r="S364" i="1"/>
  <c r="S403" i="1"/>
  <c r="S371" i="1"/>
  <c r="S339" i="1"/>
  <c r="S323" i="1"/>
  <c r="S291" i="1"/>
  <c r="S275" i="1"/>
  <c r="S243" i="1"/>
  <c r="S227" i="1"/>
  <c r="S211" i="1"/>
  <c r="S179" i="1"/>
  <c r="S163" i="1"/>
  <c r="S147" i="1"/>
  <c r="S115" i="1"/>
  <c r="S29" i="1"/>
  <c r="S51" i="1"/>
  <c r="S3" i="1"/>
  <c r="Q476" i="1"/>
  <c r="Q609" i="1"/>
  <c r="V727" i="1"/>
  <c r="Q183" i="1"/>
  <c r="Q144" i="1"/>
  <c r="Q409" i="1"/>
  <c r="Q422" i="1"/>
  <c r="Q294" i="1"/>
  <c r="Q215" i="1"/>
  <c r="Q687" i="1"/>
  <c r="Q490" i="1"/>
  <c r="V670" i="1"/>
  <c r="Q554" i="1"/>
  <c r="Q978" i="1"/>
  <c r="Q266" i="1"/>
  <c r="Q901" i="1"/>
  <c r="Q560" i="1"/>
  <c r="V630" i="1"/>
  <c r="V731" i="1"/>
  <c r="Q649" i="1"/>
  <c r="V195" i="1"/>
  <c r="Q359" i="1"/>
  <c r="Q506" i="1"/>
  <c r="Q43" i="1"/>
  <c r="V911" i="1"/>
  <c r="V247" i="1"/>
  <c r="V866" i="1"/>
  <c r="Q955" i="1"/>
  <c r="Q8" i="1"/>
  <c r="Q180" i="1"/>
  <c r="Q567" i="1"/>
  <c r="Q156" i="1"/>
  <c r="Q267" i="1"/>
  <c r="Q991" i="1"/>
  <c r="Q53" i="1"/>
  <c r="Q595" i="1"/>
  <c r="Q441" i="1"/>
  <c r="V499" i="1"/>
  <c r="Q207" i="1"/>
  <c r="Q796" i="1"/>
  <c r="Q110" i="1"/>
  <c r="Q863" i="1"/>
  <c r="V268" i="1"/>
  <c r="Q286" i="1"/>
  <c r="Q597" i="1"/>
  <c r="V489" i="1"/>
  <c r="V27" i="1"/>
  <c r="V120" i="1"/>
  <c r="V504" i="1"/>
  <c r="Q470" i="1"/>
  <c r="V455" i="1"/>
  <c r="V488" i="1"/>
  <c r="Q900" i="1"/>
  <c r="Q273" i="1"/>
  <c r="V467" i="1"/>
  <c r="Q15" i="1"/>
  <c r="Q995" i="1"/>
  <c r="V342" i="1"/>
  <c r="Q797" i="1"/>
  <c r="Q610" i="1"/>
  <c r="Q250" i="1"/>
  <c r="V982" i="1"/>
  <c r="Q325" i="1"/>
  <c r="Q130" i="1"/>
  <c r="Q400" i="1"/>
  <c r="Q579" i="1"/>
  <c r="Q143" i="1"/>
  <c r="Q884" i="1"/>
  <c r="Q853" i="1"/>
  <c r="Q500" i="1"/>
  <c r="Q993" i="1"/>
  <c r="Q12" i="1"/>
  <c r="Q577" i="1"/>
  <c r="Q616" i="1"/>
  <c r="Q48" i="1"/>
  <c r="V445" i="1"/>
  <c r="Q669" i="1"/>
  <c r="Q330" i="1"/>
  <c r="Q811" i="1"/>
  <c r="V401" i="1"/>
  <c r="Q869" i="1"/>
  <c r="Q1004" i="1"/>
  <c r="V404" i="1"/>
  <c r="V453" i="1"/>
  <c r="V617" i="1"/>
  <c r="V897" i="1"/>
  <c r="Q912" i="1"/>
  <c r="V392" i="1"/>
  <c r="Q580" i="1"/>
  <c r="Q812" i="1"/>
  <c r="Q971" i="1"/>
  <c r="V520" i="1"/>
  <c r="V540" i="1"/>
  <c r="Q81" i="1"/>
  <c r="V596" i="1"/>
  <c r="Q875" i="1"/>
  <c r="Q587" i="1"/>
  <c r="Q456" i="1"/>
  <c r="V228" i="1"/>
  <c r="V119" i="1"/>
  <c r="Q647" i="1"/>
  <c r="V683" i="1"/>
  <c r="V2" i="1"/>
  <c r="V726" i="1"/>
  <c r="V523" i="1"/>
  <c r="V862" i="1"/>
  <c r="V255" i="1"/>
  <c r="Q934" i="1"/>
  <c r="V791" i="1"/>
  <c r="V262" i="1"/>
  <c r="Q910" i="1"/>
  <c r="V216" i="1"/>
  <c r="V717" i="1"/>
  <c r="V949" i="1"/>
  <c r="Q255" i="1"/>
  <c r="Q334" i="1"/>
  <c r="V959" i="1"/>
  <c r="Q368" i="1"/>
  <c r="Q791" i="1"/>
  <c r="Q260" i="1"/>
  <c r="V447" i="1"/>
  <c r="Q169" i="1"/>
  <c r="V962" i="1"/>
  <c r="Q643" i="1"/>
  <c r="Q784" i="1"/>
  <c r="V529" i="1"/>
  <c r="V124" i="1"/>
  <c r="Q823" i="1"/>
  <c r="Q959" i="1"/>
  <c r="Q403" i="1"/>
  <c r="Q890" i="1"/>
  <c r="Q946" i="1"/>
  <c r="Q491" i="1"/>
  <c r="V1025" i="1"/>
  <c r="Q337" i="1"/>
  <c r="Q120" i="1"/>
  <c r="Q806" i="1"/>
  <c r="V141" i="1"/>
  <c r="Q808" i="1"/>
  <c r="Q229" i="1"/>
  <c r="V853" i="1"/>
  <c r="V796" i="1"/>
  <c r="V323" i="1"/>
  <c r="Q467" i="1"/>
  <c r="V774" i="1"/>
  <c r="Q521" i="1"/>
  <c r="Q818" i="1"/>
  <c r="Q316" i="1"/>
  <c r="V438" i="1"/>
  <c r="V320" i="1"/>
  <c r="Q676" i="1"/>
  <c r="V621" i="1"/>
  <c r="V560" i="1"/>
  <c r="V72" i="1"/>
  <c r="R993" i="1"/>
  <c r="Q561" i="1"/>
  <c r="Q438" i="1"/>
  <c r="V736" i="1"/>
  <c r="V766" i="1"/>
  <c r="V284" i="1"/>
  <c r="V40" i="1"/>
  <c r="Q526" i="1"/>
  <c r="Q356" i="1"/>
  <c r="Q740" i="1"/>
  <c r="V103" i="1"/>
  <c r="Q199" i="1"/>
  <c r="Q925" i="1"/>
  <c r="V87" i="1"/>
  <c r="V248" i="1"/>
  <c r="V760" i="1"/>
  <c r="Q746" i="1"/>
  <c r="Q766" i="1"/>
  <c r="Q705" i="1"/>
  <c r="Q794" i="1"/>
  <c r="V761" i="1"/>
  <c r="V803" i="1"/>
  <c r="V923" i="1"/>
  <c r="V474" i="1"/>
  <c r="V983" i="1"/>
  <c r="Q803" i="1"/>
  <c r="V239" i="1"/>
  <c r="Q588" i="1"/>
  <c r="Q927" i="1"/>
  <c r="Q690" i="1"/>
  <c r="V300" i="1"/>
  <c r="V150" i="1"/>
  <c r="V804" i="1"/>
  <c r="Q239" i="1"/>
  <c r="V1007" i="1"/>
  <c r="V682" i="1"/>
  <c r="V411" i="1"/>
  <c r="Q418" i="1"/>
  <c r="Q722" i="1"/>
  <c r="Q510" i="1"/>
  <c r="Q968" i="1"/>
  <c r="Q562" i="1"/>
  <c r="V356" i="1"/>
  <c r="V561" i="1"/>
  <c r="V545" i="1"/>
  <c r="V513" i="1"/>
  <c r="Q154" i="1"/>
  <c r="Q99" i="1"/>
  <c r="Q432" i="1"/>
  <c r="Q607" i="1"/>
  <c r="Q982" i="1"/>
  <c r="Q605" i="1"/>
  <c r="Q617" i="1"/>
  <c r="Q384" i="1"/>
  <c r="Q72" i="1"/>
  <c r="V4" i="1"/>
  <c r="V901" i="1"/>
  <c r="V475" i="1"/>
  <c r="Q178" i="1"/>
  <c r="Q539" i="1"/>
  <c r="Q513" i="1"/>
  <c r="V612" i="1"/>
  <c r="V480" i="1"/>
  <c r="V777" i="1"/>
  <c r="V543" i="1"/>
  <c r="Q433" i="1"/>
  <c r="V209" i="1"/>
  <c r="V828" i="1"/>
  <c r="V46" i="1"/>
  <c r="V229" i="1"/>
  <c r="Q75" i="1"/>
  <c r="Q789" i="1"/>
  <c r="Q642" i="1"/>
  <c r="Q765" i="1"/>
  <c r="V705" i="1"/>
  <c r="Q672" i="1"/>
  <c r="V382" i="1"/>
  <c r="Q906" i="1"/>
  <c r="V80" i="1"/>
  <c r="V207" i="1"/>
  <c r="Q532" i="1"/>
  <c r="V306" i="1"/>
  <c r="V782" i="1"/>
  <c r="V159" i="1"/>
  <c r="V865" i="1"/>
  <c r="Q363" i="1"/>
  <c r="V59" i="1"/>
  <c r="Q284" i="1"/>
  <c r="Q217" i="1"/>
  <c r="Q173" i="1"/>
  <c r="Q198" i="1"/>
  <c r="Q911" i="1"/>
  <c r="Q88" i="1"/>
  <c r="Q268" i="1"/>
  <c r="Q64" i="1"/>
  <c r="V232" i="1"/>
  <c r="V291" i="1"/>
  <c r="V553" i="1"/>
  <c r="V97" i="1"/>
  <c r="V919" i="1"/>
  <c r="V706" i="1"/>
  <c r="V884" i="1"/>
  <c r="V582" i="1"/>
  <c r="V396" i="1"/>
  <c r="Q883" i="1"/>
  <c r="V972" i="1"/>
  <c r="V609" i="1"/>
  <c r="V999" i="1"/>
  <c r="V1004" i="1"/>
  <c r="V281" i="1"/>
  <c r="V672" i="1"/>
  <c r="V840" i="1"/>
  <c r="Q336" i="1"/>
  <c r="Q501" i="1"/>
  <c r="V1024" i="1"/>
  <c r="V393" i="1"/>
  <c r="V227" i="1"/>
  <c r="Q919" i="1"/>
  <c r="V194" i="1"/>
  <c r="V131" i="1"/>
  <c r="V224" i="1"/>
  <c r="Q556" i="1"/>
  <c r="V189" i="1"/>
  <c r="Q903" i="1"/>
  <c r="V710" i="1"/>
  <c r="V684" i="1"/>
  <c r="V636" i="1"/>
  <c r="V525" i="1"/>
  <c r="V136" i="1"/>
  <c r="V909" i="1"/>
  <c r="Q565" i="1"/>
  <c r="Q393" i="1"/>
  <c r="Q101" i="1"/>
  <c r="Q549" i="1"/>
  <c r="Q732" i="1"/>
  <c r="Q589" i="1"/>
  <c r="V32" i="1"/>
  <c r="V331" i="1"/>
  <c r="Q547" i="1"/>
  <c r="Q415" i="1"/>
  <c r="V533" i="1"/>
  <c r="V989" i="1"/>
  <c r="V639" i="1"/>
  <c r="V156" i="1"/>
  <c r="Q773" i="1"/>
  <c r="Q256" i="1"/>
  <c r="V521" i="1"/>
  <c r="V114" i="1"/>
  <c r="V201" i="1"/>
  <c r="V81" i="1"/>
  <c r="V218" i="1"/>
  <c r="V844" i="1"/>
  <c r="R239" i="1"/>
  <c r="Q338" i="1"/>
  <c r="Q659" i="1"/>
  <c r="Q34" i="1"/>
  <c r="V666" i="1"/>
  <c r="Q310" i="1"/>
  <c r="Q224" i="1"/>
  <c r="Q222" i="1"/>
  <c r="Q537" i="1"/>
  <c r="Q315" i="1"/>
  <c r="Q386" i="1"/>
  <c r="V567" i="1"/>
  <c r="Q371" i="1"/>
  <c r="Q548" i="1"/>
  <c r="V348" i="1"/>
  <c r="Q636" i="1"/>
  <c r="V312" i="1"/>
  <c r="Q544" i="1"/>
  <c r="V869" i="1"/>
  <c r="Q201" i="1"/>
  <c r="Q142" i="1"/>
  <c r="V896" i="1"/>
  <c r="V110" i="1"/>
  <c r="V184" i="1"/>
  <c r="V344" i="1"/>
  <c r="Q323" i="1"/>
  <c r="Q343" i="1"/>
  <c r="V337" i="1"/>
  <c r="V871" i="1"/>
  <c r="Q1017" i="1"/>
  <c r="V648" i="1"/>
  <c r="V797" i="1"/>
  <c r="V353" i="1"/>
  <c r="Q727" i="1"/>
  <c r="Q478" i="1"/>
  <c r="Q66" i="1"/>
  <c r="Q108" i="1"/>
  <c r="Q824" i="1"/>
  <c r="V378" i="1"/>
  <c r="Q915" i="1"/>
  <c r="V794" i="1"/>
  <c r="Q129" i="1"/>
  <c r="Q463" i="1"/>
  <c r="Q731" i="1"/>
  <c r="V936" i="1"/>
  <c r="V89" i="1"/>
  <c r="V992" i="1"/>
  <c r="V966" i="1"/>
  <c r="Q820" i="1"/>
  <c r="Q236" i="1"/>
  <c r="V852" i="1"/>
  <c r="V278" i="1"/>
  <c r="V926" i="1"/>
  <c r="V629" i="1"/>
  <c r="V1023" i="1"/>
  <c r="Q661" i="1"/>
  <c r="V506" i="1"/>
  <c r="V759" i="1"/>
  <c r="Q994" i="1"/>
  <c r="Q472" i="1"/>
  <c r="V1000" i="1"/>
  <c r="V842" i="1"/>
  <c r="Q272" i="1"/>
  <c r="V964" i="1"/>
  <c r="V703" i="1"/>
  <c r="Q670" i="1"/>
  <c r="Q407" i="1"/>
  <c r="V518" i="1"/>
  <c r="Q71" i="1"/>
  <c r="V542" i="1"/>
  <c r="V11" i="1"/>
  <c r="V422" i="1"/>
  <c r="V1026" i="1"/>
  <c r="V956" i="1"/>
  <c r="V493" i="1"/>
  <c r="V468" i="1"/>
  <c r="Q557" i="1"/>
  <c r="V997" i="1"/>
  <c r="V429" i="1"/>
  <c r="V644" i="1"/>
  <c r="Q800" i="1"/>
  <c r="V51" i="1"/>
  <c r="Q23" i="1"/>
  <c r="V722" i="1"/>
  <c r="Q465" i="1"/>
  <c r="V379" i="1"/>
  <c r="Q518" i="1"/>
  <c r="V677" i="1"/>
  <c r="V522" i="1"/>
  <c r="V937" i="1"/>
  <c r="Q703" i="1"/>
  <c r="V764" i="1"/>
  <c r="V918" i="1"/>
  <c r="V258" i="1"/>
  <c r="V836" i="1"/>
  <c r="V690" i="1"/>
  <c r="V643" i="1"/>
  <c r="V167" i="1"/>
  <c r="Q668" i="1"/>
  <c r="Q305" i="1"/>
  <c r="V139" i="1"/>
  <c r="Q218" i="1"/>
  <c r="Q148" i="1"/>
  <c r="Q630" i="1"/>
  <c r="Q590" i="1"/>
  <c r="Q227" i="1"/>
  <c r="V585" i="1"/>
  <c r="V375" i="1"/>
  <c r="V365" i="1"/>
  <c r="Q221" i="1"/>
  <c r="V635" i="1"/>
  <c r="V259" i="1"/>
  <c r="Q546" i="1"/>
  <c r="V1008" i="1"/>
  <c r="R891" i="1"/>
  <c r="Q891" i="1"/>
  <c r="R614" i="1"/>
  <c r="Q614" i="1"/>
  <c r="V39" i="1"/>
  <c r="V709" i="1"/>
  <c r="V573" i="1"/>
  <c r="V267" i="1"/>
  <c r="V615" i="1"/>
  <c r="V274" i="1"/>
  <c r="Q553" i="1"/>
  <c r="Q190" i="1"/>
  <c r="V374" i="1"/>
  <c r="Q706" i="1"/>
  <c r="Q657" i="1"/>
  <c r="Q104" i="1"/>
  <c r="V302" i="1"/>
  <c r="V874" i="1"/>
  <c r="Q635" i="1"/>
  <c r="Q445" i="1"/>
  <c r="Q663" i="1"/>
  <c r="Q259" i="1"/>
  <c r="V944" i="1"/>
  <c r="V752" i="1"/>
  <c r="Q186" i="1"/>
  <c r="V753" i="1"/>
  <c r="Q318" i="1"/>
  <c r="V363" i="1"/>
  <c r="Q566" i="1"/>
  <c r="V995" i="1"/>
  <c r="V618" i="1"/>
  <c r="V205" i="1"/>
  <c r="Q615" i="1"/>
  <c r="V368" i="1"/>
  <c r="V236" i="1"/>
  <c r="Q14" i="1"/>
  <c r="V494" i="1"/>
  <c r="Q116" i="1"/>
  <c r="V84" i="1"/>
  <c r="V335" i="1"/>
  <c r="Q223" i="1"/>
  <c r="V123" i="1"/>
  <c r="V164" i="1"/>
  <c r="V182" i="1"/>
  <c r="V265" i="1"/>
  <c r="V102" i="1"/>
  <c r="Q935" i="1"/>
  <c r="V576" i="1"/>
  <c r="V7" i="1"/>
  <c r="V532" i="1"/>
  <c r="V332" i="1"/>
  <c r="V450" i="1"/>
  <c r="Q748" i="1"/>
  <c r="V143" i="1"/>
  <c r="V914" i="1"/>
  <c r="Q485" i="1"/>
  <c r="V855" i="1"/>
  <c r="R236" i="1"/>
  <c r="V641" i="1"/>
  <c r="Q502" i="1"/>
  <c r="Q749" i="1"/>
  <c r="V290" i="1"/>
  <c r="V276" i="1"/>
  <c r="Q752" i="1"/>
  <c r="V945" i="1"/>
  <c r="V816" i="1"/>
  <c r="V427" i="1"/>
  <c r="V556" i="1"/>
  <c r="V707" i="1"/>
  <c r="V211" i="1"/>
  <c r="Q602" i="1"/>
  <c r="Q210" i="1"/>
  <c r="V15" i="1"/>
  <c r="Q795" i="1"/>
  <c r="V695" i="1"/>
  <c r="V115" i="1"/>
  <c r="V680" i="1"/>
  <c r="V350" i="1"/>
  <c r="V339" i="1"/>
  <c r="V208" i="1"/>
  <c r="V958" i="1"/>
  <c r="Q656" i="1"/>
  <c r="Q182" i="1"/>
  <c r="R518" i="1"/>
  <c r="V416" i="1"/>
  <c r="Q641" i="1"/>
  <c r="V857" i="1"/>
  <c r="Q874" i="1"/>
  <c r="Q276" i="1"/>
  <c r="V158" i="1"/>
  <c r="Q350" i="1"/>
  <c r="Q65" i="1"/>
  <c r="Q735" i="1"/>
  <c r="V798" i="1"/>
  <c r="V432" i="1"/>
  <c r="V718" i="1"/>
  <c r="Q585" i="1"/>
  <c r="Q737" i="1"/>
  <c r="Q290" i="1"/>
  <c r="V242" i="1"/>
  <c r="V903" i="1"/>
  <c r="R132" i="1"/>
  <c r="Q132" i="1"/>
  <c r="V976" i="1"/>
  <c r="Q331" i="1"/>
  <c r="Q44" i="1"/>
  <c r="Q40" i="1"/>
  <c r="Q633" i="1"/>
  <c r="Q953" i="1"/>
  <c r="Q306" i="1"/>
  <c r="Q105" i="1"/>
  <c r="V191" i="1"/>
  <c r="V243" i="1"/>
  <c r="Q697" i="1"/>
  <c r="V199" i="1"/>
  <c r="V352" i="1"/>
  <c r="Q776" i="1"/>
  <c r="V29" i="1"/>
  <c r="V406" i="1"/>
  <c r="Q58" i="1"/>
  <c r="V633" i="1"/>
  <c r="Q37" i="1"/>
  <c r="Q270" i="1"/>
  <c r="V373" i="1"/>
  <c r="Q958" i="1"/>
  <c r="V53" i="1"/>
  <c r="V241" i="1"/>
  <c r="V514" i="1"/>
  <c r="V904" i="1"/>
  <c r="V993" i="1"/>
  <c r="Q28" i="1"/>
  <c r="V495" i="1"/>
  <c r="V273" i="1"/>
  <c r="V460" i="1"/>
  <c r="Q586" i="1"/>
  <c r="Q834" i="1"/>
  <c r="Q857" i="1"/>
  <c r="Q809" i="1"/>
  <c r="Q329" i="1"/>
  <c r="Q851" i="1"/>
  <c r="V42" i="1"/>
  <c r="Q951" i="1"/>
  <c r="V778" i="1"/>
  <c r="Q720" i="1"/>
  <c r="Q790" i="1"/>
  <c r="V113" i="1"/>
  <c r="V90" i="1"/>
  <c r="V313" i="1"/>
  <c r="V66" i="1"/>
  <c r="Q406" i="1"/>
  <c r="V196" i="1"/>
  <c r="V917" i="1"/>
  <c r="Q170" i="1"/>
  <c r="V146" i="1"/>
  <c r="V245" i="1"/>
  <c r="R668" i="1"/>
  <c r="Q340" i="1"/>
  <c r="V446" i="1"/>
  <c r="V328" i="1"/>
  <c r="V799" i="1"/>
  <c r="V178" i="1"/>
  <c r="V95" i="1"/>
  <c r="V957" i="1"/>
  <c r="Q146" i="1"/>
  <c r="V67" i="1"/>
  <c r="Q76" i="1"/>
  <c r="Q245" i="1"/>
  <c r="Q109" i="1"/>
  <c r="V508" i="1"/>
  <c r="Q904" i="1"/>
  <c r="Q793" i="1"/>
  <c r="Q358" i="1"/>
  <c r="V960" i="1"/>
  <c r="Q277" i="1"/>
  <c r="Q831" i="1"/>
  <c r="Q992" i="1"/>
  <c r="Q966" i="1"/>
  <c r="V517" i="1"/>
  <c r="V660" i="1"/>
  <c r="Q326" i="1"/>
  <c r="V507" i="1"/>
  <c r="V79" i="1"/>
  <c r="V366" i="1"/>
  <c r="Q13" i="1"/>
  <c r="V253" i="1"/>
  <c r="Q867" i="1"/>
  <c r="R669" i="1"/>
  <c r="V577" i="1"/>
  <c r="V100" i="1"/>
  <c r="V249" i="1"/>
  <c r="Q902" i="1"/>
  <c r="Q77" i="1"/>
  <c r="Q67" i="1"/>
  <c r="Q508" i="1"/>
  <c r="V687" i="1"/>
  <c r="Q967" i="1"/>
  <c r="Q446" i="1"/>
  <c r="Q166" i="1"/>
  <c r="V820" i="1"/>
  <c r="V599" i="1"/>
  <c r="V126" i="1"/>
  <c r="V170" i="1"/>
  <c r="V570" i="1"/>
  <c r="V303" i="1"/>
  <c r="Q926" i="1"/>
  <c r="Q249" i="1"/>
  <c r="R249" i="1"/>
  <c r="V821" i="1"/>
  <c r="Q756" i="1"/>
  <c r="Q59" i="1"/>
  <c r="R59" i="1"/>
  <c r="V206" i="1"/>
  <c r="Q283" i="1"/>
  <c r="V330" i="1"/>
  <c r="Q998" i="1"/>
  <c r="Q538" i="1"/>
  <c r="Q54" i="1"/>
  <c r="Q603" i="1"/>
  <c r="Q509" i="1"/>
  <c r="V724" i="1"/>
  <c r="Q462" i="1"/>
  <c r="Q873" i="1"/>
  <c r="Q36" i="1"/>
  <c r="V963" i="1"/>
  <c r="V941" i="1"/>
  <c r="V482" i="1"/>
  <c r="Q943" i="1"/>
  <c r="R617" i="1"/>
  <c r="V920" i="1"/>
  <c r="Q788" i="1"/>
  <c r="Q555" i="1"/>
  <c r="Q397" i="1"/>
  <c r="V48" i="1"/>
  <c r="V845" i="1"/>
  <c r="Q62" i="1"/>
  <c r="Q1026" i="1"/>
  <c r="V693" i="1"/>
  <c r="Q425" i="1"/>
  <c r="V912" i="1"/>
  <c r="Q710" i="1"/>
  <c r="V536" i="1"/>
  <c r="Q20" i="1"/>
  <c r="V78" i="1"/>
  <c r="V593" i="1"/>
  <c r="V177" i="1"/>
  <c r="V63" i="1"/>
  <c r="Q257" i="1"/>
  <c r="Q482" i="1"/>
  <c r="Q596" i="1"/>
  <c r="V500" i="1"/>
  <c r="V57" i="1"/>
  <c r="Q63" i="1"/>
  <c r="R217" i="1"/>
  <c r="Q382" i="1"/>
  <c r="Q525" i="1"/>
  <c r="V213" i="1"/>
  <c r="V859" i="1"/>
  <c r="V928" i="1"/>
  <c r="V812" i="1"/>
  <c r="V473" i="1"/>
  <c r="V715" i="1"/>
  <c r="Q362" i="1"/>
  <c r="V469" i="1"/>
  <c r="V954" i="1"/>
  <c r="V61" i="1"/>
  <c r="Q85" i="1"/>
  <c r="V25" i="1"/>
  <c r="Q568" i="1"/>
  <c r="Q489" i="1"/>
  <c r="V977" i="1"/>
  <c r="Q841" i="1"/>
  <c r="Q716" i="1"/>
  <c r="V559" i="1"/>
  <c r="Q488" i="1"/>
  <c r="Q390" i="1"/>
  <c r="V463" i="1"/>
  <c r="V1011" i="1"/>
  <c r="V616" i="1"/>
  <c r="V496" i="1"/>
  <c r="V673" i="1"/>
  <c r="V711" i="1"/>
  <c r="V238" i="1"/>
  <c r="V528" i="1"/>
  <c r="V647" i="1"/>
  <c r="Q1018" i="1"/>
  <c r="V756" i="1"/>
  <c r="V786" i="1"/>
  <c r="Q339" i="1"/>
  <c r="Q436" i="1"/>
  <c r="Q999" i="1"/>
  <c r="V1013" i="1"/>
  <c r="Q569" i="1"/>
  <c r="V472" i="1"/>
  <c r="Q842" i="1"/>
  <c r="V145" i="1"/>
  <c r="V544" i="1"/>
  <c r="V479" i="1"/>
  <c r="Q89" i="1"/>
  <c r="Q960" i="1"/>
  <c r="V225" i="1"/>
  <c r="V565" i="1"/>
  <c r="V152" i="1"/>
  <c r="V927" i="1"/>
  <c r="Q251" i="1"/>
  <c r="V14" i="1"/>
  <c r="Q772" i="1"/>
  <c r="Q357" i="1"/>
  <c r="Q87" i="1"/>
  <c r="V733" i="1"/>
  <c r="V671" i="1"/>
  <c r="Q352" i="1"/>
  <c r="V826" i="1"/>
  <c r="V304" i="1"/>
  <c r="Q937" i="1"/>
  <c r="V454" i="1"/>
  <c r="V623" i="1"/>
  <c r="V638" i="1"/>
  <c r="V938" i="1"/>
  <c r="V60" i="1"/>
  <c r="Q351" i="1"/>
  <c r="Q1000" i="1"/>
  <c r="V662" i="1"/>
  <c r="Q528" i="1"/>
  <c r="Q487" i="1"/>
  <c r="Q404" i="1"/>
  <c r="Q228" i="1"/>
  <c r="Q747" i="1"/>
  <c r="Q479" i="1"/>
  <c r="Q894" i="1"/>
  <c r="V1021" i="1"/>
  <c r="Q611" i="1"/>
  <c r="V881" i="1"/>
  <c r="V571" i="1"/>
  <c r="V613" i="1"/>
  <c r="V361" i="1"/>
  <c r="V388" i="1"/>
  <c r="Q634" i="1"/>
  <c r="V531" i="1"/>
  <c r="Q638" i="1"/>
  <c r="V82" i="1"/>
  <c r="Q1002" i="1"/>
  <c r="Q606" i="1"/>
  <c r="Q564" i="1"/>
  <c r="V720" i="1"/>
  <c r="V846" i="1"/>
  <c r="V389" i="1"/>
  <c r="Q763" i="1"/>
  <c r="Q520" i="1"/>
  <c r="V397" i="1"/>
  <c r="Q341" i="1"/>
  <c r="Q924" i="1"/>
  <c r="V283" i="1"/>
  <c r="Q858" i="1"/>
  <c r="V160" i="1"/>
  <c r="Q388" i="1"/>
  <c r="V822" i="1"/>
  <c r="V946" i="1"/>
  <c r="V491" i="1"/>
  <c r="V768" i="1"/>
  <c r="Q741" i="1"/>
  <c r="Q86" i="1"/>
  <c r="V452" i="1"/>
  <c r="Q499" i="1"/>
  <c r="V470" i="1"/>
  <c r="Q285" i="1"/>
  <c r="V54" i="1"/>
  <c r="Q886" i="1"/>
  <c r="V462" i="1"/>
  <c r="Q449" i="1"/>
  <c r="V650" i="1"/>
  <c r="V978" i="1"/>
  <c r="V943" i="1"/>
  <c r="Q885" i="1"/>
  <c r="V696" i="1"/>
  <c r="V539" i="1"/>
  <c r="V601" i="1"/>
  <c r="V33" i="1"/>
  <c r="V349" i="1"/>
  <c r="V230" i="1"/>
  <c r="V387" i="1"/>
  <c r="V792" i="1"/>
  <c r="V186" i="1"/>
  <c r="V69" i="1"/>
  <c r="V19" i="1"/>
  <c r="V439" i="1"/>
  <c r="V263" i="1"/>
  <c r="V43" i="1"/>
  <c r="V101" i="1"/>
  <c r="V193" i="1"/>
  <c r="V400" i="1"/>
  <c r="V3" i="1"/>
  <c r="V805" i="1"/>
  <c r="V162" i="1"/>
  <c r="V426" i="1"/>
  <c r="V602" i="1"/>
  <c r="V418" i="1"/>
  <c r="V906" i="1"/>
  <c r="V55" i="1"/>
  <c r="V336" i="1"/>
  <c r="V96" i="1"/>
  <c r="V163" i="1"/>
  <c r="V431" i="1"/>
  <c r="V793" i="1"/>
  <c r="V423" i="1"/>
  <c r="V91" i="1"/>
  <c r="V76" i="1"/>
  <c r="Q646" i="1"/>
  <c r="Q35" i="1"/>
  <c r="R35" i="1"/>
  <c r="Q448" i="1"/>
  <c r="R448" i="1"/>
  <c r="Q753" i="1"/>
  <c r="R753" i="1"/>
  <c r="Q827" i="1"/>
  <c r="Q164" i="1"/>
  <c r="R164" i="1"/>
  <c r="Q514" i="1"/>
  <c r="V202" i="1"/>
  <c r="Q660" i="1"/>
  <c r="Q861" i="1"/>
  <c r="Q253" i="1"/>
  <c r="R253" i="1"/>
  <c r="V334" i="1"/>
  <c r="V109" i="1"/>
  <c r="V955" i="1"/>
  <c r="Q807" i="1"/>
  <c r="Q923" i="1"/>
  <c r="Q694" i="1"/>
  <c r="V591" i="1"/>
  <c r="Q379" i="1"/>
  <c r="V510" i="1"/>
  <c r="Q291" i="1"/>
  <c r="V254" i="1"/>
  <c r="Q200" i="1"/>
  <c r="R200" i="1"/>
  <c r="Q408" i="1"/>
  <c r="V730" i="1"/>
  <c r="V645" i="1"/>
  <c r="V922" i="1"/>
  <c r="V659" i="1"/>
  <c r="V526" i="1"/>
  <c r="V818" i="1"/>
  <c r="V562" i="1"/>
  <c r="V326" i="1"/>
  <c r="V407" i="1"/>
  <c r="Q328" i="1"/>
  <c r="Q477" i="1"/>
  <c r="Q274" i="1"/>
  <c r="R178" i="1"/>
  <c r="V88" i="1"/>
  <c r="V50" i="1"/>
  <c r="V327" i="1"/>
  <c r="V490" i="1"/>
  <c r="Q366" i="1"/>
  <c r="R366" i="1"/>
  <c r="V37" i="1"/>
  <c r="V694" i="1"/>
  <c r="V940" i="1"/>
  <c r="V26" i="1"/>
  <c r="V878" i="1"/>
  <c r="V458" i="1"/>
  <c r="Q26" i="1"/>
  <c r="Q91" i="1"/>
  <c r="Q3" i="1"/>
  <c r="Q33" i="1"/>
  <c r="Q695" i="1"/>
  <c r="Q209" i="1"/>
  <c r="Q69" i="1"/>
  <c r="Q263" i="1"/>
  <c r="Q921" i="1"/>
  <c r="V980" i="1"/>
  <c r="Q591" i="1"/>
  <c r="Q573" i="1"/>
  <c r="R28" i="1"/>
  <c r="V346" i="1"/>
  <c r="V112" i="1"/>
  <c r="V558" i="1"/>
  <c r="Q387" i="1"/>
  <c r="V307" i="1"/>
  <c r="Q111" i="1"/>
  <c r="V421" i="1"/>
  <c r="V200" i="1"/>
  <c r="Q922" i="1"/>
  <c r="V358" i="1"/>
  <c r="Q230" i="1"/>
  <c r="Q439" i="1"/>
  <c r="Q193" i="1"/>
  <c r="Q805" i="1"/>
  <c r="Q940" i="1"/>
  <c r="V340" i="1"/>
  <c r="V179" i="1"/>
  <c r="Q517" i="1"/>
  <c r="Q321" i="1"/>
  <c r="Q157" i="1"/>
  <c r="V210" i="1"/>
  <c r="V578" i="1"/>
  <c r="V16" i="1"/>
  <c r="V305" i="1"/>
  <c r="V316" i="1"/>
  <c r="V28" i="1"/>
  <c r="V656" i="1"/>
  <c r="V111" i="1"/>
  <c r="V1010" i="1"/>
  <c r="V691" i="1"/>
  <c r="V699" i="1"/>
  <c r="Q95" i="1"/>
  <c r="R95" i="1"/>
  <c r="Q458" i="1"/>
  <c r="V8" i="1"/>
  <c r="Q335" i="1"/>
  <c r="R223" i="1"/>
  <c r="V831" i="1"/>
  <c r="Q327" i="1"/>
  <c r="Q265" i="1"/>
  <c r="R265" i="1"/>
  <c r="Q578" i="1"/>
  <c r="Q16" i="1"/>
  <c r="V702" i="1"/>
  <c r="R375" i="1"/>
  <c r="Q375" i="1"/>
  <c r="V148" i="1"/>
  <c r="V930" i="1"/>
  <c r="Q192" i="1"/>
  <c r="V277" i="1"/>
  <c r="V45" i="1"/>
  <c r="V933" i="1"/>
  <c r="V679" i="1"/>
  <c r="Q247" i="1"/>
  <c r="V47" i="1"/>
  <c r="V297" i="1"/>
  <c r="R992" i="1"/>
  <c r="V934" i="1"/>
  <c r="Q944" i="1"/>
  <c r="R944" i="1"/>
  <c r="V271" i="1"/>
  <c r="Q118" i="1"/>
  <c r="Q51" i="1"/>
  <c r="V712" i="1"/>
  <c r="V581" i="1"/>
  <c r="V685" i="1"/>
  <c r="V288" i="1"/>
  <c r="V953" i="1"/>
  <c r="V745" i="1"/>
  <c r="V250" i="1"/>
  <c r="V161" i="1"/>
  <c r="V121" i="1"/>
  <c r="V986" i="1"/>
  <c r="Q779" i="1"/>
  <c r="R779" i="1"/>
  <c r="Q437" i="1"/>
  <c r="R437" i="1"/>
  <c r="V547" i="1"/>
  <c r="Q19" i="1"/>
  <c r="Q985" i="1"/>
  <c r="V376" i="1"/>
  <c r="Q176" i="1"/>
  <c r="V800" i="1"/>
  <c r="Q84" i="1"/>
  <c r="V483" i="1"/>
  <c r="Q211" i="1"/>
  <c r="V465" i="1"/>
  <c r="Q828" i="1"/>
  <c r="Q137" i="1"/>
  <c r="Q139" i="1"/>
  <c r="Q618" i="1"/>
  <c r="Q292" i="1"/>
  <c r="Q679" i="1"/>
  <c r="V165" i="1"/>
  <c r="V888" i="1"/>
  <c r="V325" i="1"/>
  <c r="Q896" i="1"/>
  <c r="R966" i="1"/>
  <c r="V190" i="1"/>
  <c r="Q123" i="1"/>
  <c r="Q121" i="1"/>
  <c r="V93" i="1"/>
  <c r="V725" i="1"/>
  <c r="Q106" i="1"/>
  <c r="R106" i="1"/>
  <c r="V807" i="1"/>
  <c r="Q39" i="1"/>
  <c r="V534" i="1"/>
  <c r="Q38" i="1"/>
  <c r="Q98" i="1"/>
  <c r="Q45" i="1"/>
  <c r="Q354" i="1"/>
  <c r="Q376" i="1"/>
  <c r="Q696" i="1"/>
  <c r="Q933" i="1"/>
  <c r="Q373" i="1"/>
  <c r="R465" i="1"/>
  <c r="Q431" i="1"/>
  <c r="V166" i="1"/>
  <c r="V138" i="1"/>
  <c r="V30" i="1"/>
  <c r="Q297" i="1"/>
  <c r="V223" i="1"/>
  <c r="Q930" i="1"/>
  <c r="V929" i="1"/>
  <c r="V985" i="1"/>
  <c r="R250" i="1"/>
  <c r="V252" i="1"/>
  <c r="V94" i="1"/>
  <c r="Q258" i="1"/>
  <c r="Q888" i="1"/>
  <c r="V176" i="1"/>
  <c r="Q232" i="1"/>
  <c r="Q295" i="1"/>
  <c r="Q4" i="1"/>
  <c r="Q134" i="1"/>
  <c r="V118" i="1"/>
  <c r="Q55" i="1"/>
  <c r="V134" i="1"/>
  <c r="Q712" i="1"/>
  <c r="V137" i="1"/>
  <c r="Q534" i="1"/>
  <c r="Q483" i="1"/>
  <c r="Q709" i="1"/>
  <c r="Q271" i="1"/>
  <c r="V813" i="1"/>
  <c r="Q47" i="1"/>
  <c r="Q622" i="1"/>
  <c r="Q685" i="1"/>
  <c r="V979" i="1"/>
  <c r="Q745" i="1"/>
  <c r="V105" i="1"/>
  <c r="Q94" i="1"/>
  <c r="Q97" i="1"/>
  <c r="Q342" i="1"/>
  <c r="V744" i="1"/>
  <c r="V952" i="1"/>
  <c r="Q435" i="1"/>
  <c r="Q395" i="1"/>
  <c r="V877" i="1"/>
  <c r="Q269" i="1"/>
  <c r="Q380" i="1"/>
  <c r="Q736" i="1"/>
  <c r="Q282" i="1"/>
  <c r="Q667" i="1"/>
  <c r="Q836" i="1"/>
  <c r="V854" i="1"/>
  <c r="Q92" i="1"/>
  <c r="R92" i="1"/>
  <c r="Q171" i="1"/>
  <c r="V58" i="1"/>
  <c r="R259" i="1"/>
  <c r="Q932" i="1"/>
  <c r="V546" i="1"/>
  <c r="V12" i="1"/>
  <c r="V403" i="1"/>
  <c r="Q195" i="1"/>
  <c r="R195" i="1"/>
  <c r="V604" i="1"/>
  <c r="Q468" i="1"/>
  <c r="R947" i="1"/>
  <c r="Q947" i="1"/>
  <c r="Q984" i="1"/>
  <c r="Q374" i="1"/>
  <c r="Q686" i="1"/>
  <c r="Q730" i="1"/>
  <c r="Q849" i="1"/>
  <c r="V970" i="1"/>
  <c r="Q976" i="1"/>
  <c r="Q243" i="1"/>
  <c r="R58" i="1"/>
  <c r="V549" i="1"/>
  <c r="V221" i="1"/>
  <c r="V260" i="1"/>
  <c r="V369" i="1"/>
  <c r="V754" i="1"/>
  <c r="V589" i="1"/>
  <c r="V847" i="1"/>
  <c r="Q854" i="1"/>
  <c r="Q826" i="1"/>
  <c r="Q427" i="1"/>
  <c r="Q131" i="1"/>
  <c r="Q122" i="1"/>
  <c r="V240" i="1"/>
  <c r="V538" i="1"/>
  <c r="Q989" i="1"/>
  <c r="Q204" i="1"/>
  <c r="R204" i="1"/>
  <c r="Q214" i="1"/>
  <c r="V968" i="1"/>
  <c r="V372" i="1"/>
  <c r="Q505" i="1"/>
  <c r="Q9" i="1"/>
  <c r="Q1010" i="1"/>
  <c r="Q90" i="1"/>
  <c r="Q420" i="1"/>
  <c r="Q115" i="1"/>
  <c r="V984" i="1"/>
  <c r="Q620" i="1"/>
  <c r="V863" i="1"/>
  <c r="Q645" i="1"/>
  <c r="V345" i="1"/>
  <c r="Q293" i="1"/>
  <c r="V73" i="1"/>
  <c r="Q601" i="1"/>
  <c r="V779" i="1"/>
  <c r="Q754" i="1"/>
  <c r="Q847" i="1"/>
  <c r="Q158" i="1"/>
  <c r="Q952" i="1"/>
  <c r="Q702" i="1"/>
  <c r="Q6" i="1"/>
  <c r="Q42" i="1"/>
  <c r="Q11" i="1"/>
  <c r="Q248" i="1"/>
  <c r="Q298" i="1"/>
  <c r="Q278" i="1"/>
  <c r="V153" i="1"/>
  <c r="V18" i="1"/>
  <c r="V377" i="1"/>
  <c r="V620" i="1"/>
  <c r="Q460" i="1"/>
  <c r="V737" i="1"/>
  <c r="Q986" i="1"/>
  <c r="V35" i="1"/>
  <c r="R229" i="1"/>
  <c r="V770" i="1"/>
  <c r="Q816" i="1"/>
  <c r="Q32" i="1"/>
  <c r="V122" i="1"/>
  <c r="V795" i="1"/>
  <c r="V322" i="1"/>
  <c r="Q242" i="1"/>
  <c r="V444" i="1"/>
  <c r="Q559" i="1"/>
  <c r="R559" i="1"/>
  <c r="V314" i="1"/>
  <c r="V279" i="1"/>
  <c r="V758" i="1"/>
  <c r="V456" i="1"/>
  <c r="V343" i="1"/>
  <c r="Q212" i="1"/>
  <c r="Q194" i="1"/>
  <c r="V519" i="1"/>
  <c r="Q369" i="1"/>
  <c r="Q494" i="1"/>
  <c r="R276" i="1"/>
  <c r="Q163" i="1"/>
  <c r="V512" i="1"/>
  <c r="V132" i="1"/>
  <c r="V391" i="1"/>
  <c r="V824" i="1"/>
  <c r="Q153" i="1"/>
  <c r="R153" i="1"/>
  <c r="V708" i="1"/>
  <c r="V637" i="1"/>
  <c r="V627" i="1"/>
  <c r="Q734" i="1"/>
  <c r="Q725" i="1"/>
  <c r="V808" i="1"/>
  <c r="Q582" i="1"/>
  <c r="V299" i="1"/>
  <c r="Q102" i="1"/>
  <c r="V907" i="1"/>
  <c r="Q575" i="1"/>
  <c r="V882" i="1"/>
  <c r="Q843" i="1"/>
  <c r="V876" i="1"/>
  <c r="V116" i="1"/>
  <c r="Q107" i="1"/>
  <c r="V318" i="1"/>
  <c r="Q715" i="1"/>
  <c r="V478" i="1"/>
  <c r="V594" i="1"/>
  <c r="V65" i="1"/>
  <c r="V64" i="1"/>
  <c r="V237" i="1"/>
  <c r="V310" i="1"/>
  <c r="V62" i="1"/>
  <c r="V75" i="1"/>
  <c r="V965" i="1"/>
  <c r="V751" i="1"/>
  <c r="Q27" i="1"/>
  <c r="Q191" i="1"/>
  <c r="V515" i="1"/>
  <c r="Q225" i="1"/>
  <c r="R578" i="1"/>
  <c r="V787" i="1"/>
  <c r="Q957" i="1"/>
  <c r="Q699" i="1"/>
  <c r="Q486" i="1"/>
  <c r="V417" i="1"/>
  <c r="Q866" i="1"/>
  <c r="V437" i="1"/>
  <c r="V575" i="1"/>
  <c r="Q313" i="1"/>
  <c r="Q512" i="1"/>
  <c r="V174" i="1"/>
  <c r="V17" i="1"/>
  <c r="Q391" i="1"/>
  <c r="V440" i="1"/>
  <c r="V566" i="1"/>
  <c r="V771" i="1"/>
  <c r="V86" i="1"/>
  <c r="V424" i="1"/>
  <c r="Q652" i="1"/>
  <c r="R700" i="1"/>
  <c r="Q700" i="1"/>
  <c r="Q1024" i="1"/>
  <c r="Q837" i="1"/>
  <c r="V814" i="1"/>
  <c r="V646" i="1"/>
  <c r="V135" i="1"/>
  <c r="Q691" i="1"/>
  <c r="Q1016" i="1"/>
  <c r="V68" i="1"/>
  <c r="V22" i="1"/>
  <c r="V653" i="1"/>
  <c r="V311" i="1"/>
  <c r="V428" i="1"/>
  <c r="V834" i="1"/>
  <c r="V502" i="1"/>
  <c r="V308" i="1"/>
  <c r="V749" i="1"/>
  <c r="R87" i="1"/>
  <c r="Q226" i="1"/>
  <c r="Q666" i="1"/>
  <c r="V99" i="1"/>
  <c r="V663" i="1"/>
  <c r="V809" i="1"/>
  <c r="Q897" i="1"/>
  <c r="Q755" i="1"/>
  <c r="Q300" i="1"/>
  <c r="V183" i="1"/>
  <c r="V235" i="1"/>
  <c r="Q718" i="1"/>
  <c r="Q220" i="1"/>
  <c r="R220" i="1"/>
  <c r="V497" i="1"/>
  <c r="V487" i="1"/>
  <c r="Q124" i="1"/>
  <c r="Q855" i="1"/>
  <c r="V117" i="1"/>
  <c r="Q975" i="1"/>
  <c r="Q519" i="1"/>
  <c r="Q598" i="1"/>
  <c r="Q299" i="1"/>
  <c r="Q428" i="1"/>
  <c r="V83" i="1"/>
  <c r="V772" i="1"/>
  <c r="V324" i="1"/>
  <c r="Q677" i="1"/>
  <c r="V317" i="1"/>
  <c r="V776" i="1"/>
  <c r="V108" i="1"/>
  <c r="V624" i="1"/>
  <c r="Q82" i="1"/>
  <c r="R82" i="1"/>
  <c r="V435" i="1"/>
  <c r="V395" i="1"/>
  <c r="Q852" i="1"/>
  <c r="V269" i="1"/>
  <c r="V380" i="1"/>
  <c r="V608" i="1"/>
  <c r="Q524" i="1"/>
  <c r="Q945" i="1"/>
  <c r="V168" i="1"/>
  <c r="V951" i="1"/>
  <c r="V394" i="1"/>
  <c r="Q739" i="1"/>
  <c r="V915" i="1"/>
  <c r="V600" i="1"/>
  <c r="V535" i="1"/>
  <c r="Q787" i="1"/>
  <c r="Q135" i="1"/>
  <c r="R395" i="1"/>
  <c r="Q319" i="1"/>
  <c r="V657" i="1"/>
  <c r="V171" i="1"/>
  <c r="Q22" i="1"/>
  <c r="Q689" i="1"/>
  <c r="Q653" i="1"/>
  <c r="Q83" i="1"/>
  <c r="V154" i="1"/>
  <c r="R736" i="1"/>
  <c r="R282" i="1"/>
  <c r="Q324" i="1"/>
  <c r="Q396" i="1"/>
  <c r="V169" i="1"/>
  <c r="V669" i="1"/>
  <c r="Q594" i="1"/>
  <c r="Q174" i="1"/>
  <c r="Q237" i="1"/>
  <c r="Q17" i="1"/>
  <c r="V883" i="1"/>
  <c r="V780" i="1"/>
  <c r="V85" i="1"/>
  <c r="Q235" i="1"/>
  <c r="R235" i="1"/>
  <c r="Q140" i="1"/>
  <c r="R140" i="1"/>
  <c r="V990" i="1"/>
  <c r="V806" i="1"/>
  <c r="Q584" i="1"/>
  <c r="Q969" i="1"/>
  <c r="V858" i="1"/>
  <c r="V802" i="1"/>
  <c r="V721" i="1"/>
  <c r="Q119" i="1"/>
  <c r="V704" i="1"/>
  <c r="Q592" i="1"/>
  <c r="V839" i="1"/>
  <c r="Q810" i="1"/>
  <c r="Q29" i="1"/>
  <c r="Q444" i="1"/>
  <c r="V509" i="1"/>
  <c r="Q496" i="1"/>
  <c r="V875" i="1"/>
  <c r="V988" i="1"/>
  <c r="V219" i="1"/>
  <c r="Q881" i="1"/>
  <c r="V371" i="1"/>
  <c r="V1006" i="1"/>
  <c r="Q821" i="1"/>
  <c r="Q206" i="1"/>
  <c r="Q778" i="1"/>
  <c r="Q172" i="1"/>
  <c r="V899" i="1"/>
  <c r="V833" i="1"/>
  <c r="Q1021" i="1"/>
  <c r="Q150" i="1"/>
  <c r="Q522" i="1"/>
  <c r="V197" i="1"/>
  <c r="V746" i="1"/>
  <c r="V149" i="1"/>
  <c r="V471" i="1"/>
  <c r="Q262" i="1"/>
  <c r="V442" i="1"/>
  <c r="Q414" i="1"/>
  <c r="V829" i="1"/>
  <c r="Q623" i="1"/>
  <c r="Q333" i="1"/>
  <c r="Q950" i="1"/>
  <c r="Q511" i="1"/>
  <c r="V1003" i="1"/>
  <c r="R710" i="1"/>
  <c r="R607" i="1"/>
  <c r="V996" i="1"/>
  <c r="Q31" i="1"/>
  <c r="Q213" i="1"/>
  <c r="Q392" i="1"/>
  <c r="Q768" i="1"/>
  <c r="V355" i="1"/>
  <c r="Q1014" i="1"/>
  <c r="V370" i="1"/>
  <c r="Q504" i="1"/>
  <c r="Q497" i="1"/>
  <c r="Q650" i="1"/>
  <c r="V430" i="1"/>
  <c r="Q846" i="1"/>
  <c r="V908" i="1"/>
  <c r="Q644" i="1"/>
  <c r="Q658" i="1"/>
  <c r="V552" i="1"/>
  <c r="Q898" i="1"/>
  <c r="V894" i="1"/>
  <c r="V256" i="1"/>
  <c r="Q777" i="1"/>
  <c r="Q474" i="1"/>
  <c r="V838" i="1"/>
  <c r="V810" i="1"/>
  <c r="V815" i="1"/>
  <c r="V886" i="1"/>
  <c r="Q378" i="1"/>
  <c r="V661" i="1"/>
  <c r="V868" i="1"/>
  <c r="V961" i="1"/>
  <c r="Q938" i="1"/>
  <c r="Q711" i="1"/>
  <c r="Q977" i="1"/>
  <c r="Q917" i="1"/>
  <c r="V516" i="1"/>
  <c r="Q571" i="1"/>
  <c r="Q758" i="1"/>
  <c r="V654" i="1"/>
  <c r="V1014" i="1"/>
  <c r="Q771" i="1"/>
  <c r="V942" i="1"/>
  <c r="Q717" i="1"/>
  <c r="Q721" i="1"/>
  <c r="Q552" i="1"/>
  <c r="Q889" i="1"/>
  <c r="Q320" i="1"/>
  <c r="Q543" i="1"/>
  <c r="V789" i="1"/>
  <c r="Q673" i="1"/>
  <c r="V895" i="1"/>
  <c r="V449" i="1"/>
  <c r="Q719" i="1"/>
  <c r="V713" i="1"/>
  <c r="Q908" i="1"/>
  <c r="V658" i="1"/>
  <c r="Q281" i="1"/>
  <c r="V315" i="1"/>
  <c r="Q829" i="1"/>
  <c r="Q459" i="1"/>
  <c r="Q516" i="1"/>
  <c r="Q654" i="1"/>
  <c r="V360" i="1"/>
  <c r="V587" i="1"/>
  <c r="V390" i="1"/>
  <c r="V832" i="1"/>
  <c r="Q713" i="1"/>
  <c r="Q389" i="1"/>
  <c r="Q775" i="1"/>
  <c r="V1020" i="1"/>
  <c r="Q693" i="1"/>
  <c r="Q197" i="1"/>
  <c r="Q149" i="1"/>
  <c r="Q234" i="1"/>
  <c r="Q887" i="1"/>
  <c r="V464" i="1"/>
  <c r="V634" i="1"/>
  <c r="R315" i="1"/>
  <c r="V294" i="1"/>
  <c r="V386" i="1"/>
  <c r="V607" i="1"/>
  <c r="V856" i="1"/>
  <c r="V20" i="1"/>
  <c r="Q895" i="1"/>
  <c r="V595" i="1"/>
  <c r="Q167" i="1"/>
  <c r="Q57" i="1"/>
  <c r="V692" i="1"/>
  <c r="V1009" i="1"/>
  <c r="Q815" i="1"/>
  <c r="V674" i="1"/>
  <c r="Q774" i="1"/>
  <c r="V987" i="1"/>
  <c r="V451" i="1"/>
  <c r="V36" i="1"/>
  <c r="V364" i="1"/>
  <c r="V220" i="1"/>
  <c r="Q348" i="1"/>
  <c r="V905" i="1"/>
  <c r="Q309" i="1"/>
  <c r="Q61" i="1"/>
  <c r="Q160" i="1"/>
  <c r="V910" i="1"/>
  <c r="Q413" i="1"/>
  <c r="Q822" i="1"/>
  <c r="V675" i="1"/>
  <c r="V872" i="1"/>
  <c r="V841" i="1"/>
  <c r="V716" i="1"/>
  <c r="Q963" i="1"/>
  <c r="V557" i="1"/>
  <c r="V580" i="1"/>
  <c r="V948" i="1"/>
  <c r="V204" i="1"/>
  <c r="Q155" i="1"/>
  <c r="V605" i="1"/>
  <c r="V678" i="1"/>
  <c r="V347" i="1"/>
  <c r="Q1020" i="1"/>
  <c r="V611" i="1"/>
  <c r="V341" i="1"/>
  <c r="Q619" i="1"/>
  <c r="V434" i="1"/>
  <c r="V783" i="1"/>
  <c r="V924" i="1"/>
  <c r="Q303" i="1"/>
  <c r="V998" i="1"/>
  <c r="V614" i="1"/>
  <c r="Q464" i="1"/>
  <c r="Q377" i="1"/>
  <c r="V723" i="1"/>
  <c r="V550" i="1"/>
  <c r="V264" i="1"/>
  <c r="R36" i="1"/>
  <c r="V785" i="1"/>
  <c r="Q941" i="1"/>
  <c r="V625" i="1"/>
  <c r="Q981" i="1"/>
  <c r="Q627" i="1"/>
  <c r="Q639" i="1"/>
  <c r="R605" i="1"/>
  <c r="V217" i="1"/>
  <c r="Q892" i="1"/>
  <c r="V551" i="1"/>
  <c r="Q312" i="1"/>
  <c r="V301" i="1"/>
  <c r="R520" i="1"/>
  <c r="V628" i="1"/>
  <c r="V619" i="1"/>
  <c r="V537" i="1"/>
  <c r="Q674" i="1"/>
  <c r="V879" i="1"/>
  <c r="V415" i="1"/>
  <c r="V381" i="1"/>
  <c r="Q593" i="1"/>
  <c r="V175" i="1"/>
  <c r="Q997" i="1"/>
  <c r="V574" i="1"/>
  <c r="V584" i="1"/>
  <c r="V652" i="1"/>
  <c r="V555" i="1"/>
  <c r="V969" i="1"/>
  <c r="V892" i="1"/>
  <c r="R584" i="1"/>
  <c r="Q918" i="1"/>
  <c r="R652" i="1"/>
  <c r="Q973" i="1"/>
  <c r="R969" i="1"/>
  <c r="Q664" i="1"/>
  <c r="V579" i="1"/>
  <c r="V56" i="1"/>
  <c r="V784" i="1"/>
  <c r="V568" i="1"/>
  <c r="Q651" i="1"/>
  <c r="Q675" i="1"/>
  <c r="V410" i="1"/>
  <c r="Q1008" i="1"/>
  <c r="Q872" i="1"/>
  <c r="Q457" i="1"/>
  <c r="Q1013" i="1"/>
  <c r="Q364" i="1"/>
  <c r="V610" i="1"/>
  <c r="V870" i="1"/>
  <c r="Q948" i="1"/>
  <c r="V214" i="1"/>
  <c r="Q1022" i="1"/>
  <c r="V773" i="1"/>
  <c r="V750" i="1"/>
  <c r="V885" i="1"/>
  <c r="Q527" i="1"/>
  <c r="Q322" i="1"/>
  <c r="Q440" i="1"/>
  <c r="Q196" i="1"/>
  <c r="V848" i="1"/>
  <c r="V642" i="1"/>
  <c r="Q536" i="1"/>
  <c r="V92" i="1"/>
  <c r="V739" i="1"/>
  <c r="Q964" i="1"/>
  <c r="V172" i="1"/>
  <c r="Q551" i="1"/>
  <c r="V592" i="1"/>
  <c r="V222" i="1"/>
  <c r="Q56" i="1"/>
  <c r="V864" i="1"/>
  <c r="Q972" i="1"/>
  <c r="V597" i="1"/>
  <c r="V414" i="1"/>
  <c r="V931" i="1"/>
  <c r="V31" i="1"/>
  <c r="Q399" i="1"/>
  <c r="Q632" i="1"/>
  <c r="Q1019" i="1"/>
  <c r="V548" i="1"/>
  <c r="Q600" i="1"/>
  <c r="V665" i="1"/>
  <c r="V527" i="1"/>
  <c r="Q361" i="1"/>
  <c r="V640" i="1"/>
  <c r="Q839" i="1"/>
  <c r="V5" i="1"/>
  <c r="Q114" i="1"/>
  <c r="Q80" i="1"/>
  <c r="Q241" i="1"/>
  <c r="V935" i="1"/>
  <c r="Q208" i="1"/>
  <c r="V215" i="1"/>
  <c r="V668" i="1"/>
  <c r="V44" i="1"/>
  <c r="V125" i="1"/>
  <c r="V52" i="1"/>
  <c r="V74" i="1"/>
  <c r="V921" i="1"/>
  <c r="V433" i="1"/>
  <c r="Q52" i="1"/>
  <c r="Q74" i="1"/>
  <c r="Q844" i="1"/>
  <c r="V38" i="1"/>
  <c r="V967" i="1"/>
  <c r="V77" i="1"/>
  <c r="V23" i="1"/>
  <c r="V98" i="1"/>
  <c r="V354" i="1"/>
  <c r="V270" i="1"/>
  <c r="V295" i="1"/>
  <c r="V49" i="1"/>
  <c r="Q49" i="1"/>
  <c r="V292" i="1"/>
  <c r="Q936" i="1"/>
  <c r="Q179" i="1"/>
  <c r="Q799" i="1"/>
  <c r="R446" i="1"/>
  <c r="Q112" i="1"/>
  <c r="R112" i="1"/>
  <c r="Q455" i="1"/>
  <c r="R455" i="1"/>
  <c r="V289" i="1"/>
  <c r="Q599" i="1"/>
  <c r="R599" i="1"/>
  <c r="Q576" i="1"/>
  <c r="Q581" i="1"/>
  <c r="R581" i="1"/>
  <c r="Q346" i="1"/>
  <c r="Q495" i="1"/>
  <c r="Q202" i="1"/>
  <c r="Q405" i="1"/>
  <c r="R405" i="1"/>
  <c r="R640" i="1"/>
  <c r="Q640" i="1"/>
  <c r="R146" i="1"/>
  <c r="R67" i="1"/>
  <c r="R81" i="1"/>
  <c r="R803" i="1"/>
  <c r="V275" i="1"/>
  <c r="V187" i="1"/>
  <c r="Q162" i="1"/>
  <c r="Q1007" i="1"/>
  <c r="R49" i="1"/>
  <c r="R114" i="1"/>
  <c r="R80" i="1"/>
  <c r="R241" i="1"/>
  <c r="R921" i="1"/>
  <c r="Q165" i="1"/>
  <c r="R165" i="1"/>
  <c r="V823" i="1"/>
  <c r="Q289" i="1"/>
  <c r="R289" i="1"/>
  <c r="V830" i="1"/>
  <c r="R26" i="1"/>
  <c r="R33" i="1"/>
  <c r="R69" i="1"/>
  <c r="R263" i="1"/>
  <c r="V1001" i="1"/>
  <c r="Q187" i="1"/>
  <c r="R55" i="1"/>
  <c r="R134" i="1"/>
  <c r="R137" i="1"/>
  <c r="R696" i="1"/>
  <c r="R709" i="1"/>
  <c r="R295" i="1"/>
  <c r="Q275" i="1"/>
  <c r="V622" i="1"/>
  <c r="Q7" i="1"/>
  <c r="Q558" i="1"/>
  <c r="V477" i="1"/>
  <c r="V142" i="1"/>
  <c r="Q332" i="1"/>
  <c r="Q813" i="1"/>
  <c r="R813" i="1"/>
  <c r="Q1001" i="1"/>
  <c r="R1001" i="1"/>
  <c r="Q138" i="1"/>
  <c r="V484" i="1"/>
  <c r="Q475" i="1"/>
  <c r="V246" i="1"/>
  <c r="Q113" i="1"/>
  <c r="R113" i="1"/>
  <c r="Q30" i="1"/>
  <c r="R30" i="1"/>
  <c r="Q682" i="1"/>
  <c r="R682" i="1"/>
  <c r="R433" i="1"/>
  <c r="R52" i="1"/>
  <c r="R74" i="1"/>
  <c r="R844" i="1"/>
  <c r="R208" i="1"/>
  <c r="R936" i="1"/>
  <c r="R591" i="1"/>
  <c r="Q484" i="1"/>
  <c r="R484" i="1"/>
  <c r="R800" i="1"/>
  <c r="R712" i="1"/>
  <c r="R534" i="1"/>
  <c r="R483" i="1"/>
  <c r="Q423" i="1"/>
  <c r="Q878" i="1"/>
  <c r="Q840" i="1"/>
  <c r="R840" i="1"/>
  <c r="V70" i="1"/>
  <c r="Q246" i="1"/>
  <c r="Q185" i="1"/>
  <c r="R185" i="1"/>
  <c r="Q136" i="1"/>
  <c r="Q125" i="1"/>
  <c r="R125" i="1"/>
  <c r="Q307" i="1"/>
  <c r="R307" i="1"/>
  <c r="Q980" i="1"/>
  <c r="Q70" i="1"/>
  <c r="Q398" i="1"/>
  <c r="R398" i="1"/>
  <c r="V321" i="1"/>
  <c r="R297" i="1"/>
  <c r="Q751" i="1"/>
  <c r="Q50" i="1"/>
  <c r="Q830" i="1"/>
  <c r="R830" i="1"/>
  <c r="Q79" i="1"/>
  <c r="R79" i="1"/>
  <c r="Q161" i="1"/>
  <c r="R161" i="1"/>
  <c r="Q184" i="1"/>
  <c r="R184" i="1"/>
  <c r="Q570" i="1"/>
  <c r="R570" i="1"/>
  <c r="R745" i="1"/>
  <c r="Q979" i="1"/>
  <c r="Q254" i="1"/>
  <c r="V501" i="1"/>
  <c r="Q507" i="1"/>
  <c r="Q909" i="1"/>
  <c r="V590" i="1"/>
  <c r="Q914" i="1"/>
  <c r="Q344" i="1"/>
  <c r="V485" i="1"/>
  <c r="Q117" i="1"/>
  <c r="R117" i="1"/>
  <c r="Q416" i="1"/>
  <c r="V402" i="1"/>
  <c r="R70" i="1"/>
  <c r="R532" i="1"/>
  <c r="R332" i="1"/>
  <c r="V740" i="1"/>
  <c r="Q515" i="1"/>
  <c r="R515" i="1"/>
  <c r="Q252" i="1"/>
  <c r="R252" i="1"/>
  <c r="R431" i="1"/>
  <c r="R258" i="1"/>
  <c r="R7" i="1"/>
  <c r="R1007" i="1"/>
  <c r="R930" i="1"/>
  <c r="V790" i="1"/>
  <c r="V939" i="1"/>
  <c r="V157" i="1"/>
  <c r="V10" i="1"/>
  <c r="V128" i="1"/>
  <c r="V686" i="1"/>
  <c r="R19" i="1"/>
  <c r="R387" i="1"/>
  <c r="Q450" i="1"/>
  <c r="Q929" i="1"/>
  <c r="Q372" i="1"/>
  <c r="Q939" i="1"/>
  <c r="R939" i="1"/>
  <c r="V41" i="1"/>
  <c r="Q10" i="1"/>
  <c r="R10" i="1"/>
  <c r="Q128" i="1"/>
  <c r="Q402" i="1"/>
  <c r="V837" i="1"/>
  <c r="V748" i="1"/>
  <c r="Q41" i="1"/>
  <c r="V192" i="1"/>
  <c r="V1005" i="1"/>
  <c r="Q698" i="1"/>
  <c r="V505" i="1"/>
  <c r="Q365" i="1"/>
  <c r="R365" i="1"/>
  <c r="V398" i="1"/>
  <c r="V893" i="1"/>
  <c r="V849" i="1"/>
  <c r="V461" i="1"/>
  <c r="Q288" i="1"/>
  <c r="R288" i="1"/>
  <c r="V420" i="1"/>
  <c r="Q1005" i="1"/>
  <c r="R1005" i="1"/>
  <c r="V861" i="1"/>
  <c r="Q814" i="1"/>
  <c r="R346" i="1"/>
  <c r="R685" i="1"/>
  <c r="R246" i="1"/>
  <c r="Q893" i="1"/>
  <c r="R893" i="1"/>
  <c r="Q1025" i="1"/>
  <c r="Q965" i="1"/>
  <c r="Q141" i="1"/>
  <c r="V405" i="1"/>
  <c r="Q152" i="1"/>
  <c r="R152" i="1"/>
  <c r="V9" i="1"/>
  <c r="Q421" i="1"/>
  <c r="V408" i="1"/>
  <c r="Q970" i="1"/>
  <c r="V185" i="1"/>
  <c r="Q764" i="1"/>
  <c r="V181" i="1"/>
  <c r="V338" i="1"/>
  <c r="Q345" i="1"/>
  <c r="Q367" i="1"/>
  <c r="R367" i="1"/>
  <c r="V588" i="1"/>
  <c r="Q792" i="1"/>
  <c r="Q93" i="1"/>
  <c r="R501" i="1"/>
  <c r="R41" i="1"/>
  <c r="R128" i="1"/>
  <c r="R820" i="1"/>
  <c r="R344" i="1"/>
  <c r="R393" i="1"/>
  <c r="R588" i="1"/>
  <c r="Q545" i="1"/>
  <c r="V757" i="1"/>
  <c r="V296" i="1"/>
  <c r="V1016" i="1"/>
  <c r="Q542" i="1"/>
  <c r="R542" i="1"/>
  <c r="R254" i="1"/>
  <c r="R141" i="1"/>
  <c r="R50" i="1"/>
  <c r="R124" i="1"/>
  <c r="R421" i="1"/>
  <c r="R919" i="1"/>
  <c r="V781" i="1"/>
  <c r="V860" i="1"/>
  <c r="V697" i="1"/>
  <c r="V319" i="1"/>
  <c r="R602" i="1"/>
  <c r="R90" i="1"/>
  <c r="R539" i="1"/>
  <c r="R849" i="1"/>
  <c r="R837" i="1"/>
  <c r="Q757" i="1"/>
  <c r="R757" i="1"/>
  <c r="Q781" i="1"/>
  <c r="Q860" i="1"/>
  <c r="V598" i="1"/>
  <c r="V975" i="1"/>
  <c r="Q871" i="1"/>
  <c r="R871" i="1"/>
  <c r="Q877" i="1"/>
  <c r="R877" i="1"/>
  <c r="Q205" i="1"/>
  <c r="Q296" i="1"/>
  <c r="V251" i="1"/>
  <c r="Q103" i="1"/>
  <c r="R103" i="1"/>
  <c r="R190" i="1"/>
  <c r="Q311" i="1"/>
  <c r="R311" i="1"/>
  <c r="R73" i="1"/>
  <c r="Q73" i="1"/>
  <c r="Q744" i="1"/>
  <c r="Q648" i="1"/>
  <c r="R648" i="1"/>
  <c r="Q308" i="1"/>
  <c r="R308" i="1"/>
  <c r="V698" i="1"/>
  <c r="Q461" i="1"/>
  <c r="V819" i="1"/>
  <c r="V34" i="1"/>
  <c r="Q181" i="1"/>
  <c r="Q540" i="1"/>
  <c r="V212" i="1"/>
  <c r="V293" i="1"/>
  <c r="V486" i="1"/>
  <c r="V1017" i="1"/>
  <c r="R321" i="1"/>
  <c r="R790" i="1"/>
  <c r="R157" i="1"/>
  <c r="R402" i="1"/>
  <c r="R914" i="1"/>
  <c r="R764" i="1"/>
  <c r="Q819" i="1"/>
  <c r="R819" i="1"/>
  <c r="V688" i="1"/>
  <c r="V734" i="1"/>
  <c r="V13" i="1"/>
  <c r="Q608" i="1"/>
  <c r="R608" i="1"/>
  <c r="V902" i="1"/>
  <c r="Q688" i="1"/>
  <c r="V367" i="1"/>
  <c r="V586" i="1"/>
  <c r="Q680" i="1"/>
  <c r="R680" i="1"/>
  <c r="Q882" i="1"/>
  <c r="R882" i="1"/>
  <c r="Q426" i="1"/>
  <c r="R426" i="1"/>
  <c r="R345" i="1"/>
  <c r="R435" i="1"/>
  <c r="Q127" i="1"/>
  <c r="V867" i="1"/>
  <c r="V233" i="1"/>
  <c r="Q353" i="1"/>
  <c r="Q770" i="1"/>
  <c r="R770" i="1"/>
  <c r="R319" i="1"/>
  <c r="Q126" i="1"/>
  <c r="R126" i="1"/>
  <c r="Q411" i="1"/>
  <c r="R411" i="1"/>
  <c r="V71" i="1"/>
  <c r="V282" i="1"/>
  <c r="V133" i="1"/>
  <c r="Q572" i="1"/>
  <c r="R572" i="1"/>
  <c r="R957" i="1"/>
  <c r="R860" i="1"/>
  <c r="R808" i="1"/>
  <c r="V925" i="1"/>
  <c r="V728" i="1"/>
  <c r="V226" i="1"/>
  <c r="Q865" i="1"/>
  <c r="R865" i="1"/>
  <c r="V106" i="1"/>
  <c r="R71" i="1"/>
  <c r="V554" i="1"/>
  <c r="Q302" i="1"/>
  <c r="V357" i="1"/>
  <c r="Q782" i="1"/>
  <c r="Q681" i="1"/>
  <c r="R681" i="1"/>
  <c r="R349" i="1"/>
  <c r="Q349" i="1"/>
  <c r="R781" i="1"/>
  <c r="R688" i="1"/>
  <c r="R251" i="1"/>
  <c r="R727" i="1"/>
  <c r="V655" i="1"/>
  <c r="V383" i="1"/>
  <c r="Q728" i="1"/>
  <c r="R728" i="1"/>
  <c r="R486" i="1"/>
  <c r="R598" i="1"/>
  <c r="R102" i="1"/>
  <c r="Q46" i="1"/>
  <c r="V732" i="1"/>
  <c r="V448" i="1"/>
  <c r="V498" i="1"/>
  <c r="Q655" i="1"/>
  <c r="V689" i="1"/>
  <c r="V649" i="1"/>
  <c r="Q383" i="1"/>
  <c r="V104" i="1"/>
  <c r="V714" i="1"/>
  <c r="Q68" i="1"/>
  <c r="Q726" i="1"/>
  <c r="R726" i="1"/>
  <c r="R601" i="1"/>
  <c r="Q714" i="1"/>
  <c r="Q498" i="1"/>
  <c r="R498" i="1"/>
  <c r="Q447" i="1"/>
  <c r="R447" i="1"/>
  <c r="V843" i="1"/>
  <c r="V667" i="1"/>
  <c r="Q417" i="1"/>
  <c r="Q907" i="1"/>
  <c r="V127" i="1"/>
  <c r="V743" i="1"/>
  <c r="R83" i="1"/>
  <c r="R438" i="1"/>
  <c r="R754" i="1"/>
  <c r="R300" i="1"/>
  <c r="R826" i="1"/>
  <c r="R494" i="1"/>
  <c r="R575" i="1"/>
  <c r="R445" i="1"/>
  <c r="Q974" i="1"/>
  <c r="Q159" i="1"/>
  <c r="Q96" i="1"/>
  <c r="V755" i="1"/>
  <c r="Q304" i="1"/>
  <c r="Q168" i="1"/>
  <c r="R168" i="1"/>
  <c r="Q240" i="1"/>
  <c r="R240" i="1"/>
  <c r="R324" i="1"/>
  <c r="Q876" i="1"/>
  <c r="R782" i="1"/>
  <c r="Q733" i="1"/>
  <c r="R897" i="1"/>
  <c r="V524" i="1"/>
  <c r="Q962" i="1"/>
  <c r="R962" i="1"/>
  <c r="V851" i="1"/>
  <c r="Q434" i="1"/>
  <c r="R434" i="1"/>
  <c r="V735" i="1"/>
  <c r="Q2" i="1"/>
  <c r="R666" i="1"/>
  <c r="V329" i="1"/>
  <c r="R755" i="1"/>
  <c r="V298" i="1"/>
  <c r="Q480" i="1"/>
  <c r="Q743" i="1"/>
  <c r="R663" i="1"/>
  <c r="V825" i="1"/>
  <c r="V932" i="1"/>
  <c r="Q683" i="1"/>
  <c r="R683" i="1"/>
  <c r="R329" i="1"/>
  <c r="Q279" i="1"/>
  <c r="R279" i="1"/>
  <c r="V631" i="1"/>
  <c r="V107" i="1"/>
  <c r="V419" i="1"/>
  <c r="V144" i="1"/>
  <c r="Q760" i="1"/>
  <c r="Q825" i="1"/>
  <c r="R825" i="1"/>
  <c r="R714" i="1"/>
  <c r="R357" i="1"/>
  <c r="R847" i="1"/>
  <c r="Q671" i="1"/>
  <c r="R752" i="1"/>
  <c r="Q523" i="1"/>
  <c r="V827" i="1"/>
  <c r="Q631" i="1"/>
  <c r="R631" i="1"/>
  <c r="Q419" i="1"/>
  <c r="R419" i="1"/>
  <c r="V231" i="1"/>
  <c r="V767" i="1"/>
  <c r="R383" i="1"/>
  <c r="R925" i="1"/>
  <c r="R302" i="1"/>
  <c r="R396" i="1"/>
  <c r="Q133" i="1"/>
  <c r="V572" i="1"/>
  <c r="Q838" i="1"/>
  <c r="R838" i="1"/>
  <c r="R99" i="1"/>
  <c r="Q233" i="1"/>
  <c r="V681" i="1"/>
  <c r="Q317" i="1"/>
  <c r="V6" i="1"/>
  <c r="Q231" i="1"/>
  <c r="R231" i="1"/>
  <c r="Q612" i="1"/>
  <c r="V261" i="1"/>
  <c r="Q493" i="1"/>
  <c r="V974" i="1"/>
  <c r="Q798" i="1"/>
  <c r="R798" i="1"/>
  <c r="V701" i="1"/>
  <c r="V412" i="1"/>
  <c r="Q767" i="1"/>
  <c r="Q701" i="1"/>
  <c r="V466" i="1"/>
  <c r="Q469" i="1"/>
  <c r="Q287" i="1"/>
  <c r="R287" i="1"/>
  <c r="Q189" i="1"/>
  <c r="Q879" i="1"/>
  <c r="R879" i="1"/>
  <c r="R531" i="1"/>
  <c r="Q531" i="1"/>
  <c r="R11" i="1"/>
  <c r="R122" i="1"/>
  <c r="R474" i="1"/>
  <c r="Q983" i="1"/>
  <c r="R983" i="1"/>
  <c r="Q629" i="1"/>
  <c r="R629" i="1"/>
  <c r="Q864" i="1"/>
  <c r="R864" i="1"/>
  <c r="Q880" i="1"/>
  <c r="R880" i="1"/>
  <c r="Q100" i="1"/>
  <c r="R100" i="1"/>
  <c r="V738" i="1"/>
  <c r="R427" i="1"/>
  <c r="R131" i="1"/>
  <c r="R522" i="1"/>
  <c r="R363" i="1"/>
  <c r="Q738" i="1"/>
  <c r="Q466" i="1"/>
  <c r="V21" i="1"/>
  <c r="R810" i="1"/>
  <c r="Q862" i="1"/>
  <c r="V664" i="1"/>
  <c r="Q21" i="1"/>
  <c r="V887" i="1"/>
  <c r="V603" i="1"/>
  <c r="Q769" i="1"/>
  <c r="Q708" i="1"/>
  <c r="R708" i="1"/>
  <c r="Q783" i="1"/>
  <c r="Q1011" i="1"/>
  <c r="R1011" i="1"/>
  <c r="V234" i="1"/>
  <c r="V425" i="1"/>
  <c r="Q261" i="1"/>
  <c r="V362" i="1"/>
  <c r="Q804" i="1"/>
  <c r="Q954" i="1"/>
  <c r="Q786" i="1"/>
  <c r="Q442" i="1"/>
  <c r="R6" i="1"/>
  <c r="R248" i="1"/>
  <c r="R150" i="1"/>
  <c r="R760" i="1"/>
  <c r="Q956" i="1"/>
  <c r="R956" i="1"/>
  <c r="R242" i="1"/>
  <c r="R556" i="1"/>
  <c r="Q848" i="1"/>
  <c r="R848" i="1"/>
  <c r="V436" i="1"/>
  <c r="V476" i="1"/>
  <c r="Q624" i="1"/>
  <c r="R624" i="1"/>
  <c r="Q780" i="1"/>
  <c r="R780" i="1"/>
  <c r="V890" i="1"/>
  <c r="Q25" i="1"/>
  <c r="Q1023" i="1"/>
  <c r="V203" i="1"/>
  <c r="V180" i="1"/>
  <c r="Q604" i="1"/>
  <c r="R604" i="1"/>
  <c r="R304" i="1"/>
  <c r="R107" i="1"/>
  <c r="R480" i="1"/>
  <c r="V413" i="1"/>
  <c r="Q394" i="1"/>
  <c r="R394" i="1"/>
  <c r="R454" i="1"/>
  <c r="Q454" i="1"/>
  <c r="R767" i="1"/>
  <c r="Q412" i="1"/>
  <c r="V287" i="1"/>
  <c r="Q18" i="1"/>
  <c r="Q724" i="1"/>
  <c r="R829" i="1"/>
  <c r="R675" i="1"/>
  <c r="Q529" i="1"/>
  <c r="Q1012" i="1"/>
  <c r="V651" i="1"/>
  <c r="Q451" i="1"/>
  <c r="R451" i="1"/>
  <c r="R954" i="1"/>
  <c r="R21" i="1"/>
  <c r="R493" i="1"/>
  <c r="R651" i="1"/>
  <c r="R822" i="1"/>
  <c r="R673" i="1"/>
  <c r="V817" i="1"/>
  <c r="V147" i="1"/>
  <c r="Q1003" i="1"/>
  <c r="R1003" i="1"/>
  <c r="R440" i="1"/>
  <c r="R538" i="1"/>
  <c r="R18" i="1"/>
  <c r="R444" i="1"/>
  <c r="V873" i="1"/>
  <c r="R61" i="1"/>
  <c r="R464" i="1"/>
  <c r="R413" i="1"/>
  <c r="V801" i="1"/>
  <c r="Q203" i="1"/>
  <c r="Q707" i="1"/>
  <c r="V530" i="1"/>
  <c r="V676" i="1"/>
  <c r="Q817" i="1"/>
  <c r="R817" i="1"/>
  <c r="Q147" i="1"/>
  <c r="V891" i="1"/>
  <c r="V769" i="1"/>
  <c r="R774" i="1"/>
  <c r="V333" i="1"/>
  <c r="V950" i="1"/>
  <c r="Q996" i="1"/>
  <c r="R996" i="1"/>
  <c r="Q471" i="1"/>
  <c r="Q410" i="1"/>
  <c r="Q931" i="1"/>
  <c r="V457" i="1"/>
  <c r="Q355" i="1"/>
  <c r="R355" i="1"/>
  <c r="V880" i="1"/>
  <c r="V1002" i="1"/>
  <c r="R442" i="1"/>
  <c r="Q868" i="1"/>
  <c r="Q530" i="1"/>
  <c r="V1015" i="1"/>
  <c r="Q987" i="1"/>
  <c r="R987" i="1"/>
  <c r="V511" i="1"/>
  <c r="V994" i="1"/>
  <c r="Q785" i="1"/>
  <c r="R785" i="1"/>
  <c r="Q1015" i="1"/>
  <c r="R1015" i="1"/>
  <c r="V1012" i="1"/>
  <c r="Q961" i="1"/>
  <c r="Q723" i="1"/>
  <c r="V991" i="1"/>
  <c r="R529" i="1"/>
  <c r="R872" i="1"/>
  <c r="Q78" i="1"/>
  <c r="V359" i="1"/>
  <c r="Q870" i="1"/>
  <c r="Q429" i="1"/>
  <c r="Q238" i="1"/>
  <c r="R238" i="1"/>
  <c r="Q856" i="1"/>
  <c r="R856" i="1"/>
  <c r="V981" i="1"/>
  <c r="V563" i="1"/>
  <c r="V459" i="1"/>
  <c r="V606" i="1"/>
  <c r="Q177" i="1"/>
  <c r="R177" i="1"/>
  <c r="V947" i="1"/>
  <c r="Q175" i="1"/>
  <c r="R175" i="1"/>
  <c r="R678" i="1"/>
  <c r="Q678" i="1"/>
  <c r="Q845" i="1"/>
  <c r="R845" i="1"/>
  <c r="R511" i="1"/>
  <c r="V385" i="1"/>
  <c r="R1002" i="1"/>
  <c r="Q219" i="1"/>
  <c r="Q637" i="1"/>
  <c r="R637" i="1"/>
  <c r="V399" i="1"/>
  <c r="Q563" i="1"/>
  <c r="Q625" i="1"/>
  <c r="V632" i="1"/>
  <c r="V1019" i="1"/>
  <c r="Q385" i="1"/>
  <c r="V155" i="1"/>
  <c r="Q453" i="1"/>
  <c r="R453" i="1"/>
  <c r="R410" i="1"/>
  <c r="R917" i="1"/>
  <c r="V765" i="1"/>
  <c r="V443" i="1"/>
  <c r="Q859" i="1"/>
  <c r="R859" i="1"/>
  <c r="Q990" i="1"/>
  <c r="R990" i="1"/>
  <c r="Q759" i="1"/>
  <c r="Q988" i="1"/>
  <c r="Q550" i="1"/>
  <c r="Q621" i="1"/>
  <c r="Q801" i="1"/>
  <c r="V583" i="1"/>
  <c r="Q1006" i="1"/>
  <c r="Q662" i="1"/>
  <c r="R662" i="1"/>
  <c r="V569" i="1"/>
  <c r="Q443" i="1"/>
  <c r="Q381" i="1"/>
  <c r="V351" i="1"/>
  <c r="Q583" i="1"/>
  <c r="V564" i="1"/>
  <c r="Q60" i="1"/>
  <c r="R60" i="1"/>
  <c r="Q684" i="1"/>
  <c r="R684" i="1"/>
  <c r="V492" i="1"/>
  <c r="V140" i="1"/>
  <c r="Q533" i="1"/>
  <c r="Q360" i="1"/>
  <c r="V741" i="1"/>
  <c r="V719" i="1"/>
  <c r="Q24" i="1"/>
  <c r="R24" i="1"/>
  <c r="R868" i="1"/>
  <c r="Q264" i="1"/>
  <c r="R264" i="1"/>
  <c r="Q492" i="1"/>
  <c r="R492" i="1"/>
  <c r="V188" i="1"/>
  <c r="V541" i="1"/>
  <c r="Q188" i="1"/>
  <c r="R188" i="1"/>
  <c r="Q541" i="1"/>
  <c r="R541" i="1"/>
  <c r="Q430" i="1"/>
  <c r="Q401" i="1"/>
  <c r="R401" i="1"/>
  <c r="V913" i="1"/>
  <c r="V173" i="1"/>
  <c r="Q899" i="1"/>
  <c r="Q833" i="1"/>
  <c r="Q704" i="1"/>
  <c r="Q370" i="1"/>
  <c r="Q913" i="1"/>
  <c r="R913" i="1"/>
  <c r="V762" i="1"/>
  <c r="V257" i="1"/>
  <c r="V266" i="1"/>
  <c r="Q347" i="1"/>
  <c r="Q762" i="1"/>
  <c r="R762" i="1"/>
  <c r="R535" i="1"/>
  <c r="Q535" i="1"/>
  <c r="V775" i="1"/>
  <c r="R473" i="1"/>
  <c r="Q473" i="1"/>
  <c r="V285" i="1"/>
  <c r="Q216" i="1"/>
  <c r="R216" i="1"/>
  <c r="R895" i="1"/>
  <c r="R595" i="1"/>
  <c r="R593" i="1"/>
  <c r="R654" i="1"/>
  <c r="R1006" i="1"/>
  <c r="R806" i="1"/>
  <c r="Q613" i="1"/>
  <c r="Q574" i="1"/>
  <c r="R574" i="1"/>
  <c r="V198" i="1"/>
  <c r="V763" i="1"/>
  <c r="V481" i="1"/>
  <c r="V747" i="1"/>
  <c r="V971" i="1"/>
  <c r="V898" i="1"/>
  <c r="V788" i="1"/>
  <c r="V835" i="1"/>
  <c r="R718" i="1"/>
  <c r="R881" i="1"/>
  <c r="R571" i="1"/>
  <c r="R1019" i="1"/>
  <c r="R948" i="1"/>
  <c r="R627" i="1"/>
  <c r="Q5" i="1"/>
  <c r="R5" i="1"/>
  <c r="V409" i="1"/>
  <c r="Q832" i="1"/>
  <c r="R832" i="1"/>
  <c r="V130" i="1"/>
  <c r="R750" i="1"/>
  <c r="Q750" i="1"/>
  <c r="V503" i="1"/>
  <c r="Q920" i="1"/>
  <c r="Q1009" i="1"/>
  <c r="R905" i="1"/>
  <c r="Q905" i="1"/>
  <c r="R632" i="1"/>
  <c r="V272" i="1"/>
  <c r="V244" i="1"/>
  <c r="Q452" i="1"/>
  <c r="Q314" i="1"/>
  <c r="V384" i="1"/>
  <c r="Q503" i="1"/>
  <c r="Q481" i="1"/>
  <c r="Q301" i="1"/>
  <c r="V973" i="1"/>
  <c r="Q949" i="1"/>
  <c r="V889" i="1"/>
  <c r="Q835" i="1"/>
  <c r="R381" i="1"/>
  <c r="R1000" i="1"/>
  <c r="R385" i="1"/>
  <c r="V1022" i="1"/>
  <c r="R928" i="1"/>
  <c r="Q928" i="1"/>
  <c r="Q665" i="1"/>
  <c r="R665" i="1"/>
  <c r="V700" i="1"/>
  <c r="V280" i="1"/>
  <c r="V900" i="1"/>
  <c r="V850" i="1"/>
  <c r="V129" i="1"/>
  <c r="Q145" i="1"/>
  <c r="R145" i="1"/>
  <c r="Q244" i="1"/>
  <c r="V742" i="1"/>
  <c r="Q942" i="1"/>
  <c r="Q761" i="1"/>
  <c r="V441" i="1"/>
  <c r="V309" i="1"/>
  <c r="Q280" i="1"/>
  <c r="V626" i="1"/>
  <c r="V1018" i="1"/>
  <c r="V24" i="1"/>
  <c r="Q802" i="1"/>
  <c r="Q628" i="1"/>
  <c r="Q742" i="1"/>
  <c r="R742" i="1"/>
  <c r="V729" i="1"/>
  <c r="V916" i="1"/>
  <c r="V151" i="1"/>
  <c r="Q850" i="1"/>
  <c r="R692" i="1"/>
  <c r="Q692" i="1"/>
  <c r="Q424" i="1"/>
  <c r="Q729" i="1"/>
  <c r="V286" i="1"/>
  <c r="Q916" i="1"/>
  <c r="V811" i="1"/>
  <c r="Q626" i="1"/>
  <c r="Q151" i="1"/>
  <c r="R151" i="1"/>
  <c r="R348" i="1"/>
  <c r="R429" i="1"/>
  <c r="R892" i="1"/>
  <c r="R592" i="1"/>
  <c r="R658" i="1"/>
  <c r="R301" i="1"/>
  <c r="R949" i="1"/>
  <c r="R1009" i="1"/>
  <c r="R452" i="1"/>
  <c r="R833" i="1"/>
  <c r="R704" i="1"/>
  <c r="R1021" i="1"/>
  <c r="R773" i="1"/>
  <c r="R918" i="1"/>
  <c r="R761" i="1"/>
  <c r="R721" i="1"/>
  <c r="R527" i="1"/>
  <c r="R281" i="1"/>
  <c r="R430" i="1"/>
  <c r="R908" i="1"/>
  <c r="R347" i="1"/>
  <c r="R964" i="1"/>
  <c r="R551" i="1"/>
  <c r="R916" i="1"/>
  <c r="R280" i="1"/>
  <c r="R503" i="1"/>
  <c r="R775" i="1"/>
  <c r="R256" i="1"/>
  <c r="R942" i="1"/>
  <c r="R713" i="1"/>
  <c r="R729" i="1"/>
  <c r="R130" i="1"/>
  <c r="R885" i="1"/>
  <c r="R361" i="1"/>
  <c r="R802" i="1"/>
  <c r="R600" i="1"/>
  <c r="R424" i="1"/>
  <c r="R314" i="1"/>
  <c r="R899" i="1"/>
  <c r="R552" i="1"/>
  <c r="R920" i="1"/>
  <c r="R894" i="1"/>
  <c r="R611" i="1"/>
  <c r="R309" i="1"/>
  <c r="R973" i="1"/>
  <c r="R889" i="1"/>
  <c r="R835" i="1"/>
  <c r="B2" i="2" l="1"/>
  <c r="W1019" i="1" s="1"/>
  <c r="W615" i="1" l="1"/>
  <c r="W629" i="1"/>
  <c r="W814" i="1"/>
  <c r="W341" i="1"/>
  <c r="W777" i="1"/>
  <c r="W356" i="1"/>
  <c r="W279" i="1"/>
  <c r="W187" i="1"/>
  <c r="W453" i="1"/>
  <c r="W572" i="1"/>
  <c r="W746" i="1"/>
  <c r="W59" i="1"/>
  <c r="W123" i="1"/>
  <c r="W471" i="1"/>
  <c r="W918" i="1"/>
  <c r="W666" i="1"/>
  <c r="W277" i="1"/>
  <c r="W640" i="1"/>
  <c r="W93" i="1"/>
  <c r="W875" i="1"/>
  <c r="W611" i="1"/>
  <c r="W490" i="1"/>
  <c r="W585" i="1"/>
  <c r="W982" i="1"/>
  <c r="W132" i="1"/>
  <c r="W25" i="1"/>
  <c r="W291" i="1"/>
  <c r="W1007" i="1"/>
  <c r="W757" i="1"/>
  <c r="W989" i="1"/>
  <c r="W739" i="1"/>
  <c r="W283" i="1"/>
  <c r="W12" i="1"/>
  <c r="W376" i="1"/>
  <c r="W319" i="1"/>
  <c r="W220" i="1"/>
  <c r="W265" i="1"/>
  <c r="W475" i="1"/>
  <c r="W862" i="1"/>
  <c r="W692" i="1"/>
  <c r="W612" i="1"/>
  <c r="W663" i="1"/>
  <c r="W67" i="1"/>
  <c r="W974" i="1"/>
  <c r="W554" i="1"/>
  <c r="W499" i="1"/>
  <c r="W803" i="1"/>
  <c r="W102" i="1"/>
  <c r="W550" i="1"/>
  <c r="W125" i="1"/>
  <c r="W774" i="1"/>
  <c r="W142" i="1"/>
  <c r="W186" i="1"/>
  <c r="W172" i="1"/>
  <c r="W397" i="1"/>
  <c r="W6" i="1"/>
  <c r="W929" i="1"/>
  <c r="W300" i="1"/>
  <c r="W370" i="1"/>
  <c r="W47" i="1"/>
  <c r="W253" i="1"/>
  <c r="W1020" i="1"/>
  <c r="W373" i="1"/>
  <c r="W946" i="1"/>
  <c r="W737" i="1"/>
  <c r="W14" i="1"/>
  <c r="W675" i="1"/>
  <c r="W124" i="1"/>
  <c r="W672" i="1"/>
  <c r="W180" i="1"/>
  <c r="W958" i="1"/>
  <c r="W388" i="1"/>
  <c r="W298" i="1"/>
  <c r="W937" i="1"/>
  <c r="W462" i="1"/>
  <c r="W175" i="1"/>
  <c r="W364" i="1"/>
  <c r="W748" i="1"/>
  <c r="W42" i="1"/>
  <c r="W528" i="1"/>
  <c r="W481" i="1"/>
  <c r="W134" i="1"/>
  <c r="W687" i="1"/>
  <c r="W889" i="1"/>
  <c r="W726" i="1"/>
  <c r="W1025" i="1"/>
  <c r="W582" i="1"/>
  <c r="W163" i="1"/>
  <c r="W953" i="1"/>
  <c r="W605" i="1"/>
  <c r="W135" i="1"/>
  <c r="W979" i="1"/>
  <c r="W138" i="1"/>
  <c r="W243" i="1"/>
  <c r="W956" i="1"/>
  <c r="W452" i="1"/>
  <c r="W477" i="1"/>
  <c r="W367" i="1"/>
  <c r="W276" i="1"/>
  <c r="W87" i="1"/>
  <c r="W609" i="1"/>
  <c r="W274" i="1"/>
  <c r="W326" i="1"/>
  <c r="W103" i="1"/>
  <c r="W607" i="1"/>
  <c r="W213" i="1"/>
  <c r="W549" i="1"/>
  <c r="W339" i="1"/>
  <c r="W405" i="1"/>
  <c r="W9" i="1"/>
  <c r="W429" i="1"/>
  <c r="W969" i="1"/>
  <c r="W518" i="1"/>
  <c r="W617" i="1"/>
  <c r="W534" i="1"/>
  <c r="W21" i="1"/>
  <c r="W350" i="1"/>
  <c r="W820" i="1"/>
  <c r="W38" i="1"/>
  <c r="W13" i="1"/>
  <c r="W587" i="1"/>
  <c r="W207" i="1"/>
  <c r="W122" i="1"/>
  <c r="W24" i="1"/>
  <c r="W667" i="1"/>
  <c r="W804" i="1"/>
  <c r="W828" i="1"/>
  <c r="W594" i="1"/>
  <c r="W48" i="1"/>
  <c r="W646" i="1"/>
  <c r="W864" i="1"/>
  <c r="W697" i="1"/>
  <c r="W320" i="1"/>
  <c r="W216" i="1"/>
  <c r="W754" i="1"/>
  <c r="W434" i="1"/>
  <c r="W541" i="1"/>
  <c r="W622" i="1"/>
  <c r="W127" i="1"/>
  <c r="W681" i="1"/>
  <c r="W642" i="1"/>
  <c r="W557" i="1"/>
  <c r="W474" i="1"/>
  <c r="W257" i="1"/>
  <c r="W798" i="1"/>
  <c r="W114" i="1"/>
  <c r="W1012" i="1"/>
  <c r="W234" i="1"/>
  <c r="W940" i="1"/>
  <c r="W489" i="1"/>
  <c r="W801" i="1"/>
  <c r="W858" i="1"/>
  <c r="W538" i="1"/>
  <c r="W82" i="1"/>
  <c r="W917" i="1"/>
  <c r="W286" i="1"/>
  <c r="W384" i="1"/>
  <c r="W1004" i="1"/>
  <c r="W496" i="1"/>
  <c r="W973" i="1"/>
  <c r="W435" i="1"/>
  <c r="W351" i="1"/>
  <c r="W524" i="1"/>
  <c r="W284" i="1"/>
  <c r="W182" i="1"/>
  <c r="W369" i="1"/>
  <c r="W108" i="1"/>
  <c r="W571" i="1"/>
  <c r="W236" i="1"/>
  <c r="W766" i="1"/>
  <c r="W884" i="1"/>
  <c r="W676" i="1"/>
  <c r="W130" i="1"/>
  <c r="W725" i="1"/>
  <c r="W955" i="1"/>
  <c r="W971" i="1"/>
  <c r="W736" i="1"/>
  <c r="W649" i="1"/>
  <c r="W784" i="1"/>
  <c r="W706" i="1"/>
  <c r="W63" i="1"/>
  <c r="W173" i="1"/>
  <c r="W393" i="1"/>
  <c r="W252" i="1"/>
  <c r="W387" i="1"/>
  <c r="W744" i="1"/>
  <c r="W634" i="1"/>
  <c r="W788" i="1"/>
  <c r="W88" i="1"/>
  <c r="W101" i="1"/>
  <c r="W460" i="1"/>
  <c r="W383" i="1"/>
  <c r="W724" i="1"/>
  <c r="W3" i="1"/>
  <c r="W813" i="1"/>
  <c r="W486" i="1"/>
  <c r="W355" i="1"/>
  <c r="W389" i="1"/>
  <c r="W70" i="1"/>
  <c r="W466" i="1"/>
  <c r="W633" i="1"/>
  <c r="W909" i="1"/>
  <c r="W472" i="1"/>
  <c r="W11" i="1"/>
  <c r="W246" i="1"/>
  <c r="W707" i="1"/>
  <c r="W209" i="1"/>
  <c r="W110" i="1"/>
  <c r="W760" i="1"/>
  <c r="W305" i="1"/>
  <c r="W976" i="1"/>
  <c r="W224" i="1"/>
  <c r="W988" i="1"/>
  <c r="W200" i="1"/>
  <c r="W438" i="1"/>
  <c r="W560" i="1"/>
  <c r="W416" i="1"/>
  <c r="W624" i="1"/>
  <c r="W179" i="1"/>
  <c r="W303" i="1"/>
  <c r="W704" i="1"/>
  <c r="W16" i="1"/>
  <c r="W738" i="1"/>
  <c r="W310" i="1"/>
  <c r="W292" i="1"/>
  <c r="W943" i="1"/>
  <c r="W150" i="1"/>
  <c r="W144" i="1"/>
  <c r="W892" i="1"/>
  <c r="W282" i="1"/>
  <c r="W575" i="1"/>
  <c r="W168" i="1"/>
  <c r="W430" i="1"/>
  <c r="W637" i="1"/>
  <c r="W908" i="1"/>
  <c r="W86" i="1"/>
  <c r="W333" i="1"/>
  <c r="W221" i="1"/>
  <c r="W616" i="1"/>
  <c r="W815" i="1"/>
  <c r="W592" i="1"/>
  <c r="W1018" i="1"/>
  <c r="W41" i="1"/>
  <c r="W830" i="1"/>
  <c r="W600" i="1"/>
  <c r="W960" i="1"/>
  <c r="W745" i="1"/>
  <c r="W928" i="1"/>
  <c r="W31" i="1"/>
  <c r="W811" i="1"/>
  <c r="W926" i="1"/>
  <c r="W81" i="1"/>
  <c r="W402" i="1"/>
  <c r="W484" i="1"/>
  <c r="W181" i="1"/>
  <c r="W898" i="1"/>
  <c r="W463" i="1"/>
  <c r="W129" i="1"/>
  <c r="W826" i="1"/>
  <c r="W840" i="1"/>
  <c r="W329" i="1"/>
  <c r="W140" i="1"/>
  <c r="W111" i="1"/>
  <c r="W113" i="1"/>
  <c r="W226" i="1"/>
  <c r="W238" i="1"/>
  <c r="W895" i="1"/>
  <c r="W161" i="1"/>
  <c r="W577" i="1"/>
  <c r="W7" i="1"/>
  <c r="W965" i="1"/>
  <c r="W758" i="1"/>
  <c r="W184" i="1"/>
  <c r="W914" i="1"/>
  <c r="W567" i="1"/>
  <c r="W232" i="1"/>
  <c r="W695" i="1"/>
  <c r="W631" i="1"/>
  <c r="W449" i="1"/>
  <c r="W206" i="1"/>
  <c r="W357" i="1"/>
  <c r="W548" i="1"/>
  <c r="W997" i="1"/>
  <c r="W422" i="1"/>
  <c r="W731" i="1"/>
  <c r="W588" i="1"/>
  <c r="W476" i="1"/>
  <c r="W576" i="1"/>
  <c r="W331" i="1"/>
  <c r="W750" i="1"/>
  <c r="W893" i="1"/>
  <c r="W783" i="1"/>
  <c r="W597" i="1"/>
  <c r="W656" i="1"/>
  <c r="W835" i="1"/>
  <c r="W658" i="1"/>
  <c r="W231" i="1"/>
  <c r="W441" i="1"/>
  <c r="W468" i="1"/>
  <c r="W304" i="1"/>
  <c r="W756" i="1"/>
  <c r="W508" i="1"/>
  <c r="W443" i="1"/>
  <c r="W693" i="1"/>
  <c r="W1009" i="1"/>
  <c r="W54" i="1"/>
  <c r="W307" i="1"/>
  <c r="W708" i="1"/>
  <c r="W619" i="1"/>
  <c r="W844" i="1"/>
  <c r="W285" i="1"/>
  <c r="W882" i="1"/>
  <c r="W413" i="1"/>
  <c r="W506" i="1"/>
  <c r="W641" i="1"/>
  <c r="W916" i="1"/>
  <c r="W963" i="1"/>
  <c r="W336" i="1"/>
  <c r="W841" i="1"/>
  <c r="W247" i="1"/>
  <c r="W198" i="1"/>
  <c r="W752" i="1"/>
  <c r="W272" i="1"/>
  <c r="W309" i="1"/>
  <c r="W507" i="1"/>
  <c r="W603" i="1"/>
  <c r="W537" i="1"/>
  <c r="W877" i="1"/>
  <c r="W415" i="1"/>
  <c r="W939" i="1"/>
  <c r="W395" i="1"/>
  <c r="W961" i="1"/>
  <c r="W795" i="1"/>
  <c r="W273" i="1"/>
  <c r="W661" i="1"/>
  <c r="W223" i="1"/>
  <c r="W483" i="1"/>
  <c r="W17" i="1"/>
  <c r="W470" i="1"/>
  <c r="W807" i="1"/>
  <c r="W96" i="1"/>
  <c r="W613" i="1"/>
  <c r="W128" i="1"/>
  <c r="W85" i="1"/>
  <c r="W27" i="1"/>
  <c r="W75" i="1"/>
  <c r="W949" i="1"/>
  <c r="W421" i="1"/>
  <c r="W386" i="1"/>
  <c r="W248" i="1"/>
  <c r="W268" i="1"/>
  <c r="W1026" i="1"/>
  <c r="W711" i="1"/>
  <c r="W705" i="1"/>
  <c r="W1023" i="1"/>
  <c r="W505" i="1"/>
  <c r="W183" i="1"/>
  <c r="W824" i="1"/>
  <c r="W772" i="1"/>
  <c r="W762" i="1"/>
  <c r="W964" i="1"/>
  <c r="W280" i="1"/>
  <c r="W848" i="1"/>
  <c r="W106" i="1"/>
  <c r="W78" i="1"/>
  <c r="W1022" i="1"/>
  <c r="W60" i="1"/>
  <c r="W517" i="1"/>
  <c r="W786" i="1"/>
  <c r="W1015" i="1"/>
  <c r="W420" i="1"/>
  <c r="W900" i="1"/>
  <c r="W652" i="1"/>
  <c r="W544" i="1"/>
  <c r="W903" i="1"/>
  <c r="W396" i="1"/>
  <c r="W819" i="1"/>
  <c r="W493" i="1"/>
  <c r="W526" i="1"/>
  <c r="W888" i="1"/>
  <c r="W712" i="1"/>
  <c r="W8" i="1"/>
  <c r="W790" i="1"/>
  <c r="W710" i="1"/>
  <c r="W338" i="1"/>
  <c r="W334" i="1"/>
  <c r="W141" i="1"/>
  <c r="W674" i="1"/>
  <c r="W299" i="1"/>
  <c r="W595" i="1"/>
  <c r="W193" i="1"/>
  <c r="W116" i="1"/>
  <c r="W465" i="1"/>
  <c r="W570" i="1"/>
  <c r="W330" i="1"/>
  <c r="W931" i="1"/>
  <c r="W211" i="1"/>
  <c r="W500" i="1"/>
  <c r="W601" i="1"/>
  <c r="W392" i="1"/>
  <c r="W1013" i="1"/>
  <c r="W787" i="1"/>
  <c r="W394" i="1"/>
  <c r="W34" i="1"/>
  <c r="W308" i="1"/>
  <c r="W390" i="1"/>
  <c r="W984" i="1"/>
  <c r="W205" i="1"/>
  <c r="W768" i="1"/>
  <c r="W185" i="1"/>
  <c r="W1014" i="1"/>
  <c r="W972" i="1"/>
  <c r="W293" i="1"/>
  <c r="W53" i="1"/>
  <c r="W159" i="1"/>
  <c r="W812" i="1"/>
  <c r="W136" i="1"/>
  <c r="W776" i="1"/>
  <c r="W721" i="1"/>
  <c r="W374" i="1"/>
  <c r="W765" i="1"/>
  <c r="W491" i="1"/>
  <c r="Y491" i="1" s="1"/>
  <c r="AB491" i="1" s="1"/>
  <c r="W403" i="1"/>
  <c r="W793" i="1"/>
  <c r="W545" i="1"/>
  <c r="W457" i="1"/>
  <c r="W233" i="1"/>
  <c r="W302" i="1"/>
  <c r="W192" i="1"/>
  <c r="W464" i="1"/>
  <c r="W530" i="1"/>
  <c r="W657" i="1"/>
  <c r="W847" i="1"/>
  <c r="W29" i="1"/>
  <c r="W189" i="1"/>
  <c r="W433" i="1"/>
  <c r="W920" i="1"/>
  <c r="W76" i="1"/>
  <c r="W482" i="1"/>
  <c r="W527" i="1"/>
  <c r="W866" i="1"/>
  <c r="W800" i="1"/>
  <c r="W361" i="1"/>
  <c r="W626" i="1"/>
  <c r="W458" i="1"/>
  <c r="W780" i="1"/>
  <c r="W424" i="1"/>
  <c r="W968" i="1"/>
  <c r="W686" i="1"/>
  <c r="W606" i="1"/>
  <c r="W977" i="1"/>
  <c r="W84" i="1"/>
  <c r="W970" i="1"/>
  <c r="W71" i="1"/>
  <c r="W589" i="1"/>
  <c r="W488" i="1"/>
  <c r="W679" i="1"/>
  <c r="W343" i="1"/>
  <c r="W668" i="1"/>
  <c r="W117" i="1"/>
  <c r="W2" i="1"/>
  <c r="AA2" i="1" s="1"/>
  <c r="W950" i="1"/>
  <c r="W431" i="1"/>
  <c r="W58" i="1"/>
  <c r="W237" i="1"/>
  <c r="W385" i="1"/>
  <c r="W536" i="1"/>
  <c r="W450" i="1"/>
  <c r="W868" i="1"/>
  <c r="W19" i="1"/>
  <c r="W809" i="1"/>
  <c r="W647" i="1"/>
  <c r="W323" i="1"/>
  <c r="W688" i="1"/>
  <c r="W627" i="1"/>
  <c r="W934" i="1"/>
  <c r="W210" i="1"/>
  <c r="W197" i="1"/>
  <c r="W957" i="1"/>
  <c r="W69" i="1"/>
  <c r="W419" i="1"/>
  <c r="W670" i="1"/>
  <c r="W50" i="1"/>
  <c r="W64" i="1"/>
  <c r="W717" i="1"/>
  <c r="W863" i="1"/>
  <c r="W147" i="1"/>
  <c r="W318" i="1"/>
  <c r="W287" i="1"/>
  <c r="W904" i="1"/>
  <c r="W251" i="1"/>
  <c r="W559" i="1"/>
  <c r="W767" i="1"/>
  <c r="W137" i="1"/>
  <c r="W271" i="1"/>
  <c r="W312" i="1"/>
  <c r="W821" i="1"/>
  <c r="W105" i="1"/>
  <c r="W715" i="1"/>
  <c r="W579" i="1"/>
  <c r="W153" i="1"/>
  <c r="W166" i="1"/>
  <c r="W665" i="1"/>
  <c r="W154" i="1"/>
  <c r="W109" i="1"/>
  <c r="W156" i="1"/>
  <c r="W411" i="1"/>
  <c r="W602" i="1"/>
  <c r="W264" i="1"/>
  <c r="W30" i="1"/>
  <c r="W258" i="1"/>
  <c r="W454" i="1"/>
  <c r="W97" i="1"/>
  <c r="W40" i="1"/>
  <c r="W49" i="1"/>
  <c r="W792" i="1"/>
  <c r="W501" i="1"/>
  <c r="W779" i="1"/>
  <c r="W459" i="1"/>
  <c r="W139" i="1"/>
  <c r="W423" i="1"/>
  <c r="W923" i="1"/>
  <c r="W515" i="1"/>
  <c r="W32" i="1"/>
  <c r="W723" i="1"/>
  <c r="W295" i="1"/>
  <c r="W22" i="1"/>
  <c r="W876" i="1"/>
  <c r="W610" i="1"/>
  <c r="W632" i="1"/>
  <c r="W871" i="1"/>
  <c r="W870" i="1"/>
  <c r="W398" i="1"/>
  <c r="W655" i="1"/>
  <c r="W5" i="1"/>
  <c r="W927" i="1"/>
  <c r="W260" i="1"/>
  <c r="W381" i="1"/>
  <c r="W849" i="1"/>
  <c r="W578" i="1"/>
  <c r="W806" i="1"/>
  <c r="W1016" i="1"/>
  <c r="W51" i="1"/>
  <c r="W838" i="1"/>
  <c r="W894" i="1"/>
  <c r="W121" i="1"/>
  <c r="W853" i="1"/>
  <c r="W742" i="1"/>
  <c r="W897" i="1"/>
  <c r="W891" i="1"/>
  <c r="W408" i="1"/>
  <c r="W829" i="1"/>
  <c r="W510" i="1"/>
  <c r="W732" i="1"/>
  <c r="W359" i="1"/>
  <c r="W981" i="1"/>
  <c r="W43" i="1"/>
  <c r="W214" i="1"/>
  <c r="W1008" i="1"/>
  <c r="W1006" i="1"/>
  <c r="W831" i="1"/>
  <c r="W718" i="1"/>
  <c r="W412" i="1"/>
  <c r="W775" i="1"/>
  <c r="W325" i="1"/>
  <c r="W839" i="1"/>
  <c r="W79" i="1"/>
  <c r="W52" i="1"/>
  <c r="W368" i="1"/>
  <c r="W169" i="1"/>
  <c r="W998" i="1"/>
  <c r="W473" i="1"/>
  <c r="W759" i="1"/>
  <c r="W380" i="1"/>
  <c r="W514" i="1"/>
  <c r="W855" i="1"/>
  <c r="W345" i="1"/>
  <c r="W860" i="1"/>
  <c r="W727" i="1"/>
  <c r="W709" i="1"/>
  <c r="W89" i="1"/>
  <c r="W391" i="1"/>
  <c r="W580" i="1"/>
  <c r="W45" i="1"/>
  <c r="W980" i="1"/>
  <c r="W671" i="1"/>
  <c r="W771" i="1"/>
  <c r="W808" i="1"/>
  <c r="W859" i="1"/>
  <c r="W190" i="1"/>
  <c r="W498" i="1"/>
  <c r="W905" i="1"/>
  <c r="W311" i="1"/>
  <c r="W867" i="1"/>
  <c r="W360" i="1"/>
  <c r="W869" i="1"/>
  <c r="W288" i="1"/>
  <c r="W987" i="1"/>
  <c r="W445" i="1"/>
  <c r="W599" i="1"/>
  <c r="W56" i="1"/>
  <c r="W301" i="1"/>
  <c r="W740" i="1"/>
  <c r="W467" i="1"/>
  <c r="W591" i="1"/>
  <c r="W664" i="1"/>
  <c r="W167" i="1"/>
  <c r="W191" i="1"/>
  <c r="W769" i="1"/>
  <c r="W148" i="1"/>
  <c r="W126" i="1"/>
  <c r="W563" i="1"/>
  <c r="W684" i="1"/>
  <c r="W598" i="1"/>
  <c r="W689" i="1"/>
  <c r="W196" i="1"/>
  <c r="W533" i="1"/>
  <c r="W902" i="1"/>
  <c r="W677" i="1"/>
  <c r="W20" i="1"/>
  <c r="W409" i="1"/>
  <c r="W324" i="1"/>
  <c r="W614" i="1"/>
  <c r="W316" i="1"/>
  <c r="W400" i="1"/>
  <c r="W74" i="1"/>
  <c r="W654" i="1"/>
  <c r="W555" i="1"/>
  <c r="W256" i="1"/>
  <c r="W46" i="1"/>
  <c r="W107" i="1"/>
  <c r="W33" i="1"/>
  <c r="W941" i="1"/>
  <c r="W39" i="1"/>
  <c r="W529" i="1"/>
  <c r="W532" i="1"/>
  <c r="W366" i="1"/>
  <c r="W992" i="1"/>
  <c r="W204" i="1"/>
  <c r="W573" i="1"/>
  <c r="W986" i="1"/>
  <c r="W354" i="1"/>
  <c r="W171" i="1"/>
  <c r="W270" i="1"/>
  <c r="W94" i="1"/>
  <c r="W690" i="1"/>
  <c r="W885" i="1"/>
  <c r="W44" i="1"/>
  <c r="W225" i="1"/>
  <c r="W23" i="1"/>
  <c r="W290" i="1"/>
  <c r="W546" i="1"/>
  <c r="W177" i="1"/>
  <c r="W935" i="1"/>
  <c r="W966" i="1"/>
  <c r="W789" i="1"/>
  <c r="W836" i="1"/>
  <c r="W239" i="1"/>
  <c r="W35" i="1"/>
  <c r="W662" i="1"/>
  <c r="W696" i="1"/>
  <c r="W104" i="1"/>
  <c r="W763" i="1"/>
  <c r="W215" i="1"/>
  <c r="W755" i="1"/>
  <c r="W593" i="1"/>
  <c r="W922" i="1"/>
  <c r="W513" i="1"/>
  <c r="W511" i="1"/>
  <c r="W865" i="1"/>
  <c r="W407" i="1"/>
  <c r="W155" i="1"/>
  <c r="W584" i="1"/>
  <c r="W630" i="1"/>
  <c r="W912" i="1"/>
  <c r="W722" i="1"/>
  <c r="W944" i="1"/>
  <c r="W621" i="1"/>
  <c r="W837" i="1"/>
  <c r="W954" i="1"/>
  <c r="W28" i="1"/>
  <c r="W782" i="1"/>
  <c r="W716" i="1"/>
  <c r="W911" i="1"/>
  <c r="W199" i="1"/>
  <c r="W878" i="1"/>
  <c r="W796" i="1"/>
  <c r="W741" i="1"/>
  <c r="W36" i="1"/>
  <c r="W522" i="1"/>
  <c r="W778" i="1"/>
  <c r="W487" i="1"/>
  <c r="W1024" i="1"/>
  <c r="W146" i="1"/>
  <c r="W322" i="1"/>
  <c r="W1001" i="1"/>
  <c r="W799" i="1"/>
  <c r="W678" i="1"/>
  <c r="W352" i="1"/>
  <c r="W645" i="1"/>
  <c r="W913" i="1"/>
  <c r="W945" i="1"/>
  <c r="W327" i="1"/>
  <c r="W948" i="1"/>
  <c r="W995" i="1"/>
  <c r="W275" i="1"/>
  <c r="W254" i="1"/>
  <c r="W228" i="1"/>
  <c r="W15" i="1"/>
  <c r="W296" i="1"/>
  <c r="W469" i="1"/>
  <c r="W845" i="1"/>
  <c r="W37" i="1"/>
  <c r="W659" i="1"/>
  <c r="W317" i="1"/>
  <c r="W947" i="1"/>
  <c r="W608" i="1"/>
  <c r="W846" i="1"/>
  <c r="W521" i="1"/>
  <c r="W683" i="1"/>
  <c r="W497" i="1"/>
  <c r="W764" i="1"/>
  <c r="W728" i="1"/>
  <c r="W503" i="1"/>
  <c r="W857" i="1"/>
  <c r="W542" i="1"/>
  <c r="W1000" i="1"/>
  <c r="W854" i="1"/>
  <c r="W1002" i="1"/>
  <c r="W261" i="1"/>
  <c r="W729" i="1"/>
  <c r="W1005" i="1"/>
  <c r="W436" i="1"/>
  <c r="W936" i="1"/>
  <c r="W99" i="1"/>
  <c r="W842" i="1"/>
  <c r="W152" i="1"/>
  <c r="W651" i="1"/>
  <c r="W98" i="1"/>
  <c r="W669" i="1"/>
  <c r="W994" i="1"/>
  <c r="W628" i="1"/>
  <c r="W417" i="1"/>
  <c r="W269" i="1"/>
  <c r="W164" i="1"/>
  <c r="W636" i="1"/>
  <c r="W924" i="1"/>
  <c r="W673" i="1"/>
  <c r="W509" i="1"/>
  <c r="W942" i="1"/>
  <c r="W586" i="1"/>
  <c r="W967" i="1"/>
  <c r="W406" i="1"/>
  <c r="W83" i="1"/>
  <c r="W143" i="1"/>
  <c r="W553" i="1"/>
  <c r="W747" i="1"/>
  <c r="W512" i="1"/>
  <c r="W802" i="1"/>
  <c r="W653" i="1"/>
  <c r="W4" i="1"/>
  <c r="W551" i="1"/>
  <c r="W442" i="1"/>
  <c r="W100" i="1"/>
  <c r="W255" i="1"/>
  <c r="W174" i="1"/>
  <c r="W250" i="1"/>
  <c r="W267" i="1"/>
  <c r="W241" i="1"/>
  <c r="W358" i="1"/>
  <c r="W245" i="1"/>
  <c r="W590" i="1"/>
  <c r="W810" i="1"/>
  <c r="W57" i="1"/>
  <c r="W906" i="1"/>
  <c r="W344" i="1"/>
  <c r="W346" i="1"/>
  <c r="Y346" i="1" s="1"/>
  <c r="AB346" i="1" s="1"/>
  <c r="W843" i="1"/>
  <c r="W249" i="1"/>
  <c r="W625" i="1"/>
  <c r="W694" i="1"/>
  <c r="W565" i="1"/>
  <c r="W951" i="1"/>
  <c r="W1010" i="1"/>
  <c r="W112" i="1"/>
  <c r="W494" i="1"/>
  <c r="W713" i="1"/>
  <c r="W208" i="1"/>
  <c r="W596" i="1"/>
  <c r="W145" i="1"/>
  <c r="W55" i="1"/>
  <c r="W447" i="1"/>
  <c r="W244" i="1"/>
  <c r="W278" i="1"/>
  <c r="W375" i="1"/>
  <c r="W371" i="1"/>
  <c r="W825" i="1"/>
  <c r="W816" i="1"/>
  <c r="W1003" i="1"/>
  <c r="W552" i="1"/>
  <c r="W227" i="1"/>
  <c r="W18" i="1"/>
  <c r="W797" i="1"/>
  <c r="W962" i="1"/>
  <c r="W833" i="1"/>
  <c r="W781" i="1"/>
  <c r="W785" i="1"/>
  <c r="W818" i="1"/>
  <c r="W448" i="1"/>
  <c r="W401" i="1"/>
  <c r="W65" i="1"/>
  <c r="W743" i="1"/>
  <c r="W425" i="1"/>
  <c r="W919" i="1"/>
  <c r="W504" i="1"/>
  <c r="W827" i="1"/>
  <c r="W348" i="1"/>
  <c r="W880" i="1"/>
  <c r="W993" i="1"/>
  <c r="W648" i="1"/>
  <c r="W569" i="1"/>
  <c r="W222" i="1"/>
  <c r="W975" i="1"/>
  <c r="W734" i="1"/>
  <c r="W523" i="1"/>
  <c r="W564" i="1"/>
  <c r="W540" i="1"/>
  <c r="W753" i="1"/>
  <c r="W235" i="1"/>
  <c r="W90" i="1"/>
  <c r="W170" i="1"/>
  <c r="W896" i="1"/>
  <c r="W263" i="1"/>
  <c r="W26" i="1"/>
  <c r="W485" i="1"/>
  <c r="W932" i="1"/>
  <c r="W492" i="1"/>
  <c r="W176" i="1"/>
  <c r="W372" i="1"/>
  <c r="W162" i="1"/>
  <c r="W313" i="1"/>
  <c r="W881" i="1"/>
  <c r="W439" i="1"/>
  <c r="W10" i="1"/>
  <c r="W378" i="1"/>
  <c r="W952" i="1"/>
  <c r="W202" i="1"/>
  <c r="W259" i="1"/>
  <c r="W773" i="1"/>
  <c r="W558" i="1"/>
  <c r="W879" i="1"/>
  <c r="W978" i="1"/>
  <c r="W901" i="1"/>
  <c r="W133" i="1"/>
  <c r="W700" i="1"/>
  <c r="W635" i="1"/>
  <c r="W461" i="1"/>
  <c r="W991" i="1"/>
  <c r="W883" i="1"/>
  <c r="W751" i="1"/>
  <c r="W817" i="1"/>
  <c r="W574" i="1"/>
  <c r="W691" i="1"/>
  <c r="W120" i="1"/>
  <c r="W446" i="1"/>
  <c r="W480" i="1"/>
  <c r="W535" i="1"/>
  <c r="W874" i="1"/>
  <c r="W856" i="1"/>
  <c r="W418" i="1"/>
  <c r="W907" i="1"/>
  <c r="W456" i="1"/>
  <c r="W851" i="1"/>
  <c r="W983" i="1"/>
  <c r="W382" i="1"/>
  <c r="W342" i="1"/>
  <c r="W404" i="1"/>
  <c r="W379" i="1"/>
  <c r="W377" i="1"/>
  <c r="W887" i="1"/>
  <c r="W581" i="1"/>
  <c r="W834" i="1"/>
  <c r="W660" i="1"/>
  <c r="W604" i="1"/>
  <c r="W620" i="1"/>
  <c r="W999" i="1"/>
  <c r="W68" i="1"/>
  <c r="W921" i="1"/>
  <c r="W583" i="1"/>
  <c r="W644" i="1"/>
  <c r="W1021" i="1"/>
  <c r="W702" i="1"/>
  <c r="W428" i="1"/>
  <c r="W188" i="1"/>
  <c r="W794" i="1"/>
  <c r="W915" i="1"/>
  <c r="W623" i="1"/>
  <c r="W230" i="1"/>
  <c r="W315" i="1"/>
  <c r="W805" i="1"/>
  <c r="W157" i="1"/>
  <c r="W363" i="1"/>
  <c r="W525" i="1"/>
  <c r="W80" i="1"/>
  <c r="W178" i="1"/>
  <c r="W289" i="1"/>
  <c r="W478" i="1"/>
  <c r="W886" i="1"/>
  <c r="W566" i="1"/>
  <c r="W118" i="1"/>
  <c r="W698" i="1"/>
  <c r="W444" i="1"/>
  <c r="W212" i="1"/>
  <c r="W337" i="1"/>
  <c r="W714" i="1"/>
  <c r="W314" i="1"/>
  <c r="W95" i="1"/>
  <c r="W414" i="1"/>
  <c r="W850" i="1"/>
  <c r="W77" i="1"/>
  <c r="W890" i="1"/>
  <c r="W899" i="1"/>
  <c r="W158" i="1"/>
  <c r="W229" i="1"/>
  <c r="W347" i="1"/>
  <c r="W195" i="1"/>
  <c r="W561" i="1"/>
  <c r="W410" i="1"/>
  <c r="W650" i="1"/>
  <c r="W73" i="1"/>
  <c r="W92" i="1"/>
  <c r="W165" i="1"/>
  <c r="W131" i="1"/>
  <c r="W281" i="1"/>
  <c r="W680" i="1"/>
  <c r="W516" i="1"/>
  <c r="W495" i="1"/>
  <c r="W62" i="1"/>
  <c r="W266" i="1"/>
  <c r="W568" i="1"/>
  <c r="W643" i="1"/>
  <c r="W321" i="1"/>
  <c r="W365" i="1"/>
  <c r="W151" i="1"/>
  <c r="W328" i="1"/>
  <c r="W872" i="1"/>
  <c r="W201" i="1"/>
  <c r="W823" i="1"/>
  <c r="W770" i="1"/>
  <c r="W427" i="1"/>
  <c r="W638" i="1"/>
  <c r="W242" i="1"/>
  <c r="W749" i="1"/>
  <c r="W539" i="1"/>
  <c r="W437" i="1"/>
  <c r="W822" i="1"/>
  <c r="W440" i="1"/>
  <c r="W938" i="1"/>
  <c r="W194" i="1"/>
  <c r="W362" i="1"/>
  <c r="W996" i="1"/>
  <c r="W618" i="1"/>
  <c r="W925" i="1"/>
  <c r="W218" i="1"/>
  <c r="W852" i="1"/>
  <c r="W160" i="1"/>
  <c r="W217" i="1"/>
  <c r="W562" i="1"/>
  <c r="W519" i="1"/>
  <c r="W306" i="1"/>
  <c r="W426" i="1"/>
  <c r="W1011" i="1"/>
  <c r="W639" i="1"/>
  <c r="W455" i="1"/>
  <c r="W730" i="1"/>
  <c r="W432" i="1"/>
  <c r="W699" i="1"/>
  <c r="W682" i="1"/>
  <c r="W547" i="1"/>
  <c r="W720" i="1"/>
  <c r="W985" i="1"/>
  <c r="W294" i="1"/>
  <c r="W91" i="1"/>
  <c r="W959" i="1"/>
  <c r="W701" i="1"/>
  <c r="W832" i="1"/>
  <c r="W733" i="1"/>
  <c r="W349" i="1"/>
  <c r="W119" i="1"/>
  <c r="W531" i="1"/>
  <c r="W861" i="1"/>
  <c r="W399" i="1"/>
  <c r="W761" i="1"/>
  <c r="W791" i="1"/>
  <c r="W479" i="1"/>
  <c r="W332" i="1"/>
  <c r="W556" i="1"/>
  <c r="W910" i="1"/>
  <c r="W353" i="1"/>
  <c r="W219" i="1"/>
  <c r="W685" i="1"/>
  <c r="W66" i="1"/>
  <c r="W703" i="1"/>
  <c r="W520" i="1"/>
  <c r="W451" i="1"/>
  <c r="W933" i="1"/>
  <c r="W1017" i="1"/>
  <c r="W719" i="1"/>
  <c r="W335" i="1"/>
  <c r="W72" i="1"/>
  <c r="W297" i="1"/>
  <c r="W873" i="1"/>
  <c r="W262" i="1"/>
  <c r="W115" i="1"/>
  <c r="W203" i="1"/>
  <c r="W502" i="1"/>
  <c r="W735" i="1"/>
  <c r="W240" i="1"/>
  <c r="W930" i="1"/>
  <c r="W990" i="1"/>
  <c r="W340" i="1"/>
  <c r="W543" i="1"/>
  <c r="W61" i="1"/>
  <c r="W149" i="1"/>
  <c r="Y250" i="1" l="1"/>
  <c r="AB250" i="1" s="1"/>
  <c r="Y424" i="1" l="1"/>
  <c r="AB424" i="1" s="1"/>
  <c r="Y153" i="1" l="1"/>
  <c r="AB153" i="1" s="1"/>
  <c r="Y411" i="1" l="1"/>
  <c r="AB411" i="1" s="1"/>
  <c r="Y94" i="1" l="1"/>
  <c r="AB94" i="1" s="1"/>
  <c r="Y70" i="1" l="1"/>
  <c r="AB70" i="1" s="1"/>
  <c r="Y7" i="1" l="1"/>
  <c r="AB7" i="1" s="1"/>
  <c r="Y19" i="1" l="1"/>
  <c r="AB19" i="1" s="1"/>
  <c r="Y274" i="1" l="1"/>
  <c r="AB274" i="1" s="1"/>
  <c r="Y209" i="1" l="1"/>
  <c r="AB209" i="1" s="1"/>
  <c r="Y81" i="1" l="1"/>
  <c r="AB81" i="1" s="1"/>
  <c r="Y118" i="1" l="1"/>
  <c r="AB118" i="1" s="1"/>
  <c r="Y3" i="1" l="1"/>
  <c r="AB3" i="1" s="1"/>
  <c r="Y4" i="1" l="1"/>
  <c r="AB4" i="1" s="1"/>
  <c r="Y272" i="1" l="1"/>
  <c r="AB272" i="1" l="1"/>
  <c r="Y206" i="1"/>
  <c r="AB206" i="1" s="1"/>
  <c r="Y5" i="1" l="1"/>
  <c r="AB5" i="1" s="1"/>
  <c r="AD4" i="1" l="1"/>
  <c r="Y204" i="1"/>
  <c r="AB204" i="1" s="1"/>
  <c r="Y128" i="1" l="1"/>
  <c r="AB128" i="1" s="1"/>
  <c r="Y8" i="1" l="1"/>
  <c r="AB8" i="1" s="1"/>
  <c r="Y47" i="1" l="1"/>
  <c r="AB47" i="1" s="1"/>
  <c r="Y367" i="1" l="1"/>
  <c r="AB367" i="1" s="1"/>
  <c r="Y506" i="1" l="1"/>
  <c r="AB506" i="1" s="1"/>
  <c r="Y150" i="1" l="1"/>
  <c r="AB150" i="1" s="1"/>
  <c r="Y42" i="1" l="1"/>
  <c r="AB42" i="1" s="1"/>
  <c r="Y50" i="1" l="1"/>
  <c r="AB50" i="1" s="1"/>
  <c r="Y295" i="1" l="1"/>
  <c r="AB295" i="1" s="1"/>
  <c r="Y393" i="1" l="1"/>
  <c r="AB393" i="1" s="1"/>
  <c r="Y55" i="1" l="1"/>
  <c r="AB55" i="1" s="1"/>
  <c r="Y152" i="1" l="1"/>
  <c r="AB152" i="1" s="1"/>
  <c r="Y165" i="1" l="1"/>
  <c r="AB165" i="1" s="1"/>
  <c r="Y251" i="1" l="1"/>
  <c r="AB251" i="1" s="1"/>
  <c r="Y88" i="1" l="1"/>
  <c r="AB88" i="1" s="1"/>
  <c r="Y398" i="1" l="1"/>
  <c r="AB398" i="1" s="1"/>
  <c r="Y334" i="1" l="1"/>
  <c r="AB334" i="1" s="1"/>
  <c r="Y503" i="1" l="1"/>
  <c r="AB503" i="1" s="1"/>
  <c r="Y286" i="1" l="1"/>
  <c r="AB286" i="1" s="1"/>
  <c r="Y264" i="1" l="1"/>
  <c r="AB264" i="1" l="1"/>
  <c r="Y6" i="1"/>
  <c r="AB6" i="1" s="1"/>
  <c r="AD3" i="1" l="1"/>
  <c r="Y141" i="1"/>
  <c r="AB141" i="1" s="1"/>
  <c r="Y113" i="1" l="1"/>
  <c r="AB113" i="1" s="1"/>
  <c r="Y508" i="1" l="1"/>
  <c r="AB508" i="1" s="1"/>
  <c r="Y105" i="1" l="1"/>
  <c r="AB105" i="1" l="1"/>
  <c r="Y33" i="1"/>
  <c r="AB33" i="1" s="1"/>
  <c r="Y345" i="1" l="1"/>
  <c r="AB345" i="1" s="1"/>
  <c r="Y273" i="1" l="1"/>
  <c r="AB273" i="1" l="1"/>
  <c r="Y300" i="1"/>
  <c r="AB300" i="1" s="1"/>
  <c r="Y447" i="1" l="1"/>
  <c r="AB447" i="1" s="1"/>
  <c r="Y134" i="1" l="1"/>
  <c r="AB134" i="1" s="1"/>
  <c r="Y552" i="1" l="1"/>
  <c r="AB552" i="1" s="1"/>
  <c r="Y217" i="1" l="1"/>
  <c r="AB217" i="1" s="1"/>
  <c r="Y459" i="1" l="1"/>
  <c r="AD55" i="1" l="1"/>
  <c r="AB459" i="1"/>
  <c r="Y92" i="1"/>
  <c r="AB92" i="1" s="1"/>
  <c r="Y330" i="1" l="1"/>
  <c r="AB330" i="1" s="1"/>
  <c r="Y283" i="1" l="1"/>
  <c r="AB283" i="1" s="1"/>
  <c r="Y108" i="1" l="1"/>
  <c r="AB108" i="1" s="1"/>
  <c r="Y357" i="1" l="1"/>
  <c r="AB357" i="1" s="1"/>
  <c r="Y338" i="1" l="1"/>
  <c r="AB338" i="1" s="1"/>
  <c r="Y523" i="1" l="1"/>
  <c r="AB523" i="1" s="1"/>
  <c r="Y304" i="1" l="1"/>
  <c r="AB304" i="1" s="1"/>
  <c r="Y469" i="1" l="1"/>
  <c r="AB469" i="1" s="1"/>
  <c r="Y329" i="1" l="1"/>
  <c r="AB329" i="1" s="1"/>
  <c r="Y182" i="1" l="1"/>
  <c r="AB182" i="1" s="1"/>
  <c r="Y102" i="1" l="1"/>
  <c r="AB102" i="1" s="1"/>
  <c r="Y103" i="1" l="1"/>
  <c r="AB103" i="1" s="1"/>
  <c r="Y446" i="1" l="1"/>
  <c r="AB446" i="1" s="1"/>
  <c r="Y215" i="1" l="1"/>
  <c r="AD70" i="1" l="1"/>
  <c r="AB215" i="1"/>
  <c r="Y479" i="1"/>
  <c r="AB479" i="1" s="1"/>
  <c r="Y314" i="1" l="1"/>
  <c r="AB314" i="1" s="1"/>
  <c r="Y198" i="1" l="1"/>
  <c r="AB198" i="1" s="1"/>
  <c r="Y257" i="1" l="1"/>
  <c r="AB257" i="1" s="1"/>
  <c r="Y583" i="1" l="1"/>
  <c r="AB583" i="1" s="1"/>
  <c r="Y175" i="1" l="1"/>
  <c r="AB175" i="1" s="1"/>
  <c r="Y31" i="1" l="1"/>
  <c r="AB31" i="1" s="1"/>
  <c r="Y85" i="1" l="1"/>
  <c r="AB85" i="1" s="1"/>
  <c r="Y54" i="1" l="1"/>
  <c r="AB54" i="1" s="1"/>
  <c r="AD54" i="1" l="1"/>
  <c r="Y422" i="1"/>
  <c r="AB422" i="1" s="1"/>
  <c r="Y87" i="1" l="1"/>
  <c r="AB87" i="1" s="1"/>
  <c r="Y373" i="1" l="1"/>
  <c r="AB373" i="1" s="1"/>
  <c r="Y98" i="1" l="1"/>
  <c r="AB98" i="1" s="1"/>
  <c r="Y72" i="1" l="1"/>
  <c r="AB72" i="1" s="1"/>
  <c r="AD72" i="1" l="1"/>
  <c r="Y417" i="1"/>
  <c r="AB417" i="1" s="1"/>
  <c r="Y375" i="1" l="1"/>
  <c r="AB375" i="1" l="1"/>
  <c r="Y191" i="1"/>
  <c r="AD87" i="1" l="1"/>
  <c r="AB191" i="1"/>
  <c r="Y44" i="1"/>
  <c r="AB44" i="1" s="1"/>
  <c r="Y222" i="1" l="1"/>
  <c r="AB222" i="1" s="1"/>
  <c r="Y369" i="1" l="1"/>
  <c r="AB369" i="1" s="1"/>
  <c r="Y268" i="1" l="1"/>
  <c r="AB268" i="1" l="1"/>
  <c r="Y34" i="1"/>
  <c r="AB34" i="1" s="1"/>
  <c r="AD33" i="1" l="1"/>
  <c r="Y269" i="1"/>
  <c r="AB269" i="1" l="1"/>
  <c r="Y35" i="1"/>
  <c r="AB35" i="1" s="1"/>
  <c r="AD34" i="1" l="1"/>
  <c r="Y53" i="1"/>
  <c r="AB53" i="1" s="1"/>
  <c r="AD53" i="1" l="1"/>
  <c r="Y178" i="1"/>
  <c r="AB178" i="1" s="1"/>
  <c r="Y512" i="1" l="1"/>
  <c r="AB512" i="1" l="1"/>
  <c r="Y194" i="1"/>
  <c r="AB194" i="1" s="1"/>
  <c r="Y89" i="1" l="1"/>
  <c r="AB89" i="1" s="1"/>
  <c r="AD88" i="1" l="1"/>
  <c r="Y137" i="1"/>
  <c r="AB137" i="1" s="1"/>
  <c r="Y91" i="1" l="1"/>
  <c r="AB91" i="1" s="1"/>
  <c r="AD91" i="1" l="1"/>
  <c r="Y544" i="1"/>
  <c r="AD102" i="1" l="1"/>
  <c r="AB544" i="1"/>
  <c r="Y312" i="1"/>
  <c r="AB312" i="1" s="1"/>
  <c r="Y156" i="1" l="1"/>
  <c r="AB156" i="1" l="1"/>
  <c r="Y429" i="1"/>
  <c r="AB429" i="1" s="1"/>
  <c r="Y333" i="1" l="1"/>
  <c r="AB333" i="1" s="1"/>
  <c r="Y406" i="1" l="1"/>
  <c r="AB406" i="1" l="1"/>
  <c r="Y363" i="1"/>
  <c r="AB363" i="1" s="1"/>
  <c r="Y282" i="1" l="1"/>
  <c r="AB282" i="1" s="1"/>
  <c r="Y428" i="1" l="1"/>
  <c r="AB428" i="1" s="1"/>
  <c r="Y221" i="1" l="1"/>
  <c r="AB221" i="1" s="1"/>
  <c r="Y30" i="1" l="1"/>
  <c r="AB30" i="1" s="1"/>
  <c r="Y275" i="1" l="1"/>
  <c r="AB275" i="1" s="1"/>
  <c r="Y271" i="1" l="1"/>
  <c r="AB271" i="1" s="1"/>
  <c r="Y171" i="1" l="1"/>
  <c r="AB171" i="1" s="1"/>
  <c r="Y365" i="1" l="1"/>
  <c r="AB365" i="1" s="1"/>
  <c r="Y38" i="1" l="1"/>
  <c r="AB38" i="1" s="1"/>
  <c r="Y570" i="1" l="1"/>
  <c r="AB570" i="1" s="1"/>
  <c r="Y161" i="1" l="1"/>
  <c r="AB161" i="1" s="1"/>
  <c r="Y29" i="1" l="1"/>
  <c r="AB29" i="1" s="1"/>
  <c r="AD29" i="1" l="1"/>
  <c r="Y486" i="1"/>
  <c r="AB486" i="1" s="1"/>
  <c r="Y558" i="1" l="1"/>
  <c r="AB558" i="1" s="1"/>
  <c r="Y397" i="1" l="1"/>
  <c r="AB397" i="1" s="1"/>
  <c r="Y349" i="1" l="1"/>
  <c r="AB349" i="1" s="1"/>
  <c r="Y350" i="1" l="1"/>
  <c r="AB350" i="1" s="1"/>
  <c r="Y352" i="1" l="1"/>
  <c r="AB352" i="1" s="1"/>
  <c r="Y58" i="1" l="1"/>
  <c r="AB58" i="1" s="1"/>
  <c r="AD58" i="1" l="1"/>
  <c r="Y518" i="1"/>
  <c r="AB518" i="1" s="1"/>
  <c r="Y69" i="1" l="1"/>
  <c r="AB69" i="1" s="1"/>
  <c r="AD69" i="1" l="1"/>
  <c r="Y151" i="1"/>
  <c r="AB151" i="1" s="1"/>
  <c r="Y453" i="1" l="1"/>
  <c r="AB453" i="1" s="1"/>
  <c r="Y401" i="1" l="1"/>
  <c r="AB401" i="1" s="1"/>
  <c r="Y441" i="1" l="1"/>
  <c r="AB441" i="1" s="1"/>
  <c r="Y713" i="1" l="1"/>
  <c r="AD134" i="1" l="1"/>
  <c r="AB713" i="1"/>
  <c r="Y86" i="1"/>
  <c r="AB86" i="1" s="1"/>
  <c r="AD86" i="1" l="1"/>
  <c r="AD85" i="1"/>
  <c r="Y57" i="1"/>
  <c r="AB57" i="1" s="1"/>
  <c r="AD57" i="1" l="1"/>
  <c r="Y155" i="1"/>
  <c r="AB155" i="1" l="1"/>
  <c r="Y359" i="1"/>
  <c r="AB359" i="1" s="1"/>
  <c r="Y60" i="1" l="1"/>
  <c r="AB60" i="1" s="1"/>
  <c r="AD60" i="1" l="1"/>
  <c r="Y59" i="1"/>
  <c r="AB59" i="1" s="1"/>
  <c r="AD59" i="1" l="1"/>
  <c r="Y536" i="1"/>
  <c r="AD141" i="1" l="1"/>
  <c r="AB536" i="1"/>
  <c r="Y82" i="1"/>
  <c r="AB82" i="1" s="1"/>
  <c r="AD82" i="1" l="1"/>
  <c r="Y203" i="1"/>
  <c r="AB203" i="1" s="1"/>
  <c r="Y25" i="1" l="1"/>
  <c r="AB25" i="1" s="1"/>
  <c r="Y61" i="1" l="1"/>
  <c r="AB61" i="1" s="1"/>
  <c r="AD61" i="1" l="1"/>
  <c r="Y196" i="1"/>
  <c r="AB196" i="1" s="1"/>
  <c r="Y17" i="1" l="1"/>
  <c r="AB17" i="1" s="1"/>
  <c r="AD17" i="1" l="1"/>
  <c r="Y237" i="1"/>
  <c r="AB237" i="1" s="1"/>
  <c r="Y64" i="1" l="1"/>
  <c r="AB64" i="1" s="1"/>
  <c r="AD64" i="1" l="1"/>
  <c r="Y65" i="1"/>
  <c r="AB65" i="1" s="1"/>
  <c r="AD150" i="1" l="1"/>
  <c r="AD65" i="1"/>
  <c r="Y66" i="1"/>
  <c r="AB66" i="1" s="1"/>
  <c r="AD151" i="1" l="1"/>
  <c r="AD66" i="1"/>
  <c r="Y101" i="1"/>
  <c r="AB101" i="1" s="1"/>
  <c r="AD101" i="1" l="1"/>
  <c r="AD152" i="1"/>
  <c r="Y408" i="1"/>
  <c r="AB408" i="1" s="1"/>
  <c r="Y458" i="1" l="1"/>
  <c r="AB458" i="1" l="1"/>
  <c r="Y483" i="1"/>
  <c r="AB483" i="1" s="1"/>
  <c r="Y114" i="1" l="1"/>
  <c r="AB114" i="1" s="1"/>
  <c r="AD113" i="1" l="1"/>
  <c r="Y73" i="1"/>
  <c r="AB73" i="1" s="1"/>
  <c r="AD73" i="1" l="1"/>
  <c r="Y461" i="1"/>
  <c r="AB461" i="1" s="1"/>
  <c r="Y15" i="1" l="1"/>
  <c r="AB15" i="1" s="1"/>
  <c r="AD15" i="1" l="1"/>
  <c r="Y16" i="1"/>
  <c r="AB16" i="1" s="1"/>
  <c r="Y232" i="1" l="1"/>
  <c r="AB232" i="1" s="1"/>
  <c r="Y478" i="1" l="1"/>
  <c r="AB478" i="1" s="1"/>
  <c r="Y437" i="1" l="1"/>
  <c r="AB437" i="1" s="1"/>
  <c r="Y46" i="1" l="1"/>
  <c r="AB46" i="1" s="1"/>
  <c r="AD46" i="1" l="1"/>
  <c r="Y37" i="1"/>
  <c r="AB37" i="1" s="1"/>
  <c r="AD37" i="1" l="1"/>
  <c r="Y555" i="1"/>
  <c r="AB555" i="1" s="1"/>
  <c r="Y784" i="1" l="1"/>
  <c r="AB784" i="1" s="1"/>
  <c r="Y226" i="1" l="1"/>
  <c r="AB226" i="1" s="1"/>
  <c r="Y71" i="1" l="1"/>
  <c r="AB71" i="1" s="1"/>
  <c r="AD71" i="1" l="1"/>
  <c r="Y586" i="1"/>
  <c r="AB586" i="1" l="1"/>
  <c r="Y9" i="1"/>
  <c r="AB9" i="1" s="1"/>
  <c r="AD9" i="1" l="1"/>
  <c r="AD6" i="1"/>
  <c r="Y10" i="1"/>
  <c r="AB10" i="1" s="1"/>
  <c r="AD10" i="1" l="1"/>
  <c r="AD7" i="1"/>
  <c r="Y484" i="1"/>
  <c r="AB484" i="1" s="1"/>
  <c r="Y112" i="1" l="1"/>
  <c r="AB112" i="1" s="1"/>
  <c r="AD112" i="1" l="1"/>
  <c r="Y405" i="1"/>
  <c r="AB405" i="1" s="1"/>
  <c r="Y402" i="1" l="1"/>
  <c r="AB402" i="1" s="1"/>
  <c r="Y916" i="1" l="1"/>
  <c r="AB916" i="1" l="1"/>
  <c r="Y384" i="1"/>
  <c r="AB384" i="1" s="1"/>
  <c r="Y119" i="1" l="1"/>
  <c r="AB119" i="1" s="1"/>
  <c r="AD118" i="1" l="1"/>
  <c r="Y499" i="1"/>
  <c r="AB499" i="1" s="1"/>
  <c r="Y504" i="1" l="1"/>
  <c r="AB504" i="1" l="1"/>
  <c r="Y385" i="1"/>
  <c r="AB385" i="1" s="1"/>
  <c r="Y632" i="1" l="1"/>
  <c r="AB632" i="1" s="1"/>
  <c r="Y392" i="1" l="1"/>
  <c r="AB392" i="1" l="1"/>
  <c r="Y718" i="1"/>
  <c r="AB718" i="1" s="1"/>
  <c r="Y621" i="1" l="1"/>
  <c r="AB621" i="1" s="1"/>
  <c r="Y624" i="1" l="1"/>
  <c r="AB624" i="1" s="1"/>
  <c r="Y623" i="1" l="1"/>
  <c r="AB623" i="1" s="1"/>
  <c r="Y432" i="1" l="1"/>
  <c r="AB432" i="1" s="1"/>
  <c r="Y18" i="1" l="1"/>
  <c r="AB18" i="1" s="1"/>
  <c r="AD18" i="1" l="1"/>
  <c r="AD16" i="1"/>
  <c r="Y683" i="1"/>
  <c r="AB683" i="1" s="1"/>
  <c r="Y341" i="1" l="1"/>
  <c r="AB341" i="1" s="1"/>
  <c r="Y183" i="1" l="1"/>
  <c r="AB183" i="1" s="1"/>
  <c r="AD182" i="1" l="1"/>
  <c r="Y278" i="1"/>
  <c r="AD194" i="1" l="1"/>
  <c r="AB278" i="1"/>
  <c r="Y331" i="1"/>
  <c r="AB331" i="1" s="1"/>
  <c r="Y318" i="1" l="1"/>
  <c r="AD196" i="1" l="1"/>
  <c r="AB318" i="1"/>
  <c r="Y168" i="1"/>
  <c r="AB168" i="1" s="1"/>
  <c r="Y99" i="1" l="1"/>
  <c r="AB99" i="1" s="1"/>
  <c r="AD198" i="1" l="1"/>
  <c r="AD98" i="1"/>
  <c r="Y302" i="1"/>
  <c r="AB302" i="1" s="1"/>
  <c r="Y22" i="1" l="1"/>
  <c r="AB22" i="1" s="1"/>
  <c r="Y115" i="1" l="1"/>
  <c r="AB115" i="1" s="1"/>
  <c r="AD114" i="1" l="1"/>
  <c r="Y124" i="1"/>
  <c r="AB124" i="1" s="1"/>
  <c r="Y246" i="1" l="1"/>
  <c r="AD203" i="1" l="1"/>
  <c r="AB246" i="1"/>
  <c r="Y455" i="1"/>
  <c r="AD204" i="1" l="1"/>
  <c r="AB455" i="1"/>
  <c r="Y475" i="1"/>
  <c r="AB475" i="1" s="1"/>
  <c r="Y933" i="1" l="1"/>
  <c r="AB933" i="1" s="1"/>
  <c r="Y507" i="1" l="1"/>
  <c r="AB507" i="1" l="1"/>
  <c r="Y418" i="1"/>
  <c r="AB418" i="1" s="1"/>
  <c r="Y452" i="1" l="1"/>
  <c r="AD209" i="1" l="1"/>
  <c r="AB452" i="1"/>
  <c r="Y317" i="1"/>
  <c r="AB317" i="1" s="1"/>
  <c r="Y342" i="1" l="1"/>
  <c r="AB342" i="1" s="1"/>
  <c r="Y233" i="1" l="1"/>
  <c r="AB233" i="1" s="1"/>
  <c r="Y133" i="1" l="1"/>
  <c r="AB133" i="1" s="1"/>
  <c r="Y327" i="1" l="1"/>
  <c r="AB327" i="1" s="1"/>
  <c r="Y431" i="1" l="1"/>
  <c r="AD215" i="1" l="1"/>
  <c r="AB431" i="1"/>
  <c r="Y465" i="1"/>
  <c r="AB465" i="1" s="1"/>
  <c r="Y625" i="1" l="1"/>
  <c r="AD217" i="1" l="1"/>
  <c r="AB625" i="1"/>
  <c r="Y556" i="1"/>
  <c r="AB556" i="1" s="1"/>
  <c r="Y522" i="1" l="1"/>
  <c r="AB522" i="1" s="1"/>
  <c r="Y419" i="1" l="1"/>
  <c r="AB419" i="1" s="1"/>
  <c r="Y49" i="1" l="1"/>
  <c r="AB49" i="1" s="1"/>
  <c r="AD49" i="1" l="1"/>
  <c r="AD221" i="1"/>
  <c r="Y788" i="1"/>
  <c r="AD222" i="1" l="1"/>
  <c r="AB788" i="1"/>
  <c r="Y470" i="1"/>
  <c r="AB470" i="1" s="1"/>
  <c r="Y481" i="1" l="1"/>
  <c r="AB481" i="1" s="1"/>
  <c r="Y885" i="1" l="1"/>
  <c r="AB885" i="1" s="1"/>
  <c r="Y812" i="1" l="1"/>
  <c r="AD226" i="1" l="1"/>
  <c r="AB812" i="1"/>
  <c r="Y658" i="1"/>
  <c r="AB658" i="1" s="1"/>
  <c r="Y721" i="1" l="1"/>
  <c r="AB721" i="1" s="1"/>
  <c r="Y592" i="1" l="1"/>
  <c r="AB592" i="1" s="1"/>
  <c r="Y173" i="1" l="1"/>
  <c r="AB173" i="1" s="1"/>
  <c r="Y497" i="1" l="1"/>
  <c r="AB497" i="1" s="1"/>
  <c r="Y63" i="1" l="1"/>
  <c r="AB63" i="1" s="1"/>
  <c r="AD232" i="1" l="1"/>
  <c r="AD63" i="1"/>
  <c r="Y548" i="1"/>
  <c r="AB548" i="1" s="1"/>
  <c r="Y20" i="1" l="1"/>
  <c r="AB20" i="1" s="1"/>
  <c r="AD30" i="1" l="1"/>
  <c r="Y529" i="1"/>
  <c r="AB529" i="1" s="1"/>
  <c r="Y638" i="1" l="1"/>
  <c r="AB638" i="1" s="1"/>
  <c r="Y315" i="1" l="1"/>
  <c r="AD237" i="1" l="1"/>
  <c r="AB315" i="1"/>
  <c r="Y2" i="1"/>
  <c r="AB2" i="1" s="1"/>
  <c r="AD2" i="1" l="1"/>
  <c r="AD19" i="1"/>
  <c r="Y21" i="1"/>
  <c r="AB21" i="1" s="1"/>
  <c r="AD21" i="1" l="1"/>
  <c r="AD20" i="1"/>
  <c r="Y287" i="1"/>
  <c r="AB287" i="1" s="1"/>
  <c r="Y261" i="1" l="1"/>
  <c r="AB261" i="1" s="1"/>
  <c r="Y62" i="1" l="1"/>
  <c r="AB62" i="1" s="1"/>
  <c r="AD62" i="1" l="1"/>
  <c r="Y12" i="1"/>
  <c r="AB12" i="1" s="1"/>
  <c r="AD5" i="1" l="1"/>
  <c r="Y11" i="1"/>
  <c r="AB11" i="1" s="1"/>
  <c r="AD8" i="1" l="1"/>
  <c r="Y259" i="1"/>
  <c r="AB259" i="1" s="1"/>
  <c r="Y308" i="1" l="1"/>
  <c r="AD246" i="1" l="1"/>
  <c r="AB308" i="1"/>
  <c r="Y13" i="1"/>
  <c r="AB13" i="1" s="1"/>
  <c r="AD13" i="1" l="1"/>
  <c r="AD11" i="1"/>
  <c r="Y14" i="1"/>
  <c r="AB14" i="1" s="1"/>
  <c r="AD14" i="1" l="1"/>
  <c r="AD12" i="1"/>
  <c r="Y68" i="1"/>
  <c r="AB68" i="1" s="1"/>
  <c r="AD68" i="1" l="1"/>
  <c r="Y585" i="1"/>
  <c r="AD250" i="1" l="1"/>
  <c r="AB585" i="1"/>
  <c r="Y501" i="1"/>
  <c r="AD251" i="1" l="1"/>
  <c r="AB501" i="1"/>
  <c r="Y321" i="1"/>
  <c r="AB321" i="1" s="1"/>
  <c r="Y517" i="1" l="1"/>
  <c r="AB517" i="1" s="1"/>
  <c r="Y340" i="1" l="1"/>
  <c r="AB340" i="1" s="1"/>
  <c r="Y218" i="1" l="1"/>
  <c r="AB218" i="1" s="1"/>
  <c r="AD218" i="1" l="1"/>
  <c r="Y263" i="1"/>
  <c r="AB263" i="1" s="1"/>
  <c r="Y74" i="1" l="1"/>
  <c r="AB74" i="1" s="1"/>
  <c r="AD74" i="1" l="1"/>
  <c r="Y519" i="1"/>
  <c r="AB519" i="1" l="1"/>
  <c r="Y96" i="1"/>
  <c r="AB96" i="1" s="1"/>
  <c r="AD259" i="1" l="1"/>
  <c r="Y372" i="1"/>
  <c r="AB372" i="1" s="1"/>
  <c r="Y255" i="1" l="1"/>
  <c r="AB255" i="1" s="1"/>
  <c r="AD261" i="1" l="1"/>
  <c r="AD255" i="1"/>
  <c r="Y456" i="1"/>
  <c r="AB456" i="1" s="1"/>
  <c r="Y139" i="1" l="1"/>
  <c r="AB139" i="1" s="1"/>
  <c r="AD263" i="1" l="1"/>
  <c r="AD137" i="1"/>
  <c r="Y23" i="1"/>
  <c r="AB23" i="1" s="1"/>
  <c r="AD264" i="1" l="1"/>
  <c r="AD22" i="1"/>
  <c r="Y84" i="1"/>
  <c r="AB84" i="1" s="1"/>
  <c r="AD84" i="1" l="1"/>
  <c r="Y280" i="1"/>
  <c r="AB280" i="1" s="1"/>
  <c r="Y309" i="1" l="1"/>
  <c r="AB309" i="1" s="1"/>
  <c r="Y600" i="1" l="1"/>
  <c r="AD268" i="1" l="1"/>
  <c r="AB600" i="1"/>
  <c r="Y692" i="1"/>
  <c r="AD269" i="1" l="1"/>
  <c r="AB692" i="1"/>
  <c r="Y238" i="1"/>
  <c r="AB238" i="1" s="1"/>
  <c r="AD238" i="1" l="1"/>
  <c r="Y129" i="1"/>
  <c r="AB129" i="1" s="1"/>
  <c r="AD271" i="1" l="1"/>
  <c r="AD128" i="1"/>
  <c r="Y719" i="1"/>
  <c r="AD272" i="1" l="1"/>
  <c r="AB719" i="1"/>
  <c r="Y654" i="1"/>
  <c r="AD273" i="1" l="1"/>
  <c r="AB654" i="1"/>
  <c r="Y557" i="1"/>
  <c r="AD274" i="1" l="1"/>
  <c r="AB557" i="1"/>
  <c r="Y472" i="1"/>
  <c r="AD275" i="1" l="1"/>
  <c r="AB472" i="1"/>
  <c r="Y571" i="1"/>
  <c r="AB571" i="1" s="1"/>
  <c r="Y516" i="1" l="1"/>
  <c r="AB516" i="1" s="1"/>
  <c r="Y140" i="1" l="1"/>
  <c r="AB140" i="1" s="1"/>
  <c r="AD278" i="1" l="1"/>
  <c r="AD139" i="1"/>
  <c r="Y220" i="1"/>
  <c r="AB220" i="1" s="1"/>
  <c r="AD220" i="1" l="1"/>
  <c r="Y449" i="1"/>
  <c r="AD280" i="1" l="1"/>
  <c r="AB449" i="1"/>
  <c r="Y78" i="1"/>
  <c r="AB78" i="1" s="1"/>
  <c r="Y872" i="1" l="1"/>
  <c r="AD282" i="1" l="1"/>
  <c r="AB872" i="1"/>
  <c r="Y873" i="1"/>
  <c r="AD283" i="1" l="1"/>
  <c r="AB873" i="1"/>
  <c r="Y530" i="1"/>
  <c r="AB530" i="1" s="1"/>
  <c r="Y531" i="1" l="1"/>
  <c r="AB531" i="1" s="1"/>
  <c r="Y756" i="1" l="1"/>
  <c r="AB756" i="1" s="1"/>
  <c r="Y466" i="1" l="1"/>
  <c r="AD287" i="1" l="1"/>
  <c r="AB466" i="1"/>
  <c r="Y701" i="1"/>
  <c r="AB701" i="1" s="1"/>
  <c r="Y798" i="1" l="1"/>
  <c r="AB798" i="1" l="1"/>
  <c r="Y322" i="1"/>
  <c r="AB322" i="1" s="1"/>
  <c r="Y116" i="1" l="1"/>
  <c r="AB116" i="1" s="1"/>
  <c r="AD115" i="1" l="1"/>
  <c r="Y159" i="1"/>
  <c r="AB159" i="1" s="1"/>
  <c r="Y95" i="1" l="1"/>
  <c r="AB95" i="1" s="1"/>
  <c r="AD95" i="1" l="1"/>
  <c r="AD94" i="1"/>
  <c r="Y143" i="1"/>
  <c r="AB143" i="1" s="1"/>
  <c r="Y111" i="1" l="1"/>
  <c r="AB111" i="1" s="1"/>
  <c r="AD111" i="1" l="1"/>
  <c r="AD295" i="1"/>
  <c r="Y562" i="1"/>
  <c r="AB562" i="1" s="1"/>
  <c r="Y407" i="1" l="1"/>
  <c r="AB407" i="1" s="1"/>
  <c r="Y166" i="1" l="1"/>
  <c r="AB166" i="1" s="1"/>
  <c r="AD166" i="1" l="1"/>
  <c r="Y258" i="1"/>
  <c r="AB258" i="1" s="1"/>
  <c r="AD258" i="1" l="1"/>
  <c r="AD257" i="1"/>
  <c r="Y148" i="1"/>
  <c r="AB148" i="1" s="1"/>
  <c r="Y679" i="1" l="1"/>
  <c r="AB679" i="1" l="1"/>
  <c r="Y136" i="1"/>
  <c r="AB136" i="1" s="1"/>
  <c r="Y208" i="1" l="1"/>
  <c r="AB208" i="1" s="1"/>
  <c r="AD208" i="1" l="1"/>
  <c r="Y176" i="1"/>
  <c r="AB176" i="1" s="1"/>
  <c r="AD304" i="1" l="1"/>
  <c r="AD175" i="1"/>
  <c r="Y362" i="1"/>
  <c r="AB362" i="1" s="1"/>
  <c r="Y648" i="1" l="1"/>
  <c r="AB648" i="1" s="1"/>
  <c r="Y814" i="1" l="1"/>
  <c r="AB814" i="1" s="1"/>
  <c r="Y51" i="1" l="1"/>
  <c r="AB51" i="1" s="1"/>
  <c r="AD308" i="1" l="1"/>
  <c r="AD50" i="1"/>
  <c r="Y716" i="1"/>
  <c r="AB716" i="1" s="1"/>
  <c r="Y224" i="1" l="1"/>
  <c r="AB224" i="1" s="1"/>
  <c r="AD224" i="1" l="1"/>
  <c r="Y631" i="1"/>
  <c r="AB631" i="1" s="1"/>
  <c r="Y43" i="1" l="1"/>
  <c r="AB43" i="1" s="1"/>
  <c r="AD43" i="1" l="1"/>
  <c r="AD312" i="1"/>
  <c r="AD42" i="1"/>
  <c r="Y573" i="1"/>
  <c r="AB573" i="1" s="1"/>
  <c r="Y547" i="1" l="1"/>
  <c r="AB547" i="1" s="1"/>
  <c r="Y888" i="1" l="1"/>
  <c r="AD315" i="1" l="1"/>
  <c r="AB888" i="1"/>
  <c r="Y270" i="1"/>
  <c r="AB270" i="1" s="1"/>
  <c r="AD270" i="1" l="1"/>
  <c r="Y354" i="1"/>
  <c r="AD317" i="1" l="1"/>
  <c r="AB354" i="1"/>
  <c r="Y48" i="1"/>
  <c r="AB48" i="1" s="1"/>
  <c r="AD48" i="1" l="1"/>
  <c r="AD318" i="1"/>
  <c r="AD47" i="1"/>
  <c r="Y100" i="1"/>
  <c r="AB100" i="1" s="1"/>
  <c r="AD100" i="1" l="1"/>
  <c r="AD99" i="1"/>
  <c r="Y629" i="1"/>
  <c r="AB629" i="1" s="1"/>
  <c r="Y80" i="1" l="1"/>
  <c r="AB80" i="1" s="1"/>
  <c r="AD321" i="1" l="1"/>
  <c r="AD80" i="1"/>
  <c r="Y256" i="1"/>
  <c r="AB256" i="1" s="1"/>
  <c r="AD322" i="1" l="1"/>
  <c r="AD256" i="1"/>
  <c r="Y611" i="1"/>
  <c r="AB611" i="1" s="1"/>
  <c r="Y473" i="1" l="1"/>
  <c r="AB473" i="1" s="1"/>
  <c r="Y703" i="1" l="1"/>
  <c r="AB703" i="1" s="1"/>
  <c r="Y1022" i="1" l="1"/>
  <c r="AB1022" i="1" s="1"/>
  <c r="Y348" i="1" l="1"/>
  <c r="AB348" i="1" s="1"/>
  <c r="Y24" i="1" l="1"/>
  <c r="AB24" i="1" s="1"/>
  <c r="AD24" i="1" l="1"/>
  <c r="AD23" i="1"/>
  <c r="Y284" i="1"/>
  <c r="AB284" i="1" s="1"/>
  <c r="AD329" i="1" l="1"/>
  <c r="AD284" i="1"/>
  <c r="Y613" i="1"/>
  <c r="AD330" i="1" l="1"/>
  <c r="AB613" i="1"/>
  <c r="Y794" i="1"/>
  <c r="AB794" i="1" s="1"/>
  <c r="Y219" i="1" l="1"/>
  <c r="AB219" i="1" s="1"/>
  <c r="AD219" i="1" l="1"/>
  <c r="Y386" i="1"/>
  <c r="AD333" i="1" l="1"/>
  <c r="AB386" i="1"/>
  <c r="Y294" i="1"/>
  <c r="AB294" i="1" s="1"/>
  <c r="AD334" i="1" l="1"/>
  <c r="AD294" i="1"/>
  <c r="Y451" i="1"/>
  <c r="AB451" i="1" s="1"/>
  <c r="Y249" i="1" l="1"/>
  <c r="AB249" i="1" s="1"/>
  <c r="AD249" i="1" l="1"/>
  <c r="Y462" i="1"/>
  <c r="AB462" i="1" s="1"/>
  <c r="Y468" i="1" l="1"/>
  <c r="AD338" i="1" l="1"/>
  <c r="AB468" i="1"/>
  <c r="Y1023" i="1"/>
  <c r="AB1023" i="1" s="1"/>
  <c r="Y425" i="1" l="1"/>
  <c r="AD340" i="1" l="1"/>
  <c r="AB425" i="1"/>
  <c r="Y693" i="1"/>
  <c r="AB693" i="1" s="1"/>
  <c r="Y403" i="1" l="1"/>
  <c r="AD342" i="1" l="1"/>
  <c r="AB403" i="1"/>
  <c r="Y75" i="1"/>
  <c r="AB75" i="1" s="1"/>
  <c r="AD75" i="1" l="1"/>
  <c r="Y131" i="1"/>
  <c r="AB131" i="1" s="1"/>
  <c r="Y298" i="1" l="1"/>
  <c r="AB298" i="1" s="1"/>
  <c r="AD345" i="1" l="1"/>
  <c r="AD298" i="1"/>
  <c r="Y107" i="1"/>
  <c r="AB107" i="1" s="1"/>
  <c r="AD107" i="1" l="1"/>
  <c r="AD346" i="1"/>
  <c r="Y427" i="1"/>
  <c r="AB427" i="1" s="1"/>
  <c r="Y132" i="1" l="1"/>
  <c r="AB132" i="1" s="1"/>
  <c r="AD132" i="1" l="1"/>
  <c r="AD348" i="1"/>
  <c r="AD131" i="1"/>
  <c r="Y83" i="1"/>
  <c r="AB83" i="1" s="1"/>
  <c r="AD83" i="1" l="1"/>
  <c r="AD349" i="1"/>
  <c r="AD81" i="1"/>
  <c r="Y106" i="1"/>
  <c r="AB106" i="1" s="1"/>
  <c r="AD106" i="1" l="1"/>
  <c r="AD105" i="1"/>
  <c r="Y353" i="1"/>
  <c r="AB353" i="1" l="1"/>
  <c r="Y252" i="1"/>
  <c r="AB252" i="1" s="1"/>
  <c r="AD352" i="1" l="1"/>
  <c r="AD252" i="1"/>
  <c r="Y225" i="1"/>
  <c r="AB225" i="1" s="1"/>
  <c r="AD353" i="1" l="1"/>
  <c r="AD225" i="1"/>
  <c r="Y984" i="1"/>
  <c r="AD354" i="1" l="1"/>
  <c r="AB984" i="1"/>
  <c r="Y553" i="1"/>
  <c r="AB553" i="1" s="1"/>
  <c r="Y138" i="1" l="1"/>
  <c r="AB138" i="1" s="1"/>
  <c r="AD138" i="1" l="1"/>
  <c r="AD136" i="1"/>
  <c r="Y358" i="1"/>
  <c r="AD357" i="1" l="1"/>
  <c r="AB358" i="1"/>
  <c r="Y77" i="1"/>
  <c r="AB77" i="1" s="1"/>
  <c r="AD77" i="1" l="1"/>
  <c r="AD358" i="1"/>
  <c r="AD78" i="1"/>
  <c r="Y229" i="1"/>
  <c r="AB229" i="1" s="1"/>
  <c r="AD359" i="1" l="1"/>
  <c r="AD229" i="1"/>
  <c r="Y157" i="1"/>
  <c r="AB157" i="1" s="1"/>
  <c r="AD157" i="1" l="1"/>
  <c r="AD155" i="1"/>
  <c r="Y27" i="1"/>
  <c r="AB27" i="1" s="1"/>
  <c r="AD27" i="1" l="1"/>
  <c r="Y285" i="1"/>
  <c r="AB285" i="1" s="1"/>
  <c r="AD362" i="1" l="1"/>
  <c r="AD285" i="1"/>
  <c r="Y214" i="1"/>
  <c r="AB214" i="1" s="1"/>
  <c r="AD363" i="1" l="1"/>
  <c r="AD214" i="1"/>
  <c r="Y598" i="1"/>
  <c r="AB598" i="1" s="1"/>
  <c r="Y162" i="1" l="1"/>
  <c r="AB162" i="1" s="1"/>
  <c r="AD365" i="1" l="1"/>
  <c r="AD161" i="1"/>
  <c r="Y709" i="1"/>
  <c r="AB709" i="1" s="1"/>
  <c r="Y32" i="1" l="1"/>
  <c r="AB32" i="1" s="1"/>
  <c r="AD32" i="1" l="1"/>
  <c r="AD367" i="1"/>
  <c r="AD31" i="1"/>
  <c r="Y542" i="1"/>
  <c r="AB542" i="1" s="1"/>
  <c r="Y730" i="1" l="1"/>
  <c r="AD369" i="1" l="1"/>
  <c r="AB730" i="1"/>
  <c r="Y660" i="1"/>
  <c r="AB660" i="1" s="1"/>
  <c r="Y281" i="1" l="1"/>
  <c r="AB281" i="1" s="1"/>
  <c r="AD281" i="1" l="1"/>
  <c r="Y409" i="1"/>
  <c r="AD372" i="1" l="1"/>
  <c r="AB409" i="1"/>
  <c r="Y854" i="1"/>
  <c r="AB854" i="1" s="1"/>
  <c r="Y647" i="1" l="1"/>
  <c r="AB647" i="1" l="1"/>
  <c r="Y729" i="1"/>
  <c r="AB729" i="1" s="1"/>
  <c r="Y463" i="1" l="1"/>
  <c r="AB463" i="1" l="1"/>
  <c r="Y739" i="1"/>
  <c r="AB739" i="1" s="1"/>
  <c r="Y994" i="1" l="1"/>
  <c r="AB994" i="1" s="1"/>
  <c r="Y467" i="1" l="1"/>
  <c r="AB467" i="1" s="1"/>
  <c r="Y634" i="1" l="1"/>
  <c r="AB634" i="1" s="1"/>
  <c r="Y339" i="1" l="1"/>
  <c r="AB339" i="1" s="1"/>
  <c r="AD339" i="1" l="1"/>
  <c r="Y324" i="1"/>
  <c r="AB324" i="1" s="1"/>
  <c r="Y843" i="1" l="1"/>
  <c r="AB843" i="1" s="1"/>
  <c r="Y714" i="1" l="1"/>
  <c r="AD384" i="1" l="1"/>
  <c r="AB714" i="1"/>
  <c r="Y319" i="1"/>
  <c r="AB319" i="1" s="1"/>
  <c r="AD385" i="1" l="1"/>
  <c r="Y490" i="1"/>
  <c r="AD386" i="1" l="1"/>
  <c r="AB490" i="1"/>
  <c r="Y646" i="1"/>
  <c r="AB646" i="1" s="1"/>
  <c r="Y90" i="1" l="1"/>
  <c r="AB90" i="1" s="1"/>
  <c r="AD90" i="1" l="1"/>
  <c r="AD89" i="1"/>
  <c r="Y307" i="1"/>
  <c r="AB307" i="1" s="1"/>
  <c r="AD307" i="1" l="1"/>
  <c r="Y495" i="1"/>
  <c r="AB495" i="1" s="1"/>
  <c r="Y336" i="1" l="1"/>
  <c r="AB336" i="1" s="1"/>
  <c r="AD336" i="1" l="1"/>
  <c r="Y335" i="1"/>
  <c r="AB335" i="1" s="1"/>
  <c r="AD392" i="1" l="1"/>
  <c r="AD335" i="1"/>
  <c r="Y828" i="1"/>
  <c r="AB828" i="1" s="1"/>
  <c r="Y125" i="1" l="1"/>
  <c r="AB125" i="1" s="1"/>
  <c r="AD124" i="1" l="1"/>
  <c r="Y818" i="1"/>
  <c r="AB818" i="1" s="1"/>
  <c r="Y514" i="1" l="1"/>
  <c r="AB514" i="1" s="1"/>
  <c r="Y423" i="1" l="1"/>
  <c r="AD397" i="1" l="1"/>
  <c r="AB423" i="1"/>
  <c r="Y940" i="1"/>
  <c r="AD398" i="1" l="1"/>
  <c r="AB940" i="1"/>
  <c r="Y844" i="1"/>
  <c r="AB844" i="1" s="1"/>
  <c r="Y26" i="1" l="1"/>
  <c r="AB26" i="1" s="1"/>
  <c r="AD25" i="1" l="1"/>
  <c r="Y735" i="1"/>
  <c r="AD401" i="1" l="1"/>
  <c r="AB735" i="1"/>
  <c r="Y276" i="1"/>
  <c r="AB276" i="1" s="1"/>
  <c r="AD402" i="1" l="1"/>
  <c r="AD276" i="1"/>
  <c r="Y663" i="1"/>
  <c r="AD403" i="1" l="1"/>
  <c r="AB663" i="1"/>
  <c r="Y254" i="1"/>
  <c r="AB254" i="1" s="1"/>
  <c r="AD254" i="1" l="1"/>
  <c r="Y582" i="1"/>
  <c r="AD405" i="1" l="1"/>
  <c r="AB582" i="1"/>
  <c r="Y366" i="1"/>
  <c r="AB366" i="1" s="1"/>
  <c r="AD406" i="1" l="1"/>
  <c r="AD366" i="1"/>
  <c r="Y602" i="1"/>
  <c r="AD407" i="1" l="1"/>
  <c r="AB602" i="1"/>
  <c r="Y109" i="1"/>
  <c r="AB109" i="1" s="1"/>
  <c r="AD408" i="1" l="1"/>
  <c r="AD108" i="1"/>
  <c r="Y911" i="1"/>
  <c r="AD409" i="1" l="1"/>
  <c r="AB911" i="1"/>
  <c r="Y755" i="1"/>
  <c r="AB755" i="1" s="1"/>
  <c r="Y657" i="1" l="1"/>
  <c r="AD411" i="1" l="1"/>
  <c r="AB657" i="1"/>
  <c r="Y435" i="1"/>
  <c r="AB435" i="1" s="1"/>
  <c r="Y110" i="1" l="1"/>
  <c r="AB110" i="1" s="1"/>
  <c r="AD110" i="1" l="1"/>
  <c r="AD109" i="1"/>
  <c r="Y622" i="1"/>
  <c r="AB622" i="1" s="1"/>
  <c r="Y52" i="1" l="1"/>
  <c r="AB52" i="1" s="1"/>
  <c r="AD52" i="1" l="1"/>
  <c r="AD51" i="1"/>
  <c r="Y715" i="1"/>
  <c r="AB715" i="1" s="1"/>
  <c r="Y538" i="1" l="1"/>
  <c r="AD417" i="1" l="1"/>
  <c r="AB538" i="1"/>
  <c r="Y303" i="1"/>
  <c r="AB303" i="1" s="1"/>
  <c r="AD303" i="1" l="1"/>
  <c r="AD418" i="1"/>
  <c r="AD302" i="1"/>
  <c r="Y808" i="1"/>
  <c r="AD419" i="1" l="1"/>
  <c r="AB808" i="1"/>
  <c r="Y337" i="1"/>
  <c r="AB337" i="1" s="1"/>
  <c r="AD337" i="1" l="1"/>
  <c r="Y368" i="1"/>
  <c r="AB368" i="1" s="1"/>
  <c r="AD368" i="1" l="1"/>
  <c r="Y626" i="1"/>
  <c r="AD422" i="1" l="1"/>
  <c r="AB626" i="1"/>
  <c r="Y894" i="1"/>
  <c r="AD423" i="1" l="1"/>
  <c r="AB894" i="1"/>
  <c r="Y750" i="1"/>
  <c r="AD424" i="1" l="1"/>
  <c r="AB750" i="1"/>
  <c r="Y228" i="1"/>
  <c r="AB228" i="1" s="1"/>
  <c r="AD425" i="1" l="1"/>
  <c r="AD228" i="1"/>
  <c r="Y389" i="1"/>
  <c r="AB389" i="1" s="1"/>
  <c r="AD389" i="1" l="1"/>
  <c r="Y928" i="1"/>
  <c r="AD427" i="1" l="1"/>
  <c r="AB928" i="1"/>
  <c r="Y404" i="1"/>
  <c r="AB404" i="1" s="1"/>
  <c r="AD428" i="1" l="1"/>
  <c r="AD404" i="1"/>
  <c r="Y487" i="1"/>
  <c r="AD429" i="1" l="1"/>
  <c r="AB487" i="1"/>
  <c r="Y652" i="1"/>
  <c r="AB652" i="1" s="1"/>
  <c r="Y918" i="1" l="1"/>
  <c r="AD431" i="1" l="1"/>
  <c r="AB918" i="1"/>
  <c r="Y574" i="1"/>
  <c r="AD432" i="1" l="1"/>
  <c r="AB574" i="1"/>
  <c r="Y541" i="1"/>
  <c r="AB541" i="1" s="1"/>
  <c r="Y741" i="1" l="1"/>
  <c r="AB741" i="1" s="1"/>
  <c r="Y371" i="1" l="1"/>
  <c r="AB371" i="1" s="1"/>
  <c r="AD435" i="1" l="1"/>
  <c r="AD371" i="1"/>
  <c r="Y492" i="1"/>
  <c r="AB492" i="1" s="1"/>
  <c r="Y563" i="1" l="1"/>
  <c r="AD437" i="1" l="1"/>
  <c r="AB563" i="1"/>
  <c r="Y399" i="1"/>
  <c r="AB399" i="1" s="1"/>
  <c r="AD399" i="1" l="1"/>
  <c r="Y841" i="1"/>
  <c r="AB841" i="1" s="1"/>
  <c r="Y550" i="1" l="1"/>
  <c r="AB550" i="1" s="1"/>
  <c r="Y457" i="1" l="1"/>
  <c r="AD441" i="1" l="1"/>
  <c r="AB457" i="1"/>
  <c r="Y377" i="1"/>
  <c r="AB377" i="1" s="1"/>
  <c r="AD377" i="1" l="1"/>
  <c r="Y707" i="1"/>
  <c r="AB707" i="1" s="1"/>
  <c r="Y413" i="1" l="1"/>
  <c r="AB413" i="1" s="1"/>
  <c r="AD413" i="1" l="1"/>
  <c r="Y414" i="1"/>
  <c r="AB414" i="1" s="1"/>
  <c r="AD414" i="1" l="1"/>
  <c r="Y603" i="1"/>
  <c r="AD446" i="1" l="1"/>
  <c r="AB603" i="1"/>
  <c r="Y56" i="1"/>
  <c r="AB56" i="1" s="1"/>
  <c r="AD447" i="1" l="1"/>
  <c r="AD56" i="1"/>
  <c r="Y195" i="1"/>
  <c r="AB195" i="1" s="1"/>
  <c r="AD195" i="1" l="1"/>
  <c r="Y983" i="1"/>
  <c r="AD449" i="1" l="1"/>
  <c r="AB983" i="1"/>
  <c r="Y738" i="1"/>
  <c r="AB738" i="1" s="1"/>
  <c r="Y279" i="1" l="1"/>
  <c r="AB279" i="1" s="1"/>
  <c r="AD451" i="1" l="1"/>
  <c r="AD279" i="1"/>
  <c r="Y589" i="1"/>
  <c r="AD452" i="1" l="1"/>
  <c r="AB589" i="1"/>
  <c r="Y311" i="1"/>
  <c r="AB311" i="1" s="1"/>
  <c r="AD311" i="1" l="1"/>
  <c r="Y871" i="1"/>
  <c r="AD453" i="1" l="1"/>
  <c r="AB871" i="1"/>
  <c r="Y181" i="1"/>
  <c r="AB181" i="1" s="1"/>
  <c r="AD181" i="1" l="1"/>
  <c r="AD455" i="1"/>
  <c r="Y93" i="1"/>
  <c r="AB93" i="1" s="1"/>
  <c r="AD93" i="1" l="1"/>
  <c r="AD456" i="1"/>
  <c r="AD92" i="1"/>
  <c r="Y323" i="1"/>
  <c r="AB323" i="1" s="1"/>
  <c r="AD457" i="1" l="1"/>
  <c r="AD323" i="1"/>
  <c r="Y787" i="1"/>
  <c r="AD458" i="1" l="1"/>
  <c r="AB787" i="1"/>
  <c r="Y751" i="1"/>
  <c r="AB751" i="1" s="1"/>
  <c r="Y450" i="1" l="1"/>
  <c r="AB450" i="1" s="1"/>
  <c r="AD459" i="1" l="1"/>
  <c r="AD450" i="1"/>
  <c r="Y332" i="1"/>
  <c r="AB332" i="1" s="1"/>
  <c r="AD332" i="1" l="1"/>
  <c r="AD461" i="1"/>
  <c r="AD331" i="1"/>
  <c r="Y682" i="1"/>
  <c r="AD462" i="1" l="1"/>
  <c r="AB682" i="1"/>
  <c r="Y297" i="1"/>
  <c r="AB297" i="1" s="1"/>
  <c r="AD463" i="1" l="1"/>
  <c r="AD297" i="1"/>
  <c r="Y615" i="1"/>
  <c r="AB615" i="1" s="1"/>
  <c r="Y904" i="1" l="1"/>
  <c r="AD465" i="1" l="1"/>
  <c r="AB904" i="1"/>
  <c r="Y935" i="1"/>
  <c r="AD466" i="1" l="1"/>
  <c r="AB935" i="1"/>
  <c r="Y376" i="1"/>
  <c r="AB376" i="1" s="1"/>
  <c r="AD376" i="1" l="1"/>
  <c r="AD467" i="1"/>
  <c r="AD375" i="1"/>
  <c r="Y201" i="1"/>
  <c r="AB201" i="1" s="1"/>
  <c r="AD468" i="1" l="1"/>
  <c r="AD201" i="1"/>
  <c r="Y230" i="1"/>
  <c r="AB230" i="1" s="1"/>
  <c r="AD469" i="1" l="1"/>
  <c r="AD230" i="1"/>
  <c r="Y669" i="1"/>
  <c r="AD470" i="1" l="1"/>
  <c r="AB669" i="1"/>
  <c r="Y748" i="1"/>
  <c r="AB748" i="1" s="1"/>
  <c r="Y482" i="1" l="1"/>
  <c r="AD472" i="1" l="1"/>
  <c r="AB482" i="1"/>
  <c r="Y410" i="1"/>
  <c r="AB410" i="1" s="1"/>
  <c r="AD473" i="1" l="1"/>
  <c r="AD410" i="1"/>
  <c r="Y681" i="1"/>
  <c r="AB681" i="1" s="1"/>
  <c r="Y296" i="1" l="1"/>
  <c r="AB296" i="1" s="1"/>
  <c r="AD296" i="1" l="1"/>
  <c r="Y697" i="1"/>
  <c r="AB697" i="1" s="1"/>
  <c r="Y293" i="1" l="1"/>
  <c r="AB293" i="1" s="1"/>
  <c r="AD293" i="1" l="1"/>
  <c r="Y241" i="1"/>
  <c r="AB241" i="1" s="1"/>
  <c r="AD478" i="1" l="1"/>
  <c r="AD241" i="1"/>
  <c r="Y551" i="1"/>
  <c r="AD479" i="1" l="1"/>
  <c r="AB551" i="1"/>
  <c r="Y771" i="1"/>
  <c r="AB771" i="1" s="1"/>
  <c r="Y488" i="1" l="1"/>
  <c r="AD481" i="1" l="1"/>
  <c r="AB488" i="1"/>
  <c r="Y502" i="1"/>
  <c r="AD482" i="1" l="1"/>
  <c r="AB502" i="1"/>
  <c r="Y306" i="1"/>
  <c r="AB306" i="1" s="1"/>
  <c r="AD483" i="1" l="1"/>
  <c r="AD306" i="1"/>
  <c r="Y596" i="1"/>
  <c r="AD484" i="1" l="1"/>
  <c r="AB596" i="1"/>
  <c r="Y795" i="1"/>
  <c r="AB795" i="1" s="1"/>
  <c r="Y932" i="1" l="1"/>
  <c r="AD486" i="1" l="1"/>
  <c r="AB932" i="1"/>
  <c r="Y944" i="1"/>
  <c r="AD487" i="1" l="1"/>
  <c r="AB944" i="1"/>
  <c r="Y896" i="1"/>
  <c r="AD488" i="1" l="1"/>
  <c r="AB896" i="1"/>
  <c r="Y187" i="1"/>
  <c r="AB187" i="1" s="1"/>
  <c r="AD187" i="1" l="1"/>
  <c r="Y839" i="1"/>
  <c r="AD490" i="1" l="1"/>
  <c r="AB839" i="1"/>
  <c r="Y520" i="1"/>
  <c r="AD491" i="1" l="1"/>
  <c r="AB520" i="1"/>
  <c r="Y670" i="1"/>
  <c r="AB670" i="1" s="1"/>
  <c r="Y920" i="1" l="1"/>
  <c r="AB920" i="1" l="1"/>
  <c r="Y216" i="1"/>
  <c r="AB216" i="1" s="1"/>
  <c r="AD216" i="1" l="1"/>
  <c r="Y370" i="1"/>
  <c r="AB370" i="1" s="1"/>
  <c r="AD495" i="1" l="1"/>
  <c r="AD370" i="1"/>
  <c r="Y842" i="1"/>
  <c r="AB842" i="1" s="1"/>
  <c r="Y355" i="1" l="1"/>
  <c r="AB355" i="1" s="1"/>
  <c r="AD355" i="1" l="1"/>
  <c r="Y188" i="1"/>
  <c r="AB188" i="1" s="1"/>
  <c r="Y881" i="1" l="1"/>
  <c r="AD499" i="1" l="1"/>
  <c r="AB881" i="1"/>
  <c r="Y785" i="1"/>
  <c r="AB785" i="1" s="1"/>
  <c r="Y895" i="1" l="1"/>
  <c r="AD501" i="1" l="1"/>
  <c r="AB895" i="1"/>
  <c r="Y607" i="1"/>
  <c r="AD502" i="1" l="1"/>
  <c r="AB607" i="1"/>
  <c r="Y710" i="1"/>
  <c r="AD503" i="1" l="1"/>
  <c r="AB710" i="1"/>
  <c r="Y511" i="1"/>
  <c r="AD504" i="1" l="1"/>
  <c r="AB511" i="1"/>
  <c r="Y950" i="1"/>
  <c r="AB950" i="1" s="1"/>
  <c r="Y822" i="1" l="1"/>
  <c r="AD506" i="1" l="1"/>
  <c r="AB822" i="1"/>
  <c r="Y651" i="1"/>
  <c r="AD507" i="1" l="1"/>
  <c r="AB651" i="1"/>
  <c r="Y829" i="1"/>
  <c r="AD508" i="1" l="1"/>
  <c r="AB829" i="1"/>
  <c r="Y496" i="1"/>
  <c r="AB496" i="1" s="1"/>
  <c r="AD496" i="1" l="1"/>
  <c r="Y436" i="1"/>
  <c r="AB436" i="1" s="1"/>
  <c r="AD436" i="1" l="1"/>
  <c r="Y388" i="1"/>
  <c r="AB388" i="1" s="1"/>
  <c r="AD511" i="1" l="1"/>
  <c r="Y160" i="1"/>
  <c r="AB160" i="1" s="1"/>
  <c r="AD160" i="1" l="1"/>
  <c r="AD512" i="1"/>
  <c r="AD159" i="1"/>
  <c r="Y614" i="1"/>
  <c r="AB614" i="1" s="1"/>
  <c r="Y838" i="1" l="1"/>
  <c r="AD514" i="1" l="1"/>
  <c r="AB838" i="1"/>
  <c r="Y122" i="1"/>
  <c r="AB122" i="1" s="1"/>
  <c r="Y174" i="1" l="1"/>
  <c r="AB174" i="1" s="1"/>
  <c r="AD174" i="1" l="1"/>
  <c r="AD516" i="1"/>
  <c r="AD173" i="1"/>
  <c r="Y702" i="1"/>
  <c r="AD517" i="1" l="1"/>
  <c r="AB702" i="1"/>
  <c r="Y782" i="1"/>
  <c r="AD518" i="1" l="1"/>
  <c r="AB782" i="1"/>
  <c r="Y754" i="1"/>
  <c r="AD519" i="1" l="1"/>
  <c r="AB754" i="1"/>
  <c r="Y743" i="1"/>
  <c r="AD520" i="1" l="1"/>
  <c r="AB743" i="1"/>
  <c r="Y313" i="1"/>
  <c r="AB313" i="1" s="1"/>
  <c r="AD313" i="1" l="1"/>
  <c r="Y494" i="1"/>
  <c r="AB494" i="1" s="1"/>
  <c r="AD522" i="1" l="1"/>
  <c r="AD494" i="1"/>
  <c r="Y772" i="1"/>
  <c r="AB772" i="1" s="1"/>
  <c r="Y680" i="1" l="1"/>
  <c r="AB680" i="1" l="1"/>
  <c r="Y380" i="1"/>
  <c r="AB380" i="1" s="1"/>
  <c r="AD380" i="1" l="1"/>
  <c r="Y863" i="1"/>
  <c r="AB863" i="1" s="1"/>
  <c r="Y420" i="1" l="1"/>
  <c r="AB420" i="1" s="1"/>
  <c r="AD420" i="1" l="1"/>
  <c r="Y630" i="1"/>
  <c r="AB630" i="1" s="1"/>
  <c r="Y41" i="1" l="1"/>
  <c r="AB41" i="1" s="1"/>
  <c r="AD41" i="1" l="1"/>
  <c r="AD529" i="1"/>
  <c r="Y790" i="1"/>
  <c r="AD530" i="1" l="1"/>
  <c r="AB790" i="1"/>
  <c r="Y277" i="1"/>
  <c r="AB277" i="1" s="1"/>
  <c r="AD531" i="1" l="1"/>
  <c r="AD277" i="1"/>
  <c r="Y202" i="1"/>
  <c r="AB202" i="1" s="1"/>
  <c r="AD202" i="1" l="1"/>
  <c r="Y387" i="1"/>
  <c r="AB387" i="1" s="1"/>
  <c r="AD387" i="1" l="1"/>
  <c r="AD388" i="1"/>
  <c r="Y267" i="1"/>
  <c r="AB267" i="1" s="1"/>
  <c r="AD267" i="1" l="1"/>
  <c r="Y823" i="1"/>
  <c r="AB823" i="1" s="1"/>
  <c r="Y591" i="1" l="1"/>
  <c r="AB591" i="1" s="1"/>
  <c r="Y247" i="1" l="1"/>
  <c r="AB247" i="1" s="1"/>
  <c r="AD247" i="1" l="1"/>
  <c r="Y813" i="1"/>
  <c r="AB813" i="1" l="1"/>
  <c r="Y618" i="1"/>
  <c r="AD538" i="1" l="1"/>
  <c r="AB618" i="1"/>
  <c r="Y825" i="1"/>
  <c r="AB825" i="1" s="1"/>
  <c r="Y826" i="1" l="1"/>
  <c r="AD541" i="1" l="1"/>
  <c r="AB826" i="1"/>
  <c r="Y827" i="1"/>
  <c r="AD542" i="1" l="1"/>
  <c r="AB827" i="1"/>
  <c r="Y897" i="1"/>
  <c r="AB897" i="1" s="1"/>
  <c r="Y299" i="1" l="1"/>
  <c r="AB299" i="1" s="1"/>
  <c r="AD299" i="1" l="1"/>
  <c r="Y379" i="1"/>
  <c r="AB379" i="1" s="1"/>
  <c r="AD379" i="1" l="1"/>
  <c r="Y742" i="1"/>
  <c r="AB742" i="1" s="1"/>
  <c r="Y865" i="1" l="1"/>
  <c r="AD547" i="1" l="1"/>
  <c r="AB865" i="1"/>
  <c r="Y698" i="1"/>
  <c r="AB698" i="1" s="1"/>
  <c r="Y927" i="1" l="1"/>
  <c r="AB927" i="1" l="1"/>
  <c r="Y914" i="1"/>
  <c r="AD550" i="1" l="1"/>
  <c r="AB914" i="1"/>
  <c r="Y439" i="1"/>
  <c r="AB439" i="1" s="1"/>
  <c r="AD551" i="1" l="1"/>
  <c r="Y36" i="1"/>
  <c r="AB36" i="1" s="1"/>
  <c r="AD36" i="1" l="1"/>
  <c r="AD552" i="1"/>
  <c r="AD35" i="1"/>
  <c r="Y848" i="1"/>
  <c r="AD553" i="1" l="1"/>
  <c r="AB848" i="1"/>
  <c r="Y97" i="1"/>
  <c r="AB97" i="1" s="1"/>
  <c r="AD97" i="1" l="1"/>
  <c r="AD96" i="1"/>
  <c r="Y628" i="1"/>
  <c r="AD555" i="1" l="1"/>
  <c r="AB628" i="1"/>
  <c r="Y361" i="1"/>
  <c r="AB361" i="1" s="1"/>
  <c r="AD556" i="1" l="1"/>
  <c r="AD361" i="1"/>
  <c r="Y731" i="1"/>
  <c r="AD557" i="1" l="1"/>
  <c r="AB731" i="1"/>
  <c r="Y644" i="1"/>
  <c r="AD558" i="1" l="1"/>
  <c r="AB644" i="1"/>
  <c r="Y528" i="1"/>
  <c r="AB528" i="1" s="1"/>
  <c r="AD528" i="1" l="1"/>
  <c r="Y650" i="1"/>
  <c r="AB650" i="1" s="1"/>
  <c r="Y942" i="1" l="1"/>
  <c r="AB942" i="1" s="1"/>
  <c r="Y244" i="1" l="1"/>
  <c r="AB244" i="1" s="1"/>
  <c r="AD562" i="1" l="1"/>
  <c r="AD244" i="1"/>
  <c r="Y639" i="1"/>
  <c r="AD563" i="1" l="1"/>
  <c r="AB639" i="1"/>
  <c r="Y1014" i="1"/>
  <c r="AB1014" i="1" s="1"/>
  <c r="Y213" i="1" l="1"/>
  <c r="AB213" i="1" s="1"/>
  <c r="AD213" i="1" l="1"/>
  <c r="Y120" i="1"/>
  <c r="AB120" i="1" s="1"/>
  <c r="AD119" i="1" l="1"/>
  <c r="Y988" i="1"/>
  <c r="AB988" i="1" s="1"/>
  <c r="Y723" i="1" l="1"/>
  <c r="AB723" i="1" s="1"/>
  <c r="Y946" i="1" l="1"/>
  <c r="AB946" i="1" s="1"/>
  <c r="Y661" i="1" l="1"/>
  <c r="AD570" i="1" l="1"/>
  <c r="AB661" i="1"/>
  <c r="Y394" i="1"/>
  <c r="AB394" i="1" s="1"/>
  <c r="AD394" i="1" l="1"/>
  <c r="AD571" i="1"/>
  <c r="AD393" i="1"/>
  <c r="Y774" i="1"/>
  <c r="AB774" i="1" s="1"/>
  <c r="Y708" i="1" l="1"/>
  <c r="AD573" i="1" l="1"/>
  <c r="AB708" i="1"/>
  <c r="Y910" i="1"/>
  <c r="AD574" i="1" l="1"/>
  <c r="AB910" i="1"/>
  <c r="Y442" i="1"/>
  <c r="AB442" i="1" s="1"/>
  <c r="AD442" i="1" l="1"/>
  <c r="Y197" i="1"/>
  <c r="AB197" i="1" s="1"/>
  <c r="AD197" i="1" l="1"/>
  <c r="Y951" i="1"/>
  <c r="AB951" i="1" s="1"/>
  <c r="Y664" i="1" l="1"/>
  <c r="AB664" i="1" s="1"/>
  <c r="Y862" i="1" l="1"/>
  <c r="AB862" i="1" s="1"/>
  <c r="Y810" i="1" l="1"/>
  <c r="AB810" i="1" s="1"/>
  <c r="Y391" i="1" l="1"/>
  <c r="AB391" i="1" s="1"/>
  <c r="AD391" i="1" l="1"/>
  <c r="Y144" i="1"/>
  <c r="AB144" i="1" s="1"/>
  <c r="AD582" i="1" l="1"/>
  <c r="AD143" i="1"/>
  <c r="Y594" i="1"/>
  <c r="AD583" i="1" l="1"/>
  <c r="AB594" i="1"/>
  <c r="Y612" i="1"/>
  <c r="AB612" i="1" s="1"/>
  <c r="Y426" i="1" l="1"/>
  <c r="AB426" i="1" s="1"/>
  <c r="AD585" i="1" l="1"/>
  <c r="AD426" i="1"/>
  <c r="Y728" i="1"/>
  <c r="AD586" i="1" l="1"/>
  <c r="AB728" i="1"/>
  <c r="Y438" i="1"/>
  <c r="AB438" i="1" s="1"/>
  <c r="AD438" i="1" l="1"/>
  <c r="Y925" i="1"/>
  <c r="AB925" i="1" s="1"/>
  <c r="Y727" i="1" l="1"/>
  <c r="AD589" i="1" l="1"/>
  <c r="AB727" i="1"/>
  <c r="Y653" i="1"/>
  <c r="AB653" i="1" s="1"/>
  <c r="Y689" i="1" l="1"/>
  <c r="AD591" i="1" l="1"/>
  <c r="AB689" i="1"/>
  <c r="Y655" i="1"/>
  <c r="AB655" i="1" s="1"/>
  <c r="Y869" i="1" l="1"/>
  <c r="AB869" i="1" l="1"/>
  <c r="Y513" i="1"/>
  <c r="AB513" i="1" s="1"/>
  <c r="AD594" i="1" l="1"/>
  <c r="AD513" i="1"/>
  <c r="Y343" i="1"/>
  <c r="AB343" i="1" s="1"/>
  <c r="AD343" i="1" l="1"/>
  <c r="AD341" i="1"/>
  <c r="Y645" i="1"/>
  <c r="AD596" i="1" l="1"/>
  <c r="AB645" i="1"/>
  <c r="Y117" i="1"/>
  <c r="AB117" i="1" s="1"/>
  <c r="AD117" i="1" l="1"/>
  <c r="AD116" i="1"/>
  <c r="Y236" i="1"/>
  <c r="AB236" i="1" s="1"/>
  <c r="AD598" i="1" l="1"/>
  <c r="AD236" i="1"/>
  <c r="Y265" i="1"/>
  <c r="AB265" i="1" s="1"/>
  <c r="AD265" i="1" l="1"/>
  <c r="Y837" i="1"/>
  <c r="AD600" i="1" l="1"/>
  <c r="AB837" i="1"/>
  <c r="Y184" i="1"/>
  <c r="AB184" i="1" s="1"/>
  <c r="AD184" i="1" l="1"/>
  <c r="AD183" i="1"/>
  <c r="Y374" i="1"/>
  <c r="AB374" i="1" s="1"/>
  <c r="AD374" i="1" l="1"/>
  <c r="AD602" i="1"/>
  <c r="AD373" i="1"/>
  <c r="Y590" i="1"/>
  <c r="AB590" i="1" s="1"/>
  <c r="AD603" i="1" l="1"/>
  <c r="AD590" i="1"/>
  <c r="Y505" i="1"/>
  <c r="AB505" i="1" s="1"/>
  <c r="AD505" i="1" l="1"/>
  <c r="Y289" i="1"/>
  <c r="AB289" i="1" s="1"/>
  <c r="AD289" i="1" l="1"/>
  <c r="Y980" i="1"/>
  <c r="AB980" i="1" s="1"/>
  <c r="Y923" i="1" l="1"/>
  <c r="AD607" i="1" l="1"/>
  <c r="AB923" i="1"/>
  <c r="Y668" i="1"/>
  <c r="AB668" i="1" s="1"/>
  <c r="Y193" i="1" l="1"/>
  <c r="AB193" i="1" s="1"/>
  <c r="AD193" i="1" l="1"/>
  <c r="AD191" i="1"/>
  <c r="Y521" i="1"/>
  <c r="AB521" i="1" s="1"/>
  <c r="AD521" i="1" l="1"/>
  <c r="Y649" i="1"/>
  <c r="AD611" i="1" l="1"/>
  <c r="AB649" i="1"/>
  <c r="Y212" i="1"/>
  <c r="AB212" i="1" s="1"/>
  <c r="AD612" i="1" l="1"/>
  <c r="AD212" i="1"/>
  <c r="Y210" i="1"/>
  <c r="AB210" i="1" s="1"/>
  <c r="AD613" i="1" l="1"/>
  <c r="AD210" i="1"/>
  <c r="Y640" i="1"/>
  <c r="AD614" i="1" l="1"/>
  <c r="AB640" i="1"/>
  <c r="Y627" i="1"/>
  <c r="AD615" i="1" l="1"/>
  <c r="AB627" i="1"/>
  <c r="Y643" i="1"/>
  <c r="AB643" i="1" s="1"/>
  <c r="Y180" i="1" l="1"/>
  <c r="AB180" i="1" s="1"/>
  <c r="AD180" i="1" l="1"/>
  <c r="Y290" i="1"/>
  <c r="AB290" i="1" s="1"/>
  <c r="AD618" i="1" l="1"/>
  <c r="AD290" i="1"/>
  <c r="Y549" i="1"/>
  <c r="AB549" i="1" s="1"/>
  <c r="AD549" i="1" l="1"/>
  <c r="AD548" i="1"/>
  <c r="Y205" i="1"/>
  <c r="AB205" i="1" s="1"/>
  <c r="AD205" i="1" l="1"/>
  <c r="Y243" i="1"/>
  <c r="AB243" i="1" s="1"/>
  <c r="AD621" i="1" l="1"/>
  <c r="AD243" i="1"/>
  <c r="Y921" i="1"/>
  <c r="AD622" i="1" l="1"/>
  <c r="AB921" i="1"/>
  <c r="Y974" i="1"/>
  <c r="AD623" i="1" l="1"/>
  <c r="AB974" i="1"/>
  <c r="Y726" i="1"/>
  <c r="AD624" i="1" l="1"/>
  <c r="AB726" i="1"/>
  <c r="Y659" i="1"/>
  <c r="AD625" i="1" l="1"/>
  <c r="AB659" i="1"/>
  <c r="Y986" i="1"/>
  <c r="AD626" i="1" l="1"/>
  <c r="AB986" i="1"/>
  <c r="Y965" i="1"/>
  <c r="AD627" i="1" l="1"/>
  <c r="AB965" i="1"/>
  <c r="Y969" i="1"/>
  <c r="AD628" i="1" l="1"/>
  <c r="AB969" i="1"/>
  <c r="Y704" i="1"/>
  <c r="AD629" i="1" l="1"/>
  <c r="AB704" i="1"/>
  <c r="Y189" i="1"/>
  <c r="AB189" i="1" s="1"/>
  <c r="AD630" i="1" l="1"/>
  <c r="AD188" i="1"/>
  <c r="Y305" i="1"/>
  <c r="AB305" i="1" s="1"/>
  <c r="AD631" i="1" l="1"/>
  <c r="AD305" i="1"/>
  <c r="Y744" i="1"/>
  <c r="AD632" i="1" l="1"/>
  <c r="AB744" i="1"/>
  <c r="Y889" i="1"/>
  <c r="AB889" i="1" s="1"/>
  <c r="Y971" i="1" l="1"/>
  <c r="AD634" i="1" l="1"/>
  <c r="AB971" i="1"/>
  <c r="Y762" i="1"/>
  <c r="AB762" i="1" s="1"/>
  <c r="Y130" i="1" l="1"/>
  <c r="AB130" i="1" s="1"/>
  <c r="AD130" i="1" l="1"/>
  <c r="AD129" i="1"/>
  <c r="Y665" i="1"/>
  <c r="AB665" i="1" s="1"/>
  <c r="Y172" i="1" l="1"/>
  <c r="AB172" i="1" s="1"/>
  <c r="AD172" i="1" l="1"/>
  <c r="AD638" i="1"/>
  <c r="AD171" i="1"/>
  <c r="Y802" i="1"/>
  <c r="AD639" i="1" l="1"/>
  <c r="AB802" i="1"/>
  <c r="Y390" i="1"/>
  <c r="AB390" i="1" s="1"/>
  <c r="AD640" i="1" l="1"/>
  <c r="AD390" i="1"/>
  <c r="Y778" i="1"/>
  <c r="AB778" i="1" s="1"/>
  <c r="Y990" i="1" l="1"/>
  <c r="AB990" i="1" s="1"/>
  <c r="Y177" i="1" l="1"/>
  <c r="AB177" i="1" s="1"/>
  <c r="AD177" i="1" l="1"/>
  <c r="AD643" i="1"/>
  <c r="AD176" i="1"/>
  <c r="Y167" i="1"/>
  <c r="AB167" i="1" s="1"/>
  <c r="AD167" i="1" l="1"/>
  <c r="AD644" i="1"/>
  <c r="AD165" i="1"/>
  <c r="Y684" i="1"/>
  <c r="AD645" i="1" l="1"/>
  <c r="AB684" i="1"/>
  <c r="Y637" i="1"/>
  <c r="AB637" i="1" s="1"/>
  <c r="AD646" i="1" l="1"/>
  <c r="AD637" i="1"/>
  <c r="Y454" i="1"/>
  <c r="AB454" i="1" s="1"/>
  <c r="AD647" i="1" l="1"/>
  <c r="AD454" i="1"/>
  <c r="Y476" i="1"/>
  <c r="AB476" i="1" s="1"/>
  <c r="AD648" i="1" l="1"/>
  <c r="AD476" i="1"/>
  <c r="Y509" i="1"/>
  <c r="AB509" i="1" s="1"/>
  <c r="AD649" i="1" l="1"/>
  <c r="AD509" i="1"/>
  <c r="Y937" i="1"/>
  <c r="AD650" i="1" l="1"/>
  <c r="AB937" i="1"/>
  <c r="Y464" i="1"/>
  <c r="AB464" i="1" s="1"/>
  <c r="AD651" i="1" l="1"/>
  <c r="AD464" i="1"/>
  <c r="Y956" i="1"/>
  <c r="AD652" i="1" l="1"/>
  <c r="AB956" i="1"/>
  <c r="Y546" i="1"/>
  <c r="AB546" i="1" s="1"/>
  <c r="AD653" i="1" l="1"/>
  <c r="AD546" i="1"/>
  <c r="Y851" i="1"/>
  <c r="AD654" i="1" l="1"/>
  <c r="AB851" i="1"/>
  <c r="Y876" i="1"/>
  <c r="AD655" i="1" l="1"/>
  <c r="AB876" i="1"/>
  <c r="Y635" i="1"/>
  <c r="AB635" i="1" s="1"/>
  <c r="AD635" i="1" l="1"/>
  <c r="Y874" i="1"/>
  <c r="AD657" i="1" l="1"/>
  <c r="AB874" i="1"/>
  <c r="Y601" i="1"/>
  <c r="AB601" i="1" s="1"/>
  <c r="AD658" i="1" l="1"/>
  <c r="AD601" i="1"/>
  <c r="Y170" i="1"/>
  <c r="AB170" i="1" s="1"/>
  <c r="AD170" i="1" l="1"/>
  <c r="AD659" i="1"/>
  <c r="Y126" i="1"/>
  <c r="AB126" i="1" s="1"/>
  <c r="AD660" i="1" l="1"/>
  <c r="AD125" i="1"/>
  <c r="Y975" i="1"/>
  <c r="AD661" i="1" l="1"/>
  <c r="AB975" i="1"/>
  <c r="Y328" i="1"/>
  <c r="AB328" i="1" s="1"/>
  <c r="AD328" i="1" l="1"/>
  <c r="AD327" i="1"/>
  <c r="Y325" i="1"/>
  <c r="AB325" i="1" s="1"/>
  <c r="AD325" i="1" l="1"/>
  <c r="AD663" i="1"/>
  <c r="Y207" i="1"/>
  <c r="AB207" i="1" s="1"/>
  <c r="AD207" i="1" l="1"/>
  <c r="AD664" i="1"/>
  <c r="AD206" i="1"/>
  <c r="Y39" i="1"/>
  <c r="AB39" i="1" s="1"/>
  <c r="AD665" i="1" l="1"/>
  <c r="AD38" i="1"/>
  <c r="Y712" i="1"/>
  <c r="AB712" i="1" s="1"/>
  <c r="Y493" i="1" l="1"/>
  <c r="AB493" i="1" s="1"/>
  <c r="AD493" i="1" l="1"/>
  <c r="AD492" i="1"/>
  <c r="Y444" i="1"/>
  <c r="AB444" i="1" s="1"/>
  <c r="AD668" i="1" l="1"/>
  <c r="AD444" i="1"/>
  <c r="Y725" i="1"/>
  <c r="AD669" i="1" l="1"/>
  <c r="AB725" i="1"/>
  <c r="Y734" i="1"/>
  <c r="AD670" i="1" l="1"/>
  <c r="AB734" i="1"/>
  <c r="Y588" i="1"/>
  <c r="AB588" i="1" s="1"/>
  <c r="AD588" i="1" l="1"/>
  <c r="Y569" i="1"/>
  <c r="AB569" i="1" s="1"/>
  <c r="AD569" i="1" l="1"/>
  <c r="Y471" i="1"/>
  <c r="AB471" i="1" s="1"/>
  <c r="AD471" i="1" l="1"/>
  <c r="Y687" i="1"/>
  <c r="AB687" i="1" s="1"/>
  <c r="Y1009" i="1" l="1"/>
  <c r="AB1009" i="1" s="1"/>
  <c r="Y900" i="1" l="1"/>
  <c r="AB900" i="1" s="1"/>
  <c r="Y301" i="1" l="1"/>
  <c r="AB301" i="1" s="1"/>
  <c r="AD301" i="1" l="1"/>
  <c r="AD300" i="1"/>
  <c r="Y266" i="1"/>
  <c r="AB266" i="1" s="1"/>
  <c r="AD266" i="1" l="1"/>
  <c r="Y846" i="1"/>
  <c r="AD679" i="1" l="1"/>
  <c r="AB846" i="1"/>
  <c r="Y964" i="1"/>
  <c r="AD680" i="1" l="1"/>
  <c r="AB964" i="1"/>
  <c r="Y850" i="1"/>
  <c r="AD681" i="1" l="1"/>
  <c r="AB850" i="1"/>
  <c r="Y981" i="1"/>
  <c r="AD682" i="1" l="1"/>
  <c r="AB981" i="1"/>
  <c r="Y360" i="1"/>
  <c r="AB360" i="1" s="1"/>
  <c r="AD683" i="1" l="1"/>
  <c r="AD360" i="1"/>
  <c r="Y566" i="1"/>
  <c r="AB566" i="1" s="1"/>
  <c r="AD684" i="1" l="1"/>
  <c r="AD566" i="1"/>
  <c r="Y991" i="1"/>
  <c r="AB991" i="1" s="1"/>
  <c r="Y963" i="1" l="1"/>
  <c r="AB963" i="1" s="1"/>
  <c r="Y443" i="1" l="1"/>
  <c r="AB443" i="1" s="1"/>
  <c r="AD687" i="1" l="1"/>
  <c r="AD443" i="1"/>
  <c r="Y364" i="1"/>
  <c r="AB364" i="1" s="1"/>
  <c r="AD364" i="1" l="1"/>
  <c r="Y567" i="1"/>
  <c r="AB567" i="1" s="1"/>
  <c r="AD689" i="1" l="1"/>
  <c r="AD567" i="1"/>
  <c r="Y759" i="1"/>
  <c r="AB759" i="1" s="1"/>
  <c r="Y917" i="1" l="1"/>
  <c r="AB917" i="1" s="1"/>
  <c r="Y147" i="1" l="1"/>
  <c r="AB147" i="1" s="1"/>
  <c r="AD147" i="1" l="1"/>
  <c r="AD692" i="1"/>
  <c r="Y961" i="1"/>
  <c r="AD693" i="1" l="1"/>
  <c r="AB961" i="1"/>
  <c r="Y673" i="1"/>
  <c r="AB673" i="1" s="1"/>
  <c r="AD673" i="1" l="1"/>
  <c r="Y676" i="1"/>
  <c r="AB676" i="1" s="1"/>
  <c r="AD676" i="1" l="1"/>
  <c r="Y500" i="1"/>
  <c r="AB500" i="1" s="1"/>
  <c r="AD500" i="1" l="1"/>
  <c r="Y903" i="1"/>
  <c r="AD697" i="1" l="1"/>
  <c r="AB903" i="1"/>
  <c r="Y880" i="1"/>
  <c r="AD698" i="1" l="1"/>
  <c r="AB880" i="1"/>
  <c r="Y887" i="1"/>
  <c r="AB887" i="1" s="1"/>
  <c r="Y642" i="1" l="1"/>
  <c r="AB642" i="1" s="1"/>
  <c r="AD642" i="1" l="1"/>
  <c r="Y604" i="1"/>
  <c r="AB604" i="1" s="1"/>
  <c r="AD701" i="1" l="1"/>
  <c r="AD604" i="1"/>
  <c r="Y234" i="1"/>
  <c r="AB234" i="1" s="1"/>
  <c r="AD234" i="1" l="1"/>
  <c r="AD702" i="1"/>
  <c r="AD233" i="1"/>
  <c r="Y235" i="1"/>
  <c r="AB235" i="1" s="1"/>
  <c r="AD703" i="1" l="1"/>
  <c r="AD235" i="1"/>
  <c r="Y149" i="1"/>
  <c r="AB149" i="1" s="1"/>
  <c r="AD149" i="1" l="1"/>
  <c r="AD704" i="1"/>
  <c r="AD148" i="1"/>
  <c r="Y616" i="1"/>
  <c r="AB616" i="1" s="1"/>
  <c r="AD616" i="1" l="1"/>
  <c r="Y883" i="1"/>
  <c r="AB883" i="1" s="1"/>
  <c r="Y824" i="1" l="1"/>
  <c r="AD707" i="1" l="1"/>
  <c r="AB824" i="1"/>
  <c r="Y240" i="1"/>
  <c r="AB240" i="1" s="1"/>
  <c r="AD708" i="1" l="1"/>
  <c r="AD240" i="1"/>
  <c r="Y480" i="1"/>
  <c r="AB480" i="1" s="1"/>
  <c r="AD709" i="1" l="1"/>
  <c r="AD480" i="1"/>
  <c r="Y524" i="1"/>
  <c r="AB524" i="1" s="1"/>
  <c r="AD524" i="1" l="1"/>
  <c r="AD710" i="1"/>
  <c r="AD523" i="1"/>
  <c r="Y667" i="1"/>
  <c r="AB667" i="1" s="1"/>
  <c r="AD667" i="1" l="1"/>
  <c r="Y554" i="1"/>
  <c r="AB554" i="1" s="1"/>
  <c r="AD712" i="1" l="1"/>
  <c r="AD554" i="1"/>
  <c r="Y260" i="1"/>
  <c r="AB260" i="1" s="1"/>
  <c r="AD713" i="1" l="1"/>
  <c r="AD260" i="1"/>
  <c r="Y127" i="1"/>
  <c r="AB127" i="1" s="1"/>
  <c r="AD127" i="1" l="1"/>
  <c r="AD714" i="1"/>
  <c r="AD126" i="1"/>
  <c r="Y860" i="1"/>
  <c r="AD715" i="1" l="1"/>
  <c r="AB860" i="1"/>
  <c r="Y540" i="1"/>
  <c r="AB540" i="1" s="1"/>
  <c r="AD716" i="1" l="1"/>
  <c r="AD540" i="1"/>
  <c r="Y135" i="1"/>
  <c r="AB135" i="1" s="1"/>
  <c r="AD135" i="1" l="1"/>
  <c r="AD133" i="1"/>
  <c r="Y578" i="1"/>
  <c r="AB578" i="1" s="1"/>
  <c r="AD718" i="1" l="1"/>
  <c r="AD578" i="1"/>
  <c r="Y686" i="1"/>
  <c r="AB686" i="1" s="1"/>
  <c r="AD686" i="1" l="1"/>
  <c r="Y985" i="1"/>
  <c r="AB985" i="1" l="1"/>
  <c r="Y656" i="1"/>
  <c r="AB656" i="1" s="1"/>
  <c r="AD721" i="1" l="1"/>
  <c r="AD656" i="1"/>
  <c r="Y799" i="1"/>
  <c r="AB799" i="1" s="1"/>
  <c r="Y960" i="1" l="1"/>
  <c r="AD723" i="1" l="1"/>
  <c r="AB960" i="1"/>
  <c r="Y510" i="1"/>
  <c r="AB510" i="1" s="1"/>
  <c r="AD510" i="1" l="1"/>
  <c r="Y477" i="1"/>
  <c r="AB477" i="1" s="1"/>
  <c r="AD477" i="1" l="1"/>
  <c r="AD725" i="1"/>
  <c r="AD475" i="1"/>
  <c r="Y40" i="1"/>
  <c r="AB40" i="1" s="1"/>
  <c r="AD40" i="1" l="1"/>
  <c r="AD726" i="1"/>
  <c r="AD39" i="1"/>
  <c r="Y793" i="1"/>
  <c r="AD727" i="1" l="1"/>
  <c r="AB793" i="1"/>
  <c r="Y878" i="1"/>
  <c r="AD728" i="1" l="1"/>
  <c r="AB878" i="1"/>
  <c r="Y76" i="1"/>
  <c r="AB76" i="1" s="1"/>
  <c r="AD729" i="1" l="1"/>
  <c r="AD76" i="1"/>
  <c r="Y45" i="1"/>
  <c r="AB45" i="1" s="1"/>
  <c r="AD45" i="1" l="1"/>
  <c r="AD730" i="1"/>
  <c r="AD44" i="1"/>
  <c r="Y800" i="1"/>
  <c r="AD731" i="1" l="1"/>
  <c r="AB800" i="1"/>
  <c r="Y737" i="1"/>
  <c r="AB737" i="1" s="1"/>
  <c r="Y633" i="1" l="1"/>
  <c r="AB633" i="1" s="1"/>
  <c r="AD633" i="1" l="1"/>
  <c r="Y581" i="1"/>
  <c r="AB581" i="1" s="1"/>
  <c r="AD734" i="1" l="1"/>
  <c r="AD581" i="1"/>
  <c r="Y913" i="1"/>
  <c r="AD735" i="1" l="1"/>
  <c r="AB913" i="1"/>
  <c r="Y758" i="1"/>
  <c r="AB758" i="1" s="1"/>
  <c r="Y711" i="1" l="1"/>
  <c r="AB711" i="1" s="1"/>
  <c r="AD737" i="1" l="1"/>
  <c r="AD711" i="1"/>
  <c r="Y666" i="1"/>
  <c r="AB666" i="1" s="1"/>
  <c r="AD738" i="1" l="1"/>
  <c r="AD666" i="1"/>
  <c r="Y199" i="1"/>
  <c r="AB199" i="1" s="1"/>
  <c r="AD739" i="1" l="1"/>
  <c r="AD199" i="1"/>
  <c r="Y691" i="1"/>
  <c r="AB691" i="1" s="1"/>
  <c r="AD691" i="1" l="1"/>
  <c r="Y966" i="1"/>
  <c r="AD741" i="1" l="1"/>
  <c r="AB966" i="1"/>
  <c r="Y242" i="1"/>
  <c r="AB242" i="1" s="1"/>
  <c r="AD742" i="1" l="1"/>
  <c r="AD242" i="1"/>
  <c r="Y733" i="1"/>
  <c r="AB733" i="1" s="1"/>
  <c r="AD743" i="1" l="1"/>
  <c r="AD733" i="1"/>
  <c r="Y805" i="1"/>
  <c r="AD744" i="1" l="1"/>
  <c r="AB805" i="1"/>
  <c r="Y474" i="1"/>
  <c r="AB474" i="1" s="1"/>
  <c r="AD474" i="1" l="1"/>
  <c r="Y706" i="1"/>
  <c r="AB706" i="1" s="1"/>
  <c r="AD706" i="1" l="1"/>
  <c r="Y855" i="1"/>
  <c r="AB855" i="1" s="1"/>
  <c r="Y831" i="1" l="1"/>
  <c r="AD748" i="1" l="1"/>
  <c r="AB831" i="1"/>
  <c r="Y807" i="1"/>
  <c r="AB807" i="1" s="1"/>
  <c r="Y1018" i="1" l="1"/>
  <c r="AD750" i="1" l="1"/>
  <c r="AB1018" i="1"/>
  <c r="Y535" i="1"/>
  <c r="AB535" i="1" s="1"/>
  <c r="AD751" i="1" l="1"/>
  <c r="AD535" i="1"/>
  <c r="Y811" i="1"/>
  <c r="AB811" i="1" s="1"/>
  <c r="Y525" i="1" l="1"/>
  <c r="AB525" i="1" s="1"/>
  <c r="AD525" i="1" l="1"/>
  <c r="Y382" i="1"/>
  <c r="AB382" i="1" s="1"/>
  <c r="AD754" i="1" l="1"/>
  <c r="AD382" i="1"/>
  <c r="Y717" i="1"/>
  <c r="AB717" i="1" s="1"/>
  <c r="AD755" i="1" l="1"/>
  <c r="AD717" i="1"/>
  <c r="Y845" i="1"/>
  <c r="AB845" i="1" s="1"/>
  <c r="Y584" i="1" l="1"/>
  <c r="AB584" i="1" s="1"/>
  <c r="AD756" i="1" l="1"/>
  <c r="AD584" i="1"/>
  <c r="Y821" i="1"/>
  <c r="AD758" i="1" l="1"/>
  <c r="AB821" i="1"/>
  <c r="Y662" i="1"/>
  <c r="AB662" i="1" s="1"/>
  <c r="AD759" i="1" l="1"/>
  <c r="AD662" i="1"/>
  <c r="Y593" i="1"/>
  <c r="AB593" i="1" s="1"/>
  <c r="AD593" i="1" l="1"/>
  <c r="AD592" i="1"/>
  <c r="Y381" i="1"/>
  <c r="AB381" i="1" s="1"/>
  <c r="AD381" i="1" l="1"/>
  <c r="Y415" i="1"/>
  <c r="AB415" i="1" s="1"/>
  <c r="AD762" i="1" l="1"/>
  <c r="AD415" i="1"/>
  <c r="Y856" i="1"/>
  <c r="AB856" i="1" s="1"/>
  <c r="Y262" i="1" l="1"/>
  <c r="AB262" i="1" s="1"/>
  <c r="AD262" i="1" l="1"/>
  <c r="Y886" i="1"/>
  <c r="AB886" i="1" s="1"/>
  <c r="Y568" i="1" l="1"/>
  <c r="AB568" i="1" s="1"/>
  <c r="AD568" i="1" l="1"/>
  <c r="Y926" i="1"/>
  <c r="AB926" i="1" s="1"/>
  <c r="Y804" i="1" l="1"/>
  <c r="AB804" i="1" s="1"/>
  <c r="Y248" i="1" l="1"/>
  <c r="AB248" i="1" s="1"/>
  <c r="AD248" i="1" l="1"/>
  <c r="Y776" i="1"/>
  <c r="AB776" i="1" s="1"/>
  <c r="Y816" i="1" l="1"/>
  <c r="AD771" i="1" l="1"/>
  <c r="AB816" i="1"/>
  <c r="Y158" i="1"/>
  <c r="AB158" i="1" s="1"/>
  <c r="AD158" i="1" l="1"/>
  <c r="AD772" i="1"/>
  <c r="AD156" i="1"/>
  <c r="Y169" i="1"/>
  <c r="AB169" i="1" s="1"/>
  <c r="AD169" i="1" l="1"/>
  <c r="AD168" i="1"/>
  <c r="Y445" i="1"/>
  <c r="AB445" i="1" s="1"/>
  <c r="AD774" i="1" l="1"/>
  <c r="AD445" i="1"/>
  <c r="Y882" i="1"/>
  <c r="AB882" i="1" s="1"/>
  <c r="Y884" i="1" l="1"/>
  <c r="AD776" i="1" l="1"/>
  <c r="AB884" i="1"/>
  <c r="Y919" i="1"/>
  <c r="AB919" i="1" s="1"/>
  <c r="Y460" i="1" l="1"/>
  <c r="AB460" i="1" s="1"/>
  <c r="AD778" i="1" l="1"/>
  <c r="AD460" i="1"/>
  <c r="Y861" i="1"/>
  <c r="AB861" i="1" s="1"/>
  <c r="Y599" i="1" l="1"/>
  <c r="AB599" i="1" s="1"/>
  <c r="AD599" i="1" l="1"/>
  <c r="Y344" i="1"/>
  <c r="AB344" i="1" s="1"/>
  <c r="AD344" i="1" l="1"/>
  <c r="Y909" i="1"/>
  <c r="AD782" i="1" l="1"/>
  <c r="AB909" i="1"/>
  <c r="Y1025" i="1"/>
  <c r="AB1025" i="1" s="1"/>
  <c r="Y830" i="1" l="1"/>
  <c r="AD784" i="1" l="1"/>
  <c r="AB830" i="1"/>
  <c r="Y1001" i="1"/>
  <c r="AD785" i="1" l="1"/>
  <c r="AB1001" i="1"/>
  <c r="Y901" i="1"/>
  <c r="AB901" i="1" s="1"/>
  <c r="Y211" i="1" l="1"/>
  <c r="AB211" i="1" s="1"/>
  <c r="AD787" i="1" l="1"/>
  <c r="AD211" i="1"/>
  <c r="Y292" i="1"/>
  <c r="AB292" i="1" s="1"/>
  <c r="AD788" i="1" l="1"/>
  <c r="AD292" i="1"/>
  <c r="Y67" i="1"/>
  <c r="AB67" i="1" s="1"/>
  <c r="AD67" i="1" l="1"/>
  <c r="Y857" i="1"/>
  <c r="AD790" i="1" l="1"/>
  <c r="AB857" i="1"/>
  <c r="Y416" i="1"/>
  <c r="AB416" i="1" s="1"/>
  <c r="AD416" i="1" l="1"/>
  <c r="Y757" i="1"/>
  <c r="AB757" i="1" s="1"/>
  <c r="AD757" i="1" l="1"/>
  <c r="Y893" i="1"/>
  <c r="AD793" i="1" l="1"/>
  <c r="AB893" i="1"/>
  <c r="Y146" i="1"/>
  <c r="AB146" i="1" s="1"/>
  <c r="AD146" i="1" l="1"/>
  <c r="AD794" i="1"/>
  <c r="Y835" i="1"/>
  <c r="AB835" i="1" s="1"/>
  <c r="Y806" i="1" l="1"/>
  <c r="AB806" i="1" l="1"/>
  <c r="Y378" i="1"/>
  <c r="AB378" i="1" s="1"/>
  <c r="AD378" i="1" l="1"/>
  <c r="Y962" i="1"/>
  <c r="AD798" i="1" l="1"/>
  <c r="AB962" i="1"/>
  <c r="Y688" i="1"/>
  <c r="AB688" i="1" s="1"/>
  <c r="AD799" i="1" l="1"/>
  <c r="AD688" i="1"/>
  <c r="Y185" i="1"/>
  <c r="AB185" i="1" s="1"/>
  <c r="AD800" i="1" l="1"/>
  <c r="AD185" i="1"/>
  <c r="Y227" i="1"/>
  <c r="AB227" i="1" s="1"/>
  <c r="AD227" i="1" l="1"/>
  <c r="Y123" i="1"/>
  <c r="AB123" i="1" s="1"/>
  <c r="AD123" i="1" l="1"/>
  <c r="AD122" i="1"/>
  <c r="Y696" i="1"/>
  <c r="AB696" i="1" s="1"/>
  <c r="AD696" i="1" l="1"/>
  <c r="Y908" i="1"/>
  <c r="AD804" i="1" l="1"/>
  <c r="AB908" i="1"/>
  <c r="Y767" i="1"/>
  <c r="AB767" i="1" s="1"/>
  <c r="AD805" i="1" l="1"/>
  <c r="AD767" i="1"/>
  <c r="Y945" i="1"/>
  <c r="AD806" i="1" l="1"/>
  <c r="AB945" i="1"/>
  <c r="Y836" i="1"/>
  <c r="AD807" i="1" l="1"/>
  <c r="AB836" i="1"/>
  <c r="Y671" i="1"/>
  <c r="AB671" i="1" s="1"/>
  <c r="AD808" i="1" l="1"/>
  <c r="AD671" i="1"/>
  <c r="Y922" i="1"/>
  <c r="AB922" i="1" s="1"/>
  <c r="Y792" i="1" l="1"/>
  <c r="AB792" i="1" s="1"/>
  <c r="AD810" i="1" l="1"/>
  <c r="AD792" i="1"/>
  <c r="Y565" i="1"/>
  <c r="AB565" i="1" s="1"/>
  <c r="AD811" i="1" l="1"/>
  <c r="AD565" i="1"/>
  <c r="Y291" i="1"/>
  <c r="AB291" i="1" s="1"/>
  <c r="AD812" i="1" l="1"/>
  <c r="AD291" i="1"/>
  <c r="Y949" i="1"/>
  <c r="AD813" i="1" l="1"/>
  <c r="AB949" i="1"/>
  <c r="Y801" i="1"/>
  <c r="AB801" i="1" s="1"/>
  <c r="AD814" i="1" l="1"/>
  <c r="AD801" i="1"/>
  <c r="Y898" i="1"/>
  <c r="AB898" i="1" s="1"/>
  <c r="Y617" i="1" l="1"/>
  <c r="AB617" i="1" s="1"/>
  <c r="AD816" i="1" l="1"/>
  <c r="AD617" i="1"/>
  <c r="Y899" i="1"/>
  <c r="AB899" i="1" s="1"/>
  <c r="Y978" i="1" l="1"/>
  <c r="AD818" i="1" l="1"/>
  <c r="AB978" i="1"/>
  <c r="Y832" i="1"/>
  <c r="AB832" i="1" s="1"/>
  <c r="Y430" i="1" l="1"/>
  <c r="AB430" i="1" s="1"/>
  <c r="AD430" i="1" l="1"/>
  <c r="Y605" i="1"/>
  <c r="AB605" i="1" s="1"/>
  <c r="AD821" i="1" l="1"/>
  <c r="AD605" i="1"/>
  <c r="Y564" i="1"/>
  <c r="AB564" i="1" s="1"/>
  <c r="AD822" i="1" l="1"/>
  <c r="AD564" i="1"/>
  <c r="Y587" i="1"/>
  <c r="AB587" i="1" s="1"/>
  <c r="AD823" i="1" l="1"/>
  <c r="AD587" i="1"/>
  <c r="Y989" i="1"/>
  <c r="AD824" i="1" l="1"/>
  <c r="AB989" i="1"/>
  <c r="Y606" i="1"/>
  <c r="AB606" i="1" s="1"/>
  <c r="AD825" i="1" l="1"/>
  <c r="AD606" i="1"/>
  <c r="Y705" i="1"/>
  <c r="AB705" i="1" s="1"/>
  <c r="AD826" i="1" l="1"/>
  <c r="AD705" i="1"/>
  <c r="Y766" i="1"/>
  <c r="AB766" i="1" s="1"/>
  <c r="AD827" i="1" l="1"/>
  <c r="AD766" i="1"/>
  <c r="Y765" i="1"/>
  <c r="AB765" i="1" s="1"/>
  <c r="AD828" i="1" l="1"/>
  <c r="AD765" i="1"/>
  <c r="Y1008" i="1"/>
  <c r="AD829" i="1" l="1"/>
  <c r="AB1008" i="1"/>
  <c r="Y999" i="1"/>
  <c r="AD830" i="1" l="1"/>
  <c r="AB999" i="1"/>
  <c r="Y977" i="1"/>
  <c r="AD831" i="1" l="1"/>
  <c r="AB977" i="1"/>
  <c r="Y675" i="1"/>
  <c r="AB675" i="1" s="1"/>
  <c r="AD832" i="1" l="1"/>
  <c r="AD675" i="1"/>
  <c r="Y868" i="1"/>
  <c r="AB868" i="1" s="1"/>
  <c r="Y489" i="1" l="1"/>
  <c r="AB489" i="1" s="1"/>
  <c r="AD489" i="1" l="1"/>
  <c r="Y597" i="1"/>
  <c r="AB597" i="1" s="1"/>
  <c r="AD835" i="1" l="1"/>
  <c r="AD597" i="1"/>
  <c r="Y789" i="1"/>
  <c r="AB789" i="1" s="1"/>
  <c r="AD836" i="1" l="1"/>
  <c r="AD789" i="1"/>
  <c r="Y440" i="1"/>
  <c r="AB440" i="1" s="1"/>
  <c r="AD440" i="1" l="1"/>
  <c r="AD837" i="1"/>
  <c r="AD439" i="1"/>
  <c r="Y777" i="1"/>
  <c r="AB777" i="1" s="1"/>
  <c r="AD838" i="1" l="1"/>
  <c r="AD777" i="1"/>
  <c r="Y231" i="1"/>
  <c r="AB231" i="1" s="1"/>
  <c r="AD839" i="1" l="1"/>
  <c r="AD231" i="1"/>
  <c r="Y310" i="1"/>
  <c r="AB310" i="1" s="1"/>
  <c r="AD310" i="1" l="1"/>
  <c r="AD309" i="1"/>
  <c r="Y572" i="1"/>
  <c r="AB572" i="1" s="1"/>
  <c r="AD841" i="1" l="1"/>
  <c r="AD572" i="1"/>
  <c r="Y779" i="1"/>
  <c r="AB779" i="1" s="1"/>
  <c r="AD842" i="1" l="1"/>
  <c r="AD779" i="1"/>
  <c r="Y608" i="1"/>
  <c r="AB608" i="1" s="1"/>
  <c r="AD843" i="1" l="1"/>
  <c r="AD608" i="1"/>
  <c r="Y316" i="1"/>
  <c r="AB316" i="1" s="1"/>
  <c r="AD316" i="1" l="1"/>
  <c r="AD844" i="1"/>
  <c r="AD314" i="1"/>
  <c r="Y834" i="1"/>
  <c r="AB834" i="1" s="1"/>
  <c r="AD845" i="1" l="1"/>
  <c r="AD834" i="1"/>
  <c r="Y957" i="1"/>
  <c r="AD846" i="1" l="1"/>
  <c r="AB957" i="1"/>
  <c r="Y764" i="1"/>
  <c r="AB764" i="1" s="1"/>
  <c r="AD764" i="1" l="1"/>
  <c r="Y1024" i="1"/>
  <c r="AD848" i="1" l="1"/>
  <c r="AB1024" i="1"/>
  <c r="Y200" i="1"/>
  <c r="AB200" i="1" s="1"/>
  <c r="AD200" i="1" l="1"/>
  <c r="Y192" i="1"/>
  <c r="AB192" i="1" s="1"/>
  <c r="AD850" i="1" l="1"/>
  <c r="AD192" i="1"/>
  <c r="Y968" i="1"/>
  <c r="AD851" i="1" l="1"/>
  <c r="AB968" i="1"/>
  <c r="Y685" i="1"/>
  <c r="AB685" i="1" s="1"/>
  <c r="AD685" i="1" l="1"/>
  <c r="Y433" i="1"/>
  <c r="AB433" i="1" s="1"/>
  <c r="AD433" i="1" l="1"/>
  <c r="Y412" i="1"/>
  <c r="AB412" i="1" s="1"/>
  <c r="AD854" i="1" l="1"/>
  <c r="AD412" i="1"/>
  <c r="Y930" i="1"/>
  <c r="AD855" i="1" l="1"/>
  <c r="AB930" i="1"/>
  <c r="Y179" i="1"/>
  <c r="AB179" i="1" s="1"/>
  <c r="AD179" i="1" l="1"/>
  <c r="AD856" i="1"/>
  <c r="AD178" i="1"/>
  <c r="Y797" i="1"/>
  <c r="AB797" i="1" s="1"/>
  <c r="AD857" i="1" l="1"/>
  <c r="AD797" i="1"/>
  <c r="Y852" i="1"/>
  <c r="AB852" i="1" s="1"/>
  <c r="AD852" i="1" l="1"/>
  <c r="Y819" i="1"/>
  <c r="AB819" i="1" s="1"/>
  <c r="AD819" i="1" l="1"/>
  <c r="Y1010" i="1"/>
  <c r="AD860" i="1" l="1"/>
  <c r="AB1010" i="1"/>
  <c r="Y740" i="1"/>
  <c r="AB740" i="1" s="1"/>
  <c r="AD861" i="1" l="1"/>
  <c r="AD740" i="1"/>
  <c r="Y579" i="1"/>
  <c r="AB579" i="1" s="1"/>
  <c r="AD862" i="1" l="1"/>
  <c r="AD579" i="1"/>
  <c r="Y998" i="1"/>
  <c r="AD863" i="1" l="1"/>
  <c r="AB998" i="1"/>
  <c r="Y577" i="1"/>
  <c r="AB577" i="1" s="1"/>
  <c r="AD577" i="1" l="1"/>
  <c r="Y620" i="1"/>
  <c r="AB620" i="1" s="1"/>
  <c r="AD865" i="1" l="1"/>
  <c r="AD620" i="1"/>
  <c r="Y515" i="1"/>
  <c r="AB515" i="1" s="1"/>
  <c r="AD515" i="1" l="1"/>
  <c r="Y164" i="1"/>
  <c r="AB164" i="1" s="1"/>
  <c r="AD164" i="1" l="1"/>
  <c r="Y840" i="1"/>
  <c r="AB840" i="1" s="1"/>
  <c r="AD868" i="1" l="1"/>
  <c r="AD840" i="1"/>
  <c r="Y1021" i="1"/>
  <c r="AD869" i="1" l="1"/>
  <c r="AB1021" i="1"/>
  <c r="Y775" i="1"/>
  <c r="AB775" i="1" s="1"/>
  <c r="AD775" i="1" l="1"/>
  <c r="Y763" i="1"/>
  <c r="AB763" i="1" s="1"/>
  <c r="AD871" i="1" l="1"/>
  <c r="AD763" i="1"/>
  <c r="Y700" i="1"/>
  <c r="AB700" i="1" s="1"/>
  <c r="AD872" i="1" l="1"/>
  <c r="AD700" i="1"/>
  <c r="Y905" i="1"/>
  <c r="AD873" i="1" l="1"/>
  <c r="AB905" i="1"/>
  <c r="Y892" i="1"/>
  <c r="AD874" i="1" l="1"/>
  <c r="AB892" i="1"/>
  <c r="Y720" i="1"/>
  <c r="AB720" i="1" s="1"/>
  <c r="AD720" i="1" l="1"/>
  <c r="AD719" i="1"/>
  <c r="Y870" i="1"/>
  <c r="AB870" i="1" s="1"/>
  <c r="AD876" i="1" l="1"/>
  <c r="AD870" i="1"/>
  <c r="Y533" i="1"/>
  <c r="AB533" i="1" s="1"/>
  <c r="AD533" i="1" l="1"/>
  <c r="Y595" i="1"/>
  <c r="AB595" i="1" s="1"/>
  <c r="AD878" i="1" l="1"/>
  <c r="AD595" i="1"/>
  <c r="Y1004" i="1"/>
  <c r="AB1004" i="1" s="1"/>
  <c r="Y982" i="1" l="1"/>
  <c r="AD880" i="1" l="1"/>
  <c r="AB982" i="1"/>
  <c r="Y891" i="1"/>
  <c r="AD881" i="1" l="1"/>
  <c r="AB891" i="1"/>
  <c r="Y853" i="1"/>
  <c r="AB853" i="1" s="1"/>
  <c r="AD882" i="1" l="1"/>
  <c r="AD853" i="1"/>
  <c r="Y769" i="1"/>
  <c r="AB769" i="1" s="1"/>
  <c r="AD883" i="1" l="1"/>
  <c r="AD769" i="1"/>
  <c r="Y879" i="1"/>
  <c r="AB879" i="1" s="1"/>
  <c r="AD884" i="1" l="1"/>
  <c r="AD879" i="1"/>
  <c r="Y890" i="1"/>
  <c r="AD885" i="1" l="1"/>
  <c r="AB890" i="1"/>
  <c r="Y434" i="1"/>
  <c r="AB434" i="1" s="1"/>
  <c r="AD886" i="1" l="1"/>
  <c r="AD434" i="1"/>
  <c r="Y752" i="1"/>
  <c r="AB752" i="1" s="1"/>
  <c r="AD887" i="1" l="1"/>
  <c r="AD752" i="1"/>
  <c r="Y732" i="1"/>
  <c r="AB732" i="1" s="1"/>
  <c r="AD888" i="1" l="1"/>
  <c r="AD732" i="1"/>
  <c r="Y1016" i="1"/>
  <c r="AD889" i="1" l="1"/>
  <c r="AB1016" i="1"/>
  <c r="Y641" i="1"/>
  <c r="AB641" i="1" s="1"/>
  <c r="AD890" i="1" l="1"/>
  <c r="AD641" i="1"/>
  <c r="Y485" i="1"/>
  <c r="AB485" i="1" s="1"/>
  <c r="AD891" i="1" l="1"/>
  <c r="AD485" i="1"/>
  <c r="Y121" i="1"/>
  <c r="AB121" i="1" s="1"/>
  <c r="AD121" i="1" l="1"/>
  <c r="AD892" i="1"/>
  <c r="AD120" i="1"/>
  <c r="Y970" i="1"/>
  <c r="AD893" i="1" l="1"/>
  <c r="AB970" i="1"/>
  <c r="Y421" i="1"/>
  <c r="AB421" i="1" s="1"/>
  <c r="AD894" i="1" l="1"/>
  <c r="AD421" i="1"/>
  <c r="Y958" i="1"/>
  <c r="AD895" i="1" l="1"/>
  <c r="AB958" i="1"/>
  <c r="Y576" i="1"/>
  <c r="AB576" i="1" s="1"/>
  <c r="AD896" i="1" l="1"/>
  <c r="AD576" i="1"/>
  <c r="Y722" i="1"/>
  <c r="AB722" i="1" s="1"/>
  <c r="AD897" i="1" l="1"/>
  <c r="AD722" i="1"/>
  <c r="Y239" i="1"/>
  <c r="AB239" i="1" s="1"/>
  <c r="AD898" i="1" l="1"/>
  <c r="AD239" i="1"/>
  <c r="Y967" i="1"/>
  <c r="AD899" i="1" l="1"/>
  <c r="AB967" i="1"/>
  <c r="Y245" i="1"/>
  <c r="AB245" i="1" s="1"/>
  <c r="AD900" i="1" l="1"/>
  <c r="AD245" i="1"/>
  <c r="Y780" i="1"/>
  <c r="AB780" i="1" s="1"/>
  <c r="AD901" i="1" l="1"/>
  <c r="AD780" i="1"/>
  <c r="Y939" i="1"/>
  <c r="AB939" i="1" s="1"/>
  <c r="Y79" i="1" l="1"/>
  <c r="AB79" i="1" s="1"/>
  <c r="AD903" i="1" l="1"/>
  <c r="AD79" i="1"/>
  <c r="Y959" i="1"/>
  <c r="AD904" i="1" l="1"/>
  <c r="AB959" i="1"/>
  <c r="Y803" i="1"/>
  <c r="AB803" i="1" s="1"/>
  <c r="AD803" i="1" l="1"/>
  <c r="AD905" i="1"/>
  <c r="AD802" i="1"/>
  <c r="Y672" i="1"/>
  <c r="AB672" i="1" s="1"/>
  <c r="AD672" i="1" l="1"/>
  <c r="Y320" i="1"/>
  <c r="AB320" i="1" s="1"/>
  <c r="AD320" i="1" l="1"/>
  <c r="AD319" i="1"/>
  <c r="Y694" i="1"/>
  <c r="AB694" i="1" s="1"/>
  <c r="AD908" i="1" l="1"/>
  <c r="AD694" i="1"/>
  <c r="Y786" i="1"/>
  <c r="AB786" i="1" s="1"/>
  <c r="AD909" i="1" l="1"/>
  <c r="AD786" i="1"/>
  <c r="Y760" i="1"/>
  <c r="AB760" i="1" s="1"/>
  <c r="AD910" i="1" l="1"/>
  <c r="AD760" i="1"/>
  <c r="Y498" i="1"/>
  <c r="AB498" i="1" s="1"/>
  <c r="AD498" i="1" l="1"/>
  <c r="AD911" i="1"/>
  <c r="AD497" i="1"/>
  <c r="Y383" i="1"/>
  <c r="AB383" i="1" s="1"/>
  <c r="AD383" i="1" l="1"/>
  <c r="Y1005" i="1"/>
  <c r="AD913" i="1" l="1"/>
  <c r="AB1005" i="1"/>
  <c r="Y796" i="1"/>
  <c r="AB796" i="1" s="1"/>
  <c r="AD796" i="1" l="1"/>
  <c r="AD914" i="1"/>
  <c r="AD795" i="1"/>
  <c r="Y746" i="1"/>
  <c r="AB746" i="1" s="1"/>
  <c r="AD746" i="1" l="1"/>
  <c r="Y954" i="1"/>
  <c r="AD916" i="1" l="1"/>
  <c r="AB954" i="1"/>
  <c r="Y1020" i="1"/>
  <c r="AD917" i="1" l="1"/>
  <c r="AB1020" i="1"/>
  <c r="Y747" i="1"/>
  <c r="AB747" i="1" s="1"/>
  <c r="AD918" i="1" l="1"/>
  <c r="AD747" i="1"/>
  <c r="Y527" i="1"/>
  <c r="AB527" i="1" s="1"/>
  <c r="AD919" i="1" l="1"/>
  <c r="AD527" i="1"/>
  <c r="Y347" i="1"/>
  <c r="AB347" i="1" s="1"/>
  <c r="AD920" i="1" l="1"/>
  <c r="AD347" i="1"/>
  <c r="Y636" i="1"/>
  <c r="AB636" i="1" s="1"/>
  <c r="AD921" i="1" l="1"/>
  <c r="AD636" i="1"/>
  <c r="Y145" i="1"/>
  <c r="AB145" i="1" s="1"/>
  <c r="AD145" i="1" l="1"/>
  <c r="AD922" i="1"/>
  <c r="AD144" i="1"/>
  <c r="Y947" i="1"/>
  <c r="AD923" i="1" l="1"/>
  <c r="AB947" i="1"/>
  <c r="Y559" i="1"/>
  <c r="AB559" i="1" s="1"/>
  <c r="AD559" i="1" l="1"/>
  <c r="Y1019" i="1"/>
  <c r="AD926" i="1" l="1"/>
  <c r="AB1019" i="1"/>
  <c r="Y580" i="1"/>
  <c r="AB580" i="1" s="1"/>
  <c r="AD925" i="1" l="1"/>
  <c r="AD580" i="1"/>
  <c r="Y351" i="1"/>
  <c r="AB351" i="1" s="1"/>
  <c r="AD351" i="1" l="1"/>
  <c r="AD927" i="1"/>
  <c r="AD350" i="1"/>
  <c r="Y610" i="1"/>
  <c r="AB610" i="1" s="1"/>
  <c r="AD928" i="1" l="1"/>
  <c r="AD610" i="1"/>
  <c r="Y768" i="1"/>
  <c r="AB768" i="1" s="1"/>
  <c r="AD768" i="1" l="1"/>
  <c r="Y560" i="1"/>
  <c r="AB560" i="1" s="1"/>
  <c r="AD930" i="1" l="1"/>
  <c r="AD560" i="1"/>
  <c r="Y1002" i="1"/>
  <c r="AB1002" i="1" s="1"/>
  <c r="Y1003" i="1" l="1"/>
  <c r="AD932" i="1" l="1"/>
  <c r="AB1003" i="1"/>
  <c r="Y931" i="1"/>
  <c r="AB931" i="1" s="1"/>
  <c r="AD933" i="1" l="1"/>
  <c r="AD931" i="1"/>
  <c r="Y817" i="1"/>
  <c r="AB817" i="1" s="1"/>
  <c r="AD817" i="1" l="1"/>
  <c r="Y875" i="1"/>
  <c r="AB875" i="1" s="1"/>
  <c r="AD935" i="1" l="1"/>
  <c r="AD875" i="1"/>
  <c r="Y864" i="1"/>
  <c r="AB864" i="1" s="1"/>
  <c r="AD864" i="1" l="1"/>
  <c r="Y858" i="1"/>
  <c r="AB858" i="1" s="1"/>
  <c r="AD937" i="1" l="1"/>
  <c r="AD858" i="1"/>
  <c r="Y543" i="1"/>
  <c r="AB543" i="1" s="1"/>
  <c r="AD543" i="1" l="1"/>
  <c r="Y1026" i="1"/>
  <c r="AD939" i="1" l="1"/>
  <c r="AB1026" i="1"/>
  <c r="Y809" i="1"/>
  <c r="AB809" i="1" s="1"/>
  <c r="AD940" i="1" l="1"/>
  <c r="AD809" i="1"/>
  <c r="Y847" i="1"/>
  <c r="AB847" i="1" s="1"/>
  <c r="AD847" i="1" l="1"/>
  <c r="Y396" i="1"/>
  <c r="AB396" i="1" s="1"/>
  <c r="AD942" i="1" l="1"/>
  <c r="AD396" i="1"/>
  <c r="Y575" i="1"/>
  <c r="AB575" i="1" s="1"/>
  <c r="AD575" i="1" l="1"/>
  <c r="Y154" i="1"/>
  <c r="AB154" i="1" s="1"/>
  <c r="AD154" i="1" l="1"/>
  <c r="AD944" i="1"/>
  <c r="AD153" i="1"/>
  <c r="Y448" i="1"/>
  <c r="AB448" i="1" s="1"/>
  <c r="AD945" i="1" l="1"/>
  <c r="AD448" i="1"/>
  <c r="Y866" i="1"/>
  <c r="AB866" i="1" s="1"/>
  <c r="AD946" i="1" l="1"/>
  <c r="AD866" i="1"/>
  <c r="Y690" i="1"/>
  <c r="AB690" i="1" s="1"/>
  <c r="AD947" i="1" l="1"/>
  <c r="AD690" i="1"/>
  <c r="Y781" i="1"/>
  <c r="AB781" i="1" s="1"/>
  <c r="AD781" i="1" l="1"/>
  <c r="Y561" i="1"/>
  <c r="AB561" i="1" s="1"/>
  <c r="AD949" i="1" l="1"/>
  <c r="AD561" i="1"/>
  <c r="Y745" i="1"/>
  <c r="AB745" i="1" s="1"/>
  <c r="AD950" i="1" l="1"/>
  <c r="AD745" i="1"/>
  <c r="Y979" i="1"/>
  <c r="AD951" i="1" l="1"/>
  <c r="AB979" i="1"/>
  <c r="Y356" i="1"/>
  <c r="AB356" i="1" s="1"/>
  <c r="AD356" i="1" l="1"/>
  <c r="Y288" i="1"/>
  <c r="AB288" i="1" s="1"/>
  <c r="AD288" i="1" l="1"/>
  <c r="AD286" i="1"/>
  <c r="Y526" i="1"/>
  <c r="AB526" i="1" s="1"/>
  <c r="AD954" i="1" l="1"/>
  <c r="AD526" i="1"/>
  <c r="Y400" i="1"/>
  <c r="AB400" i="1" s="1"/>
  <c r="AD400" i="1" l="1"/>
  <c r="Y142" i="1"/>
  <c r="AB142" i="1" s="1"/>
  <c r="AD142" i="1" l="1"/>
  <c r="AD956" i="1"/>
  <c r="AD140" i="1"/>
  <c r="Y28" i="1"/>
  <c r="AB28" i="1" s="1"/>
  <c r="AD28" i="1" l="1"/>
  <c r="AD957" i="1"/>
  <c r="AD26" i="1"/>
  <c r="Y936" i="1"/>
  <c r="AB936" i="1" s="1"/>
  <c r="AD958" i="1" l="1"/>
  <c r="AD936" i="1"/>
  <c r="Y906" i="1"/>
  <c r="AB906" i="1" s="1"/>
  <c r="AD959" i="1" l="1"/>
  <c r="AD906" i="1"/>
  <c r="Y163" i="1"/>
  <c r="AB163" i="1" s="1"/>
  <c r="AD163" i="1" l="1"/>
  <c r="AD960" i="1"/>
  <c r="AD162" i="1"/>
  <c r="Y1017" i="1"/>
  <c r="AD961" i="1" l="1"/>
  <c r="AB1017" i="1"/>
  <c r="Y395" i="1"/>
  <c r="AB395" i="1" s="1"/>
  <c r="AD962" i="1" l="1"/>
  <c r="AD395" i="1"/>
  <c r="Y223" i="1"/>
  <c r="AB223" i="1" s="1"/>
  <c r="AD963" i="1" l="1"/>
  <c r="AD223" i="1"/>
  <c r="Y987" i="1"/>
  <c r="AD964" i="1" l="1"/>
  <c r="AB987" i="1"/>
  <c r="Y877" i="1"/>
  <c r="AB877" i="1" s="1"/>
  <c r="AD965" i="1" l="1"/>
  <c r="AD877" i="1"/>
  <c r="Y902" i="1"/>
  <c r="AB902" i="1" s="1"/>
  <c r="AD966" i="1" l="1"/>
  <c r="AD902" i="1"/>
  <c r="Y545" i="1"/>
  <c r="AB545" i="1" s="1"/>
  <c r="AD545" i="1" l="1"/>
  <c r="AD967" i="1"/>
  <c r="AD544" i="1"/>
  <c r="Y976" i="1"/>
  <c r="AD968" i="1" l="1"/>
  <c r="AB976" i="1"/>
  <c r="Y929" i="1"/>
  <c r="AB929" i="1" s="1"/>
  <c r="AD969" i="1" l="1"/>
  <c r="AD929" i="1"/>
  <c r="Y833" i="1"/>
  <c r="AB833" i="1" s="1"/>
  <c r="AD970" i="1" l="1"/>
  <c r="AD833" i="1"/>
  <c r="Y678" i="1"/>
  <c r="AB678" i="1" s="1"/>
  <c r="AD971" i="1" l="1"/>
  <c r="AD678" i="1"/>
  <c r="Y773" i="1"/>
  <c r="AB773" i="1" s="1"/>
  <c r="AD773" i="1" l="1"/>
  <c r="Y938" i="1"/>
  <c r="AB938" i="1" s="1"/>
  <c r="AD938" i="1" l="1"/>
  <c r="Y912" i="1"/>
  <c r="AB912" i="1" s="1"/>
  <c r="AD974" i="1" l="1"/>
  <c r="AD912" i="1"/>
  <c r="Y537" i="1"/>
  <c r="AB537" i="1" s="1"/>
  <c r="AD975" i="1" l="1"/>
  <c r="AD536" i="1"/>
  <c r="Y815" i="1"/>
  <c r="AB815" i="1" s="1"/>
  <c r="AD976" i="1" l="1"/>
  <c r="AD815" i="1"/>
  <c r="Y1011" i="1"/>
  <c r="AD977" i="1" l="1"/>
  <c r="AB1011" i="1"/>
  <c r="Y186" i="1"/>
  <c r="AB186" i="1" s="1"/>
  <c r="AD978" i="1" l="1"/>
  <c r="AD186" i="1"/>
  <c r="Y907" i="1"/>
  <c r="AB907" i="1" s="1"/>
  <c r="AD979" i="1" l="1"/>
  <c r="AD907" i="1"/>
  <c r="Y934" i="1"/>
  <c r="AB934" i="1" s="1"/>
  <c r="AD980" i="1" l="1"/>
  <c r="AD934" i="1"/>
  <c r="Y955" i="1"/>
  <c r="AB955" i="1" s="1"/>
  <c r="AD981" i="1" l="1"/>
  <c r="AD955" i="1"/>
  <c r="Y753" i="1"/>
  <c r="AB753" i="1" s="1"/>
  <c r="AD982" i="1" l="1"/>
  <c r="AD753" i="1"/>
  <c r="Y674" i="1"/>
  <c r="AB674" i="1" s="1"/>
  <c r="AD983" i="1" l="1"/>
  <c r="AD674" i="1"/>
  <c r="Y972" i="1"/>
  <c r="AB972" i="1" s="1"/>
  <c r="AD984" i="1" l="1"/>
  <c r="AD972" i="1"/>
  <c r="Y924" i="1"/>
  <c r="AB924" i="1" s="1"/>
  <c r="AD985" i="1" l="1"/>
  <c r="AD924" i="1"/>
  <c r="Y699" i="1"/>
  <c r="AB699" i="1" s="1"/>
  <c r="AD986" i="1" l="1"/>
  <c r="AD699" i="1"/>
  <c r="Y770" i="1"/>
  <c r="AB770" i="1" s="1"/>
  <c r="AD987" i="1" l="1"/>
  <c r="AD770" i="1"/>
  <c r="Y973" i="1"/>
  <c r="AB973" i="1" s="1"/>
  <c r="AD988" i="1" l="1"/>
  <c r="AD973" i="1"/>
  <c r="Y943" i="1"/>
  <c r="AB943" i="1" s="1"/>
  <c r="AD989" i="1" l="1"/>
  <c r="AD943" i="1"/>
  <c r="Y995" i="1"/>
  <c r="AD990" i="1" l="1"/>
  <c r="AB995" i="1"/>
  <c r="Y948" i="1"/>
  <c r="AB948" i="1" s="1"/>
  <c r="AD991" i="1" l="1"/>
  <c r="AD948" i="1"/>
  <c r="Y915" i="1"/>
  <c r="AB915" i="1" s="1"/>
  <c r="AD915" i="1" l="1"/>
  <c r="Y996" i="1"/>
  <c r="AB996" i="1" s="1"/>
  <c r="Y1015" i="1" l="1"/>
  <c r="AD994" i="1" l="1"/>
  <c r="AB1015" i="1"/>
  <c r="Y609" i="1"/>
  <c r="AB609" i="1" s="1"/>
  <c r="AD995" i="1" l="1"/>
  <c r="AD609" i="1"/>
  <c r="Y677" i="1"/>
  <c r="AB677" i="1" s="1"/>
  <c r="AD996" i="1" l="1"/>
  <c r="AD677" i="1"/>
  <c r="Y736" i="1"/>
  <c r="AB736" i="1" s="1"/>
  <c r="AD736" i="1" l="1"/>
  <c r="Y104" i="1"/>
  <c r="AB104" i="1" s="1"/>
  <c r="AD104" i="1" l="1"/>
  <c r="AD998" i="1"/>
  <c r="AD103" i="1"/>
  <c r="Y253" i="1"/>
  <c r="AB253" i="1" s="1"/>
  <c r="AD999" i="1" l="1"/>
  <c r="AD253" i="1"/>
  <c r="Y791" i="1"/>
  <c r="AB791" i="1" s="1"/>
  <c r="AD791" i="1" l="1"/>
  <c r="Y326" i="1"/>
  <c r="AB326" i="1" s="1"/>
  <c r="AD326" i="1" l="1"/>
  <c r="AD1001" i="1"/>
  <c r="AD324" i="1"/>
  <c r="Y992" i="1"/>
  <c r="AB992" i="1" s="1"/>
  <c r="AD1002" i="1" l="1"/>
  <c r="AD992" i="1"/>
  <c r="Y1007" i="1"/>
  <c r="AD1003" i="1" l="1"/>
  <c r="AB1007" i="1"/>
  <c r="Y993" i="1"/>
  <c r="AB993" i="1" s="1"/>
  <c r="AD1004" i="1" l="1"/>
  <c r="AD993" i="1"/>
  <c r="Y534" i="1"/>
  <c r="AB534" i="1" s="1"/>
  <c r="AD1005" i="1" l="1"/>
  <c r="AD534" i="1"/>
  <c r="Y761" i="1"/>
  <c r="AB761" i="1" s="1"/>
  <c r="AD761" i="1" l="1"/>
  <c r="Y997" i="1"/>
  <c r="AB997" i="1" s="1"/>
  <c r="AD1007" i="1" l="1"/>
  <c r="AD997" i="1"/>
  <c r="Y1006" i="1"/>
  <c r="AB1006" i="1" s="1"/>
  <c r="AD1008" i="1" l="1"/>
  <c r="AD1006" i="1"/>
  <c r="Y1000" i="1"/>
  <c r="AB1000" i="1" s="1"/>
  <c r="AD1009" i="1" l="1"/>
  <c r="AD1000" i="1"/>
  <c r="Y941" i="1"/>
  <c r="AB941" i="1" s="1"/>
  <c r="AD1010" i="1" l="1"/>
  <c r="AD941" i="1"/>
  <c r="Y1012" i="1"/>
  <c r="AD1011" i="1" l="1"/>
  <c r="AB1012" i="1"/>
  <c r="Y1013" i="1"/>
  <c r="AD1012" i="1" l="1"/>
  <c r="AB1013" i="1"/>
  <c r="Y952" i="1"/>
  <c r="AB952" i="1" s="1"/>
  <c r="AD1013" i="1" l="1"/>
  <c r="AD952" i="1"/>
  <c r="Y867" i="1"/>
  <c r="AB867" i="1" s="1"/>
  <c r="AD1014" i="1" l="1"/>
  <c r="AD867" i="1"/>
  <c r="Y849" i="1"/>
  <c r="AB849" i="1" s="1"/>
  <c r="AD1015" i="1" l="1"/>
  <c r="AD849" i="1"/>
  <c r="Y820" i="1"/>
  <c r="AB820" i="1" s="1"/>
  <c r="AD1016" i="1" l="1"/>
  <c r="AD820" i="1"/>
  <c r="Y532" i="1"/>
  <c r="AB532" i="1" s="1"/>
  <c r="AD1017" i="1" l="1"/>
  <c r="AD532" i="1"/>
  <c r="Y190" i="1"/>
  <c r="AB190" i="1" s="1"/>
  <c r="AD190" i="1" l="1"/>
  <c r="AD1018" i="1"/>
  <c r="AD189" i="1"/>
  <c r="Y724" i="1"/>
  <c r="AB724" i="1" s="1"/>
  <c r="AD1019" i="1" l="1"/>
  <c r="AD724" i="1"/>
  <c r="Y783" i="1"/>
  <c r="AB783" i="1" s="1"/>
  <c r="AD1020" i="1" l="1"/>
  <c r="AD783" i="1"/>
  <c r="Y749" i="1"/>
  <c r="AB749" i="1" s="1"/>
  <c r="AD1021" i="1" l="1"/>
  <c r="AD749" i="1"/>
  <c r="Y953" i="1"/>
  <c r="AB953" i="1" s="1"/>
  <c r="AD1022" i="1" l="1"/>
  <c r="AD953" i="1"/>
  <c r="Y695" i="1"/>
  <c r="AB695" i="1" s="1"/>
  <c r="AD1023" i="1" l="1"/>
  <c r="AD695" i="1"/>
  <c r="Y859" i="1"/>
  <c r="AB859" i="1" s="1"/>
  <c r="AD1024" i="1" l="1"/>
  <c r="AD859" i="1"/>
  <c r="Y539" i="1"/>
  <c r="AB539" i="1" s="1"/>
  <c r="Y619" i="1"/>
  <c r="AB619" i="1" s="1"/>
  <c r="AD539" i="1" l="1"/>
  <c r="AD1025" i="1"/>
  <c r="AD619" i="1"/>
  <c r="AD1026" i="1"/>
  <c r="B4" i="2" s="1"/>
  <c r="AD537" i="1"/>
</calcChain>
</file>

<file path=xl/sharedStrings.xml><?xml version="1.0" encoding="utf-8"?>
<sst xmlns="http://schemas.openxmlformats.org/spreadsheetml/2006/main" count="3152" uniqueCount="2313">
  <si>
    <t>name</t>
  </si>
  <si>
    <t>types</t>
  </si>
  <si>
    <t>pinyin</t>
  </si>
  <si>
    <t>HP</t>
  </si>
  <si>
    <t>攻击</t>
  </si>
  <si>
    <t>防御</t>
  </si>
  <si>
    <t>特攻</t>
  </si>
  <si>
    <t>特防</t>
  </si>
  <si>
    <t>速度</t>
  </si>
  <si>
    <t>妙蛙种子</t>
  </si>
  <si>
    <t>['草', '毒']</t>
  </si>
  <si>
    <t>miaowazhongzi</t>
  </si>
  <si>
    <t>妙蛙草</t>
  </si>
  <si>
    <t>miaowacao</t>
  </si>
  <si>
    <t>妙蛙花</t>
  </si>
  <si>
    <t>miaowahua</t>
  </si>
  <si>
    <t>小火龙</t>
  </si>
  <si>
    <t>['火']</t>
  </si>
  <si>
    <t>xiaohuolong</t>
  </si>
  <si>
    <t>火恐龙</t>
  </si>
  <si>
    <t>huokonglong</t>
  </si>
  <si>
    <t>喷火龙</t>
  </si>
  <si>
    <t>['火', '飞']</t>
  </si>
  <si>
    <t>penhuolong</t>
  </si>
  <si>
    <t>杰尼龟</t>
  </si>
  <si>
    <t>['水']</t>
  </si>
  <si>
    <t>jienigui</t>
  </si>
  <si>
    <t>卡咪龟</t>
  </si>
  <si>
    <t>qiamigui</t>
  </si>
  <si>
    <t>水箭龟</t>
  </si>
  <si>
    <t>shuijiangui</t>
  </si>
  <si>
    <t>绿毛虫</t>
  </si>
  <si>
    <t>['虫']</t>
  </si>
  <si>
    <t>lvmaochong</t>
  </si>
  <si>
    <t>铁甲蛹</t>
  </si>
  <si>
    <t>tiejiayong</t>
  </si>
  <si>
    <t>巴大蝶</t>
  </si>
  <si>
    <t>['虫', '飞']</t>
  </si>
  <si>
    <t>badadie</t>
  </si>
  <si>
    <t>独角虫</t>
  </si>
  <si>
    <t>['虫', '毒']</t>
  </si>
  <si>
    <t>dujiaochong</t>
  </si>
  <si>
    <t>铁壳蛹</t>
  </si>
  <si>
    <t>tiekeyong</t>
  </si>
  <si>
    <t>大针蜂</t>
  </si>
  <si>
    <t>dazhenfeng</t>
  </si>
  <si>
    <t>波波</t>
  </si>
  <si>
    <t>['普', '飞']</t>
  </si>
  <si>
    <t>bobo</t>
  </si>
  <si>
    <t>比比鸟</t>
  </si>
  <si>
    <t>bibiniao</t>
  </si>
  <si>
    <t>大比鸟</t>
  </si>
  <si>
    <t>dabiniao</t>
  </si>
  <si>
    <t>小拉达</t>
  </si>
  <si>
    <t>['恶', '普']</t>
  </si>
  <si>
    <t>xiaolada</t>
  </si>
  <si>
    <t>拉达</t>
  </si>
  <si>
    <t>lada</t>
  </si>
  <si>
    <t>烈雀</t>
  </si>
  <si>
    <t>lieque</t>
  </si>
  <si>
    <t>大嘴雀</t>
  </si>
  <si>
    <t>dazuique</t>
  </si>
  <si>
    <t>阿柏蛇</t>
  </si>
  <si>
    <t>['毒']</t>
  </si>
  <si>
    <t>abaishe</t>
  </si>
  <si>
    <t>阿柏怪</t>
  </si>
  <si>
    <t>abaiguai</t>
  </si>
  <si>
    <t>皮卡丘</t>
  </si>
  <si>
    <t>['电']</t>
  </si>
  <si>
    <t>piqiaqiu</t>
  </si>
  <si>
    <t>雷丘</t>
  </si>
  <si>
    <t>['电', '超']</t>
  </si>
  <si>
    <t>leiqiu</t>
  </si>
  <si>
    <t>穿山鼠</t>
  </si>
  <si>
    <t>['冰', '钢']</t>
  </si>
  <si>
    <t>chuanshanshu</t>
  </si>
  <si>
    <t>穿山王</t>
  </si>
  <si>
    <t>chuanshanwang</t>
  </si>
  <si>
    <t>尼多兰</t>
  </si>
  <si>
    <t>niduolan</t>
  </si>
  <si>
    <t>尼多娜</t>
  </si>
  <si>
    <t>niduonuo</t>
  </si>
  <si>
    <t>尼多后</t>
  </si>
  <si>
    <t>['毒', '地']</t>
  </si>
  <si>
    <t>niduohou</t>
  </si>
  <si>
    <t>尼多朗</t>
  </si>
  <si>
    <t>niduolang</t>
  </si>
  <si>
    <t>尼多力诺</t>
  </si>
  <si>
    <t>niduolinuo</t>
  </si>
  <si>
    <t>尼多王</t>
  </si>
  <si>
    <t>niduowang</t>
  </si>
  <si>
    <t>皮皮</t>
  </si>
  <si>
    <t>['妖']</t>
  </si>
  <si>
    <t>pipi</t>
  </si>
  <si>
    <t>皮可西</t>
  </si>
  <si>
    <t>pikexi</t>
  </si>
  <si>
    <t>六尾</t>
  </si>
  <si>
    <t>['冰']</t>
  </si>
  <si>
    <t>liuwei</t>
  </si>
  <si>
    <t>九尾</t>
  </si>
  <si>
    <t>['冰', '妖']</t>
  </si>
  <si>
    <t>jiuwei</t>
  </si>
  <si>
    <t>胖丁</t>
  </si>
  <si>
    <t>['普', '妖']</t>
  </si>
  <si>
    <t>pangding</t>
  </si>
  <si>
    <t>胖可丁</t>
  </si>
  <si>
    <t>pangkeding</t>
  </si>
  <si>
    <t>超音蝠</t>
  </si>
  <si>
    <t>['毒', '飞']</t>
  </si>
  <si>
    <t>chaoyinfu</t>
  </si>
  <si>
    <t>大嘴蝠</t>
  </si>
  <si>
    <t>dazuifu</t>
  </si>
  <si>
    <t>走路草</t>
  </si>
  <si>
    <t>zoulucao</t>
  </si>
  <si>
    <t>臭臭花</t>
  </si>
  <si>
    <t>chouchouhua</t>
  </si>
  <si>
    <t>霸王花</t>
  </si>
  <si>
    <t>bawanghua</t>
  </si>
  <si>
    <t>派拉斯</t>
  </si>
  <si>
    <t>['虫', '草']</t>
  </si>
  <si>
    <t>pailasi</t>
  </si>
  <si>
    <t>派拉斯特</t>
  </si>
  <si>
    <t>pailasite</t>
  </si>
  <si>
    <t>毛球</t>
  </si>
  <si>
    <t>maoqiu</t>
  </si>
  <si>
    <t>摩鲁蛾</t>
  </si>
  <si>
    <t>molue</t>
  </si>
  <si>
    <t>地鼠</t>
  </si>
  <si>
    <t>['地', '钢']</t>
  </si>
  <si>
    <t>dishu</t>
  </si>
  <si>
    <t>三地鼠</t>
  </si>
  <si>
    <t>sandishu</t>
  </si>
  <si>
    <t>喵喵</t>
  </si>
  <si>
    <t>['钢']</t>
  </si>
  <si>
    <t>miaomiao</t>
  </si>
  <si>
    <t>猫老大</t>
  </si>
  <si>
    <t>['恶']</t>
  </si>
  <si>
    <t>maolaoda</t>
  </si>
  <si>
    <t>可达鸭</t>
  </si>
  <si>
    <t>kedaya</t>
  </si>
  <si>
    <t>哥达鸭</t>
  </si>
  <si>
    <t>gedaya</t>
  </si>
  <si>
    <t>猴怪</t>
  </si>
  <si>
    <t>['斗']</t>
  </si>
  <si>
    <t>houguai</t>
  </si>
  <si>
    <t>火爆猴</t>
  </si>
  <si>
    <t>huobaohou</t>
  </si>
  <si>
    <t>卡蒂狗</t>
  </si>
  <si>
    <t>['火', '岩']</t>
  </si>
  <si>
    <t>qiadigou</t>
  </si>
  <si>
    <t>风速狗</t>
  </si>
  <si>
    <t>fengsugou</t>
  </si>
  <si>
    <t>蚊香蝌蚪</t>
  </si>
  <si>
    <t>wenxiangkedou</t>
  </si>
  <si>
    <t>蚊香君</t>
  </si>
  <si>
    <t>wenxiangjun</t>
  </si>
  <si>
    <t>蚊香泳士</t>
  </si>
  <si>
    <t>['水', '斗']</t>
  </si>
  <si>
    <t>wenxiangyongshi</t>
  </si>
  <si>
    <t>凯西</t>
  </si>
  <si>
    <t>['超']</t>
  </si>
  <si>
    <t>kaixi</t>
  </si>
  <si>
    <t>勇基拉</t>
  </si>
  <si>
    <t>yongjila</t>
  </si>
  <si>
    <t>胡地</t>
  </si>
  <si>
    <t>hudi</t>
  </si>
  <si>
    <t>腕力</t>
  </si>
  <si>
    <t>wanli</t>
  </si>
  <si>
    <t>豪力</t>
  </si>
  <si>
    <t>haoli</t>
  </si>
  <si>
    <t>怪力</t>
  </si>
  <si>
    <t>guaili</t>
  </si>
  <si>
    <t>喇叭芽</t>
  </si>
  <si>
    <t>labaya</t>
  </si>
  <si>
    <t>口呆花</t>
  </si>
  <si>
    <t>koudaihua</t>
  </si>
  <si>
    <t>大食花</t>
  </si>
  <si>
    <t>dashihua</t>
  </si>
  <si>
    <t>玛瑙水母</t>
  </si>
  <si>
    <t>['水', '毒']</t>
  </si>
  <si>
    <t>manaoshuimu</t>
  </si>
  <si>
    <t>毒刺水母</t>
  </si>
  <si>
    <t>ducishuimu</t>
  </si>
  <si>
    <t>小拳石</t>
  </si>
  <si>
    <t>['岩', '电']</t>
  </si>
  <si>
    <t>xiaoquanshi</t>
  </si>
  <si>
    <t>隆隆石</t>
  </si>
  <si>
    <t>longlongshi</t>
  </si>
  <si>
    <t>隆隆岩</t>
  </si>
  <si>
    <t>longlongyan</t>
  </si>
  <si>
    <t>小火马</t>
  </si>
  <si>
    <t>xiaohuoma</t>
  </si>
  <si>
    <t>烈焰马</t>
  </si>
  <si>
    <t>['超', '妖']</t>
  </si>
  <si>
    <t>lieyanma</t>
  </si>
  <si>
    <t>呆呆兽</t>
  </si>
  <si>
    <t>daidaishou</t>
  </si>
  <si>
    <t>呆壳兽</t>
  </si>
  <si>
    <t>['毒', '超']</t>
  </si>
  <si>
    <t>daikeshou</t>
  </si>
  <si>
    <t>小磁怪</t>
  </si>
  <si>
    <t>['电', '钢']</t>
  </si>
  <si>
    <t>xiaociguai</t>
  </si>
  <si>
    <t>三合一磁怪</t>
  </si>
  <si>
    <t>sanheyiciguai</t>
  </si>
  <si>
    <t>大葱鸭</t>
  </si>
  <si>
    <t>dacongya</t>
  </si>
  <si>
    <t>嘟嘟</t>
  </si>
  <si>
    <t>dudu</t>
  </si>
  <si>
    <t>嘟嘟利</t>
  </si>
  <si>
    <t>duduli</t>
  </si>
  <si>
    <t>小海狮</t>
  </si>
  <si>
    <t>xiaohaishi</t>
  </si>
  <si>
    <t>白海狮</t>
  </si>
  <si>
    <t>['水', '冰']</t>
  </si>
  <si>
    <t>baihaishi</t>
  </si>
  <si>
    <t>臭泥</t>
  </si>
  <si>
    <t>['毒', '恶']</t>
  </si>
  <si>
    <t>chouni</t>
  </si>
  <si>
    <t>臭臭泥</t>
  </si>
  <si>
    <t>chouchouni</t>
  </si>
  <si>
    <t>大舌贝</t>
  </si>
  <si>
    <t>dashebei</t>
  </si>
  <si>
    <t>刺甲贝</t>
  </si>
  <si>
    <t>cijiabei</t>
  </si>
  <si>
    <t>鬼斯</t>
  </si>
  <si>
    <t>['鬼', '毒']</t>
  </si>
  <si>
    <t>guisi</t>
  </si>
  <si>
    <t>鬼斯通</t>
  </si>
  <si>
    <t>guisitong</t>
  </si>
  <si>
    <t>耿鬼</t>
  </si>
  <si>
    <t>genggui</t>
  </si>
  <si>
    <t>大岩蛇</t>
  </si>
  <si>
    <t>['岩', '地']</t>
  </si>
  <si>
    <t>dayanshe</t>
  </si>
  <si>
    <t>催眠貘</t>
  </si>
  <si>
    <t>cuimianmo</t>
  </si>
  <si>
    <t>引梦貘人</t>
  </si>
  <si>
    <t>yinmengmoren</t>
  </si>
  <si>
    <t>大钳蟹</t>
  </si>
  <si>
    <t>daqianxie</t>
  </si>
  <si>
    <t>巨钳蟹</t>
  </si>
  <si>
    <t>juqianxie</t>
  </si>
  <si>
    <t>霹雳电球</t>
  </si>
  <si>
    <t>['电', '草']</t>
  </si>
  <si>
    <t>pilidianqiu</t>
  </si>
  <si>
    <t>顽皮雷弹</t>
  </si>
  <si>
    <t>wanpileidan</t>
  </si>
  <si>
    <t>蛋蛋</t>
  </si>
  <si>
    <t>['草', '超']</t>
  </si>
  <si>
    <t>dandan</t>
  </si>
  <si>
    <t>椰蛋树</t>
  </si>
  <si>
    <t>['草', '龙']</t>
  </si>
  <si>
    <t>yedanshu</t>
  </si>
  <si>
    <t>卡拉卡拉</t>
  </si>
  <si>
    <t>['地']</t>
  </si>
  <si>
    <t>qialaqiala</t>
  </si>
  <si>
    <t>嘎啦嘎啦</t>
  </si>
  <si>
    <t>['火', '鬼']</t>
  </si>
  <si>
    <t>galagala</t>
  </si>
  <si>
    <t>飞腿郎</t>
  </si>
  <si>
    <t>feituilang</t>
  </si>
  <si>
    <t>快拳郎</t>
  </si>
  <si>
    <t>kuaiquanlang</t>
  </si>
  <si>
    <t>大舌头</t>
  </si>
  <si>
    <t>['普']</t>
  </si>
  <si>
    <t>dashetou</t>
  </si>
  <si>
    <t>瓦斯弹</t>
  </si>
  <si>
    <t>wasidan</t>
  </si>
  <si>
    <t>双弹瓦斯</t>
  </si>
  <si>
    <t>['毒', '妖']</t>
  </si>
  <si>
    <t>shuangdanwasi</t>
  </si>
  <si>
    <t>独角犀牛</t>
  </si>
  <si>
    <t>['地', '岩']</t>
  </si>
  <si>
    <t>dujiaoxiniu</t>
  </si>
  <si>
    <t>钻角犀兽</t>
  </si>
  <si>
    <t>zuanjiaoxishou</t>
  </si>
  <si>
    <t>吉利蛋</t>
  </si>
  <si>
    <t>jilidan</t>
  </si>
  <si>
    <t>蔓藤怪</t>
  </si>
  <si>
    <t>['草']</t>
  </si>
  <si>
    <t>mantengguai</t>
  </si>
  <si>
    <t>袋兽</t>
  </si>
  <si>
    <t>daishou</t>
  </si>
  <si>
    <t>墨海马</t>
  </si>
  <si>
    <t>mohaima</t>
  </si>
  <si>
    <t>海刺龙</t>
  </si>
  <si>
    <t>haicilong</t>
  </si>
  <si>
    <t>角金鱼</t>
  </si>
  <si>
    <t>jiaojinyu</t>
  </si>
  <si>
    <t>金鱼王</t>
  </si>
  <si>
    <t>jinyuwang</t>
  </si>
  <si>
    <t>海星星</t>
  </si>
  <si>
    <t>haixingxing</t>
  </si>
  <si>
    <t>宝石海星</t>
  </si>
  <si>
    <t>['水', '超']</t>
  </si>
  <si>
    <t>baoshihaixing</t>
  </si>
  <si>
    <t>魔墙人偶</t>
  </si>
  <si>
    <t>['冰', '超']</t>
  </si>
  <si>
    <t>moqiangrenou</t>
  </si>
  <si>
    <t>飞天螳螂</t>
  </si>
  <si>
    <t>feitiantanglang</t>
  </si>
  <si>
    <t>迷唇姐</t>
  </si>
  <si>
    <t>michunjie</t>
  </si>
  <si>
    <t>电击兽</t>
  </si>
  <si>
    <t>dianjishou</t>
  </si>
  <si>
    <t>鸭嘴火兽</t>
  </si>
  <si>
    <t>yazuihuoshou</t>
  </si>
  <si>
    <t>凯罗斯</t>
  </si>
  <si>
    <t>kailuosi</t>
  </si>
  <si>
    <t>肯泰罗</t>
  </si>
  <si>
    <t>['斗', '水']</t>
  </si>
  <si>
    <t>kentailuo</t>
  </si>
  <si>
    <t>鲤鱼王</t>
  </si>
  <si>
    <t>liyuwang</t>
  </si>
  <si>
    <t>暴鲤龙</t>
  </si>
  <si>
    <t>['水', '飞']</t>
  </si>
  <si>
    <t>baolilong</t>
  </si>
  <si>
    <t>拉普拉斯</t>
  </si>
  <si>
    <t>lapulasi</t>
  </si>
  <si>
    <t>百变怪</t>
  </si>
  <si>
    <t>baibianguai</t>
  </si>
  <si>
    <t>伊布</t>
  </si>
  <si>
    <t>yibu</t>
  </si>
  <si>
    <t>水伊布</t>
  </si>
  <si>
    <t>shuiyibu</t>
  </si>
  <si>
    <t>雷伊布</t>
  </si>
  <si>
    <t>leiyibu</t>
  </si>
  <si>
    <t>火伊布</t>
  </si>
  <si>
    <t>huoyibu</t>
  </si>
  <si>
    <t>多边兽</t>
  </si>
  <si>
    <t>duobianshou</t>
  </si>
  <si>
    <t>菊石兽</t>
  </si>
  <si>
    <t>['岩', '水']</t>
  </si>
  <si>
    <t>jushishou</t>
  </si>
  <si>
    <t>多刺菊石兽</t>
  </si>
  <si>
    <t>duocijushishou</t>
  </si>
  <si>
    <t>化石盔</t>
  </si>
  <si>
    <t>huashikui</t>
  </si>
  <si>
    <t>镰刀盔</t>
  </si>
  <si>
    <t>liandaokui</t>
  </si>
  <si>
    <t>化石翼龙</t>
  </si>
  <si>
    <t>['岩', '飞']</t>
  </si>
  <si>
    <t>huashiyilong</t>
  </si>
  <si>
    <t>卡比兽</t>
  </si>
  <si>
    <t>qiabishou</t>
  </si>
  <si>
    <t>急冻鸟</t>
  </si>
  <si>
    <t>['超', '飞']</t>
  </si>
  <si>
    <t>jidongniao</t>
  </si>
  <si>
    <t>闪电鸟</t>
  </si>
  <si>
    <t>['斗', '飞']</t>
  </si>
  <si>
    <t>shandianniao</t>
  </si>
  <si>
    <t>火焰鸟</t>
  </si>
  <si>
    <t>['恶', '飞']</t>
  </si>
  <si>
    <t>huoyanniao</t>
  </si>
  <si>
    <t>迷你龙</t>
  </si>
  <si>
    <t>['龙']</t>
  </si>
  <si>
    <t>minilong</t>
  </si>
  <si>
    <t>哈克龙</t>
  </si>
  <si>
    <t>hakelong</t>
  </si>
  <si>
    <t>快龙</t>
  </si>
  <si>
    <t>['龙', '飞']</t>
  </si>
  <si>
    <t>kuailong</t>
  </si>
  <si>
    <t>超梦</t>
  </si>
  <si>
    <t>chaomeng</t>
  </si>
  <si>
    <t>梦幻</t>
  </si>
  <si>
    <t>menghuan</t>
  </si>
  <si>
    <t>菊草叶</t>
  </si>
  <si>
    <t>jucaoye</t>
  </si>
  <si>
    <t>月桂叶</t>
  </si>
  <si>
    <t>yueguiye</t>
  </si>
  <si>
    <t>大竺葵</t>
  </si>
  <si>
    <t>dazhukui</t>
  </si>
  <si>
    <t>火球鼠</t>
  </si>
  <si>
    <t>huoqiushu</t>
  </si>
  <si>
    <t>火岩鼠</t>
  </si>
  <si>
    <t>huoyanshu</t>
  </si>
  <si>
    <t>火暴兽</t>
  </si>
  <si>
    <t>huobaoshou</t>
  </si>
  <si>
    <t>小锯鳄</t>
  </si>
  <si>
    <t>xiaojue</t>
  </si>
  <si>
    <t>蓝鳄</t>
  </si>
  <si>
    <t>lane</t>
  </si>
  <si>
    <t>大力鳄</t>
  </si>
  <si>
    <t>dalie</t>
  </si>
  <si>
    <t>尾立</t>
  </si>
  <si>
    <t>weili</t>
  </si>
  <si>
    <t>大尾立</t>
  </si>
  <si>
    <t>daweili</t>
  </si>
  <si>
    <t>咕咕</t>
  </si>
  <si>
    <t>gugu</t>
  </si>
  <si>
    <t>猫头夜鹰</t>
  </si>
  <si>
    <t>maotouyeying</t>
  </si>
  <si>
    <t>芭瓢虫</t>
  </si>
  <si>
    <t>bapiaochong</t>
  </si>
  <si>
    <t>安瓢虫</t>
  </si>
  <si>
    <t>anpiaochong</t>
  </si>
  <si>
    <t>圆丝蛛</t>
  </si>
  <si>
    <t>yuansizhu</t>
  </si>
  <si>
    <t>阿利多斯</t>
  </si>
  <si>
    <t>aliduosi</t>
  </si>
  <si>
    <t>叉字蝠</t>
  </si>
  <si>
    <t>chazifu</t>
  </si>
  <si>
    <t>灯笼鱼</t>
  </si>
  <si>
    <t>['水', '电']</t>
  </si>
  <si>
    <t>denglongyu</t>
  </si>
  <si>
    <t>电灯怪</t>
  </si>
  <si>
    <t>diandengguai</t>
  </si>
  <si>
    <t>皮丘</t>
  </si>
  <si>
    <t>piqiu</t>
  </si>
  <si>
    <t>皮宝宝</t>
  </si>
  <si>
    <t>pibaobao</t>
  </si>
  <si>
    <t>宝宝丁</t>
  </si>
  <si>
    <t>baobaoding</t>
  </si>
  <si>
    <t>波克比</t>
  </si>
  <si>
    <t>bokebi</t>
  </si>
  <si>
    <t>波克基古</t>
  </si>
  <si>
    <t>['妖', '飞']</t>
  </si>
  <si>
    <t>bokejigu</t>
  </si>
  <si>
    <t>天然雀</t>
  </si>
  <si>
    <t>tianranque</t>
  </si>
  <si>
    <t>天然鸟</t>
  </si>
  <si>
    <t>tianranniao</t>
  </si>
  <si>
    <t>咩利羊</t>
  </si>
  <si>
    <t>mieliyang</t>
  </si>
  <si>
    <t>茸茸羊</t>
  </si>
  <si>
    <t>rongrongyang</t>
  </si>
  <si>
    <t>电龙</t>
  </si>
  <si>
    <t>dianlong</t>
  </si>
  <si>
    <t>美丽花</t>
  </si>
  <si>
    <t>meilihua</t>
  </si>
  <si>
    <t>玛力露</t>
  </si>
  <si>
    <t>['水', '妖']</t>
  </si>
  <si>
    <t>malilu</t>
  </si>
  <si>
    <t>玛力露丽</t>
  </si>
  <si>
    <t>maliluli</t>
  </si>
  <si>
    <t>树才怪</t>
  </si>
  <si>
    <t>['岩']</t>
  </si>
  <si>
    <t>shucaiguai</t>
  </si>
  <si>
    <t>蚊香蛙皇</t>
  </si>
  <si>
    <t>wenxiangwahuang</t>
  </si>
  <si>
    <t>毽子草</t>
  </si>
  <si>
    <t>['草', '飞']</t>
  </si>
  <si>
    <t>jianzicao</t>
  </si>
  <si>
    <t>毽子花</t>
  </si>
  <si>
    <t>jianzihua</t>
  </si>
  <si>
    <t>毽子棉</t>
  </si>
  <si>
    <t>jianzimian</t>
  </si>
  <si>
    <t>长尾怪手</t>
  </si>
  <si>
    <t>changweiguaishou</t>
  </si>
  <si>
    <t>向日种子</t>
  </si>
  <si>
    <t>xiangrizhongzi</t>
  </si>
  <si>
    <t>向日花怪</t>
  </si>
  <si>
    <t>xiangrihuaguai</t>
  </si>
  <si>
    <t>蜻蜻蜓</t>
  </si>
  <si>
    <t>qingqingting</t>
  </si>
  <si>
    <t>乌波</t>
  </si>
  <si>
    <t>wubo</t>
  </si>
  <si>
    <t>沼王</t>
  </si>
  <si>
    <t>['水', '地']</t>
  </si>
  <si>
    <t>zhaowang</t>
  </si>
  <si>
    <t>太阳伊布</t>
  </si>
  <si>
    <t>taiyangyibu</t>
  </si>
  <si>
    <t>月亮伊布</t>
  </si>
  <si>
    <t>yueliangyibu</t>
  </si>
  <si>
    <t>黑暗鸦</t>
  </si>
  <si>
    <t>heianya</t>
  </si>
  <si>
    <t>呆呆王</t>
  </si>
  <si>
    <t>daidaiwang</t>
  </si>
  <si>
    <t>梦妖</t>
  </si>
  <si>
    <t>['鬼']</t>
  </si>
  <si>
    <t>mengyao</t>
  </si>
  <si>
    <t>未知图腾</t>
  </si>
  <si>
    <t>weizhituteng</t>
  </si>
  <si>
    <t>果然翁</t>
  </si>
  <si>
    <t>guoranweng</t>
  </si>
  <si>
    <t>麒麟奇</t>
  </si>
  <si>
    <t>['普', '超']</t>
  </si>
  <si>
    <t>qilinqi</t>
  </si>
  <si>
    <t>榛果球</t>
  </si>
  <si>
    <t>zhenguoqiu</t>
  </si>
  <si>
    <t>佛烈托斯</t>
  </si>
  <si>
    <t>['虫', '钢']</t>
  </si>
  <si>
    <t>folietuosi</t>
  </si>
  <si>
    <t>土龙弟弟</t>
  </si>
  <si>
    <t>tulongdidi</t>
  </si>
  <si>
    <t>天蝎</t>
  </si>
  <si>
    <t>['地', '飞']</t>
  </si>
  <si>
    <t>tianhe</t>
  </si>
  <si>
    <t>大钢蛇</t>
  </si>
  <si>
    <t>['钢', '地']</t>
  </si>
  <si>
    <t>dagangshe</t>
  </si>
  <si>
    <t>布鲁</t>
  </si>
  <si>
    <t>bulu</t>
  </si>
  <si>
    <t>布鲁皇</t>
  </si>
  <si>
    <t>buluhuang</t>
  </si>
  <si>
    <t>千针鱼</t>
  </si>
  <si>
    <t>['恶', '毒']</t>
  </si>
  <si>
    <t>qianzhenyu</t>
  </si>
  <si>
    <t>巨钳螳螂</t>
  </si>
  <si>
    <t>juqiantanglang</t>
  </si>
  <si>
    <t>壶壶</t>
  </si>
  <si>
    <t>['虫', '岩']</t>
  </si>
  <si>
    <t>huhu</t>
  </si>
  <si>
    <t>赫拉克罗斯</t>
  </si>
  <si>
    <t>['虫', '斗']</t>
  </si>
  <si>
    <t>helakeluosi</t>
  </si>
  <si>
    <t>狃拉</t>
  </si>
  <si>
    <t>['斗', '毒']</t>
  </si>
  <si>
    <t>niula</t>
  </si>
  <si>
    <t>熊宝宝</t>
  </si>
  <si>
    <t>xiongbaobao</t>
  </si>
  <si>
    <t>圈圈熊</t>
  </si>
  <si>
    <t>quanquanxiong</t>
  </si>
  <si>
    <t>熔岩虫</t>
  </si>
  <si>
    <t>rongyanchong</t>
  </si>
  <si>
    <t>熔岩蜗牛</t>
  </si>
  <si>
    <t>rongyanguaniu</t>
  </si>
  <si>
    <t>小山猪</t>
  </si>
  <si>
    <t>['冰', '地']</t>
  </si>
  <si>
    <t>xiaoshanzhu</t>
  </si>
  <si>
    <t>长毛猪</t>
  </si>
  <si>
    <t>changmaozhu</t>
  </si>
  <si>
    <t>太阳珊瑚</t>
  </si>
  <si>
    <t>taiyangshanhu</t>
  </si>
  <si>
    <t>铁炮鱼</t>
  </si>
  <si>
    <t>tiepaoyu</t>
  </si>
  <si>
    <t>章鱼桶</t>
  </si>
  <si>
    <t>zhangyutong</t>
  </si>
  <si>
    <t>信使鸟</t>
  </si>
  <si>
    <t>['冰', '飞']</t>
  </si>
  <si>
    <t>xinshiniao</t>
  </si>
  <si>
    <t>巨翅飞鱼</t>
  </si>
  <si>
    <t>juchifeiyu</t>
  </si>
  <si>
    <t>盔甲鸟</t>
  </si>
  <si>
    <t>['钢', '飞']</t>
  </si>
  <si>
    <t>kuijianiao</t>
  </si>
  <si>
    <t>戴鲁比</t>
  </si>
  <si>
    <t>['恶', '火']</t>
  </si>
  <si>
    <t>dailubi</t>
  </si>
  <si>
    <t>黑鲁加</t>
  </si>
  <si>
    <t>heilujia</t>
  </si>
  <si>
    <t>刺龙王</t>
  </si>
  <si>
    <t>['水', '龙']</t>
  </si>
  <si>
    <t>cilongwang</t>
  </si>
  <si>
    <t>小小象</t>
  </si>
  <si>
    <t>xiaoxiaoxiang</t>
  </si>
  <si>
    <t>顿甲</t>
  </si>
  <si>
    <t>dunjia</t>
  </si>
  <si>
    <t>多边兽Ⅱ</t>
  </si>
  <si>
    <t>duobianshouⅡ</t>
  </si>
  <si>
    <t>惊角鹿</t>
  </si>
  <si>
    <t>liangjiaolu</t>
  </si>
  <si>
    <t>图图犬</t>
  </si>
  <si>
    <t>tutuquan</t>
  </si>
  <si>
    <t>无畏小子</t>
  </si>
  <si>
    <t>wuweixiaozi</t>
  </si>
  <si>
    <t>战舞郎</t>
  </si>
  <si>
    <t>zhanwulang</t>
  </si>
  <si>
    <t>迷唇娃</t>
  </si>
  <si>
    <t>michunwa</t>
  </si>
  <si>
    <t>电击怪</t>
  </si>
  <si>
    <t>dianjiguai</t>
  </si>
  <si>
    <t>鸭嘴宝宝</t>
  </si>
  <si>
    <t>yazuibaobao</t>
  </si>
  <si>
    <t>大奶罐</t>
  </si>
  <si>
    <t>danaiguan</t>
  </si>
  <si>
    <t>幸福蛋</t>
  </si>
  <si>
    <t>xingfudan</t>
  </si>
  <si>
    <t>雷公</t>
  </si>
  <si>
    <t>leigong</t>
  </si>
  <si>
    <t>炎帝</t>
  </si>
  <si>
    <t>yandi</t>
  </si>
  <si>
    <t>水君</t>
  </si>
  <si>
    <t>shuijun</t>
  </si>
  <si>
    <t>幼基拉斯</t>
  </si>
  <si>
    <t>youjilasi</t>
  </si>
  <si>
    <t>沙基拉斯</t>
  </si>
  <si>
    <t>shajilasi</t>
  </si>
  <si>
    <t>班基拉斯</t>
  </si>
  <si>
    <t>['岩', '恶']</t>
  </si>
  <si>
    <t>banjilasi</t>
  </si>
  <si>
    <t>洛奇亚</t>
  </si>
  <si>
    <t>luoqiya</t>
  </si>
  <si>
    <t>凤王</t>
  </si>
  <si>
    <t>fengwang</t>
  </si>
  <si>
    <t>时拉比</t>
  </si>
  <si>
    <t>['超', '草']</t>
  </si>
  <si>
    <t>shilabi</t>
  </si>
  <si>
    <t>木守宫</t>
  </si>
  <si>
    <t>mushougong</t>
  </si>
  <si>
    <t>森林蜥蜴</t>
  </si>
  <si>
    <t>senlinxiyi</t>
  </si>
  <si>
    <t>蜥蜴王</t>
  </si>
  <si>
    <t>xiyiwang</t>
  </si>
  <si>
    <t>火稚鸡</t>
  </si>
  <si>
    <t>huozhiji</t>
  </si>
  <si>
    <t>力壮鸡</t>
  </si>
  <si>
    <t>['火', '斗']</t>
  </si>
  <si>
    <t>lizhuangji</t>
  </si>
  <si>
    <t>火焰鸡</t>
  </si>
  <si>
    <t>huoyanji</t>
  </si>
  <si>
    <t>水跃鱼</t>
  </si>
  <si>
    <t>shuiyueyu</t>
  </si>
  <si>
    <t>沼跃鱼</t>
  </si>
  <si>
    <t>zhaoyueyu</t>
  </si>
  <si>
    <t>巨沼怪</t>
  </si>
  <si>
    <t>juzhaoguai</t>
  </si>
  <si>
    <t>土狼犬</t>
  </si>
  <si>
    <t>tulangquan</t>
  </si>
  <si>
    <t>大狼犬</t>
  </si>
  <si>
    <t>dalangquan</t>
  </si>
  <si>
    <t>蛇纹熊</t>
  </si>
  <si>
    <t>shewenxiong</t>
  </si>
  <si>
    <t>直冲熊</t>
  </si>
  <si>
    <t>zhichongxiong</t>
  </si>
  <si>
    <t>刺尾虫</t>
  </si>
  <si>
    <t>ciweichong</t>
  </si>
  <si>
    <t>甲壳茧</t>
  </si>
  <si>
    <t>jiakechong</t>
  </si>
  <si>
    <t>狩猎凤蝶</t>
  </si>
  <si>
    <t>shouliefengdie</t>
  </si>
  <si>
    <t>盾甲茧</t>
  </si>
  <si>
    <t>dunjiachong</t>
  </si>
  <si>
    <t>毒粉蛾</t>
  </si>
  <si>
    <t>dufene</t>
  </si>
  <si>
    <t>莲叶童子</t>
  </si>
  <si>
    <t>['水', '草']</t>
  </si>
  <si>
    <t>lianyetongzi</t>
  </si>
  <si>
    <t>莲帽小童</t>
  </si>
  <si>
    <t>lianmaoxiaotong</t>
  </si>
  <si>
    <t>乐天河童</t>
  </si>
  <si>
    <t>letianhetong</t>
  </si>
  <si>
    <t>橡实果</t>
  </si>
  <si>
    <t>xiangshiguo</t>
  </si>
  <si>
    <t>长鼻叶</t>
  </si>
  <si>
    <t>['草', '恶']</t>
  </si>
  <si>
    <t>changbiye</t>
  </si>
  <si>
    <t>狡猾天狗</t>
  </si>
  <si>
    <t>jiaohuatiangou</t>
  </si>
  <si>
    <t>傲骨燕</t>
  </si>
  <si>
    <t>aoguyan</t>
  </si>
  <si>
    <t>大王燕</t>
  </si>
  <si>
    <t>dawangyan</t>
  </si>
  <si>
    <t>长翅鸥</t>
  </si>
  <si>
    <t>changchiou</t>
  </si>
  <si>
    <t>大嘴鸥</t>
  </si>
  <si>
    <t>dazuiou</t>
  </si>
  <si>
    <t>拉鲁拉丝</t>
  </si>
  <si>
    <t>lalulasi</t>
  </si>
  <si>
    <t>奇鲁莉安</t>
  </si>
  <si>
    <t>qilulian</t>
  </si>
  <si>
    <t>沙奈朵</t>
  </si>
  <si>
    <t>shanaiduo</t>
  </si>
  <si>
    <t>溜溜糖球</t>
  </si>
  <si>
    <t>['虫', '水']</t>
  </si>
  <si>
    <t>liuliutangqiu</t>
  </si>
  <si>
    <t>雨翅蛾</t>
  </si>
  <si>
    <t>yuchie</t>
  </si>
  <si>
    <t>蘑蘑菇</t>
  </si>
  <si>
    <t>momogu</t>
  </si>
  <si>
    <t>斗笠菇</t>
  </si>
  <si>
    <t>['草', '斗']</t>
  </si>
  <si>
    <t>douligu</t>
  </si>
  <si>
    <t>懒人獭</t>
  </si>
  <si>
    <t>lanrenta</t>
  </si>
  <si>
    <t>过动猿</t>
  </si>
  <si>
    <t>guodongyuan</t>
  </si>
  <si>
    <t>请假王</t>
  </si>
  <si>
    <t>qingjiawang</t>
  </si>
  <si>
    <t>土居忍士</t>
  </si>
  <si>
    <t>['虫', '地']</t>
  </si>
  <si>
    <t>tujurenshi</t>
  </si>
  <si>
    <t>铁面忍者</t>
  </si>
  <si>
    <t>tiemianrenzhe</t>
  </si>
  <si>
    <t>脱壳忍者</t>
  </si>
  <si>
    <t>['虫', '鬼']</t>
  </si>
  <si>
    <t>tuokerenzhe</t>
  </si>
  <si>
    <t>咕妞妞</t>
  </si>
  <si>
    <t>guniuniu</t>
  </si>
  <si>
    <t>吼爆弹</t>
  </si>
  <si>
    <t>houbaodan</t>
  </si>
  <si>
    <t>爆音怪</t>
  </si>
  <si>
    <t>baoyinguai</t>
  </si>
  <si>
    <t>幕下力士</t>
  </si>
  <si>
    <t>muxialishi</t>
  </si>
  <si>
    <t>铁掌力士</t>
  </si>
  <si>
    <t>tiezhanglishi</t>
  </si>
  <si>
    <t>露力丽</t>
  </si>
  <si>
    <t>lulili</t>
  </si>
  <si>
    <t>朝北鼻</t>
  </si>
  <si>
    <t>zhaobeibi</t>
  </si>
  <si>
    <t>向尾喵</t>
  </si>
  <si>
    <t>xiangweimiao</t>
  </si>
  <si>
    <t>优雅猫</t>
  </si>
  <si>
    <t>youyamao</t>
  </si>
  <si>
    <t>勾魂眼</t>
  </si>
  <si>
    <t>['恶', '鬼']</t>
  </si>
  <si>
    <t>gouhunyan</t>
  </si>
  <si>
    <t>大嘴娃</t>
  </si>
  <si>
    <t>['钢', '妖']</t>
  </si>
  <si>
    <t>dazuiwa</t>
  </si>
  <si>
    <t>可可多拉</t>
  </si>
  <si>
    <t>['钢', '岩']</t>
  </si>
  <si>
    <t>kekeduola</t>
  </si>
  <si>
    <t>可多拉</t>
  </si>
  <si>
    <t>keduola</t>
  </si>
  <si>
    <t>波士可多拉</t>
  </si>
  <si>
    <t>boshikeduola</t>
  </si>
  <si>
    <t>玛沙那</t>
  </si>
  <si>
    <t>['斗', '超']</t>
  </si>
  <si>
    <t>mashana</t>
  </si>
  <si>
    <t>恰雷姆</t>
  </si>
  <si>
    <t>qialeimu</t>
  </si>
  <si>
    <t>落雷兽</t>
  </si>
  <si>
    <t>luoleishou</t>
  </si>
  <si>
    <t>雷电兽</t>
  </si>
  <si>
    <t>leidianshou</t>
  </si>
  <si>
    <t>正电拍拍</t>
  </si>
  <si>
    <t>zhengdianpaipai</t>
  </si>
  <si>
    <t>负电拍拍</t>
  </si>
  <si>
    <t>fudianpaipai</t>
  </si>
  <si>
    <t>电萤虫</t>
  </si>
  <si>
    <t>dianyingchong</t>
  </si>
  <si>
    <t>甜甜萤</t>
  </si>
  <si>
    <t>tiantianying</t>
  </si>
  <si>
    <t>毒蔷薇</t>
  </si>
  <si>
    <t>duqiangwei</t>
  </si>
  <si>
    <t>溶食兽</t>
  </si>
  <si>
    <t>rongshishou</t>
  </si>
  <si>
    <t>吞食兽</t>
  </si>
  <si>
    <t>tunshishou</t>
  </si>
  <si>
    <t>利牙鱼</t>
  </si>
  <si>
    <t>['水', '恶']</t>
  </si>
  <si>
    <t>liyayu</t>
  </si>
  <si>
    <t>巨牙鲨</t>
  </si>
  <si>
    <t>juyasha</t>
  </si>
  <si>
    <t>吼吼鲸</t>
  </si>
  <si>
    <t>houhoujing</t>
  </si>
  <si>
    <t>吼鲸王</t>
  </si>
  <si>
    <t>houjingwang</t>
  </si>
  <si>
    <t>呆火驼</t>
  </si>
  <si>
    <t>['火', '地']</t>
  </si>
  <si>
    <t>daihuotuo</t>
  </si>
  <si>
    <t>喷火驼</t>
  </si>
  <si>
    <t>penhuotuo</t>
  </si>
  <si>
    <t>煤炭龟</t>
  </si>
  <si>
    <t>meitangui</t>
  </si>
  <si>
    <t>跳跳猪</t>
  </si>
  <si>
    <t>tiaotiaozhu</t>
  </si>
  <si>
    <t>噗噗猪</t>
  </si>
  <si>
    <t>pupuzhu</t>
  </si>
  <si>
    <t>晃晃斑</t>
  </si>
  <si>
    <t>huanghuangban</t>
  </si>
  <si>
    <t>大颚蚁</t>
  </si>
  <si>
    <t>daeyi</t>
  </si>
  <si>
    <t>超音波幼虫</t>
  </si>
  <si>
    <t>['地', '龙']</t>
  </si>
  <si>
    <t>chaoyinboyouchong</t>
  </si>
  <si>
    <t>沙漠蜻蜓</t>
  </si>
  <si>
    <t>shamoqingting</t>
  </si>
  <si>
    <t>刺球仙人掌</t>
  </si>
  <si>
    <t>ciqiuxianrenzhang</t>
  </si>
  <si>
    <t>梦歌仙人掌</t>
  </si>
  <si>
    <t>menggexianrenzhang</t>
  </si>
  <si>
    <t>青绵鸟</t>
  </si>
  <si>
    <t>qingmianniao</t>
  </si>
  <si>
    <t>七夕青鸟</t>
  </si>
  <si>
    <t>qixiqingniao</t>
  </si>
  <si>
    <t>猫鼬斩</t>
  </si>
  <si>
    <t>maoyouzhan</t>
  </si>
  <si>
    <t>饭匙蛇</t>
  </si>
  <si>
    <t>fanchishe</t>
  </si>
  <si>
    <t>月石</t>
  </si>
  <si>
    <t>['岩', '超']</t>
  </si>
  <si>
    <t>yueshi</t>
  </si>
  <si>
    <t>太阳岩</t>
  </si>
  <si>
    <t>taiyangyan</t>
  </si>
  <si>
    <t>泥泥鳅</t>
  </si>
  <si>
    <t>niniqiu</t>
  </si>
  <si>
    <t>鲶鱼王</t>
  </si>
  <si>
    <t>nianyuwang</t>
  </si>
  <si>
    <t>龙虾小兵</t>
  </si>
  <si>
    <t>longxiaxiaobing</t>
  </si>
  <si>
    <t>铁螯龙虾</t>
  </si>
  <si>
    <t>tieaolongxia</t>
  </si>
  <si>
    <t>天秤偶</t>
  </si>
  <si>
    <t>['地', '超']</t>
  </si>
  <si>
    <t>tianchengou</t>
  </si>
  <si>
    <t>念力土偶</t>
  </si>
  <si>
    <t>nianlituou</t>
  </si>
  <si>
    <t>触手百合</t>
  </si>
  <si>
    <t>['岩', '草']</t>
  </si>
  <si>
    <t>hongshoubaihe</t>
  </si>
  <si>
    <t>摇篮百合</t>
  </si>
  <si>
    <t>yaolanbaihe</t>
  </si>
  <si>
    <t>太古羽虫</t>
  </si>
  <si>
    <t>['岩', '虫']</t>
  </si>
  <si>
    <t>taiguyuchong</t>
  </si>
  <si>
    <t>太古盔甲</t>
  </si>
  <si>
    <t>taigukuijia</t>
  </si>
  <si>
    <t>丑丑鱼</t>
  </si>
  <si>
    <t>chouchouyu</t>
  </si>
  <si>
    <t>美纳斯</t>
  </si>
  <si>
    <t>meinasi</t>
  </si>
  <si>
    <t>飘浮泡泡</t>
  </si>
  <si>
    <t>piaofupaopao</t>
  </si>
  <si>
    <t>变隐龙</t>
  </si>
  <si>
    <t>bianyinlong</t>
  </si>
  <si>
    <t>怨影娃娃</t>
  </si>
  <si>
    <t>yuanyingwawa</t>
  </si>
  <si>
    <t>诅咒娃娃</t>
  </si>
  <si>
    <t>zuzhouwawa</t>
  </si>
  <si>
    <t>夜巡灵</t>
  </si>
  <si>
    <t>yexunling</t>
  </si>
  <si>
    <t>彷徨夜灵</t>
  </si>
  <si>
    <t>panghuangyeling</t>
  </si>
  <si>
    <t>热带龙</t>
  </si>
  <si>
    <t>redailong</t>
  </si>
  <si>
    <t>风铃铃</t>
  </si>
  <si>
    <t>fenglingling</t>
  </si>
  <si>
    <t>阿勃梭鲁</t>
  </si>
  <si>
    <t>abosuolu</t>
  </si>
  <si>
    <t>小果然</t>
  </si>
  <si>
    <t>xiaoguoran</t>
  </si>
  <si>
    <t>雪童子</t>
  </si>
  <si>
    <t>xuetongzi</t>
  </si>
  <si>
    <t>冰鬼护</t>
  </si>
  <si>
    <t>bingguihu</t>
  </si>
  <si>
    <t>海豹球</t>
  </si>
  <si>
    <t>['冰', '水']</t>
  </si>
  <si>
    <t>haibaoqiu</t>
  </si>
  <si>
    <t>海魔狮</t>
  </si>
  <si>
    <t>haimoshi</t>
  </si>
  <si>
    <t>帝牙海狮</t>
  </si>
  <si>
    <t>diyahaishi</t>
  </si>
  <si>
    <t>珍珠贝</t>
  </si>
  <si>
    <t>zhenzhubei</t>
  </si>
  <si>
    <t>猎斑鱼</t>
  </si>
  <si>
    <t>liebanyu</t>
  </si>
  <si>
    <t>樱花鱼</t>
  </si>
  <si>
    <t>yinghuayu</t>
  </si>
  <si>
    <t>古空棘鱼</t>
  </si>
  <si>
    <t>['水', '岩']</t>
  </si>
  <si>
    <t>gukongjiyu</t>
  </si>
  <si>
    <t>爱心鱼</t>
  </si>
  <si>
    <t>aixinyu</t>
  </si>
  <si>
    <t>宝贝龙</t>
  </si>
  <si>
    <t>baobeilong</t>
  </si>
  <si>
    <t>甲壳龙</t>
  </si>
  <si>
    <t>jiakelong</t>
  </si>
  <si>
    <t>暴飞龙</t>
  </si>
  <si>
    <t>baofeilong</t>
  </si>
  <si>
    <t>铁哑铃</t>
  </si>
  <si>
    <t>['钢', '超']</t>
  </si>
  <si>
    <t>tieyaling</t>
  </si>
  <si>
    <t>金属怪</t>
  </si>
  <si>
    <t>jinshuguai</t>
  </si>
  <si>
    <t>巨金怪</t>
  </si>
  <si>
    <t>jujinguai</t>
  </si>
  <si>
    <t>雷吉洛克</t>
  </si>
  <si>
    <t>leijiluoke</t>
  </si>
  <si>
    <t>雷吉艾斯</t>
  </si>
  <si>
    <t>leijiaisi</t>
  </si>
  <si>
    <t>雷吉斯奇鲁</t>
  </si>
  <si>
    <t>leijisiqilu</t>
  </si>
  <si>
    <t>拉帝亚斯</t>
  </si>
  <si>
    <t>['龙', '超']</t>
  </si>
  <si>
    <t>ladiyasi</t>
  </si>
  <si>
    <t>拉帝欧斯</t>
  </si>
  <si>
    <t>ladiousi</t>
  </si>
  <si>
    <t>盖欧卡</t>
  </si>
  <si>
    <t>gaiouqia</t>
  </si>
  <si>
    <t>固拉多</t>
  </si>
  <si>
    <t>guladuo</t>
  </si>
  <si>
    <t>烈空坐</t>
  </si>
  <si>
    <t>liekongzuo</t>
  </si>
  <si>
    <t>基拉祈</t>
  </si>
  <si>
    <t>jilaqi</t>
  </si>
  <si>
    <t>代欧奇希斯</t>
  </si>
  <si>
    <t>daiouqixisi</t>
  </si>
  <si>
    <t>草苗龟</t>
  </si>
  <si>
    <t>caomiaogui</t>
  </si>
  <si>
    <t>树林龟</t>
  </si>
  <si>
    <t>shulingui</t>
  </si>
  <si>
    <t>土台龟</t>
  </si>
  <si>
    <t>['草', '地']</t>
  </si>
  <si>
    <t>tutaigui</t>
  </si>
  <si>
    <t>小火焰猴</t>
  </si>
  <si>
    <t>xiaohuoyanhou</t>
  </si>
  <si>
    <t>猛火猴</t>
  </si>
  <si>
    <t>menghuohou</t>
  </si>
  <si>
    <t>烈焰猴</t>
  </si>
  <si>
    <t>lieyanhou</t>
  </si>
  <si>
    <t>波加曼</t>
  </si>
  <si>
    <t>bojiaman</t>
  </si>
  <si>
    <t>波皇子</t>
  </si>
  <si>
    <t>bohuangzi</t>
  </si>
  <si>
    <t>帝王拿波</t>
  </si>
  <si>
    <t>['水', '钢']</t>
  </si>
  <si>
    <t>diwangnabo</t>
  </si>
  <si>
    <t>姆克儿</t>
  </si>
  <si>
    <t>mukeer</t>
  </si>
  <si>
    <t>姆克鸟</t>
  </si>
  <si>
    <t>mukeniao</t>
  </si>
  <si>
    <t>姆克鹰</t>
  </si>
  <si>
    <t>mukeying</t>
  </si>
  <si>
    <t>大牙狸</t>
  </si>
  <si>
    <t>dayali</t>
  </si>
  <si>
    <t>大尾狸</t>
  </si>
  <si>
    <t>['普', '水']</t>
  </si>
  <si>
    <t>圆法师</t>
  </si>
  <si>
    <t>yuanfashi</t>
  </si>
  <si>
    <t>音箱蟀</t>
  </si>
  <si>
    <t>yinxiangshuai</t>
  </si>
  <si>
    <t>小猫怪</t>
  </si>
  <si>
    <t>xiaomaoguai</t>
  </si>
  <si>
    <t>勒克猫</t>
  </si>
  <si>
    <t>lekemao</t>
  </si>
  <si>
    <t>伦琴猫</t>
  </si>
  <si>
    <t>lunqinmao</t>
  </si>
  <si>
    <t>含羞苞</t>
  </si>
  <si>
    <t>hanxiubao</t>
  </si>
  <si>
    <t>罗丝雷朵</t>
  </si>
  <si>
    <t>luosileiduo</t>
  </si>
  <si>
    <t>头盖龙</t>
  </si>
  <si>
    <t>tougailong</t>
  </si>
  <si>
    <t>战槌龙</t>
  </si>
  <si>
    <t>zhanchuilong</t>
  </si>
  <si>
    <t>盾甲龙</t>
  </si>
  <si>
    <t>['岩', '钢']</t>
  </si>
  <si>
    <t>dunjialong</t>
  </si>
  <si>
    <t>护城龙</t>
  </si>
  <si>
    <t>huchenglong</t>
  </si>
  <si>
    <t>结草儿</t>
  </si>
  <si>
    <t>jiecaoer</t>
  </si>
  <si>
    <t>结草贵妇</t>
  </si>
  <si>
    <t>jiecaoguifu</t>
  </si>
  <si>
    <t>绅士蛾</t>
  </si>
  <si>
    <t>shenshie</t>
  </si>
  <si>
    <t>三蜜蜂</t>
  </si>
  <si>
    <t>sanmifeng</t>
  </si>
  <si>
    <t>蜂女王</t>
  </si>
  <si>
    <t>fengnvwang</t>
  </si>
  <si>
    <t>帕奇利兹</t>
  </si>
  <si>
    <t>paqilizi</t>
  </si>
  <si>
    <t>泳圈鼬</t>
  </si>
  <si>
    <t>yongquanyou</t>
  </si>
  <si>
    <t>浮潜鼬</t>
  </si>
  <si>
    <t>fuqianyou</t>
  </si>
  <si>
    <t>樱花宝</t>
  </si>
  <si>
    <t>yinghuabao</t>
  </si>
  <si>
    <t>樱花儿</t>
  </si>
  <si>
    <t>yinghuaer</t>
  </si>
  <si>
    <t>无壳海兔</t>
  </si>
  <si>
    <t>wukehaitu</t>
  </si>
  <si>
    <t>海兔兽</t>
  </si>
  <si>
    <t>haitushou</t>
  </si>
  <si>
    <t>双尾怪手</t>
  </si>
  <si>
    <t>shuangweiguaishou</t>
  </si>
  <si>
    <t>飘飘球</t>
  </si>
  <si>
    <t>['鬼', '飞']</t>
  </si>
  <si>
    <t>piaopiaoqiu</t>
  </si>
  <si>
    <t>随风球</t>
  </si>
  <si>
    <t>suifengqiu</t>
  </si>
  <si>
    <t>卷卷耳</t>
  </si>
  <si>
    <t>juanjuaner</t>
  </si>
  <si>
    <t>长耳兔</t>
  </si>
  <si>
    <t>changertu</t>
  </si>
  <si>
    <t>梦妖魔</t>
  </si>
  <si>
    <t>mengyaomo</t>
  </si>
  <si>
    <t>乌鸦头头</t>
  </si>
  <si>
    <t>wuyatoutou</t>
  </si>
  <si>
    <t>魅力喵</t>
  </si>
  <si>
    <t>meilimiao</t>
  </si>
  <si>
    <t>东施喵</t>
  </si>
  <si>
    <t>dongshimiao</t>
  </si>
  <si>
    <t>铃铛响</t>
  </si>
  <si>
    <t>lingdangxiang</t>
  </si>
  <si>
    <t>臭鼬噗</t>
  </si>
  <si>
    <t>chouyoupu</t>
  </si>
  <si>
    <t>坦克臭鼬</t>
  </si>
  <si>
    <t>tankechouyou</t>
  </si>
  <si>
    <t>铜镜怪</t>
  </si>
  <si>
    <t>tongjingguai</t>
  </si>
  <si>
    <t>青铜钟</t>
  </si>
  <si>
    <t>qingtongzhong</t>
  </si>
  <si>
    <t>盆才怪</t>
  </si>
  <si>
    <t>pencaiguai</t>
  </si>
  <si>
    <t>魔尼尼</t>
  </si>
  <si>
    <t>monini</t>
  </si>
  <si>
    <t>小福蛋</t>
  </si>
  <si>
    <t>xiaofudan</t>
  </si>
  <si>
    <t>聒噪鸟</t>
  </si>
  <si>
    <t>guazaoniao</t>
  </si>
  <si>
    <t>花岩怪</t>
  </si>
  <si>
    <t>['鬼', '恶']</t>
  </si>
  <si>
    <t>huayanguai</t>
  </si>
  <si>
    <t>圆陆鲨</t>
  </si>
  <si>
    <t>['龙', '地']</t>
  </si>
  <si>
    <t>yuanlusha</t>
  </si>
  <si>
    <t>尖牙陆鲨</t>
  </si>
  <si>
    <t>jianyalusha</t>
  </si>
  <si>
    <t>烈咬陆鲨</t>
  </si>
  <si>
    <t>lieyaolusha</t>
  </si>
  <si>
    <t>小卡比兽</t>
  </si>
  <si>
    <t>xiaoqiabishou</t>
  </si>
  <si>
    <t>利欧路</t>
  </si>
  <si>
    <t>lioulu</t>
  </si>
  <si>
    <t>路卡利欧</t>
  </si>
  <si>
    <t>['斗', '钢']</t>
  </si>
  <si>
    <t>luqialiou</t>
  </si>
  <si>
    <t>沙河马</t>
  </si>
  <si>
    <t>shahema</t>
  </si>
  <si>
    <t>河马兽</t>
  </si>
  <si>
    <t>hemashou</t>
  </si>
  <si>
    <t>钳尾蝎</t>
  </si>
  <si>
    <t>['毒', '虫']</t>
  </si>
  <si>
    <t>qianweihe</t>
  </si>
  <si>
    <t>龙王蝎</t>
  </si>
  <si>
    <t>longwanghe</t>
  </si>
  <si>
    <t>不良蛙</t>
  </si>
  <si>
    <t>['毒', '斗']</t>
  </si>
  <si>
    <t>buliangwa</t>
  </si>
  <si>
    <t>毒骷蛙</t>
  </si>
  <si>
    <t>dukuwa</t>
  </si>
  <si>
    <t>尖牙笼</t>
  </si>
  <si>
    <t>jianyalong</t>
  </si>
  <si>
    <t>荧光鱼</t>
  </si>
  <si>
    <t>yingguangyu</t>
  </si>
  <si>
    <t>霓虹鱼</t>
  </si>
  <si>
    <t>nihongyu</t>
  </si>
  <si>
    <t>小球飞鱼</t>
  </si>
  <si>
    <t>xiaoqiufeiyu</t>
  </si>
  <si>
    <t>雪笠怪</t>
  </si>
  <si>
    <t>['草', '冰']</t>
  </si>
  <si>
    <t>xueliguai</t>
  </si>
  <si>
    <t>暴雪王</t>
  </si>
  <si>
    <t>baoxuewang</t>
  </si>
  <si>
    <t>玛狃拉</t>
  </si>
  <si>
    <t>['恶', '冰']</t>
  </si>
  <si>
    <t>maniula</t>
  </si>
  <si>
    <t>自爆磁怪</t>
  </si>
  <si>
    <t>zibaociguai</t>
  </si>
  <si>
    <t>大舌舔</t>
  </si>
  <si>
    <t>dashetian</t>
  </si>
  <si>
    <t>超甲狂犀</t>
  </si>
  <si>
    <t>chaojiakuangxi</t>
  </si>
  <si>
    <t>巨蔓藤</t>
  </si>
  <si>
    <t>jumanteng</t>
  </si>
  <si>
    <t>电击魔兽</t>
  </si>
  <si>
    <t>dianjimoshou</t>
  </si>
  <si>
    <t>鸭嘴炎兽</t>
  </si>
  <si>
    <t>yazuiyanshou</t>
  </si>
  <si>
    <t>波克基斯</t>
  </si>
  <si>
    <t>bokejisi</t>
  </si>
  <si>
    <t>远古巨蜓</t>
  </si>
  <si>
    <t>yuangujuting</t>
  </si>
  <si>
    <t>叶伊布</t>
  </si>
  <si>
    <t>yeyibu</t>
  </si>
  <si>
    <t>冰伊布</t>
  </si>
  <si>
    <t>bingyibu</t>
  </si>
  <si>
    <t>天蝎王</t>
  </si>
  <si>
    <t>tianhewang</t>
  </si>
  <si>
    <t>象牙猪</t>
  </si>
  <si>
    <t>xiangyazhu</t>
  </si>
  <si>
    <t>多边兽Ｚ</t>
  </si>
  <si>
    <t>duobianshouＺ</t>
  </si>
  <si>
    <t>艾路雷朵</t>
  </si>
  <si>
    <t>['超', '斗']</t>
  </si>
  <si>
    <t>ailuleiduo</t>
  </si>
  <si>
    <t>大朝北鼻</t>
  </si>
  <si>
    <t>dazhaobeibi</t>
  </si>
  <si>
    <t>黑夜魔灵</t>
  </si>
  <si>
    <t>heiyemoling</t>
  </si>
  <si>
    <t>雪妖女</t>
  </si>
  <si>
    <t>['冰', '鬼']</t>
  </si>
  <si>
    <t>xueyaonv</t>
  </si>
  <si>
    <t>洛托姆</t>
  </si>
  <si>
    <t>['电', '鬼']</t>
  </si>
  <si>
    <t>luotuomu</t>
  </si>
  <si>
    <t>由克希</t>
  </si>
  <si>
    <t>youkexi</t>
  </si>
  <si>
    <t>艾姆利多</t>
  </si>
  <si>
    <t>aimuliduo</t>
  </si>
  <si>
    <t>亚克诺姆</t>
  </si>
  <si>
    <t>yakenuomu</t>
  </si>
  <si>
    <t>帝牙卢卡</t>
  </si>
  <si>
    <t>['钢', '龙']</t>
  </si>
  <si>
    <t>diyaluqia</t>
  </si>
  <si>
    <t>帕路奇亚</t>
  </si>
  <si>
    <t>paluqiya</t>
  </si>
  <si>
    <t>席多蓝恩</t>
  </si>
  <si>
    <t>['火', '钢']</t>
  </si>
  <si>
    <t>xiduolanen</t>
  </si>
  <si>
    <t>雷吉奇卡斯</t>
  </si>
  <si>
    <t>leijiqiqiasi</t>
  </si>
  <si>
    <t>骑拉帝纳</t>
  </si>
  <si>
    <t>['鬼', '龙']</t>
  </si>
  <si>
    <t>qiladina</t>
  </si>
  <si>
    <t>克雷色利亚</t>
  </si>
  <si>
    <t>keleiseliya</t>
  </si>
  <si>
    <t>霏欧纳</t>
  </si>
  <si>
    <t>feiouna</t>
  </si>
  <si>
    <t>玛纳霏</t>
  </si>
  <si>
    <t>manafei</t>
  </si>
  <si>
    <t>达克莱伊</t>
  </si>
  <si>
    <t>dakelaiyi</t>
  </si>
  <si>
    <t>谢米</t>
  </si>
  <si>
    <t>xiemi</t>
  </si>
  <si>
    <t>阿尔宙斯</t>
  </si>
  <si>
    <t>aerzhousi</t>
  </si>
  <si>
    <t>比克提尼</t>
  </si>
  <si>
    <t>['超', '火']</t>
  </si>
  <si>
    <t>biketini</t>
  </si>
  <si>
    <t>藤藤蛇</t>
  </si>
  <si>
    <t>tengtengshe</t>
  </si>
  <si>
    <t>青藤蛇</t>
  </si>
  <si>
    <t>qingtengshe</t>
  </si>
  <si>
    <t>君主蛇</t>
  </si>
  <si>
    <t>junzhushe</t>
  </si>
  <si>
    <t>暖暖猪</t>
  </si>
  <si>
    <t>nuannuanzhu</t>
  </si>
  <si>
    <t>炒炒猪</t>
  </si>
  <si>
    <t>chaochaozhu</t>
  </si>
  <si>
    <t>炎武王</t>
  </si>
  <si>
    <t>yanwuwang</t>
  </si>
  <si>
    <t>水水獭</t>
  </si>
  <si>
    <t>shuishuita</t>
  </si>
  <si>
    <t>双刃丸</t>
  </si>
  <si>
    <t>shuangrenwan</t>
  </si>
  <si>
    <t>大剑鬼</t>
  </si>
  <si>
    <t>dajiangui</t>
  </si>
  <si>
    <t>探探鼠</t>
  </si>
  <si>
    <t>tantanshu</t>
  </si>
  <si>
    <t>步哨鼠</t>
  </si>
  <si>
    <t>bushaoshu</t>
  </si>
  <si>
    <t>小约克</t>
  </si>
  <si>
    <t>xiaoyueke</t>
  </si>
  <si>
    <t>哈约克</t>
  </si>
  <si>
    <t>hayueke</t>
  </si>
  <si>
    <t>长毛狗</t>
  </si>
  <si>
    <t>changmaogou</t>
  </si>
  <si>
    <t>扒手猫</t>
  </si>
  <si>
    <t>bashoumao</t>
  </si>
  <si>
    <t>酷豹</t>
  </si>
  <si>
    <t>kubao</t>
  </si>
  <si>
    <t>花椰猴</t>
  </si>
  <si>
    <t>huayehou</t>
  </si>
  <si>
    <t>花椰猿</t>
  </si>
  <si>
    <t>huayeyuan</t>
  </si>
  <si>
    <t>爆香猴</t>
  </si>
  <si>
    <t>baoxianghou</t>
  </si>
  <si>
    <t>爆香猿</t>
  </si>
  <si>
    <t>baoxiangyuan</t>
  </si>
  <si>
    <t>冷水猴</t>
  </si>
  <si>
    <t>lengshuihou</t>
  </si>
  <si>
    <t>冷水猿</t>
  </si>
  <si>
    <t>lengshuiyuan</t>
  </si>
  <si>
    <t>食梦梦</t>
  </si>
  <si>
    <t>shimengmeng</t>
  </si>
  <si>
    <t>梦梦蚀</t>
  </si>
  <si>
    <t>mengmengshi</t>
  </si>
  <si>
    <t>豆豆鸽</t>
  </si>
  <si>
    <t>doudouge</t>
  </si>
  <si>
    <t>咕咕鸽</t>
  </si>
  <si>
    <t>guguge</t>
  </si>
  <si>
    <t>高傲雉鸡</t>
  </si>
  <si>
    <t>gaoaozhiji</t>
  </si>
  <si>
    <t>斑斑马</t>
  </si>
  <si>
    <t>banbanma</t>
  </si>
  <si>
    <t>雷电斑马</t>
  </si>
  <si>
    <t>leidianbanma</t>
  </si>
  <si>
    <t>石丸子</t>
  </si>
  <si>
    <t>shiwanzi</t>
  </si>
  <si>
    <t>地幔岩</t>
  </si>
  <si>
    <t>dimanyan</t>
  </si>
  <si>
    <t>庞岩怪</t>
  </si>
  <si>
    <t>pangyanguai</t>
  </si>
  <si>
    <t>滚滚蝙蝠</t>
  </si>
  <si>
    <t>gungunbianfu</t>
  </si>
  <si>
    <t>心蝙蝠</t>
  </si>
  <si>
    <t>xinbianfu</t>
  </si>
  <si>
    <t>螺钉地鼠</t>
  </si>
  <si>
    <t>luodingdishu</t>
  </si>
  <si>
    <t>龙头地鼠</t>
  </si>
  <si>
    <t>longtoudishu</t>
  </si>
  <si>
    <t>差不多娃娃</t>
  </si>
  <si>
    <t>chabuduowawa</t>
  </si>
  <si>
    <t>搬运小匠</t>
  </si>
  <si>
    <t>banyunxiaojiang</t>
  </si>
  <si>
    <t>铁骨土人</t>
  </si>
  <si>
    <t>tieguturen</t>
  </si>
  <si>
    <t>修建老匠</t>
  </si>
  <si>
    <t>xiujianlaojiang</t>
  </si>
  <si>
    <t>圆蝌蚪</t>
  </si>
  <si>
    <t>yuankedou</t>
  </si>
  <si>
    <t>蓝蟾蜍</t>
  </si>
  <si>
    <t>lanchanchu</t>
  </si>
  <si>
    <t>蟾蜍王</t>
  </si>
  <si>
    <t>chanchuwang</t>
  </si>
  <si>
    <t>投摔鬼</t>
  </si>
  <si>
    <t>toushuaigui</t>
  </si>
  <si>
    <t>打击鬼</t>
  </si>
  <si>
    <t>dajigui</t>
  </si>
  <si>
    <t>虫宝包</t>
  </si>
  <si>
    <t>chongbaobao</t>
  </si>
  <si>
    <t>宝包茧</t>
  </si>
  <si>
    <t>baobaochong</t>
  </si>
  <si>
    <t>保姆虫</t>
  </si>
  <si>
    <t>baomuchong</t>
  </si>
  <si>
    <t>百足蜈蚣</t>
  </si>
  <si>
    <t>baizuwugong</t>
  </si>
  <si>
    <t>车轮球</t>
  </si>
  <si>
    <t>chelunqiu</t>
  </si>
  <si>
    <t>蜈蚣王</t>
  </si>
  <si>
    <t>wugongwang</t>
  </si>
  <si>
    <t>木棉球</t>
  </si>
  <si>
    <t>['草', '妖']</t>
  </si>
  <si>
    <t>mumianqiu</t>
  </si>
  <si>
    <t>风妖精</t>
  </si>
  <si>
    <t>fengyaojing</t>
  </si>
  <si>
    <t>百合根娃娃</t>
  </si>
  <si>
    <t>baihegenwawa</t>
  </si>
  <si>
    <t>裙儿小姐</t>
  </si>
  <si>
    <t>qunerxiaojie</t>
  </si>
  <si>
    <t>野蛮鲈鱼</t>
  </si>
  <si>
    <t>yemanluyu</t>
  </si>
  <si>
    <t>黑眼鳄</t>
  </si>
  <si>
    <t>['地', '恶']</t>
  </si>
  <si>
    <t>heiyane</t>
  </si>
  <si>
    <t>混混鳄</t>
  </si>
  <si>
    <t>hunhune</t>
  </si>
  <si>
    <t>流氓鳄</t>
  </si>
  <si>
    <t>liumange</t>
  </si>
  <si>
    <t>火红不倒翁</t>
  </si>
  <si>
    <t>huohongbudaoweng</t>
  </si>
  <si>
    <t>达摩狒狒</t>
  </si>
  <si>
    <t>damofeifei</t>
  </si>
  <si>
    <t>沙铃仙人掌</t>
  </si>
  <si>
    <t>shalingxianrenzhang</t>
  </si>
  <si>
    <t>石居蟹</t>
  </si>
  <si>
    <t>shijuxie</t>
  </si>
  <si>
    <t>岩殿居蟹</t>
  </si>
  <si>
    <t>yandianjuxie</t>
  </si>
  <si>
    <t>滑滑小子</t>
  </si>
  <si>
    <t>['恶', '斗']</t>
  </si>
  <si>
    <t>huahuaxiaozi</t>
  </si>
  <si>
    <t>头巾混混</t>
  </si>
  <si>
    <t>toujinhunhun</t>
  </si>
  <si>
    <t>象征鸟</t>
  </si>
  <si>
    <t>xiangzhengniao</t>
  </si>
  <si>
    <t>哭哭面具</t>
  </si>
  <si>
    <t>['地', '鬼']</t>
  </si>
  <si>
    <t>kukumianju</t>
  </si>
  <si>
    <t>死神棺</t>
  </si>
  <si>
    <t>sishenguan</t>
  </si>
  <si>
    <t>原盖海龟</t>
  </si>
  <si>
    <t>yuangaihaigui</t>
  </si>
  <si>
    <t>肋骨海龟</t>
  </si>
  <si>
    <t>leiguhaigui</t>
  </si>
  <si>
    <t>始祖小鸟</t>
  </si>
  <si>
    <t>shizuxiaoniao</t>
  </si>
  <si>
    <t>始祖大鸟</t>
  </si>
  <si>
    <t>shizudaniao</t>
  </si>
  <si>
    <t>破破袋</t>
  </si>
  <si>
    <t>popodai</t>
  </si>
  <si>
    <t>灰尘山</t>
  </si>
  <si>
    <t>huichenshan</t>
  </si>
  <si>
    <t>索罗亚</t>
  </si>
  <si>
    <t>['普', '鬼']</t>
  </si>
  <si>
    <t>suoluoya</t>
  </si>
  <si>
    <t>索罗亚克</t>
  </si>
  <si>
    <t>suoluoyake</t>
  </si>
  <si>
    <t>泡沫栗鼠</t>
  </si>
  <si>
    <t>paomolishu</t>
  </si>
  <si>
    <t>奇诺栗鼠</t>
  </si>
  <si>
    <t>qinuolishu</t>
  </si>
  <si>
    <t>哥德宝宝</t>
  </si>
  <si>
    <t>gedebaobao</t>
  </si>
  <si>
    <t>哥德小童</t>
  </si>
  <si>
    <t>gedexiaotong</t>
  </si>
  <si>
    <t>哥德小姐</t>
  </si>
  <si>
    <t>gedexiaojie</t>
  </si>
  <si>
    <t>单卵细胞球</t>
  </si>
  <si>
    <t>danluanxibaoqiu</t>
  </si>
  <si>
    <t>双卵细胞球</t>
  </si>
  <si>
    <t>shuangluanxibaoqiu</t>
  </si>
  <si>
    <t>人造细胞卵</t>
  </si>
  <si>
    <t>renzaoxibaoluan</t>
  </si>
  <si>
    <t>鸭宝宝</t>
  </si>
  <si>
    <t>yabaobao</t>
  </si>
  <si>
    <t>舞天鹅</t>
  </si>
  <si>
    <t>wutiane</t>
  </si>
  <si>
    <t>迷你冰</t>
  </si>
  <si>
    <t>minibing</t>
  </si>
  <si>
    <t>多多冰</t>
  </si>
  <si>
    <t>duoduobing</t>
  </si>
  <si>
    <t>双倍多多冰</t>
  </si>
  <si>
    <t>shuangbeiduoduobing</t>
  </si>
  <si>
    <t>四季鹿</t>
  </si>
  <si>
    <t>['普', '草']</t>
  </si>
  <si>
    <t>sijilu</t>
  </si>
  <si>
    <t>萌芽鹿</t>
  </si>
  <si>
    <t>mengyalu</t>
  </si>
  <si>
    <t>电飞鼠</t>
  </si>
  <si>
    <t>['电', '飞']</t>
  </si>
  <si>
    <t>dianfeishu</t>
  </si>
  <si>
    <t>盖盖虫</t>
  </si>
  <si>
    <t>gaigaichong</t>
  </si>
  <si>
    <t>骑士蜗牛</t>
  </si>
  <si>
    <t>qishiguaniu</t>
  </si>
  <si>
    <t>哎呀球菇</t>
  </si>
  <si>
    <t>aiyaqiugu</t>
  </si>
  <si>
    <t>败露球菇</t>
  </si>
  <si>
    <t>bailuqiugu</t>
  </si>
  <si>
    <t>轻飘飘</t>
  </si>
  <si>
    <t>['水', '鬼']</t>
  </si>
  <si>
    <t>qingpiaopiao</t>
  </si>
  <si>
    <t>胖嘟嘟</t>
  </si>
  <si>
    <t>pangdudu</t>
  </si>
  <si>
    <t>保母曼波</t>
  </si>
  <si>
    <t>baomumanbo</t>
  </si>
  <si>
    <t>电电虫</t>
  </si>
  <si>
    <t>['虫', '电']</t>
  </si>
  <si>
    <t>diandianchong</t>
  </si>
  <si>
    <t>电蜘蛛</t>
  </si>
  <si>
    <t>dianzhizhu</t>
  </si>
  <si>
    <t>种子铁球</t>
  </si>
  <si>
    <t>['草', '钢']</t>
  </si>
  <si>
    <t>zhongzitieqiu</t>
  </si>
  <si>
    <t>坚果哑铃</t>
  </si>
  <si>
    <t>jianguoyaling</t>
  </si>
  <si>
    <t>齿轮儿</t>
  </si>
  <si>
    <t>chiluner</t>
  </si>
  <si>
    <t>齿轮组</t>
  </si>
  <si>
    <t>chilunzu</t>
  </si>
  <si>
    <t>齿轮怪</t>
  </si>
  <si>
    <t>chilunguai</t>
  </si>
  <si>
    <t>麻麻小鱼</t>
  </si>
  <si>
    <t>mamaxiaoyu</t>
  </si>
  <si>
    <t>麻麻鳗</t>
  </si>
  <si>
    <t>mamaman</t>
  </si>
  <si>
    <t>麻麻鳗鱼王</t>
  </si>
  <si>
    <t>mamamanyuwang</t>
  </si>
  <si>
    <t>小灰怪</t>
  </si>
  <si>
    <t>xiaohuiguai</t>
  </si>
  <si>
    <t>大宇怪</t>
  </si>
  <si>
    <t>dayuguai</t>
  </si>
  <si>
    <t>烛光灵</t>
  </si>
  <si>
    <t>['鬼', '火']</t>
  </si>
  <si>
    <t>zhuguangling</t>
  </si>
  <si>
    <t>灯火幽灵</t>
  </si>
  <si>
    <t>denghuoyouling</t>
  </si>
  <si>
    <t>水晶灯火灵</t>
  </si>
  <si>
    <t>shuijingdenghuoling</t>
  </si>
  <si>
    <t>牙牙</t>
  </si>
  <si>
    <t>yaya</t>
  </si>
  <si>
    <t>斧牙龙</t>
  </si>
  <si>
    <t>fuyalong</t>
  </si>
  <si>
    <t>双斧战龙</t>
  </si>
  <si>
    <t>shuangfuzhanlong</t>
  </si>
  <si>
    <t>喷嚏熊</t>
  </si>
  <si>
    <t>pentixiong</t>
  </si>
  <si>
    <t>冻原熊</t>
  </si>
  <si>
    <t>dongyuanxiong</t>
  </si>
  <si>
    <t>几何雪花</t>
  </si>
  <si>
    <t>jihexuehua</t>
  </si>
  <si>
    <t>小嘴蜗</t>
  </si>
  <si>
    <t>xiaozuigua</t>
  </si>
  <si>
    <t>敏捷虫</t>
  </si>
  <si>
    <t>minjiechong</t>
  </si>
  <si>
    <t>泥巴鱼</t>
  </si>
  <si>
    <t>nibayu</t>
  </si>
  <si>
    <t>功夫鼬</t>
  </si>
  <si>
    <t>gongfuyou</t>
  </si>
  <si>
    <t>师父鼬</t>
  </si>
  <si>
    <t>shifuyou</t>
  </si>
  <si>
    <t>赤面龙</t>
  </si>
  <si>
    <t>chimianlong</t>
  </si>
  <si>
    <t>泥偶小人</t>
  </si>
  <si>
    <t>niouxiaoren</t>
  </si>
  <si>
    <t>泥偶巨人</t>
  </si>
  <si>
    <t>nioujuren</t>
  </si>
  <si>
    <t>驹刀小兵</t>
  </si>
  <si>
    <t>['恶', '钢']</t>
  </si>
  <si>
    <t>judaoxiaobing</t>
  </si>
  <si>
    <t>劈斩司令</t>
  </si>
  <si>
    <t>pizhansiling</t>
  </si>
  <si>
    <t>爆炸头水牛</t>
  </si>
  <si>
    <t>baozhatoushuiniu</t>
  </si>
  <si>
    <t>毛头小鹰</t>
  </si>
  <si>
    <t>maotouxiaoying</t>
  </si>
  <si>
    <t>勇士雄鹰</t>
  </si>
  <si>
    <t>yongshixiongying</t>
  </si>
  <si>
    <t>秃鹰丫头</t>
  </si>
  <si>
    <t>tuyingyatou</t>
  </si>
  <si>
    <t>秃鹰娜</t>
  </si>
  <si>
    <t>tuyingnuo</t>
  </si>
  <si>
    <t>熔蚁兽</t>
  </si>
  <si>
    <t>rongyishou</t>
  </si>
  <si>
    <t>铁蚁</t>
  </si>
  <si>
    <t>tieyi</t>
  </si>
  <si>
    <t>单首龙</t>
  </si>
  <si>
    <t>['恶', '龙']</t>
  </si>
  <si>
    <t>danshoulong</t>
  </si>
  <si>
    <t>双首暴龙</t>
  </si>
  <si>
    <t>shuangshoubaolong</t>
  </si>
  <si>
    <t>三首恶龙</t>
  </si>
  <si>
    <t>sanshouelong</t>
  </si>
  <si>
    <t>燃烧虫</t>
  </si>
  <si>
    <t>['虫', '火']</t>
  </si>
  <si>
    <t>ranshaochong</t>
  </si>
  <si>
    <t>火神蛾</t>
  </si>
  <si>
    <t>huoshene</t>
  </si>
  <si>
    <t>勾帕路翁</t>
  </si>
  <si>
    <t>['钢', '斗']</t>
  </si>
  <si>
    <t>goupaluweng</t>
  </si>
  <si>
    <t>代拉基翁</t>
  </si>
  <si>
    <t>['岩', '斗']</t>
  </si>
  <si>
    <t>dailajiweng</t>
  </si>
  <si>
    <t>毕力吉翁</t>
  </si>
  <si>
    <t>bilijiweng</t>
  </si>
  <si>
    <t>龙卷云</t>
  </si>
  <si>
    <t>['飞']</t>
  </si>
  <si>
    <t>longjuanyun</t>
  </si>
  <si>
    <t>雷电云</t>
  </si>
  <si>
    <t>leidianyun</t>
  </si>
  <si>
    <t>莱希拉姆</t>
  </si>
  <si>
    <t>['龙', '火']</t>
  </si>
  <si>
    <t>laixilamu</t>
  </si>
  <si>
    <t>捷克罗姆</t>
  </si>
  <si>
    <t>['龙', '电']</t>
  </si>
  <si>
    <t>jiekeluomu</t>
  </si>
  <si>
    <t>土地云</t>
  </si>
  <si>
    <t>tudiyun</t>
  </si>
  <si>
    <t>酋雷姆</t>
  </si>
  <si>
    <t>['龙', '冰']</t>
  </si>
  <si>
    <t>qiuleimu</t>
  </si>
  <si>
    <t>凯路迪欧</t>
  </si>
  <si>
    <t>kailudiou</t>
  </si>
  <si>
    <t>美洛耶塔</t>
  </si>
  <si>
    <t>meiluoyeta</t>
  </si>
  <si>
    <t>盖诺赛克特</t>
  </si>
  <si>
    <t>gainuosaikete</t>
  </si>
  <si>
    <t>哈力栗</t>
  </si>
  <si>
    <t>halili</t>
  </si>
  <si>
    <t>胖胖哈力</t>
  </si>
  <si>
    <t>pangpanghali</t>
  </si>
  <si>
    <t>布里卡隆</t>
  </si>
  <si>
    <t>buliqialong</t>
  </si>
  <si>
    <t>火狐狸</t>
  </si>
  <si>
    <t>huohuli</t>
  </si>
  <si>
    <t>长尾火狐</t>
  </si>
  <si>
    <t>changweihuohu</t>
  </si>
  <si>
    <t>妖火红狐</t>
  </si>
  <si>
    <t>['火', '超']</t>
  </si>
  <si>
    <t>yaohuohonghu</t>
  </si>
  <si>
    <t>呱呱泡蛙</t>
  </si>
  <si>
    <t>gugupaowa</t>
  </si>
  <si>
    <t>呱头蛙</t>
  </si>
  <si>
    <t>gutouwa</t>
  </si>
  <si>
    <t>甲贺忍蛙</t>
  </si>
  <si>
    <t>jiaherenwa</t>
  </si>
  <si>
    <t>掘掘兔</t>
  </si>
  <si>
    <t>juejuetu</t>
  </si>
  <si>
    <t>掘地兔</t>
  </si>
  <si>
    <t>['普', '地']</t>
  </si>
  <si>
    <t>jueditu</t>
  </si>
  <si>
    <t>小箭雀</t>
  </si>
  <si>
    <t>xiaojianque</t>
  </si>
  <si>
    <t>火箭雀</t>
  </si>
  <si>
    <t>huojianque</t>
  </si>
  <si>
    <t>烈箭鹰</t>
  </si>
  <si>
    <t>liejianying</t>
  </si>
  <si>
    <t>粉蝶虫</t>
  </si>
  <si>
    <t>fendiechong</t>
  </si>
  <si>
    <t>粉蝶蛹</t>
  </si>
  <si>
    <t>fendieyong</t>
  </si>
  <si>
    <t>彩粉蝶</t>
  </si>
  <si>
    <t>caifendie</t>
  </si>
  <si>
    <t>小狮狮</t>
  </si>
  <si>
    <t>['火', '普']</t>
  </si>
  <si>
    <t>xiaoshishi</t>
  </si>
  <si>
    <t>火炎狮</t>
  </si>
  <si>
    <t>huoyanshi</t>
  </si>
  <si>
    <t>花蓓蓓</t>
  </si>
  <si>
    <t>huabeibei</t>
  </si>
  <si>
    <t>花叶蒂</t>
  </si>
  <si>
    <t>huayedi</t>
  </si>
  <si>
    <t>花洁夫人</t>
  </si>
  <si>
    <t>huajiefuren</t>
  </si>
  <si>
    <t>坐骑小羊</t>
  </si>
  <si>
    <t>zuoqixiaoyang</t>
  </si>
  <si>
    <t>坐骑山羊</t>
  </si>
  <si>
    <t>zuoqishanyang</t>
  </si>
  <si>
    <t>顽皮熊猫</t>
  </si>
  <si>
    <t>wanpixiongmao</t>
  </si>
  <si>
    <t>流氓熊猫</t>
  </si>
  <si>
    <t>['斗', '恶']</t>
  </si>
  <si>
    <t>liumangxiongmao</t>
  </si>
  <si>
    <t>多丽米亚</t>
  </si>
  <si>
    <t>duolimiya</t>
  </si>
  <si>
    <t>妙喵</t>
  </si>
  <si>
    <t>超能妙喵</t>
  </si>
  <si>
    <t>chaonengmiaomiao</t>
  </si>
  <si>
    <t>独剑鞘</t>
  </si>
  <si>
    <t>['钢', '鬼']</t>
  </si>
  <si>
    <t>dujianqiao</t>
  </si>
  <si>
    <t>双剑鞘</t>
  </si>
  <si>
    <t>shuangjianqiao</t>
  </si>
  <si>
    <t>坚盾剑怪</t>
  </si>
  <si>
    <t>jiandunjianguai</t>
  </si>
  <si>
    <t>粉香香</t>
  </si>
  <si>
    <t>fenxiangxiang</t>
  </si>
  <si>
    <t>芳香精</t>
  </si>
  <si>
    <t>fangxiangjing</t>
  </si>
  <si>
    <t>绵绵泡芙</t>
  </si>
  <si>
    <t>mianmianpaofu</t>
  </si>
  <si>
    <t>胖甜妮</t>
  </si>
  <si>
    <t>pangtianni</t>
  </si>
  <si>
    <t>好啦鱿</t>
  </si>
  <si>
    <t>['恶', '超']</t>
  </si>
  <si>
    <t>haolayou</t>
  </si>
  <si>
    <t>乌贼王</t>
  </si>
  <si>
    <t>wuzeiwang</t>
  </si>
  <si>
    <t>龟脚脚</t>
  </si>
  <si>
    <t>guijiaojiao</t>
  </si>
  <si>
    <t>龟足巨铠</t>
  </si>
  <si>
    <t>guizujukai</t>
  </si>
  <si>
    <t>垃垃藻</t>
  </si>
  <si>
    <t>['毒', '水']</t>
  </si>
  <si>
    <t>lalazao</t>
  </si>
  <si>
    <t>毒藻龙</t>
  </si>
  <si>
    <t>['毒', '龙']</t>
  </si>
  <si>
    <t>duzaolong</t>
  </si>
  <si>
    <t>铁臂枪虾</t>
  </si>
  <si>
    <t>tiebiqiangxia</t>
  </si>
  <si>
    <t>钢炮臂虾</t>
  </si>
  <si>
    <t>gangpaobixia</t>
  </si>
  <si>
    <t>伞电蜥</t>
  </si>
  <si>
    <t>['电', '普']</t>
  </si>
  <si>
    <t>sandianxi</t>
  </si>
  <si>
    <t>光电伞蜥</t>
  </si>
  <si>
    <t>guangdiansanxi</t>
  </si>
  <si>
    <t>宝宝暴龙</t>
  </si>
  <si>
    <t>['岩', '龙']</t>
  </si>
  <si>
    <t>baobaobaolong</t>
  </si>
  <si>
    <t>怪颚龙</t>
  </si>
  <si>
    <t>guaielong</t>
  </si>
  <si>
    <t>冰雪龙</t>
  </si>
  <si>
    <t>['岩', '冰']</t>
  </si>
  <si>
    <t>bingxuelong</t>
  </si>
  <si>
    <t>冰雪巨龙</t>
  </si>
  <si>
    <t>bingxuejulong</t>
  </si>
  <si>
    <t>仙子伊布</t>
  </si>
  <si>
    <t>xianziyibu</t>
  </si>
  <si>
    <t>摔角鹰人</t>
  </si>
  <si>
    <t>shuaijiaoyingren</t>
  </si>
  <si>
    <t>咚咚鼠</t>
  </si>
  <si>
    <t>['电', '妖']</t>
  </si>
  <si>
    <t>dongdongshu</t>
  </si>
  <si>
    <t>小碎钻</t>
  </si>
  <si>
    <t>['岩', '妖']</t>
  </si>
  <si>
    <t>xiaosuizuan</t>
  </si>
  <si>
    <t>黏黏宝</t>
  </si>
  <si>
    <t>niannianbao</t>
  </si>
  <si>
    <t>黏美儿</t>
  </si>
  <si>
    <t>nianmeier</t>
  </si>
  <si>
    <t>黏美龙</t>
  </si>
  <si>
    <t>nianmeilong</t>
  </si>
  <si>
    <t>钥圈儿</t>
  </si>
  <si>
    <t>yaoquaner</t>
  </si>
  <si>
    <t>小木灵</t>
  </si>
  <si>
    <t>['鬼', '草']</t>
  </si>
  <si>
    <t>xiaomuling</t>
  </si>
  <si>
    <t>朽木妖</t>
  </si>
  <si>
    <t>xiumuyao</t>
  </si>
  <si>
    <t>南瓜精</t>
  </si>
  <si>
    <t>nanguajing</t>
  </si>
  <si>
    <t>南瓜怪人</t>
  </si>
  <si>
    <t>nanguaguairen</t>
  </si>
  <si>
    <t>冰宝</t>
  </si>
  <si>
    <t>bingbao</t>
  </si>
  <si>
    <t>冰岩怪</t>
  </si>
  <si>
    <t>['冰', '岩']</t>
  </si>
  <si>
    <t>bingyanguai</t>
  </si>
  <si>
    <t>嗡蝠</t>
  </si>
  <si>
    <t>['飞', '龙']</t>
  </si>
  <si>
    <t>wengfu</t>
  </si>
  <si>
    <t>音波龙</t>
  </si>
  <si>
    <t>yinbolong</t>
  </si>
  <si>
    <t>哲尔尼亚斯</t>
  </si>
  <si>
    <t>zheerniyasi</t>
  </si>
  <si>
    <t>伊裴尔塔尔</t>
  </si>
  <si>
    <t>yipeiertaer</t>
  </si>
  <si>
    <t>基格尔德</t>
  </si>
  <si>
    <t>jigeerde</t>
  </si>
  <si>
    <t>蒂安希</t>
  </si>
  <si>
    <t>dianxi</t>
  </si>
  <si>
    <t>胡帕</t>
  </si>
  <si>
    <t>['超', '鬼']</t>
  </si>
  <si>
    <t>hupa</t>
  </si>
  <si>
    <t>波尔凯尼恩</t>
  </si>
  <si>
    <t>['火', '水']</t>
  </si>
  <si>
    <t>boerkainien</t>
  </si>
  <si>
    <t>木木枭</t>
  </si>
  <si>
    <t>mumuxiao</t>
  </si>
  <si>
    <t>投羽枭</t>
  </si>
  <si>
    <t>touyuxiao</t>
  </si>
  <si>
    <t>狙射树枭</t>
  </si>
  <si>
    <t>jusheshuxiao</t>
  </si>
  <si>
    <t>火斑喵</t>
  </si>
  <si>
    <t>huobanmiao</t>
  </si>
  <si>
    <t>炎热喵</t>
  </si>
  <si>
    <t>yanremiao</t>
  </si>
  <si>
    <t>炽焰咆哮虎</t>
  </si>
  <si>
    <t>['火', '恶']</t>
  </si>
  <si>
    <t>chiyanpaoxiaohu</t>
  </si>
  <si>
    <t>球球海狮</t>
  </si>
  <si>
    <t>qiuqiuhaishi</t>
  </si>
  <si>
    <t>花漾海狮</t>
  </si>
  <si>
    <t>huayanghaishi</t>
  </si>
  <si>
    <t>西狮海壬</t>
  </si>
  <si>
    <t>xishihairen</t>
  </si>
  <si>
    <t>小笃儿</t>
  </si>
  <si>
    <t>xiaoduer</t>
  </si>
  <si>
    <t>喇叭啄鸟</t>
  </si>
  <si>
    <t>labazhuoniao</t>
  </si>
  <si>
    <t>铳嘴大鸟</t>
  </si>
  <si>
    <t>chongzuidaniao</t>
  </si>
  <si>
    <t>猫鼬少</t>
  </si>
  <si>
    <t>maoyoushao</t>
  </si>
  <si>
    <t>猫鼬探长</t>
  </si>
  <si>
    <t>maoyoutanchang</t>
  </si>
  <si>
    <t>强颚鸡母虫</t>
  </si>
  <si>
    <t>qiangejimuchong</t>
  </si>
  <si>
    <t>虫电宝</t>
  </si>
  <si>
    <t>chongdianbao</t>
  </si>
  <si>
    <t>锹农炮虫</t>
  </si>
  <si>
    <t>qiaonongpaochong</t>
  </si>
  <si>
    <t>好胜蟹</t>
  </si>
  <si>
    <t>haoshengxie</t>
  </si>
  <si>
    <t>好胜毛蟹</t>
  </si>
  <si>
    <t>['斗', '冰']</t>
  </si>
  <si>
    <t>haoshengmaoxie</t>
  </si>
  <si>
    <t>花舞鸟</t>
  </si>
  <si>
    <t>huawuniao</t>
  </si>
  <si>
    <t>萌虻</t>
  </si>
  <si>
    <t>['虫', '妖']</t>
  </si>
  <si>
    <t>mengmeng</t>
  </si>
  <si>
    <t>蝶结萌虻</t>
  </si>
  <si>
    <t>diejiemengmeng</t>
  </si>
  <si>
    <t>岩狗狗</t>
  </si>
  <si>
    <t>yangougou</t>
  </si>
  <si>
    <t>鬃岩狼人</t>
  </si>
  <si>
    <t>zongyanlangren</t>
  </si>
  <si>
    <t>弱丁鱼</t>
  </si>
  <si>
    <t>ruodingyu</t>
  </si>
  <si>
    <t>好坏星</t>
  </si>
  <si>
    <t>haohuaixing</t>
  </si>
  <si>
    <t>超坏星</t>
  </si>
  <si>
    <t>chaohuaixing</t>
  </si>
  <si>
    <t>泥驴仔</t>
  </si>
  <si>
    <t>nilvzi</t>
  </si>
  <si>
    <t>重泥挽马</t>
  </si>
  <si>
    <t>zhongniwanma</t>
  </si>
  <si>
    <t>滴蛛</t>
  </si>
  <si>
    <t>['水', '虫']</t>
  </si>
  <si>
    <t>dizhu</t>
  </si>
  <si>
    <t>滴蛛霸</t>
  </si>
  <si>
    <t>dizhuba</t>
  </si>
  <si>
    <t>伪螳草</t>
  </si>
  <si>
    <t>weitangcao</t>
  </si>
  <si>
    <t>兰螳花</t>
  </si>
  <si>
    <t>lantanghua</t>
  </si>
  <si>
    <t>睡睡菇</t>
  </si>
  <si>
    <t>shuishuigu</t>
  </si>
  <si>
    <t>灯罩夜菇</t>
  </si>
  <si>
    <t>dengzhaoyegu</t>
  </si>
  <si>
    <t>夜盗火蜥</t>
  </si>
  <si>
    <t>['毒', '火']</t>
  </si>
  <si>
    <t>yedaohuoxi</t>
  </si>
  <si>
    <t>焰后蜥</t>
  </si>
  <si>
    <t>yanhouxi</t>
  </si>
  <si>
    <t>童偶熊</t>
  </si>
  <si>
    <t>['普', '斗']</t>
  </si>
  <si>
    <t>tongouxiong</t>
  </si>
  <si>
    <t>穿著熊</t>
  </si>
  <si>
    <t>chuanzhuxiong</t>
  </si>
  <si>
    <t>甜竹竹</t>
  </si>
  <si>
    <t>tianzhuzhu</t>
  </si>
  <si>
    <t>甜舞妮</t>
  </si>
  <si>
    <t>tianwuni</t>
  </si>
  <si>
    <t>甜冷美后</t>
  </si>
  <si>
    <t>tianlengmeihou</t>
  </si>
  <si>
    <t>花疗环环</t>
  </si>
  <si>
    <t>hualiaohuanhuan</t>
  </si>
  <si>
    <t>智挥猩</t>
  </si>
  <si>
    <t>zhihuixing</t>
  </si>
  <si>
    <t>投掷猴</t>
  </si>
  <si>
    <t>touzhihou</t>
  </si>
  <si>
    <t>胆小虫</t>
  </si>
  <si>
    <t>danxiaochong</t>
  </si>
  <si>
    <t>具甲武者</t>
  </si>
  <si>
    <t>jujiawuzhe</t>
  </si>
  <si>
    <t>沙丘娃</t>
  </si>
  <si>
    <t>['鬼', '地']</t>
  </si>
  <si>
    <t>shaqiuwa</t>
  </si>
  <si>
    <t>噬沙堡爷</t>
  </si>
  <si>
    <t>shishabaoye</t>
  </si>
  <si>
    <t>拳海参</t>
  </si>
  <si>
    <t>quanhaican</t>
  </si>
  <si>
    <t>属性：空</t>
  </si>
  <si>
    <t>shuxing：kong</t>
  </si>
  <si>
    <t>银伴战兽</t>
  </si>
  <si>
    <t>yinbanzhanshou</t>
  </si>
  <si>
    <t>小陨星</t>
  </si>
  <si>
    <t>xiaoyunxing</t>
  </si>
  <si>
    <t>树枕尾熊</t>
  </si>
  <si>
    <t>shuzhenweixiong</t>
  </si>
  <si>
    <t>爆焰龟兽</t>
  </si>
  <si>
    <t>['火', '龙']</t>
  </si>
  <si>
    <t>baoyanguishou</t>
  </si>
  <si>
    <t>托戈德玛尔</t>
  </si>
  <si>
    <t>tuogedemaer</t>
  </si>
  <si>
    <t>谜拟Ｑ</t>
  </si>
  <si>
    <t>['鬼', '妖']</t>
  </si>
  <si>
    <t>miniＱ</t>
  </si>
  <si>
    <t>磨牙彩皮鱼</t>
  </si>
  <si>
    <t>moyacaipiyu</t>
  </si>
  <si>
    <t>老翁龙</t>
  </si>
  <si>
    <t>['普', '龙']</t>
  </si>
  <si>
    <t>laowenglong</t>
  </si>
  <si>
    <t>破破舵轮</t>
  </si>
  <si>
    <t>popoduolun</t>
  </si>
  <si>
    <t>心鳞宝</t>
  </si>
  <si>
    <t>xinlinbao</t>
  </si>
  <si>
    <t>鳞甲龙</t>
  </si>
  <si>
    <t>['龙', '斗']</t>
  </si>
  <si>
    <t>linjialong</t>
  </si>
  <si>
    <t>杖尾鳞甲龙</t>
  </si>
  <si>
    <t>zhangweilinjialong</t>
  </si>
  <si>
    <t>卡璞・鸣鸣</t>
  </si>
  <si>
    <t>qiapu・mingming</t>
  </si>
  <si>
    <t>卡璞・蝶蝶</t>
  </si>
  <si>
    <t>qiapu・diedie</t>
  </si>
  <si>
    <t>卡璞・哞哞</t>
  </si>
  <si>
    <t>qiapu・moumou</t>
  </si>
  <si>
    <t>卡璞・鳍鳍</t>
  </si>
  <si>
    <t>qiapu・qiqi</t>
  </si>
  <si>
    <t>科斯莫古</t>
  </si>
  <si>
    <t>kesimogu</t>
  </si>
  <si>
    <t>科斯莫姆</t>
  </si>
  <si>
    <t>kesimomu</t>
  </si>
  <si>
    <t>索尔迦雷欧</t>
  </si>
  <si>
    <t>['超', '钢']</t>
  </si>
  <si>
    <t>suoerjialeiou</t>
  </si>
  <si>
    <t>露奈雅拉</t>
  </si>
  <si>
    <t>lunaiyala</t>
  </si>
  <si>
    <t>虚吾伊德</t>
  </si>
  <si>
    <t>['岩', '毒']</t>
  </si>
  <si>
    <t>xuwuyide</t>
  </si>
  <si>
    <t>爆肌蚊</t>
  </si>
  <si>
    <t>baojiwen</t>
  </si>
  <si>
    <t>费洛美螂</t>
  </si>
  <si>
    <t>feiluomeilang</t>
  </si>
  <si>
    <t>电束木</t>
  </si>
  <si>
    <t>dianshumu</t>
  </si>
  <si>
    <t>铁火辉夜</t>
  </si>
  <si>
    <t>tiehuohuiye</t>
  </si>
  <si>
    <t>纸御剑</t>
  </si>
  <si>
    <t>zhiyujian</t>
  </si>
  <si>
    <t>恶食大王</t>
  </si>
  <si>
    <t>eshidawang</t>
  </si>
  <si>
    <t>奈克洛兹玛</t>
  </si>
  <si>
    <t>naikeluozima</t>
  </si>
  <si>
    <t>玛机雅娜</t>
  </si>
  <si>
    <t>majiyanuo</t>
  </si>
  <si>
    <t>玛夏多</t>
  </si>
  <si>
    <t>['斗', '鬼']</t>
  </si>
  <si>
    <t>maxiaduo</t>
  </si>
  <si>
    <t>毒贝比</t>
  </si>
  <si>
    <t>dubeibi</t>
  </si>
  <si>
    <t>四颚针龙</t>
  </si>
  <si>
    <t>siezhenlong</t>
  </si>
  <si>
    <t>垒磊石</t>
  </si>
  <si>
    <t>leileishi</t>
  </si>
  <si>
    <t>砰头小丑</t>
  </si>
  <si>
    <t>pengtouxiaochou</t>
  </si>
  <si>
    <t>捷拉奥拉</t>
  </si>
  <si>
    <t>jielaaola</t>
  </si>
  <si>
    <t>美录坦</t>
  </si>
  <si>
    <t>meilutan</t>
  </si>
  <si>
    <t>美录梅塔</t>
  </si>
  <si>
    <t>meilumeita</t>
  </si>
  <si>
    <t>敲音猴</t>
  </si>
  <si>
    <t>qiaoyinhou</t>
  </si>
  <si>
    <t>啪咚猴</t>
  </si>
  <si>
    <t>padonghou</t>
  </si>
  <si>
    <t>轰擂金刚猩</t>
  </si>
  <si>
    <t>hongleijingangxing</t>
  </si>
  <si>
    <t>炎兔儿</t>
  </si>
  <si>
    <t>yantuer</t>
  </si>
  <si>
    <t>腾蹴小将</t>
  </si>
  <si>
    <t>tengcuxiaojiang</t>
  </si>
  <si>
    <t>闪焰王牌</t>
  </si>
  <si>
    <t>shanyanwangpai</t>
  </si>
  <si>
    <t>泪眼蜥</t>
  </si>
  <si>
    <t>leiyanxi</t>
  </si>
  <si>
    <t>变涩蜥</t>
  </si>
  <si>
    <t>biansexi</t>
  </si>
  <si>
    <t>千面避役</t>
  </si>
  <si>
    <t>qianmianbiyi</t>
  </si>
  <si>
    <t>贪心栗鼠</t>
  </si>
  <si>
    <t>tanxinlishu</t>
  </si>
  <si>
    <t>藏饱栗鼠</t>
  </si>
  <si>
    <t>cangbaolishu</t>
  </si>
  <si>
    <t>稚山雀</t>
  </si>
  <si>
    <t>zhishanque</t>
  </si>
  <si>
    <t>蓝鸦</t>
  </si>
  <si>
    <t>lanya</t>
  </si>
  <si>
    <t>钢铠鸦</t>
  </si>
  <si>
    <t>['飞', '钢']</t>
  </si>
  <si>
    <t>gangkaiya</t>
  </si>
  <si>
    <t>索侦虫</t>
  </si>
  <si>
    <t>suozhenchong</t>
  </si>
  <si>
    <t>天罩虫</t>
  </si>
  <si>
    <t>['虫', '超']</t>
  </si>
  <si>
    <t>tianzhaochong</t>
  </si>
  <si>
    <t>以欧路普</t>
  </si>
  <si>
    <t>yioulupu</t>
  </si>
  <si>
    <t>偷儿狐</t>
  </si>
  <si>
    <t>touerhu</t>
  </si>
  <si>
    <t>狐大盗</t>
  </si>
  <si>
    <t>hudadao</t>
  </si>
  <si>
    <t>幼棉棉</t>
  </si>
  <si>
    <t>youmianmian</t>
  </si>
  <si>
    <t>白蓬蓬</t>
  </si>
  <si>
    <t>baipengpeng</t>
  </si>
  <si>
    <t>毛辫羊</t>
  </si>
  <si>
    <t>maobianyang</t>
  </si>
  <si>
    <t>毛毛角羊</t>
  </si>
  <si>
    <t>maomaojiaoyang</t>
  </si>
  <si>
    <t>咬咬龟</t>
  </si>
  <si>
    <t>yaoyaogui</t>
  </si>
  <si>
    <t>暴噬龟</t>
  </si>
  <si>
    <t>baoshigui</t>
  </si>
  <si>
    <t>来电汪</t>
  </si>
  <si>
    <t>laidianwang</t>
  </si>
  <si>
    <t>逐电犬</t>
  </si>
  <si>
    <t>zhudianquan</t>
  </si>
  <si>
    <t>小炭仔</t>
  </si>
  <si>
    <t>xiaotanzi</t>
  </si>
  <si>
    <t>大炭车</t>
  </si>
  <si>
    <t>['岩', '火']</t>
  </si>
  <si>
    <t>datanche</t>
  </si>
  <si>
    <t>巨炭山</t>
  </si>
  <si>
    <t>jutanshan</t>
  </si>
  <si>
    <t>啃果虫</t>
  </si>
  <si>
    <t>kenguochong</t>
  </si>
  <si>
    <t>苹裹龙</t>
  </si>
  <si>
    <t>pingguolong</t>
  </si>
  <si>
    <t>丰蜜龙</t>
  </si>
  <si>
    <t>fengmilong</t>
  </si>
  <si>
    <t>沙包蛇</t>
  </si>
  <si>
    <t>shabaoshe</t>
  </si>
  <si>
    <t>沙螺蟒</t>
  </si>
  <si>
    <t>shaluomang</t>
  </si>
  <si>
    <t>古月鸟</t>
  </si>
  <si>
    <t>['飞', '水']</t>
  </si>
  <si>
    <t>guyueniao</t>
  </si>
  <si>
    <t>刺梭鱼</t>
  </si>
  <si>
    <t>cisuoyu</t>
  </si>
  <si>
    <t>戽斗尖梭</t>
  </si>
  <si>
    <t>hudoujiansuo</t>
  </si>
  <si>
    <t>毒电婴</t>
  </si>
  <si>
    <t>['电', '毒']</t>
  </si>
  <si>
    <t>dudianying</t>
  </si>
  <si>
    <t>颤弦蝾螈</t>
  </si>
  <si>
    <t>zhanxianrongyuan</t>
  </si>
  <si>
    <t>烧火蚣</t>
  </si>
  <si>
    <t>['火', '虫']</t>
  </si>
  <si>
    <t>shaohuogong</t>
  </si>
  <si>
    <t>焚焰蚣</t>
  </si>
  <si>
    <t>fenyangong</t>
  </si>
  <si>
    <t>拳拳蛸</t>
  </si>
  <si>
    <t>quanquanshao</t>
  </si>
  <si>
    <t>八爪武师</t>
  </si>
  <si>
    <t>bazhuawushi</t>
  </si>
  <si>
    <t>来悲茶</t>
  </si>
  <si>
    <t>laibeicha</t>
  </si>
  <si>
    <t>怖思壶</t>
  </si>
  <si>
    <t>busihu</t>
  </si>
  <si>
    <t>迷布莉姆</t>
  </si>
  <si>
    <t>mibulimu</t>
  </si>
  <si>
    <t>提布莉姆</t>
  </si>
  <si>
    <t>tibulimu</t>
  </si>
  <si>
    <t>布莉姆温</t>
  </si>
  <si>
    <t>bulimuwen</t>
  </si>
  <si>
    <t>捣蛋小妖</t>
  </si>
  <si>
    <t>['恶', '妖']</t>
  </si>
  <si>
    <t>daodanxiaoyao</t>
  </si>
  <si>
    <t>诈唬魔</t>
  </si>
  <si>
    <t>zhahumo</t>
  </si>
  <si>
    <t>长毛巨魔</t>
  </si>
  <si>
    <t>changmaojumo</t>
  </si>
  <si>
    <t>堵拦熊</t>
  </si>
  <si>
    <t>dulanxiong</t>
  </si>
  <si>
    <t>喵头目</t>
  </si>
  <si>
    <t>miaotoumu</t>
  </si>
  <si>
    <t>魔灵珊瑚</t>
  </si>
  <si>
    <t>molingshanhu</t>
  </si>
  <si>
    <t>葱游兵</t>
  </si>
  <si>
    <t>congyoubing</t>
  </si>
  <si>
    <t>踏冰人偶</t>
  </si>
  <si>
    <t>tabingrenou</t>
  </si>
  <si>
    <t>死神板</t>
  </si>
  <si>
    <t>sishenban</t>
  </si>
  <si>
    <t>小仙奶</t>
  </si>
  <si>
    <t>xiaoxiannai</t>
  </si>
  <si>
    <t>霜奶仙</t>
  </si>
  <si>
    <t>shuangnaixian</t>
  </si>
  <si>
    <t>列阵兵</t>
  </si>
  <si>
    <t>liezhenbing</t>
  </si>
  <si>
    <t>啪嚓海胆</t>
  </si>
  <si>
    <t>pacahaidan</t>
  </si>
  <si>
    <t>雪吞虫</t>
  </si>
  <si>
    <t>['冰', '虫']</t>
  </si>
  <si>
    <t>xuetunchong</t>
  </si>
  <si>
    <t>雪绒蛾</t>
  </si>
  <si>
    <t>xueronge</t>
  </si>
  <si>
    <t>巨石丁</t>
  </si>
  <si>
    <t>jushiding</t>
  </si>
  <si>
    <t>冰砌鹅</t>
  </si>
  <si>
    <t>bingqie</t>
  </si>
  <si>
    <t>爱管侍</t>
  </si>
  <si>
    <t>['超', '普']</t>
  </si>
  <si>
    <t>aiguanshi</t>
  </si>
  <si>
    <t>莫鲁贝可</t>
  </si>
  <si>
    <t>['电', '恶']</t>
  </si>
  <si>
    <t>molubeike</t>
  </si>
  <si>
    <t>铜象</t>
  </si>
  <si>
    <t>tongxiang</t>
  </si>
  <si>
    <t>大王铜象</t>
  </si>
  <si>
    <t>dawangtongxiang</t>
  </si>
  <si>
    <t>雷鸟龙</t>
  </si>
  <si>
    <t>['电', '龙']</t>
  </si>
  <si>
    <t>leiniaolong</t>
  </si>
  <si>
    <t>雷鸟海兽</t>
  </si>
  <si>
    <t>['电', '冰']</t>
  </si>
  <si>
    <t>leiniaohaishou</t>
  </si>
  <si>
    <t>鳃鱼龙</t>
  </si>
  <si>
    <t>saiyulong</t>
  </si>
  <si>
    <t>鳃鱼海兽</t>
  </si>
  <si>
    <t>saiyuhaishou</t>
  </si>
  <si>
    <t>铝钢龙</t>
  </si>
  <si>
    <t>lvganglong</t>
  </si>
  <si>
    <t>多龙梅西亚</t>
  </si>
  <si>
    <t>['龙', '鬼']</t>
  </si>
  <si>
    <t>duolongmeixiya</t>
  </si>
  <si>
    <t>多龙奇</t>
  </si>
  <si>
    <t>duolongqi</t>
  </si>
  <si>
    <t>多龙巴鲁托</t>
  </si>
  <si>
    <t>duolongbalutuo</t>
  </si>
  <si>
    <t>苍响</t>
  </si>
  <si>
    <t>cangxiang</t>
  </si>
  <si>
    <t>藏玛然特</t>
  </si>
  <si>
    <t>cangmarante</t>
  </si>
  <si>
    <t>无极汰那</t>
  </si>
  <si>
    <t>wujitaina</t>
  </si>
  <si>
    <t>熊徒弟</t>
  </si>
  <si>
    <t>xiongtudi</t>
  </si>
  <si>
    <t>武道熊师</t>
  </si>
  <si>
    <t>wudaoxiongshi</t>
  </si>
  <si>
    <t>萨戮德</t>
  </si>
  <si>
    <t>['恶', '草']</t>
  </si>
  <si>
    <t>salude</t>
  </si>
  <si>
    <t>雷吉艾勒奇</t>
  </si>
  <si>
    <t>leijiaileqi</t>
  </si>
  <si>
    <t>雷吉铎拉戈</t>
  </si>
  <si>
    <t>leijiduolage</t>
  </si>
  <si>
    <t>雪暴马</t>
  </si>
  <si>
    <t>xuebaoma</t>
  </si>
  <si>
    <t>灵幽马</t>
  </si>
  <si>
    <t>lingyouma</t>
  </si>
  <si>
    <t>蕾冠王</t>
  </si>
  <si>
    <t>leiguanwang</t>
  </si>
  <si>
    <t>诡角鹿</t>
  </si>
  <si>
    <t>guijiaolu</t>
  </si>
  <si>
    <t>劈斧螳螂</t>
  </si>
  <si>
    <t>pifutanglang</t>
  </si>
  <si>
    <t>月月熊</t>
  </si>
  <si>
    <t>['地', '普']</t>
  </si>
  <si>
    <t>yueyuexiong</t>
  </si>
  <si>
    <t>幽尾玄鱼</t>
  </si>
  <si>
    <t>youweixuanyu</t>
  </si>
  <si>
    <t>大狃拉</t>
  </si>
  <si>
    <t>daniula</t>
  </si>
  <si>
    <t>万针鱼</t>
  </si>
  <si>
    <t>wanzhenyu</t>
  </si>
  <si>
    <t>眷恋云</t>
  </si>
  <si>
    <t>juanlianyun</t>
  </si>
  <si>
    <t>新叶喵</t>
  </si>
  <si>
    <t>xinyemiao</t>
  </si>
  <si>
    <t>蒂蕾喵</t>
  </si>
  <si>
    <t>dileimiao</t>
  </si>
  <si>
    <t>魔幻假面喵</t>
  </si>
  <si>
    <t>mohuanjiamianmiao</t>
  </si>
  <si>
    <t>呆火鳄</t>
  </si>
  <si>
    <t>daihuoe</t>
  </si>
  <si>
    <t>炙烫鳄</t>
  </si>
  <si>
    <t>zhitange</t>
  </si>
  <si>
    <t>骨纹巨声鳄</t>
  </si>
  <si>
    <t>guwenjushenge</t>
  </si>
  <si>
    <t>润水鸭</t>
  </si>
  <si>
    <t>runshuiya</t>
  </si>
  <si>
    <t>涌跃鸭</t>
  </si>
  <si>
    <t>yongyueya</t>
  </si>
  <si>
    <t>狂欢浪舞鸭</t>
  </si>
  <si>
    <t>kuanghuanlangwuya</t>
  </si>
  <si>
    <t>爱吃豚</t>
  </si>
  <si>
    <t>aichitun</t>
  </si>
  <si>
    <t>飘香豚</t>
  </si>
  <si>
    <t>piaoxiangtun</t>
  </si>
  <si>
    <t>团珠蛛</t>
  </si>
  <si>
    <t>tuanzhuzhu</t>
  </si>
  <si>
    <t>操陷蛛</t>
  </si>
  <si>
    <t>caoxianzhu</t>
  </si>
  <si>
    <t>豆蟋蟀</t>
  </si>
  <si>
    <t>douxishuai</t>
  </si>
  <si>
    <t>烈腿蝗</t>
  </si>
  <si>
    <t>['虫', '恶']</t>
  </si>
  <si>
    <t>lietuihuang</t>
  </si>
  <si>
    <t>布拨</t>
  </si>
  <si>
    <t>bubo</t>
  </si>
  <si>
    <t>布土拨</t>
  </si>
  <si>
    <t>['电', '斗']</t>
  </si>
  <si>
    <t>butubo</t>
  </si>
  <si>
    <t>巴布土拨</t>
  </si>
  <si>
    <t>babutubo</t>
  </si>
  <si>
    <t>一对鼠</t>
  </si>
  <si>
    <t>yiduishu</t>
  </si>
  <si>
    <t>一家鼠</t>
  </si>
  <si>
    <t>yijiashu</t>
  </si>
  <si>
    <t>狗仔包</t>
  </si>
  <si>
    <t>gouzibao</t>
  </si>
  <si>
    <t>麻花犬</t>
  </si>
  <si>
    <t>mahuaquan</t>
  </si>
  <si>
    <t>迷你芙</t>
  </si>
  <si>
    <t>['草', '普']</t>
  </si>
  <si>
    <t>minifu</t>
  </si>
  <si>
    <t>奥利纽</t>
  </si>
  <si>
    <t>aoliniu</t>
  </si>
  <si>
    <t>奥利瓦</t>
  </si>
  <si>
    <t>aoliwa</t>
  </si>
  <si>
    <t>怒鹦哥</t>
  </si>
  <si>
    <t>nuyingge</t>
  </si>
  <si>
    <t>盐石宝</t>
  </si>
  <si>
    <t>yanshibao</t>
  </si>
  <si>
    <t>盐石垒</t>
  </si>
  <si>
    <t>yanshilei</t>
  </si>
  <si>
    <t>盐石巨灵</t>
  </si>
  <si>
    <t>yanshijuling</t>
  </si>
  <si>
    <t>炭小侍</t>
  </si>
  <si>
    <t>tanxiaoshi</t>
  </si>
  <si>
    <t>红莲铠骑</t>
  </si>
  <si>
    <t>hongliankaiqi</t>
  </si>
  <si>
    <t>苍炎刃鬼</t>
  </si>
  <si>
    <t>cangyanrengui</t>
  </si>
  <si>
    <t>光蚪仔</t>
  </si>
  <si>
    <t>guangdouzi</t>
  </si>
  <si>
    <t>电肚蛙</t>
  </si>
  <si>
    <t>dianduwa</t>
  </si>
  <si>
    <t>电海燕</t>
  </si>
  <si>
    <t>dianhaiyan</t>
  </si>
  <si>
    <t>大电海燕</t>
  </si>
  <si>
    <t>dadianhaiyan</t>
  </si>
  <si>
    <t>偶叫獒</t>
  </si>
  <si>
    <t>oujiaoao</t>
  </si>
  <si>
    <t>獒教父</t>
  </si>
  <si>
    <t>aojiaofu</t>
  </si>
  <si>
    <t>滋汁鼹</t>
  </si>
  <si>
    <t>['毒', '普']</t>
  </si>
  <si>
    <t>zizhiyan</t>
  </si>
  <si>
    <t>涂标客</t>
  </si>
  <si>
    <t>tubiaoke</t>
  </si>
  <si>
    <t>纳噬草</t>
  </si>
  <si>
    <t>['草', '鬼']</t>
  </si>
  <si>
    <t>nashicao</t>
  </si>
  <si>
    <t>怖纳噬草</t>
  </si>
  <si>
    <t>bunashicao</t>
  </si>
  <si>
    <t>原野水母</t>
  </si>
  <si>
    <t>['地', '草']</t>
  </si>
  <si>
    <t>yuanyeshuimu</t>
  </si>
  <si>
    <t>陆地水母</t>
  </si>
  <si>
    <t>ludishuimu</t>
  </si>
  <si>
    <t>毛崖蟹</t>
  </si>
  <si>
    <t>maoyaxie</t>
  </si>
  <si>
    <t>热辣娃</t>
  </si>
  <si>
    <t>relawa</t>
  </si>
  <si>
    <t>狠辣椒</t>
  </si>
  <si>
    <t>['草', '火']</t>
  </si>
  <si>
    <t>henlajiao</t>
  </si>
  <si>
    <t>虫滚泥</t>
  </si>
  <si>
    <t>chonggunni</t>
  </si>
  <si>
    <t>虫甲圣</t>
  </si>
  <si>
    <t>chongjiasheng</t>
  </si>
  <si>
    <t>飘飘雏</t>
  </si>
  <si>
    <t>piaopiaochu</t>
  </si>
  <si>
    <t>超能艳鸵</t>
  </si>
  <si>
    <t>chaonengyantuo</t>
  </si>
  <si>
    <t>小锻匠</t>
  </si>
  <si>
    <t>['妖', '钢']</t>
  </si>
  <si>
    <t>xiaoduanjiang</t>
  </si>
  <si>
    <t>巧锻匠</t>
  </si>
  <si>
    <t>qiaoduanjiang</t>
  </si>
  <si>
    <t>巨锻匠</t>
  </si>
  <si>
    <t>juduanjiang</t>
  </si>
  <si>
    <t>海地鼠</t>
  </si>
  <si>
    <t>haidishu</t>
  </si>
  <si>
    <t>三海地鼠</t>
  </si>
  <si>
    <t>sanhaidishu</t>
  </si>
  <si>
    <t>下石鸟</t>
  </si>
  <si>
    <t>['飞', '恶']</t>
  </si>
  <si>
    <t>xiashiniao</t>
  </si>
  <si>
    <t>波普海豚</t>
  </si>
  <si>
    <t>bopuhaitun</t>
  </si>
  <si>
    <t>海豚侠</t>
  </si>
  <si>
    <t>haitunxia</t>
  </si>
  <si>
    <t>噗隆隆</t>
  </si>
  <si>
    <t>['钢', '毒']</t>
  </si>
  <si>
    <t>pulonglong</t>
  </si>
  <si>
    <t>普隆隆姆</t>
  </si>
  <si>
    <t>pulonglongmu</t>
  </si>
  <si>
    <t>摩托蜥</t>
  </si>
  <si>
    <t>['龙', '普']</t>
  </si>
  <si>
    <t>motuoxi</t>
  </si>
  <si>
    <t>拖拖蚓</t>
  </si>
  <si>
    <t>tuotuoyin</t>
  </si>
  <si>
    <t>晶光芽</t>
  </si>
  <si>
    <t>jingguangya</t>
  </si>
  <si>
    <t>晶光花</t>
  </si>
  <si>
    <t>jingguanghua</t>
  </si>
  <si>
    <t>墓仔狗</t>
  </si>
  <si>
    <t>muzigou</t>
  </si>
  <si>
    <t>墓扬犬</t>
  </si>
  <si>
    <t>muyangquan</t>
  </si>
  <si>
    <t>缠红鹤</t>
  </si>
  <si>
    <t>['飞', '斗']</t>
  </si>
  <si>
    <t>chanhonghe</t>
  </si>
  <si>
    <t>走鲸</t>
  </si>
  <si>
    <t>zoujing</t>
  </si>
  <si>
    <t>浩大鲸</t>
  </si>
  <si>
    <t>haodajing</t>
  </si>
  <si>
    <t>轻身鳕</t>
  </si>
  <si>
    <t>qingshenxue</t>
  </si>
  <si>
    <t>吃吼霸</t>
  </si>
  <si>
    <t>chihouba</t>
  </si>
  <si>
    <t>米立龙</t>
  </si>
  <si>
    <t>['龙', '水']</t>
  </si>
  <si>
    <t>mililong</t>
  </si>
  <si>
    <t>弃世猴</t>
  </si>
  <si>
    <t>qishihou</t>
  </si>
  <si>
    <t>土王</t>
  </si>
  <si>
    <t>tuwang</t>
  </si>
  <si>
    <t>奇麒麟</t>
  </si>
  <si>
    <t>qiqilin</t>
  </si>
  <si>
    <t>土龙节节</t>
  </si>
  <si>
    <t>tulongjiejie</t>
  </si>
  <si>
    <t>仆刀将军</t>
  </si>
  <si>
    <t>pudaojiangjun</t>
  </si>
  <si>
    <t>雄伟牙</t>
  </si>
  <si>
    <t>['地', '斗']</t>
  </si>
  <si>
    <t>xiongweiya</t>
  </si>
  <si>
    <t>吼叫尾</t>
  </si>
  <si>
    <t>['妖', '超']</t>
  </si>
  <si>
    <t>houjiaowei</t>
  </si>
  <si>
    <t>猛恶菇</t>
  </si>
  <si>
    <t>mengegu</t>
  </si>
  <si>
    <t>振翼发</t>
  </si>
  <si>
    <t>zhenyifa</t>
  </si>
  <si>
    <t>爬地翅</t>
  </si>
  <si>
    <t>padichi</t>
  </si>
  <si>
    <t>沙铁皮</t>
  </si>
  <si>
    <t>['电', '地']</t>
  </si>
  <si>
    <t>shatiepi</t>
  </si>
  <si>
    <t>铁辙迹</t>
  </si>
  <si>
    <t>tiecheji</t>
  </si>
  <si>
    <t>铁包袱</t>
  </si>
  <si>
    <t>tiebaofu</t>
  </si>
  <si>
    <t>铁臂膀</t>
  </si>
  <si>
    <t>['斗', '电']</t>
  </si>
  <si>
    <t>tiebibang</t>
  </si>
  <si>
    <t>铁脖颈</t>
  </si>
  <si>
    <t>tiebojing</t>
  </si>
  <si>
    <t>铁毒蛾</t>
  </si>
  <si>
    <t>['火', '毒']</t>
  </si>
  <si>
    <t>tiedue</t>
  </si>
  <si>
    <t>铁荆棘</t>
  </si>
  <si>
    <t>tiejingji</t>
  </si>
  <si>
    <t>凉脊龙</t>
  </si>
  <si>
    <t>liangjilong</t>
  </si>
  <si>
    <t>冻脊龙</t>
  </si>
  <si>
    <t>dongjilong</t>
  </si>
  <si>
    <t>戟脊龙</t>
  </si>
  <si>
    <t>jijilong</t>
  </si>
  <si>
    <t>索财灵</t>
  </si>
  <si>
    <t>suocailing</t>
  </si>
  <si>
    <t>赛富豪</t>
  </si>
  <si>
    <t>saifuhao</t>
  </si>
  <si>
    <t>古简蜗</t>
  </si>
  <si>
    <t>gujiangua</t>
  </si>
  <si>
    <t>古剑豹</t>
  </si>
  <si>
    <t>gujianbao</t>
  </si>
  <si>
    <t>古鼎鹿</t>
  </si>
  <si>
    <t>['恶', '地']</t>
  </si>
  <si>
    <t>gudinglu</t>
  </si>
  <si>
    <t>古玉鱼</t>
  </si>
  <si>
    <t>guyuyu</t>
  </si>
  <si>
    <t>轰鸣月</t>
  </si>
  <si>
    <t>['龙', '恶']</t>
  </si>
  <si>
    <t>hongmingyue</t>
  </si>
  <si>
    <t>铁武者</t>
  </si>
  <si>
    <t>['妖', '斗']</t>
  </si>
  <si>
    <t>tiewuzhe</t>
  </si>
  <si>
    <t>故勒顿</t>
  </si>
  <si>
    <t>['斗', '龙']</t>
  </si>
  <si>
    <t>guledun</t>
  </si>
  <si>
    <t>密勒顿</t>
  </si>
  <si>
    <t>miledun</t>
  </si>
  <si>
    <t>波荡水</t>
  </si>
  <si>
    <t>bodangshui</t>
  </si>
  <si>
    <t>铁斑叶</t>
  </si>
  <si>
    <t>tiebanye</t>
  </si>
  <si>
    <t>裹蜜虫</t>
  </si>
  <si>
    <t>guomichong</t>
  </si>
  <si>
    <t>斯魔茶</t>
  </si>
  <si>
    <t>simocha</t>
  </si>
  <si>
    <t>来悲粗茶</t>
  </si>
  <si>
    <t>laibeicucha</t>
  </si>
  <si>
    <t>够赞狗</t>
  </si>
  <si>
    <t>gouzangou</t>
  </si>
  <si>
    <t>愿增猿</t>
  </si>
  <si>
    <t>yuanzengyuan</t>
  </si>
  <si>
    <t>吉雉鸡</t>
  </si>
  <si>
    <t>jizhiji</t>
  </si>
  <si>
    <t>厄诡椪</t>
  </si>
  <si>
    <t>eguipeng</t>
  </si>
  <si>
    <t>铝钢桥龙</t>
  </si>
  <si>
    <t>lvgangqiaolong</t>
  </si>
  <si>
    <t>蜜集大蛇</t>
  </si>
  <si>
    <t>mijidashe</t>
  </si>
  <si>
    <t>破空焰</t>
  </si>
  <si>
    <t>pokongyan</t>
  </si>
  <si>
    <t>猛雷鼓</t>
  </si>
  <si>
    <t>mengleigu</t>
  </si>
  <si>
    <t>铁磐岩</t>
  </si>
  <si>
    <t>tiepanyan</t>
  </si>
  <si>
    <t>铁头壳</t>
  </si>
  <si>
    <t>tietouke</t>
  </si>
  <si>
    <t>太乐巴戈斯</t>
  </si>
  <si>
    <t>tailebagesi</t>
  </si>
  <si>
    <t>桃歹郎</t>
  </si>
  <si>
    <t>['毒', '鬼']</t>
  </si>
  <si>
    <t>taodailang</t>
  </si>
  <si>
    <t>#</t>
  </si>
  <si>
    <t>世代</t>
  </si>
  <si>
    <t>强攻</t>
  </si>
  <si>
    <t>弱防</t>
  </si>
  <si>
    <t>hp50</t>
  </si>
  <si>
    <t>攻50</t>
  </si>
  <si>
    <t>防50</t>
  </si>
  <si>
    <t>坦度</t>
  </si>
  <si>
    <t>权重</t>
  </si>
  <si>
    <t>sparse权重</t>
  </si>
  <si>
    <t>加权攻50</t>
  </si>
  <si>
    <t>挨打</t>
  </si>
  <si>
    <t>速度生存</t>
  </si>
  <si>
    <t>特性系数</t>
  </si>
  <si>
    <t>综合分</t>
  </si>
  <si>
    <t>wiki</t>
  </si>
  <si>
    <t>代表性招式威力</t>
  </si>
  <si>
    <t>代表性强攻能力值</t>
  </si>
  <si>
    <t>Fixpoint loss</t>
  </si>
  <si>
    <t>fixpoint loss</t>
  </si>
  <si>
    <t>招式系数</t>
  </si>
  <si>
    <t>系数前综合分</t>
  </si>
  <si>
    <t>不考虑 形态变化导致的种族值变化。</t>
  </si>
  <si>
    <t>普</t>
  </si>
  <si>
    <t>火</t>
  </si>
  <si>
    <t>水</t>
  </si>
  <si>
    <t>草</t>
  </si>
  <si>
    <t>电</t>
  </si>
  <si>
    <t>冰</t>
  </si>
  <si>
    <t>斗</t>
  </si>
  <si>
    <t>毒</t>
  </si>
  <si>
    <t>地</t>
  </si>
  <si>
    <t>飞</t>
  </si>
  <si>
    <t>超</t>
  </si>
  <si>
    <t>虫</t>
  </si>
  <si>
    <t>岩</t>
  </si>
  <si>
    <t>鬼</t>
  </si>
  <si>
    <t>龙</t>
  </si>
  <si>
    <t>恶</t>
  </si>
  <si>
    <t>钢</t>
  </si>
  <si>
    <t>妖</t>
  </si>
  <si>
    <t>不考虑 地区样子</t>
  </si>
  <si>
    <t>T</t>
  </si>
  <si>
    <t/>
  </si>
  <si>
    <t>https://wiki.52poke.com/wiki/盖欧卡</t>
  </si>
  <si>
    <t>物坦度</t>
  </si>
  <si>
    <t>特坦度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</si>
</sst>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0971-FA91-4917-A9F2-452933601974}">
  <dimension ref="A1:A2"/>
  <sheetViews>
    <sheetView workbookViewId="0"/>
  </sheetViews>
  <sheetFormatPr defaultRowHeight="14.6" x14ac:dyDescent="0.85"/>
  <sheetData>
    <row r="1" spans="1:1" x14ac:dyDescent="0.85">
      <c r="A1" t="s">
        <v>2288</v>
      </c>
    </row>
    <row r="2" spans="1:1" x14ac:dyDescent="0.85">
      <c r="A2" t="s">
        <v>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6057-28B3-467B-ABD1-4CCA5990980D}">
  <dimension ref="A1:AV10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6" x14ac:dyDescent="0.85"/>
  <cols>
    <col min="1" max="1" width="4.65234375" bestFit="1" customWidth="1"/>
    <col min="3" max="3" width="6.9609375" customWidth="1"/>
    <col min="5" max="5" width="6.921875" bestFit="1" customWidth="1"/>
    <col min="6" max="6" width="5.15234375" bestFit="1" customWidth="1"/>
    <col min="7" max="7" width="6.8828125" bestFit="1" customWidth="1"/>
    <col min="8" max="11" width="6.921875" bestFit="1" customWidth="1"/>
    <col min="12" max="12" width="6.84375" bestFit="1" customWidth="1"/>
    <col min="13" max="13" width="6.921875" bestFit="1" customWidth="1"/>
    <col min="14" max="14" width="7" style="1" bestFit="1" customWidth="1"/>
    <col min="15" max="17" width="6.921875" style="1" bestFit="1" customWidth="1"/>
    <col min="18" max="19" width="8.921875" style="1" bestFit="1" customWidth="1"/>
    <col min="20" max="20" width="6.84375" style="1" bestFit="1" customWidth="1"/>
    <col min="21" max="21" width="6.34375" customWidth="1"/>
    <col min="22" max="22" width="6.921875" style="5" customWidth="1"/>
    <col min="23" max="23" width="6.921875" bestFit="1" customWidth="1"/>
    <col min="24" max="24" width="10.921875" bestFit="1" customWidth="1"/>
    <col min="25" max="25" width="8.9609375" customWidth="1"/>
    <col min="26" max="26" width="10.921875" style="7" bestFit="1" customWidth="1"/>
    <col min="27" max="27" width="10.921875" style="7" customWidth="1"/>
    <col min="28" max="28" width="8.8046875" bestFit="1" customWidth="1"/>
    <col min="29" max="29" width="13.23046875" customWidth="1"/>
    <col min="30" max="30" width="10.3046875" style="6" bestFit="1" customWidth="1"/>
    <col min="31" max="48" width="5.34375" bestFit="1" customWidth="1"/>
  </cols>
  <sheetData>
    <row r="1" spans="1:48" x14ac:dyDescent="0.85">
      <c r="A1" t="s">
        <v>2266</v>
      </c>
      <c r="B1" t="s">
        <v>0</v>
      </c>
      <c r="C1" t="s">
        <v>2</v>
      </c>
      <c r="D1" t="s">
        <v>1</v>
      </c>
      <c r="E1" t="s">
        <v>2267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2268</v>
      </c>
      <c r="M1" t="s">
        <v>2269</v>
      </c>
      <c r="N1" s="1" t="s">
        <v>2270</v>
      </c>
      <c r="O1" s="1" t="s">
        <v>2271</v>
      </c>
      <c r="P1" s="1" t="s">
        <v>2272</v>
      </c>
      <c r="Q1" s="1" t="s">
        <v>2273</v>
      </c>
      <c r="R1" s="1" t="s">
        <v>2311</v>
      </c>
      <c r="S1" s="1" t="s">
        <v>2312</v>
      </c>
      <c r="T1" s="1" t="s">
        <v>2274</v>
      </c>
      <c r="U1" s="1" t="s">
        <v>2275</v>
      </c>
      <c r="V1" s="5" t="s">
        <v>2276</v>
      </c>
      <c r="W1" s="2" t="s">
        <v>2277</v>
      </c>
      <c r="X1" s="3" t="s">
        <v>2278</v>
      </c>
      <c r="Y1" s="1" t="s">
        <v>2287</v>
      </c>
      <c r="Z1" s="7" t="s">
        <v>2279</v>
      </c>
      <c r="AA1" s="7" t="s">
        <v>2286</v>
      </c>
      <c r="AB1" s="1" t="s">
        <v>2280</v>
      </c>
      <c r="AC1" t="s">
        <v>2281</v>
      </c>
      <c r="AD1" s="6" t="s">
        <v>2285</v>
      </c>
      <c r="AE1" t="s">
        <v>2289</v>
      </c>
      <c r="AF1" t="s">
        <v>2290</v>
      </c>
      <c r="AG1" t="s">
        <v>2291</v>
      </c>
      <c r="AH1" t="s">
        <v>2292</v>
      </c>
      <c r="AI1" t="s">
        <v>2293</v>
      </c>
      <c r="AJ1" t="s">
        <v>2294</v>
      </c>
      <c r="AK1" t="s">
        <v>2295</v>
      </c>
      <c r="AL1" t="s">
        <v>2296</v>
      </c>
      <c r="AM1" t="s">
        <v>2297</v>
      </c>
      <c r="AN1" t="s">
        <v>2298</v>
      </c>
      <c r="AO1" t="s">
        <v>2299</v>
      </c>
      <c r="AP1" t="s">
        <v>2300</v>
      </c>
      <c r="AQ1" t="s">
        <v>2301</v>
      </c>
      <c r="AR1" t="s">
        <v>2302</v>
      </c>
      <c r="AS1" t="s">
        <v>2303</v>
      </c>
      <c r="AT1" t="s">
        <v>2304</v>
      </c>
      <c r="AU1" t="s">
        <v>2305</v>
      </c>
      <c r="AV1" t="s">
        <v>2306</v>
      </c>
    </row>
    <row r="2" spans="1:48" x14ac:dyDescent="0.85">
      <c r="A2">
        <v>382</v>
      </c>
      <c r="B2" t="s">
        <v>871</v>
      </c>
      <c r="C2" t="s">
        <v>872</v>
      </c>
      <c r="D2" t="s">
        <v>25</v>
      </c>
      <c r="E2">
        <v>3</v>
      </c>
      <c r="F2">
        <v>100</v>
      </c>
      <c r="G2">
        <v>100</v>
      </c>
      <c r="H2">
        <v>90</v>
      </c>
      <c r="I2">
        <v>150</v>
      </c>
      <c r="J2">
        <v>140</v>
      </c>
      <c r="K2">
        <v>90</v>
      </c>
      <c r="L2">
        <f>MAX(G2,I2)</f>
        <v>150</v>
      </c>
      <c r="M2">
        <f>MIN(H2,J2)</f>
        <v>90</v>
      </c>
      <c r="N2" s="1">
        <f>(F2*2+31)/2+60</f>
        <v>175.5</v>
      </c>
      <c r="O2" s="1">
        <f>(L2*2+31)/2+5</f>
        <v>170.5</v>
      </c>
      <c r="P2" s="1">
        <f>(M2*2+31)/2+5</f>
        <v>110.5</v>
      </c>
      <c r="Q2" s="1">
        <f>N2*P2</f>
        <v>19392.75</v>
      </c>
      <c r="R2" s="1">
        <f>((H2*2+31)/2+5)*N2</f>
        <v>19392.75</v>
      </c>
      <c r="S2" s="1">
        <f>((J2*2+31)/2+5)*N2</f>
        <v>28167.75</v>
      </c>
      <c r="T2" s="1">
        <v>1176.1467439177559</v>
      </c>
      <c r="U2" s="1">
        <f>IF(T2&lt;200, 0, T2)</f>
        <v>1176.1467439177559</v>
      </c>
      <c r="V2" s="5">
        <f>U2*O2</f>
        <v>200533.01983797736</v>
      </c>
      <c r="W2" s="2">
        <f>Q2/(constants!$B$1 * constants!$B$2 * (110/250) * AVERAGE(0.8, 1) * 1.5)</f>
        <v>2.9711962108269314</v>
      </c>
      <c r="X2" s="3">
        <v>0.61773582985293096</v>
      </c>
      <c r="Y2" s="1">
        <f>(W2+X2)*O2</f>
        <v>611.91291293591655</v>
      </c>
      <c r="Z2" s="7">
        <v>1.25</v>
      </c>
      <c r="AA2" s="7">
        <f>((1-1/W2)*(1-X2)+X2)*150/constants!B1</f>
        <v>1.5376647239086958</v>
      </c>
      <c r="AB2" s="1">
        <f>Y2*Z2*AA2</f>
        <v>1176.1461254072149</v>
      </c>
      <c r="AC2" t="str">
        <f>CONCATENATE("https://wiki.52poke.com/wiki/", B2)</f>
        <v>https://wiki.52poke.com/wiki/盖欧卡</v>
      </c>
      <c r="AD2" s="6">
        <f>(T2-AB2)^2</f>
        <v>3.8255528934889892E-7</v>
      </c>
      <c r="AE2" t="str">
        <f>IF(ISNUMBER(SEARCH(AE$1,$D2)),"T","")</f>
        <v/>
      </c>
      <c r="AF2" t="str">
        <f>IF(ISNUMBER(SEARCH(AF$1,$D2)),"T","")</f>
        <v/>
      </c>
      <c r="AG2" t="str">
        <f>IF(ISNUMBER(SEARCH(AG$1,$D2)),"T","")</f>
        <v>T</v>
      </c>
      <c r="AH2" t="str">
        <f>IF(ISNUMBER(SEARCH(AH$1,$D2)),"T","")</f>
        <v/>
      </c>
      <c r="AI2" t="str">
        <f>IF(ISNUMBER(SEARCH(AI$1,$D2)),"T","")</f>
        <v/>
      </c>
      <c r="AJ2" t="str">
        <f>IF(ISNUMBER(SEARCH(AJ$1,$D2)),"T","")</f>
        <v/>
      </c>
      <c r="AK2" t="str">
        <f>IF(ISNUMBER(SEARCH(AK$1,$D2)),"T","")</f>
        <v/>
      </c>
      <c r="AL2" t="str">
        <f>IF(ISNUMBER(SEARCH(AL$1,$D2)),"T","")</f>
        <v/>
      </c>
      <c r="AM2" t="str">
        <f>IF(ISNUMBER(SEARCH(AM$1,$D2)),"T","")</f>
        <v/>
      </c>
      <c r="AN2" t="str">
        <f>IF(ISNUMBER(SEARCH(AN$1,$D2)),"T","")</f>
        <v/>
      </c>
      <c r="AO2" t="str">
        <f>IF(ISNUMBER(SEARCH(AO$1,$D2)),"T","")</f>
        <v/>
      </c>
      <c r="AP2" t="str">
        <f>IF(ISNUMBER(SEARCH(AP$1,$D2)),"T","")</f>
        <v/>
      </c>
      <c r="AQ2" t="str">
        <f>IF(ISNUMBER(SEARCH(AQ$1,$D2)),"T","")</f>
        <v/>
      </c>
      <c r="AR2" t="str">
        <f>IF(ISNUMBER(SEARCH(AR$1,$D2)),"T","")</f>
        <v/>
      </c>
      <c r="AS2" t="str">
        <f>IF(ISNUMBER(SEARCH(AS$1,$D2)),"T","")</f>
        <v/>
      </c>
      <c r="AT2" t="str">
        <f>IF(ISNUMBER(SEARCH(AT$1,$D2)),"T","")</f>
        <v/>
      </c>
      <c r="AU2" t="str">
        <f>IF(ISNUMBER(SEARCH(AU$1,$D2)),"T","")</f>
        <v/>
      </c>
      <c r="AV2" t="str">
        <f>IF(ISNUMBER(SEARCH(AV$1,$D2)),"T","")</f>
        <v/>
      </c>
    </row>
    <row r="3" spans="1:48" x14ac:dyDescent="0.85">
      <c r="A3">
        <v>1007</v>
      </c>
      <c r="B3" t="s">
        <v>2226</v>
      </c>
      <c r="C3" t="s">
        <v>2228</v>
      </c>
      <c r="D3" t="s">
        <v>2227</v>
      </c>
      <c r="E3">
        <v>9</v>
      </c>
      <c r="F3">
        <v>100</v>
      </c>
      <c r="G3">
        <v>135</v>
      </c>
      <c r="H3">
        <v>115</v>
      </c>
      <c r="I3">
        <v>85</v>
      </c>
      <c r="J3">
        <v>100</v>
      </c>
      <c r="K3">
        <v>135</v>
      </c>
      <c r="L3">
        <f>MAX(G3,I3)</f>
        <v>135</v>
      </c>
      <c r="M3">
        <f>MIN(H3,J3)</f>
        <v>100</v>
      </c>
      <c r="N3" s="1">
        <f>(F3*2+31)/2+60</f>
        <v>175.5</v>
      </c>
      <c r="O3" s="1">
        <f>(L3*2+31)/2+5</f>
        <v>155.5</v>
      </c>
      <c r="P3" s="1">
        <f>(M3*2+31)/2+5</f>
        <v>120.5</v>
      </c>
      <c r="Q3" s="1">
        <f>N3*P3</f>
        <v>21147.75</v>
      </c>
      <c r="R3" s="1">
        <f>((H3*2+31)/2+5)*N3</f>
        <v>23780.25</v>
      </c>
      <c r="S3" s="1">
        <f>((J3*2+31)/2+5)*N3</f>
        <v>21147.75</v>
      </c>
      <c r="T3" s="1">
        <v>1170.7776992729803</v>
      </c>
      <c r="U3" s="1">
        <f>IF(T3&lt;200, 0, T3)</f>
        <v>1170.7776992729803</v>
      </c>
      <c r="V3" s="5">
        <f>U3*O3</f>
        <v>182055.93223694843</v>
      </c>
      <c r="W3" s="2">
        <f>Q3/(constants!$B$1 * constants!$B$2 * (110/250) * AVERAGE(0.8, 1) * 1.5)</f>
        <v>3.2400827457433961</v>
      </c>
      <c r="X3" s="3">
        <v>0.97200895496922757</v>
      </c>
      <c r="Y3" s="1">
        <f>(W3+X3)*O3</f>
        <v>654.98025946081304</v>
      </c>
      <c r="Z3" s="7">
        <f>1.25*1.3</f>
        <v>1.625</v>
      </c>
      <c r="AA3" s="7">
        <v>1.1000000000000001</v>
      </c>
      <c r="AB3" s="1">
        <f>Y3*Z3*AA3</f>
        <v>1170.7772137862034</v>
      </c>
      <c r="AC3" t="str">
        <f>CONCATENATE("https://wiki.52poke.com/wiki/", B3)</f>
        <v>https://wiki.52poke.com/wiki/故勒顿</v>
      </c>
      <c r="AD3" s="6">
        <f>(T3-AB3)^2</f>
        <v>2.3569741047141571E-7</v>
      </c>
      <c r="AE3" t="str">
        <f>IF(ISNUMBER(SEARCH(AE$1,$D3)),"T","")</f>
        <v/>
      </c>
      <c r="AF3" t="str">
        <f>IF(ISNUMBER(SEARCH(AF$1,$D3)),"T","")</f>
        <v/>
      </c>
      <c r="AG3" t="str">
        <f>IF(ISNUMBER(SEARCH(AG$1,$D3)),"T","")</f>
        <v/>
      </c>
      <c r="AH3" t="str">
        <f>IF(ISNUMBER(SEARCH(AH$1,$D3)),"T","")</f>
        <v/>
      </c>
      <c r="AI3" t="str">
        <f>IF(ISNUMBER(SEARCH(AI$1,$D3)),"T","")</f>
        <v/>
      </c>
      <c r="AJ3" t="str">
        <f>IF(ISNUMBER(SEARCH(AJ$1,$D3)),"T","")</f>
        <v/>
      </c>
      <c r="AK3" t="str">
        <f>IF(ISNUMBER(SEARCH(AK$1,$D3)),"T","")</f>
        <v>T</v>
      </c>
      <c r="AL3" t="str">
        <f>IF(ISNUMBER(SEARCH(AL$1,$D3)),"T","")</f>
        <v/>
      </c>
      <c r="AM3" t="str">
        <f>IF(ISNUMBER(SEARCH(AM$1,$D3)),"T","")</f>
        <v/>
      </c>
      <c r="AN3" t="str">
        <f>IF(ISNUMBER(SEARCH(AN$1,$D3)),"T","")</f>
        <v/>
      </c>
      <c r="AO3" t="str">
        <f>IF(ISNUMBER(SEARCH(AO$1,$D3)),"T","")</f>
        <v/>
      </c>
      <c r="AP3" t="str">
        <f>IF(ISNUMBER(SEARCH(AP$1,$D3)),"T","")</f>
        <v/>
      </c>
      <c r="AQ3" t="str">
        <f>IF(ISNUMBER(SEARCH(AQ$1,$D3)),"T","")</f>
        <v/>
      </c>
      <c r="AR3" t="str">
        <f>IF(ISNUMBER(SEARCH(AR$1,$D3)),"T","")</f>
        <v/>
      </c>
      <c r="AS3" t="str">
        <f>IF(ISNUMBER(SEARCH(AS$1,$D3)),"T","")</f>
        <v>T</v>
      </c>
      <c r="AT3" t="str">
        <f>IF(ISNUMBER(SEARCH(AT$1,$D3)),"T","")</f>
        <v/>
      </c>
      <c r="AU3" t="str">
        <f>IF(ISNUMBER(SEARCH(AU$1,$D3)),"T","")</f>
        <v/>
      </c>
      <c r="AV3" t="str">
        <f>IF(ISNUMBER(SEARCH(AV$1,$D3)),"T","")</f>
        <v/>
      </c>
    </row>
    <row r="4" spans="1:48" x14ac:dyDescent="0.85">
      <c r="A4">
        <v>1008</v>
      </c>
      <c r="B4" t="s">
        <v>2229</v>
      </c>
      <c r="C4" t="s">
        <v>2230</v>
      </c>
      <c r="D4" t="s">
        <v>1947</v>
      </c>
      <c r="E4">
        <v>9</v>
      </c>
      <c r="F4">
        <v>100</v>
      </c>
      <c r="G4">
        <v>85</v>
      </c>
      <c r="H4">
        <v>100</v>
      </c>
      <c r="I4">
        <v>135</v>
      </c>
      <c r="J4">
        <v>115</v>
      </c>
      <c r="K4">
        <v>135</v>
      </c>
      <c r="L4">
        <f>MAX(G4,I4)</f>
        <v>135</v>
      </c>
      <c r="M4">
        <f>MIN(H4,J4)</f>
        <v>100</v>
      </c>
      <c r="N4" s="1">
        <f>(F4*2+31)/2+60</f>
        <v>175.5</v>
      </c>
      <c r="O4" s="1">
        <f>(L4*2+31)/2+5</f>
        <v>155.5</v>
      </c>
      <c r="P4" s="1">
        <f>(M4*2+31)/2+5</f>
        <v>120.5</v>
      </c>
      <c r="Q4" s="1">
        <f>N4*P4</f>
        <v>21147.75</v>
      </c>
      <c r="R4" s="1">
        <f>((H4*2+31)/2+5)*N4</f>
        <v>21147.75</v>
      </c>
      <c r="S4" s="1">
        <f>((J4*2+31)/2+5)*N4</f>
        <v>23780.25</v>
      </c>
      <c r="T4" s="1">
        <v>1169.968675410958</v>
      </c>
      <c r="U4" s="1">
        <f>IF(T4&lt;200, 0, T4)</f>
        <v>1169.968675410958</v>
      </c>
      <c r="V4" s="5">
        <f>U4*O4</f>
        <v>181930.12902640397</v>
      </c>
      <c r="W4" s="2">
        <f>Q4/(constants!$B$1 * constants!$B$2 * (110/250) * AVERAGE(0.8, 1) * 1.5)</f>
        <v>3.2400827457433961</v>
      </c>
      <c r="X4" s="3">
        <v>0.96909833913661836</v>
      </c>
      <c r="Y4" s="1">
        <f>(W4+X4)*O4</f>
        <v>654.52765869884217</v>
      </c>
      <c r="Z4" s="7">
        <f>1.25*1.3</f>
        <v>1.625</v>
      </c>
      <c r="AA4" s="7">
        <v>1.1000000000000001</v>
      </c>
      <c r="AB4" s="1">
        <f>Y4*Z4*AA4</f>
        <v>1169.9681899241805</v>
      </c>
      <c r="AC4" t="str">
        <f>CONCATENATE("https://wiki.52poke.com/wiki/", B4)</f>
        <v>https://wiki.52poke.com/wiki/密勒顿</v>
      </c>
      <c r="AD4" s="6">
        <f>(T4-AB4)^2</f>
        <v>2.3569741113373719E-7</v>
      </c>
      <c r="AE4" t="str">
        <f>IF(ISNUMBER(SEARCH(AE$1,$D4)),"T","")</f>
        <v/>
      </c>
      <c r="AF4" t="str">
        <f>IF(ISNUMBER(SEARCH(AF$1,$D4)),"T","")</f>
        <v/>
      </c>
      <c r="AG4" t="str">
        <f>IF(ISNUMBER(SEARCH(AG$1,$D4)),"T","")</f>
        <v/>
      </c>
      <c r="AH4" t="str">
        <f>IF(ISNUMBER(SEARCH(AH$1,$D4)),"T","")</f>
        <v/>
      </c>
      <c r="AI4" t="str">
        <f>IF(ISNUMBER(SEARCH(AI$1,$D4)),"T","")</f>
        <v>T</v>
      </c>
      <c r="AJ4" t="str">
        <f>IF(ISNUMBER(SEARCH(AJ$1,$D4)),"T","")</f>
        <v/>
      </c>
      <c r="AK4" t="str">
        <f>IF(ISNUMBER(SEARCH(AK$1,$D4)),"T","")</f>
        <v/>
      </c>
      <c r="AL4" t="str">
        <f>IF(ISNUMBER(SEARCH(AL$1,$D4)),"T","")</f>
        <v/>
      </c>
      <c r="AM4" t="str">
        <f>IF(ISNUMBER(SEARCH(AM$1,$D4)),"T","")</f>
        <v/>
      </c>
      <c r="AN4" t="str">
        <f>IF(ISNUMBER(SEARCH(AN$1,$D4)),"T","")</f>
        <v/>
      </c>
      <c r="AO4" t="str">
        <f>IF(ISNUMBER(SEARCH(AO$1,$D4)),"T","")</f>
        <v/>
      </c>
      <c r="AP4" t="str">
        <f>IF(ISNUMBER(SEARCH(AP$1,$D4)),"T","")</f>
        <v/>
      </c>
      <c r="AQ4" t="str">
        <f>IF(ISNUMBER(SEARCH(AQ$1,$D4)),"T","")</f>
        <v/>
      </c>
      <c r="AR4" t="str">
        <f>IF(ISNUMBER(SEARCH(AR$1,$D4)),"T","")</f>
        <v/>
      </c>
      <c r="AS4" t="str">
        <f>IF(ISNUMBER(SEARCH(AS$1,$D4)),"T","")</f>
        <v>T</v>
      </c>
      <c r="AT4" t="str">
        <f>IF(ISNUMBER(SEARCH(AT$1,$D4)),"T","")</f>
        <v/>
      </c>
      <c r="AU4" t="str">
        <f>IF(ISNUMBER(SEARCH(AU$1,$D4)),"T","")</f>
        <v/>
      </c>
      <c r="AV4" t="str">
        <f>IF(ISNUMBER(SEARCH(AV$1,$D4)),"T","")</f>
        <v/>
      </c>
    </row>
    <row r="5" spans="1:48" x14ac:dyDescent="0.85">
      <c r="A5">
        <v>150</v>
      </c>
      <c r="B5" t="s">
        <v>363</v>
      </c>
      <c r="C5" t="s">
        <v>364</v>
      </c>
      <c r="D5" t="s">
        <v>160</v>
      </c>
      <c r="E5">
        <v>1</v>
      </c>
      <c r="F5">
        <v>106</v>
      </c>
      <c r="G5">
        <v>110</v>
      </c>
      <c r="H5">
        <v>90</v>
      </c>
      <c r="I5">
        <v>154</v>
      </c>
      <c r="J5">
        <v>90</v>
      </c>
      <c r="K5">
        <v>130</v>
      </c>
      <c r="L5">
        <f>MAX(G5,I5)</f>
        <v>154</v>
      </c>
      <c r="M5">
        <f>MIN(H5,J5)</f>
        <v>90</v>
      </c>
      <c r="N5" s="1">
        <f>(F5*2+31)/2+60</f>
        <v>181.5</v>
      </c>
      <c r="O5" s="1">
        <f>(L5*2+31)/2+5</f>
        <v>174.5</v>
      </c>
      <c r="P5" s="1">
        <f>(M5*2+31)/2+5</f>
        <v>110.5</v>
      </c>
      <c r="Q5" s="1">
        <f>N5*P5</f>
        <v>20055.75</v>
      </c>
      <c r="R5" s="1">
        <f>((H5*2+31)/2+5)*N5</f>
        <v>20055.75</v>
      </c>
      <c r="S5" s="1">
        <f>((J5*2+31)/2+5)*N5</f>
        <v>20055.75</v>
      </c>
      <c r="T5" s="1">
        <v>1093.5735578386707</v>
      </c>
      <c r="U5" s="1">
        <f>IF(T5&lt;200, 0, T5)</f>
        <v>1093.5735578386707</v>
      </c>
      <c r="V5" s="5">
        <f>U5*O5</f>
        <v>190828.58584284803</v>
      </c>
      <c r="W5" s="2">
        <f>Q5/(constants!$B$1 * constants!$B$2 * (110/250) * AVERAGE(0.8, 1) * 1.5)</f>
        <v>3.0727755684620406</v>
      </c>
      <c r="X5" s="3">
        <v>0.96272474680446585</v>
      </c>
      <c r="Y5" s="1">
        <f>(W5+X5)*O5</f>
        <v>704.19480501400528</v>
      </c>
      <c r="Z5" s="7">
        <v>1.1000000000000001</v>
      </c>
      <c r="AA5" s="7">
        <f>100/constants!B1*1.2</f>
        <v>1.411764705882353</v>
      </c>
      <c r="AB5" s="1">
        <f>Y5*Z5*AA5</f>
        <v>1093.573108962926</v>
      </c>
      <c r="AC5" t="str">
        <f>CONCATENATE("https://wiki.52poke.com/wiki/", B5)</f>
        <v>https://wiki.52poke.com/wiki/超梦</v>
      </c>
      <c r="AD5" s="6">
        <f>(T5-AB5)^2</f>
        <v>2.014894342009953E-7</v>
      </c>
      <c r="AE5" t="str">
        <f>IF(ISNUMBER(SEARCH(AE$1,$D5)),"T","")</f>
        <v/>
      </c>
      <c r="AF5" t="str">
        <f>IF(ISNUMBER(SEARCH(AF$1,$D5)),"T","")</f>
        <v/>
      </c>
      <c r="AG5" t="str">
        <f>IF(ISNUMBER(SEARCH(AG$1,$D5)),"T","")</f>
        <v/>
      </c>
      <c r="AH5" t="str">
        <f>IF(ISNUMBER(SEARCH(AH$1,$D5)),"T","")</f>
        <v/>
      </c>
      <c r="AI5" t="str">
        <f>IF(ISNUMBER(SEARCH(AI$1,$D5)),"T","")</f>
        <v/>
      </c>
      <c r="AJ5" t="str">
        <f>IF(ISNUMBER(SEARCH(AJ$1,$D5)),"T","")</f>
        <v/>
      </c>
      <c r="AK5" t="str">
        <f>IF(ISNUMBER(SEARCH(AK$1,$D5)),"T","")</f>
        <v/>
      </c>
      <c r="AL5" t="str">
        <f>IF(ISNUMBER(SEARCH(AL$1,$D5)),"T","")</f>
        <v/>
      </c>
      <c r="AM5" t="str">
        <f>IF(ISNUMBER(SEARCH(AM$1,$D5)),"T","")</f>
        <v/>
      </c>
      <c r="AN5" t="str">
        <f>IF(ISNUMBER(SEARCH(AN$1,$D5)),"T","")</f>
        <v/>
      </c>
      <c r="AO5" t="str">
        <f>IF(ISNUMBER(SEARCH(AO$1,$D5)),"T","")</f>
        <v>T</v>
      </c>
      <c r="AP5" t="str">
        <f>IF(ISNUMBER(SEARCH(AP$1,$D5)),"T","")</f>
        <v/>
      </c>
      <c r="AQ5" t="str">
        <f>IF(ISNUMBER(SEARCH(AQ$1,$D5)),"T","")</f>
        <v/>
      </c>
      <c r="AR5" t="str">
        <f>IF(ISNUMBER(SEARCH(AR$1,$D5)),"T","")</f>
        <v/>
      </c>
      <c r="AS5" t="str">
        <f>IF(ISNUMBER(SEARCH(AS$1,$D5)),"T","")</f>
        <v/>
      </c>
      <c r="AT5" t="str">
        <f>IF(ISNUMBER(SEARCH(AT$1,$D5)),"T","")</f>
        <v/>
      </c>
      <c r="AU5" t="str">
        <f>IF(ISNUMBER(SEARCH(AU$1,$D5)),"T","")</f>
        <v/>
      </c>
      <c r="AV5" t="str">
        <f>IF(ISNUMBER(SEARCH(AV$1,$D5)),"T","")</f>
        <v/>
      </c>
    </row>
    <row r="6" spans="1:48" x14ac:dyDescent="0.85">
      <c r="A6">
        <v>493</v>
      </c>
      <c r="B6" t="s">
        <v>1110</v>
      </c>
      <c r="C6" t="s">
        <v>1111</v>
      </c>
      <c r="D6" t="s">
        <v>265</v>
      </c>
      <c r="E6">
        <v>4</v>
      </c>
      <c r="F6">
        <v>120</v>
      </c>
      <c r="G6">
        <v>120</v>
      </c>
      <c r="H6">
        <v>120</v>
      </c>
      <c r="I6">
        <v>120</v>
      </c>
      <c r="J6">
        <v>120</v>
      </c>
      <c r="K6">
        <v>120</v>
      </c>
      <c r="L6">
        <f>MAX(G6,I6)</f>
        <v>120</v>
      </c>
      <c r="M6">
        <f>MIN(H6,J6)</f>
        <v>120</v>
      </c>
      <c r="N6" s="1">
        <f>(F6*2+31)/2+60</f>
        <v>195.5</v>
      </c>
      <c r="O6" s="1">
        <f>(L6*2+31)/2+5</f>
        <v>140.5</v>
      </c>
      <c r="P6" s="1">
        <f>(M6*2+31)/2+5</f>
        <v>140.5</v>
      </c>
      <c r="Q6" s="1">
        <f>N6*P6</f>
        <v>27467.75</v>
      </c>
      <c r="R6" s="1">
        <f>((H6*2+31)/2+5)*N6</f>
        <v>27467.75</v>
      </c>
      <c r="S6" s="1">
        <f>((J6*2+31)/2+5)*N6</f>
        <v>27467.75</v>
      </c>
      <c r="T6" s="1">
        <v>975.22696523364834</v>
      </c>
      <c r="U6" s="1">
        <f>IF(T6&lt;200, 0, T6)</f>
        <v>975.22696523364834</v>
      </c>
      <c r="V6" s="5">
        <f>U6*O6</f>
        <v>137019.3886153276</v>
      </c>
      <c r="W6" s="2">
        <f>Q6/(constants!$B$1 * constants!$B$2 * (110/250) * AVERAGE(0.8, 1) * 1.5)</f>
        <v>4.2083806948442817</v>
      </c>
      <c r="X6" s="3">
        <v>0.92200800327057686</v>
      </c>
      <c r="Y6" s="1">
        <f>(W6+X6)*O6</f>
        <v>720.81961208513758</v>
      </c>
      <c r="Z6" s="7">
        <v>1.1499999999999999</v>
      </c>
      <c r="AA6" s="7">
        <f>100/constants!B1</f>
        <v>1.1764705882352942</v>
      </c>
      <c r="AB6" s="1">
        <f>Y6*Z6*AA6</f>
        <v>975.22653399753904</v>
      </c>
      <c r="AC6" t="str">
        <f>CONCATENATE("https://wiki.52poke.com/wiki/", B6)</f>
        <v>https://wiki.52poke.com/wiki/阿尔宙斯</v>
      </c>
      <c r="AD6" s="6">
        <f>(T6-AB6)^2</f>
        <v>1.8596458197029482E-7</v>
      </c>
      <c r="AE6" t="str">
        <f>IF(ISNUMBER(SEARCH(AE$1,$D6)),"T","")</f>
        <v>T</v>
      </c>
      <c r="AF6" t="str">
        <f>IF(ISNUMBER(SEARCH(AF$1,$D6)),"T","")</f>
        <v/>
      </c>
      <c r="AG6" t="str">
        <f>IF(ISNUMBER(SEARCH(AG$1,$D6)),"T","")</f>
        <v/>
      </c>
      <c r="AH6" t="str">
        <f>IF(ISNUMBER(SEARCH(AH$1,$D6)),"T","")</f>
        <v/>
      </c>
      <c r="AI6" t="str">
        <f>IF(ISNUMBER(SEARCH(AI$1,$D6)),"T","")</f>
        <v/>
      </c>
      <c r="AJ6" t="str">
        <f>IF(ISNUMBER(SEARCH(AJ$1,$D6)),"T","")</f>
        <v/>
      </c>
      <c r="AK6" t="str">
        <f>IF(ISNUMBER(SEARCH(AK$1,$D6)),"T","")</f>
        <v/>
      </c>
      <c r="AL6" t="str">
        <f>IF(ISNUMBER(SEARCH(AL$1,$D6)),"T","")</f>
        <v/>
      </c>
      <c r="AM6" t="str">
        <f>IF(ISNUMBER(SEARCH(AM$1,$D6)),"T","")</f>
        <v/>
      </c>
      <c r="AN6" t="str">
        <f>IF(ISNUMBER(SEARCH(AN$1,$D6)),"T","")</f>
        <v/>
      </c>
      <c r="AO6" t="str">
        <f>IF(ISNUMBER(SEARCH(AO$1,$D6)),"T","")</f>
        <v/>
      </c>
      <c r="AP6" t="str">
        <f>IF(ISNUMBER(SEARCH(AP$1,$D6)),"T","")</f>
        <v/>
      </c>
      <c r="AQ6" t="str">
        <f>IF(ISNUMBER(SEARCH(AQ$1,$D6)),"T","")</f>
        <v/>
      </c>
      <c r="AR6" t="str">
        <f>IF(ISNUMBER(SEARCH(AR$1,$D6)),"T","")</f>
        <v/>
      </c>
      <c r="AS6" t="str">
        <f>IF(ISNUMBER(SEARCH(AS$1,$D6)),"T","")</f>
        <v/>
      </c>
      <c r="AT6" t="str">
        <f>IF(ISNUMBER(SEARCH(AT$1,$D6)),"T","")</f>
        <v/>
      </c>
      <c r="AU6" t="str">
        <f>IF(ISNUMBER(SEARCH(AU$1,$D6)),"T","")</f>
        <v/>
      </c>
      <c r="AV6" t="str">
        <f>IF(ISNUMBER(SEARCH(AV$1,$D6)),"T","")</f>
        <v/>
      </c>
    </row>
    <row r="7" spans="1:48" x14ac:dyDescent="0.85">
      <c r="A7">
        <v>888</v>
      </c>
      <c r="B7" t="s">
        <v>1965</v>
      </c>
      <c r="C7" t="s">
        <v>1966</v>
      </c>
      <c r="D7" t="s">
        <v>92</v>
      </c>
      <c r="E7">
        <v>8</v>
      </c>
      <c r="F7">
        <v>92</v>
      </c>
      <c r="G7">
        <v>120</v>
      </c>
      <c r="H7">
        <v>115</v>
      </c>
      <c r="I7">
        <v>80</v>
      </c>
      <c r="J7">
        <v>115</v>
      </c>
      <c r="K7">
        <v>138</v>
      </c>
      <c r="L7">
        <f>MAX(G7,I7)</f>
        <v>120</v>
      </c>
      <c r="M7">
        <f>MIN(H7,J7)</f>
        <v>115</v>
      </c>
      <c r="N7" s="1">
        <f>(F7*2+31)/2+60</f>
        <v>167.5</v>
      </c>
      <c r="O7" s="1">
        <f>(L7*2+31)/2+5</f>
        <v>140.5</v>
      </c>
      <c r="P7" s="1">
        <f>(M7*2+31)/2+5</f>
        <v>135.5</v>
      </c>
      <c r="Q7" s="1">
        <f>N7*P7</f>
        <v>22696.25</v>
      </c>
      <c r="R7" s="1">
        <f>((H7*2+31)/2+5)*N7</f>
        <v>22696.25</v>
      </c>
      <c r="S7" s="1">
        <f>((J7*2+31)/2+5)*N7</f>
        <v>22696.25</v>
      </c>
      <c r="T7" s="1">
        <v>940.34055075135336</v>
      </c>
      <c r="U7" s="1">
        <f>IF(T7&lt;200, 0, T7)</f>
        <v>940.34055075135336</v>
      </c>
      <c r="V7" s="5">
        <f>U7*O7</f>
        <v>132117.84738056516</v>
      </c>
      <c r="W7" s="2">
        <f>Q7/(constants!$B$1 * constants!$B$2 * (110/250) * AVERAGE(0.8, 1) * 1.5)</f>
        <v>3.4773310644431938</v>
      </c>
      <c r="X7" s="3">
        <v>0.98454393292579867</v>
      </c>
      <c r="Y7" s="1">
        <f>(W7+X7)*O7</f>
        <v>626.8934371303435</v>
      </c>
      <c r="Z7" s="7">
        <v>1.5</v>
      </c>
      <c r="AA7" s="7">
        <v>1</v>
      </c>
      <c r="AB7" s="1">
        <f>Y7*Z7*AA7</f>
        <v>940.34015569551525</v>
      </c>
      <c r="AC7" t="str">
        <f>CONCATENATE("https://wiki.52poke.com/wiki/", B7)</f>
        <v>https://wiki.52poke.com/wiki/苍响</v>
      </c>
      <c r="AD7" s="6">
        <f>(T7-AB7)^2</f>
        <v>1.5606911522641999E-7</v>
      </c>
      <c r="AE7" t="str">
        <f>IF(ISNUMBER(SEARCH(AE$1,$D7)),"T","")</f>
        <v/>
      </c>
      <c r="AF7" t="str">
        <f>IF(ISNUMBER(SEARCH(AF$1,$D7)),"T","")</f>
        <v/>
      </c>
      <c r="AG7" t="str">
        <f>IF(ISNUMBER(SEARCH(AG$1,$D7)),"T","")</f>
        <v/>
      </c>
      <c r="AH7" t="str">
        <f>IF(ISNUMBER(SEARCH(AH$1,$D7)),"T","")</f>
        <v/>
      </c>
      <c r="AI7" t="str">
        <f>IF(ISNUMBER(SEARCH(AI$1,$D7)),"T","")</f>
        <v/>
      </c>
      <c r="AJ7" t="str">
        <f>IF(ISNUMBER(SEARCH(AJ$1,$D7)),"T","")</f>
        <v/>
      </c>
      <c r="AK7" t="str">
        <f>IF(ISNUMBER(SEARCH(AK$1,$D7)),"T","")</f>
        <v/>
      </c>
      <c r="AL7" t="str">
        <f>IF(ISNUMBER(SEARCH(AL$1,$D7)),"T","")</f>
        <v/>
      </c>
      <c r="AM7" t="str">
        <f>IF(ISNUMBER(SEARCH(AM$1,$D7)),"T","")</f>
        <v/>
      </c>
      <c r="AN7" t="str">
        <f>IF(ISNUMBER(SEARCH(AN$1,$D7)),"T","")</f>
        <v/>
      </c>
      <c r="AO7" t="str">
        <f>IF(ISNUMBER(SEARCH(AO$1,$D7)),"T","")</f>
        <v/>
      </c>
      <c r="AP7" t="str">
        <f>IF(ISNUMBER(SEARCH(AP$1,$D7)),"T","")</f>
        <v/>
      </c>
      <c r="AQ7" t="str">
        <f>IF(ISNUMBER(SEARCH(AQ$1,$D7)),"T","")</f>
        <v/>
      </c>
      <c r="AR7" t="str">
        <f>IF(ISNUMBER(SEARCH(AR$1,$D7)),"T","")</f>
        <v/>
      </c>
      <c r="AS7" t="str">
        <f>IF(ISNUMBER(SEARCH(AS$1,$D7)),"T","")</f>
        <v/>
      </c>
      <c r="AT7" t="str">
        <f>IF(ISNUMBER(SEARCH(AT$1,$D7)),"T","")</f>
        <v/>
      </c>
      <c r="AU7" t="str">
        <f>IF(ISNUMBER(SEARCH(AU$1,$D7)),"T","")</f>
        <v/>
      </c>
      <c r="AV7" t="str">
        <f>IF(ISNUMBER(SEARCH(AV$1,$D7)),"T","")</f>
        <v>T</v>
      </c>
    </row>
    <row r="8" spans="1:48" x14ac:dyDescent="0.85">
      <c r="A8">
        <v>890</v>
      </c>
      <c r="B8" t="s">
        <v>1969</v>
      </c>
      <c r="C8" t="s">
        <v>1970</v>
      </c>
      <c r="D8" t="s">
        <v>1534</v>
      </c>
      <c r="E8">
        <v>8</v>
      </c>
      <c r="F8">
        <v>140</v>
      </c>
      <c r="G8">
        <v>85</v>
      </c>
      <c r="H8">
        <v>95</v>
      </c>
      <c r="I8">
        <v>145</v>
      </c>
      <c r="J8">
        <v>95</v>
      </c>
      <c r="K8">
        <v>130</v>
      </c>
      <c r="L8">
        <f>MAX(G8,I8)</f>
        <v>145</v>
      </c>
      <c r="M8">
        <f>MIN(H8,J8)</f>
        <v>95</v>
      </c>
      <c r="N8" s="1">
        <f>(F8*2+31)/2+60</f>
        <v>215.5</v>
      </c>
      <c r="O8" s="1">
        <f>(L8*2+31)/2+5</f>
        <v>165.5</v>
      </c>
      <c r="P8" s="1">
        <f>(M8*2+31)/2+5</f>
        <v>115.5</v>
      </c>
      <c r="Q8" s="1">
        <f>N8*P8</f>
        <v>24890.25</v>
      </c>
      <c r="R8" s="1">
        <f>((H8*2+31)/2+5)*N8</f>
        <v>24890.25</v>
      </c>
      <c r="S8" s="1">
        <f>((J8*2+31)/2+5)*N8</f>
        <v>24890.25</v>
      </c>
      <c r="T8" s="1">
        <v>868.2232765938312</v>
      </c>
      <c r="U8" s="1">
        <f>IF(T8&lt;200, 0, T8)</f>
        <v>868.2232765938312</v>
      </c>
      <c r="V8" s="5">
        <f>U8*O8</f>
        <v>143690.95227627907</v>
      </c>
      <c r="W8" s="2">
        <f>Q8/(constants!$B$1 * constants!$B$2 * (110/250) * AVERAGE(0.8, 1) * 1.5)</f>
        <v>3.8134775360139761</v>
      </c>
      <c r="X8" s="3">
        <v>0.95566776664025332</v>
      </c>
      <c r="Y8" s="1">
        <f>(W8+X8)*O8</f>
        <v>789.29354758927502</v>
      </c>
      <c r="Z8" s="7">
        <v>1.1000000000000001</v>
      </c>
      <c r="AA8" s="7">
        <v>1</v>
      </c>
      <c r="AB8" s="1">
        <f>Y8*Z8*AA8</f>
        <v>868.22290234820264</v>
      </c>
      <c r="AC8" t="str">
        <f>CONCATENATE("https://wiki.52poke.com/wiki/", B8)</f>
        <v>https://wiki.52poke.com/wiki/无极汰那</v>
      </c>
      <c r="AD8" s="6">
        <f>(T8-AB8)^2</f>
        <v>1.4005979049895307E-7</v>
      </c>
      <c r="AE8" t="str">
        <f>IF(ISNUMBER(SEARCH(AE$1,$D8)),"T","")</f>
        <v/>
      </c>
      <c r="AF8" t="str">
        <f>IF(ISNUMBER(SEARCH(AF$1,$D8)),"T","")</f>
        <v/>
      </c>
      <c r="AG8" t="str">
        <f>IF(ISNUMBER(SEARCH(AG$1,$D8)),"T","")</f>
        <v/>
      </c>
      <c r="AH8" t="str">
        <f>IF(ISNUMBER(SEARCH(AH$1,$D8)),"T","")</f>
        <v/>
      </c>
      <c r="AI8" t="str">
        <f>IF(ISNUMBER(SEARCH(AI$1,$D8)),"T","")</f>
        <v/>
      </c>
      <c r="AJ8" t="str">
        <f>IF(ISNUMBER(SEARCH(AJ$1,$D8)),"T","")</f>
        <v/>
      </c>
      <c r="AK8" t="str">
        <f>IF(ISNUMBER(SEARCH(AK$1,$D8)),"T","")</f>
        <v/>
      </c>
      <c r="AL8" t="str">
        <f>IF(ISNUMBER(SEARCH(AL$1,$D8)),"T","")</f>
        <v>T</v>
      </c>
      <c r="AM8" t="str">
        <f>IF(ISNUMBER(SEARCH(AM$1,$D8)),"T","")</f>
        <v/>
      </c>
      <c r="AN8" t="str">
        <f>IF(ISNUMBER(SEARCH(AN$1,$D8)),"T","")</f>
        <v/>
      </c>
      <c r="AO8" t="str">
        <f>IF(ISNUMBER(SEARCH(AO$1,$D8)),"T","")</f>
        <v/>
      </c>
      <c r="AP8" t="str">
        <f>IF(ISNUMBER(SEARCH(AP$1,$D8)),"T","")</f>
        <v/>
      </c>
      <c r="AQ8" t="str">
        <f>IF(ISNUMBER(SEARCH(AQ$1,$D8)),"T","")</f>
        <v/>
      </c>
      <c r="AR8" t="str">
        <f>IF(ISNUMBER(SEARCH(AR$1,$D8)),"T","")</f>
        <v/>
      </c>
      <c r="AS8" t="str">
        <f>IF(ISNUMBER(SEARCH(AS$1,$D8)),"T","")</f>
        <v>T</v>
      </c>
      <c r="AT8" t="str">
        <f>IF(ISNUMBER(SEARCH(AT$1,$D8)),"T","")</f>
        <v/>
      </c>
      <c r="AU8" t="str">
        <f>IF(ISNUMBER(SEARCH(AU$1,$D8)),"T","")</f>
        <v/>
      </c>
      <c r="AV8" t="str">
        <f>IF(ISNUMBER(SEARCH(AV$1,$D8)),"T","")</f>
        <v/>
      </c>
    </row>
    <row r="9" spans="1:48" x14ac:dyDescent="0.85">
      <c r="A9">
        <v>791</v>
      </c>
      <c r="B9" t="s">
        <v>1755</v>
      </c>
      <c r="C9" t="s">
        <v>1757</v>
      </c>
      <c r="D9" t="s">
        <v>1756</v>
      </c>
      <c r="E9">
        <v>7</v>
      </c>
      <c r="F9">
        <v>137</v>
      </c>
      <c r="G9">
        <v>137</v>
      </c>
      <c r="H9">
        <v>107</v>
      </c>
      <c r="I9">
        <v>113</v>
      </c>
      <c r="J9">
        <v>89</v>
      </c>
      <c r="K9">
        <v>97</v>
      </c>
      <c r="L9">
        <f>MAX(G9,I9)</f>
        <v>137</v>
      </c>
      <c r="M9">
        <f>MIN(H9,J9)</f>
        <v>89</v>
      </c>
      <c r="N9" s="1">
        <f>(F9*2+31)/2+60</f>
        <v>212.5</v>
      </c>
      <c r="O9" s="1">
        <f>(L9*2+31)/2+5</f>
        <v>157.5</v>
      </c>
      <c r="P9" s="1">
        <f>(M9*2+31)/2+5</f>
        <v>109.5</v>
      </c>
      <c r="Q9" s="1">
        <f>N9*P9</f>
        <v>23268.75</v>
      </c>
      <c r="R9" s="1">
        <f>((H9*2+31)/2+5)*N9</f>
        <v>27093.75</v>
      </c>
      <c r="S9" s="1">
        <f>((J9*2+31)/2+5)*N9</f>
        <v>23268.75</v>
      </c>
      <c r="T9" s="1">
        <v>739.86331420915053</v>
      </c>
      <c r="U9" s="1">
        <f>IF(T9&lt;200, 0, T9)</f>
        <v>739.86331420915053</v>
      </c>
      <c r="V9" s="5">
        <f>U9*O9</f>
        <v>116528.47198794122</v>
      </c>
      <c r="W9" s="2">
        <f>Q9/(constants!$B$1 * constants!$B$2 * (110/250) * AVERAGE(0.8, 1) * 1.5)</f>
        <v>3.5650447631552598</v>
      </c>
      <c r="X9" s="3">
        <v>0.70544863514793643</v>
      </c>
      <c r="Y9" s="1">
        <f>(W9+X9)*O9</f>
        <v>672.60271023275334</v>
      </c>
      <c r="Z9" s="7">
        <v>1.1000000000000001</v>
      </c>
      <c r="AA9" s="7">
        <v>1</v>
      </c>
      <c r="AB9" s="1">
        <f>Y9*Z9*AA9</f>
        <v>739.86298125602877</v>
      </c>
      <c r="AC9" t="str">
        <f>CONCATENATE("https://wiki.52poke.com/wiki/", B9)</f>
        <v>https://wiki.52poke.com/wiki/索尔迦雷欧</v>
      </c>
      <c r="AD9" s="6">
        <f>(T9-AB9)^2</f>
        <v>1.1085778128704136E-7</v>
      </c>
      <c r="AE9" t="str">
        <f>IF(ISNUMBER(SEARCH(AE$1,$D9)),"T","")</f>
        <v/>
      </c>
      <c r="AF9" t="str">
        <f>IF(ISNUMBER(SEARCH(AF$1,$D9)),"T","")</f>
        <v/>
      </c>
      <c r="AG9" t="str">
        <f>IF(ISNUMBER(SEARCH(AG$1,$D9)),"T","")</f>
        <v/>
      </c>
      <c r="AH9" t="str">
        <f>IF(ISNUMBER(SEARCH(AH$1,$D9)),"T","")</f>
        <v/>
      </c>
      <c r="AI9" t="str">
        <f>IF(ISNUMBER(SEARCH(AI$1,$D9)),"T","")</f>
        <v/>
      </c>
      <c r="AJ9" t="str">
        <f>IF(ISNUMBER(SEARCH(AJ$1,$D9)),"T","")</f>
        <v/>
      </c>
      <c r="AK9" t="str">
        <f>IF(ISNUMBER(SEARCH(AK$1,$D9)),"T","")</f>
        <v/>
      </c>
      <c r="AL9" t="str">
        <f>IF(ISNUMBER(SEARCH(AL$1,$D9)),"T","")</f>
        <v/>
      </c>
      <c r="AM9" t="str">
        <f>IF(ISNUMBER(SEARCH(AM$1,$D9)),"T","")</f>
        <v/>
      </c>
      <c r="AN9" t="str">
        <f>IF(ISNUMBER(SEARCH(AN$1,$D9)),"T","")</f>
        <v/>
      </c>
      <c r="AO9" t="str">
        <f>IF(ISNUMBER(SEARCH(AO$1,$D9)),"T","")</f>
        <v>T</v>
      </c>
      <c r="AP9" t="str">
        <f>IF(ISNUMBER(SEARCH(AP$1,$D9)),"T","")</f>
        <v/>
      </c>
      <c r="AQ9" t="str">
        <f>IF(ISNUMBER(SEARCH(AQ$1,$D9)),"T","")</f>
        <v/>
      </c>
      <c r="AR9" t="str">
        <f>IF(ISNUMBER(SEARCH(AR$1,$D9)),"T","")</f>
        <v/>
      </c>
      <c r="AS9" t="str">
        <f>IF(ISNUMBER(SEARCH(AS$1,$D9)),"T","")</f>
        <v/>
      </c>
      <c r="AT9" t="str">
        <f>IF(ISNUMBER(SEARCH(AT$1,$D9)),"T","")</f>
        <v/>
      </c>
      <c r="AU9" t="str">
        <f>IF(ISNUMBER(SEARCH(AU$1,$D9)),"T","")</f>
        <v>T</v>
      </c>
      <c r="AV9" t="str">
        <f>IF(ISNUMBER(SEARCH(AV$1,$D9)),"T","")</f>
        <v/>
      </c>
    </row>
    <row r="10" spans="1:48" x14ac:dyDescent="0.85">
      <c r="A10">
        <v>792</v>
      </c>
      <c r="B10" t="s">
        <v>1758</v>
      </c>
      <c r="C10" t="s">
        <v>1759</v>
      </c>
      <c r="D10" t="s">
        <v>1601</v>
      </c>
      <c r="E10">
        <v>7</v>
      </c>
      <c r="F10">
        <v>137</v>
      </c>
      <c r="G10">
        <v>113</v>
      </c>
      <c r="H10">
        <v>89</v>
      </c>
      <c r="I10">
        <v>137</v>
      </c>
      <c r="J10">
        <v>107</v>
      </c>
      <c r="K10">
        <v>97</v>
      </c>
      <c r="L10">
        <f>MAX(G10,I10)</f>
        <v>137</v>
      </c>
      <c r="M10">
        <f>MIN(H10,J10)</f>
        <v>89</v>
      </c>
      <c r="N10" s="1">
        <f>(F10*2+31)/2+60</f>
        <v>212.5</v>
      </c>
      <c r="O10" s="1">
        <f>(L10*2+31)/2+5</f>
        <v>157.5</v>
      </c>
      <c r="P10" s="1">
        <f>(M10*2+31)/2+5</f>
        <v>109.5</v>
      </c>
      <c r="Q10" s="1">
        <f>N10*P10</f>
        <v>23268.75</v>
      </c>
      <c r="R10" s="1">
        <f>((H10*2+31)/2+5)*N10</f>
        <v>23268.75</v>
      </c>
      <c r="S10" s="1">
        <f>((J10*2+31)/2+5)*N10</f>
        <v>27093.75</v>
      </c>
      <c r="T10" s="1">
        <v>739.34541376838376</v>
      </c>
      <c r="U10" s="1">
        <f>IF(T10&lt;200, 0, T10)</f>
        <v>739.34541376838376</v>
      </c>
      <c r="V10" s="5">
        <f>U10*O10</f>
        <v>116446.90266852044</v>
      </c>
      <c r="W10" s="2">
        <f>Q10/(constants!$B$1 * constants!$B$2 * (110/250) * AVERAGE(0.8, 1) * 1.5)</f>
        <v>3.5650447631552598</v>
      </c>
      <c r="X10" s="3">
        <v>0.70245931081450652</v>
      </c>
      <c r="Y10" s="1">
        <f>(W10+X10)*O10</f>
        <v>672.13189165023812</v>
      </c>
      <c r="Z10" s="7">
        <v>1.1000000000000001</v>
      </c>
      <c r="AA10" s="7">
        <v>1</v>
      </c>
      <c r="AB10" s="1">
        <f>Y10*Z10*AA10</f>
        <v>739.34508081526201</v>
      </c>
      <c r="AC10" t="str">
        <f>CONCATENATE("https://wiki.52poke.com/wiki/", B10)</f>
        <v>https://wiki.52poke.com/wiki/露奈雅拉</v>
      </c>
      <c r="AD10" s="6">
        <f>(T10-AB10)^2</f>
        <v>1.1085778128704136E-7</v>
      </c>
      <c r="AE10" t="str">
        <f>IF(ISNUMBER(SEARCH(AE$1,$D10)),"T","")</f>
        <v/>
      </c>
      <c r="AF10" t="str">
        <f>IF(ISNUMBER(SEARCH(AF$1,$D10)),"T","")</f>
        <v/>
      </c>
      <c r="AG10" t="str">
        <f>IF(ISNUMBER(SEARCH(AG$1,$D10)),"T","")</f>
        <v/>
      </c>
      <c r="AH10" t="str">
        <f>IF(ISNUMBER(SEARCH(AH$1,$D10)),"T","")</f>
        <v/>
      </c>
      <c r="AI10" t="str">
        <f>IF(ISNUMBER(SEARCH(AI$1,$D10)),"T","")</f>
        <v/>
      </c>
      <c r="AJ10" t="str">
        <f>IF(ISNUMBER(SEARCH(AJ$1,$D10)),"T","")</f>
        <v/>
      </c>
      <c r="AK10" t="str">
        <f>IF(ISNUMBER(SEARCH(AK$1,$D10)),"T","")</f>
        <v/>
      </c>
      <c r="AL10" t="str">
        <f>IF(ISNUMBER(SEARCH(AL$1,$D10)),"T","")</f>
        <v/>
      </c>
      <c r="AM10" t="str">
        <f>IF(ISNUMBER(SEARCH(AM$1,$D10)),"T","")</f>
        <v/>
      </c>
      <c r="AN10" t="str">
        <f>IF(ISNUMBER(SEARCH(AN$1,$D10)),"T","")</f>
        <v/>
      </c>
      <c r="AO10" t="str">
        <f>IF(ISNUMBER(SEARCH(AO$1,$D10)),"T","")</f>
        <v>T</v>
      </c>
      <c r="AP10" t="str">
        <f>IF(ISNUMBER(SEARCH(AP$1,$D10)),"T","")</f>
        <v/>
      </c>
      <c r="AQ10" t="str">
        <f>IF(ISNUMBER(SEARCH(AQ$1,$D10)),"T","")</f>
        <v/>
      </c>
      <c r="AR10" t="str">
        <f>IF(ISNUMBER(SEARCH(AR$1,$D10)),"T","")</f>
        <v>T</v>
      </c>
      <c r="AS10" t="str">
        <f>IF(ISNUMBER(SEARCH(AS$1,$D10)),"T","")</f>
        <v/>
      </c>
      <c r="AT10" t="str">
        <f>IF(ISNUMBER(SEARCH(AT$1,$D10)),"T","")</f>
        <v/>
      </c>
      <c r="AU10" t="str">
        <f>IF(ISNUMBER(SEARCH(AU$1,$D10)),"T","")</f>
        <v/>
      </c>
      <c r="AV10" t="str">
        <f>IF(ISNUMBER(SEARCH(AV$1,$D10)),"T","")</f>
        <v/>
      </c>
    </row>
    <row r="11" spans="1:48" x14ac:dyDescent="0.85">
      <c r="A11">
        <v>487</v>
      </c>
      <c r="B11" t="s">
        <v>1097</v>
      </c>
      <c r="C11" t="s">
        <v>1099</v>
      </c>
      <c r="D11" t="s">
        <v>1098</v>
      </c>
      <c r="E11">
        <v>4</v>
      </c>
      <c r="F11">
        <v>150</v>
      </c>
      <c r="G11">
        <v>100</v>
      </c>
      <c r="H11">
        <v>120</v>
      </c>
      <c r="I11">
        <v>100</v>
      </c>
      <c r="J11">
        <v>120</v>
      </c>
      <c r="K11">
        <v>90</v>
      </c>
      <c r="L11">
        <f>MAX(G11,I11)</f>
        <v>100</v>
      </c>
      <c r="M11">
        <f>MIN(H11,J11)</f>
        <v>120</v>
      </c>
      <c r="N11" s="1">
        <f>(F11*2+31)/2+60</f>
        <v>225.5</v>
      </c>
      <c r="O11" s="1">
        <f>(L11*2+31)/2+5</f>
        <v>120.5</v>
      </c>
      <c r="P11" s="1">
        <f>(M11*2+31)/2+5</f>
        <v>140.5</v>
      </c>
      <c r="Q11" s="1">
        <f>N11*P11</f>
        <v>31682.75</v>
      </c>
      <c r="R11" s="1">
        <f>((H11*2+31)/2+5)*N11</f>
        <v>31682.75</v>
      </c>
      <c r="S11" s="1">
        <f>((J11*2+31)/2+5)*N11</f>
        <v>31682.75</v>
      </c>
      <c r="T11" s="1">
        <v>723.46797410248075</v>
      </c>
      <c r="U11" s="1">
        <f>IF(T11&lt;200, 0, T11)</f>
        <v>723.46797410248075</v>
      </c>
      <c r="V11" s="5">
        <f>U11*O11</f>
        <v>87177.890879348924</v>
      </c>
      <c r="W11" s="2">
        <f>Q11/(constants!$B$1 * constants!$B$2 * (110/250) * AVERAGE(0.8, 1) * 1.5)</f>
        <v>4.854168013746218</v>
      </c>
      <c r="X11" s="3">
        <v>0.60390537180126713</v>
      </c>
      <c r="Y11" s="1">
        <f>(W11+X11)*O11</f>
        <v>657.69784295847194</v>
      </c>
      <c r="Z11" s="7">
        <v>1.1000000000000001</v>
      </c>
      <c r="AA11" s="7">
        <v>1</v>
      </c>
      <c r="AB11" s="1">
        <f>Y11*Z11*AA11</f>
        <v>723.46762725431915</v>
      </c>
      <c r="AC11" t="str">
        <f>CONCATENATE("https://wiki.52poke.com/wiki/", B11)</f>
        <v>https://wiki.52poke.com/wiki/骑拉帝纳</v>
      </c>
      <c r="AD11" s="6">
        <f>(T11-AB11)^2</f>
        <v>1.2030364720408262E-7</v>
      </c>
      <c r="AE11" t="str">
        <f>IF(ISNUMBER(SEARCH(AE$1,$D11)),"T","")</f>
        <v/>
      </c>
      <c r="AF11" t="str">
        <f>IF(ISNUMBER(SEARCH(AF$1,$D11)),"T","")</f>
        <v/>
      </c>
      <c r="AG11" t="str">
        <f>IF(ISNUMBER(SEARCH(AG$1,$D11)),"T","")</f>
        <v/>
      </c>
      <c r="AH11" t="str">
        <f>IF(ISNUMBER(SEARCH(AH$1,$D11)),"T","")</f>
        <v/>
      </c>
      <c r="AI11" t="str">
        <f>IF(ISNUMBER(SEARCH(AI$1,$D11)),"T","")</f>
        <v/>
      </c>
      <c r="AJ11" t="str">
        <f>IF(ISNUMBER(SEARCH(AJ$1,$D11)),"T","")</f>
        <v/>
      </c>
      <c r="AK11" t="str">
        <f>IF(ISNUMBER(SEARCH(AK$1,$D11)),"T","")</f>
        <v/>
      </c>
      <c r="AL11" t="str">
        <f>IF(ISNUMBER(SEARCH(AL$1,$D11)),"T","")</f>
        <v/>
      </c>
      <c r="AM11" t="str">
        <f>IF(ISNUMBER(SEARCH(AM$1,$D11)),"T","")</f>
        <v/>
      </c>
      <c r="AN11" t="str">
        <f>IF(ISNUMBER(SEARCH(AN$1,$D11)),"T","")</f>
        <v/>
      </c>
      <c r="AO11" t="str">
        <f>IF(ISNUMBER(SEARCH(AO$1,$D11)),"T","")</f>
        <v/>
      </c>
      <c r="AP11" t="str">
        <f>IF(ISNUMBER(SEARCH(AP$1,$D11)),"T","")</f>
        <v/>
      </c>
      <c r="AQ11" t="str">
        <f>IF(ISNUMBER(SEARCH(AQ$1,$D11)),"T","")</f>
        <v/>
      </c>
      <c r="AR11" t="str">
        <f>IF(ISNUMBER(SEARCH(AR$1,$D11)),"T","")</f>
        <v>T</v>
      </c>
      <c r="AS11" t="str">
        <f>IF(ISNUMBER(SEARCH(AS$1,$D11)),"T","")</f>
        <v>T</v>
      </c>
      <c r="AT11" t="str">
        <f>IF(ISNUMBER(SEARCH(AT$1,$D11)),"T","")</f>
        <v/>
      </c>
      <c r="AU11" t="str">
        <f>IF(ISNUMBER(SEARCH(AU$1,$D11)),"T","")</f>
        <v/>
      </c>
      <c r="AV11" t="str">
        <f>IF(ISNUMBER(SEARCH(AV$1,$D11)),"T","")</f>
        <v/>
      </c>
    </row>
    <row r="12" spans="1:48" x14ac:dyDescent="0.85">
      <c r="A12">
        <v>483</v>
      </c>
      <c r="B12" t="s">
        <v>1087</v>
      </c>
      <c r="C12" t="s">
        <v>1089</v>
      </c>
      <c r="D12" t="s">
        <v>1088</v>
      </c>
      <c r="E12">
        <v>4</v>
      </c>
      <c r="F12">
        <v>100</v>
      </c>
      <c r="G12">
        <v>120</v>
      </c>
      <c r="H12">
        <v>120</v>
      </c>
      <c r="I12">
        <v>150</v>
      </c>
      <c r="J12">
        <v>100</v>
      </c>
      <c r="K12">
        <v>90</v>
      </c>
      <c r="L12">
        <f>MAX(G12,I12)</f>
        <v>150</v>
      </c>
      <c r="M12">
        <f>MIN(H12,J12)</f>
        <v>100</v>
      </c>
      <c r="N12" s="1">
        <f>(F12*2+31)/2+60</f>
        <v>175.5</v>
      </c>
      <c r="O12" s="1">
        <f>(L12*2+31)/2+5</f>
        <v>170.5</v>
      </c>
      <c r="P12" s="1">
        <f>(M12*2+31)/2+5</f>
        <v>120.5</v>
      </c>
      <c r="Q12" s="1">
        <f>N12*P12</f>
        <v>21147.75</v>
      </c>
      <c r="R12" s="1">
        <f>((H12*2+31)/2+5)*N12</f>
        <v>24657.75</v>
      </c>
      <c r="S12" s="1">
        <f>((J12*2+31)/2+5)*N12</f>
        <v>21147.75</v>
      </c>
      <c r="T12" s="1">
        <v>721.48897106429183</v>
      </c>
      <c r="U12" s="1">
        <f>IF(T12&lt;200, 0, T12)</f>
        <v>721.48897106429183</v>
      </c>
      <c r="V12" s="5">
        <f>U12*O12</f>
        <v>123013.86956646176</v>
      </c>
      <c r="W12" s="2">
        <f>Q12/(constants!$B$1 * constants!$B$2 * (110/250) * AVERAGE(0.8, 1) * 1.5)</f>
        <v>3.2400827457433961</v>
      </c>
      <c r="X12" s="3">
        <v>0.60683084254666009</v>
      </c>
      <c r="Y12" s="1">
        <f>(W12+X12)*O12</f>
        <v>655.89876680345458</v>
      </c>
      <c r="Z12" s="7">
        <v>1.1000000000000001</v>
      </c>
      <c r="AA12" s="7">
        <v>1</v>
      </c>
      <c r="AB12" s="1">
        <f>Y12*Z12*AA12</f>
        <v>721.48864348380005</v>
      </c>
      <c r="AC12" t="str">
        <f>CONCATENATE("https://wiki.52poke.com/wiki/", B12)</f>
        <v>https://wiki.52poke.com/wiki/帝牙卢卡</v>
      </c>
      <c r="AD12" s="6">
        <f>(T12-AB12)^2</f>
        <v>1.0730897859799046E-7</v>
      </c>
      <c r="AE12" t="str">
        <f>IF(ISNUMBER(SEARCH(AE$1,$D12)),"T","")</f>
        <v/>
      </c>
      <c r="AF12" t="str">
        <f>IF(ISNUMBER(SEARCH(AF$1,$D12)),"T","")</f>
        <v/>
      </c>
      <c r="AG12" t="str">
        <f>IF(ISNUMBER(SEARCH(AG$1,$D12)),"T","")</f>
        <v/>
      </c>
      <c r="AH12" t="str">
        <f>IF(ISNUMBER(SEARCH(AH$1,$D12)),"T","")</f>
        <v/>
      </c>
      <c r="AI12" t="str">
        <f>IF(ISNUMBER(SEARCH(AI$1,$D12)),"T","")</f>
        <v/>
      </c>
      <c r="AJ12" t="str">
        <f>IF(ISNUMBER(SEARCH(AJ$1,$D12)),"T","")</f>
        <v/>
      </c>
      <c r="AK12" t="str">
        <f>IF(ISNUMBER(SEARCH(AK$1,$D12)),"T","")</f>
        <v/>
      </c>
      <c r="AL12" t="str">
        <f>IF(ISNUMBER(SEARCH(AL$1,$D12)),"T","")</f>
        <v/>
      </c>
      <c r="AM12" t="str">
        <f>IF(ISNUMBER(SEARCH(AM$1,$D12)),"T","")</f>
        <v/>
      </c>
      <c r="AN12" t="str">
        <f>IF(ISNUMBER(SEARCH(AN$1,$D12)),"T","")</f>
        <v/>
      </c>
      <c r="AO12" t="str">
        <f>IF(ISNUMBER(SEARCH(AO$1,$D12)),"T","")</f>
        <v/>
      </c>
      <c r="AP12" t="str">
        <f>IF(ISNUMBER(SEARCH(AP$1,$D12)),"T","")</f>
        <v/>
      </c>
      <c r="AQ12" t="str">
        <f>IF(ISNUMBER(SEARCH(AQ$1,$D12)),"T","")</f>
        <v/>
      </c>
      <c r="AR12" t="str">
        <f>IF(ISNUMBER(SEARCH(AR$1,$D12)),"T","")</f>
        <v/>
      </c>
      <c r="AS12" t="str">
        <f>IF(ISNUMBER(SEARCH(AS$1,$D12)),"T","")</f>
        <v>T</v>
      </c>
      <c r="AT12" t="str">
        <f>IF(ISNUMBER(SEARCH(AT$1,$D12)),"T","")</f>
        <v/>
      </c>
      <c r="AU12" t="str">
        <f>IF(ISNUMBER(SEARCH(AU$1,$D12)),"T","")</f>
        <v>T</v>
      </c>
      <c r="AV12" t="str">
        <f>IF(ISNUMBER(SEARCH(AV$1,$D12)),"T","")</f>
        <v/>
      </c>
    </row>
    <row r="13" spans="1:48" x14ac:dyDescent="0.85">
      <c r="A13">
        <v>643</v>
      </c>
      <c r="B13" t="s">
        <v>1428</v>
      </c>
      <c r="C13" t="s">
        <v>1430</v>
      </c>
      <c r="D13" t="s">
        <v>1429</v>
      </c>
      <c r="E13">
        <v>5</v>
      </c>
      <c r="F13">
        <v>100</v>
      </c>
      <c r="G13">
        <v>120</v>
      </c>
      <c r="H13">
        <v>100</v>
      </c>
      <c r="I13">
        <v>150</v>
      </c>
      <c r="J13">
        <v>120</v>
      </c>
      <c r="K13">
        <v>90</v>
      </c>
      <c r="L13">
        <f>MAX(G13,I13)</f>
        <v>150</v>
      </c>
      <c r="M13">
        <f>MIN(H13,J13)</f>
        <v>100</v>
      </c>
      <c r="N13" s="1">
        <f>(F13*2+31)/2+60</f>
        <v>175.5</v>
      </c>
      <c r="O13" s="1">
        <f>(L13*2+31)/2+5</f>
        <v>170.5</v>
      </c>
      <c r="P13" s="1">
        <f>(M13*2+31)/2+5</f>
        <v>120.5</v>
      </c>
      <c r="Q13" s="1">
        <f>N13*P13</f>
        <v>21147.75</v>
      </c>
      <c r="R13" s="1">
        <f>((H13*2+31)/2+5)*N13</f>
        <v>21147.75</v>
      </c>
      <c r="S13" s="1">
        <f>((J13*2+31)/2+5)*N13</f>
        <v>24657.75</v>
      </c>
      <c r="T13" s="1">
        <v>719.81667494542023</v>
      </c>
      <c r="U13" s="1">
        <f>IF(T13&lt;200, 0, T13)</f>
        <v>719.81667494542023</v>
      </c>
      <c r="V13" s="5">
        <f>U13*O13</f>
        <v>122728.74307819415</v>
      </c>
      <c r="W13" s="2">
        <f>Q13/(constants!$B$1 * constants!$B$2 * (110/250) * AVERAGE(0.8, 1) * 1.5)</f>
        <v>3.2400827457433961</v>
      </c>
      <c r="X13" s="3">
        <v>0.59791430765531595</v>
      </c>
      <c r="Y13" s="1">
        <f>(W13+X13)*O13</f>
        <v>654.37849760448034</v>
      </c>
      <c r="Z13" s="7">
        <v>1.1000000000000001</v>
      </c>
      <c r="AA13" s="7">
        <v>1</v>
      </c>
      <c r="AB13" s="1">
        <f>Y13*Z13*AA13</f>
        <v>719.81634736492845</v>
      </c>
      <c r="AC13" t="str">
        <f>CONCATENATE("https://wiki.52poke.com/wiki/", B13)</f>
        <v>https://wiki.52poke.com/wiki/莱希拉姆</v>
      </c>
      <c r="AD13" s="6">
        <f>(T13-AB13)^2</f>
        <v>1.0730897859799046E-7</v>
      </c>
      <c r="AE13" t="str">
        <f>IF(ISNUMBER(SEARCH(AE$1,$D13)),"T","")</f>
        <v/>
      </c>
      <c r="AF13" t="str">
        <f>IF(ISNUMBER(SEARCH(AF$1,$D13)),"T","")</f>
        <v>T</v>
      </c>
      <c r="AG13" t="str">
        <f>IF(ISNUMBER(SEARCH(AG$1,$D13)),"T","")</f>
        <v/>
      </c>
      <c r="AH13" t="str">
        <f>IF(ISNUMBER(SEARCH(AH$1,$D13)),"T","")</f>
        <v/>
      </c>
      <c r="AI13" t="str">
        <f>IF(ISNUMBER(SEARCH(AI$1,$D13)),"T","")</f>
        <v/>
      </c>
      <c r="AJ13" t="str">
        <f>IF(ISNUMBER(SEARCH(AJ$1,$D13)),"T","")</f>
        <v/>
      </c>
      <c r="AK13" t="str">
        <f>IF(ISNUMBER(SEARCH(AK$1,$D13)),"T","")</f>
        <v/>
      </c>
      <c r="AL13" t="str">
        <f>IF(ISNUMBER(SEARCH(AL$1,$D13)),"T","")</f>
        <v/>
      </c>
      <c r="AM13" t="str">
        <f>IF(ISNUMBER(SEARCH(AM$1,$D13)),"T","")</f>
        <v/>
      </c>
      <c r="AN13" t="str">
        <f>IF(ISNUMBER(SEARCH(AN$1,$D13)),"T","")</f>
        <v/>
      </c>
      <c r="AO13" t="str">
        <f>IF(ISNUMBER(SEARCH(AO$1,$D13)),"T","")</f>
        <v/>
      </c>
      <c r="AP13" t="str">
        <f>IF(ISNUMBER(SEARCH(AP$1,$D13)),"T","")</f>
        <v/>
      </c>
      <c r="AQ13" t="str">
        <f>IF(ISNUMBER(SEARCH(AQ$1,$D13)),"T","")</f>
        <v/>
      </c>
      <c r="AR13" t="str">
        <f>IF(ISNUMBER(SEARCH(AR$1,$D13)),"T","")</f>
        <v/>
      </c>
      <c r="AS13" t="str">
        <f>IF(ISNUMBER(SEARCH(AS$1,$D13)),"T","")</f>
        <v>T</v>
      </c>
      <c r="AT13" t="str">
        <f>IF(ISNUMBER(SEARCH(AT$1,$D13)),"T","")</f>
        <v/>
      </c>
      <c r="AU13" t="str">
        <f>IF(ISNUMBER(SEARCH(AU$1,$D13)),"T","")</f>
        <v/>
      </c>
      <c r="AV13" t="str">
        <f>IF(ISNUMBER(SEARCH(AV$1,$D13)),"T","")</f>
        <v/>
      </c>
    </row>
    <row r="14" spans="1:48" x14ac:dyDescent="0.85">
      <c r="A14">
        <v>644</v>
      </c>
      <c r="B14" t="s">
        <v>1431</v>
      </c>
      <c r="C14" t="s">
        <v>1433</v>
      </c>
      <c r="D14" t="s">
        <v>1432</v>
      </c>
      <c r="E14">
        <v>5</v>
      </c>
      <c r="F14">
        <v>100</v>
      </c>
      <c r="G14">
        <v>150</v>
      </c>
      <c r="H14">
        <v>120</v>
      </c>
      <c r="I14">
        <v>120</v>
      </c>
      <c r="J14">
        <v>100</v>
      </c>
      <c r="K14">
        <v>90</v>
      </c>
      <c r="L14">
        <f>MAX(G14,I14)</f>
        <v>150</v>
      </c>
      <c r="M14">
        <f>MIN(H14,J14)</f>
        <v>100</v>
      </c>
      <c r="N14" s="1">
        <f>(F14*2+31)/2+60</f>
        <v>175.5</v>
      </c>
      <c r="O14" s="1">
        <f>(L14*2+31)/2+5</f>
        <v>170.5</v>
      </c>
      <c r="P14" s="1">
        <f>(M14*2+31)/2+5</f>
        <v>120.5</v>
      </c>
      <c r="Q14" s="1">
        <f>N14*P14</f>
        <v>21147.75</v>
      </c>
      <c r="R14" s="1">
        <f>((H14*2+31)/2+5)*N14</f>
        <v>24657.75</v>
      </c>
      <c r="S14" s="1">
        <f>((J14*2+31)/2+5)*N14</f>
        <v>21147.75</v>
      </c>
      <c r="T14" s="1">
        <v>719.27123832630946</v>
      </c>
      <c r="U14" s="1">
        <f>IF(T14&lt;200, 0, T14)</f>
        <v>719.27123832630946</v>
      </c>
      <c r="V14" s="5">
        <f>U14*O14</f>
        <v>122635.74613463576</v>
      </c>
      <c r="W14" s="2">
        <f>Q14/(constants!$B$1 * constants!$B$2 * (110/250) * AVERAGE(0.8, 1) * 1.5)</f>
        <v>3.2400827457433961</v>
      </c>
      <c r="X14" s="3">
        <v>0.59500608787866527</v>
      </c>
      <c r="Y14" s="1">
        <f>(W14+X14)*O14</f>
        <v>653.88264613256149</v>
      </c>
      <c r="Z14" s="7">
        <v>1.1000000000000001</v>
      </c>
      <c r="AA14" s="7">
        <v>1</v>
      </c>
      <c r="AB14" s="1">
        <f>Y14*Z14*AA14</f>
        <v>719.27091074581767</v>
      </c>
      <c r="AC14" t="str">
        <f>CONCATENATE("https://wiki.52poke.com/wiki/", B14)</f>
        <v>https://wiki.52poke.com/wiki/捷克罗姆</v>
      </c>
      <c r="AD14" s="6">
        <f>(T14-AB14)^2</f>
        <v>1.0730897859799046E-7</v>
      </c>
      <c r="AE14" t="str">
        <f>IF(ISNUMBER(SEARCH(AE$1,$D14)),"T","")</f>
        <v/>
      </c>
      <c r="AF14" t="str">
        <f>IF(ISNUMBER(SEARCH(AF$1,$D14)),"T","")</f>
        <v/>
      </c>
      <c r="AG14" t="str">
        <f>IF(ISNUMBER(SEARCH(AG$1,$D14)),"T","")</f>
        <v/>
      </c>
      <c r="AH14" t="str">
        <f>IF(ISNUMBER(SEARCH(AH$1,$D14)),"T","")</f>
        <v/>
      </c>
      <c r="AI14" t="str">
        <f>IF(ISNUMBER(SEARCH(AI$1,$D14)),"T","")</f>
        <v>T</v>
      </c>
      <c r="AJ14" t="str">
        <f>IF(ISNUMBER(SEARCH(AJ$1,$D14)),"T","")</f>
        <v/>
      </c>
      <c r="AK14" t="str">
        <f>IF(ISNUMBER(SEARCH(AK$1,$D14)),"T","")</f>
        <v/>
      </c>
      <c r="AL14" t="str">
        <f>IF(ISNUMBER(SEARCH(AL$1,$D14)),"T","")</f>
        <v/>
      </c>
      <c r="AM14" t="str">
        <f>IF(ISNUMBER(SEARCH(AM$1,$D14)),"T","")</f>
        <v/>
      </c>
      <c r="AN14" t="str">
        <f>IF(ISNUMBER(SEARCH(AN$1,$D14)),"T","")</f>
        <v/>
      </c>
      <c r="AO14" t="str">
        <f>IF(ISNUMBER(SEARCH(AO$1,$D14)),"T","")</f>
        <v/>
      </c>
      <c r="AP14" t="str">
        <f>IF(ISNUMBER(SEARCH(AP$1,$D14)),"T","")</f>
        <v/>
      </c>
      <c r="AQ14" t="str">
        <f>IF(ISNUMBER(SEARCH(AQ$1,$D14)),"T","")</f>
        <v/>
      </c>
      <c r="AR14" t="str">
        <f>IF(ISNUMBER(SEARCH(AR$1,$D14)),"T","")</f>
        <v/>
      </c>
      <c r="AS14" t="str">
        <f>IF(ISNUMBER(SEARCH(AS$1,$D14)),"T","")</f>
        <v>T</v>
      </c>
      <c r="AT14" t="str">
        <f>IF(ISNUMBER(SEARCH(AT$1,$D14)),"T","")</f>
        <v/>
      </c>
      <c r="AU14" t="str">
        <f>IF(ISNUMBER(SEARCH(AU$1,$D14)),"T","")</f>
        <v/>
      </c>
      <c r="AV14" t="str">
        <f>IF(ISNUMBER(SEARCH(AV$1,$D14)),"T","")</f>
        <v/>
      </c>
    </row>
    <row r="15" spans="1:48" x14ac:dyDescent="0.85">
      <c r="A15">
        <v>716</v>
      </c>
      <c r="B15" t="s">
        <v>1592</v>
      </c>
      <c r="C15" t="s">
        <v>1593</v>
      </c>
      <c r="D15" t="s">
        <v>92</v>
      </c>
      <c r="E15">
        <v>6</v>
      </c>
      <c r="F15">
        <v>126</v>
      </c>
      <c r="G15">
        <v>131</v>
      </c>
      <c r="H15">
        <v>95</v>
      </c>
      <c r="I15">
        <v>131</v>
      </c>
      <c r="J15">
        <v>98</v>
      </c>
      <c r="K15">
        <v>99</v>
      </c>
      <c r="L15">
        <f>MAX(G15,I15)</f>
        <v>131</v>
      </c>
      <c r="M15">
        <f>MIN(H15,J15)</f>
        <v>95</v>
      </c>
      <c r="N15" s="1">
        <f>(F15*2+31)/2+60</f>
        <v>201.5</v>
      </c>
      <c r="O15" s="1">
        <f>(L15*2+31)/2+5</f>
        <v>151.5</v>
      </c>
      <c r="P15" s="1">
        <f>(M15*2+31)/2+5</f>
        <v>115.5</v>
      </c>
      <c r="Q15" s="1">
        <f>N15*P15</f>
        <v>23273.25</v>
      </c>
      <c r="R15" s="1">
        <f>((H15*2+31)/2+5)*N15</f>
        <v>23273.25</v>
      </c>
      <c r="S15" s="1">
        <f>((J15*2+31)/2+5)*N15</f>
        <v>23877.75</v>
      </c>
      <c r="T15" s="1">
        <v>715.19805482917411</v>
      </c>
      <c r="U15" s="1">
        <f>IF(T15&lt;200, 0, T15)</f>
        <v>715.19805482917411</v>
      </c>
      <c r="V15" s="5">
        <f>U15*O15</f>
        <v>108352.50530661987</v>
      </c>
      <c r="W15" s="2">
        <f>Q15/(constants!$B$1 * constants!$B$2 * (110/250) * AVERAGE(0.8, 1) * 1.5)</f>
        <v>3.5657342158088916</v>
      </c>
      <c r="X15" s="3">
        <v>0.7258813527362219</v>
      </c>
      <c r="Y15" s="1">
        <f>(W15+X15)*O15</f>
        <v>650.17975863458469</v>
      </c>
      <c r="Z15" s="7">
        <v>1.1000000000000001</v>
      </c>
      <c r="AA15" s="7">
        <v>1</v>
      </c>
      <c r="AB15" s="1">
        <f>Y15*Z15*AA15</f>
        <v>715.19773449804325</v>
      </c>
      <c r="AC15" t="str">
        <f>CONCATENATE("https://wiki.52poke.com/wiki/", B15)</f>
        <v>https://wiki.52poke.com/wiki/哲尔尼亚斯</v>
      </c>
      <c r="AD15" s="6">
        <f>(T15-AB15)^2</f>
        <v>1.0261203340142279E-7</v>
      </c>
      <c r="AE15" t="str">
        <f>IF(ISNUMBER(SEARCH(AE$1,$D15)),"T","")</f>
        <v/>
      </c>
      <c r="AF15" t="str">
        <f>IF(ISNUMBER(SEARCH(AF$1,$D15)),"T","")</f>
        <v/>
      </c>
      <c r="AG15" t="str">
        <f>IF(ISNUMBER(SEARCH(AG$1,$D15)),"T","")</f>
        <v/>
      </c>
      <c r="AH15" t="str">
        <f>IF(ISNUMBER(SEARCH(AH$1,$D15)),"T","")</f>
        <v/>
      </c>
      <c r="AI15" t="str">
        <f>IF(ISNUMBER(SEARCH(AI$1,$D15)),"T","")</f>
        <v/>
      </c>
      <c r="AJ15" t="str">
        <f>IF(ISNUMBER(SEARCH(AJ$1,$D15)),"T","")</f>
        <v/>
      </c>
      <c r="AK15" t="str">
        <f>IF(ISNUMBER(SEARCH(AK$1,$D15)),"T","")</f>
        <v/>
      </c>
      <c r="AL15" t="str">
        <f>IF(ISNUMBER(SEARCH(AL$1,$D15)),"T","")</f>
        <v/>
      </c>
      <c r="AM15" t="str">
        <f>IF(ISNUMBER(SEARCH(AM$1,$D15)),"T","")</f>
        <v/>
      </c>
      <c r="AN15" t="str">
        <f>IF(ISNUMBER(SEARCH(AN$1,$D15)),"T","")</f>
        <v/>
      </c>
      <c r="AO15" t="str">
        <f>IF(ISNUMBER(SEARCH(AO$1,$D15)),"T","")</f>
        <v/>
      </c>
      <c r="AP15" t="str">
        <f>IF(ISNUMBER(SEARCH(AP$1,$D15)),"T","")</f>
        <v/>
      </c>
      <c r="AQ15" t="str">
        <f>IF(ISNUMBER(SEARCH(AQ$1,$D15)),"T","")</f>
        <v/>
      </c>
      <c r="AR15" t="str">
        <f>IF(ISNUMBER(SEARCH(AR$1,$D15)),"T","")</f>
        <v/>
      </c>
      <c r="AS15" t="str">
        <f>IF(ISNUMBER(SEARCH(AS$1,$D15)),"T","")</f>
        <v/>
      </c>
      <c r="AT15" t="str">
        <f>IF(ISNUMBER(SEARCH(AT$1,$D15)),"T","")</f>
        <v/>
      </c>
      <c r="AU15" t="str">
        <f>IF(ISNUMBER(SEARCH(AU$1,$D15)),"T","")</f>
        <v/>
      </c>
      <c r="AV15" t="str">
        <f>IF(ISNUMBER(SEARCH(AV$1,$D15)),"T","")</f>
        <v>T</v>
      </c>
    </row>
    <row r="16" spans="1:48" x14ac:dyDescent="0.85">
      <c r="A16">
        <v>717</v>
      </c>
      <c r="B16" t="s">
        <v>1594</v>
      </c>
      <c r="C16" t="s">
        <v>1595</v>
      </c>
      <c r="D16" t="s">
        <v>353</v>
      </c>
      <c r="E16">
        <v>6</v>
      </c>
      <c r="F16">
        <v>126</v>
      </c>
      <c r="G16">
        <v>131</v>
      </c>
      <c r="H16">
        <v>95</v>
      </c>
      <c r="I16">
        <v>131</v>
      </c>
      <c r="J16">
        <v>98</v>
      </c>
      <c r="K16">
        <v>99</v>
      </c>
      <c r="L16">
        <f>MAX(G16,I16)</f>
        <v>131</v>
      </c>
      <c r="M16">
        <f>MIN(H16,J16)</f>
        <v>95</v>
      </c>
      <c r="N16" s="1">
        <f>(F16*2+31)/2+60</f>
        <v>201.5</v>
      </c>
      <c r="O16" s="1">
        <f>(L16*2+31)/2+5</f>
        <v>151.5</v>
      </c>
      <c r="P16" s="1">
        <f>(M16*2+31)/2+5</f>
        <v>115.5</v>
      </c>
      <c r="Q16" s="1">
        <f>N16*P16</f>
        <v>23273.25</v>
      </c>
      <c r="R16" s="1">
        <f>((H16*2+31)/2+5)*N16</f>
        <v>23273.25</v>
      </c>
      <c r="S16" s="1">
        <f>((J16*2+31)/2+5)*N16</f>
        <v>23877.75</v>
      </c>
      <c r="T16" s="1">
        <v>714.7164830393034</v>
      </c>
      <c r="U16" s="1">
        <f>IF(T16&lt;200, 0, T16)</f>
        <v>714.7164830393034</v>
      </c>
      <c r="V16" s="5">
        <f>U16*O16</f>
        <v>108279.54718045446</v>
      </c>
      <c r="W16" s="2">
        <f>Q16/(constants!$B$1 * constants!$B$2 * (110/250) * AVERAGE(0.8, 1) * 1.5)</f>
        <v>3.5657342158088916</v>
      </c>
      <c r="X16" s="3">
        <v>0.72299163302502689</v>
      </c>
      <c r="Y16" s="1">
        <f>(W16+X16)*O16</f>
        <v>649.74196609833859</v>
      </c>
      <c r="Z16" s="7">
        <v>1.1000000000000001</v>
      </c>
      <c r="AA16" s="7">
        <v>1</v>
      </c>
      <c r="AB16" s="1">
        <f>Y16*Z16*AA16</f>
        <v>714.71616270817253</v>
      </c>
      <c r="AC16" t="str">
        <f>CONCATENATE("https://wiki.52poke.com/wiki/", B16)</f>
        <v>https://wiki.52poke.com/wiki/伊裴尔塔尔</v>
      </c>
      <c r="AD16" s="6">
        <f>(T16-AB16)^2</f>
        <v>1.0261203340142279E-7</v>
      </c>
      <c r="AE16" t="str">
        <f>IF(ISNUMBER(SEARCH(AE$1,$D16)),"T","")</f>
        <v/>
      </c>
      <c r="AF16" t="str">
        <f>IF(ISNUMBER(SEARCH(AF$1,$D16)),"T","")</f>
        <v/>
      </c>
      <c r="AG16" t="str">
        <f>IF(ISNUMBER(SEARCH(AG$1,$D16)),"T","")</f>
        <v/>
      </c>
      <c r="AH16" t="str">
        <f>IF(ISNUMBER(SEARCH(AH$1,$D16)),"T","")</f>
        <v/>
      </c>
      <c r="AI16" t="str">
        <f>IF(ISNUMBER(SEARCH(AI$1,$D16)),"T","")</f>
        <v/>
      </c>
      <c r="AJ16" t="str">
        <f>IF(ISNUMBER(SEARCH(AJ$1,$D16)),"T","")</f>
        <v/>
      </c>
      <c r="AK16" t="str">
        <f>IF(ISNUMBER(SEARCH(AK$1,$D16)),"T","")</f>
        <v/>
      </c>
      <c r="AL16" t="str">
        <f>IF(ISNUMBER(SEARCH(AL$1,$D16)),"T","")</f>
        <v/>
      </c>
      <c r="AM16" t="str">
        <f>IF(ISNUMBER(SEARCH(AM$1,$D16)),"T","")</f>
        <v/>
      </c>
      <c r="AN16" t="str">
        <f>IF(ISNUMBER(SEARCH(AN$1,$D16)),"T","")</f>
        <v>T</v>
      </c>
      <c r="AO16" t="str">
        <f>IF(ISNUMBER(SEARCH(AO$1,$D16)),"T","")</f>
        <v/>
      </c>
      <c r="AP16" t="str">
        <f>IF(ISNUMBER(SEARCH(AP$1,$D16)),"T","")</f>
        <v/>
      </c>
      <c r="AQ16" t="str">
        <f>IF(ISNUMBER(SEARCH(AQ$1,$D16)),"T","")</f>
        <v/>
      </c>
      <c r="AR16" t="str">
        <f>IF(ISNUMBER(SEARCH(AR$1,$D16)),"T","")</f>
        <v/>
      </c>
      <c r="AS16" t="str">
        <f>IF(ISNUMBER(SEARCH(AS$1,$D16)),"T","")</f>
        <v/>
      </c>
      <c r="AT16" t="str">
        <f>IF(ISNUMBER(SEARCH(AT$1,$D16)),"T","")</f>
        <v>T</v>
      </c>
      <c r="AU16" t="str">
        <f>IF(ISNUMBER(SEARCH(AU$1,$D16)),"T","")</f>
        <v/>
      </c>
      <c r="AV16" t="str">
        <f>IF(ISNUMBER(SEARCH(AV$1,$D16)),"T","")</f>
        <v/>
      </c>
    </row>
    <row r="17" spans="1:48" x14ac:dyDescent="0.85">
      <c r="A17">
        <v>484</v>
      </c>
      <c r="B17" t="s">
        <v>1090</v>
      </c>
      <c r="C17" t="s">
        <v>1091</v>
      </c>
      <c r="D17" t="s">
        <v>543</v>
      </c>
      <c r="E17">
        <v>4</v>
      </c>
      <c r="F17">
        <v>90</v>
      </c>
      <c r="G17">
        <v>120</v>
      </c>
      <c r="H17">
        <v>100</v>
      </c>
      <c r="I17">
        <v>150</v>
      </c>
      <c r="J17">
        <v>120</v>
      </c>
      <c r="K17">
        <v>100</v>
      </c>
      <c r="L17">
        <f>MAX(G17,I17)</f>
        <v>150</v>
      </c>
      <c r="M17">
        <f>MIN(H17,J17)</f>
        <v>100</v>
      </c>
      <c r="N17" s="1">
        <f>(F17*2+31)/2+60</f>
        <v>165.5</v>
      </c>
      <c r="O17" s="1">
        <f>(L17*2+31)/2+5</f>
        <v>170.5</v>
      </c>
      <c r="P17" s="1">
        <f>(M17*2+31)/2+5</f>
        <v>120.5</v>
      </c>
      <c r="Q17" s="1">
        <f>N17*P17</f>
        <v>19942.75</v>
      </c>
      <c r="R17" s="1">
        <f>((H17*2+31)/2+5)*N17</f>
        <v>19942.75</v>
      </c>
      <c r="S17" s="1">
        <f>((J17*2+31)/2+5)*N17</f>
        <v>23252.75</v>
      </c>
      <c r="T17" s="1">
        <v>713.28569774851326</v>
      </c>
      <c r="U17" s="1">
        <f>IF(T17&lt;200, 0, T17)</f>
        <v>713.28569774851326</v>
      </c>
      <c r="V17" s="5">
        <f>U17*O17</f>
        <v>121615.21146612152</v>
      </c>
      <c r="W17" s="2">
        <f>Q17/(constants!$B$1 * constants!$B$2 * (110/250) * AVERAGE(0.8, 1) * 1.5)</f>
        <v>3.0554626462708376</v>
      </c>
      <c r="X17" s="3">
        <v>0.7477119142920865</v>
      </c>
      <c r="Y17" s="1">
        <f>(W17+X17)*O17</f>
        <v>648.44126257597861</v>
      </c>
      <c r="Z17" s="7">
        <v>1.1000000000000001</v>
      </c>
      <c r="AA17" s="7">
        <v>1</v>
      </c>
      <c r="AB17" s="1">
        <f>Y17*Z17*AA17</f>
        <v>713.28538883357658</v>
      </c>
      <c r="AC17" t="str">
        <f>CONCATENATE("https://wiki.52poke.com/wiki/", B17)</f>
        <v>https://wiki.52poke.com/wiki/帕路奇亚</v>
      </c>
      <c r="AD17" s="6">
        <f>(T17-AB17)^2</f>
        <v>9.5428438104937377E-8</v>
      </c>
      <c r="AE17" t="str">
        <f>IF(ISNUMBER(SEARCH(AE$1,$D17)),"T","")</f>
        <v/>
      </c>
      <c r="AF17" t="str">
        <f>IF(ISNUMBER(SEARCH(AF$1,$D17)),"T","")</f>
        <v/>
      </c>
      <c r="AG17" t="str">
        <f>IF(ISNUMBER(SEARCH(AG$1,$D17)),"T","")</f>
        <v>T</v>
      </c>
      <c r="AH17" t="str">
        <f>IF(ISNUMBER(SEARCH(AH$1,$D17)),"T","")</f>
        <v/>
      </c>
      <c r="AI17" t="str">
        <f>IF(ISNUMBER(SEARCH(AI$1,$D17)),"T","")</f>
        <v/>
      </c>
      <c r="AJ17" t="str">
        <f>IF(ISNUMBER(SEARCH(AJ$1,$D17)),"T","")</f>
        <v/>
      </c>
      <c r="AK17" t="str">
        <f>IF(ISNUMBER(SEARCH(AK$1,$D17)),"T","")</f>
        <v/>
      </c>
      <c r="AL17" t="str">
        <f>IF(ISNUMBER(SEARCH(AL$1,$D17)),"T","")</f>
        <v/>
      </c>
      <c r="AM17" t="str">
        <f>IF(ISNUMBER(SEARCH(AM$1,$D17)),"T","")</f>
        <v/>
      </c>
      <c r="AN17" t="str">
        <f>IF(ISNUMBER(SEARCH(AN$1,$D17)),"T","")</f>
        <v/>
      </c>
      <c r="AO17" t="str">
        <f>IF(ISNUMBER(SEARCH(AO$1,$D17)),"T","")</f>
        <v/>
      </c>
      <c r="AP17" t="str">
        <f>IF(ISNUMBER(SEARCH(AP$1,$D17)),"T","")</f>
        <v/>
      </c>
      <c r="AQ17" t="str">
        <f>IF(ISNUMBER(SEARCH(AQ$1,$D17)),"T","")</f>
        <v/>
      </c>
      <c r="AR17" t="str">
        <f>IF(ISNUMBER(SEARCH(AR$1,$D17)),"T","")</f>
        <v/>
      </c>
      <c r="AS17" t="str">
        <f>IF(ISNUMBER(SEARCH(AS$1,$D17)),"T","")</f>
        <v>T</v>
      </c>
      <c r="AT17" t="str">
        <f>IF(ISNUMBER(SEARCH(AT$1,$D17)),"T","")</f>
        <v/>
      </c>
      <c r="AU17" t="str">
        <f>IF(ISNUMBER(SEARCH(AU$1,$D17)),"T","")</f>
        <v/>
      </c>
      <c r="AV17" t="str">
        <f>IF(ISNUMBER(SEARCH(AV$1,$D17)),"T","")</f>
        <v/>
      </c>
    </row>
    <row r="18" spans="1:48" x14ac:dyDescent="0.85">
      <c r="A18">
        <v>384</v>
      </c>
      <c r="B18" t="s">
        <v>875</v>
      </c>
      <c r="C18" t="s">
        <v>876</v>
      </c>
      <c r="D18" t="s">
        <v>361</v>
      </c>
      <c r="E18">
        <v>3</v>
      </c>
      <c r="F18">
        <v>105</v>
      </c>
      <c r="G18">
        <v>150</v>
      </c>
      <c r="H18">
        <v>90</v>
      </c>
      <c r="I18">
        <v>150</v>
      </c>
      <c r="J18">
        <v>90</v>
      </c>
      <c r="K18">
        <v>95</v>
      </c>
      <c r="L18">
        <f>MAX(G18,I18)</f>
        <v>150</v>
      </c>
      <c r="M18">
        <f>MIN(H18,J18)</f>
        <v>90</v>
      </c>
      <c r="N18" s="1">
        <f>(F18*2+31)/2+60</f>
        <v>180.5</v>
      </c>
      <c r="O18" s="1">
        <f>(L18*2+31)/2+5</f>
        <v>170.5</v>
      </c>
      <c r="P18" s="1">
        <f>(M18*2+31)/2+5</f>
        <v>110.5</v>
      </c>
      <c r="Q18" s="1">
        <f>N18*P18</f>
        <v>19945.25</v>
      </c>
      <c r="R18" s="1">
        <f>((H18*2+31)/2+5)*N18</f>
        <v>19945.25</v>
      </c>
      <c r="S18" s="1">
        <f>((J18*2+31)/2+5)*N18</f>
        <v>19945.25</v>
      </c>
      <c r="T18" s="1">
        <v>700.80236525049941</v>
      </c>
      <c r="U18" s="1">
        <f>IF(T18&lt;200, 0, T18)</f>
        <v>700.80236525049941</v>
      </c>
      <c r="V18" s="5">
        <f>U18*O18</f>
        <v>119486.80327521014</v>
      </c>
      <c r="W18" s="2">
        <f>Q18/(constants!$B$1 * constants!$B$2 * (110/250) * AVERAGE(0.8, 1) * 1.5)</f>
        <v>3.0558456755228556</v>
      </c>
      <c r="X18" s="3">
        <v>0.68076886085057864</v>
      </c>
      <c r="Y18" s="1">
        <f>(W18+X18)*O18</f>
        <v>637.09277845167048</v>
      </c>
      <c r="Z18" s="7">
        <v>1.1000000000000001</v>
      </c>
      <c r="AA18" s="7">
        <v>1</v>
      </c>
      <c r="AB18" s="1">
        <f>Y18*Z18*AA18</f>
        <v>700.80205629683758</v>
      </c>
      <c r="AC18" t="str">
        <f>CONCATENATE("https://wiki.52poke.com/wiki/", B18)</f>
        <v>https://wiki.52poke.com/wiki/烈空坐</v>
      </c>
      <c r="AD18" s="6">
        <f>(T18-AB18)^2</f>
        <v>9.5452365157570787E-8</v>
      </c>
      <c r="AE18" t="str">
        <f>IF(ISNUMBER(SEARCH(AE$1,$D18)),"T","")</f>
        <v/>
      </c>
      <c r="AF18" t="str">
        <f>IF(ISNUMBER(SEARCH(AF$1,$D18)),"T","")</f>
        <v/>
      </c>
      <c r="AG18" t="str">
        <f>IF(ISNUMBER(SEARCH(AG$1,$D18)),"T","")</f>
        <v/>
      </c>
      <c r="AH18" t="str">
        <f>IF(ISNUMBER(SEARCH(AH$1,$D18)),"T","")</f>
        <v/>
      </c>
      <c r="AI18" t="str">
        <f>IF(ISNUMBER(SEARCH(AI$1,$D18)),"T","")</f>
        <v/>
      </c>
      <c r="AJ18" t="str">
        <f>IF(ISNUMBER(SEARCH(AJ$1,$D18)),"T","")</f>
        <v/>
      </c>
      <c r="AK18" t="str">
        <f>IF(ISNUMBER(SEARCH(AK$1,$D18)),"T","")</f>
        <v/>
      </c>
      <c r="AL18" t="str">
        <f>IF(ISNUMBER(SEARCH(AL$1,$D18)),"T","")</f>
        <v/>
      </c>
      <c r="AM18" t="str">
        <f>IF(ISNUMBER(SEARCH(AM$1,$D18)),"T","")</f>
        <v/>
      </c>
      <c r="AN18" t="str">
        <f>IF(ISNUMBER(SEARCH(AN$1,$D18)),"T","")</f>
        <v>T</v>
      </c>
      <c r="AO18" t="str">
        <f>IF(ISNUMBER(SEARCH(AO$1,$D18)),"T","")</f>
        <v/>
      </c>
      <c r="AP18" t="str">
        <f>IF(ISNUMBER(SEARCH(AP$1,$D18)),"T","")</f>
        <v/>
      </c>
      <c r="AQ18" t="str">
        <f>IF(ISNUMBER(SEARCH(AQ$1,$D18)),"T","")</f>
        <v/>
      </c>
      <c r="AR18" t="str">
        <f>IF(ISNUMBER(SEARCH(AR$1,$D18)),"T","")</f>
        <v/>
      </c>
      <c r="AS18" t="str">
        <f>IF(ISNUMBER(SEARCH(AS$1,$D18)),"T","")</f>
        <v>T</v>
      </c>
      <c r="AT18" t="str">
        <f>IF(ISNUMBER(SEARCH(AT$1,$D18)),"T","")</f>
        <v/>
      </c>
      <c r="AU18" t="str">
        <f>IF(ISNUMBER(SEARCH(AU$1,$D18)),"T","")</f>
        <v/>
      </c>
      <c r="AV18" t="str">
        <f>IF(ISNUMBER(SEARCH(AV$1,$D18)),"T","")</f>
        <v/>
      </c>
    </row>
    <row r="19" spans="1:48" x14ac:dyDescent="0.85">
      <c r="A19">
        <v>889</v>
      </c>
      <c r="B19" t="s">
        <v>1967</v>
      </c>
      <c r="C19" t="s">
        <v>1968</v>
      </c>
      <c r="D19" t="s">
        <v>143</v>
      </c>
      <c r="E19">
        <v>8</v>
      </c>
      <c r="F19">
        <v>92</v>
      </c>
      <c r="G19">
        <v>120</v>
      </c>
      <c r="H19">
        <v>115</v>
      </c>
      <c r="I19">
        <v>80</v>
      </c>
      <c r="J19">
        <v>115</v>
      </c>
      <c r="K19">
        <v>138</v>
      </c>
      <c r="L19">
        <f>MAX(G19,I19)</f>
        <v>120</v>
      </c>
      <c r="M19">
        <f>MIN(H19,J19)</f>
        <v>115</v>
      </c>
      <c r="N19" s="1">
        <f>(F19*2+31)/2+60</f>
        <v>167.5</v>
      </c>
      <c r="O19" s="1">
        <f>(L19*2+31)/2+5</f>
        <v>140.5</v>
      </c>
      <c r="P19" s="1">
        <f>(M19*2+31)/2+5</f>
        <v>135.5</v>
      </c>
      <c r="Q19" s="1">
        <f>N19*P19</f>
        <v>22696.25</v>
      </c>
      <c r="R19" s="1">
        <f>((H19*2+31)/2+5)*N19</f>
        <v>22696.25</v>
      </c>
      <c r="S19" s="1">
        <f>((J19*2+31)/2+5)*N19</f>
        <v>22696.25</v>
      </c>
      <c r="T19" s="1">
        <v>689.15248660499446</v>
      </c>
      <c r="U19" s="1">
        <f>IF(T19&lt;200, 0, T19)</f>
        <v>689.15248660499446</v>
      </c>
      <c r="V19" s="5">
        <f>U19*O19</f>
        <v>96825.924368001724</v>
      </c>
      <c r="W19" s="2">
        <f>Q19/(constants!$B$1 * constants!$B$2 * (110/250) * AVERAGE(0.8, 1) * 1.5)</f>
        <v>3.4773310644431938</v>
      </c>
      <c r="X19" s="3">
        <v>0.98175788345314918</v>
      </c>
      <c r="Y19" s="1">
        <f>(W19+X19)*O19</f>
        <v>626.50199717943622</v>
      </c>
      <c r="Z19" s="7">
        <v>1.1000000000000001</v>
      </c>
      <c r="AA19" s="7">
        <v>1</v>
      </c>
      <c r="AB19" s="1">
        <f>Y19*Z19*AA19</f>
        <v>689.15219689737989</v>
      </c>
      <c r="AC19" t="str">
        <f>CONCATENATE("https://wiki.52poke.com/wiki/", B19)</f>
        <v>https://wiki.52poke.com/wiki/藏玛然特</v>
      </c>
      <c r="AD19" s="6">
        <f>(T19-AB19)^2</f>
        <v>8.393050193985933E-8</v>
      </c>
      <c r="AE19" t="str">
        <f>IF(ISNUMBER(SEARCH(AE$1,$D19)),"T","")</f>
        <v/>
      </c>
      <c r="AF19" t="str">
        <f>IF(ISNUMBER(SEARCH(AF$1,$D19)),"T","")</f>
        <v/>
      </c>
      <c r="AG19" t="str">
        <f>IF(ISNUMBER(SEARCH(AG$1,$D19)),"T","")</f>
        <v/>
      </c>
      <c r="AH19" t="str">
        <f>IF(ISNUMBER(SEARCH(AH$1,$D19)),"T","")</f>
        <v/>
      </c>
      <c r="AI19" t="str">
        <f>IF(ISNUMBER(SEARCH(AI$1,$D19)),"T","")</f>
        <v/>
      </c>
      <c r="AJ19" t="str">
        <f>IF(ISNUMBER(SEARCH(AJ$1,$D19)),"T","")</f>
        <v/>
      </c>
      <c r="AK19" t="str">
        <f>IF(ISNUMBER(SEARCH(AK$1,$D19)),"T","")</f>
        <v>T</v>
      </c>
      <c r="AL19" t="str">
        <f>IF(ISNUMBER(SEARCH(AL$1,$D19)),"T","")</f>
        <v/>
      </c>
      <c r="AM19" t="str">
        <f>IF(ISNUMBER(SEARCH(AM$1,$D19)),"T","")</f>
        <v/>
      </c>
      <c r="AN19" t="str">
        <f>IF(ISNUMBER(SEARCH(AN$1,$D19)),"T","")</f>
        <v/>
      </c>
      <c r="AO19" t="str">
        <f>IF(ISNUMBER(SEARCH(AO$1,$D19)),"T","")</f>
        <v/>
      </c>
      <c r="AP19" t="str">
        <f>IF(ISNUMBER(SEARCH(AP$1,$D19)),"T","")</f>
        <v/>
      </c>
      <c r="AQ19" t="str">
        <f>IF(ISNUMBER(SEARCH(AQ$1,$D19)),"T","")</f>
        <v/>
      </c>
      <c r="AR19" t="str">
        <f>IF(ISNUMBER(SEARCH(AR$1,$D19)),"T","")</f>
        <v/>
      </c>
      <c r="AS19" t="str">
        <f>IF(ISNUMBER(SEARCH(AS$1,$D19)),"T","")</f>
        <v/>
      </c>
      <c r="AT19" t="str">
        <f>IF(ISNUMBER(SEARCH(AT$1,$D19)),"T","")</f>
        <v/>
      </c>
      <c r="AU19" t="str">
        <f>IF(ISNUMBER(SEARCH(AU$1,$D19)),"T","")</f>
        <v/>
      </c>
      <c r="AV19" t="str">
        <f>IF(ISNUMBER(SEARCH(AV$1,$D19)),"T","")</f>
        <v/>
      </c>
    </row>
    <row r="20" spans="1:48" x14ac:dyDescent="0.85">
      <c r="A20">
        <v>250</v>
      </c>
      <c r="B20" t="s">
        <v>584</v>
      </c>
      <c r="C20" t="s">
        <v>585</v>
      </c>
      <c r="D20" t="s">
        <v>22</v>
      </c>
      <c r="E20">
        <v>2</v>
      </c>
      <c r="F20">
        <v>106</v>
      </c>
      <c r="G20">
        <v>130</v>
      </c>
      <c r="H20">
        <v>90</v>
      </c>
      <c r="I20">
        <v>110</v>
      </c>
      <c r="J20">
        <v>154</v>
      </c>
      <c r="K20">
        <v>90</v>
      </c>
      <c r="L20">
        <f>MAX(G20,I20)</f>
        <v>130</v>
      </c>
      <c r="M20">
        <f>MIN(H20,J20)</f>
        <v>90</v>
      </c>
      <c r="N20" s="1">
        <f>(F20*2+31)/2+60</f>
        <v>181.5</v>
      </c>
      <c r="O20" s="1">
        <f>(L20*2+31)/2+5</f>
        <v>150.5</v>
      </c>
      <c r="P20" s="1">
        <f>(M20*2+31)/2+5</f>
        <v>110.5</v>
      </c>
      <c r="Q20" s="1">
        <f>N20*P20</f>
        <v>20055.75</v>
      </c>
      <c r="R20" s="1">
        <f>((H20*2+31)/2+5)*N20</f>
        <v>20055.75</v>
      </c>
      <c r="S20" s="1">
        <f>((J20*2+31)/2+5)*N20</f>
        <v>31671.75</v>
      </c>
      <c r="T20" s="1">
        <v>683.98186966699461</v>
      </c>
      <c r="U20" s="1">
        <f>IF(T20&lt;200, 0, T20)</f>
        <v>683.98186966699461</v>
      </c>
      <c r="V20" s="5">
        <f>U20*O20</f>
        <v>102939.27138488268</v>
      </c>
      <c r="W20" s="2">
        <f>Q20/(constants!$B$1 * constants!$B$2 * (110/250) * AVERAGE(0.8, 1) * 1.5)</f>
        <v>3.0727755684620406</v>
      </c>
      <c r="X20" s="3">
        <v>0.62389313524960688</v>
      </c>
      <c r="Y20" s="1">
        <f>(W20+X20)*O20</f>
        <v>556.34863990860299</v>
      </c>
      <c r="Z20" s="7">
        <v>1.1000000000000001</v>
      </c>
      <c r="AA20" s="7">
        <f>95/constants!B1</f>
        <v>1.1176470588235294</v>
      </c>
      <c r="AB20" s="1">
        <f>Y20*Z20*AA20</f>
        <v>683.98156318175313</v>
      </c>
      <c r="AC20" t="str">
        <f>CONCATENATE("https://wiki.52poke.com/wiki/", B20)</f>
        <v>https://wiki.52poke.com/wiki/凤王</v>
      </c>
      <c r="AD20" s="6">
        <f>(T20-AB20)^2</f>
        <v>9.3933203245614058E-8</v>
      </c>
      <c r="AE20" t="str">
        <f>IF(ISNUMBER(SEARCH(AE$1,$D20)),"T","")</f>
        <v/>
      </c>
      <c r="AF20" t="str">
        <f>IF(ISNUMBER(SEARCH(AF$1,$D20)),"T","")</f>
        <v>T</v>
      </c>
      <c r="AG20" t="str">
        <f>IF(ISNUMBER(SEARCH(AG$1,$D20)),"T","")</f>
        <v/>
      </c>
      <c r="AH20" t="str">
        <f>IF(ISNUMBER(SEARCH(AH$1,$D20)),"T","")</f>
        <v/>
      </c>
      <c r="AI20" t="str">
        <f>IF(ISNUMBER(SEARCH(AI$1,$D20)),"T","")</f>
        <v/>
      </c>
      <c r="AJ20" t="str">
        <f>IF(ISNUMBER(SEARCH(AJ$1,$D20)),"T","")</f>
        <v/>
      </c>
      <c r="AK20" t="str">
        <f>IF(ISNUMBER(SEARCH(AK$1,$D20)),"T","")</f>
        <v/>
      </c>
      <c r="AL20" t="str">
        <f>IF(ISNUMBER(SEARCH(AL$1,$D20)),"T","")</f>
        <v/>
      </c>
      <c r="AM20" t="str">
        <f>IF(ISNUMBER(SEARCH(AM$1,$D20)),"T","")</f>
        <v/>
      </c>
      <c r="AN20" t="str">
        <f>IF(ISNUMBER(SEARCH(AN$1,$D20)),"T","")</f>
        <v>T</v>
      </c>
      <c r="AO20" t="str">
        <f>IF(ISNUMBER(SEARCH(AO$1,$D20)),"T","")</f>
        <v/>
      </c>
      <c r="AP20" t="str">
        <f>IF(ISNUMBER(SEARCH(AP$1,$D20)),"T","")</f>
        <v/>
      </c>
      <c r="AQ20" t="str">
        <f>IF(ISNUMBER(SEARCH(AQ$1,$D20)),"T","")</f>
        <v/>
      </c>
      <c r="AR20" t="str">
        <f>IF(ISNUMBER(SEARCH(AR$1,$D20)),"T","")</f>
        <v/>
      </c>
      <c r="AS20" t="str">
        <f>IF(ISNUMBER(SEARCH(AS$1,$D20)),"T","")</f>
        <v/>
      </c>
      <c r="AT20" t="str">
        <f>IF(ISNUMBER(SEARCH(AT$1,$D20)),"T","")</f>
        <v/>
      </c>
      <c r="AU20" t="str">
        <f>IF(ISNUMBER(SEARCH(AU$1,$D20)),"T","")</f>
        <v/>
      </c>
      <c r="AV20" t="str">
        <f>IF(ISNUMBER(SEARCH(AV$1,$D20)),"T","")</f>
        <v/>
      </c>
    </row>
    <row r="21" spans="1:48" x14ac:dyDescent="0.85">
      <c r="A21">
        <v>383</v>
      </c>
      <c r="B21" t="s">
        <v>873</v>
      </c>
      <c r="C21" t="s">
        <v>874</v>
      </c>
      <c r="D21" t="s">
        <v>255</v>
      </c>
      <c r="E21">
        <v>3</v>
      </c>
      <c r="F21">
        <v>100</v>
      </c>
      <c r="G21">
        <v>150</v>
      </c>
      <c r="H21">
        <v>140</v>
      </c>
      <c r="I21">
        <v>100</v>
      </c>
      <c r="J21">
        <v>90</v>
      </c>
      <c r="K21">
        <v>90</v>
      </c>
      <c r="L21">
        <f>MAX(G21,I21)</f>
        <v>150</v>
      </c>
      <c r="M21">
        <f>MIN(H21,J21)</f>
        <v>90</v>
      </c>
      <c r="N21" s="1">
        <f>(F21*2+31)/2+60</f>
        <v>175.5</v>
      </c>
      <c r="O21" s="1">
        <f>(L21*2+31)/2+5</f>
        <v>170.5</v>
      </c>
      <c r="P21" s="1">
        <f>(M21*2+31)/2+5</f>
        <v>110.5</v>
      </c>
      <c r="Q21" s="1">
        <f>N21*P21</f>
        <v>19392.75</v>
      </c>
      <c r="R21" s="1">
        <f>((H21*2+31)/2+5)*N21</f>
        <v>28167.75</v>
      </c>
      <c r="S21" s="1">
        <f>((J21*2+31)/2+5)*N21</f>
        <v>19392.75</v>
      </c>
      <c r="T21" s="1">
        <v>672.59448192556056</v>
      </c>
      <c r="U21" s="1">
        <f>IF(T21&lt;200, 0, T21)</f>
        <v>672.59448192556056</v>
      </c>
      <c r="V21" s="5">
        <f>U21*O21</f>
        <v>114677.35916830807</v>
      </c>
      <c r="W21" s="2">
        <f>Q21/(constants!$B$1 * constants!$B$2 * (110/250) * AVERAGE(0.8, 1) * 1.5)</f>
        <v>2.9711962108269314</v>
      </c>
      <c r="X21" s="3">
        <v>0.61501643396204053</v>
      </c>
      <c r="Y21" s="1">
        <f>(W21+X21)*O21</f>
        <v>611.44925593651976</v>
      </c>
      <c r="Z21" s="7">
        <v>1.1000000000000001</v>
      </c>
      <c r="AA21" s="7">
        <v>1</v>
      </c>
      <c r="AB21" s="1">
        <f>Y21*Z21*AA21</f>
        <v>672.5941815301718</v>
      </c>
      <c r="AC21" t="str">
        <f>CONCATENATE("https://wiki.52poke.com/wiki/", B21)</f>
        <v>https://wiki.52poke.com/wiki/固拉多</v>
      </c>
      <c r="AD21" s="6">
        <f>(T21-AB21)^2</f>
        <v>9.0237389589958909E-8</v>
      </c>
      <c r="AE21" t="str">
        <f>IF(ISNUMBER(SEARCH(AE$1,$D21)),"T","")</f>
        <v/>
      </c>
      <c r="AF21" t="str">
        <f>IF(ISNUMBER(SEARCH(AF$1,$D21)),"T","")</f>
        <v/>
      </c>
      <c r="AG21" t="str">
        <f>IF(ISNUMBER(SEARCH(AG$1,$D21)),"T","")</f>
        <v/>
      </c>
      <c r="AH21" t="str">
        <f>IF(ISNUMBER(SEARCH(AH$1,$D21)),"T","")</f>
        <v/>
      </c>
      <c r="AI21" t="str">
        <f>IF(ISNUMBER(SEARCH(AI$1,$D21)),"T","")</f>
        <v/>
      </c>
      <c r="AJ21" t="str">
        <f>IF(ISNUMBER(SEARCH(AJ$1,$D21)),"T","")</f>
        <v/>
      </c>
      <c r="AK21" t="str">
        <f>IF(ISNUMBER(SEARCH(AK$1,$D21)),"T","")</f>
        <v/>
      </c>
      <c r="AL21" t="str">
        <f>IF(ISNUMBER(SEARCH(AL$1,$D21)),"T","")</f>
        <v/>
      </c>
      <c r="AM21" t="str">
        <f>IF(ISNUMBER(SEARCH(AM$1,$D21)),"T","")</f>
        <v>T</v>
      </c>
      <c r="AN21" t="str">
        <f>IF(ISNUMBER(SEARCH(AN$1,$D21)),"T","")</f>
        <v/>
      </c>
      <c r="AO21" t="str">
        <f>IF(ISNUMBER(SEARCH(AO$1,$D21)),"T","")</f>
        <v/>
      </c>
      <c r="AP21" t="str">
        <f>IF(ISNUMBER(SEARCH(AP$1,$D21)),"T","")</f>
        <v/>
      </c>
      <c r="AQ21" t="str">
        <f>IF(ISNUMBER(SEARCH(AQ$1,$D21)),"T","")</f>
        <v/>
      </c>
      <c r="AR21" t="str">
        <f>IF(ISNUMBER(SEARCH(AR$1,$D21)),"T","")</f>
        <v/>
      </c>
      <c r="AS21" t="str">
        <f>IF(ISNUMBER(SEARCH(AS$1,$D21)),"T","")</f>
        <v/>
      </c>
      <c r="AT21" t="str">
        <f>IF(ISNUMBER(SEARCH(AT$1,$D21)),"T","")</f>
        <v/>
      </c>
      <c r="AU21" t="str">
        <f>IF(ISNUMBER(SEARCH(AU$1,$D21)),"T","")</f>
        <v/>
      </c>
      <c r="AV21" t="str">
        <f>IF(ISNUMBER(SEARCH(AV$1,$D21)),"T","")</f>
        <v/>
      </c>
    </row>
    <row r="22" spans="1:48" x14ac:dyDescent="0.85">
      <c r="A22">
        <v>646</v>
      </c>
      <c r="B22" t="s">
        <v>1436</v>
      </c>
      <c r="C22" t="s">
        <v>1438</v>
      </c>
      <c r="D22" t="s">
        <v>1437</v>
      </c>
      <c r="E22">
        <v>5</v>
      </c>
      <c r="F22">
        <v>125</v>
      </c>
      <c r="G22">
        <v>130</v>
      </c>
      <c r="H22">
        <v>90</v>
      </c>
      <c r="I22">
        <v>130</v>
      </c>
      <c r="J22">
        <v>90</v>
      </c>
      <c r="K22">
        <v>95</v>
      </c>
      <c r="L22">
        <f>MAX(G22,I22)</f>
        <v>130</v>
      </c>
      <c r="M22">
        <f>MIN(H22,J22)</f>
        <v>90</v>
      </c>
      <c r="N22" s="1">
        <f>(F22*2+31)/2+60</f>
        <v>200.5</v>
      </c>
      <c r="O22" s="1">
        <f>(L22*2+31)/2+5</f>
        <v>150.5</v>
      </c>
      <c r="P22" s="1">
        <f>(M22*2+31)/2+5</f>
        <v>110.5</v>
      </c>
      <c r="Q22" s="1">
        <f>N22*P22</f>
        <v>22155.25</v>
      </c>
      <c r="R22" s="1">
        <f>((H22*2+31)/2+5)*N22</f>
        <v>22155.25</v>
      </c>
      <c r="S22" s="1">
        <f>((J22*2+31)/2+5)*N22</f>
        <v>22155.25</v>
      </c>
      <c r="T22" s="1">
        <v>672.06659004118546</v>
      </c>
      <c r="U22" s="1">
        <f>IF(T22&lt;200, 0, T22)</f>
        <v>672.06659004118546</v>
      </c>
      <c r="V22" s="5">
        <f>U22*O22</f>
        <v>101146.02180119841</v>
      </c>
      <c r="W22" s="2">
        <f>Q22/(constants!$B$1 * constants!$B$2 * (110/250) * AVERAGE(0.8, 1) * 1.5)</f>
        <v>3.3944435343065513</v>
      </c>
      <c r="X22" s="3">
        <v>0.66515348841130817</v>
      </c>
      <c r="Y22" s="1">
        <f>(W22+X22)*O22</f>
        <v>610.96935191903788</v>
      </c>
      <c r="Z22" s="7">
        <v>1.1000000000000001</v>
      </c>
      <c r="AA22" s="7">
        <v>1</v>
      </c>
      <c r="AB22" s="1">
        <f>Y22*Z22*AA22</f>
        <v>672.06628711094174</v>
      </c>
      <c r="AC22" t="str">
        <f>CONCATENATE("https://wiki.52poke.com/wiki/", B22)</f>
        <v>https://wiki.52poke.com/wiki/酋雷姆</v>
      </c>
      <c r="AD22" s="6">
        <f>(T22-AB22)^2</f>
        <v>9.1766732560171751E-8</v>
      </c>
      <c r="AE22" t="str">
        <f>IF(ISNUMBER(SEARCH(AE$1,$D22)),"T","")</f>
        <v/>
      </c>
      <c r="AF22" t="str">
        <f>IF(ISNUMBER(SEARCH(AF$1,$D22)),"T","")</f>
        <v/>
      </c>
      <c r="AG22" t="str">
        <f>IF(ISNUMBER(SEARCH(AG$1,$D22)),"T","")</f>
        <v/>
      </c>
      <c r="AH22" t="str">
        <f>IF(ISNUMBER(SEARCH(AH$1,$D22)),"T","")</f>
        <v/>
      </c>
      <c r="AI22" t="str">
        <f>IF(ISNUMBER(SEARCH(AI$1,$D22)),"T","")</f>
        <v/>
      </c>
      <c r="AJ22" t="str">
        <f>IF(ISNUMBER(SEARCH(AJ$1,$D22)),"T","")</f>
        <v>T</v>
      </c>
      <c r="AK22" t="str">
        <f>IF(ISNUMBER(SEARCH(AK$1,$D22)),"T","")</f>
        <v/>
      </c>
      <c r="AL22" t="str">
        <f>IF(ISNUMBER(SEARCH(AL$1,$D22)),"T","")</f>
        <v/>
      </c>
      <c r="AM22" t="str">
        <f>IF(ISNUMBER(SEARCH(AM$1,$D22)),"T","")</f>
        <v/>
      </c>
      <c r="AN22" t="str">
        <f>IF(ISNUMBER(SEARCH(AN$1,$D22)),"T","")</f>
        <v/>
      </c>
      <c r="AO22" t="str">
        <f>IF(ISNUMBER(SEARCH(AO$1,$D22)),"T","")</f>
        <v/>
      </c>
      <c r="AP22" t="str">
        <f>IF(ISNUMBER(SEARCH(AP$1,$D22)),"T","")</f>
        <v/>
      </c>
      <c r="AQ22" t="str">
        <f>IF(ISNUMBER(SEARCH(AQ$1,$D22)),"T","")</f>
        <v/>
      </c>
      <c r="AR22" t="str">
        <f>IF(ISNUMBER(SEARCH(AR$1,$D22)),"T","")</f>
        <v/>
      </c>
      <c r="AS22" t="str">
        <f>IF(ISNUMBER(SEARCH(AS$1,$D22)),"T","")</f>
        <v>T</v>
      </c>
      <c r="AT22" t="str">
        <f>IF(ISNUMBER(SEARCH(AT$1,$D22)),"T","")</f>
        <v/>
      </c>
      <c r="AU22" t="str">
        <f>IF(ISNUMBER(SEARCH(AU$1,$D22)),"T","")</f>
        <v/>
      </c>
      <c r="AV22" t="str">
        <f>IF(ISNUMBER(SEARCH(AV$1,$D22)),"T","")</f>
        <v/>
      </c>
    </row>
    <row r="23" spans="1:48" x14ac:dyDescent="0.85">
      <c r="A23">
        <v>998</v>
      </c>
      <c r="B23" t="s">
        <v>2205</v>
      </c>
      <c r="C23" t="s">
        <v>2206</v>
      </c>
      <c r="D23" t="s">
        <v>1437</v>
      </c>
      <c r="E23">
        <v>9</v>
      </c>
      <c r="F23">
        <v>115</v>
      </c>
      <c r="G23">
        <v>145</v>
      </c>
      <c r="H23">
        <v>92</v>
      </c>
      <c r="I23">
        <v>75</v>
      </c>
      <c r="J23">
        <v>86</v>
      </c>
      <c r="K23">
        <v>87</v>
      </c>
      <c r="L23">
        <f>MAX(G23,I23)</f>
        <v>145</v>
      </c>
      <c r="M23">
        <f>MIN(H23,J23)</f>
        <v>86</v>
      </c>
      <c r="N23" s="1">
        <f>(F23*2+31)/2+60</f>
        <v>190.5</v>
      </c>
      <c r="O23" s="1">
        <f>(L23*2+31)/2+5</f>
        <v>165.5</v>
      </c>
      <c r="P23" s="1">
        <f>(M23*2+31)/2+5</f>
        <v>106.5</v>
      </c>
      <c r="Q23" s="1">
        <f>N23*P23</f>
        <v>20288.25</v>
      </c>
      <c r="R23" s="1">
        <f>((H23*2+31)/2+5)*N23</f>
        <v>21431.25</v>
      </c>
      <c r="S23" s="1">
        <f>((J23*2+31)/2+5)*N23</f>
        <v>20288.25</v>
      </c>
      <c r="T23" s="1">
        <v>669.57539958428379</v>
      </c>
      <c r="U23" s="1">
        <f>IF(T23&lt;200, 0, T23)</f>
        <v>669.57539958428379</v>
      </c>
      <c r="V23" s="5">
        <f>U23*O23</f>
        <v>110814.72863119897</v>
      </c>
      <c r="W23" s="2">
        <f>Q23/(constants!$B$1 * constants!$B$2 * (110/250) * AVERAGE(0.8, 1) * 1.5)</f>
        <v>3.1083972888996918</v>
      </c>
      <c r="X23" s="3">
        <v>0.56957631469028969</v>
      </c>
      <c r="Y23" s="1">
        <f>(W23+X23)*O23</f>
        <v>608.70463139414187</v>
      </c>
      <c r="Z23" s="7">
        <v>1.1000000000000001</v>
      </c>
      <c r="AA23" s="7">
        <v>1</v>
      </c>
      <c r="AB23" s="1">
        <f>Y23*Z23*AA23</f>
        <v>669.57509453355613</v>
      </c>
      <c r="AC23" t="str">
        <f>CONCATENATE("https://wiki.52poke.com/wiki/", B23)</f>
        <v>https://wiki.52poke.com/wiki/戟脊龙</v>
      </c>
      <c r="AD23" s="6">
        <f>(T23-AB23)^2</f>
        <v>9.3055946446616914E-8</v>
      </c>
      <c r="AE23" t="str">
        <f>IF(ISNUMBER(SEARCH(AE$1,$D23)),"T","")</f>
        <v/>
      </c>
      <c r="AF23" t="str">
        <f>IF(ISNUMBER(SEARCH(AF$1,$D23)),"T","")</f>
        <v/>
      </c>
      <c r="AG23" t="str">
        <f>IF(ISNUMBER(SEARCH(AG$1,$D23)),"T","")</f>
        <v/>
      </c>
      <c r="AH23" t="str">
        <f>IF(ISNUMBER(SEARCH(AH$1,$D23)),"T","")</f>
        <v/>
      </c>
      <c r="AI23" t="str">
        <f>IF(ISNUMBER(SEARCH(AI$1,$D23)),"T","")</f>
        <v/>
      </c>
      <c r="AJ23" t="str">
        <f>IF(ISNUMBER(SEARCH(AJ$1,$D23)),"T","")</f>
        <v>T</v>
      </c>
      <c r="AK23" t="str">
        <f>IF(ISNUMBER(SEARCH(AK$1,$D23)),"T","")</f>
        <v/>
      </c>
      <c r="AL23" t="str">
        <f>IF(ISNUMBER(SEARCH(AL$1,$D23)),"T","")</f>
        <v/>
      </c>
      <c r="AM23" t="str">
        <f>IF(ISNUMBER(SEARCH(AM$1,$D23)),"T","")</f>
        <v/>
      </c>
      <c r="AN23" t="str">
        <f>IF(ISNUMBER(SEARCH(AN$1,$D23)),"T","")</f>
        <v/>
      </c>
      <c r="AO23" t="str">
        <f>IF(ISNUMBER(SEARCH(AO$1,$D23)),"T","")</f>
        <v/>
      </c>
      <c r="AP23" t="str">
        <f>IF(ISNUMBER(SEARCH(AP$1,$D23)),"T","")</f>
        <v/>
      </c>
      <c r="AQ23" t="str">
        <f>IF(ISNUMBER(SEARCH(AQ$1,$D23)),"T","")</f>
        <v/>
      </c>
      <c r="AR23" t="str">
        <f>IF(ISNUMBER(SEARCH(AR$1,$D23)),"T","")</f>
        <v/>
      </c>
      <c r="AS23" t="str">
        <f>IF(ISNUMBER(SEARCH(AS$1,$D23)),"T","")</f>
        <v>T</v>
      </c>
      <c r="AT23" t="str">
        <f>IF(ISNUMBER(SEARCH(AT$1,$D23)),"T","")</f>
        <v/>
      </c>
      <c r="AU23" t="str">
        <f>IF(ISNUMBER(SEARCH(AU$1,$D23)),"T","")</f>
        <v/>
      </c>
      <c r="AV23" t="str">
        <f>IF(ISNUMBER(SEARCH(AV$1,$D23)),"T","")</f>
        <v/>
      </c>
    </row>
    <row r="24" spans="1:48" x14ac:dyDescent="0.85">
      <c r="A24">
        <v>149</v>
      </c>
      <c r="B24" t="s">
        <v>360</v>
      </c>
      <c r="C24" t="s">
        <v>362</v>
      </c>
      <c r="D24" t="s">
        <v>361</v>
      </c>
      <c r="E24">
        <v>1</v>
      </c>
      <c r="F24">
        <v>91</v>
      </c>
      <c r="G24">
        <v>134</v>
      </c>
      <c r="H24">
        <v>95</v>
      </c>
      <c r="I24">
        <v>100</v>
      </c>
      <c r="J24">
        <v>100</v>
      </c>
      <c r="K24">
        <v>80</v>
      </c>
      <c r="L24">
        <f>MAX(G24,I24)</f>
        <v>134</v>
      </c>
      <c r="M24">
        <f>MIN(H24,J24)</f>
        <v>95</v>
      </c>
      <c r="N24" s="1">
        <f>(F24*2+31)/2+60</f>
        <v>166.5</v>
      </c>
      <c r="O24" s="1">
        <f>(L24*2+31)/2+5</f>
        <v>154.5</v>
      </c>
      <c r="P24" s="1">
        <f>(M24*2+31)/2+5</f>
        <v>115.5</v>
      </c>
      <c r="Q24" s="1">
        <f>N24*P24</f>
        <v>19230.75</v>
      </c>
      <c r="R24" s="1">
        <f>((H24*2+31)/2+5)*N24</f>
        <v>19230.75</v>
      </c>
      <c r="S24" s="1">
        <f>((J24*2+31)/2+5)*N24</f>
        <v>20063.25</v>
      </c>
      <c r="T24" s="1">
        <v>663.95004297988771</v>
      </c>
      <c r="U24" s="1">
        <f>IF(T24&lt;200, 0, T24)</f>
        <v>663.95004297988771</v>
      </c>
      <c r="V24" s="5">
        <f>U24*O24</f>
        <v>102580.28164039266</v>
      </c>
      <c r="W24" s="2">
        <f>Q24/(constants!$B$1 * constants!$B$2 * (110/250) * AVERAGE(0.8, 1) * 1.5)</f>
        <v>2.9463759152961813</v>
      </c>
      <c r="X24" s="3">
        <v>0.49155152154063952</v>
      </c>
      <c r="Y24" s="1">
        <f>(W24+X24)*O24</f>
        <v>531.15978899128879</v>
      </c>
      <c r="Z24" s="7">
        <v>1.25</v>
      </c>
      <c r="AA24" s="7">
        <v>1</v>
      </c>
      <c r="AB24" s="1">
        <f>Y24*Z24*AA24</f>
        <v>663.94973623911096</v>
      </c>
      <c r="AC24" t="str">
        <f>CONCATENATE("https://wiki.52poke.com/wiki/", B24)</f>
        <v>https://wiki.52poke.com/wiki/快龙</v>
      </c>
      <c r="AD24" s="6">
        <f>(T24-AB24)^2</f>
        <v>9.408990412137908E-8</v>
      </c>
      <c r="AE24" t="str">
        <f>IF(ISNUMBER(SEARCH(AE$1,$D24)),"T","")</f>
        <v/>
      </c>
      <c r="AF24" t="str">
        <f>IF(ISNUMBER(SEARCH(AF$1,$D24)),"T","")</f>
        <v/>
      </c>
      <c r="AG24" t="str">
        <f>IF(ISNUMBER(SEARCH(AG$1,$D24)),"T","")</f>
        <v/>
      </c>
      <c r="AH24" t="str">
        <f>IF(ISNUMBER(SEARCH(AH$1,$D24)),"T","")</f>
        <v/>
      </c>
      <c r="AI24" t="str">
        <f>IF(ISNUMBER(SEARCH(AI$1,$D24)),"T","")</f>
        <v/>
      </c>
      <c r="AJ24" t="str">
        <f>IF(ISNUMBER(SEARCH(AJ$1,$D24)),"T","")</f>
        <v/>
      </c>
      <c r="AK24" t="str">
        <f>IF(ISNUMBER(SEARCH(AK$1,$D24)),"T","")</f>
        <v/>
      </c>
      <c r="AL24" t="str">
        <f>IF(ISNUMBER(SEARCH(AL$1,$D24)),"T","")</f>
        <v/>
      </c>
      <c r="AM24" t="str">
        <f>IF(ISNUMBER(SEARCH(AM$1,$D24)),"T","")</f>
        <v/>
      </c>
      <c r="AN24" t="str">
        <f>IF(ISNUMBER(SEARCH(AN$1,$D24)),"T","")</f>
        <v>T</v>
      </c>
      <c r="AO24" t="str">
        <f>IF(ISNUMBER(SEARCH(AO$1,$D24)),"T","")</f>
        <v/>
      </c>
      <c r="AP24" t="str">
        <f>IF(ISNUMBER(SEARCH(AP$1,$D24)),"T","")</f>
        <v/>
      </c>
      <c r="AQ24" t="str">
        <f>IF(ISNUMBER(SEARCH(AQ$1,$D24)),"T","")</f>
        <v/>
      </c>
      <c r="AR24" t="str">
        <f>IF(ISNUMBER(SEARCH(AR$1,$D24)),"T","")</f>
        <v/>
      </c>
      <c r="AS24" t="str">
        <f>IF(ISNUMBER(SEARCH(AS$1,$D24)),"T","")</f>
        <v>T</v>
      </c>
      <c r="AT24" t="str">
        <f>IF(ISNUMBER(SEARCH(AT$1,$D24)),"T","")</f>
        <v/>
      </c>
      <c r="AU24" t="str">
        <f>IF(ISNUMBER(SEARCH(AU$1,$D24)),"T","")</f>
        <v/>
      </c>
      <c r="AV24" t="str">
        <f>IF(ISNUMBER(SEARCH(AV$1,$D24)),"T","")</f>
        <v/>
      </c>
    </row>
    <row r="25" spans="1:48" x14ac:dyDescent="0.85">
      <c r="A25">
        <v>373</v>
      </c>
      <c r="B25" t="s">
        <v>851</v>
      </c>
      <c r="C25" t="s">
        <v>852</v>
      </c>
      <c r="D25" t="s">
        <v>361</v>
      </c>
      <c r="E25">
        <v>3</v>
      </c>
      <c r="F25">
        <v>95</v>
      </c>
      <c r="G25">
        <v>135</v>
      </c>
      <c r="H25">
        <v>80</v>
      </c>
      <c r="I25">
        <v>110</v>
      </c>
      <c r="J25">
        <v>80</v>
      </c>
      <c r="K25">
        <v>100</v>
      </c>
      <c r="L25">
        <f>MAX(G25,I25)</f>
        <v>135</v>
      </c>
      <c r="M25">
        <f>MIN(H25,J25)</f>
        <v>80</v>
      </c>
      <c r="N25" s="1">
        <f>(F25*2+31)/2+60</f>
        <v>170.5</v>
      </c>
      <c r="O25" s="1">
        <f>(L25*2+31)/2+5</f>
        <v>155.5</v>
      </c>
      <c r="P25" s="1">
        <f>(M25*2+31)/2+5</f>
        <v>100.5</v>
      </c>
      <c r="Q25" s="1">
        <f>N25*P25</f>
        <v>17135.25</v>
      </c>
      <c r="R25" s="1">
        <f>((H25*2+31)/2+5)*N25</f>
        <v>17135.25</v>
      </c>
      <c r="S25" s="1">
        <f>((J25*2+31)/2+5)*N25</f>
        <v>17135.25</v>
      </c>
      <c r="T25" s="1">
        <v>656.94143102349267</v>
      </c>
      <c r="U25" s="1">
        <f>IF(T25&lt;200, 0, T25)</f>
        <v>656.94143102349267</v>
      </c>
      <c r="V25" s="5">
        <f>U25*O25</f>
        <v>102154.39252415311</v>
      </c>
      <c r="W25" s="2">
        <f>Q25/(constants!$B$1 * constants!$B$2 * (110/250) * AVERAGE(0.8, 1) * 1.5)</f>
        <v>2.6253207962548983</v>
      </c>
      <c r="X25" s="3">
        <v>0.75444077770279339</v>
      </c>
      <c r="Y25" s="1">
        <f>(W25+X25)*O25</f>
        <v>525.55292475042108</v>
      </c>
      <c r="Z25" s="7">
        <v>1.25</v>
      </c>
      <c r="AA25" s="7">
        <v>1</v>
      </c>
      <c r="AB25" s="1">
        <f>Y25*Z25*AA25</f>
        <v>656.94115593802633</v>
      </c>
      <c r="AC25" t="str">
        <f>CONCATENATE("https://wiki.52poke.com/wiki/", B25)</f>
        <v>https://wiki.52poke.com/wiki/暴飞龙</v>
      </c>
      <c r="AD25" s="6">
        <f>(T25-AB25)^2</f>
        <v>7.5672013792489291E-8</v>
      </c>
      <c r="AE25" t="str">
        <f>IF(ISNUMBER(SEARCH(AE$1,$D25)),"T","")</f>
        <v/>
      </c>
      <c r="AF25" t="str">
        <f>IF(ISNUMBER(SEARCH(AF$1,$D25)),"T","")</f>
        <v/>
      </c>
      <c r="AG25" t="str">
        <f>IF(ISNUMBER(SEARCH(AG$1,$D25)),"T","")</f>
        <v/>
      </c>
      <c r="AH25" t="str">
        <f>IF(ISNUMBER(SEARCH(AH$1,$D25)),"T","")</f>
        <v/>
      </c>
      <c r="AI25" t="str">
        <f>IF(ISNUMBER(SEARCH(AI$1,$D25)),"T","")</f>
        <v/>
      </c>
      <c r="AJ25" t="str">
        <f>IF(ISNUMBER(SEARCH(AJ$1,$D25)),"T","")</f>
        <v/>
      </c>
      <c r="AK25" t="str">
        <f>IF(ISNUMBER(SEARCH(AK$1,$D25)),"T","")</f>
        <v/>
      </c>
      <c r="AL25" t="str">
        <f>IF(ISNUMBER(SEARCH(AL$1,$D25)),"T","")</f>
        <v/>
      </c>
      <c r="AM25" t="str">
        <f>IF(ISNUMBER(SEARCH(AM$1,$D25)),"T","")</f>
        <v/>
      </c>
      <c r="AN25" t="str">
        <f>IF(ISNUMBER(SEARCH(AN$1,$D25)),"T","")</f>
        <v>T</v>
      </c>
      <c r="AO25" t="str">
        <f>IF(ISNUMBER(SEARCH(AO$1,$D25)),"T","")</f>
        <v/>
      </c>
      <c r="AP25" t="str">
        <f>IF(ISNUMBER(SEARCH(AP$1,$D25)),"T","")</f>
        <v/>
      </c>
      <c r="AQ25" t="str">
        <f>IF(ISNUMBER(SEARCH(AQ$1,$D25)),"T","")</f>
        <v/>
      </c>
      <c r="AR25" t="str">
        <f>IF(ISNUMBER(SEARCH(AR$1,$D25)),"T","")</f>
        <v/>
      </c>
      <c r="AS25" t="str">
        <f>IF(ISNUMBER(SEARCH(AS$1,$D25)),"T","")</f>
        <v>T</v>
      </c>
      <c r="AT25" t="str">
        <f>IF(ISNUMBER(SEARCH(AT$1,$D25)),"T","")</f>
        <v/>
      </c>
      <c r="AU25" t="str">
        <f>IF(ISNUMBER(SEARCH(AU$1,$D25)),"T","")</f>
        <v/>
      </c>
      <c r="AV25" t="str">
        <f>IF(ISNUMBER(SEARCH(AV$1,$D25)),"T","")</f>
        <v/>
      </c>
    </row>
    <row r="26" spans="1:48" x14ac:dyDescent="0.85">
      <c r="A26">
        <v>1021</v>
      </c>
      <c r="B26" t="s">
        <v>2255</v>
      </c>
      <c r="C26" t="s">
        <v>2256</v>
      </c>
      <c r="D26" t="s">
        <v>1947</v>
      </c>
      <c r="E26">
        <v>9</v>
      </c>
      <c r="F26">
        <v>125</v>
      </c>
      <c r="G26">
        <v>73</v>
      </c>
      <c r="H26">
        <v>91</v>
      </c>
      <c r="I26">
        <v>137</v>
      </c>
      <c r="J26">
        <v>89</v>
      </c>
      <c r="K26">
        <v>75</v>
      </c>
      <c r="L26">
        <f>MAX(G26,I26)</f>
        <v>137</v>
      </c>
      <c r="M26">
        <f>MIN(H26,J26)</f>
        <v>89</v>
      </c>
      <c r="N26" s="1">
        <f>(F26*2+31)/2+60</f>
        <v>200.5</v>
      </c>
      <c r="O26" s="1">
        <f>(L26*2+31)/2+5</f>
        <v>157.5</v>
      </c>
      <c r="P26" s="1">
        <f>(M26*2+31)/2+5</f>
        <v>109.5</v>
      </c>
      <c r="Q26" s="1">
        <f>N26*P26</f>
        <v>21954.75</v>
      </c>
      <c r="R26" s="1">
        <f>((H26*2+31)/2+5)*N26</f>
        <v>22355.75</v>
      </c>
      <c r="S26" s="1">
        <f>((J26*2+31)/2+5)*N26</f>
        <v>21954.75</v>
      </c>
      <c r="T26" s="1">
        <v>653.32620720210616</v>
      </c>
      <c r="U26" s="1">
        <f>IF(T26&lt;200, 0, T26)</f>
        <v>653.32620720210616</v>
      </c>
      <c r="V26" s="5">
        <f>U26*O26</f>
        <v>102898.87763433171</v>
      </c>
      <c r="W26" s="2">
        <f>Q26/(constants!$B$1 * constants!$B$2 * (110/250) * AVERAGE(0.8, 1) * 1.5)</f>
        <v>3.3637245882947275</v>
      </c>
      <c r="X26" s="3">
        <v>0.40727623739671825</v>
      </c>
      <c r="Y26" s="1">
        <f>(W26+X26)*O26</f>
        <v>593.93263004640266</v>
      </c>
      <c r="Z26" s="7">
        <v>1.1000000000000001</v>
      </c>
      <c r="AA26" s="7">
        <v>1</v>
      </c>
      <c r="AB26" s="1">
        <f>Y26*Z26*AA26</f>
        <v>653.32589305104295</v>
      </c>
      <c r="AC26" t="str">
        <f>CONCATENATE("https://wiki.52poke.com/wiki/", B26)</f>
        <v>https://wiki.52poke.com/wiki/猛雷鼓</v>
      </c>
      <c r="AD26" s="6">
        <f>(T26-AB26)^2</f>
        <v>9.8690890514494434E-8</v>
      </c>
      <c r="AE26" t="str">
        <f>IF(ISNUMBER(SEARCH(AE$1,$D26)),"T","")</f>
        <v/>
      </c>
      <c r="AF26" t="str">
        <f>IF(ISNUMBER(SEARCH(AF$1,$D26)),"T","")</f>
        <v/>
      </c>
      <c r="AG26" t="str">
        <f>IF(ISNUMBER(SEARCH(AG$1,$D26)),"T","")</f>
        <v/>
      </c>
      <c r="AH26" t="str">
        <f>IF(ISNUMBER(SEARCH(AH$1,$D26)),"T","")</f>
        <v/>
      </c>
      <c r="AI26" t="str">
        <f>IF(ISNUMBER(SEARCH(AI$1,$D26)),"T","")</f>
        <v>T</v>
      </c>
      <c r="AJ26" t="str">
        <f>IF(ISNUMBER(SEARCH(AJ$1,$D26)),"T","")</f>
        <v/>
      </c>
      <c r="AK26" t="str">
        <f>IF(ISNUMBER(SEARCH(AK$1,$D26)),"T","")</f>
        <v/>
      </c>
      <c r="AL26" t="str">
        <f>IF(ISNUMBER(SEARCH(AL$1,$D26)),"T","")</f>
        <v/>
      </c>
      <c r="AM26" t="str">
        <f>IF(ISNUMBER(SEARCH(AM$1,$D26)),"T","")</f>
        <v/>
      </c>
      <c r="AN26" t="str">
        <f>IF(ISNUMBER(SEARCH(AN$1,$D26)),"T","")</f>
        <v/>
      </c>
      <c r="AO26" t="str">
        <f>IF(ISNUMBER(SEARCH(AO$1,$D26)),"T","")</f>
        <v/>
      </c>
      <c r="AP26" t="str">
        <f>IF(ISNUMBER(SEARCH(AP$1,$D26)),"T","")</f>
        <v/>
      </c>
      <c r="AQ26" t="str">
        <f>IF(ISNUMBER(SEARCH(AQ$1,$D26)),"T","")</f>
        <v/>
      </c>
      <c r="AR26" t="str">
        <f>IF(ISNUMBER(SEARCH(AR$1,$D26)),"T","")</f>
        <v/>
      </c>
      <c r="AS26" t="str">
        <f>IF(ISNUMBER(SEARCH(AS$1,$D26)),"T","")</f>
        <v>T</v>
      </c>
      <c r="AT26" t="str">
        <f>IF(ISNUMBER(SEARCH(AT$1,$D26)),"T","")</f>
        <v/>
      </c>
      <c r="AU26" t="str">
        <f>IF(ISNUMBER(SEARCH(AU$1,$D26)),"T","")</f>
        <v/>
      </c>
      <c r="AV26" t="str">
        <f>IF(ISNUMBER(SEARCH(AV$1,$D26)),"T","")</f>
        <v/>
      </c>
    </row>
    <row r="27" spans="1:48" x14ac:dyDescent="0.85">
      <c r="A27">
        <v>800</v>
      </c>
      <c r="B27" t="s">
        <v>1775</v>
      </c>
      <c r="C27" t="s">
        <v>1776</v>
      </c>
      <c r="D27" t="s">
        <v>160</v>
      </c>
      <c r="E27">
        <v>7</v>
      </c>
      <c r="F27">
        <v>97</v>
      </c>
      <c r="G27">
        <v>107</v>
      </c>
      <c r="H27">
        <v>101</v>
      </c>
      <c r="I27">
        <v>127</v>
      </c>
      <c r="J27">
        <v>89</v>
      </c>
      <c r="K27">
        <v>79</v>
      </c>
      <c r="L27">
        <f>MAX(G27,I27)</f>
        <v>127</v>
      </c>
      <c r="M27">
        <f>MIN(H27,J27)</f>
        <v>89</v>
      </c>
      <c r="N27" s="1">
        <f>(F27*2+31)/2+60</f>
        <v>172.5</v>
      </c>
      <c r="O27" s="1">
        <f>(L27*2+31)/2+5</f>
        <v>147.5</v>
      </c>
      <c r="P27" s="1">
        <f>(M27*2+31)/2+5</f>
        <v>109.5</v>
      </c>
      <c r="Q27" s="1">
        <f>N27*P27</f>
        <v>18888.75</v>
      </c>
      <c r="R27" s="1">
        <f>((H27*2+31)/2+5)*N27</f>
        <v>20958.75</v>
      </c>
      <c r="S27" s="1">
        <f>((J27*2+31)/2+5)*N27</f>
        <v>18888.75</v>
      </c>
      <c r="T27" s="1">
        <v>650.20150696632334</v>
      </c>
      <c r="U27" s="1">
        <f>IF(T27&lt;200, 0, T27)</f>
        <v>650.20150696632334</v>
      </c>
      <c r="V27" s="5">
        <f>U27*O27</f>
        <v>95904.722277532695</v>
      </c>
      <c r="W27" s="2">
        <f>Q27/(constants!$B$1 * constants!$B$2 * (110/250) * AVERAGE(0.8, 1) * 1.5)</f>
        <v>2.8939775136201522</v>
      </c>
      <c r="X27" s="3">
        <v>0.44552532779506482</v>
      </c>
      <c r="Y27" s="1">
        <f>(W27+X27)*O27</f>
        <v>492.57666910874451</v>
      </c>
      <c r="Z27" s="7">
        <v>1.2</v>
      </c>
      <c r="AA27" s="7">
        <v>1.1000000000000001</v>
      </c>
      <c r="AB27" s="1">
        <f>Y27*Z27*AA27</f>
        <v>650.20120322354285</v>
      </c>
      <c r="AC27" t="str">
        <f>CONCATENATE("https://wiki.52poke.com/wiki/", B27)</f>
        <v>https://wiki.52poke.com/wiki/奈克洛兹玛</v>
      </c>
      <c r="AD27" s="6">
        <f>(T27-AB27)^2</f>
        <v>9.225967669881941E-8</v>
      </c>
      <c r="AE27" t="str">
        <f>IF(ISNUMBER(SEARCH(AE$1,$D27)),"T","")</f>
        <v/>
      </c>
      <c r="AF27" t="str">
        <f>IF(ISNUMBER(SEARCH(AF$1,$D27)),"T","")</f>
        <v/>
      </c>
      <c r="AG27" t="str">
        <f>IF(ISNUMBER(SEARCH(AG$1,$D27)),"T","")</f>
        <v/>
      </c>
      <c r="AH27" t="str">
        <f>IF(ISNUMBER(SEARCH(AH$1,$D27)),"T","")</f>
        <v/>
      </c>
      <c r="AI27" t="str">
        <f>IF(ISNUMBER(SEARCH(AI$1,$D27)),"T","")</f>
        <v/>
      </c>
      <c r="AJ27" t="str">
        <f>IF(ISNUMBER(SEARCH(AJ$1,$D27)),"T","")</f>
        <v/>
      </c>
      <c r="AK27" t="str">
        <f>IF(ISNUMBER(SEARCH(AK$1,$D27)),"T","")</f>
        <v/>
      </c>
      <c r="AL27" t="str">
        <f>IF(ISNUMBER(SEARCH(AL$1,$D27)),"T","")</f>
        <v/>
      </c>
      <c r="AM27" t="str">
        <f>IF(ISNUMBER(SEARCH(AM$1,$D27)),"T","")</f>
        <v/>
      </c>
      <c r="AN27" t="str">
        <f>IF(ISNUMBER(SEARCH(AN$1,$D27)),"T","")</f>
        <v/>
      </c>
      <c r="AO27" t="str">
        <f>IF(ISNUMBER(SEARCH(AO$1,$D27)),"T","")</f>
        <v>T</v>
      </c>
      <c r="AP27" t="str">
        <f>IF(ISNUMBER(SEARCH(AP$1,$D27)),"T","")</f>
        <v/>
      </c>
      <c r="AQ27" t="str">
        <f>IF(ISNUMBER(SEARCH(AQ$1,$D27)),"T","")</f>
        <v/>
      </c>
      <c r="AR27" t="str">
        <f>IF(ISNUMBER(SEARCH(AR$1,$D27)),"T","")</f>
        <v/>
      </c>
      <c r="AS27" t="str">
        <f>IF(ISNUMBER(SEARCH(AS$1,$D27)),"T","")</f>
        <v/>
      </c>
      <c r="AT27" t="str">
        <f>IF(ISNUMBER(SEARCH(AT$1,$D27)),"T","")</f>
        <v/>
      </c>
      <c r="AU27" t="str">
        <f>IF(ISNUMBER(SEARCH(AU$1,$D27)),"T","")</f>
        <v/>
      </c>
      <c r="AV27" t="str">
        <f>IF(ISNUMBER(SEARCH(AV$1,$D27)),"T","")</f>
        <v/>
      </c>
    </row>
    <row r="28" spans="1:48" x14ac:dyDescent="0.85">
      <c r="A28">
        <v>896</v>
      </c>
      <c r="B28" t="s">
        <v>1982</v>
      </c>
      <c r="C28" t="s">
        <v>1983</v>
      </c>
      <c r="D28" t="s">
        <v>97</v>
      </c>
      <c r="E28">
        <v>8</v>
      </c>
      <c r="F28">
        <v>100</v>
      </c>
      <c r="G28">
        <v>145</v>
      </c>
      <c r="H28">
        <v>130</v>
      </c>
      <c r="I28">
        <v>65</v>
      </c>
      <c r="J28">
        <v>110</v>
      </c>
      <c r="K28">
        <v>30</v>
      </c>
      <c r="L28">
        <f>MAX(G28,I28)</f>
        <v>145</v>
      </c>
      <c r="M28">
        <f>MIN(H28,J28)</f>
        <v>110</v>
      </c>
      <c r="N28" s="1">
        <f>(F28*2+31)/2+60</f>
        <v>175.5</v>
      </c>
      <c r="O28" s="1">
        <f>(L28*2+31)/2+5</f>
        <v>165.5</v>
      </c>
      <c r="P28" s="1">
        <f>(M28*2+31)/2+5</f>
        <v>130.5</v>
      </c>
      <c r="Q28" s="1">
        <f>N28*P28</f>
        <v>22902.75</v>
      </c>
      <c r="R28" s="1">
        <f>((H28*2+31)/2+5)*N28</f>
        <v>26412.75</v>
      </c>
      <c r="S28" s="1">
        <f>((J28*2+31)/2+5)*N28</f>
        <v>22902.75</v>
      </c>
      <c r="T28" s="1">
        <v>642.53071979037065</v>
      </c>
      <c r="U28" s="1">
        <f>IF(T28&lt;200, 0, T28)</f>
        <v>642.53071979037065</v>
      </c>
      <c r="V28" s="5">
        <f>U28*O28</f>
        <v>106338.83412530634</v>
      </c>
      <c r="W28" s="2">
        <f>Q28/(constants!$B$1 * constants!$B$2 * (110/250) * AVERAGE(0.8, 1) * 1.5)</f>
        <v>3.5089692806598602</v>
      </c>
      <c r="X28" s="3">
        <v>2.0447777447576976E-2</v>
      </c>
      <c r="Y28" s="1">
        <f>(W28+X28)*O28</f>
        <v>584.11852311678081</v>
      </c>
      <c r="Z28" s="7">
        <v>1.1000000000000001</v>
      </c>
      <c r="AA28" s="7">
        <v>1</v>
      </c>
      <c r="AB28" s="1">
        <f>Y28*Z28*AA28</f>
        <v>642.53037542845891</v>
      </c>
      <c r="AC28" t="str">
        <f>CONCATENATE("https://wiki.52poke.com/wiki/", B28)</f>
        <v>https://wiki.52poke.com/wiki/雪暴马</v>
      </c>
      <c r="AD28" s="6">
        <f>(T28-AB28)^2</f>
        <v>1.1858512625954354E-7</v>
      </c>
      <c r="AE28" t="str">
        <f>IF(ISNUMBER(SEARCH(AE$1,$D28)),"T","")</f>
        <v/>
      </c>
      <c r="AF28" t="str">
        <f>IF(ISNUMBER(SEARCH(AF$1,$D28)),"T","")</f>
        <v/>
      </c>
      <c r="AG28" t="str">
        <f>IF(ISNUMBER(SEARCH(AG$1,$D28)),"T","")</f>
        <v/>
      </c>
      <c r="AH28" t="str">
        <f>IF(ISNUMBER(SEARCH(AH$1,$D28)),"T","")</f>
        <v/>
      </c>
      <c r="AI28" t="str">
        <f>IF(ISNUMBER(SEARCH(AI$1,$D28)),"T","")</f>
        <v/>
      </c>
      <c r="AJ28" t="str">
        <f>IF(ISNUMBER(SEARCH(AJ$1,$D28)),"T","")</f>
        <v>T</v>
      </c>
      <c r="AK28" t="str">
        <f>IF(ISNUMBER(SEARCH(AK$1,$D28)),"T","")</f>
        <v/>
      </c>
      <c r="AL28" t="str">
        <f>IF(ISNUMBER(SEARCH(AL$1,$D28)),"T","")</f>
        <v/>
      </c>
      <c r="AM28" t="str">
        <f>IF(ISNUMBER(SEARCH(AM$1,$D28)),"T","")</f>
        <v/>
      </c>
      <c r="AN28" t="str">
        <f>IF(ISNUMBER(SEARCH(AN$1,$D28)),"T","")</f>
        <v/>
      </c>
      <c r="AO28" t="str">
        <f>IF(ISNUMBER(SEARCH(AO$1,$D28)),"T","")</f>
        <v/>
      </c>
      <c r="AP28" t="str">
        <f>IF(ISNUMBER(SEARCH(AP$1,$D28)),"T","")</f>
        <v/>
      </c>
      <c r="AQ28" t="str">
        <f>IF(ISNUMBER(SEARCH(AQ$1,$D28)),"T","")</f>
        <v/>
      </c>
      <c r="AR28" t="str">
        <f>IF(ISNUMBER(SEARCH(AR$1,$D28)),"T","")</f>
        <v/>
      </c>
      <c r="AS28" t="str">
        <f>IF(ISNUMBER(SEARCH(AS$1,$D28)),"T","")</f>
        <v/>
      </c>
      <c r="AT28" t="str">
        <f>IF(ISNUMBER(SEARCH(AT$1,$D28)),"T","")</f>
        <v/>
      </c>
      <c r="AU28" t="str">
        <f>IF(ISNUMBER(SEARCH(AU$1,$D28)),"T","")</f>
        <v/>
      </c>
      <c r="AV28" t="str">
        <f>IF(ISNUMBER(SEARCH(AV$1,$D28)),"T","")</f>
        <v/>
      </c>
    </row>
    <row r="29" spans="1:48" x14ac:dyDescent="0.85">
      <c r="A29">
        <v>445</v>
      </c>
      <c r="B29" t="s">
        <v>1003</v>
      </c>
      <c r="C29" t="s">
        <v>1004</v>
      </c>
      <c r="D29" t="s">
        <v>999</v>
      </c>
      <c r="E29">
        <v>4</v>
      </c>
      <c r="F29">
        <v>108</v>
      </c>
      <c r="G29">
        <v>130</v>
      </c>
      <c r="H29">
        <v>95</v>
      </c>
      <c r="I29">
        <v>80</v>
      </c>
      <c r="J29">
        <v>85</v>
      </c>
      <c r="K29">
        <v>102</v>
      </c>
      <c r="L29">
        <f>MAX(G29,I29)</f>
        <v>130</v>
      </c>
      <c r="M29">
        <f>MIN(H29,J29)</f>
        <v>85</v>
      </c>
      <c r="N29" s="1">
        <f>(F29*2+31)/2+60</f>
        <v>183.5</v>
      </c>
      <c r="O29" s="1">
        <f>(L29*2+31)/2+5</f>
        <v>150.5</v>
      </c>
      <c r="P29" s="1">
        <f>(M29*2+31)/2+5</f>
        <v>105.5</v>
      </c>
      <c r="Q29" s="1">
        <f>N29*P29</f>
        <v>19359.25</v>
      </c>
      <c r="R29" s="1">
        <f>((H29*2+31)/2+5)*N29</f>
        <v>21194.25</v>
      </c>
      <c r="S29" s="1">
        <f>((J29*2+31)/2+5)*N29</f>
        <v>19359.25</v>
      </c>
      <c r="T29" s="1">
        <v>622.20962020455102</v>
      </c>
      <c r="U29" s="1">
        <f>IF(T29&lt;200, 0, T29)</f>
        <v>622.20962020455102</v>
      </c>
      <c r="V29" s="5">
        <f>U29*O29</f>
        <v>93642.54784078493</v>
      </c>
      <c r="W29" s="2">
        <f>Q29/(constants!$B$1 * constants!$B$2 * (110/250) * AVERAGE(0.8, 1) * 1.5)</f>
        <v>2.9660636188498937</v>
      </c>
      <c r="X29" s="3">
        <v>0.79237404653340981</v>
      </c>
      <c r="Y29" s="1">
        <f>(W29+X29)*O29</f>
        <v>565.64486864018716</v>
      </c>
      <c r="Z29" s="7">
        <v>1.1000000000000001</v>
      </c>
      <c r="AA29" s="7">
        <v>1</v>
      </c>
      <c r="AB29" s="1">
        <f>Y29*Z29*AA29</f>
        <v>622.20935550420597</v>
      </c>
      <c r="AC29" t="str">
        <f>CONCATENATE("https://wiki.52poke.com/wiki/", B29)</f>
        <v>https://wiki.52poke.com/wiki/烈咬陆鲨</v>
      </c>
      <c r="AD29" s="6">
        <f>(T29-AB29)^2</f>
        <v>7.0066272665354684E-8</v>
      </c>
      <c r="AE29" t="str">
        <f>IF(ISNUMBER(SEARCH(AE$1,$D29)),"T","")</f>
        <v/>
      </c>
      <c r="AF29" t="str">
        <f>IF(ISNUMBER(SEARCH(AF$1,$D29)),"T","")</f>
        <v/>
      </c>
      <c r="AG29" t="str">
        <f>IF(ISNUMBER(SEARCH(AG$1,$D29)),"T","")</f>
        <v/>
      </c>
      <c r="AH29" t="str">
        <f>IF(ISNUMBER(SEARCH(AH$1,$D29)),"T","")</f>
        <v/>
      </c>
      <c r="AI29" t="str">
        <f>IF(ISNUMBER(SEARCH(AI$1,$D29)),"T","")</f>
        <v/>
      </c>
      <c r="AJ29" t="str">
        <f>IF(ISNUMBER(SEARCH(AJ$1,$D29)),"T","")</f>
        <v/>
      </c>
      <c r="AK29" t="str">
        <f>IF(ISNUMBER(SEARCH(AK$1,$D29)),"T","")</f>
        <v/>
      </c>
      <c r="AL29" t="str">
        <f>IF(ISNUMBER(SEARCH(AL$1,$D29)),"T","")</f>
        <v/>
      </c>
      <c r="AM29" t="str">
        <f>IF(ISNUMBER(SEARCH(AM$1,$D29)),"T","")</f>
        <v>T</v>
      </c>
      <c r="AN29" t="str">
        <f>IF(ISNUMBER(SEARCH(AN$1,$D29)),"T","")</f>
        <v/>
      </c>
      <c r="AO29" t="str">
        <f>IF(ISNUMBER(SEARCH(AO$1,$D29)),"T","")</f>
        <v/>
      </c>
      <c r="AP29" t="str">
        <f>IF(ISNUMBER(SEARCH(AP$1,$D29)),"T","")</f>
        <v/>
      </c>
      <c r="AQ29" t="str">
        <f>IF(ISNUMBER(SEARCH(AQ$1,$D29)),"T","")</f>
        <v/>
      </c>
      <c r="AR29" t="str">
        <f>IF(ISNUMBER(SEARCH(AR$1,$D29)),"T","")</f>
        <v/>
      </c>
      <c r="AS29" t="str">
        <f>IF(ISNUMBER(SEARCH(AS$1,$D29)),"T","")</f>
        <v>T</v>
      </c>
      <c r="AT29" t="str">
        <f>IF(ISNUMBER(SEARCH(AT$1,$D29)),"T","")</f>
        <v/>
      </c>
      <c r="AU29" t="str">
        <f>IF(ISNUMBER(SEARCH(AU$1,$D29)),"T","")</f>
        <v/>
      </c>
      <c r="AV29" t="str">
        <f>IF(ISNUMBER(SEARCH(AV$1,$D29)),"T","")</f>
        <v/>
      </c>
    </row>
    <row r="30" spans="1:48" x14ac:dyDescent="0.85">
      <c r="A30">
        <v>893</v>
      </c>
      <c r="B30" t="s">
        <v>1975</v>
      </c>
      <c r="C30" t="s">
        <v>1977</v>
      </c>
      <c r="D30" t="s">
        <v>1976</v>
      </c>
      <c r="E30">
        <v>8</v>
      </c>
      <c r="F30">
        <v>105</v>
      </c>
      <c r="G30">
        <v>120</v>
      </c>
      <c r="H30">
        <v>105</v>
      </c>
      <c r="I30">
        <v>70</v>
      </c>
      <c r="J30">
        <v>95</v>
      </c>
      <c r="K30">
        <v>105</v>
      </c>
      <c r="L30">
        <f>MAX(G30,I30)</f>
        <v>120</v>
      </c>
      <c r="M30">
        <f>MIN(H30,J30)</f>
        <v>95</v>
      </c>
      <c r="N30" s="1">
        <f>(F30*2+31)/2+60</f>
        <v>180.5</v>
      </c>
      <c r="O30" s="1">
        <f>(L30*2+31)/2+5</f>
        <v>140.5</v>
      </c>
      <c r="P30" s="1">
        <f>(M30*2+31)/2+5</f>
        <v>115.5</v>
      </c>
      <c r="Q30" s="1">
        <f>N30*P30</f>
        <v>20847.75</v>
      </c>
      <c r="R30" s="1">
        <f>((H30*2+31)/2+5)*N30</f>
        <v>22652.75</v>
      </c>
      <c r="S30" s="1">
        <f>((J30*2+31)/2+5)*N30</f>
        <v>20847.75</v>
      </c>
      <c r="T30" s="1">
        <v>618.27050115132624</v>
      </c>
      <c r="U30" s="1">
        <f>IF(T30&lt;200, 0, T30)</f>
        <v>618.27050115132624</v>
      </c>
      <c r="V30" s="5">
        <f>U30*O30</f>
        <v>86867.005411761333</v>
      </c>
      <c r="W30" s="2">
        <f>Q30/(constants!$B$1 * constants!$B$2 * (110/250) * AVERAGE(0.8, 1) * 1.5)</f>
        <v>3.1941192355012653</v>
      </c>
      <c r="X30" s="3">
        <v>0.80633521314964574</v>
      </c>
      <c r="Y30" s="1">
        <f>(W30+X30)*O30</f>
        <v>562.06385003545302</v>
      </c>
      <c r="Z30" s="7">
        <v>1.1000000000000001</v>
      </c>
      <c r="AA30" s="7">
        <v>1</v>
      </c>
      <c r="AB30" s="1">
        <f>Y30*Z30*AA30</f>
        <v>618.27023503899841</v>
      </c>
      <c r="AC30" t="str">
        <f>CONCATENATE("https://wiki.52poke.com/wiki/", B30)</f>
        <v>https://wiki.52poke.com/wiki/萨戮德</v>
      </c>
      <c r="AD30" s="6">
        <f>(T30-AB30)^2</f>
        <v>7.0815771026187804E-8</v>
      </c>
      <c r="AE30" t="str">
        <f>IF(ISNUMBER(SEARCH(AE$1,$D30)),"T","")</f>
        <v/>
      </c>
      <c r="AF30" t="str">
        <f>IF(ISNUMBER(SEARCH(AF$1,$D30)),"T","")</f>
        <v/>
      </c>
      <c r="AG30" t="str">
        <f>IF(ISNUMBER(SEARCH(AG$1,$D30)),"T","")</f>
        <v/>
      </c>
      <c r="AH30" t="str">
        <f>IF(ISNUMBER(SEARCH(AH$1,$D30)),"T","")</f>
        <v>T</v>
      </c>
      <c r="AI30" t="str">
        <f>IF(ISNUMBER(SEARCH(AI$1,$D30)),"T","")</f>
        <v/>
      </c>
      <c r="AJ30" t="str">
        <f>IF(ISNUMBER(SEARCH(AJ$1,$D30)),"T","")</f>
        <v/>
      </c>
      <c r="AK30" t="str">
        <f>IF(ISNUMBER(SEARCH(AK$1,$D30)),"T","")</f>
        <v/>
      </c>
      <c r="AL30" t="str">
        <f>IF(ISNUMBER(SEARCH(AL$1,$D30)),"T","")</f>
        <v/>
      </c>
      <c r="AM30" t="str">
        <f>IF(ISNUMBER(SEARCH(AM$1,$D30)),"T","")</f>
        <v/>
      </c>
      <c r="AN30" t="str">
        <f>IF(ISNUMBER(SEARCH(AN$1,$D30)),"T","")</f>
        <v/>
      </c>
      <c r="AO30" t="str">
        <f>IF(ISNUMBER(SEARCH(AO$1,$D30)),"T","")</f>
        <v/>
      </c>
      <c r="AP30" t="str">
        <f>IF(ISNUMBER(SEARCH(AP$1,$D30)),"T","")</f>
        <v/>
      </c>
      <c r="AQ30" t="str">
        <f>IF(ISNUMBER(SEARCH(AQ$1,$D30)),"T","")</f>
        <v/>
      </c>
      <c r="AR30" t="str">
        <f>IF(ISNUMBER(SEARCH(AR$1,$D30)),"T","")</f>
        <v/>
      </c>
      <c r="AS30" t="str">
        <f>IF(ISNUMBER(SEARCH(AS$1,$D30)),"T","")</f>
        <v/>
      </c>
      <c r="AT30" t="str">
        <f>IF(ISNUMBER(SEARCH(AT$1,$D30)),"T","")</f>
        <v>T</v>
      </c>
      <c r="AU30" t="str">
        <f>IF(ISNUMBER(SEARCH(AU$1,$D30)),"T","")</f>
        <v/>
      </c>
      <c r="AV30" t="str">
        <f>IF(ISNUMBER(SEARCH(AV$1,$D30)),"T","")</f>
        <v/>
      </c>
    </row>
    <row r="31" spans="1:48" x14ac:dyDescent="0.85">
      <c r="A31">
        <v>249</v>
      </c>
      <c r="B31" t="s">
        <v>582</v>
      </c>
      <c r="C31" t="s">
        <v>583</v>
      </c>
      <c r="D31" t="s">
        <v>347</v>
      </c>
      <c r="E31">
        <v>2</v>
      </c>
      <c r="F31">
        <v>106</v>
      </c>
      <c r="G31">
        <v>90</v>
      </c>
      <c r="H31">
        <v>130</v>
      </c>
      <c r="I31">
        <v>90</v>
      </c>
      <c r="J31">
        <v>154</v>
      </c>
      <c r="K31">
        <v>110</v>
      </c>
      <c r="L31">
        <f>MAX(G31,I31)</f>
        <v>90</v>
      </c>
      <c r="M31">
        <f>MIN(H31,J31)</f>
        <v>130</v>
      </c>
      <c r="N31" s="1">
        <f>(F31*2+31)/2+60</f>
        <v>181.5</v>
      </c>
      <c r="O31" s="1">
        <f>(L31*2+31)/2+5</f>
        <v>110.5</v>
      </c>
      <c r="P31" s="1">
        <f>(M31*2+31)/2+5</f>
        <v>150.5</v>
      </c>
      <c r="Q31" s="1">
        <f>N31*P31</f>
        <v>27315.75</v>
      </c>
      <c r="R31" s="1">
        <f>((H31*2+31)/2+5)*N31</f>
        <v>27315.75</v>
      </c>
      <c r="S31" s="1">
        <f>((J31*2+31)/2+5)*N31</f>
        <v>31671.75</v>
      </c>
      <c r="T31" s="1">
        <v>614.00562291341498</v>
      </c>
      <c r="U31" s="1">
        <f>IF(T31&lt;200, 0, T31)</f>
        <v>614.00562291341498</v>
      </c>
      <c r="V31" s="5">
        <f>U31*O31</f>
        <v>67847.621331932358</v>
      </c>
      <c r="W31" s="2">
        <f>Q31/(constants!$B$1 * constants!$B$2 * (110/250) * AVERAGE(0.8, 1) * 1.5)</f>
        <v>4.1850925163216024</v>
      </c>
      <c r="X31" s="3">
        <v>0.86637065677406022</v>
      </c>
      <c r="Y31" s="1">
        <f>(W31+X31)*O31</f>
        <v>558.1866806270707</v>
      </c>
      <c r="Z31" s="7">
        <v>1.1000000000000001</v>
      </c>
      <c r="AA31" s="7">
        <v>1</v>
      </c>
      <c r="AB31" s="1">
        <f>Y31*Z31*AA31</f>
        <v>614.00534868977786</v>
      </c>
      <c r="AC31" t="str">
        <f>CONCATENATE("https://wiki.52poke.com/wiki/", B31)</f>
        <v>https://wiki.52poke.com/wiki/洛奇亚</v>
      </c>
      <c r="AD31" s="6">
        <f>(T31-AB31)^2</f>
        <v>7.5198603155587644E-8</v>
      </c>
      <c r="AE31" t="str">
        <f>IF(ISNUMBER(SEARCH(AE$1,$D31)),"T","")</f>
        <v/>
      </c>
      <c r="AF31" t="str">
        <f>IF(ISNUMBER(SEARCH(AF$1,$D31)),"T","")</f>
        <v/>
      </c>
      <c r="AG31" t="str">
        <f>IF(ISNUMBER(SEARCH(AG$1,$D31)),"T","")</f>
        <v/>
      </c>
      <c r="AH31" t="str">
        <f>IF(ISNUMBER(SEARCH(AH$1,$D31)),"T","")</f>
        <v/>
      </c>
      <c r="AI31" t="str">
        <f>IF(ISNUMBER(SEARCH(AI$1,$D31)),"T","")</f>
        <v/>
      </c>
      <c r="AJ31" t="str">
        <f>IF(ISNUMBER(SEARCH(AJ$1,$D31)),"T","")</f>
        <v/>
      </c>
      <c r="AK31" t="str">
        <f>IF(ISNUMBER(SEARCH(AK$1,$D31)),"T","")</f>
        <v/>
      </c>
      <c r="AL31" t="str">
        <f>IF(ISNUMBER(SEARCH(AL$1,$D31)),"T","")</f>
        <v/>
      </c>
      <c r="AM31" t="str">
        <f>IF(ISNUMBER(SEARCH(AM$1,$D31)),"T","")</f>
        <v/>
      </c>
      <c r="AN31" t="str">
        <f>IF(ISNUMBER(SEARCH(AN$1,$D31)),"T","")</f>
        <v>T</v>
      </c>
      <c r="AO31" t="str">
        <f>IF(ISNUMBER(SEARCH(AO$1,$D31)),"T","")</f>
        <v>T</v>
      </c>
      <c r="AP31" t="str">
        <f>IF(ISNUMBER(SEARCH(AP$1,$D31)),"T","")</f>
        <v/>
      </c>
      <c r="AQ31" t="str">
        <f>IF(ISNUMBER(SEARCH(AQ$1,$D31)),"T","")</f>
        <v/>
      </c>
      <c r="AR31" t="str">
        <f>IF(ISNUMBER(SEARCH(AR$1,$D31)),"T","")</f>
        <v/>
      </c>
      <c r="AS31" t="str">
        <f>IF(ISNUMBER(SEARCH(AS$1,$D31)),"T","")</f>
        <v/>
      </c>
      <c r="AT31" t="str">
        <f>IF(ISNUMBER(SEARCH(AT$1,$D31)),"T","")</f>
        <v/>
      </c>
      <c r="AU31" t="str">
        <f>IF(ISNUMBER(SEARCH(AU$1,$D31)),"T","")</f>
        <v/>
      </c>
      <c r="AV31" t="str">
        <f>IF(ISNUMBER(SEARCH(AV$1,$D31)),"T","")</f>
        <v/>
      </c>
    </row>
    <row r="32" spans="1:48" x14ac:dyDescent="0.85">
      <c r="A32">
        <v>485</v>
      </c>
      <c r="B32" t="s">
        <v>1092</v>
      </c>
      <c r="C32" t="s">
        <v>1094</v>
      </c>
      <c r="D32" t="s">
        <v>1093</v>
      </c>
      <c r="E32">
        <v>4</v>
      </c>
      <c r="F32">
        <v>91</v>
      </c>
      <c r="G32">
        <v>90</v>
      </c>
      <c r="H32">
        <v>106</v>
      </c>
      <c r="I32">
        <v>130</v>
      </c>
      <c r="J32">
        <v>106</v>
      </c>
      <c r="K32">
        <v>77</v>
      </c>
      <c r="L32">
        <f>MAX(G32,I32)</f>
        <v>130</v>
      </c>
      <c r="M32">
        <f>MIN(H32,J32)</f>
        <v>106</v>
      </c>
      <c r="N32" s="1">
        <f>(F32*2+31)/2+60</f>
        <v>166.5</v>
      </c>
      <c r="O32" s="1">
        <f>(L32*2+31)/2+5</f>
        <v>150.5</v>
      </c>
      <c r="P32" s="1">
        <f>(M32*2+31)/2+5</f>
        <v>126.5</v>
      </c>
      <c r="Q32" s="1">
        <f>N32*P32</f>
        <v>21062.25</v>
      </c>
      <c r="R32" s="1">
        <f>((H32*2+31)/2+5)*N32</f>
        <v>21062.25</v>
      </c>
      <c r="S32" s="1">
        <f>((J32*2+31)/2+5)*N32</f>
        <v>21062.25</v>
      </c>
      <c r="T32" s="1">
        <v>606.5932207067782</v>
      </c>
      <c r="U32" s="1">
        <f>IF(T32&lt;200, 0, T32)</f>
        <v>606.5932207067782</v>
      </c>
      <c r="V32" s="5">
        <f>U32*O32</f>
        <v>91292.279716370118</v>
      </c>
      <c r="W32" s="2">
        <f>Q32/(constants!$B$1 * constants!$B$2 * (110/250) * AVERAGE(0.8, 1) * 1.5)</f>
        <v>3.2269831453243887</v>
      </c>
      <c r="X32" s="3">
        <v>0.43712396866653758</v>
      </c>
      <c r="Y32" s="1">
        <f>(W32+X32)*O32</f>
        <v>551.4481206556344</v>
      </c>
      <c r="Z32" s="7">
        <v>1.1000000000000001</v>
      </c>
      <c r="AA32" s="7">
        <v>1</v>
      </c>
      <c r="AB32" s="1">
        <f>Y32*Z32*AA32</f>
        <v>606.59293272119794</v>
      </c>
      <c r="AC32" t="str">
        <f>CONCATENATE("https://wiki.52poke.com/wiki/", B32)</f>
        <v>https://wiki.52poke.com/wiki/席多蓝恩</v>
      </c>
      <c r="AD32" s="6">
        <f>(T32-AB32)^2</f>
        <v>8.2935694436280556E-8</v>
      </c>
      <c r="AE32" t="str">
        <f>IF(ISNUMBER(SEARCH(AE$1,$D32)),"T","")</f>
        <v/>
      </c>
      <c r="AF32" t="str">
        <f>IF(ISNUMBER(SEARCH(AF$1,$D32)),"T","")</f>
        <v>T</v>
      </c>
      <c r="AG32" t="str">
        <f>IF(ISNUMBER(SEARCH(AG$1,$D32)),"T","")</f>
        <v/>
      </c>
      <c r="AH32" t="str">
        <f>IF(ISNUMBER(SEARCH(AH$1,$D32)),"T","")</f>
        <v/>
      </c>
      <c r="AI32" t="str">
        <f>IF(ISNUMBER(SEARCH(AI$1,$D32)),"T","")</f>
        <v/>
      </c>
      <c r="AJ32" t="str">
        <f>IF(ISNUMBER(SEARCH(AJ$1,$D32)),"T","")</f>
        <v/>
      </c>
      <c r="AK32" t="str">
        <f>IF(ISNUMBER(SEARCH(AK$1,$D32)),"T","")</f>
        <v/>
      </c>
      <c r="AL32" t="str">
        <f>IF(ISNUMBER(SEARCH(AL$1,$D32)),"T","")</f>
        <v/>
      </c>
      <c r="AM32" t="str">
        <f>IF(ISNUMBER(SEARCH(AM$1,$D32)),"T","")</f>
        <v/>
      </c>
      <c r="AN32" t="str">
        <f>IF(ISNUMBER(SEARCH(AN$1,$D32)),"T","")</f>
        <v/>
      </c>
      <c r="AO32" t="str">
        <f>IF(ISNUMBER(SEARCH(AO$1,$D32)),"T","")</f>
        <v/>
      </c>
      <c r="AP32" t="str">
        <f>IF(ISNUMBER(SEARCH(AP$1,$D32)),"T","")</f>
        <v/>
      </c>
      <c r="AQ32" t="str">
        <f>IF(ISNUMBER(SEARCH(AQ$1,$D32)),"T","")</f>
        <v/>
      </c>
      <c r="AR32" t="str">
        <f>IF(ISNUMBER(SEARCH(AR$1,$D32)),"T","")</f>
        <v/>
      </c>
      <c r="AS32" t="str">
        <f>IF(ISNUMBER(SEARCH(AS$1,$D32)),"T","")</f>
        <v/>
      </c>
      <c r="AT32" t="str">
        <f>IF(ISNUMBER(SEARCH(AT$1,$D32)),"T","")</f>
        <v/>
      </c>
      <c r="AU32" t="str">
        <f>IF(ISNUMBER(SEARCH(AU$1,$D32)),"T","")</f>
        <v>T</v>
      </c>
      <c r="AV32" t="str">
        <f>IF(ISNUMBER(SEARCH(AV$1,$D32)),"T","")</f>
        <v/>
      </c>
    </row>
    <row r="33" spans="1:48" x14ac:dyDescent="0.85">
      <c r="A33">
        <v>1005</v>
      </c>
      <c r="B33" t="s">
        <v>2220</v>
      </c>
      <c r="C33" t="s">
        <v>2222</v>
      </c>
      <c r="D33" t="s">
        <v>2221</v>
      </c>
      <c r="E33">
        <v>9</v>
      </c>
      <c r="F33">
        <v>105</v>
      </c>
      <c r="G33">
        <v>139</v>
      </c>
      <c r="H33">
        <v>71</v>
      </c>
      <c r="I33">
        <v>55</v>
      </c>
      <c r="J33">
        <v>101</v>
      </c>
      <c r="K33">
        <v>119</v>
      </c>
      <c r="L33">
        <f>MAX(G33,I33)</f>
        <v>139</v>
      </c>
      <c r="M33">
        <f>MIN(H33,J33)</f>
        <v>71</v>
      </c>
      <c r="N33" s="1">
        <f>(F33*2+31)/2+60</f>
        <v>180.5</v>
      </c>
      <c r="O33" s="1">
        <f>(L33*2+31)/2+5</f>
        <v>159.5</v>
      </c>
      <c r="P33" s="1">
        <f>(M33*2+31)/2+5</f>
        <v>91.5</v>
      </c>
      <c r="Q33" s="1">
        <f>N33*P33</f>
        <v>16515.75</v>
      </c>
      <c r="R33" s="1">
        <f>((H33*2+31)/2+5)*N33</f>
        <v>16515.75</v>
      </c>
      <c r="S33" s="1">
        <f>((J33*2+31)/2+5)*N33</f>
        <v>21930.75</v>
      </c>
      <c r="T33" s="1">
        <v>604.10605053853999</v>
      </c>
      <c r="U33" s="1">
        <f>IF(T33&lt;200, 0, T33)</f>
        <v>604.10605053853999</v>
      </c>
      <c r="V33" s="5">
        <f>U33*O33</f>
        <v>96354.915060897125</v>
      </c>
      <c r="W33" s="2">
        <f>Q33/(constants!$B$1 * constants!$B$2 * (110/250) * AVERAGE(0.8, 1) * 1.5)</f>
        <v>2.5304061476048987</v>
      </c>
      <c r="X33" s="3">
        <v>0.91277316965540167</v>
      </c>
      <c r="Y33" s="1">
        <f>(W33+X33)*O33</f>
        <v>549.18710110301788</v>
      </c>
      <c r="Z33" s="7">
        <v>1.1000000000000001</v>
      </c>
      <c r="AA33" s="7">
        <v>1</v>
      </c>
      <c r="AB33" s="1">
        <f>Y33*Z33*AA33</f>
        <v>604.10581121331973</v>
      </c>
      <c r="AC33" t="str">
        <f>CONCATENATE("https://wiki.52poke.com/wiki/", B33)</f>
        <v>https://wiki.52poke.com/wiki/轰鸣月</v>
      </c>
      <c r="AD33" s="6">
        <f>(T33-AB33)^2</f>
        <v>5.7276561054272643E-8</v>
      </c>
      <c r="AE33" t="str">
        <f>IF(ISNUMBER(SEARCH(AE$1,$D33)),"T","")</f>
        <v/>
      </c>
      <c r="AF33" t="str">
        <f>IF(ISNUMBER(SEARCH(AF$1,$D33)),"T","")</f>
        <v/>
      </c>
      <c r="AG33" t="str">
        <f>IF(ISNUMBER(SEARCH(AG$1,$D33)),"T","")</f>
        <v/>
      </c>
      <c r="AH33" t="str">
        <f>IF(ISNUMBER(SEARCH(AH$1,$D33)),"T","")</f>
        <v/>
      </c>
      <c r="AI33" t="str">
        <f>IF(ISNUMBER(SEARCH(AI$1,$D33)),"T","")</f>
        <v/>
      </c>
      <c r="AJ33" t="str">
        <f>IF(ISNUMBER(SEARCH(AJ$1,$D33)),"T","")</f>
        <v/>
      </c>
      <c r="AK33" t="str">
        <f>IF(ISNUMBER(SEARCH(AK$1,$D33)),"T","")</f>
        <v/>
      </c>
      <c r="AL33" t="str">
        <f>IF(ISNUMBER(SEARCH(AL$1,$D33)),"T","")</f>
        <v/>
      </c>
      <c r="AM33" t="str">
        <f>IF(ISNUMBER(SEARCH(AM$1,$D33)),"T","")</f>
        <v/>
      </c>
      <c r="AN33" t="str">
        <f>IF(ISNUMBER(SEARCH(AN$1,$D33)),"T","")</f>
        <v/>
      </c>
      <c r="AO33" t="str">
        <f>IF(ISNUMBER(SEARCH(AO$1,$D33)),"T","")</f>
        <v/>
      </c>
      <c r="AP33" t="str">
        <f>IF(ISNUMBER(SEARCH(AP$1,$D33)),"T","")</f>
        <v/>
      </c>
      <c r="AQ33" t="str">
        <f>IF(ISNUMBER(SEARCH(AQ$1,$D33)),"T","")</f>
        <v/>
      </c>
      <c r="AR33" t="str">
        <f>IF(ISNUMBER(SEARCH(AR$1,$D33)),"T","")</f>
        <v/>
      </c>
      <c r="AS33" t="str">
        <f>IF(ISNUMBER(SEARCH(AS$1,$D33)),"T","")</f>
        <v>T</v>
      </c>
      <c r="AT33" t="str">
        <f>IF(ISNUMBER(SEARCH(AT$1,$D33)),"T","")</f>
        <v>T</v>
      </c>
      <c r="AU33" t="str">
        <f>IF(ISNUMBER(SEARCH(AU$1,$D33)),"T","")</f>
        <v/>
      </c>
      <c r="AV33" t="str">
        <f>IF(ISNUMBER(SEARCH(AV$1,$D33)),"T","")</f>
        <v/>
      </c>
    </row>
    <row r="34" spans="1:48" x14ac:dyDescent="0.85">
      <c r="A34">
        <v>639</v>
      </c>
      <c r="B34" t="s">
        <v>1418</v>
      </c>
      <c r="C34" t="s">
        <v>1420</v>
      </c>
      <c r="D34" t="s">
        <v>1419</v>
      </c>
      <c r="E34">
        <v>5</v>
      </c>
      <c r="F34">
        <v>91</v>
      </c>
      <c r="G34">
        <v>129</v>
      </c>
      <c r="H34">
        <v>90</v>
      </c>
      <c r="I34">
        <v>72</v>
      </c>
      <c r="J34">
        <v>90</v>
      </c>
      <c r="K34">
        <v>108</v>
      </c>
      <c r="L34">
        <f>MAX(G34,I34)</f>
        <v>129</v>
      </c>
      <c r="M34">
        <f>MIN(H34,J34)</f>
        <v>90</v>
      </c>
      <c r="N34" s="1">
        <f>(F34*2+31)/2+60</f>
        <v>166.5</v>
      </c>
      <c r="O34" s="1">
        <f>(L34*2+31)/2+5</f>
        <v>149.5</v>
      </c>
      <c r="P34" s="1">
        <f>(M34*2+31)/2+5</f>
        <v>110.5</v>
      </c>
      <c r="Q34" s="1">
        <f>N34*P34</f>
        <v>18398.25</v>
      </c>
      <c r="R34" s="1">
        <f>((H34*2+31)/2+5)*N34</f>
        <v>18398.25</v>
      </c>
      <c r="S34" s="1">
        <f>((J34*2+31)/2+5)*N34</f>
        <v>18398.25</v>
      </c>
      <c r="T34" s="1">
        <v>601.64076507070627</v>
      </c>
      <c r="U34" s="1">
        <f>IF(T34&lt;200, 0, T34)</f>
        <v>601.64076507070627</v>
      </c>
      <c r="V34" s="5">
        <f>U34*O34</f>
        <v>89945.294378070583</v>
      </c>
      <c r="W34" s="2">
        <f>Q34/(constants!$B$1 * constants!$B$2 * (110/250) * AVERAGE(0.8, 1) * 1.5)</f>
        <v>2.8188271743742686</v>
      </c>
      <c r="X34" s="3">
        <v>0.8396739820968665</v>
      </c>
      <c r="Y34" s="1">
        <f>(W34+X34)*O34</f>
        <v>546.94592289243462</v>
      </c>
      <c r="Z34" s="7">
        <v>1.1000000000000001</v>
      </c>
      <c r="AA34" s="7">
        <v>1</v>
      </c>
      <c r="AB34" s="1">
        <f>Y34*Z34*AA34</f>
        <v>601.6405151816781</v>
      </c>
      <c r="AC34" t="str">
        <f>CONCATENATE("https://wiki.52poke.com/wiki/", B34)</f>
        <v>https://wiki.52poke.com/wiki/代拉基翁</v>
      </c>
      <c r="AD34" s="6">
        <f>(T34-AB34)^2</f>
        <v>6.2444526399038229E-8</v>
      </c>
      <c r="AE34" t="str">
        <f>IF(ISNUMBER(SEARCH(AE$1,$D34)),"T","")</f>
        <v/>
      </c>
      <c r="AF34" t="str">
        <f>IF(ISNUMBER(SEARCH(AF$1,$D34)),"T","")</f>
        <v/>
      </c>
      <c r="AG34" t="str">
        <f>IF(ISNUMBER(SEARCH(AG$1,$D34)),"T","")</f>
        <v/>
      </c>
      <c r="AH34" t="str">
        <f>IF(ISNUMBER(SEARCH(AH$1,$D34)),"T","")</f>
        <v/>
      </c>
      <c r="AI34" t="str">
        <f>IF(ISNUMBER(SEARCH(AI$1,$D34)),"T","")</f>
        <v/>
      </c>
      <c r="AJ34" t="str">
        <f>IF(ISNUMBER(SEARCH(AJ$1,$D34)),"T","")</f>
        <v/>
      </c>
      <c r="AK34" t="str">
        <f>IF(ISNUMBER(SEARCH(AK$1,$D34)),"T","")</f>
        <v>T</v>
      </c>
      <c r="AL34" t="str">
        <f>IF(ISNUMBER(SEARCH(AL$1,$D34)),"T","")</f>
        <v/>
      </c>
      <c r="AM34" t="str">
        <f>IF(ISNUMBER(SEARCH(AM$1,$D34)),"T","")</f>
        <v/>
      </c>
      <c r="AN34" t="str">
        <f>IF(ISNUMBER(SEARCH(AN$1,$D34)),"T","")</f>
        <v/>
      </c>
      <c r="AO34" t="str">
        <f>IF(ISNUMBER(SEARCH(AO$1,$D34)),"T","")</f>
        <v/>
      </c>
      <c r="AP34" t="str">
        <f>IF(ISNUMBER(SEARCH(AP$1,$D34)),"T","")</f>
        <v/>
      </c>
      <c r="AQ34" t="str">
        <f>IF(ISNUMBER(SEARCH(AQ$1,$D34)),"T","")</f>
        <v>T</v>
      </c>
      <c r="AR34" t="str">
        <f>IF(ISNUMBER(SEARCH(AR$1,$D34)),"T","")</f>
        <v/>
      </c>
      <c r="AS34" t="str">
        <f>IF(ISNUMBER(SEARCH(AS$1,$D34)),"T","")</f>
        <v/>
      </c>
      <c r="AT34" t="str">
        <f>IF(ISNUMBER(SEARCH(AT$1,$D34)),"T","")</f>
        <v/>
      </c>
      <c r="AU34" t="str">
        <f>IF(ISNUMBER(SEARCH(AU$1,$D34)),"T","")</f>
        <v/>
      </c>
      <c r="AV34" t="str">
        <f>IF(ISNUMBER(SEARCH(AV$1,$D34)),"T","")</f>
        <v/>
      </c>
    </row>
    <row r="35" spans="1:48" x14ac:dyDescent="0.85">
      <c r="A35">
        <v>647</v>
      </c>
      <c r="B35" t="s">
        <v>1439</v>
      </c>
      <c r="C35" t="s">
        <v>1440</v>
      </c>
      <c r="D35" t="s">
        <v>157</v>
      </c>
      <c r="E35">
        <v>5</v>
      </c>
      <c r="F35">
        <v>91</v>
      </c>
      <c r="G35">
        <v>72</v>
      </c>
      <c r="H35">
        <v>90</v>
      </c>
      <c r="I35">
        <v>129</v>
      </c>
      <c r="J35">
        <v>90</v>
      </c>
      <c r="K35">
        <v>108</v>
      </c>
      <c r="L35">
        <f>MAX(G35,I35)</f>
        <v>129</v>
      </c>
      <c r="M35">
        <f>MIN(H35,J35)</f>
        <v>90</v>
      </c>
      <c r="N35" s="1">
        <f>(F35*2+31)/2+60</f>
        <v>166.5</v>
      </c>
      <c r="O35" s="1">
        <f>(L35*2+31)/2+5</f>
        <v>149.5</v>
      </c>
      <c r="P35" s="1">
        <f>(M35*2+31)/2+5</f>
        <v>110.5</v>
      </c>
      <c r="Q35" s="1">
        <f>N35*P35</f>
        <v>18398.25</v>
      </c>
      <c r="R35" s="1">
        <f>((H35*2+31)/2+5)*N35</f>
        <v>18398.25</v>
      </c>
      <c r="S35" s="1">
        <f>((J35*2+31)/2+5)*N35</f>
        <v>18398.25</v>
      </c>
      <c r="T35" s="1">
        <v>600.98283860591209</v>
      </c>
      <c r="U35" s="1">
        <f>IF(T35&lt;200, 0, T35)</f>
        <v>600.98283860591209</v>
      </c>
      <c r="V35" s="5">
        <f>U35*O35</f>
        <v>89846.934371583862</v>
      </c>
      <c r="W35" s="2">
        <f>Q35/(constants!$B$1 * constants!$B$2 * (110/250) * AVERAGE(0.8, 1) * 1.5)</f>
        <v>2.8188271743742686</v>
      </c>
      <c r="X35" s="3">
        <v>0.83567321308017917</v>
      </c>
      <c r="Y35" s="1">
        <f>(W35+X35)*O35</f>
        <v>546.34780792443996</v>
      </c>
      <c r="Z35" s="7">
        <v>1.1000000000000001</v>
      </c>
      <c r="AA35" s="7">
        <v>1</v>
      </c>
      <c r="AB35" s="1">
        <f>Y35*Z35*AA35</f>
        <v>600.98258871688404</v>
      </c>
      <c r="AC35" t="str">
        <f>CONCATENATE("https://wiki.52poke.com/wiki/", B35)</f>
        <v>https://wiki.52poke.com/wiki/凯路迪欧</v>
      </c>
      <c r="AD35" s="6">
        <f>(T35-AB35)^2</f>
        <v>6.244452634222004E-8</v>
      </c>
      <c r="AE35" t="str">
        <f>IF(ISNUMBER(SEARCH(AE$1,$D35)),"T","")</f>
        <v/>
      </c>
      <c r="AF35" t="str">
        <f>IF(ISNUMBER(SEARCH(AF$1,$D35)),"T","")</f>
        <v/>
      </c>
      <c r="AG35" t="str">
        <f>IF(ISNUMBER(SEARCH(AG$1,$D35)),"T","")</f>
        <v>T</v>
      </c>
      <c r="AH35" t="str">
        <f>IF(ISNUMBER(SEARCH(AH$1,$D35)),"T","")</f>
        <v/>
      </c>
      <c r="AI35" t="str">
        <f>IF(ISNUMBER(SEARCH(AI$1,$D35)),"T","")</f>
        <v/>
      </c>
      <c r="AJ35" t="str">
        <f>IF(ISNUMBER(SEARCH(AJ$1,$D35)),"T","")</f>
        <v/>
      </c>
      <c r="AK35" t="str">
        <f>IF(ISNUMBER(SEARCH(AK$1,$D35)),"T","")</f>
        <v>T</v>
      </c>
      <c r="AL35" t="str">
        <f>IF(ISNUMBER(SEARCH(AL$1,$D35)),"T","")</f>
        <v/>
      </c>
      <c r="AM35" t="str">
        <f>IF(ISNUMBER(SEARCH(AM$1,$D35)),"T","")</f>
        <v/>
      </c>
      <c r="AN35" t="str">
        <f>IF(ISNUMBER(SEARCH(AN$1,$D35)),"T","")</f>
        <v/>
      </c>
      <c r="AO35" t="str">
        <f>IF(ISNUMBER(SEARCH(AO$1,$D35)),"T","")</f>
        <v/>
      </c>
      <c r="AP35" t="str">
        <f>IF(ISNUMBER(SEARCH(AP$1,$D35)),"T","")</f>
        <v/>
      </c>
      <c r="AQ35" t="str">
        <f>IF(ISNUMBER(SEARCH(AQ$1,$D35)),"T","")</f>
        <v/>
      </c>
      <c r="AR35" t="str">
        <f>IF(ISNUMBER(SEARCH(AR$1,$D35)),"T","")</f>
        <v/>
      </c>
      <c r="AS35" t="str">
        <f>IF(ISNUMBER(SEARCH(AS$1,$D35)),"T","")</f>
        <v/>
      </c>
      <c r="AT35" t="str">
        <f>IF(ISNUMBER(SEARCH(AT$1,$D35)),"T","")</f>
        <v/>
      </c>
      <c r="AU35" t="str">
        <f>IF(ISNUMBER(SEARCH(AU$1,$D35)),"T","")</f>
        <v/>
      </c>
      <c r="AV35" t="str">
        <f>IF(ISNUMBER(SEARCH(AV$1,$D35)),"T","")</f>
        <v/>
      </c>
    </row>
    <row r="36" spans="1:48" x14ac:dyDescent="0.85">
      <c r="A36">
        <v>248</v>
      </c>
      <c r="B36" t="s">
        <v>579</v>
      </c>
      <c r="C36" t="s">
        <v>581</v>
      </c>
      <c r="D36" t="s">
        <v>580</v>
      </c>
      <c r="E36">
        <v>2</v>
      </c>
      <c r="F36">
        <v>100</v>
      </c>
      <c r="G36">
        <v>134</v>
      </c>
      <c r="H36">
        <v>110</v>
      </c>
      <c r="I36">
        <v>95</v>
      </c>
      <c r="J36">
        <v>100</v>
      </c>
      <c r="K36">
        <v>61</v>
      </c>
      <c r="L36">
        <f>MAX(G36,I36)</f>
        <v>134</v>
      </c>
      <c r="M36">
        <f>MIN(H36,J36)</f>
        <v>100</v>
      </c>
      <c r="N36" s="1">
        <f>(F36*2+31)/2+60</f>
        <v>175.5</v>
      </c>
      <c r="O36" s="1">
        <f>(L36*2+31)/2+5</f>
        <v>154.5</v>
      </c>
      <c r="P36" s="1">
        <f>(M36*2+31)/2+5</f>
        <v>120.5</v>
      </c>
      <c r="Q36" s="1">
        <f>N36*P36</f>
        <v>21147.75</v>
      </c>
      <c r="R36" s="1">
        <f>((H36*2+31)/2+5)*N36</f>
        <v>22902.75</v>
      </c>
      <c r="S36" s="1">
        <f>((J36*2+31)/2+5)*N36</f>
        <v>21147.75</v>
      </c>
      <c r="T36" s="1">
        <v>598.58976496592868</v>
      </c>
      <c r="U36" s="1">
        <f>IF(T36&lt;200, 0, T36)</f>
        <v>598.58976496592868</v>
      </c>
      <c r="V36" s="5">
        <f>U36*O36</f>
        <v>92482.118687235983</v>
      </c>
      <c r="W36" s="2">
        <f>Q36/(constants!$B$1 * constants!$B$2 * (110/250) * AVERAGE(0.8, 1) * 1.5)</f>
        <v>3.2400827457433961</v>
      </c>
      <c r="X36" s="3">
        <v>0.28206769924706143</v>
      </c>
      <c r="Y36" s="1">
        <f>(W36+X36)*O36</f>
        <v>544.17224375102569</v>
      </c>
      <c r="Z36" s="7">
        <v>1.1000000000000001</v>
      </c>
      <c r="AA36" s="7">
        <v>1</v>
      </c>
      <c r="AB36" s="1">
        <f>Y36*Z36*AA36</f>
        <v>598.58946812612828</v>
      </c>
      <c r="AC36" t="str">
        <f>CONCATENATE("https://wiki.52poke.com/wiki/", B36)</f>
        <v>https://wiki.52poke.com/wiki/班基拉斯</v>
      </c>
      <c r="AD36" s="6">
        <f>(T36-AB36)^2</f>
        <v>8.8113867100698173E-8</v>
      </c>
      <c r="AE36" t="str">
        <f>IF(ISNUMBER(SEARCH(AE$1,$D36)),"T","")</f>
        <v/>
      </c>
      <c r="AF36" t="str">
        <f>IF(ISNUMBER(SEARCH(AF$1,$D36)),"T","")</f>
        <v/>
      </c>
      <c r="AG36" t="str">
        <f>IF(ISNUMBER(SEARCH(AG$1,$D36)),"T","")</f>
        <v/>
      </c>
      <c r="AH36" t="str">
        <f>IF(ISNUMBER(SEARCH(AH$1,$D36)),"T","")</f>
        <v/>
      </c>
      <c r="AI36" t="str">
        <f>IF(ISNUMBER(SEARCH(AI$1,$D36)),"T","")</f>
        <v/>
      </c>
      <c r="AJ36" t="str">
        <f>IF(ISNUMBER(SEARCH(AJ$1,$D36)),"T","")</f>
        <v/>
      </c>
      <c r="AK36" t="str">
        <f>IF(ISNUMBER(SEARCH(AK$1,$D36)),"T","")</f>
        <v/>
      </c>
      <c r="AL36" t="str">
        <f>IF(ISNUMBER(SEARCH(AL$1,$D36)),"T","")</f>
        <v/>
      </c>
      <c r="AM36" t="str">
        <f>IF(ISNUMBER(SEARCH(AM$1,$D36)),"T","")</f>
        <v/>
      </c>
      <c r="AN36" t="str">
        <f>IF(ISNUMBER(SEARCH(AN$1,$D36)),"T","")</f>
        <v/>
      </c>
      <c r="AO36" t="str">
        <f>IF(ISNUMBER(SEARCH(AO$1,$D36)),"T","")</f>
        <v/>
      </c>
      <c r="AP36" t="str">
        <f>IF(ISNUMBER(SEARCH(AP$1,$D36)),"T","")</f>
        <v/>
      </c>
      <c r="AQ36" t="str">
        <f>IF(ISNUMBER(SEARCH(AQ$1,$D36)),"T","")</f>
        <v>T</v>
      </c>
      <c r="AR36" t="str">
        <f>IF(ISNUMBER(SEARCH(AR$1,$D36)),"T","")</f>
        <v/>
      </c>
      <c r="AS36" t="str">
        <f>IF(ISNUMBER(SEARCH(AS$1,$D36)),"T","")</f>
        <v/>
      </c>
      <c r="AT36" t="str">
        <f>IF(ISNUMBER(SEARCH(AT$1,$D36)),"T","")</f>
        <v>T</v>
      </c>
      <c r="AU36" t="str">
        <f>IF(ISNUMBER(SEARCH(AU$1,$D36)),"T","")</f>
        <v/>
      </c>
      <c r="AV36" t="str">
        <f>IF(ISNUMBER(SEARCH(AV$1,$D36)),"T","")</f>
        <v/>
      </c>
    </row>
    <row r="37" spans="1:48" x14ac:dyDescent="0.85">
      <c r="A37">
        <v>1023</v>
      </c>
      <c r="B37" t="s">
        <v>2259</v>
      </c>
      <c r="C37" t="s">
        <v>2260</v>
      </c>
      <c r="D37" t="s">
        <v>854</v>
      </c>
      <c r="E37">
        <v>9</v>
      </c>
      <c r="F37">
        <v>90</v>
      </c>
      <c r="G37">
        <v>72</v>
      </c>
      <c r="H37">
        <v>100</v>
      </c>
      <c r="I37">
        <v>122</v>
      </c>
      <c r="J37">
        <v>108</v>
      </c>
      <c r="K37">
        <v>98</v>
      </c>
      <c r="L37">
        <f>MAX(G37,I37)</f>
        <v>122</v>
      </c>
      <c r="M37">
        <f>MIN(H37,J37)</f>
        <v>100</v>
      </c>
      <c r="N37" s="1">
        <f>(F37*2+31)/2+60</f>
        <v>165.5</v>
      </c>
      <c r="O37" s="1">
        <f>(L37*2+31)/2+5</f>
        <v>142.5</v>
      </c>
      <c r="P37" s="1">
        <f>(M37*2+31)/2+5</f>
        <v>120.5</v>
      </c>
      <c r="Q37" s="1">
        <f>N37*P37</f>
        <v>19942.75</v>
      </c>
      <c r="R37" s="1">
        <f>((H37*2+31)/2+5)*N37</f>
        <v>19942.75</v>
      </c>
      <c r="S37" s="1">
        <f>((J37*2+31)/2+5)*N37</f>
        <v>21266.75</v>
      </c>
      <c r="T37" s="1">
        <v>590.89600430389214</v>
      </c>
      <c r="U37" s="1">
        <f>IF(T37&lt;200, 0, T37)</f>
        <v>590.89600430389214</v>
      </c>
      <c r="V37" s="5">
        <f>U37*O37</f>
        <v>84202.680613304634</v>
      </c>
      <c r="W37" s="2">
        <f>Q37/(constants!$B$1 * constants!$B$2 * (110/250) * AVERAGE(0.8, 1) * 1.5)</f>
        <v>3.0554626462708376</v>
      </c>
      <c r="X37" s="3">
        <v>0.71420718543477113</v>
      </c>
      <c r="Y37" s="1">
        <f>(W37+X37)*O37</f>
        <v>537.17795101804927</v>
      </c>
      <c r="Z37" s="7">
        <v>1.1000000000000001</v>
      </c>
      <c r="AA37" s="7">
        <v>1</v>
      </c>
      <c r="AB37" s="1">
        <f>Y37*Z37*AA37</f>
        <v>590.89574611985427</v>
      </c>
      <c r="AC37" t="str">
        <f>CONCATENATE("https://wiki.52poke.com/wiki/", B37)</f>
        <v>https://wiki.52poke.com/wiki/铁头壳</v>
      </c>
      <c r="AD37" s="6">
        <f>(T37-AB37)^2</f>
        <v>6.665899741357014E-8</v>
      </c>
      <c r="AE37" t="str">
        <f>IF(ISNUMBER(SEARCH(AE$1,$D37)),"T","")</f>
        <v/>
      </c>
      <c r="AF37" t="str">
        <f>IF(ISNUMBER(SEARCH(AF$1,$D37)),"T","")</f>
        <v/>
      </c>
      <c r="AG37" t="str">
        <f>IF(ISNUMBER(SEARCH(AG$1,$D37)),"T","")</f>
        <v/>
      </c>
      <c r="AH37" t="str">
        <f>IF(ISNUMBER(SEARCH(AH$1,$D37)),"T","")</f>
        <v/>
      </c>
      <c r="AI37" t="str">
        <f>IF(ISNUMBER(SEARCH(AI$1,$D37)),"T","")</f>
        <v/>
      </c>
      <c r="AJ37" t="str">
        <f>IF(ISNUMBER(SEARCH(AJ$1,$D37)),"T","")</f>
        <v/>
      </c>
      <c r="AK37" t="str">
        <f>IF(ISNUMBER(SEARCH(AK$1,$D37)),"T","")</f>
        <v/>
      </c>
      <c r="AL37" t="str">
        <f>IF(ISNUMBER(SEARCH(AL$1,$D37)),"T","")</f>
        <v/>
      </c>
      <c r="AM37" t="str">
        <f>IF(ISNUMBER(SEARCH(AM$1,$D37)),"T","")</f>
        <v/>
      </c>
      <c r="AN37" t="str">
        <f>IF(ISNUMBER(SEARCH(AN$1,$D37)),"T","")</f>
        <v/>
      </c>
      <c r="AO37" t="str">
        <f>IF(ISNUMBER(SEARCH(AO$1,$D37)),"T","")</f>
        <v>T</v>
      </c>
      <c r="AP37" t="str">
        <f>IF(ISNUMBER(SEARCH(AP$1,$D37)),"T","")</f>
        <v/>
      </c>
      <c r="AQ37" t="str">
        <f>IF(ISNUMBER(SEARCH(AQ$1,$D37)),"T","")</f>
        <v/>
      </c>
      <c r="AR37" t="str">
        <f>IF(ISNUMBER(SEARCH(AR$1,$D37)),"T","")</f>
        <v/>
      </c>
      <c r="AS37" t="str">
        <f>IF(ISNUMBER(SEARCH(AS$1,$D37)),"T","")</f>
        <v/>
      </c>
      <c r="AT37" t="str">
        <f>IF(ISNUMBER(SEARCH(AT$1,$D37)),"T","")</f>
        <v/>
      </c>
      <c r="AU37" t="str">
        <f>IF(ISNUMBER(SEARCH(AU$1,$D37)),"T","")</f>
        <v>T</v>
      </c>
      <c r="AV37" t="str">
        <f>IF(ISNUMBER(SEARCH(AV$1,$D37)),"T","")</f>
        <v/>
      </c>
    </row>
    <row r="38" spans="1:48" x14ac:dyDescent="0.85">
      <c r="A38">
        <v>1010</v>
      </c>
      <c r="B38" t="s">
        <v>2233</v>
      </c>
      <c r="C38" t="s">
        <v>2234</v>
      </c>
      <c r="D38" t="s">
        <v>249</v>
      </c>
      <c r="E38">
        <v>9</v>
      </c>
      <c r="F38">
        <v>90</v>
      </c>
      <c r="G38">
        <v>130</v>
      </c>
      <c r="H38">
        <v>88</v>
      </c>
      <c r="I38">
        <v>70</v>
      </c>
      <c r="J38">
        <v>108</v>
      </c>
      <c r="K38">
        <v>104</v>
      </c>
      <c r="L38">
        <f>MAX(G38,I38)</f>
        <v>130</v>
      </c>
      <c r="M38">
        <f>MIN(H38,J38)</f>
        <v>88</v>
      </c>
      <c r="N38" s="1">
        <f>(F38*2+31)/2+60</f>
        <v>165.5</v>
      </c>
      <c r="O38" s="1">
        <f>(L38*2+31)/2+5</f>
        <v>150.5</v>
      </c>
      <c r="P38" s="1">
        <f>(M38*2+31)/2+5</f>
        <v>108.5</v>
      </c>
      <c r="Q38" s="1">
        <f>N38*P38</f>
        <v>17956.75</v>
      </c>
      <c r="R38" s="1">
        <f>((H38*2+31)/2+5)*N38</f>
        <v>17956.75</v>
      </c>
      <c r="S38" s="1">
        <f>((J38*2+31)/2+5)*N38</f>
        <v>21266.75</v>
      </c>
      <c r="T38" s="1">
        <v>587.51534648539212</v>
      </c>
      <c r="U38" s="1">
        <f>IF(T38&lt;200, 0, T38)</f>
        <v>587.51534648539212</v>
      </c>
      <c r="V38" s="5">
        <f>U38*O38</f>
        <v>88421.059646051508</v>
      </c>
      <c r="W38" s="2">
        <f>Q38/(constants!$B$1 * constants!$B$2 * (110/250) * AVERAGE(0.8, 1) * 1.5)</f>
        <v>2.751184208467933</v>
      </c>
      <c r="X38" s="3">
        <v>0.79768381304535652</v>
      </c>
      <c r="Y38" s="1">
        <f>(W38+X38)*O38</f>
        <v>534.10463723775013</v>
      </c>
      <c r="Z38" s="7">
        <v>1.1000000000000001</v>
      </c>
      <c r="AA38" s="7">
        <v>1</v>
      </c>
      <c r="AB38" s="1">
        <f>Y38*Z38*AA38</f>
        <v>587.51510096152515</v>
      </c>
      <c r="AC38" t="str">
        <f>CONCATENATE("https://wiki.52poke.com/wiki/", B38)</f>
        <v>https://wiki.52poke.com/wiki/铁斑叶</v>
      </c>
      <c r="AD38" s="6">
        <f>(T38-AB38)^2</f>
        <v>6.0281969249650127E-8</v>
      </c>
      <c r="AE38" t="str">
        <f>IF(ISNUMBER(SEARCH(AE$1,$D38)),"T","")</f>
        <v/>
      </c>
      <c r="AF38" t="str">
        <f>IF(ISNUMBER(SEARCH(AF$1,$D38)),"T","")</f>
        <v/>
      </c>
      <c r="AG38" t="str">
        <f>IF(ISNUMBER(SEARCH(AG$1,$D38)),"T","")</f>
        <v/>
      </c>
      <c r="AH38" t="str">
        <f>IF(ISNUMBER(SEARCH(AH$1,$D38)),"T","")</f>
        <v>T</v>
      </c>
      <c r="AI38" t="str">
        <f>IF(ISNUMBER(SEARCH(AI$1,$D38)),"T","")</f>
        <v/>
      </c>
      <c r="AJ38" t="str">
        <f>IF(ISNUMBER(SEARCH(AJ$1,$D38)),"T","")</f>
        <v/>
      </c>
      <c r="AK38" t="str">
        <f>IF(ISNUMBER(SEARCH(AK$1,$D38)),"T","")</f>
        <v/>
      </c>
      <c r="AL38" t="str">
        <f>IF(ISNUMBER(SEARCH(AL$1,$D38)),"T","")</f>
        <v/>
      </c>
      <c r="AM38" t="str">
        <f>IF(ISNUMBER(SEARCH(AM$1,$D38)),"T","")</f>
        <v/>
      </c>
      <c r="AN38" t="str">
        <f>IF(ISNUMBER(SEARCH(AN$1,$D38)),"T","")</f>
        <v/>
      </c>
      <c r="AO38" t="str">
        <f>IF(ISNUMBER(SEARCH(AO$1,$D38)),"T","")</f>
        <v>T</v>
      </c>
      <c r="AP38" t="str">
        <f>IF(ISNUMBER(SEARCH(AP$1,$D38)),"T","")</f>
        <v/>
      </c>
      <c r="AQ38" t="str">
        <f>IF(ISNUMBER(SEARCH(AQ$1,$D38)),"T","")</f>
        <v/>
      </c>
      <c r="AR38" t="str">
        <f>IF(ISNUMBER(SEARCH(AR$1,$D38)),"T","")</f>
        <v/>
      </c>
      <c r="AS38" t="str">
        <f>IF(ISNUMBER(SEARCH(AS$1,$D38)),"T","")</f>
        <v/>
      </c>
      <c r="AT38" t="str">
        <f>IF(ISNUMBER(SEARCH(AT$1,$D38)),"T","")</f>
        <v/>
      </c>
      <c r="AU38" t="str">
        <f>IF(ISNUMBER(SEARCH(AU$1,$D38)),"T","")</f>
        <v/>
      </c>
      <c r="AV38" t="str">
        <f>IF(ISNUMBER(SEARCH(AV$1,$D38)),"T","")</f>
        <v/>
      </c>
    </row>
    <row r="39" spans="1:48" x14ac:dyDescent="0.85">
      <c r="A39">
        <v>986</v>
      </c>
      <c r="B39" t="s">
        <v>2178</v>
      </c>
      <c r="C39" t="s">
        <v>2179</v>
      </c>
      <c r="D39" t="s">
        <v>636</v>
      </c>
      <c r="E39">
        <v>9</v>
      </c>
      <c r="F39">
        <v>111</v>
      </c>
      <c r="G39">
        <v>127</v>
      </c>
      <c r="H39">
        <v>99</v>
      </c>
      <c r="I39">
        <v>79</v>
      </c>
      <c r="J39">
        <v>99</v>
      </c>
      <c r="K39">
        <v>55</v>
      </c>
      <c r="L39">
        <f>MAX(G39,I39)</f>
        <v>127</v>
      </c>
      <c r="M39">
        <f>MIN(H39,J39)</f>
        <v>99</v>
      </c>
      <c r="N39" s="1">
        <f>(F39*2+31)/2+60</f>
        <v>186.5</v>
      </c>
      <c r="O39" s="1">
        <f>(L39*2+31)/2+5</f>
        <v>147.5</v>
      </c>
      <c r="P39" s="1">
        <f>(M39*2+31)/2+5</f>
        <v>119.5</v>
      </c>
      <c r="Q39" s="1">
        <f>N39*P39</f>
        <v>22286.75</v>
      </c>
      <c r="R39" s="1">
        <f>((H39*2+31)/2+5)*N39</f>
        <v>22286.75</v>
      </c>
      <c r="S39" s="1">
        <f>((J39*2+31)/2+5)*N39</f>
        <v>22286.75</v>
      </c>
      <c r="T39" s="1">
        <v>584.89406057538213</v>
      </c>
      <c r="U39" s="1">
        <f>IF(T39&lt;200, 0, T39)</f>
        <v>584.89406057538213</v>
      </c>
      <c r="V39" s="5">
        <f>U39*O39</f>
        <v>86271.873934868869</v>
      </c>
      <c r="W39" s="2">
        <f>Q39/(constants!$B$1 * constants!$B$2 * (110/250) * AVERAGE(0.8, 1) * 1.5)</f>
        <v>3.4145908729626853</v>
      </c>
      <c r="X39" s="3">
        <v>0.19030134226965434</v>
      </c>
      <c r="Y39" s="1">
        <f>(W39+X39)*O39</f>
        <v>531.72160174677003</v>
      </c>
      <c r="Z39" s="7">
        <v>1.1000000000000001</v>
      </c>
      <c r="AA39" s="7">
        <v>1</v>
      </c>
      <c r="AB39" s="1">
        <f>Y39*Z39*AA39</f>
        <v>584.89376192144709</v>
      </c>
      <c r="AC39" t="str">
        <f>CONCATENATE("https://wiki.52poke.com/wiki/", B39)</f>
        <v>https://wiki.52poke.com/wiki/猛恶菇</v>
      </c>
      <c r="AD39" s="6">
        <f>(T39-AB39)^2</f>
        <v>8.9194172910781441E-8</v>
      </c>
      <c r="AE39" t="str">
        <f>IF(ISNUMBER(SEARCH(AE$1,$D39)),"T","")</f>
        <v/>
      </c>
      <c r="AF39" t="str">
        <f>IF(ISNUMBER(SEARCH(AF$1,$D39)),"T","")</f>
        <v/>
      </c>
      <c r="AG39" t="str">
        <f>IF(ISNUMBER(SEARCH(AG$1,$D39)),"T","")</f>
        <v/>
      </c>
      <c r="AH39" t="str">
        <f>IF(ISNUMBER(SEARCH(AH$1,$D39)),"T","")</f>
        <v>T</v>
      </c>
      <c r="AI39" t="str">
        <f>IF(ISNUMBER(SEARCH(AI$1,$D39)),"T","")</f>
        <v/>
      </c>
      <c r="AJ39" t="str">
        <f>IF(ISNUMBER(SEARCH(AJ$1,$D39)),"T","")</f>
        <v/>
      </c>
      <c r="AK39" t="str">
        <f>IF(ISNUMBER(SEARCH(AK$1,$D39)),"T","")</f>
        <v/>
      </c>
      <c r="AL39" t="str">
        <f>IF(ISNUMBER(SEARCH(AL$1,$D39)),"T","")</f>
        <v/>
      </c>
      <c r="AM39" t="str">
        <f>IF(ISNUMBER(SEARCH(AM$1,$D39)),"T","")</f>
        <v/>
      </c>
      <c r="AN39" t="str">
        <f>IF(ISNUMBER(SEARCH(AN$1,$D39)),"T","")</f>
        <v/>
      </c>
      <c r="AO39" t="str">
        <f>IF(ISNUMBER(SEARCH(AO$1,$D39)),"T","")</f>
        <v/>
      </c>
      <c r="AP39" t="str">
        <f>IF(ISNUMBER(SEARCH(AP$1,$D39)),"T","")</f>
        <v/>
      </c>
      <c r="AQ39" t="str">
        <f>IF(ISNUMBER(SEARCH(AQ$1,$D39)),"T","")</f>
        <v/>
      </c>
      <c r="AR39" t="str">
        <f>IF(ISNUMBER(SEARCH(AR$1,$D39)),"T","")</f>
        <v/>
      </c>
      <c r="AS39" t="str">
        <f>IF(ISNUMBER(SEARCH(AS$1,$D39)),"T","")</f>
        <v/>
      </c>
      <c r="AT39" t="str">
        <f>IF(ISNUMBER(SEARCH(AT$1,$D39)),"T","")</f>
        <v>T</v>
      </c>
      <c r="AU39" t="str">
        <f>IF(ISNUMBER(SEARCH(AU$1,$D39)),"T","")</f>
        <v/>
      </c>
      <c r="AV39" t="str">
        <f>IF(ISNUMBER(SEARCH(AV$1,$D39)),"T","")</f>
        <v/>
      </c>
    </row>
    <row r="40" spans="1:48" x14ac:dyDescent="0.85">
      <c r="A40">
        <v>901</v>
      </c>
      <c r="B40" t="s">
        <v>1992</v>
      </c>
      <c r="C40" t="s">
        <v>1994</v>
      </c>
      <c r="D40" t="s">
        <v>1993</v>
      </c>
      <c r="E40">
        <v>8</v>
      </c>
      <c r="F40">
        <v>130</v>
      </c>
      <c r="G40">
        <v>140</v>
      </c>
      <c r="H40">
        <v>105</v>
      </c>
      <c r="I40">
        <v>45</v>
      </c>
      <c r="J40">
        <v>80</v>
      </c>
      <c r="K40">
        <v>50</v>
      </c>
      <c r="L40">
        <f>MAX(G40,I40)</f>
        <v>140</v>
      </c>
      <c r="M40">
        <f>MIN(H40,J40)</f>
        <v>80</v>
      </c>
      <c r="N40" s="1">
        <f>(F40*2+31)/2+60</f>
        <v>205.5</v>
      </c>
      <c r="O40" s="1">
        <f>(L40*2+31)/2+5</f>
        <v>160.5</v>
      </c>
      <c r="P40" s="1">
        <f>(M40*2+31)/2+5</f>
        <v>100.5</v>
      </c>
      <c r="Q40" s="1">
        <f>N40*P40</f>
        <v>20652.75</v>
      </c>
      <c r="R40" s="1">
        <f>((H40*2+31)/2+5)*N40</f>
        <v>25790.25</v>
      </c>
      <c r="S40" s="1">
        <f>((J40*2+31)/2+5)*N40</f>
        <v>20652.75</v>
      </c>
      <c r="T40" s="1">
        <v>584.57655732023068</v>
      </c>
      <c r="U40" s="1">
        <f>IF(T40&lt;200, 0, T40)</f>
        <v>584.57655732023068</v>
      </c>
      <c r="V40" s="5">
        <f>U40*O40</f>
        <v>93824.53744989702</v>
      </c>
      <c r="W40" s="2">
        <f>Q40/(constants!$B$1 * constants!$B$2 * (110/250) * AVERAGE(0.8, 1) * 1.5)</f>
        <v>3.1642429538438805</v>
      </c>
      <c r="X40" s="3">
        <v>0.14686583216887517</v>
      </c>
      <c r="Y40" s="1">
        <f>(W40+X40)*O40</f>
        <v>531.43296015504734</v>
      </c>
      <c r="Z40" s="7">
        <v>1.1000000000000001</v>
      </c>
      <c r="AA40" s="7">
        <v>1</v>
      </c>
      <c r="AB40" s="1">
        <f>Y40*Z40*AA40</f>
        <v>584.57625617055214</v>
      </c>
      <c r="AC40" t="str">
        <f>CONCATENATE("https://wiki.52poke.com/wiki/", B40)</f>
        <v>https://wiki.52poke.com/wiki/月月熊</v>
      </c>
      <c r="AD40" s="6">
        <f>(T40-AB40)^2</f>
        <v>9.069112888160403E-8</v>
      </c>
      <c r="AE40" t="str">
        <f>IF(ISNUMBER(SEARCH(AE$1,$D40)),"T","")</f>
        <v>T</v>
      </c>
      <c r="AF40" t="str">
        <f>IF(ISNUMBER(SEARCH(AF$1,$D40)),"T","")</f>
        <v/>
      </c>
      <c r="AG40" t="str">
        <f>IF(ISNUMBER(SEARCH(AG$1,$D40)),"T","")</f>
        <v/>
      </c>
      <c r="AH40" t="str">
        <f>IF(ISNUMBER(SEARCH(AH$1,$D40)),"T","")</f>
        <v/>
      </c>
      <c r="AI40" t="str">
        <f>IF(ISNUMBER(SEARCH(AI$1,$D40)),"T","")</f>
        <v/>
      </c>
      <c r="AJ40" t="str">
        <f>IF(ISNUMBER(SEARCH(AJ$1,$D40)),"T","")</f>
        <v/>
      </c>
      <c r="AK40" t="str">
        <f>IF(ISNUMBER(SEARCH(AK$1,$D40)),"T","")</f>
        <v/>
      </c>
      <c r="AL40" t="str">
        <f>IF(ISNUMBER(SEARCH(AL$1,$D40)),"T","")</f>
        <v/>
      </c>
      <c r="AM40" t="str">
        <f>IF(ISNUMBER(SEARCH(AM$1,$D40)),"T","")</f>
        <v>T</v>
      </c>
      <c r="AN40" t="str">
        <f>IF(ISNUMBER(SEARCH(AN$1,$D40)),"T","")</f>
        <v/>
      </c>
      <c r="AO40" t="str">
        <f>IF(ISNUMBER(SEARCH(AO$1,$D40)),"T","")</f>
        <v/>
      </c>
      <c r="AP40" t="str">
        <f>IF(ISNUMBER(SEARCH(AP$1,$D40)),"T","")</f>
        <v/>
      </c>
      <c r="AQ40" t="str">
        <f>IF(ISNUMBER(SEARCH(AQ$1,$D40)),"T","")</f>
        <v/>
      </c>
      <c r="AR40" t="str">
        <f>IF(ISNUMBER(SEARCH(AR$1,$D40)),"T","")</f>
        <v/>
      </c>
      <c r="AS40" t="str">
        <f>IF(ISNUMBER(SEARCH(AS$1,$D40)),"T","")</f>
        <v/>
      </c>
      <c r="AT40" t="str">
        <f>IF(ISNUMBER(SEARCH(AT$1,$D40)),"T","")</f>
        <v/>
      </c>
      <c r="AU40" t="str">
        <f>IF(ISNUMBER(SEARCH(AU$1,$D40)),"T","")</f>
        <v/>
      </c>
      <c r="AV40" t="str">
        <f>IF(ISNUMBER(SEARCH(AV$1,$D40)),"T","")</f>
        <v/>
      </c>
    </row>
    <row r="41" spans="1:48" x14ac:dyDescent="0.85">
      <c r="A41">
        <v>801</v>
      </c>
      <c r="B41" t="s">
        <v>1777</v>
      </c>
      <c r="C41" t="s">
        <v>1778</v>
      </c>
      <c r="D41" t="s">
        <v>700</v>
      </c>
      <c r="E41">
        <v>7</v>
      </c>
      <c r="F41">
        <v>80</v>
      </c>
      <c r="G41">
        <v>95</v>
      </c>
      <c r="H41">
        <v>115</v>
      </c>
      <c r="I41">
        <v>130</v>
      </c>
      <c r="J41">
        <v>115</v>
      </c>
      <c r="K41">
        <v>65</v>
      </c>
      <c r="L41">
        <f>MAX(G41,I41)</f>
        <v>130</v>
      </c>
      <c r="M41">
        <f>MIN(H41,J41)</f>
        <v>115</v>
      </c>
      <c r="N41" s="1">
        <f>(F41*2+31)/2+60</f>
        <v>155.5</v>
      </c>
      <c r="O41" s="1">
        <f>(L41*2+31)/2+5</f>
        <v>150.5</v>
      </c>
      <c r="P41" s="1">
        <f>(M41*2+31)/2+5</f>
        <v>135.5</v>
      </c>
      <c r="Q41" s="1">
        <f>N41*P41</f>
        <v>21070.25</v>
      </c>
      <c r="R41" s="1">
        <f>((H41*2+31)/2+5)*N41</f>
        <v>21070.25</v>
      </c>
      <c r="S41" s="1">
        <f>((J41*2+31)/2+5)*N41</f>
        <v>21070.25</v>
      </c>
      <c r="T41" s="1">
        <v>583.81873580503611</v>
      </c>
      <c r="U41" s="1">
        <f>IF(T41&lt;200, 0, T41)</f>
        <v>583.81873580503611</v>
      </c>
      <c r="V41" s="5">
        <f>U41*O41</f>
        <v>87864.719738657936</v>
      </c>
      <c r="W41" s="2">
        <f>Q41/(constants!$B$1 * constants!$B$2 * (110/250) * AVERAGE(0.8, 1) * 1.5)</f>
        <v>3.2282088389308456</v>
      </c>
      <c r="X41" s="3">
        <v>0.2983296552405309</v>
      </c>
      <c r="Y41" s="1">
        <f>(W41+X41)*O41</f>
        <v>530.74404337279213</v>
      </c>
      <c r="Z41" s="7">
        <v>1.1000000000000001</v>
      </c>
      <c r="AA41" s="7">
        <v>1</v>
      </c>
      <c r="AB41" s="1">
        <f>Y41*Z41*AA41</f>
        <v>583.81844771007138</v>
      </c>
      <c r="AC41" t="str">
        <f>CONCATENATE("https://wiki.52poke.com/wiki/", B41)</f>
        <v>https://wiki.52poke.com/wiki/玛机雅娜</v>
      </c>
      <c r="AD41" s="6">
        <f>(T41-AB41)^2</f>
        <v>8.2998708703119734E-8</v>
      </c>
      <c r="AE41" t="str">
        <f>IF(ISNUMBER(SEARCH(AE$1,$D41)),"T","")</f>
        <v/>
      </c>
      <c r="AF41" t="str">
        <f>IF(ISNUMBER(SEARCH(AF$1,$D41)),"T","")</f>
        <v/>
      </c>
      <c r="AG41" t="str">
        <f>IF(ISNUMBER(SEARCH(AG$1,$D41)),"T","")</f>
        <v/>
      </c>
      <c r="AH41" t="str">
        <f>IF(ISNUMBER(SEARCH(AH$1,$D41)),"T","")</f>
        <v/>
      </c>
      <c r="AI41" t="str">
        <f>IF(ISNUMBER(SEARCH(AI$1,$D41)),"T","")</f>
        <v/>
      </c>
      <c r="AJ41" t="str">
        <f>IF(ISNUMBER(SEARCH(AJ$1,$D41)),"T","")</f>
        <v/>
      </c>
      <c r="AK41" t="str">
        <f>IF(ISNUMBER(SEARCH(AK$1,$D41)),"T","")</f>
        <v/>
      </c>
      <c r="AL41" t="str">
        <f>IF(ISNUMBER(SEARCH(AL$1,$D41)),"T","")</f>
        <v/>
      </c>
      <c r="AM41" t="str">
        <f>IF(ISNUMBER(SEARCH(AM$1,$D41)),"T","")</f>
        <v/>
      </c>
      <c r="AN41" t="str">
        <f>IF(ISNUMBER(SEARCH(AN$1,$D41)),"T","")</f>
        <v/>
      </c>
      <c r="AO41" t="str">
        <f>IF(ISNUMBER(SEARCH(AO$1,$D41)),"T","")</f>
        <v/>
      </c>
      <c r="AP41" t="str">
        <f>IF(ISNUMBER(SEARCH(AP$1,$D41)),"T","")</f>
        <v/>
      </c>
      <c r="AQ41" t="str">
        <f>IF(ISNUMBER(SEARCH(AQ$1,$D41)),"T","")</f>
        <v/>
      </c>
      <c r="AR41" t="str">
        <f>IF(ISNUMBER(SEARCH(AR$1,$D41)),"T","")</f>
        <v/>
      </c>
      <c r="AS41" t="str">
        <f>IF(ISNUMBER(SEARCH(AS$1,$D41)),"T","")</f>
        <v/>
      </c>
      <c r="AT41" t="str">
        <f>IF(ISNUMBER(SEARCH(AT$1,$D41)),"T","")</f>
        <v/>
      </c>
      <c r="AU41" t="str">
        <f>IF(ISNUMBER(SEARCH(AU$1,$D41)),"T","")</f>
        <v>T</v>
      </c>
      <c r="AV41" t="str">
        <f>IF(ISNUMBER(SEARCH(AV$1,$D41)),"T","")</f>
        <v>T</v>
      </c>
    </row>
    <row r="42" spans="1:48" x14ac:dyDescent="0.85">
      <c r="A42">
        <v>491</v>
      </c>
      <c r="B42" t="s">
        <v>1106</v>
      </c>
      <c r="C42" t="s">
        <v>1107</v>
      </c>
      <c r="D42" t="s">
        <v>136</v>
      </c>
      <c r="E42">
        <v>4</v>
      </c>
      <c r="F42">
        <v>70</v>
      </c>
      <c r="G42">
        <v>90</v>
      </c>
      <c r="H42">
        <v>90</v>
      </c>
      <c r="I42">
        <v>135</v>
      </c>
      <c r="J42">
        <v>90</v>
      </c>
      <c r="K42">
        <v>125</v>
      </c>
      <c r="L42">
        <f>MAX(G42,I42)</f>
        <v>135</v>
      </c>
      <c r="M42">
        <f>MIN(H42,J42)</f>
        <v>90</v>
      </c>
      <c r="N42" s="1">
        <f>(F42*2+31)/2+60</f>
        <v>145.5</v>
      </c>
      <c r="O42" s="1">
        <f>(L42*2+31)/2+5</f>
        <v>155.5</v>
      </c>
      <c r="P42" s="1">
        <f>(M42*2+31)/2+5</f>
        <v>110.5</v>
      </c>
      <c r="Q42" s="1">
        <f>N42*P42</f>
        <v>16077.75</v>
      </c>
      <c r="R42" s="1">
        <f>((H42*2+31)/2+5)*N42</f>
        <v>16077.75</v>
      </c>
      <c r="S42" s="1">
        <f>((J42*2+31)/2+5)*N42</f>
        <v>16077.75</v>
      </c>
      <c r="T42" s="1">
        <v>583.28412965541622</v>
      </c>
      <c r="U42" s="1">
        <f>IF(T42&lt;200, 0, T42)</f>
        <v>583.28412965541622</v>
      </c>
      <c r="V42" s="5">
        <f>U42*O42</f>
        <v>90700.682161417222</v>
      </c>
      <c r="W42" s="2">
        <f>Q42/(constants!$B$1 * constants!$B$2 * (110/250) * AVERAGE(0.8, 1) * 1.5)</f>
        <v>2.4632994226513878</v>
      </c>
      <c r="X42" s="3">
        <v>0.9467204693091491</v>
      </c>
      <c r="Y42" s="1">
        <f>(W42+X42)*O42</f>
        <v>530.25809319986342</v>
      </c>
      <c r="Z42" s="7">
        <v>1.1000000000000001</v>
      </c>
      <c r="AA42" s="7">
        <v>1</v>
      </c>
      <c r="AB42" s="1">
        <f>Y42*Z42*AA42</f>
        <v>583.28390251984979</v>
      </c>
      <c r="AC42" t="str">
        <f>CONCATENATE("https://wiki.52poke.com/wiki/", B42)</f>
        <v>https://wiki.52poke.com/wiki/达克莱伊</v>
      </c>
      <c r="AD42" s="6">
        <f>(T42-AB42)^2</f>
        <v>5.1590565539016747E-8</v>
      </c>
      <c r="AE42" t="str">
        <f>IF(ISNUMBER(SEARCH(AE$1,$D42)),"T","")</f>
        <v/>
      </c>
      <c r="AF42" t="str">
        <f>IF(ISNUMBER(SEARCH(AF$1,$D42)),"T","")</f>
        <v/>
      </c>
      <c r="AG42" t="str">
        <f>IF(ISNUMBER(SEARCH(AG$1,$D42)),"T","")</f>
        <v/>
      </c>
      <c r="AH42" t="str">
        <f>IF(ISNUMBER(SEARCH(AH$1,$D42)),"T","")</f>
        <v/>
      </c>
      <c r="AI42" t="str">
        <f>IF(ISNUMBER(SEARCH(AI$1,$D42)),"T","")</f>
        <v/>
      </c>
      <c r="AJ42" t="str">
        <f>IF(ISNUMBER(SEARCH(AJ$1,$D42)),"T","")</f>
        <v/>
      </c>
      <c r="AK42" t="str">
        <f>IF(ISNUMBER(SEARCH(AK$1,$D42)),"T","")</f>
        <v/>
      </c>
      <c r="AL42" t="str">
        <f>IF(ISNUMBER(SEARCH(AL$1,$D42)),"T","")</f>
        <v/>
      </c>
      <c r="AM42" t="str">
        <f>IF(ISNUMBER(SEARCH(AM$1,$D42)),"T","")</f>
        <v/>
      </c>
      <c r="AN42" t="str">
        <f>IF(ISNUMBER(SEARCH(AN$1,$D42)),"T","")</f>
        <v/>
      </c>
      <c r="AO42" t="str">
        <f>IF(ISNUMBER(SEARCH(AO$1,$D42)),"T","")</f>
        <v/>
      </c>
      <c r="AP42" t="str">
        <f>IF(ISNUMBER(SEARCH(AP$1,$D42)),"T","")</f>
        <v/>
      </c>
      <c r="AQ42" t="str">
        <f>IF(ISNUMBER(SEARCH(AQ$1,$D42)),"T","")</f>
        <v/>
      </c>
      <c r="AR42" t="str">
        <f>IF(ISNUMBER(SEARCH(AR$1,$D42)),"T","")</f>
        <v/>
      </c>
      <c r="AS42" t="str">
        <f>IF(ISNUMBER(SEARCH(AS$1,$D42)),"T","")</f>
        <v/>
      </c>
      <c r="AT42" t="str">
        <f>IF(ISNUMBER(SEARCH(AT$1,$D42)),"T","")</f>
        <v>T</v>
      </c>
      <c r="AU42" t="str">
        <f>IF(ISNUMBER(SEARCH(AU$1,$D42)),"T","")</f>
        <v/>
      </c>
      <c r="AV42" t="str">
        <f>IF(ISNUMBER(SEARCH(AV$1,$D42)),"T","")</f>
        <v/>
      </c>
    </row>
    <row r="43" spans="1:48" x14ac:dyDescent="0.85">
      <c r="A43">
        <v>796</v>
      </c>
      <c r="B43" t="s">
        <v>1767</v>
      </c>
      <c r="C43" t="s">
        <v>1768</v>
      </c>
      <c r="D43" t="s">
        <v>68</v>
      </c>
      <c r="E43">
        <v>7</v>
      </c>
      <c r="F43">
        <v>83</v>
      </c>
      <c r="G43">
        <v>89</v>
      </c>
      <c r="H43">
        <v>71</v>
      </c>
      <c r="I43">
        <v>173</v>
      </c>
      <c r="J43">
        <v>71</v>
      </c>
      <c r="K43">
        <v>83</v>
      </c>
      <c r="L43">
        <f>MAX(G43,I43)</f>
        <v>173</v>
      </c>
      <c r="M43">
        <f>MIN(H43,J43)</f>
        <v>71</v>
      </c>
      <c r="N43" s="1">
        <f>(F43*2+31)/2+60</f>
        <v>158.5</v>
      </c>
      <c r="O43" s="1">
        <f>(L43*2+31)/2+5</f>
        <v>193.5</v>
      </c>
      <c r="P43" s="1">
        <f>(M43*2+31)/2+5</f>
        <v>91.5</v>
      </c>
      <c r="Q43" s="1">
        <f>N43*P43</f>
        <v>14502.75</v>
      </c>
      <c r="R43" s="1">
        <f>((H43*2+31)/2+5)*N43</f>
        <v>14502.75</v>
      </c>
      <c r="S43" s="1">
        <f>((J43*2+31)/2+5)*N43</f>
        <v>14502.75</v>
      </c>
      <c r="T43" s="1">
        <v>581.856424735014</v>
      </c>
      <c r="U43" s="1">
        <f>IF(T43&lt;200, 0, T43)</f>
        <v>581.856424735014</v>
      </c>
      <c r="V43" s="5">
        <f>U43*O43</f>
        <v>112589.2181862252</v>
      </c>
      <c r="W43" s="2">
        <f>Q43/(constants!$B$1 * constants!$B$2 * (110/250) * AVERAGE(0.8, 1) * 1.5)</f>
        <v>2.2219909938802016</v>
      </c>
      <c r="X43" s="3">
        <v>0.5116532146310182</v>
      </c>
      <c r="Y43" s="1">
        <f>(W43+X43)*O43</f>
        <v>528.96015434692106</v>
      </c>
      <c r="Z43" s="7">
        <v>1.1000000000000001</v>
      </c>
      <c r="AA43" s="7">
        <v>1</v>
      </c>
      <c r="AB43" s="1">
        <f>Y43*Z43*AA43</f>
        <v>581.85616978161318</v>
      </c>
      <c r="AC43" t="str">
        <f>CONCATENATE("https://wiki.52poke.com/wiki/", B43)</f>
        <v>https://wiki.52poke.com/wiki/电束木</v>
      </c>
      <c r="AD43" s="6">
        <f>(T43-AB43)^2</f>
        <v>6.5001236593103703E-8</v>
      </c>
      <c r="AE43" t="str">
        <f>IF(ISNUMBER(SEARCH(AE$1,$D43)),"T","")</f>
        <v/>
      </c>
      <c r="AF43" t="str">
        <f>IF(ISNUMBER(SEARCH(AF$1,$D43)),"T","")</f>
        <v/>
      </c>
      <c r="AG43" t="str">
        <f>IF(ISNUMBER(SEARCH(AG$1,$D43)),"T","")</f>
        <v/>
      </c>
      <c r="AH43" t="str">
        <f>IF(ISNUMBER(SEARCH(AH$1,$D43)),"T","")</f>
        <v/>
      </c>
      <c r="AI43" t="str">
        <f>IF(ISNUMBER(SEARCH(AI$1,$D43)),"T","")</f>
        <v>T</v>
      </c>
      <c r="AJ43" t="str">
        <f>IF(ISNUMBER(SEARCH(AJ$1,$D43)),"T","")</f>
        <v/>
      </c>
      <c r="AK43" t="str">
        <f>IF(ISNUMBER(SEARCH(AK$1,$D43)),"T","")</f>
        <v/>
      </c>
      <c r="AL43" t="str">
        <f>IF(ISNUMBER(SEARCH(AL$1,$D43)),"T","")</f>
        <v/>
      </c>
      <c r="AM43" t="str">
        <f>IF(ISNUMBER(SEARCH(AM$1,$D43)),"T","")</f>
        <v/>
      </c>
      <c r="AN43" t="str">
        <f>IF(ISNUMBER(SEARCH(AN$1,$D43)),"T","")</f>
        <v/>
      </c>
      <c r="AO43" t="str">
        <f>IF(ISNUMBER(SEARCH(AO$1,$D43)),"T","")</f>
        <v/>
      </c>
      <c r="AP43" t="str">
        <f>IF(ISNUMBER(SEARCH(AP$1,$D43)),"T","")</f>
        <v/>
      </c>
      <c r="AQ43" t="str">
        <f>IF(ISNUMBER(SEARCH(AQ$1,$D43)),"T","")</f>
        <v/>
      </c>
      <c r="AR43" t="str">
        <f>IF(ISNUMBER(SEARCH(AR$1,$D43)),"T","")</f>
        <v/>
      </c>
      <c r="AS43" t="str">
        <f>IF(ISNUMBER(SEARCH(AS$1,$D43)),"T","")</f>
        <v/>
      </c>
      <c r="AT43" t="str">
        <f>IF(ISNUMBER(SEARCH(AT$1,$D43)),"T","")</f>
        <v/>
      </c>
      <c r="AU43" t="str">
        <f>IF(ISNUMBER(SEARCH(AU$1,$D43)),"T","")</f>
        <v/>
      </c>
      <c r="AV43" t="str">
        <f>IF(ISNUMBER(SEARCH(AV$1,$D43)),"T","")</f>
        <v/>
      </c>
    </row>
    <row r="44" spans="1:48" x14ac:dyDescent="0.85">
      <c r="A44">
        <v>1009</v>
      </c>
      <c r="B44" t="s">
        <v>2231</v>
      </c>
      <c r="C44" t="s">
        <v>2232</v>
      </c>
      <c r="D44" t="s">
        <v>543</v>
      </c>
      <c r="E44">
        <v>9</v>
      </c>
      <c r="F44">
        <v>99</v>
      </c>
      <c r="G44">
        <v>83</v>
      </c>
      <c r="H44">
        <v>91</v>
      </c>
      <c r="I44">
        <v>125</v>
      </c>
      <c r="J44">
        <v>83</v>
      </c>
      <c r="K44">
        <v>109</v>
      </c>
      <c r="L44">
        <f>MAX(G44,I44)</f>
        <v>125</v>
      </c>
      <c r="M44">
        <f>MIN(H44,J44)</f>
        <v>83</v>
      </c>
      <c r="N44" s="1">
        <f>(F44*2+31)/2+60</f>
        <v>174.5</v>
      </c>
      <c r="O44" s="1">
        <f>(L44*2+31)/2+5</f>
        <v>145.5</v>
      </c>
      <c r="P44" s="1">
        <f>(M44*2+31)/2+5</f>
        <v>103.5</v>
      </c>
      <c r="Q44" s="1">
        <f>N44*P44</f>
        <v>18060.75</v>
      </c>
      <c r="R44" s="1">
        <f>((H44*2+31)/2+5)*N44</f>
        <v>19456.75</v>
      </c>
      <c r="S44" s="1">
        <f>((J44*2+31)/2+5)*N44</f>
        <v>18060.75</v>
      </c>
      <c r="T44" s="1">
        <v>578.39202271875229</v>
      </c>
      <c r="U44" s="1">
        <f>IF(T44&lt;200, 0, T44)</f>
        <v>578.39202271875229</v>
      </c>
      <c r="V44" s="5">
        <f>U44*O44</f>
        <v>84156.039305578452</v>
      </c>
      <c r="W44" s="2">
        <f>Q44/(constants!$B$1 * constants!$B$2 * (110/250) * AVERAGE(0.8, 1) * 1.5)</f>
        <v>2.7671182253518714</v>
      </c>
      <c r="X44" s="3">
        <v>0.8467011059637658</v>
      </c>
      <c r="Y44" s="1">
        <f>(W44+X44)*O44</f>
        <v>525.81071270642519</v>
      </c>
      <c r="Z44" s="7">
        <v>1.1000000000000001</v>
      </c>
      <c r="AA44" s="7">
        <v>1</v>
      </c>
      <c r="AB44" s="1">
        <f>Y44*Z44*AA44</f>
        <v>578.3917839770678</v>
      </c>
      <c r="AC44" t="str">
        <f>CONCATENATE("https://wiki.52poke.com/wiki/", B44)</f>
        <v>https://wiki.52poke.com/wiki/波荡水</v>
      </c>
      <c r="AD44" s="6">
        <f>(T44-AB44)^2</f>
        <v>5.6997591910263431E-8</v>
      </c>
      <c r="AE44" t="str">
        <f>IF(ISNUMBER(SEARCH(AE$1,$D44)),"T","")</f>
        <v/>
      </c>
      <c r="AF44" t="str">
        <f>IF(ISNUMBER(SEARCH(AF$1,$D44)),"T","")</f>
        <v/>
      </c>
      <c r="AG44" t="str">
        <f>IF(ISNUMBER(SEARCH(AG$1,$D44)),"T","")</f>
        <v>T</v>
      </c>
      <c r="AH44" t="str">
        <f>IF(ISNUMBER(SEARCH(AH$1,$D44)),"T","")</f>
        <v/>
      </c>
      <c r="AI44" t="str">
        <f>IF(ISNUMBER(SEARCH(AI$1,$D44)),"T","")</f>
        <v/>
      </c>
      <c r="AJ44" t="str">
        <f>IF(ISNUMBER(SEARCH(AJ$1,$D44)),"T","")</f>
        <v/>
      </c>
      <c r="AK44" t="str">
        <f>IF(ISNUMBER(SEARCH(AK$1,$D44)),"T","")</f>
        <v/>
      </c>
      <c r="AL44" t="str">
        <f>IF(ISNUMBER(SEARCH(AL$1,$D44)),"T","")</f>
        <v/>
      </c>
      <c r="AM44" t="str">
        <f>IF(ISNUMBER(SEARCH(AM$1,$D44)),"T","")</f>
        <v/>
      </c>
      <c r="AN44" t="str">
        <f>IF(ISNUMBER(SEARCH(AN$1,$D44)),"T","")</f>
        <v/>
      </c>
      <c r="AO44" t="str">
        <f>IF(ISNUMBER(SEARCH(AO$1,$D44)),"T","")</f>
        <v/>
      </c>
      <c r="AP44" t="str">
        <f>IF(ISNUMBER(SEARCH(AP$1,$D44)),"T","")</f>
        <v/>
      </c>
      <c r="AQ44" t="str">
        <f>IF(ISNUMBER(SEARCH(AQ$1,$D44)),"T","")</f>
        <v/>
      </c>
      <c r="AR44" t="str">
        <f>IF(ISNUMBER(SEARCH(AR$1,$D44)),"T","")</f>
        <v/>
      </c>
      <c r="AS44" t="str">
        <f>IF(ISNUMBER(SEARCH(AS$1,$D44)),"T","")</f>
        <v>T</v>
      </c>
      <c r="AT44" t="str">
        <f>IF(ISNUMBER(SEARCH(AT$1,$D44)),"T","")</f>
        <v/>
      </c>
      <c r="AU44" t="str">
        <f>IF(ISNUMBER(SEARCH(AU$1,$D44)),"T","")</f>
        <v/>
      </c>
      <c r="AV44" t="str">
        <f>IF(ISNUMBER(SEARCH(AV$1,$D44)),"T","")</f>
        <v/>
      </c>
    </row>
    <row r="45" spans="1:48" x14ac:dyDescent="0.85">
      <c r="A45">
        <v>992</v>
      </c>
      <c r="B45" t="s">
        <v>2191</v>
      </c>
      <c r="C45" t="s">
        <v>2193</v>
      </c>
      <c r="D45" t="s">
        <v>2192</v>
      </c>
      <c r="E45">
        <v>9</v>
      </c>
      <c r="F45">
        <v>154</v>
      </c>
      <c r="G45">
        <v>140</v>
      </c>
      <c r="H45">
        <v>108</v>
      </c>
      <c r="I45">
        <v>50</v>
      </c>
      <c r="J45">
        <v>68</v>
      </c>
      <c r="K45">
        <v>50</v>
      </c>
      <c r="L45">
        <f>MAX(G45,I45)</f>
        <v>140</v>
      </c>
      <c r="M45">
        <f>MIN(H45,J45)</f>
        <v>68</v>
      </c>
      <c r="N45" s="1">
        <f>(F45*2+31)/2+60</f>
        <v>229.5</v>
      </c>
      <c r="O45" s="1">
        <f>(L45*2+31)/2+5</f>
        <v>160.5</v>
      </c>
      <c r="P45" s="1">
        <f>(M45*2+31)/2+5</f>
        <v>88.5</v>
      </c>
      <c r="Q45" s="1">
        <f>N45*P45</f>
        <v>20310.75</v>
      </c>
      <c r="R45" s="1">
        <f>((H45*2+31)/2+5)*N45</f>
        <v>29490.75</v>
      </c>
      <c r="S45" s="1">
        <f>((J45*2+31)/2+5)*N45</f>
        <v>20310.75</v>
      </c>
      <c r="T45" s="1">
        <v>574.55123582873546</v>
      </c>
      <c r="U45" s="1">
        <f>IF(T45&lt;200, 0, T45)</f>
        <v>574.55123582873546</v>
      </c>
      <c r="V45" s="5">
        <f>U45*O45</f>
        <v>92215.473350512038</v>
      </c>
      <c r="W45" s="2">
        <f>Q45/(constants!$B$1 * constants!$B$2 * (110/250) * AVERAGE(0.8, 1) * 1.5)</f>
        <v>3.1118445521678515</v>
      </c>
      <c r="X45" s="3">
        <v>0.14247966004373958</v>
      </c>
      <c r="Y45" s="1">
        <f>(W45+X45)*O45</f>
        <v>522.31903605996035</v>
      </c>
      <c r="Z45" s="7">
        <v>1.1000000000000001</v>
      </c>
      <c r="AA45" s="7">
        <v>1</v>
      </c>
      <c r="AB45" s="1">
        <f>Y45*Z45*AA45</f>
        <v>574.55093966595643</v>
      </c>
      <c r="AC45" t="str">
        <f>CONCATENATE("https://wiki.52poke.com/wiki/", B45)</f>
        <v>https://wiki.52poke.com/wiki/铁臂膀</v>
      </c>
      <c r="AD45" s="6">
        <f>(T45-AB45)^2</f>
        <v>8.7712391678495679E-8</v>
      </c>
      <c r="AE45" t="str">
        <f>IF(ISNUMBER(SEARCH(AE$1,$D45)),"T","")</f>
        <v/>
      </c>
      <c r="AF45" t="str">
        <f>IF(ISNUMBER(SEARCH(AF$1,$D45)),"T","")</f>
        <v/>
      </c>
      <c r="AG45" t="str">
        <f>IF(ISNUMBER(SEARCH(AG$1,$D45)),"T","")</f>
        <v/>
      </c>
      <c r="AH45" t="str">
        <f>IF(ISNUMBER(SEARCH(AH$1,$D45)),"T","")</f>
        <v/>
      </c>
      <c r="AI45" t="str">
        <f>IF(ISNUMBER(SEARCH(AI$1,$D45)),"T","")</f>
        <v>T</v>
      </c>
      <c r="AJ45" t="str">
        <f>IF(ISNUMBER(SEARCH(AJ$1,$D45)),"T","")</f>
        <v/>
      </c>
      <c r="AK45" t="str">
        <f>IF(ISNUMBER(SEARCH(AK$1,$D45)),"T","")</f>
        <v>T</v>
      </c>
      <c r="AL45" t="str">
        <f>IF(ISNUMBER(SEARCH(AL$1,$D45)),"T","")</f>
        <v/>
      </c>
      <c r="AM45" t="str">
        <f>IF(ISNUMBER(SEARCH(AM$1,$D45)),"T","")</f>
        <v/>
      </c>
      <c r="AN45" t="str">
        <f>IF(ISNUMBER(SEARCH(AN$1,$D45)),"T","")</f>
        <v/>
      </c>
      <c r="AO45" t="str">
        <f>IF(ISNUMBER(SEARCH(AO$1,$D45)),"T","")</f>
        <v/>
      </c>
      <c r="AP45" t="str">
        <f>IF(ISNUMBER(SEARCH(AP$1,$D45)),"T","")</f>
        <v/>
      </c>
      <c r="AQ45" t="str">
        <f>IF(ISNUMBER(SEARCH(AQ$1,$D45)),"T","")</f>
        <v/>
      </c>
      <c r="AR45" t="str">
        <f>IF(ISNUMBER(SEARCH(AR$1,$D45)),"T","")</f>
        <v/>
      </c>
      <c r="AS45" t="str">
        <f>IF(ISNUMBER(SEARCH(AS$1,$D45)),"T","")</f>
        <v/>
      </c>
      <c r="AT45" t="str">
        <f>IF(ISNUMBER(SEARCH(AT$1,$D45)),"T","")</f>
        <v/>
      </c>
      <c r="AU45" t="str">
        <f>IF(ISNUMBER(SEARCH(AU$1,$D45)),"T","")</f>
        <v/>
      </c>
      <c r="AV45" t="str">
        <f>IF(ISNUMBER(SEARCH(AV$1,$D45)),"T","")</f>
        <v/>
      </c>
    </row>
    <row r="46" spans="1:48" x14ac:dyDescent="0.85">
      <c r="A46">
        <v>635</v>
      </c>
      <c r="B46" t="s">
        <v>1408</v>
      </c>
      <c r="C46" t="s">
        <v>1409</v>
      </c>
      <c r="D46" t="s">
        <v>1404</v>
      </c>
      <c r="E46">
        <v>5</v>
      </c>
      <c r="F46">
        <v>92</v>
      </c>
      <c r="G46">
        <v>105</v>
      </c>
      <c r="H46">
        <v>90</v>
      </c>
      <c r="I46">
        <v>125</v>
      </c>
      <c r="J46">
        <v>90</v>
      </c>
      <c r="K46">
        <v>98</v>
      </c>
      <c r="L46">
        <f>MAX(G46,I46)</f>
        <v>125</v>
      </c>
      <c r="M46">
        <f>MIN(H46,J46)</f>
        <v>90</v>
      </c>
      <c r="N46" s="1">
        <f>(F46*2+31)/2+60</f>
        <v>167.5</v>
      </c>
      <c r="O46" s="1">
        <f>(L46*2+31)/2+5</f>
        <v>145.5</v>
      </c>
      <c r="P46" s="1">
        <f>(M46*2+31)/2+5</f>
        <v>110.5</v>
      </c>
      <c r="Q46" s="1">
        <f>N46*P46</f>
        <v>18508.75</v>
      </c>
      <c r="R46" s="1">
        <f>((H46*2+31)/2+5)*N46</f>
        <v>18508.75</v>
      </c>
      <c r="S46" s="1">
        <f>((J46*2+31)/2+5)*N46</f>
        <v>18508.75</v>
      </c>
      <c r="T46" s="1">
        <v>568.55438026217325</v>
      </c>
      <c r="U46" s="1">
        <f>IF(T46&lt;200, 0, T46)</f>
        <v>568.55438026217325</v>
      </c>
      <c r="V46" s="5">
        <f>U46*O46</f>
        <v>82724.662328146209</v>
      </c>
      <c r="W46" s="2">
        <f>Q46/(constants!$B$1 * constants!$B$2 * (110/250) * AVERAGE(0.8, 1) * 1.5)</f>
        <v>2.8357570673134531</v>
      </c>
      <c r="X46" s="3">
        <v>0.71659616979032825</v>
      </c>
      <c r="Y46" s="1">
        <f>(W46+X46)*O46</f>
        <v>516.86739599860016</v>
      </c>
      <c r="Z46" s="7">
        <v>1.1000000000000001</v>
      </c>
      <c r="AA46" s="7">
        <v>1</v>
      </c>
      <c r="AB46" s="1">
        <f>Y46*Z46*AA46</f>
        <v>568.55413559846022</v>
      </c>
      <c r="AC46" t="str">
        <f>CONCATENATE("https://wiki.52poke.com/wiki/", B46)</f>
        <v>https://wiki.52poke.com/wiki/三首恶龙</v>
      </c>
      <c r="AD46" s="6">
        <f>(T46-AB46)^2</f>
        <v>5.9860332475257066E-8</v>
      </c>
      <c r="AE46" t="str">
        <f>IF(ISNUMBER(SEARCH(AE$1,$D46)),"T","")</f>
        <v/>
      </c>
      <c r="AF46" t="str">
        <f>IF(ISNUMBER(SEARCH(AF$1,$D46)),"T","")</f>
        <v/>
      </c>
      <c r="AG46" t="str">
        <f>IF(ISNUMBER(SEARCH(AG$1,$D46)),"T","")</f>
        <v/>
      </c>
      <c r="AH46" t="str">
        <f>IF(ISNUMBER(SEARCH(AH$1,$D46)),"T","")</f>
        <v/>
      </c>
      <c r="AI46" t="str">
        <f>IF(ISNUMBER(SEARCH(AI$1,$D46)),"T","")</f>
        <v/>
      </c>
      <c r="AJ46" t="str">
        <f>IF(ISNUMBER(SEARCH(AJ$1,$D46)),"T","")</f>
        <v/>
      </c>
      <c r="AK46" t="str">
        <f>IF(ISNUMBER(SEARCH(AK$1,$D46)),"T","")</f>
        <v/>
      </c>
      <c r="AL46" t="str">
        <f>IF(ISNUMBER(SEARCH(AL$1,$D46)),"T","")</f>
        <v/>
      </c>
      <c r="AM46" t="str">
        <f>IF(ISNUMBER(SEARCH(AM$1,$D46)),"T","")</f>
        <v/>
      </c>
      <c r="AN46" t="str">
        <f>IF(ISNUMBER(SEARCH(AN$1,$D46)),"T","")</f>
        <v/>
      </c>
      <c r="AO46" t="str">
        <f>IF(ISNUMBER(SEARCH(AO$1,$D46)),"T","")</f>
        <v/>
      </c>
      <c r="AP46" t="str">
        <f>IF(ISNUMBER(SEARCH(AP$1,$D46)),"T","")</f>
        <v/>
      </c>
      <c r="AQ46" t="str">
        <f>IF(ISNUMBER(SEARCH(AQ$1,$D46)),"T","")</f>
        <v/>
      </c>
      <c r="AR46" t="str">
        <f>IF(ISNUMBER(SEARCH(AR$1,$D46)),"T","")</f>
        <v/>
      </c>
      <c r="AS46" t="str">
        <f>IF(ISNUMBER(SEARCH(AS$1,$D46)),"T","")</f>
        <v>T</v>
      </c>
      <c r="AT46" t="str">
        <f>IF(ISNUMBER(SEARCH(AT$1,$D46)),"T","")</f>
        <v>T</v>
      </c>
      <c r="AU46" t="str">
        <f>IF(ISNUMBER(SEARCH(AU$1,$D46)),"T","")</f>
        <v/>
      </c>
      <c r="AV46" t="str">
        <f>IF(ISNUMBER(SEARCH(AV$1,$D46)),"T","")</f>
        <v/>
      </c>
    </row>
    <row r="47" spans="1:48" x14ac:dyDescent="0.85">
      <c r="A47">
        <v>897</v>
      </c>
      <c r="B47" t="s">
        <v>1984</v>
      </c>
      <c r="C47" t="s">
        <v>1985</v>
      </c>
      <c r="D47" t="s">
        <v>470</v>
      </c>
      <c r="E47">
        <v>8</v>
      </c>
      <c r="F47">
        <v>100</v>
      </c>
      <c r="G47">
        <v>65</v>
      </c>
      <c r="H47">
        <v>60</v>
      </c>
      <c r="I47">
        <v>145</v>
      </c>
      <c r="J47">
        <v>80</v>
      </c>
      <c r="K47">
        <v>130</v>
      </c>
      <c r="L47">
        <f>MAX(G47,I47)</f>
        <v>145</v>
      </c>
      <c r="M47">
        <f>MIN(H47,J47)</f>
        <v>60</v>
      </c>
      <c r="N47" s="1">
        <f>(F47*2+31)/2+60</f>
        <v>175.5</v>
      </c>
      <c r="O47" s="1">
        <f>(L47*2+31)/2+5</f>
        <v>165.5</v>
      </c>
      <c r="P47" s="1">
        <f>(M47*2+31)/2+5</f>
        <v>80.5</v>
      </c>
      <c r="Q47" s="1">
        <f>N47*P47</f>
        <v>14127.75</v>
      </c>
      <c r="R47" s="1">
        <f>((H47*2+31)/2+5)*N47</f>
        <v>14127.75</v>
      </c>
      <c r="S47" s="1">
        <f>((J47*2+31)/2+5)*N47</f>
        <v>17637.75</v>
      </c>
      <c r="T47" s="1">
        <v>567.61574391378099</v>
      </c>
      <c r="U47" s="1">
        <f>IF(T47&lt;200, 0, T47)</f>
        <v>567.61574391378099</v>
      </c>
      <c r="V47" s="5">
        <f>U47*O47</f>
        <v>93940.40561773075</v>
      </c>
      <c r="W47" s="2">
        <f>Q47/(constants!$B$1 * constants!$B$2 * (110/250) * AVERAGE(0.8, 1) * 1.5)</f>
        <v>2.1645366060775384</v>
      </c>
      <c r="X47" s="3">
        <v>0.95337348176261005</v>
      </c>
      <c r="Y47" s="1">
        <f>(W47+X47)*O47</f>
        <v>516.01411953754462</v>
      </c>
      <c r="Z47" s="7">
        <v>1.1000000000000001</v>
      </c>
      <c r="AA47" s="7">
        <v>1</v>
      </c>
      <c r="AB47" s="1">
        <f>Y47*Z47*AA47</f>
        <v>567.61553149129918</v>
      </c>
      <c r="AC47" t="str">
        <f>CONCATENATE("https://wiki.52poke.com/wiki/", B47)</f>
        <v>https://wiki.52poke.com/wiki/灵幽马</v>
      </c>
      <c r="AD47" s="6">
        <f>(T47-AB47)^2</f>
        <v>4.5123310777882825E-8</v>
      </c>
      <c r="AE47" t="str">
        <f>IF(ISNUMBER(SEARCH(AE$1,$D47)),"T","")</f>
        <v/>
      </c>
      <c r="AF47" t="str">
        <f>IF(ISNUMBER(SEARCH(AF$1,$D47)),"T","")</f>
        <v/>
      </c>
      <c r="AG47" t="str">
        <f>IF(ISNUMBER(SEARCH(AG$1,$D47)),"T","")</f>
        <v/>
      </c>
      <c r="AH47" t="str">
        <f>IF(ISNUMBER(SEARCH(AH$1,$D47)),"T","")</f>
        <v/>
      </c>
      <c r="AI47" t="str">
        <f>IF(ISNUMBER(SEARCH(AI$1,$D47)),"T","")</f>
        <v/>
      </c>
      <c r="AJ47" t="str">
        <f>IF(ISNUMBER(SEARCH(AJ$1,$D47)),"T","")</f>
        <v/>
      </c>
      <c r="AK47" t="str">
        <f>IF(ISNUMBER(SEARCH(AK$1,$D47)),"T","")</f>
        <v/>
      </c>
      <c r="AL47" t="str">
        <f>IF(ISNUMBER(SEARCH(AL$1,$D47)),"T","")</f>
        <v/>
      </c>
      <c r="AM47" t="str">
        <f>IF(ISNUMBER(SEARCH(AM$1,$D47)),"T","")</f>
        <v/>
      </c>
      <c r="AN47" t="str">
        <f>IF(ISNUMBER(SEARCH(AN$1,$D47)),"T","")</f>
        <v/>
      </c>
      <c r="AO47" t="str">
        <f>IF(ISNUMBER(SEARCH(AO$1,$D47)),"T","")</f>
        <v/>
      </c>
      <c r="AP47" t="str">
        <f>IF(ISNUMBER(SEARCH(AP$1,$D47)),"T","")</f>
        <v/>
      </c>
      <c r="AQ47" t="str">
        <f>IF(ISNUMBER(SEARCH(AQ$1,$D47)),"T","")</f>
        <v/>
      </c>
      <c r="AR47" t="str">
        <f>IF(ISNUMBER(SEARCH(AR$1,$D47)),"T","")</f>
        <v>T</v>
      </c>
      <c r="AS47" t="str">
        <f>IF(ISNUMBER(SEARCH(AS$1,$D47)),"T","")</f>
        <v/>
      </c>
      <c r="AT47" t="str">
        <f>IF(ISNUMBER(SEARCH(AT$1,$D47)),"T","")</f>
        <v/>
      </c>
      <c r="AU47" t="str">
        <f>IF(ISNUMBER(SEARCH(AU$1,$D47)),"T","")</f>
        <v/>
      </c>
      <c r="AV47" t="str">
        <f>IF(ISNUMBER(SEARCH(AV$1,$D47)),"T","")</f>
        <v/>
      </c>
    </row>
    <row r="48" spans="1:48" x14ac:dyDescent="0.85">
      <c r="A48">
        <v>130</v>
      </c>
      <c r="B48" t="s">
        <v>315</v>
      </c>
      <c r="C48" t="s">
        <v>317</v>
      </c>
      <c r="D48" t="s">
        <v>316</v>
      </c>
      <c r="E48">
        <v>1</v>
      </c>
      <c r="F48">
        <v>95</v>
      </c>
      <c r="G48">
        <v>125</v>
      </c>
      <c r="H48">
        <v>79</v>
      </c>
      <c r="I48">
        <v>60</v>
      </c>
      <c r="J48">
        <v>100</v>
      </c>
      <c r="K48">
        <v>81</v>
      </c>
      <c r="L48">
        <f>MAX(G48,I48)</f>
        <v>125</v>
      </c>
      <c r="M48">
        <f>MIN(H48,J48)</f>
        <v>79</v>
      </c>
      <c r="N48" s="1">
        <f>(F48*2+31)/2+60</f>
        <v>170.5</v>
      </c>
      <c r="O48" s="1">
        <f>(L48*2+31)/2+5</f>
        <v>145.5</v>
      </c>
      <c r="P48" s="1">
        <f>(M48*2+31)/2+5</f>
        <v>99.5</v>
      </c>
      <c r="Q48" s="1">
        <f>N48*P48</f>
        <v>16964.75</v>
      </c>
      <c r="R48" s="1">
        <f>((H48*2+31)/2+5)*N48</f>
        <v>16964.75</v>
      </c>
      <c r="S48" s="1">
        <f>((J48*2+31)/2+5)*N48</f>
        <v>20545.25</v>
      </c>
      <c r="T48" s="1">
        <v>564.44957502907721</v>
      </c>
      <c r="U48" s="1">
        <f>IF(T48&lt;200, 0, T48)</f>
        <v>564.44957502907721</v>
      </c>
      <c r="V48" s="5">
        <f>U48*O48</f>
        <v>82127.413166730737</v>
      </c>
      <c r="W48" s="2">
        <f>Q48/(constants!$B$1 * constants!$B$2 * (110/250) * AVERAGE(0.8, 1) * 1.5)</f>
        <v>2.5991982012672876</v>
      </c>
      <c r="X48" s="3">
        <v>0.5043032156132059</v>
      </c>
      <c r="Y48" s="1">
        <f>(W48+X48)*O48</f>
        <v>451.55945615611176</v>
      </c>
      <c r="Z48" s="7">
        <v>1.25</v>
      </c>
      <c r="AA48" s="7">
        <v>1</v>
      </c>
      <c r="AB48" s="1">
        <f>Y48*Z48*AA48</f>
        <v>564.44932019513976</v>
      </c>
      <c r="AC48" t="str">
        <f>CONCATENATE("https://wiki.52poke.com/wiki/", B48)</f>
        <v>https://wiki.52poke.com/wiki/暴鲤龙</v>
      </c>
      <c r="AD48" s="6">
        <f>(T48-AB48)^2</f>
        <v>6.494033567477937E-8</v>
      </c>
      <c r="AE48" t="str">
        <f>IF(ISNUMBER(SEARCH(AE$1,$D48)),"T","")</f>
        <v/>
      </c>
      <c r="AF48" t="str">
        <f>IF(ISNUMBER(SEARCH(AF$1,$D48)),"T","")</f>
        <v/>
      </c>
      <c r="AG48" t="str">
        <f>IF(ISNUMBER(SEARCH(AG$1,$D48)),"T","")</f>
        <v>T</v>
      </c>
      <c r="AH48" t="str">
        <f>IF(ISNUMBER(SEARCH(AH$1,$D48)),"T","")</f>
        <v/>
      </c>
      <c r="AI48" t="str">
        <f>IF(ISNUMBER(SEARCH(AI$1,$D48)),"T","")</f>
        <v/>
      </c>
      <c r="AJ48" t="str">
        <f>IF(ISNUMBER(SEARCH(AJ$1,$D48)),"T","")</f>
        <v/>
      </c>
      <c r="AK48" t="str">
        <f>IF(ISNUMBER(SEARCH(AK$1,$D48)),"T","")</f>
        <v/>
      </c>
      <c r="AL48" t="str">
        <f>IF(ISNUMBER(SEARCH(AL$1,$D48)),"T","")</f>
        <v/>
      </c>
      <c r="AM48" t="str">
        <f>IF(ISNUMBER(SEARCH(AM$1,$D48)),"T","")</f>
        <v/>
      </c>
      <c r="AN48" t="str">
        <f>IF(ISNUMBER(SEARCH(AN$1,$D48)),"T","")</f>
        <v>T</v>
      </c>
      <c r="AO48" t="str">
        <f>IF(ISNUMBER(SEARCH(AO$1,$D48)),"T","")</f>
        <v/>
      </c>
      <c r="AP48" t="str">
        <f>IF(ISNUMBER(SEARCH(AP$1,$D48)),"T","")</f>
        <v/>
      </c>
      <c r="AQ48" t="str">
        <f>IF(ISNUMBER(SEARCH(AQ$1,$D48)),"T","")</f>
        <v/>
      </c>
      <c r="AR48" t="str">
        <f>IF(ISNUMBER(SEARCH(AR$1,$D48)),"T","")</f>
        <v/>
      </c>
      <c r="AS48" t="str">
        <f>IF(ISNUMBER(SEARCH(AS$1,$D48)),"T","")</f>
        <v/>
      </c>
      <c r="AT48" t="str">
        <f>IF(ISNUMBER(SEARCH(AT$1,$D48)),"T","")</f>
        <v/>
      </c>
      <c r="AU48" t="str">
        <f>IF(ISNUMBER(SEARCH(AU$1,$D48)),"T","")</f>
        <v/>
      </c>
      <c r="AV48" t="str">
        <f>IF(ISNUMBER(SEARCH(AV$1,$D48)),"T","")</f>
        <v/>
      </c>
    </row>
    <row r="49" spans="1:48" x14ac:dyDescent="0.85">
      <c r="A49">
        <v>1020</v>
      </c>
      <c r="B49" t="s">
        <v>2253</v>
      </c>
      <c r="C49" t="s">
        <v>2254</v>
      </c>
      <c r="D49" t="s">
        <v>1722</v>
      </c>
      <c r="E49">
        <v>9</v>
      </c>
      <c r="F49">
        <v>105</v>
      </c>
      <c r="G49">
        <v>115</v>
      </c>
      <c r="H49">
        <v>121</v>
      </c>
      <c r="I49">
        <v>65</v>
      </c>
      <c r="J49">
        <v>93</v>
      </c>
      <c r="K49">
        <v>91</v>
      </c>
      <c r="L49">
        <f>MAX(G49,I49)</f>
        <v>115</v>
      </c>
      <c r="M49">
        <f>MIN(H49,J49)</f>
        <v>93</v>
      </c>
      <c r="N49" s="1">
        <f>(F49*2+31)/2+60</f>
        <v>180.5</v>
      </c>
      <c r="O49" s="1">
        <f>(L49*2+31)/2+5</f>
        <v>135.5</v>
      </c>
      <c r="P49" s="1">
        <f>(M49*2+31)/2+5</f>
        <v>113.5</v>
      </c>
      <c r="Q49" s="1">
        <f>N49*P49</f>
        <v>20486.75</v>
      </c>
      <c r="R49" s="1">
        <f>((H49*2+31)/2+5)*N49</f>
        <v>25540.75</v>
      </c>
      <c r="S49" s="1">
        <f>((J49*2+31)/2+5)*N49</f>
        <v>20486.75</v>
      </c>
      <c r="T49" s="1">
        <v>562.73624052225102</v>
      </c>
      <c r="U49" s="1">
        <f>IF(T49&lt;200, 0, T49)</f>
        <v>562.73624052225102</v>
      </c>
      <c r="V49" s="5">
        <f>U49*O49</f>
        <v>76250.760590765014</v>
      </c>
      <c r="W49" s="2">
        <f>Q49/(constants!$B$1 * constants!$B$2 * (110/250) * AVERAGE(0.8, 1) * 1.5)</f>
        <v>3.1388098115099012</v>
      </c>
      <c r="X49" s="3">
        <v>0.63667484682040609</v>
      </c>
      <c r="Y49" s="1">
        <f>(W49+X49)*O49</f>
        <v>511.57817120375665</v>
      </c>
      <c r="Z49" s="7">
        <v>1.1000000000000001</v>
      </c>
      <c r="AA49" s="7">
        <v>1</v>
      </c>
      <c r="AB49" s="1">
        <f>Y49*Z49*AA49</f>
        <v>562.73598832413234</v>
      </c>
      <c r="AC49" t="str">
        <f>CONCATENATE("https://wiki.52poke.com/wiki/", B49)</f>
        <v>https://wiki.52poke.com/wiki/破空焰</v>
      </c>
      <c r="AD49" s="6">
        <f>(T49-AB49)^2</f>
        <v>6.3603891069451044E-8</v>
      </c>
      <c r="AE49" t="str">
        <f>IF(ISNUMBER(SEARCH(AE$1,$D49)),"T","")</f>
        <v/>
      </c>
      <c r="AF49" t="str">
        <f>IF(ISNUMBER(SEARCH(AF$1,$D49)),"T","")</f>
        <v>T</v>
      </c>
      <c r="AG49" t="str">
        <f>IF(ISNUMBER(SEARCH(AG$1,$D49)),"T","")</f>
        <v/>
      </c>
      <c r="AH49" t="str">
        <f>IF(ISNUMBER(SEARCH(AH$1,$D49)),"T","")</f>
        <v/>
      </c>
      <c r="AI49" t="str">
        <f>IF(ISNUMBER(SEARCH(AI$1,$D49)),"T","")</f>
        <v/>
      </c>
      <c r="AJ49" t="str">
        <f>IF(ISNUMBER(SEARCH(AJ$1,$D49)),"T","")</f>
        <v/>
      </c>
      <c r="AK49" t="str">
        <f>IF(ISNUMBER(SEARCH(AK$1,$D49)),"T","")</f>
        <v/>
      </c>
      <c r="AL49" t="str">
        <f>IF(ISNUMBER(SEARCH(AL$1,$D49)),"T","")</f>
        <v/>
      </c>
      <c r="AM49" t="str">
        <f>IF(ISNUMBER(SEARCH(AM$1,$D49)),"T","")</f>
        <v/>
      </c>
      <c r="AN49" t="str">
        <f>IF(ISNUMBER(SEARCH(AN$1,$D49)),"T","")</f>
        <v/>
      </c>
      <c r="AO49" t="str">
        <f>IF(ISNUMBER(SEARCH(AO$1,$D49)),"T","")</f>
        <v/>
      </c>
      <c r="AP49" t="str">
        <f>IF(ISNUMBER(SEARCH(AP$1,$D49)),"T","")</f>
        <v/>
      </c>
      <c r="AQ49" t="str">
        <f>IF(ISNUMBER(SEARCH(AQ$1,$D49)),"T","")</f>
        <v/>
      </c>
      <c r="AR49" t="str">
        <f>IF(ISNUMBER(SEARCH(AR$1,$D49)),"T","")</f>
        <v/>
      </c>
      <c r="AS49" t="str">
        <f>IF(ISNUMBER(SEARCH(AS$1,$D49)),"T","")</f>
        <v>T</v>
      </c>
      <c r="AT49" t="str">
        <f>IF(ISNUMBER(SEARCH(AT$1,$D49)),"T","")</f>
        <v/>
      </c>
      <c r="AU49" t="str">
        <f>IF(ISNUMBER(SEARCH(AU$1,$D49)),"T","")</f>
        <v/>
      </c>
      <c r="AV49" t="str">
        <f>IF(ISNUMBER(SEARCH(AV$1,$D49)),"T","")</f>
        <v/>
      </c>
    </row>
    <row r="50" spans="1:48" x14ac:dyDescent="0.85">
      <c r="A50">
        <v>802</v>
      </c>
      <c r="B50" t="s">
        <v>1779</v>
      </c>
      <c r="C50" t="s">
        <v>1781</v>
      </c>
      <c r="D50" t="s">
        <v>1780</v>
      </c>
      <c r="E50">
        <v>7</v>
      </c>
      <c r="F50">
        <v>90</v>
      </c>
      <c r="G50">
        <v>125</v>
      </c>
      <c r="H50">
        <v>80</v>
      </c>
      <c r="I50">
        <v>90</v>
      </c>
      <c r="J50">
        <v>90</v>
      </c>
      <c r="K50">
        <v>125</v>
      </c>
      <c r="L50">
        <f>MAX(G50,I50)</f>
        <v>125</v>
      </c>
      <c r="M50">
        <f>MIN(H50,J50)</f>
        <v>80</v>
      </c>
      <c r="N50" s="1">
        <f>(F50*2+31)/2+60</f>
        <v>165.5</v>
      </c>
      <c r="O50" s="1">
        <f>(L50*2+31)/2+5</f>
        <v>145.5</v>
      </c>
      <c r="P50" s="1">
        <f>(M50*2+31)/2+5</f>
        <v>100.5</v>
      </c>
      <c r="Q50" s="1">
        <f>N50*P50</f>
        <v>16632.75</v>
      </c>
      <c r="R50" s="1">
        <f>((H50*2+31)/2+5)*N50</f>
        <v>16632.75</v>
      </c>
      <c r="S50" s="1">
        <f>((J50*2+31)/2+5)*N50</f>
        <v>18287.75</v>
      </c>
      <c r="T50" s="1">
        <v>559.02168585759534</v>
      </c>
      <c r="U50" s="1">
        <f>IF(T50&lt;200, 0, T50)</f>
        <v>559.02168585759534</v>
      </c>
      <c r="V50" s="5">
        <f>U50*O50</f>
        <v>81337.65529228012</v>
      </c>
      <c r="W50" s="2">
        <f>Q50/(constants!$B$1 * constants!$B$2 * (110/250) * AVERAGE(0.8, 1) * 1.5)</f>
        <v>2.5483319165993294</v>
      </c>
      <c r="X50" s="3">
        <v>0.94446074814528957</v>
      </c>
      <c r="Y50" s="1">
        <f>(W50+X50)*O50</f>
        <v>508.20133272034207</v>
      </c>
      <c r="Z50" s="7">
        <v>1.1000000000000001</v>
      </c>
      <c r="AA50" s="7">
        <v>1</v>
      </c>
      <c r="AB50" s="1">
        <f>Y50*Z50*AA50</f>
        <v>559.02146599237631</v>
      </c>
      <c r="AC50" t="str">
        <f>CONCATENATE("https://wiki.52poke.com/wiki/", B50)</f>
        <v>https://wiki.52poke.com/wiki/玛夏多</v>
      </c>
      <c r="AD50" s="6">
        <f>(T50-AB50)^2</f>
        <v>4.8340714542308507E-8</v>
      </c>
      <c r="AE50" t="str">
        <f>IF(ISNUMBER(SEARCH(AE$1,$D50)),"T","")</f>
        <v/>
      </c>
      <c r="AF50" t="str">
        <f>IF(ISNUMBER(SEARCH(AF$1,$D50)),"T","")</f>
        <v/>
      </c>
      <c r="AG50" t="str">
        <f>IF(ISNUMBER(SEARCH(AG$1,$D50)),"T","")</f>
        <v/>
      </c>
      <c r="AH50" t="str">
        <f>IF(ISNUMBER(SEARCH(AH$1,$D50)),"T","")</f>
        <v/>
      </c>
      <c r="AI50" t="str">
        <f>IF(ISNUMBER(SEARCH(AI$1,$D50)),"T","")</f>
        <v/>
      </c>
      <c r="AJ50" t="str">
        <f>IF(ISNUMBER(SEARCH(AJ$1,$D50)),"T","")</f>
        <v/>
      </c>
      <c r="AK50" t="str">
        <f>IF(ISNUMBER(SEARCH(AK$1,$D50)),"T","")</f>
        <v>T</v>
      </c>
      <c r="AL50" t="str">
        <f>IF(ISNUMBER(SEARCH(AL$1,$D50)),"T","")</f>
        <v/>
      </c>
      <c r="AM50" t="str">
        <f>IF(ISNUMBER(SEARCH(AM$1,$D50)),"T","")</f>
        <v/>
      </c>
      <c r="AN50" t="str">
        <f>IF(ISNUMBER(SEARCH(AN$1,$D50)),"T","")</f>
        <v/>
      </c>
      <c r="AO50" t="str">
        <f>IF(ISNUMBER(SEARCH(AO$1,$D50)),"T","")</f>
        <v/>
      </c>
      <c r="AP50" t="str">
        <f>IF(ISNUMBER(SEARCH(AP$1,$D50)),"T","")</f>
        <v/>
      </c>
      <c r="AQ50" t="str">
        <f>IF(ISNUMBER(SEARCH(AQ$1,$D50)),"T","")</f>
        <v/>
      </c>
      <c r="AR50" t="str">
        <f>IF(ISNUMBER(SEARCH(AR$1,$D50)),"T","")</f>
        <v>T</v>
      </c>
      <c r="AS50" t="str">
        <f>IF(ISNUMBER(SEARCH(AS$1,$D50)),"T","")</f>
        <v/>
      </c>
      <c r="AT50" t="str">
        <f>IF(ISNUMBER(SEARCH(AT$1,$D50)),"T","")</f>
        <v/>
      </c>
      <c r="AU50" t="str">
        <f>IF(ISNUMBER(SEARCH(AU$1,$D50)),"T","")</f>
        <v/>
      </c>
      <c r="AV50" t="str">
        <f>IF(ISNUMBER(SEARCH(AV$1,$D50)),"T","")</f>
        <v/>
      </c>
    </row>
    <row r="51" spans="1:48" x14ac:dyDescent="0.85">
      <c r="A51">
        <v>1000</v>
      </c>
      <c r="B51" t="s">
        <v>2209</v>
      </c>
      <c r="C51" t="s">
        <v>2210</v>
      </c>
      <c r="D51" t="s">
        <v>1507</v>
      </c>
      <c r="E51">
        <v>9</v>
      </c>
      <c r="F51">
        <v>87</v>
      </c>
      <c r="G51">
        <v>60</v>
      </c>
      <c r="H51">
        <v>95</v>
      </c>
      <c r="I51">
        <v>133</v>
      </c>
      <c r="J51">
        <v>91</v>
      </c>
      <c r="K51">
        <v>84</v>
      </c>
      <c r="L51">
        <f>MAX(G51,I51)</f>
        <v>133</v>
      </c>
      <c r="M51">
        <f>MIN(H51,J51)</f>
        <v>91</v>
      </c>
      <c r="N51" s="1">
        <f>(F51*2+31)/2+60</f>
        <v>162.5</v>
      </c>
      <c r="O51" s="1">
        <f>(L51*2+31)/2+5</f>
        <v>153.5</v>
      </c>
      <c r="P51" s="1">
        <f>(M51*2+31)/2+5</f>
        <v>111.5</v>
      </c>
      <c r="Q51" s="1">
        <f>N51*P51</f>
        <v>18118.75</v>
      </c>
      <c r="R51" s="1">
        <f>((H51*2+31)/2+5)*N51</f>
        <v>18768.75</v>
      </c>
      <c r="S51" s="1">
        <f>((J51*2+31)/2+5)*N51</f>
        <v>18118.75</v>
      </c>
      <c r="T51" s="1">
        <v>555.94607426266168</v>
      </c>
      <c r="U51" s="1">
        <f>IF(T51&lt;200, 0, T51)</f>
        <v>555.94607426266168</v>
      </c>
      <c r="V51" s="5">
        <f>U51*O51</f>
        <v>85337.722399318562</v>
      </c>
      <c r="W51" s="2">
        <f>Q51/(constants!$B$1 * constants!$B$2 * (110/250) * AVERAGE(0.8, 1) * 1.5)</f>
        <v>2.7760045039986836</v>
      </c>
      <c r="X51" s="3">
        <v>0.51653811717656395</v>
      </c>
      <c r="Y51" s="1">
        <f>(W51+X51)*O51</f>
        <v>505.40529235040049</v>
      </c>
      <c r="Z51" s="7">
        <v>1.1000000000000001</v>
      </c>
      <c r="AA51" s="7">
        <v>1</v>
      </c>
      <c r="AB51" s="1">
        <f>Y51*Z51*AA51</f>
        <v>555.94582158544063</v>
      </c>
      <c r="AC51" t="str">
        <f>CONCATENATE("https://wiki.52poke.com/wiki/", B51)</f>
        <v>https://wiki.52poke.com/wiki/赛富豪</v>
      </c>
      <c r="AD51" s="6">
        <f>(T51-AB51)^2</f>
        <v>6.3845778040491341E-8</v>
      </c>
      <c r="AE51" t="str">
        <f>IF(ISNUMBER(SEARCH(AE$1,$D51)),"T","")</f>
        <v/>
      </c>
      <c r="AF51" t="str">
        <f>IF(ISNUMBER(SEARCH(AF$1,$D51)),"T","")</f>
        <v/>
      </c>
      <c r="AG51" t="str">
        <f>IF(ISNUMBER(SEARCH(AG$1,$D51)),"T","")</f>
        <v/>
      </c>
      <c r="AH51" t="str">
        <f>IF(ISNUMBER(SEARCH(AH$1,$D51)),"T","")</f>
        <v/>
      </c>
      <c r="AI51" t="str">
        <f>IF(ISNUMBER(SEARCH(AI$1,$D51)),"T","")</f>
        <v/>
      </c>
      <c r="AJ51" t="str">
        <f>IF(ISNUMBER(SEARCH(AJ$1,$D51)),"T","")</f>
        <v/>
      </c>
      <c r="AK51" t="str">
        <f>IF(ISNUMBER(SEARCH(AK$1,$D51)),"T","")</f>
        <v/>
      </c>
      <c r="AL51" t="str">
        <f>IF(ISNUMBER(SEARCH(AL$1,$D51)),"T","")</f>
        <v/>
      </c>
      <c r="AM51" t="str">
        <f>IF(ISNUMBER(SEARCH(AM$1,$D51)),"T","")</f>
        <v/>
      </c>
      <c r="AN51" t="str">
        <f>IF(ISNUMBER(SEARCH(AN$1,$D51)),"T","")</f>
        <v/>
      </c>
      <c r="AO51" t="str">
        <f>IF(ISNUMBER(SEARCH(AO$1,$D51)),"T","")</f>
        <v/>
      </c>
      <c r="AP51" t="str">
        <f>IF(ISNUMBER(SEARCH(AP$1,$D51)),"T","")</f>
        <v/>
      </c>
      <c r="AQ51" t="str">
        <f>IF(ISNUMBER(SEARCH(AQ$1,$D51)),"T","")</f>
        <v/>
      </c>
      <c r="AR51" t="str">
        <f>IF(ISNUMBER(SEARCH(AR$1,$D51)),"T","")</f>
        <v>T</v>
      </c>
      <c r="AS51" t="str">
        <f>IF(ISNUMBER(SEARCH(AS$1,$D51)),"T","")</f>
        <v/>
      </c>
      <c r="AT51" t="str">
        <f>IF(ISNUMBER(SEARCH(AT$1,$D51)),"T","")</f>
        <v/>
      </c>
      <c r="AU51" t="str">
        <f>IF(ISNUMBER(SEARCH(AU$1,$D51)),"T","")</f>
        <v>T</v>
      </c>
      <c r="AV51" t="str">
        <f>IF(ISNUMBER(SEARCH(AV$1,$D51)),"T","")</f>
        <v/>
      </c>
    </row>
    <row r="52" spans="1:48" x14ac:dyDescent="0.85">
      <c r="A52">
        <v>995</v>
      </c>
      <c r="B52" t="s">
        <v>2199</v>
      </c>
      <c r="C52" t="s">
        <v>2200</v>
      </c>
      <c r="D52" t="s">
        <v>184</v>
      </c>
      <c r="E52">
        <v>9</v>
      </c>
      <c r="F52">
        <v>100</v>
      </c>
      <c r="G52">
        <v>134</v>
      </c>
      <c r="H52">
        <v>110</v>
      </c>
      <c r="I52">
        <v>70</v>
      </c>
      <c r="J52">
        <v>84</v>
      </c>
      <c r="K52">
        <v>72</v>
      </c>
      <c r="L52">
        <f>MAX(G52,I52)</f>
        <v>134</v>
      </c>
      <c r="M52">
        <f>MIN(H52,J52)</f>
        <v>84</v>
      </c>
      <c r="N52" s="1">
        <f>(F52*2+31)/2+60</f>
        <v>175.5</v>
      </c>
      <c r="O52" s="1">
        <f>(L52*2+31)/2+5</f>
        <v>154.5</v>
      </c>
      <c r="P52" s="1">
        <f>(M52*2+31)/2+5</f>
        <v>104.5</v>
      </c>
      <c r="Q52" s="1">
        <f>N52*P52</f>
        <v>18339.75</v>
      </c>
      <c r="R52" s="1">
        <f>((H52*2+31)/2+5)*N52</f>
        <v>22902.75</v>
      </c>
      <c r="S52" s="1">
        <f>((J52*2+31)/2+5)*N52</f>
        <v>18339.75</v>
      </c>
      <c r="T52" s="1">
        <v>544.11217050716516</v>
      </c>
      <c r="U52" s="1">
        <f>IF(T52&lt;200, 0, T52)</f>
        <v>544.11217050716516</v>
      </c>
      <c r="V52" s="5">
        <f>U52*O52</f>
        <v>84065.330343357011</v>
      </c>
      <c r="W52" s="2">
        <f>Q52/(constants!$B$1 * constants!$B$2 * (110/250) * AVERAGE(0.8, 1) * 1.5)</f>
        <v>2.8098642898770532</v>
      </c>
      <c r="X52" s="3">
        <v>0.39173566941555116</v>
      </c>
      <c r="Y52" s="1">
        <f>(W52+X52)*O52</f>
        <v>494.64719371070737</v>
      </c>
      <c r="Z52" s="7">
        <v>1.1000000000000001</v>
      </c>
      <c r="AA52" s="7">
        <v>1</v>
      </c>
      <c r="AB52" s="1">
        <f>Y52*Z52*AA52</f>
        <v>544.1119130817782</v>
      </c>
      <c r="AC52" t="str">
        <f>CONCATENATE("https://wiki.52poke.com/wiki/", B52)</f>
        <v>https://wiki.52poke.com/wiki/铁荆棘</v>
      </c>
      <c r="AD52" s="6">
        <f>(T52-AB52)^2</f>
        <v>6.6267829852790492E-8</v>
      </c>
      <c r="AE52" t="str">
        <f>IF(ISNUMBER(SEARCH(AE$1,$D52)),"T","")</f>
        <v/>
      </c>
      <c r="AF52" t="str">
        <f>IF(ISNUMBER(SEARCH(AF$1,$D52)),"T","")</f>
        <v/>
      </c>
      <c r="AG52" t="str">
        <f>IF(ISNUMBER(SEARCH(AG$1,$D52)),"T","")</f>
        <v/>
      </c>
      <c r="AH52" t="str">
        <f>IF(ISNUMBER(SEARCH(AH$1,$D52)),"T","")</f>
        <v/>
      </c>
      <c r="AI52" t="str">
        <f>IF(ISNUMBER(SEARCH(AI$1,$D52)),"T","")</f>
        <v>T</v>
      </c>
      <c r="AJ52" t="str">
        <f>IF(ISNUMBER(SEARCH(AJ$1,$D52)),"T","")</f>
        <v/>
      </c>
      <c r="AK52" t="str">
        <f>IF(ISNUMBER(SEARCH(AK$1,$D52)),"T","")</f>
        <v/>
      </c>
      <c r="AL52" t="str">
        <f>IF(ISNUMBER(SEARCH(AL$1,$D52)),"T","")</f>
        <v/>
      </c>
      <c r="AM52" t="str">
        <f>IF(ISNUMBER(SEARCH(AM$1,$D52)),"T","")</f>
        <v/>
      </c>
      <c r="AN52" t="str">
        <f>IF(ISNUMBER(SEARCH(AN$1,$D52)),"T","")</f>
        <v/>
      </c>
      <c r="AO52" t="str">
        <f>IF(ISNUMBER(SEARCH(AO$1,$D52)),"T","")</f>
        <v/>
      </c>
      <c r="AP52" t="str">
        <f>IF(ISNUMBER(SEARCH(AP$1,$D52)),"T","")</f>
        <v/>
      </c>
      <c r="AQ52" t="str">
        <f>IF(ISNUMBER(SEARCH(AQ$1,$D52)),"T","")</f>
        <v>T</v>
      </c>
      <c r="AR52" t="str">
        <f>IF(ISNUMBER(SEARCH(AR$1,$D52)),"T","")</f>
        <v/>
      </c>
      <c r="AS52" t="str">
        <f>IF(ISNUMBER(SEARCH(AS$1,$D52)),"T","")</f>
        <v/>
      </c>
      <c r="AT52" t="str">
        <f>IF(ISNUMBER(SEARCH(AT$1,$D52)),"T","")</f>
        <v/>
      </c>
      <c r="AU52" t="str">
        <f>IF(ISNUMBER(SEARCH(AU$1,$D52)),"T","")</f>
        <v/>
      </c>
      <c r="AV52" t="str">
        <f>IF(ISNUMBER(SEARCH(AV$1,$D52)),"T","")</f>
        <v/>
      </c>
    </row>
    <row r="53" spans="1:48" x14ac:dyDescent="0.85">
      <c r="A53">
        <v>993</v>
      </c>
      <c r="B53" t="s">
        <v>2194</v>
      </c>
      <c r="C53" t="s">
        <v>2195</v>
      </c>
      <c r="D53" t="s">
        <v>353</v>
      </c>
      <c r="E53">
        <v>9</v>
      </c>
      <c r="F53">
        <v>94</v>
      </c>
      <c r="G53">
        <v>80</v>
      </c>
      <c r="H53">
        <v>86</v>
      </c>
      <c r="I53">
        <v>122</v>
      </c>
      <c r="J53">
        <v>80</v>
      </c>
      <c r="K53">
        <v>108</v>
      </c>
      <c r="L53">
        <f>MAX(G53,I53)</f>
        <v>122</v>
      </c>
      <c r="M53">
        <f>MIN(H53,J53)</f>
        <v>80</v>
      </c>
      <c r="N53" s="1">
        <f>(F53*2+31)/2+60</f>
        <v>169.5</v>
      </c>
      <c r="O53" s="1">
        <f>(L53*2+31)/2+5</f>
        <v>142.5</v>
      </c>
      <c r="P53" s="1">
        <f>(M53*2+31)/2+5</f>
        <v>100.5</v>
      </c>
      <c r="Q53" s="1">
        <f>N53*P53</f>
        <v>17034.75</v>
      </c>
      <c r="R53" s="1">
        <f>((H53*2+31)/2+5)*N53</f>
        <v>18051.75</v>
      </c>
      <c r="S53" s="1">
        <f>((J53*2+31)/2+5)*N53</f>
        <v>17034.75</v>
      </c>
      <c r="T53" s="1">
        <v>539.75540551328254</v>
      </c>
      <c r="U53" s="1">
        <f>IF(T53&lt;200, 0, T53)</f>
        <v>539.75540551328254</v>
      </c>
      <c r="V53" s="5">
        <f>U53*O53</f>
        <v>76915.145285642764</v>
      </c>
      <c r="W53" s="2">
        <f>Q53/(constants!$B$1 * constants!$B$2 * (110/250) * AVERAGE(0.8, 1) * 1.5)</f>
        <v>2.6099230203237846</v>
      </c>
      <c r="X53" s="3">
        <v>0.83349123790250146</v>
      </c>
      <c r="Y53" s="1">
        <f>(W53+X53)*O53</f>
        <v>490.68653179724578</v>
      </c>
      <c r="Z53" s="7">
        <v>1.1000000000000001</v>
      </c>
      <c r="AA53" s="7">
        <v>1</v>
      </c>
      <c r="AB53" s="1">
        <f>Y53*Z53*AA53</f>
        <v>539.75518497697044</v>
      </c>
      <c r="AC53" t="str">
        <f>CONCATENATE("https://wiki.52poke.com/wiki/", B53)</f>
        <v>https://wiki.52poke.com/wiki/铁脖颈</v>
      </c>
      <c r="AD53" s="6">
        <f>(T53-AB53)^2</f>
        <v>4.8636264954352913E-8</v>
      </c>
      <c r="AE53" t="str">
        <f>IF(ISNUMBER(SEARCH(AE$1,$D53)),"T","")</f>
        <v/>
      </c>
      <c r="AF53" t="str">
        <f>IF(ISNUMBER(SEARCH(AF$1,$D53)),"T","")</f>
        <v/>
      </c>
      <c r="AG53" t="str">
        <f>IF(ISNUMBER(SEARCH(AG$1,$D53)),"T","")</f>
        <v/>
      </c>
      <c r="AH53" t="str">
        <f>IF(ISNUMBER(SEARCH(AH$1,$D53)),"T","")</f>
        <v/>
      </c>
      <c r="AI53" t="str">
        <f>IF(ISNUMBER(SEARCH(AI$1,$D53)),"T","")</f>
        <v/>
      </c>
      <c r="AJ53" t="str">
        <f>IF(ISNUMBER(SEARCH(AJ$1,$D53)),"T","")</f>
        <v/>
      </c>
      <c r="AK53" t="str">
        <f>IF(ISNUMBER(SEARCH(AK$1,$D53)),"T","")</f>
        <v/>
      </c>
      <c r="AL53" t="str">
        <f>IF(ISNUMBER(SEARCH(AL$1,$D53)),"T","")</f>
        <v/>
      </c>
      <c r="AM53" t="str">
        <f>IF(ISNUMBER(SEARCH(AM$1,$D53)),"T","")</f>
        <v/>
      </c>
      <c r="AN53" t="str">
        <f>IF(ISNUMBER(SEARCH(AN$1,$D53)),"T","")</f>
        <v>T</v>
      </c>
      <c r="AO53" t="str">
        <f>IF(ISNUMBER(SEARCH(AO$1,$D53)),"T","")</f>
        <v/>
      </c>
      <c r="AP53" t="str">
        <f>IF(ISNUMBER(SEARCH(AP$1,$D53)),"T","")</f>
        <v/>
      </c>
      <c r="AQ53" t="str">
        <f>IF(ISNUMBER(SEARCH(AQ$1,$D53)),"T","")</f>
        <v/>
      </c>
      <c r="AR53" t="str">
        <f>IF(ISNUMBER(SEARCH(AR$1,$D53)),"T","")</f>
        <v/>
      </c>
      <c r="AS53" t="str">
        <f>IF(ISNUMBER(SEARCH(AS$1,$D53)),"T","")</f>
        <v/>
      </c>
      <c r="AT53" t="str">
        <f>IF(ISNUMBER(SEARCH(AT$1,$D53)),"T","")</f>
        <v>T</v>
      </c>
      <c r="AU53" t="str">
        <f>IF(ISNUMBER(SEARCH(AU$1,$D53)),"T","")</f>
        <v/>
      </c>
      <c r="AV53" t="str">
        <f>IF(ISNUMBER(SEARCH(AV$1,$D53)),"T","")</f>
        <v/>
      </c>
    </row>
    <row r="54" spans="1:48" x14ac:dyDescent="0.85">
      <c r="A54">
        <v>381</v>
      </c>
      <c r="B54" t="s">
        <v>869</v>
      </c>
      <c r="C54" t="s">
        <v>870</v>
      </c>
      <c r="D54" t="s">
        <v>867</v>
      </c>
      <c r="E54">
        <v>3</v>
      </c>
      <c r="F54">
        <v>80</v>
      </c>
      <c r="G54">
        <v>90</v>
      </c>
      <c r="H54">
        <v>80</v>
      </c>
      <c r="I54">
        <v>130</v>
      </c>
      <c r="J54">
        <v>110</v>
      </c>
      <c r="K54">
        <v>110</v>
      </c>
      <c r="L54">
        <f>MAX(G54,I54)</f>
        <v>130</v>
      </c>
      <c r="M54">
        <f>MIN(H54,J54)</f>
        <v>80</v>
      </c>
      <c r="N54" s="1">
        <f>(F54*2+31)/2+60</f>
        <v>155.5</v>
      </c>
      <c r="O54" s="1">
        <f>(L54*2+31)/2+5</f>
        <v>150.5</v>
      </c>
      <c r="P54" s="1">
        <f>(M54*2+31)/2+5</f>
        <v>100.5</v>
      </c>
      <c r="Q54" s="1">
        <f>N54*P54</f>
        <v>15627.75</v>
      </c>
      <c r="R54" s="1">
        <f>((H54*2+31)/2+5)*N54</f>
        <v>15627.75</v>
      </c>
      <c r="S54" s="1">
        <f>((J54*2+31)/2+5)*N54</f>
        <v>20292.75</v>
      </c>
      <c r="T54" s="1">
        <v>539.11648057083289</v>
      </c>
      <c r="U54" s="1">
        <f>IF(T54&lt;200, 0, T54)</f>
        <v>539.11648057083289</v>
      </c>
      <c r="V54" s="5">
        <f>U54*O54</f>
        <v>81137.030325910353</v>
      </c>
      <c r="W54" s="2">
        <f>Q54/(constants!$B$1 * constants!$B$2 * (110/250) * AVERAGE(0.8, 1) * 1.5)</f>
        <v>2.3943541572881917</v>
      </c>
      <c r="X54" s="3">
        <v>0.86216210300502216</v>
      </c>
      <c r="Y54" s="1">
        <f>(W54+X54)*O54</f>
        <v>490.10569717412869</v>
      </c>
      <c r="Z54" s="7">
        <v>1.1000000000000001</v>
      </c>
      <c r="AA54" s="7">
        <v>1</v>
      </c>
      <c r="AB54" s="1">
        <f>Y54*Z54*AA54</f>
        <v>539.11626689154161</v>
      </c>
      <c r="AC54" t="str">
        <f>CONCATENATE("https://wiki.52poke.com/wiki/", B54)</f>
        <v>https://wiki.52poke.com/wiki/拉帝欧斯</v>
      </c>
      <c r="AD54" s="6">
        <f>(T54-AB54)^2</f>
        <v>4.5658839521031126E-8</v>
      </c>
      <c r="AE54" t="str">
        <f>IF(ISNUMBER(SEARCH(AE$1,$D54)),"T","")</f>
        <v/>
      </c>
      <c r="AF54" t="str">
        <f>IF(ISNUMBER(SEARCH(AF$1,$D54)),"T","")</f>
        <v/>
      </c>
      <c r="AG54" t="str">
        <f>IF(ISNUMBER(SEARCH(AG$1,$D54)),"T","")</f>
        <v/>
      </c>
      <c r="AH54" t="str">
        <f>IF(ISNUMBER(SEARCH(AH$1,$D54)),"T","")</f>
        <v/>
      </c>
      <c r="AI54" t="str">
        <f>IF(ISNUMBER(SEARCH(AI$1,$D54)),"T","")</f>
        <v/>
      </c>
      <c r="AJ54" t="str">
        <f>IF(ISNUMBER(SEARCH(AJ$1,$D54)),"T","")</f>
        <v/>
      </c>
      <c r="AK54" t="str">
        <f>IF(ISNUMBER(SEARCH(AK$1,$D54)),"T","")</f>
        <v/>
      </c>
      <c r="AL54" t="str">
        <f>IF(ISNUMBER(SEARCH(AL$1,$D54)),"T","")</f>
        <v/>
      </c>
      <c r="AM54" t="str">
        <f>IF(ISNUMBER(SEARCH(AM$1,$D54)),"T","")</f>
        <v/>
      </c>
      <c r="AN54" t="str">
        <f>IF(ISNUMBER(SEARCH(AN$1,$D54)),"T","")</f>
        <v/>
      </c>
      <c r="AO54" t="str">
        <f>IF(ISNUMBER(SEARCH(AO$1,$D54)),"T","")</f>
        <v>T</v>
      </c>
      <c r="AP54" t="str">
        <f>IF(ISNUMBER(SEARCH(AP$1,$D54)),"T","")</f>
        <v/>
      </c>
      <c r="AQ54" t="str">
        <f>IF(ISNUMBER(SEARCH(AQ$1,$D54)),"T","")</f>
        <v/>
      </c>
      <c r="AR54" t="str">
        <f>IF(ISNUMBER(SEARCH(AR$1,$D54)),"T","")</f>
        <v/>
      </c>
      <c r="AS54" t="str">
        <f>IF(ISNUMBER(SEARCH(AS$1,$D54)),"T","")</f>
        <v>T</v>
      </c>
      <c r="AT54" t="str">
        <f>IF(ISNUMBER(SEARCH(AT$1,$D54)),"T","")</f>
        <v/>
      </c>
      <c r="AU54" t="str">
        <f>IF(ISNUMBER(SEARCH(AU$1,$D54)),"T","")</f>
        <v/>
      </c>
      <c r="AV54" t="str">
        <f>IF(ISNUMBER(SEARCH(AV$1,$D54)),"T","")</f>
        <v/>
      </c>
    </row>
    <row r="55" spans="1:48" x14ac:dyDescent="0.85">
      <c r="A55">
        <v>1022</v>
      </c>
      <c r="B55" t="s">
        <v>2257</v>
      </c>
      <c r="C55" t="s">
        <v>2258</v>
      </c>
      <c r="D55" t="s">
        <v>774</v>
      </c>
      <c r="E55">
        <v>9</v>
      </c>
      <c r="F55">
        <v>90</v>
      </c>
      <c r="G55">
        <v>120</v>
      </c>
      <c r="H55">
        <v>80</v>
      </c>
      <c r="I55">
        <v>68</v>
      </c>
      <c r="J55">
        <v>108</v>
      </c>
      <c r="K55">
        <v>124</v>
      </c>
      <c r="L55">
        <f>MAX(G55,I55)</f>
        <v>120</v>
      </c>
      <c r="M55">
        <f>MIN(H55,J55)</f>
        <v>80</v>
      </c>
      <c r="N55" s="1">
        <f>(F55*2+31)/2+60</f>
        <v>165.5</v>
      </c>
      <c r="O55" s="1">
        <f>(L55*2+31)/2+5</f>
        <v>140.5</v>
      </c>
      <c r="P55" s="1">
        <f>(M55*2+31)/2+5</f>
        <v>100.5</v>
      </c>
      <c r="Q55" s="1">
        <f>N55*P55</f>
        <v>16632.75</v>
      </c>
      <c r="R55" s="1">
        <f>((H55*2+31)/2+5)*N55</f>
        <v>16632.75</v>
      </c>
      <c r="S55" s="1">
        <f>((J55*2+31)/2+5)*N55</f>
        <v>21266.75</v>
      </c>
      <c r="T55" s="1">
        <v>539.03117027786095</v>
      </c>
      <c r="U55" s="1">
        <f>IF(T55&lt;200, 0, T55)</f>
        <v>539.03117027786095</v>
      </c>
      <c r="V55" s="5">
        <f>U55*O55</f>
        <v>75733.879424039464</v>
      </c>
      <c r="W55" s="2">
        <f>Q55/(constants!$B$1 * constants!$B$2 * (110/250) * AVERAGE(0.8, 1) * 1.5)</f>
        <v>2.5483319165993294</v>
      </c>
      <c r="X55" s="3">
        <v>0.93941287775943916</v>
      </c>
      <c r="Y55" s="1">
        <f>(W55+X55)*O55</f>
        <v>490.028143607407</v>
      </c>
      <c r="Z55" s="7">
        <v>1.1000000000000001</v>
      </c>
      <c r="AA55" s="7">
        <v>1</v>
      </c>
      <c r="AB55" s="1">
        <f>Y55*Z55*AA55</f>
        <v>539.03095796814773</v>
      </c>
      <c r="AC55" t="str">
        <f>CONCATENATE("https://wiki.52poke.com/wiki/", B55)</f>
        <v>https://wiki.52poke.com/wiki/铁磐岩</v>
      </c>
      <c r="AD55" s="6">
        <f>(T55-AB55)^2</f>
        <v>4.5075414327489921E-8</v>
      </c>
      <c r="AE55" t="str">
        <f>IF(ISNUMBER(SEARCH(AE$1,$D55)),"T","")</f>
        <v/>
      </c>
      <c r="AF55" t="str">
        <f>IF(ISNUMBER(SEARCH(AF$1,$D55)),"T","")</f>
        <v/>
      </c>
      <c r="AG55" t="str">
        <f>IF(ISNUMBER(SEARCH(AG$1,$D55)),"T","")</f>
        <v/>
      </c>
      <c r="AH55" t="str">
        <f>IF(ISNUMBER(SEARCH(AH$1,$D55)),"T","")</f>
        <v/>
      </c>
      <c r="AI55" t="str">
        <f>IF(ISNUMBER(SEARCH(AI$1,$D55)),"T","")</f>
        <v/>
      </c>
      <c r="AJ55" t="str">
        <f>IF(ISNUMBER(SEARCH(AJ$1,$D55)),"T","")</f>
        <v/>
      </c>
      <c r="AK55" t="str">
        <f>IF(ISNUMBER(SEARCH(AK$1,$D55)),"T","")</f>
        <v/>
      </c>
      <c r="AL55" t="str">
        <f>IF(ISNUMBER(SEARCH(AL$1,$D55)),"T","")</f>
        <v/>
      </c>
      <c r="AM55" t="str">
        <f>IF(ISNUMBER(SEARCH(AM$1,$D55)),"T","")</f>
        <v/>
      </c>
      <c r="AN55" t="str">
        <f>IF(ISNUMBER(SEARCH(AN$1,$D55)),"T","")</f>
        <v/>
      </c>
      <c r="AO55" t="str">
        <f>IF(ISNUMBER(SEARCH(AO$1,$D55)),"T","")</f>
        <v>T</v>
      </c>
      <c r="AP55" t="str">
        <f>IF(ISNUMBER(SEARCH(AP$1,$D55)),"T","")</f>
        <v/>
      </c>
      <c r="AQ55" t="str">
        <f>IF(ISNUMBER(SEARCH(AQ$1,$D55)),"T","")</f>
        <v>T</v>
      </c>
      <c r="AR55" t="str">
        <f>IF(ISNUMBER(SEARCH(AR$1,$D55)),"T","")</f>
        <v/>
      </c>
      <c r="AS55" t="str">
        <f>IF(ISNUMBER(SEARCH(AS$1,$D55)),"T","")</f>
        <v/>
      </c>
      <c r="AT55" t="str">
        <f>IF(ISNUMBER(SEARCH(AT$1,$D55)),"T","")</f>
        <v/>
      </c>
      <c r="AU55" t="str">
        <f>IF(ISNUMBER(SEARCH(AU$1,$D55)),"T","")</f>
        <v/>
      </c>
      <c r="AV55" t="str">
        <f>IF(ISNUMBER(SEARCH(AV$1,$D55)),"T","")</f>
        <v/>
      </c>
    </row>
    <row r="56" spans="1:48" x14ac:dyDescent="0.85">
      <c r="A56">
        <v>376</v>
      </c>
      <c r="B56" t="s">
        <v>858</v>
      </c>
      <c r="C56" t="s">
        <v>859</v>
      </c>
      <c r="D56" t="s">
        <v>854</v>
      </c>
      <c r="E56">
        <v>3</v>
      </c>
      <c r="F56">
        <v>80</v>
      </c>
      <c r="G56">
        <v>135</v>
      </c>
      <c r="H56">
        <v>130</v>
      </c>
      <c r="I56">
        <v>95</v>
      </c>
      <c r="J56">
        <v>90</v>
      </c>
      <c r="K56">
        <v>70</v>
      </c>
      <c r="L56">
        <f>MAX(G56,I56)</f>
        <v>135</v>
      </c>
      <c r="M56">
        <f>MIN(H56,J56)</f>
        <v>90</v>
      </c>
      <c r="N56" s="1">
        <f>(F56*2+31)/2+60</f>
        <v>155.5</v>
      </c>
      <c r="O56" s="1">
        <f>(L56*2+31)/2+5</f>
        <v>155.5</v>
      </c>
      <c r="P56" s="1">
        <f>(M56*2+31)/2+5</f>
        <v>110.5</v>
      </c>
      <c r="Q56" s="1">
        <f>N56*P56</f>
        <v>17182.75</v>
      </c>
      <c r="R56" s="1">
        <f>((H56*2+31)/2+5)*N56</f>
        <v>23402.75</v>
      </c>
      <c r="S56" s="1">
        <f>((J56*2+31)/2+5)*N56</f>
        <v>17182.75</v>
      </c>
      <c r="T56" s="1">
        <v>535.63164111191054</v>
      </c>
      <c r="U56" s="1">
        <f>IF(T56&lt;200, 0, T56)</f>
        <v>535.63164111191054</v>
      </c>
      <c r="V56" s="5">
        <f>U56*O56</f>
        <v>83290.720192902096</v>
      </c>
      <c r="W56" s="2">
        <f>Q56/(constants!$B$1 * constants!$B$2 * (110/250) * AVERAGE(0.8, 1) * 1.5)</f>
        <v>2.6325983520432357</v>
      </c>
      <c r="X56" s="3">
        <v>0.36268411590996752</v>
      </c>
      <c r="Y56" s="1">
        <f>(W56+X56)*O56</f>
        <v>465.76642376672311</v>
      </c>
      <c r="Z56" s="7">
        <v>1.1499999999999999</v>
      </c>
      <c r="AA56" s="7">
        <v>1</v>
      </c>
      <c r="AB56" s="1">
        <f>Y56*Z56*AA56</f>
        <v>535.6313873317315</v>
      </c>
      <c r="AC56" t="str">
        <f>CONCATENATE("https://wiki.52poke.com/wiki/", B56)</f>
        <v>https://wiki.52poke.com/wiki/巨金怪</v>
      </c>
      <c r="AD56" s="6">
        <f>(T56-AB56)^2</f>
        <v>6.4404379271933334E-8</v>
      </c>
      <c r="AE56" t="str">
        <f>IF(ISNUMBER(SEARCH(AE$1,$D56)),"T","")</f>
        <v/>
      </c>
      <c r="AF56" t="str">
        <f>IF(ISNUMBER(SEARCH(AF$1,$D56)),"T","")</f>
        <v/>
      </c>
      <c r="AG56" t="str">
        <f>IF(ISNUMBER(SEARCH(AG$1,$D56)),"T","")</f>
        <v/>
      </c>
      <c r="AH56" t="str">
        <f>IF(ISNUMBER(SEARCH(AH$1,$D56)),"T","")</f>
        <v/>
      </c>
      <c r="AI56" t="str">
        <f>IF(ISNUMBER(SEARCH(AI$1,$D56)),"T","")</f>
        <v/>
      </c>
      <c r="AJ56" t="str">
        <f>IF(ISNUMBER(SEARCH(AJ$1,$D56)),"T","")</f>
        <v/>
      </c>
      <c r="AK56" t="str">
        <f>IF(ISNUMBER(SEARCH(AK$1,$D56)),"T","")</f>
        <v/>
      </c>
      <c r="AL56" t="str">
        <f>IF(ISNUMBER(SEARCH(AL$1,$D56)),"T","")</f>
        <v/>
      </c>
      <c r="AM56" t="str">
        <f>IF(ISNUMBER(SEARCH(AM$1,$D56)),"T","")</f>
        <v/>
      </c>
      <c r="AN56" t="str">
        <f>IF(ISNUMBER(SEARCH(AN$1,$D56)),"T","")</f>
        <v/>
      </c>
      <c r="AO56" t="str">
        <f>IF(ISNUMBER(SEARCH(AO$1,$D56)),"T","")</f>
        <v>T</v>
      </c>
      <c r="AP56" t="str">
        <f>IF(ISNUMBER(SEARCH(AP$1,$D56)),"T","")</f>
        <v/>
      </c>
      <c r="AQ56" t="str">
        <f>IF(ISNUMBER(SEARCH(AQ$1,$D56)),"T","")</f>
        <v/>
      </c>
      <c r="AR56" t="str">
        <f>IF(ISNUMBER(SEARCH(AR$1,$D56)),"T","")</f>
        <v/>
      </c>
      <c r="AS56" t="str">
        <f>IF(ISNUMBER(SEARCH(AS$1,$D56)),"T","")</f>
        <v/>
      </c>
      <c r="AT56" t="str">
        <f>IF(ISNUMBER(SEARCH(AT$1,$D56)),"T","")</f>
        <v/>
      </c>
      <c r="AU56" t="str">
        <f>IF(ISNUMBER(SEARCH(AU$1,$D56)),"T","")</f>
        <v>T</v>
      </c>
      <c r="AV56" t="str">
        <f>IF(ISNUMBER(SEARCH(AV$1,$D56)),"T","")</f>
        <v/>
      </c>
    </row>
    <row r="57" spans="1:48" x14ac:dyDescent="0.85">
      <c r="A57">
        <v>151</v>
      </c>
      <c r="B57" t="s">
        <v>365</v>
      </c>
      <c r="C57" t="s">
        <v>366</v>
      </c>
      <c r="D57" t="s">
        <v>160</v>
      </c>
      <c r="E57">
        <v>1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f>MAX(G57,I57)</f>
        <v>100</v>
      </c>
      <c r="M57">
        <f>MIN(H57,J57)</f>
        <v>100</v>
      </c>
      <c r="N57" s="1">
        <f>(F57*2+31)/2+60</f>
        <v>175.5</v>
      </c>
      <c r="O57" s="1">
        <f>(L57*2+31)/2+5</f>
        <v>120.5</v>
      </c>
      <c r="P57" s="1">
        <f>(M57*2+31)/2+5</f>
        <v>120.5</v>
      </c>
      <c r="Q57" s="1">
        <f>N57*P57</f>
        <v>21147.75</v>
      </c>
      <c r="R57" s="1">
        <f>((H57*2+31)/2+5)*N57</f>
        <v>21147.75</v>
      </c>
      <c r="S57" s="1">
        <f>((J57*2+31)/2+5)*N57</f>
        <v>21147.75</v>
      </c>
      <c r="T57" s="1">
        <v>531.4510977282705</v>
      </c>
      <c r="U57" s="1">
        <f>IF(T57&lt;200, 0, T57)</f>
        <v>531.4510977282705</v>
      </c>
      <c r="V57" s="5">
        <f>U57*O57</f>
        <v>64039.857276256596</v>
      </c>
      <c r="W57" s="2">
        <f>Q57/(constants!$B$1 * constants!$B$2 * (110/250) * AVERAGE(0.8, 1) * 1.5)</f>
        <v>3.2400827457433961</v>
      </c>
      <c r="X57" s="3">
        <v>0.76935419286421758</v>
      </c>
      <c r="Y57" s="1">
        <f>(W57+X57)*O57</f>
        <v>483.13715110221744</v>
      </c>
      <c r="Z57" s="7">
        <v>1.1000000000000001</v>
      </c>
      <c r="AA57" s="7">
        <v>1</v>
      </c>
      <c r="AB57" s="1">
        <f>Y57*Z57*AA57</f>
        <v>531.45086621243922</v>
      </c>
      <c r="AC57" t="str">
        <f>CONCATENATE("https://wiki.52poke.com/wiki/", B57)</f>
        <v>https://wiki.52poke.com/wiki/梦幻</v>
      </c>
      <c r="AD57" s="6">
        <f>(T57-AB57)^2</f>
        <v>5.3599580130495658E-8</v>
      </c>
      <c r="AE57" t="str">
        <f>IF(ISNUMBER(SEARCH(AE$1,$D57)),"T","")</f>
        <v/>
      </c>
      <c r="AF57" t="str">
        <f>IF(ISNUMBER(SEARCH(AF$1,$D57)),"T","")</f>
        <v/>
      </c>
      <c r="AG57" t="str">
        <f>IF(ISNUMBER(SEARCH(AG$1,$D57)),"T","")</f>
        <v/>
      </c>
      <c r="AH57" t="str">
        <f>IF(ISNUMBER(SEARCH(AH$1,$D57)),"T","")</f>
        <v/>
      </c>
      <c r="AI57" t="str">
        <f>IF(ISNUMBER(SEARCH(AI$1,$D57)),"T","")</f>
        <v/>
      </c>
      <c r="AJ57" t="str">
        <f>IF(ISNUMBER(SEARCH(AJ$1,$D57)),"T","")</f>
        <v/>
      </c>
      <c r="AK57" t="str">
        <f>IF(ISNUMBER(SEARCH(AK$1,$D57)),"T","")</f>
        <v/>
      </c>
      <c r="AL57" t="str">
        <f>IF(ISNUMBER(SEARCH(AL$1,$D57)),"T","")</f>
        <v/>
      </c>
      <c r="AM57" t="str">
        <f>IF(ISNUMBER(SEARCH(AM$1,$D57)),"T","")</f>
        <v/>
      </c>
      <c r="AN57" t="str">
        <f>IF(ISNUMBER(SEARCH(AN$1,$D57)),"T","")</f>
        <v/>
      </c>
      <c r="AO57" t="str">
        <f>IF(ISNUMBER(SEARCH(AO$1,$D57)),"T","")</f>
        <v>T</v>
      </c>
      <c r="AP57" t="str">
        <f>IF(ISNUMBER(SEARCH(AP$1,$D57)),"T","")</f>
        <v/>
      </c>
      <c r="AQ57" t="str">
        <f>IF(ISNUMBER(SEARCH(AQ$1,$D57)),"T","")</f>
        <v/>
      </c>
      <c r="AR57" t="str">
        <f>IF(ISNUMBER(SEARCH(AR$1,$D57)),"T","")</f>
        <v/>
      </c>
      <c r="AS57" t="str">
        <f>IF(ISNUMBER(SEARCH(AS$1,$D57)),"T","")</f>
        <v/>
      </c>
      <c r="AT57" t="str">
        <f>IF(ISNUMBER(SEARCH(AT$1,$D57)),"T","")</f>
        <v/>
      </c>
      <c r="AU57" t="str">
        <f>IF(ISNUMBER(SEARCH(AU$1,$D57)),"T","")</f>
        <v/>
      </c>
      <c r="AV57" t="str">
        <f>IF(ISNUMBER(SEARCH(AV$1,$D57)),"T","")</f>
        <v/>
      </c>
    </row>
    <row r="58" spans="1:48" x14ac:dyDescent="0.85">
      <c r="A58">
        <v>645</v>
      </c>
      <c r="B58" t="s">
        <v>1434</v>
      </c>
      <c r="C58" t="s">
        <v>1435</v>
      </c>
      <c r="D58" t="s">
        <v>487</v>
      </c>
      <c r="E58">
        <v>5</v>
      </c>
      <c r="F58">
        <v>89</v>
      </c>
      <c r="G58">
        <v>125</v>
      </c>
      <c r="H58">
        <v>90</v>
      </c>
      <c r="I58">
        <v>115</v>
      </c>
      <c r="J58">
        <v>80</v>
      </c>
      <c r="K58">
        <v>101</v>
      </c>
      <c r="L58">
        <f>MAX(G58,I58)</f>
        <v>125</v>
      </c>
      <c r="M58">
        <f>MIN(H58,J58)</f>
        <v>80</v>
      </c>
      <c r="N58" s="1">
        <f>(F58*2+31)/2+60</f>
        <v>164.5</v>
      </c>
      <c r="O58" s="1">
        <f>(L58*2+31)/2+5</f>
        <v>145.5</v>
      </c>
      <c r="P58" s="1">
        <f>(M58*2+31)/2+5</f>
        <v>100.5</v>
      </c>
      <c r="Q58" s="1">
        <f>N58*P58</f>
        <v>16532.25</v>
      </c>
      <c r="R58" s="1">
        <f>((H58*2+31)/2+5)*N58</f>
        <v>18177.25</v>
      </c>
      <c r="S58" s="1">
        <f>((J58*2+31)/2+5)*N58</f>
        <v>16532.25</v>
      </c>
      <c r="T58" s="1">
        <v>530.61626208522637</v>
      </c>
      <c r="U58" s="1">
        <f>IF(T58&lt;200, 0, T58)</f>
        <v>530.61626208522637</v>
      </c>
      <c r="V58" s="5">
        <f>U58*O58</f>
        <v>77204.666133400431</v>
      </c>
      <c r="W58" s="2">
        <f>Q58/(constants!$B$1 * constants!$B$2 * (110/250) * AVERAGE(0.8, 1) * 1.5)</f>
        <v>2.5329341406682158</v>
      </c>
      <c r="X58" s="3">
        <v>0.78238009581099766</v>
      </c>
      <c r="Y58" s="1">
        <f>(W58+X58)*O58</f>
        <v>482.37822140772556</v>
      </c>
      <c r="Z58" s="7">
        <v>1.1000000000000001</v>
      </c>
      <c r="AA58" s="7">
        <v>1</v>
      </c>
      <c r="AB58" s="1">
        <f>Y58*Z58*AA58</f>
        <v>530.61604354849817</v>
      </c>
      <c r="AC58" t="str">
        <f>CONCATENATE("https://wiki.52poke.com/wiki/", B58)</f>
        <v>https://wiki.52poke.com/wiki/土地云</v>
      </c>
      <c r="AD58" s="6">
        <f>(T58-AB58)^2</f>
        <v>4.7758301571556389E-8</v>
      </c>
      <c r="AE58" t="str">
        <f>IF(ISNUMBER(SEARCH(AE$1,$D58)),"T","")</f>
        <v/>
      </c>
      <c r="AF58" t="str">
        <f>IF(ISNUMBER(SEARCH(AF$1,$D58)),"T","")</f>
        <v/>
      </c>
      <c r="AG58" t="str">
        <f>IF(ISNUMBER(SEARCH(AG$1,$D58)),"T","")</f>
        <v/>
      </c>
      <c r="AH58" t="str">
        <f>IF(ISNUMBER(SEARCH(AH$1,$D58)),"T","")</f>
        <v/>
      </c>
      <c r="AI58" t="str">
        <f>IF(ISNUMBER(SEARCH(AI$1,$D58)),"T","")</f>
        <v/>
      </c>
      <c r="AJ58" t="str">
        <f>IF(ISNUMBER(SEARCH(AJ$1,$D58)),"T","")</f>
        <v/>
      </c>
      <c r="AK58" t="str">
        <f>IF(ISNUMBER(SEARCH(AK$1,$D58)),"T","")</f>
        <v/>
      </c>
      <c r="AL58" t="str">
        <f>IF(ISNUMBER(SEARCH(AL$1,$D58)),"T","")</f>
        <v/>
      </c>
      <c r="AM58" t="str">
        <f>IF(ISNUMBER(SEARCH(AM$1,$D58)),"T","")</f>
        <v>T</v>
      </c>
      <c r="AN58" t="str">
        <f>IF(ISNUMBER(SEARCH(AN$1,$D58)),"T","")</f>
        <v>T</v>
      </c>
      <c r="AO58" t="str">
        <f>IF(ISNUMBER(SEARCH(AO$1,$D58)),"T","")</f>
        <v/>
      </c>
      <c r="AP58" t="str">
        <f>IF(ISNUMBER(SEARCH(AP$1,$D58)),"T","")</f>
        <v/>
      </c>
      <c r="AQ58" t="str">
        <f>IF(ISNUMBER(SEARCH(AQ$1,$D58)),"T","")</f>
        <v/>
      </c>
      <c r="AR58" t="str">
        <f>IF(ISNUMBER(SEARCH(AR$1,$D58)),"T","")</f>
        <v/>
      </c>
      <c r="AS58" t="str">
        <f>IF(ISNUMBER(SEARCH(AS$1,$D58)),"T","")</f>
        <v/>
      </c>
      <c r="AT58" t="str">
        <f>IF(ISNUMBER(SEARCH(AT$1,$D58)),"T","")</f>
        <v/>
      </c>
      <c r="AU58" t="str">
        <f>IF(ISNUMBER(SEARCH(AU$1,$D58)),"T","")</f>
        <v/>
      </c>
      <c r="AV58" t="str">
        <f>IF(ISNUMBER(SEARCH(AV$1,$D58)),"T","")</f>
        <v/>
      </c>
    </row>
    <row r="59" spans="1:48" x14ac:dyDescent="0.85">
      <c r="A59">
        <v>251</v>
      </c>
      <c r="B59" t="s">
        <v>586</v>
      </c>
      <c r="C59" t="s">
        <v>588</v>
      </c>
      <c r="D59" t="s">
        <v>587</v>
      </c>
      <c r="E59">
        <v>2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f>MAX(G59,I59)</f>
        <v>100</v>
      </c>
      <c r="M59">
        <f>MIN(H59,J59)</f>
        <v>100</v>
      </c>
      <c r="N59" s="1">
        <f>(F59*2+31)/2+60</f>
        <v>175.5</v>
      </c>
      <c r="O59" s="1">
        <f>(L59*2+31)/2+5</f>
        <v>120.5</v>
      </c>
      <c r="P59" s="1">
        <f>(M59*2+31)/2+5</f>
        <v>120.5</v>
      </c>
      <c r="Q59" s="1">
        <f>N59*P59</f>
        <v>21147.75</v>
      </c>
      <c r="R59" s="1">
        <f>((H59*2+31)/2+5)*N59</f>
        <v>21147.75</v>
      </c>
      <c r="S59" s="1">
        <f>((J59*2+31)/2+5)*N59</f>
        <v>21147.75</v>
      </c>
      <c r="T59" s="1">
        <v>530.46233959498306</v>
      </c>
      <c r="U59" s="1">
        <f>IF(T59&lt;200, 0, T59)</f>
        <v>530.46233959498306</v>
      </c>
      <c r="V59" s="5">
        <f>U59*O59</f>
        <v>63920.711921195456</v>
      </c>
      <c r="W59" s="2">
        <f>Q59/(constants!$B$1 * constants!$B$2 * (110/250) * AVERAGE(0.8, 1) * 1.5)</f>
        <v>3.2400827457433961</v>
      </c>
      <c r="X59" s="3">
        <v>0.76189468223964241</v>
      </c>
      <c r="Y59" s="1">
        <f>(W59+X59)*O59</f>
        <v>482.23828007195613</v>
      </c>
      <c r="Z59" s="7">
        <v>1.1000000000000001</v>
      </c>
      <c r="AA59" s="7">
        <v>1</v>
      </c>
      <c r="AB59" s="1">
        <f>Y59*Z59*AA59</f>
        <v>530.46210807915179</v>
      </c>
      <c r="AC59" t="str">
        <f>CONCATENATE("https://wiki.52poke.com/wiki/", B59)</f>
        <v>https://wiki.52poke.com/wiki/时拉比</v>
      </c>
      <c r="AD59" s="6">
        <f>(T59-AB59)^2</f>
        <v>5.3599580130495658E-8</v>
      </c>
      <c r="AE59" t="str">
        <f>IF(ISNUMBER(SEARCH(AE$1,$D59)),"T","")</f>
        <v/>
      </c>
      <c r="AF59" t="str">
        <f>IF(ISNUMBER(SEARCH(AF$1,$D59)),"T","")</f>
        <v/>
      </c>
      <c r="AG59" t="str">
        <f>IF(ISNUMBER(SEARCH(AG$1,$D59)),"T","")</f>
        <v/>
      </c>
      <c r="AH59" t="str">
        <f>IF(ISNUMBER(SEARCH(AH$1,$D59)),"T","")</f>
        <v>T</v>
      </c>
      <c r="AI59" t="str">
        <f>IF(ISNUMBER(SEARCH(AI$1,$D59)),"T","")</f>
        <v/>
      </c>
      <c r="AJ59" t="str">
        <f>IF(ISNUMBER(SEARCH(AJ$1,$D59)),"T","")</f>
        <v/>
      </c>
      <c r="AK59" t="str">
        <f>IF(ISNUMBER(SEARCH(AK$1,$D59)),"T","")</f>
        <v/>
      </c>
      <c r="AL59" t="str">
        <f>IF(ISNUMBER(SEARCH(AL$1,$D59)),"T","")</f>
        <v/>
      </c>
      <c r="AM59" t="str">
        <f>IF(ISNUMBER(SEARCH(AM$1,$D59)),"T","")</f>
        <v/>
      </c>
      <c r="AN59" t="str">
        <f>IF(ISNUMBER(SEARCH(AN$1,$D59)),"T","")</f>
        <v/>
      </c>
      <c r="AO59" t="str">
        <f>IF(ISNUMBER(SEARCH(AO$1,$D59)),"T","")</f>
        <v>T</v>
      </c>
      <c r="AP59" t="str">
        <f>IF(ISNUMBER(SEARCH(AP$1,$D59)),"T","")</f>
        <v/>
      </c>
      <c r="AQ59" t="str">
        <f>IF(ISNUMBER(SEARCH(AQ$1,$D59)),"T","")</f>
        <v/>
      </c>
      <c r="AR59" t="str">
        <f>IF(ISNUMBER(SEARCH(AR$1,$D59)),"T","")</f>
        <v/>
      </c>
      <c r="AS59" t="str">
        <f>IF(ISNUMBER(SEARCH(AS$1,$D59)),"T","")</f>
        <v/>
      </c>
      <c r="AT59" t="str">
        <f>IF(ISNUMBER(SEARCH(AT$1,$D59)),"T","")</f>
        <v/>
      </c>
      <c r="AU59" t="str">
        <f>IF(ISNUMBER(SEARCH(AU$1,$D59)),"T","")</f>
        <v/>
      </c>
      <c r="AV59" t="str">
        <f>IF(ISNUMBER(SEARCH(AV$1,$D59)),"T","")</f>
        <v/>
      </c>
    </row>
    <row r="60" spans="1:48" x14ac:dyDescent="0.85">
      <c r="A60">
        <v>244</v>
      </c>
      <c r="B60" t="s">
        <v>571</v>
      </c>
      <c r="C60" t="s">
        <v>572</v>
      </c>
      <c r="D60" t="s">
        <v>17</v>
      </c>
      <c r="E60">
        <v>2</v>
      </c>
      <c r="F60">
        <v>115</v>
      </c>
      <c r="G60">
        <v>115</v>
      </c>
      <c r="H60">
        <v>85</v>
      </c>
      <c r="I60">
        <v>90</v>
      </c>
      <c r="J60">
        <v>75</v>
      </c>
      <c r="K60">
        <v>100</v>
      </c>
      <c r="L60">
        <f>MAX(G60,I60)</f>
        <v>115</v>
      </c>
      <c r="M60">
        <f>MIN(H60,J60)</f>
        <v>75</v>
      </c>
      <c r="N60" s="1">
        <f>(F60*2+31)/2+60</f>
        <v>190.5</v>
      </c>
      <c r="O60" s="1">
        <f>(L60*2+31)/2+5</f>
        <v>135.5</v>
      </c>
      <c r="P60" s="1">
        <f>(M60*2+31)/2+5</f>
        <v>95.5</v>
      </c>
      <c r="Q60" s="1">
        <f>N60*P60</f>
        <v>18192.75</v>
      </c>
      <c r="R60" s="1">
        <f>((H60*2+31)/2+5)*N60</f>
        <v>20097.75</v>
      </c>
      <c r="S60" s="1">
        <f>((J60*2+31)/2+5)*N60</f>
        <v>18192.75</v>
      </c>
      <c r="T60" s="1">
        <v>529.33363651036143</v>
      </c>
      <c r="U60" s="1">
        <f>IF(T60&lt;200, 0, T60)</f>
        <v>529.33363651036143</v>
      </c>
      <c r="V60" s="5">
        <f>U60*O60</f>
        <v>71724.707747153967</v>
      </c>
      <c r="W60" s="2">
        <f>Q60/(constants!$B$1 * constants!$B$2 * (110/250) * AVERAGE(0.8, 1) * 1.5)</f>
        <v>2.7873421698584089</v>
      </c>
      <c r="X60" s="3">
        <v>0.76403932998781721</v>
      </c>
      <c r="Y60" s="1">
        <f>(W60+X60)*O60</f>
        <v>481.21219322916363</v>
      </c>
      <c r="Z60" s="7">
        <v>1.1000000000000001</v>
      </c>
      <c r="AA60" s="7">
        <v>1</v>
      </c>
      <c r="AB60" s="1">
        <f>Y60*Z60*AA60</f>
        <v>529.33341255208006</v>
      </c>
      <c r="AC60" t="str">
        <f>CONCATENATE("https://wiki.52poke.com/wiki/", B60)</f>
        <v>https://wiki.52poke.com/wiki/炎帝</v>
      </c>
      <c r="AD60" s="6">
        <f>(T60-AB60)^2</f>
        <v>5.0157311792963982E-8</v>
      </c>
      <c r="AE60" t="str">
        <f>IF(ISNUMBER(SEARCH(AE$1,$D60)),"T","")</f>
        <v/>
      </c>
      <c r="AF60" t="str">
        <f>IF(ISNUMBER(SEARCH(AF$1,$D60)),"T","")</f>
        <v>T</v>
      </c>
      <c r="AG60" t="str">
        <f>IF(ISNUMBER(SEARCH(AG$1,$D60)),"T","")</f>
        <v/>
      </c>
      <c r="AH60" t="str">
        <f>IF(ISNUMBER(SEARCH(AH$1,$D60)),"T","")</f>
        <v/>
      </c>
      <c r="AI60" t="str">
        <f>IF(ISNUMBER(SEARCH(AI$1,$D60)),"T","")</f>
        <v/>
      </c>
      <c r="AJ60" t="str">
        <f>IF(ISNUMBER(SEARCH(AJ$1,$D60)),"T","")</f>
        <v/>
      </c>
      <c r="AK60" t="str">
        <f>IF(ISNUMBER(SEARCH(AK$1,$D60)),"T","")</f>
        <v/>
      </c>
      <c r="AL60" t="str">
        <f>IF(ISNUMBER(SEARCH(AL$1,$D60)),"T","")</f>
        <v/>
      </c>
      <c r="AM60" t="str">
        <f>IF(ISNUMBER(SEARCH(AM$1,$D60)),"T","")</f>
        <v/>
      </c>
      <c r="AN60" t="str">
        <f>IF(ISNUMBER(SEARCH(AN$1,$D60)),"T","")</f>
        <v/>
      </c>
      <c r="AO60" t="str">
        <f>IF(ISNUMBER(SEARCH(AO$1,$D60)),"T","")</f>
        <v/>
      </c>
      <c r="AP60" t="str">
        <f>IF(ISNUMBER(SEARCH(AP$1,$D60)),"T","")</f>
        <v/>
      </c>
      <c r="AQ60" t="str">
        <f>IF(ISNUMBER(SEARCH(AQ$1,$D60)),"T","")</f>
        <v/>
      </c>
      <c r="AR60" t="str">
        <f>IF(ISNUMBER(SEARCH(AR$1,$D60)),"T","")</f>
        <v/>
      </c>
      <c r="AS60" t="str">
        <f>IF(ISNUMBER(SEARCH(AS$1,$D60)),"T","")</f>
        <v/>
      </c>
      <c r="AT60" t="str">
        <f>IF(ISNUMBER(SEARCH(AT$1,$D60)),"T","")</f>
        <v/>
      </c>
      <c r="AU60" t="str">
        <f>IF(ISNUMBER(SEARCH(AU$1,$D60)),"T","")</f>
        <v/>
      </c>
      <c r="AV60" t="str">
        <f>IF(ISNUMBER(SEARCH(AV$1,$D60)),"T","")</f>
        <v/>
      </c>
    </row>
    <row r="61" spans="1:48" x14ac:dyDescent="0.85">
      <c r="A61">
        <v>385</v>
      </c>
      <c r="B61" t="s">
        <v>877</v>
      </c>
      <c r="C61" t="s">
        <v>878</v>
      </c>
      <c r="D61" t="s">
        <v>854</v>
      </c>
      <c r="E61">
        <v>3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f>MAX(G61,I61)</f>
        <v>100</v>
      </c>
      <c r="M61">
        <f>MIN(H61,J61)</f>
        <v>100</v>
      </c>
      <c r="N61" s="1">
        <f>(F61*2+31)/2+60</f>
        <v>175.5</v>
      </c>
      <c r="O61" s="1">
        <f>(L61*2+31)/2+5</f>
        <v>120.5</v>
      </c>
      <c r="P61" s="1">
        <f>(M61*2+31)/2+5</f>
        <v>120.5</v>
      </c>
      <c r="Q61" s="1">
        <f>N61*P61</f>
        <v>21147.75</v>
      </c>
      <c r="R61" s="1">
        <f>((H61*2+31)/2+5)*N61</f>
        <v>21147.75</v>
      </c>
      <c r="S61" s="1">
        <f>((J61*2+31)/2+5)*N61</f>
        <v>21147.75</v>
      </c>
      <c r="T61" s="1">
        <v>529.19073174741709</v>
      </c>
      <c r="U61" s="1">
        <f>IF(T61&lt;200, 0, T61)</f>
        <v>529.19073174741709</v>
      </c>
      <c r="V61" s="5">
        <f>U61*O61</f>
        <v>63767.483175563757</v>
      </c>
      <c r="W61" s="2">
        <f>Q61/(constants!$B$1 * constants!$B$2 * (110/250) * AVERAGE(0.8, 1) * 1.5)</f>
        <v>3.2400827457433961</v>
      </c>
      <c r="X61" s="3">
        <v>0.75230126203921932</v>
      </c>
      <c r="Y61" s="1">
        <f>(W61+X61)*O61</f>
        <v>481.08227293780516</v>
      </c>
      <c r="Z61" s="7">
        <v>1.1000000000000001</v>
      </c>
      <c r="AA61" s="7">
        <v>1</v>
      </c>
      <c r="AB61" s="1">
        <f>Y61*Z61*AA61</f>
        <v>529.1905002315857</v>
      </c>
      <c r="AC61" t="str">
        <f>CONCATENATE("https://wiki.52poke.com/wiki/", B61)</f>
        <v>https://wiki.52poke.com/wiki/基拉祈</v>
      </c>
      <c r="AD61" s="6">
        <f>(T61-AB61)^2</f>
        <v>5.3599580183136261E-8</v>
      </c>
      <c r="AE61" t="str">
        <f>IF(ISNUMBER(SEARCH(AE$1,$D61)),"T","")</f>
        <v/>
      </c>
      <c r="AF61" t="str">
        <f>IF(ISNUMBER(SEARCH(AF$1,$D61)),"T","")</f>
        <v/>
      </c>
      <c r="AG61" t="str">
        <f>IF(ISNUMBER(SEARCH(AG$1,$D61)),"T","")</f>
        <v/>
      </c>
      <c r="AH61" t="str">
        <f>IF(ISNUMBER(SEARCH(AH$1,$D61)),"T","")</f>
        <v/>
      </c>
      <c r="AI61" t="str">
        <f>IF(ISNUMBER(SEARCH(AI$1,$D61)),"T","")</f>
        <v/>
      </c>
      <c r="AJ61" t="str">
        <f>IF(ISNUMBER(SEARCH(AJ$1,$D61)),"T","")</f>
        <v/>
      </c>
      <c r="AK61" t="str">
        <f>IF(ISNUMBER(SEARCH(AK$1,$D61)),"T","")</f>
        <v/>
      </c>
      <c r="AL61" t="str">
        <f>IF(ISNUMBER(SEARCH(AL$1,$D61)),"T","")</f>
        <v/>
      </c>
      <c r="AM61" t="str">
        <f>IF(ISNUMBER(SEARCH(AM$1,$D61)),"T","")</f>
        <v/>
      </c>
      <c r="AN61" t="str">
        <f>IF(ISNUMBER(SEARCH(AN$1,$D61)),"T","")</f>
        <v/>
      </c>
      <c r="AO61" t="str">
        <f>IF(ISNUMBER(SEARCH(AO$1,$D61)),"T","")</f>
        <v>T</v>
      </c>
      <c r="AP61" t="str">
        <f>IF(ISNUMBER(SEARCH(AP$1,$D61)),"T","")</f>
        <v/>
      </c>
      <c r="AQ61" t="str">
        <f>IF(ISNUMBER(SEARCH(AQ$1,$D61)),"T","")</f>
        <v/>
      </c>
      <c r="AR61" t="str">
        <f>IF(ISNUMBER(SEARCH(AR$1,$D61)),"T","")</f>
        <v/>
      </c>
      <c r="AS61" t="str">
        <f>IF(ISNUMBER(SEARCH(AS$1,$D61)),"T","")</f>
        <v/>
      </c>
      <c r="AT61" t="str">
        <f>IF(ISNUMBER(SEARCH(AT$1,$D61)),"T","")</f>
        <v/>
      </c>
      <c r="AU61" t="str">
        <f>IF(ISNUMBER(SEARCH(AU$1,$D61)),"T","")</f>
        <v>T</v>
      </c>
      <c r="AV61" t="str">
        <f>IF(ISNUMBER(SEARCH(AV$1,$D61)),"T","")</f>
        <v/>
      </c>
    </row>
    <row r="62" spans="1:48" x14ac:dyDescent="0.85">
      <c r="A62">
        <v>474</v>
      </c>
      <c r="B62" t="s">
        <v>1066</v>
      </c>
      <c r="C62" t="s">
        <v>1067</v>
      </c>
      <c r="D62" t="s">
        <v>265</v>
      </c>
      <c r="E62">
        <v>4</v>
      </c>
      <c r="F62">
        <v>85</v>
      </c>
      <c r="G62">
        <v>80</v>
      </c>
      <c r="H62">
        <v>70</v>
      </c>
      <c r="I62">
        <v>135</v>
      </c>
      <c r="J62">
        <v>75</v>
      </c>
      <c r="K62">
        <v>90</v>
      </c>
      <c r="L62">
        <f>MAX(G62,I62)</f>
        <v>135</v>
      </c>
      <c r="M62">
        <f>MIN(H62,J62)</f>
        <v>70</v>
      </c>
      <c r="N62" s="1">
        <f>(F62*2+31)/2+60</f>
        <v>160.5</v>
      </c>
      <c r="O62" s="1">
        <f>(L62*2+31)/2+5</f>
        <v>155.5</v>
      </c>
      <c r="P62" s="1">
        <f>(M62*2+31)/2+5</f>
        <v>90.5</v>
      </c>
      <c r="Q62" s="1">
        <f>N62*P62</f>
        <v>14525.25</v>
      </c>
      <c r="R62" s="1">
        <f>((H62*2+31)/2+5)*N62</f>
        <v>14525.25</v>
      </c>
      <c r="S62" s="1">
        <f>((J62*2+31)/2+5)*N62</f>
        <v>15327.75</v>
      </c>
      <c r="T62" s="1">
        <v>529.04598183869882</v>
      </c>
      <c r="U62" s="1">
        <f>IF(T62&lt;200, 0, T62)</f>
        <v>529.04598183869882</v>
      </c>
      <c r="V62" s="5">
        <f>U62*O62</f>
        <v>82266.650175917661</v>
      </c>
      <c r="W62" s="2">
        <f>Q62/(constants!$B$1 * constants!$B$2 * (110/250) * AVERAGE(0.8, 1) * 1.5)</f>
        <v>2.2254382571483617</v>
      </c>
      <c r="X62" s="3">
        <v>0.60974801284623947</v>
      </c>
      <c r="Y62" s="1">
        <f>(W62+X62)*O62</f>
        <v>440.87146498416047</v>
      </c>
      <c r="Z62" s="7">
        <v>1.2</v>
      </c>
      <c r="AA62" s="7">
        <v>1</v>
      </c>
      <c r="AB62" s="1">
        <f>Y62*Z62*AA62</f>
        <v>529.04575798099256</v>
      </c>
      <c r="AC62" t="str">
        <f>CONCATENATE("https://wiki.52poke.com/wiki/", B62)</f>
        <v>https://wiki.52poke.com/wiki/多边兽Ｚ</v>
      </c>
      <c r="AD62" s="6">
        <f>(T62-AB62)^2</f>
        <v>5.011227265193377E-8</v>
      </c>
      <c r="AE62" t="str">
        <f>IF(ISNUMBER(SEARCH(AE$1,$D62)),"T","")</f>
        <v>T</v>
      </c>
      <c r="AF62" t="str">
        <f>IF(ISNUMBER(SEARCH(AF$1,$D62)),"T","")</f>
        <v/>
      </c>
      <c r="AG62" t="str">
        <f>IF(ISNUMBER(SEARCH(AG$1,$D62)),"T","")</f>
        <v/>
      </c>
      <c r="AH62" t="str">
        <f>IF(ISNUMBER(SEARCH(AH$1,$D62)),"T","")</f>
        <v/>
      </c>
      <c r="AI62" t="str">
        <f>IF(ISNUMBER(SEARCH(AI$1,$D62)),"T","")</f>
        <v/>
      </c>
      <c r="AJ62" t="str">
        <f>IF(ISNUMBER(SEARCH(AJ$1,$D62)),"T","")</f>
        <v/>
      </c>
      <c r="AK62" t="str">
        <f>IF(ISNUMBER(SEARCH(AK$1,$D62)),"T","")</f>
        <v/>
      </c>
      <c r="AL62" t="str">
        <f>IF(ISNUMBER(SEARCH(AL$1,$D62)),"T","")</f>
        <v/>
      </c>
      <c r="AM62" t="str">
        <f>IF(ISNUMBER(SEARCH(AM$1,$D62)),"T","")</f>
        <v/>
      </c>
      <c r="AN62" t="str">
        <f>IF(ISNUMBER(SEARCH(AN$1,$D62)),"T","")</f>
        <v/>
      </c>
      <c r="AO62" t="str">
        <f>IF(ISNUMBER(SEARCH(AO$1,$D62)),"T","")</f>
        <v/>
      </c>
      <c r="AP62" t="str">
        <f>IF(ISNUMBER(SEARCH(AP$1,$D62)),"T","")</f>
        <v/>
      </c>
      <c r="AQ62" t="str">
        <f>IF(ISNUMBER(SEARCH(AQ$1,$D62)),"T","")</f>
        <v/>
      </c>
      <c r="AR62" t="str">
        <f>IF(ISNUMBER(SEARCH(AR$1,$D62)),"T","")</f>
        <v/>
      </c>
      <c r="AS62" t="str">
        <f>IF(ISNUMBER(SEARCH(AS$1,$D62)),"T","")</f>
        <v/>
      </c>
      <c r="AT62" t="str">
        <f>IF(ISNUMBER(SEARCH(AT$1,$D62)),"T","")</f>
        <v/>
      </c>
      <c r="AU62" t="str">
        <f>IF(ISNUMBER(SEARCH(AU$1,$D62)),"T","")</f>
        <v/>
      </c>
      <c r="AV62" t="str">
        <f>IF(ISNUMBER(SEARCH(AV$1,$D62)),"T","")</f>
        <v/>
      </c>
    </row>
    <row r="63" spans="1:48" x14ac:dyDescent="0.85">
      <c r="A63">
        <v>146</v>
      </c>
      <c r="B63" t="s">
        <v>352</v>
      </c>
      <c r="C63" t="s">
        <v>354</v>
      </c>
      <c r="D63" t="s">
        <v>353</v>
      </c>
      <c r="E63">
        <v>1</v>
      </c>
      <c r="F63">
        <v>90</v>
      </c>
      <c r="G63">
        <v>100</v>
      </c>
      <c r="H63">
        <v>90</v>
      </c>
      <c r="I63">
        <v>125</v>
      </c>
      <c r="J63">
        <v>85</v>
      </c>
      <c r="K63">
        <v>90</v>
      </c>
      <c r="L63">
        <f>MAX(G63,I63)</f>
        <v>125</v>
      </c>
      <c r="M63">
        <f>MIN(H63,J63)</f>
        <v>85</v>
      </c>
      <c r="N63" s="1">
        <f>(F63*2+31)/2+60</f>
        <v>165.5</v>
      </c>
      <c r="O63" s="1">
        <f>(L63*2+31)/2+5</f>
        <v>145.5</v>
      </c>
      <c r="P63" s="1">
        <f>(M63*2+31)/2+5</f>
        <v>105.5</v>
      </c>
      <c r="Q63" s="1">
        <f>N63*P63</f>
        <v>17460.25</v>
      </c>
      <c r="R63" s="1">
        <f>((H63*2+31)/2+5)*N63</f>
        <v>18287.75</v>
      </c>
      <c r="S63" s="1">
        <f>((J63*2+31)/2+5)*N63</f>
        <v>17460.25</v>
      </c>
      <c r="T63" s="1">
        <v>528.57296327037432</v>
      </c>
      <c r="U63" s="1">
        <f>IF(T63&lt;200, 0, T63)</f>
        <v>528.57296327037432</v>
      </c>
      <c r="V63" s="5">
        <f>U63*O63</f>
        <v>76907.366155839467</v>
      </c>
      <c r="W63" s="2">
        <f>Q63/(constants!$B$1 * constants!$B$2 * (110/250) * AVERAGE(0.8, 1) * 1.5)</f>
        <v>2.6751145990172067</v>
      </c>
      <c r="X63" s="3">
        <v>0.62743293279527279</v>
      </c>
      <c r="Y63" s="1">
        <f>(W63+X63)*O63</f>
        <v>480.52066587871576</v>
      </c>
      <c r="Z63" s="7">
        <v>1.1000000000000001</v>
      </c>
      <c r="AA63" s="7">
        <v>1</v>
      </c>
      <c r="AB63" s="1">
        <f>Y63*Z63*AA63</f>
        <v>528.57273246658735</v>
      </c>
      <c r="AC63" t="str">
        <f>CONCATENATE("https://wiki.52poke.com/wiki/", B63)</f>
        <v>https://wiki.52poke.com/wiki/火焰鸟</v>
      </c>
      <c r="AD63" s="6">
        <f>(T63-AB63)^2</f>
        <v>5.3270388076229615E-8</v>
      </c>
      <c r="AE63" t="str">
        <f>IF(ISNUMBER(SEARCH(AE$1,$D63)),"T","")</f>
        <v/>
      </c>
      <c r="AF63" t="str">
        <f>IF(ISNUMBER(SEARCH(AF$1,$D63)),"T","")</f>
        <v/>
      </c>
      <c r="AG63" t="str">
        <f>IF(ISNUMBER(SEARCH(AG$1,$D63)),"T","")</f>
        <v/>
      </c>
      <c r="AH63" t="str">
        <f>IF(ISNUMBER(SEARCH(AH$1,$D63)),"T","")</f>
        <v/>
      </c>
      <c r="AI63" t="str">
        <f>IF(ISNUMBER(SEARCH(AI$1,$D63)),"T","")</f>
        <v/>
      </c>
      <c r="AJ63" t="str">
        <f>IF(ISNUMBER(SEARCH(AJ$1,$D63)),"T","")</f>
        <v/>
      </c>
      <c r="AK63" t="str">
        <f>IF(ISNUMBER(SEARCH(AK$1,$D63)),"T","")</f>
        <v/>
      </c>
      <c r="AL63" t="str">
        <f>IF(ISNUMBER(SEARCH(AL$1,$D63)),"T","")</f>
        <v/>
      </c>
      <c r="AM63" t="str">
        <f>IF(ISNUMBER(SEARCH(AM$1,$D63)),"T","")</f>
        <v/>
      </c>
      <c r="AN63" t="str">
        <f>IF(ISNUMBER(SEARCH(AN$1,$D63)),"T","")</f>
        <v>T</v>
      </c>
      <c r="AO63" t="str">
        <f>IF(ISNUMBER(SEARCH(AO$1,$D63)),"T","")</f>
        <v/>
      </c>
      <c r="AP63" t="str">
        <f>IF(ISNUMBER(SEARCH(AP$1,$D63)),"T","")</f>
        <v/>
      </c>
      <c r="AQ63" t="str">
        <f>IF(ISNUMBER(SEARCH(AQ$1,$D63)),"T","")</f>
        <v/>
      </c>
      <c r="AR63" t="str">
        <f>IF(ISNUMBER(SEARCH(AR$1,$D63)),"T","")</f>
        <v/>
      </c>
      <c r="AS63" t="str">
        <f>IF(ISNUMBER(SEARCH(AS$1,$D63)),"T","")</f>
        <v/>
      </c>
      <c r="AT63" t="str">
        <f>IF(ISNUMBER(SEARCH(AT$1,$D63)),"T","")</f>
        <v>T</v>
      </c>
      <c r="AU63" t="str">
        <f>IF(ISNUMBER(SEARCH(AU$1,$D63)),"T","")</f>
        <v/>
      </c>
      <c r="AV63" t="str">
        <f>IF(ISNUMBER(SEARCH(AV$1,$D63)),"T","")</f>
        <v/>
      </c>
    </row>
    <row r="64" spans="1:48" x14ac:dyDescent="0.85">
      <c r="A64">
        <v>490</v>
      </c>
      <c r="B64" t="s">
        <v>1104</v>
      </c>
      <c r="C64" t="s">
        <v>1105</v>
      </c>
      <c r="D64" t="s">
        <v>25</v>
      </c>
      <c r="E64">
        <v>4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f>MAX(G64,I64)</f>
        <v>100</v>
      </c>
      <c r="M64">
        <f>MIN(H64,J64)</f>
        <v>100</v>
      </c>
      <c r="N64" s="1">
        <f>(F64*2+31)/2+60</f>
        <v>175.5</v>
      </c>
      <c r="O64" s="1">
        <f>(L64*2+31)/2+5</f>
        <v>120.5</v>
      </c>
      <c r="P64" s="1">
        <f>(M64*2+31)/2+5</f>
        <v>120.5</v>
      </c>
      <c r="Q64" s="1">
        <f>N64*P64</f>
        <v>21147.75</v>
      </c>
      <c r="R64" s="1">
        <f>((H64*2+31)/2+5)*N64</f>
        <v>21147.75</v>
      </c>
      <c r="S64" s="1">
        <f>((J64*2+31)/2+5)*N64</f>
        <v>21147.75</v>
      </c>
      <c r="T64" s="1">
        <v>528.08393768080532</v>
      </c>
      <c r="U64" s="1">
        <f>IF(T64&lt;200, 0, T64)</f>
        <v>528.08393768080532</v>
      </c>
      <c r="V64" s="5">
        <f>U64*O64</f>
        <v>63634.114490537038</v>
      </c>
      <c r="W64" s="2">
        <f>Q64/(constants!$B$1 * constants!$B$2 * (110/250) * AVERAGE(0.8, 1) * 1.5)</f>
        <v>3.2400827457433961</v>
      </c>
      <c r="X64" s="3">
        <v>0.74395125022019415</v>
      </c>
      <c r="Y64" s="1">
        <f>(W64+X64)*O64</f>
        <v>480.07609651361258</v>
      </c>
      <c r="Z64" s="7">
        <v>1.1000000000000001</v>
      </c>
      <c r="AA64" s="7">
        <v>1</v>
      </c>
      <c r="AB64" s="1">
        <f>Y64*Z64*AA64</f>
        <v>528.08370616497393</v>
      </c>
      <c r="AC64" t="str">
        <f>CONCATENATE("https://wiki.52poke.com/wiki/", B64)</f>
        <v>https://wiki.52poke.com/wiki/玛纳霏</v>
      </c>
      <c r="AD64" s="6">
        <f>(T64-AB64)^2</f>
        <v>5.3599580183136261E-8</v>
      </c>
      <c r="AE64" t="str">
        <f>IF(ISNUMBER(SEARCH(AE$1,$D64)),"T","")</f>
        <v/>
      </c>
      <c r="AF64" t="str">
        <f>IF(ISNUMBER(SEARCH(AF$1,$D64)),"T","")</f>
        <v/>
      </c>
      <c r="AG64" t="str">
        <f>IF(ISNUMBER(SEARCH(AG$1,$D64)),"T","")</f>
        <v>T</v>
      </c>
      <c r="AH64" t="str">
        <f>IF(ISNUMBER(SEARCH(AH$1,$D64)),"T","")</f>
        <v/>
      </c>
      <c r="AI64" t="str">
        <f>IF(ISNUMBER(SEARCH(AI$1,$D64)),"T","")</f>
        <v/>
      </c>
      <c r="AJ64" t="str">
        <f>IF(ISNUMBER(SEARCH(AJ$1,$D64)),"T","")</f>
        <v/>
      </c>
      <c r="AK64" t="str">
        <f>IF(ISNUMBER(SEARCH(AK$1,$D64)),"T","")</f>
        <v/>
      </c>
      <c r="AL64" t="str">
        <f>IF(ISNUMBER(SEARCH(AL$1,$D64)),"T","")</f>
        <v/>
      </c>
      <c r="AM64" t="str">
        <f>IF(ISNUMBER(SEARCH(AM$1,$D64)),"T","")</f>
        <v/>
      </c>
      <c r="AN64" t="str">
        <f>IF(ISNUMBER(SEARCH(AN$1,$D64)),"T","")</f>
        <v/>
      </c>
      <c r="AO64" t="str">
        <f>IF(ISNUMBER(SEARCH(AO$1,$D64)),"T","")</f>
        <v/>
      </c>
      <c r="AP64" t="str">
        <f>IF(ISNUMBER(SEARCH(AP$1,$D64)),"T","")</f>
        <v/>
      </c>
      <c r="AQ64" t="str">
        <f>IF(ISNUMBER(SEARCH(AQ$1,$D64)),"T","")</f>
        <v/>
      </c>
      <c r="AR64" t="str">
        <f>IF(ISNUMBER(SEARCH(AR$1,$D64)),"T","")</f>
        <v/>
      </c>
      <c r="AS64" t="str">
        <f>IF(ISNUMBER(SEARCH(AS$1,$D64)),"T","")</f>
        <v/>
      </c>
      <c r="AT64" t="str">
        <f>IF(ISNUMBER(SEARCH(AT$1,$D64)),"T","")</f>
        <v/>
      </c>
      <c r="AU64" t="str">
        <f>IF(ISNUMBER(SEARCH(AU$1,$D64)),"T","")</f>
        <v/>
      </c>
      <c r="AV64" t="str">
        <f>IF(ISNUMBER(SEARCH(AV$1,$D64)),"T","")</f>
        <v/>
      </c>
    </row>
    <row r="65" spans="1:48" x14ac:dyDescent="0.85">
      <c r="A65">
        <v>492</v>
      </c>
      <c r="B65" t="s">
        <v>1108</v>
      </c>
      <c r="C65" t="s">
        <v>1109</v>
      </c>
      <c r="D65" t="s">
        <v>280</v>
      </c>
      <c r="E65">
        <v>4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f>MAX(G65,I65)</f>
        <v>100</v>
      </c>
      <c r="M65">
        <f>MIN(H65,J65)</f>
        <v>100</v>
      </c>
      <c r="N65" s="1">
        <f>(F65*2+31)/2+60</f>
        <v>175.5</v>
      </c>
      <c r="O65" s="1">
        <f>(L65*2+31)/2+5</f>
        <v>120.5</v>
      </c>
      <c r="P65" s="1">
        <f>(M65*2+31)/2+5</f>
        <v>120.5</v>
      </c>
      <c r="Q65" s="1">
        <f>N65*P65</f>
        <v>21147.75</v>
      </c>
      <c r="R65" s="1">
        <f>((H65*2+31)/2+5)*N65</f>
        <v>21147.75</v>
      </c>
      <c r="S65" s="1">
        <f>((J65*2+31)/2+5)*N65</f>
        <v>21147.75</v>
      </c>
      <c r="T65" s="1">
        <v>527.801088281533</v>
      </c>
      <c r="U65" s="1">
        <f>IF(T65&lt;200, 0, T65)</f>
        <v>527.801088281533</v>
      </c>
      <c r="V65" s="5">
        <f>U65*O65</f>
        <v>63600.031137924729</v>
      </c>
      <c r="W65" s="2">
        <f>Q65/(constants!$B$1 * constants!$B$2 * (110/250) * AVERAGE(0.8, 1) * 1.5)</f>
        <v>3.2400827457433961</v>
      </c>
      <c r="X65" s="3">
        <v>0.741817343020856</v>
      </c>
      <c r="Y65" s="1">
        <f>(W65+X65)*O65</f>
        <v>479.81896069609235</v>
      </c>
      <c r="Z65" s="7">
        <v>1.1000000000000001</v>
      </c>
      <c r="AA65" s="7">
        <v>1</v>
      </c>
      <c r="AB65" s="1">
        <f>Y65*Z65*AA65</f>
        <v>527.80085676570161</v>
      </c>
      <c r="AC65" t="str">
        <f>CONCATENATE("https://wiki.52poke.com/wiki/", B65)</f>
        <v>https://wiki.52poke.com/wiki/谢米</v>
      </c>
      <c r="AD65" s="6">
        <f>(T65-AB65)^2</f>
        <v>5.3599580183136261E-8</v>
      </c>
      <c r="AE65" t="str">
        <f>IF(ISNUMBER(SEARCH(AE$1,$D65)),"T","")</f>
        <v/>
      </c>
      <c r="AF65" t="str">
        <f>IF(ISNUMBER(SEARCH(AF$1,$D65)),"T","")</f>
        <v/>
      </c>
      <c r="AG65" t="str">
        <f>IF(ISNUMBER(SEARCH(AG$1,$D65)),"T","")</f>
        <v/>
      </c>
      <c r="AH65" t="str">
        <f>IF(ISNUMBER(SEARCH(AH$1,$D65)),"T","")</f>
        <v>T</v>
      </c>
      <c r="AI65" t="str">
        <f>IF(ISNUMBER(SEARCH(AI$1,$D65)),"T","")</f>
        <v/>
      </c>
      <c r="AJ65" t="str">
        <f>IF(ISNUMBER(SEARCH(AJ$1,$D65)),"T","")</f>
        <v/>
      </c>
      <c r="AK65" t="str">
        <f>IF(ISNUMBER(SEARCH(AK$1,$D65)),"T","")</f>
        <v/>
      </c>
      <c r="AL65" t="str">
        <f>IF(ISNUMBER(SEARCH(AL$1,$D65)),"T","")</f>
        <v/>
      </c>
      <c r="AM65" t="str">
        <f>IF(ISNUMBER(SEARCH(AM$1,$D65)),"T","")</f>
        <v/>
      </c>
      <c r="AN65" t="str">
        <f>IF(ISNUMBER(SEARCH(AN$1,$D65)),"T","")</f>
        <v/>
      </c>
      <c r="AO65" t="str">
        <f>IF(ISNUMBER(SEARCH(AO$1,$D65)),"T","")</f>
        <v/>
      </c>
      <c r="AP65" t="str">
        <f>IF(ISNUMBER(SEARCH(AP$1,$D65)),"T","")</f>
        <v/>
      </c>
      <c r="AQ65" t="str">
        <f>IF(ISNUMBER(SEARCH(AQ$1,$D65)),"T","")</f>
        <v/>
      </c>
      <c r="AR65" t="str">
        <f>IF(ISNUMBER(SEARCH(AR$1,$D65)),"T","")</f>
        <v/>
      </c>
      <c r="AS65" t="str">
        <f>IF(ISNUMBER(SEARCH(AS$1,$D65)),"T","")</f>
        <v/>
      </c>
      <c r="AT65" t="str">
        <f>IF(ISNUMBER(SEARCH(AT$1,$D65)),"T","")</f>
        <v/>
      </c>
      <c r="AU65" t="str">
        <f>IF(ISNUMBER(SEARCH(AU$1,$D65)),"T","")</f>
        <v/>
      </c>
      <c r="AV65" t="str">
        <f>IF(ISNUMBER(SEARCH(AV$1,$D65)),"T","")</f>
        <v/>
      </c>
    </row>
    <row r="66" spans="1:48" x14ac:dyDescent="0.85">
      <c r="A66">
        <v>494</v>
      </c>
      <c r="B66" t="s">
        <v>1112</v>
      </c>
      <c r="C66" t="s">
        <v>1114</v>
      </c>
      <c r="D66" t="s">
        <v>1113</v>
      </c>
      <c r="E66">
        <v>5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f>MAX(G66,I66)</f>
        <v>100</v>
      </c>
      <c r="M66">
        <f>MIN(H66,J66)</f>
        <v>100</v>
      </c>
      <c r="N66" s="1">
        <f>(F66*2+31)/2+60</f>
        <v>175.5</v>
      </c>
      <c r="O66" s="1">
        <f>(L66*2+31)/2+5</f>
        <v>120.5</v>
      </c>
      <c r="P66" s="1">
        <f>(M66*2+31)/2+5</f>
        <v>120.5</v>
      </c>
      <c r="Q66" s="1">
        <f>N66*P66</f>
        <v>21147.75</v>
      </c>
      <c r="R66" s="1">
        <f>((H66*2+31)/2+5)*N66</f>
        <v>21147.75</v>
      </c>
      <c r="S66" s="1">
        <f>((J66*2+31)/2+5)*N66</f>
        <v>21147.75</v>
      </c>
      <c r="T66" s="1">
        <v>527.51839011411357</v>
      </c>
      <c r="U66" s="1">
        <f>IF(T66&lt;200, 0, T66)</f>
        <v>527.51839011411357</v>
      </c>
      <c r="V66" s="5">
        <f>U66*O66</f>
        <v>63565.966008750685</v>
      </c>
      <c r="W66" s="2">
        <f>Q66/(constants!$B$1 * constants!$B$2 * (110/250) * AVERAGE(0.8, 1) * 1.5)</f>
        <v>3.2400827457433961</v>
      </c>
      <c r="X66" s="3">
        <v>0.7396845767634479</v>
      </c>
      <c r="Y66" s="1">
        <f>(W66+X66)*O66</f>
        <v>479.56196236207472</v>
      </c>
      <c r="Z66" s="7">
        <v>1.1000000000000001</v>
      </c>
      <c r="AA66" s="7">
        <v>1</v>
      </c>
      <c r="AB66" s="1">
        <f>Y66*Z66*AA66</f>
        <v>527.51815859828218</v>
      </c>
      <c r="AC66" t="str">
        <f>CONCATENATE("https://wiki.52poke.com/wiki/", B66)</f>
        <v>https://wiki.52poke.com/wiki/比克提尼</v>
      </c>
      <c r="AD66" s="6">
        <f>(T66-AB66)^2</f>
        <v>5.3599580183136261E-8</v>
      </c>
      <c r="AE66" t="str">
        <f>IF(ISNUMBER(SEARCH(AE$1,$D66)),"T","")</f>
        <v/>
      </c>
      <c r="AF66" t="str">
        <f>IF(ISNUMBER(SEARCH(AF$1,$D66)),"T","")</f>
        <v>T</v>
      </c>
      <c r="AG66" t="str">
        <f>IF(ISNUMBER(SEARCH(AG$1,$D66)),"T","")</f>
        <v/>
      </c>
      <c r="AH66" t="str">
        <f>IF(ISNUMBER(SEARCH(AH$1,$D66)),"T","")</f>
        <v/>
      </c>
      <c r="AI66" t="str">
        <f>IF(ISNUMBER(SEARCH(AI$1,$D66)),"T","")</f>
        <v/>
      </c>
      <c r="AJ66" t="str">
        <f>IF(ISNUMBER(SEARCH(AJ$1,$D66)),"T","")</f>
        <v/>
      </c>
      <c r="AK66" t="str">
        <f>IF(ISNUMBER(SEARCH(AK$1,$D66)),"T","")</f>
        <v/>
      </c>
      <c r="AL66" t="str">
        <f>IF(ISNUMBER(SEARCH(AL$1,$D66)),"T","")</f>
        <v/>
      </c>
      <c r="AM66" t="str">
        <f>IF(ISNUMBER(SEARCH(AM$1,$D66)),"T","")</f>
        <v/>
      </c>
      <c r="AN66" t="str">
        <f>IF(ISNUMBER(SEARCH(AN$1,$D66)),"T","")</f>
        <v/>
      </c>
      <c r="AO66" t="str">
        <f>IF(ISNUMBER(SEARCH(AO$1,$D66)),"T","")</f>
        <v>T</v>
      </c>
      <c r="AP66" t="str">
        <f>IF(ISNUMBER(SEARCH(AP$1,$D66)),"T","")</f>
        <v/>
      </c>
      <c r="AQ66" t="str">
        <f>IF(ISNUMBER(SEARCH(AQ$1,$D66)),"T","")</f>
        <v/>
      </c>
      <c r="AR66" t="str">
        <f>IF(ISNUMBER(SEARCH(AR$1,$D66)),"T","")</f>
        <v/>
      </c>
      <c r="AS66" t="str">
        <f>IF(ISNUMBER(SEARCH(AS$1,$D66)),"T","")</f>
        <v/>
      </c>
      <c r="AT66" t="str">
        <f>IF(ISNUMBER(SEARCH(AT$1,$D66)),"T","")</f>
        <v/>
      </c>
      <c r="AU66" t="str">
        <f>IF(ISNUMBER(SEARCH(AU$1,$D66)),"T","")</f>
        <v/>
      </c>
      <c r="AV66" t="str">
        <f>IF(ISNUMBER(SEARCH(AV$1,$D66)),"T","")</f>
        <v/>
      </c>
    </row>
    <row r="67" spans="1:48" x14ac:dyDescent="0.85">
      <c r="A67">
        <v>1003</v>
      </c>
      <c r="B67" t="s">
        <v>2215</v>
      </c>
      <c r="C67" t="s">
        <v>2217</v>
      </c>
      <c r="D67" t="s">
        <v>2216</v>
      </c>
      <c r="E67">
        <v>9</v>
      </c>
      <c r="F67">
        <v>155</v>
      </c>
      <c r="G67">
        <v>110</v>
      </c>
      <c r="H67">
        <v>125</v>
      </c>
      <c r="I67">
        <v>55</v>
      </c>
      <c r="J67">
        <v>80</v>
      </c>
      <c r="K67">
        <v>45</v>
      </c>
      <c r="L67">
        <f>MAX(G67,I67)</f>
        <v>110</v>
      </c>
      <c r="M67">
        <f>MIN(H67,J67)</f>
        <v>80</v>
      </c>
      <c r="N67" s="1">
        <f>(F67*2+31)/2+60</f>
        <v>230.5</v>
      </c>
      <c r="O67" s="1">
        <f>(L67*2+31)/2+5</f>
        <v>130.5</v>
      </c>
      <c r="P67" s="1">
        <f>(M67*2+31)/2+5</f>
        <v>100.5</v>
      </c>
      <c r="Q67" s="1">
        <f>N67*P67</f>
        <v>23165.25</v>
      </c>
      <c r="R67" s="1">
        <f>((H67*2+31)/2+5)*N67</f>
        <v>33537.75</v>
      </c>
      <c r="S67" s="1">
        <f>((J67*2+31)/2+5)*N67</f>
        <v>23165.25</v>
      </c>
      <c r="T67" s="1">
        <v>525.15203657198754</v>
      </c>
      <c r="U67" s="1">
        <f>IF(T67&lt;200, 0, T67)</f>
        <v>525.15203657198754</v>
      </c>
      <c r="V67" s="5">
        <f>U67*O67</f>
        <v>68532.340772644369</v>
      </c>
      <c r="W67" s="2">
        <f>Q67/(constants!$B$1 * constants!$B$2 * (110/250) * AVERAGE(0.8, 1) * 1.5)</f>
        <v>3.5491873521217245</v>
      </c>
      <c r="X67" s="3">
        <v>0.10913213184654302</v>
      </c>
      <c r="Y67" s="1">
        <f>(W67+X67)*O67</f>
        <v>477.41069265785893</v>
      </c>
      <c r="Z67" s="7">
        <v>1.1000000000000001</v>
      </c>
      <c r="AA67" s="7">
        <v>1</v>
      </c>
      <c r="AB67" s="1">
        <f>Y67*Z67*AA67</f>
        <v>525.15176192364481</v>
      </c>
      <c r="AC67" t="str">
        <f>CONCATENATE("https://wiki.52poke.com/wiki/", B67)</f>
        <v>https://wiki.52poke.com/wiki/古鼎鹿</v>
      </c>
      <c r="AD67" s="6">
        <f>(T67-AB67)^2</f>
        <v>7.5431712161316549E-8</v>
      </c>
      <c r="AE67" t="str">
        <f>IF(ISNUMBER(SEARCH(AE$1,$D67)),"T","")</f>
        <v/>
      </c>
      <c r="AF67" t="str">
        <f>IF(ISNUMBER(SEARCH(AF$1,$D67)),"T","")</f>
        <v/>
      </c>
      <c r="AG67" t="str">
        <f>IF(ISNUMBER(SEARCH(AG$1,$D67)),"T","")</f>
        <v/>
      </c>
      <c r="AH67" t="str">
        <f>IF(ISNUMBER(SEARCH(AH$1,$D67)),"T","")</f>
        <v/>
      </c>
      <c r="AI67" t="str">
        <f>IF(ISNUMBER(SEARCH(AI$1,$D67)),"T","")</f>
        <v/>
      </c>
      <c r="AJ67" t="str">
        <f>IF(ISNUMBER(SEARCH(AJ$1,$D67)),"T","")</f>
        <v/>
      </c>
      <c r="AK67" t="str">
        <f>IF(ISNUMBER(SEARCH(AK$1,$D67)),"T","")</f>
        <v/>
      </c>
      <c r="AL67" t="str">
        <f>IF(ISNUMBER(SEARCH(AL$1,$D67)),"T","")</f>
        <v/>
      </c>
      <c r="AM67" t="str">
        <f>IF(ISNUMBER(SEARCH(AM$1,$D67)),"T","")</f>
        <v>T</v>
      </c>
      <c r="AN67" t="str">
        <f>IF(ISNUMBER(SEARCH(AN$1,$D67)),"T","")</f>
        <v/>
      </c>
      <c r="AO67" t="str">
        <f>IF(ISNUMBER(SEARCH(AO$1,$D67)),"T","")</f>
        <v/>
      </c>
      <c r="AP67" t="str">
        <f>IF(ISNUMBER(SEARCH(AP$1,$D67)),"T","")</f>
        <v/>
      </c>
      <c r="AQ67" t="str">
        <f>IF(ISNUMBER(SEARCH(AQ$1,$D67)),"T","")</f>
        <v/>
      </c>
      <c r="AR67" t="str">
        <f>IF(ISNUMBER(SEARCH(AR$1,$D67)),"T","")</f>
        <v/>
      </c>
      <c r="AS67" t="str">
        <f>IF(ISNUMBER(SEARCH(AS$1,$D67)),"T","")</f>
        <v/>
      </c>
      <c r="AT67" t="str">
        <f>IF(ISNUMBER(SEARCH(AT$1,$D67)),"T","")</f>
        <v>T</v>
      </c>
      <c r="AU67" t="str">
        <f>IF(ISNUMBER(SEARCH(AU$1,$D67)),"T","")</f>
        <v/>
      </c>
      <c r="AV67" t="str">
        <f>IF(ISNUMBER(SEARCH(AV$1,$D67)),"T","")</f>
        <v/>
      </c>
    </row>
    <row r="68" spans="1:48" x14ac:dyDescent="0.85">
      <c r="A68">
        <v>648</v>
      </c>
      <c r="B68" t="s">
        <v>1441</v>
      </c>
      <c r="C68" t="s">
        <v>1442</v>
      </c>
      <c r="D68" t="s">
        <v>477</v>
      </c>
      <c r="E68">
        <v>5</v>
      </c>
      <c r="F68">
        <v>100</v>
      </c>
      <c r="G68">
        <v>77</v>
      </c>
      <c r="H68">
        <v>77</v>
      </c>
      <c r="I68">
        <v>128</v>
      </c>
      <c r="J68">
        <v>128</v>
      </c>
      <c r="K68">
        <v>90</v>
      </c>
      <c r="L68">
        <f>MAX(G68,I68)</f>
        <v>128</v>
      </c>
      <c r="M68">
        <f>MIN(H68,J68)</f>
        <v>77</v>
      </c>
      <c r="N68" s="1">
        <f>(F68*2+31)/2+60</f>
        <v>175.5</v>
      </c>
      <c r="O68" s="1">
        <f>(L68*2+31)/2+5</f>
        <v>148.5</v>
      </c>
      <c r="P68" s="1">
        <f>(M68*2+31)/2+5</f>
        <v>97.5</v>
      </c>
      <c r="Q68" s="1">
        <f>N68*P68</f>
        <v>17111.25</v>
      </c>
      <c r="R68" s="1">
        <f>((H68*2+31)/2+5)*N68</f>
        <v>17111.25</v>
      </c>
      <c r="S68" s="1">
        <f>((J68*2+31)/2+5)*N68</f>
        <v>26061.75</v>
      </c>
      <c r="T68" s="1">
        <v>525.09318950276645</v>
      </c>
      <c r="U68" s="1">
        <f>IF(T68&lt;200, 0, T68)</f>
        <v>525.09318950276645</v>
      </c>
      <c r="V68" s="5">
        <f>U68*O68</f>
        <v>77976.338641160823</v>
      </c>
      <c r="W68" s="2">
        <f>Q68/(constants!$B$1 * constants!$B$2 * (110/250) * AVERAGE(0.8, 1) * 1.5)</f>
        <v>2.6216437154355279</v>
      </c>
      <c r="X68" s="3">
        <v>0.59288312049116509</v>
      </c>
      <c r="Y68" s="1">
        <f>(W68+X68)*O68</f>
        <v>477.35723513511391</v>
      </c>
      <c r="Z68" s="7">
        <v>1.1000000000000001</v>
      </c>
      <c r="AA68" s="7">
        <v>1</v>
      </c>
      <c r="AB68" s="1">
        <f>Y68*Z68*AA68</f>
        <v>525.09295864862531</v>
      </c>
      <c r="AC68" t="str">
        <f>CONCATENATE("https://wiki.52poke.com/wiki/", B68)</f>
        <v>https://wiki.52poke.com/wiki/美洛耶塔</v>
      </c>
      <c r="AD68" s="6">
        <f>(T68-AB68)^2</f>
        <v>5.3293634479945157E-8</v>
      </c>
      <c r="AE68" t="str">
        <f>IF(ISNUMBER(SEARCH(AE$1,$D68)),"T","")</f>
        <v>T</v>
      </c>
      <c r="AF68" t="str">
        <f>IF(ISNUMBER(SEARCH(AF$1,$D68)),"T","")</f>
        <v/>
      </c>
      <c r="AG68" t="str">
        <f>IF(ISNUMBER(SEARCH(AG$1,$D68)),"T","")</f>
        <v/>
      </c>
      <c r="AH68" t="str">
        <f>IF(ISNUMBER(SEARCH(AH$1,$D68)),"T","")</f>
        <v/>
      </c>
      <c r="AI68" t="str">
        <f>IF(ISNUMBER(SEARCH(AI$1,$D68)),"T","")</f>
        <v/>
      </c>
      <c r="AJ68" t="str">
        <f>IF(ISNUMBER(SEARCH(AJ$1,$D68)),"T","")</f>
        <v/>
      </c>
      <c r="AK68" t="str">
        <f>IF(ISNUMBER(SEARCH(AK$1,$D68)),"T","")</f>
        <v/>
      </c>
      <c r="AL68" t="str">
        <f>IF(ISNUMBER(SEARCH(AL$1,$D68)),"T","")</f>
        <v/>
      </c>
      <c r="AM68" t="str">
        <f>IF(ISNUMBER(SEARCH(AM$1,$D68)),"T","")</f>
        <v/>
      </c>
      <c r="AN68" t="str">
        <f>IF(ISNUMBER(SEARCH(AN$1,$D68)),"T","")</f>
        <v/>
      </c>
      <c r="AO68" t="str">
        <f>IF(ISNUMBER(SEARCH(AO$1,$D68)),"T","")</f>
        <v>T</v>
      </c>
      <c r="AP68" t="str">
        <f>IF(ISNUMBER(SEARCH(AP$1,$D68)),"T","")</f>
        <v/>
      </c>
      <c r="AQ68" t="str">
        <f>IF(ISNUMBER(SEARCH(AQ$1,$D68)),"T","")</f>
        <v/>
      </c>
      <c r="AR68" t="str">
        <f>IF(ISNUMBER(SEARCH(AR$1,$D68)),"T","")</f>
        <v/>
      </c>
      <c r="AS68" t="str">
        <f>IF(ISNUMBER(SEARCH(AS$1,$D68)),"T","")</f>
        <v/>
      </c>
      <c r="AT68" t="str">
        <f>IF(ISNUMBER(SEARCH(AT$1,$D68)),"T","")</f>
        <v/>
      </c>
      <c r="AU68" t="str">
        <f>IF(ISNUMBER(SEARCH(AU$1,$D68)),"T","")</f>
        <v/>
      </c>
      <c r="AV68" t="str">
        <f>IF(ISNUMBER(SEARCH(AV$1,$D68)),"T","")</f>
        <v/>
      </c>
    </row>
    <row r="69" spans="1:48" x14ac:dyDescent="0.85">
      <c r="A69">
        <v>989</v>
      </c>
      <c r="B69" t="s">
        <v>2184</v>
      </c>
      <c r="C69" t="s">
        <v>2186</v>
      </c>
      <c r="D69" t="s">
        <v>2185</v>
      </c>
      <c r="E69">
        <v>9</v>
      </c>
      <c r="F69">
        <v>85</v>
      </c>
      <c r="G69">
        <v>81</v>
      </c>
      <c r="H69">
        <v>97</v>
      </c>
      <c r="I69">
        <v>121</v>
      </c>
      <c r="J69">
        <v>85</v>
      </c>
      <c r="K69">
        <v>101</v>
      </c>
      <c r="L69">
        <f>MAX(G69,I69)</f>
        <v>121</v>
      </c>
      <c r="M69">
        <f>MIN(H69,J69)</f>
        <v>85</v>
      </c>
      <c r="N69" s="1">
        <f>(F69*2+31)/2+60</f>
        <v>160.5</v>
      </c>
      <c r="O69" s="1">
        <f>(L69*2+31)/2+5</f>
        <v>141.5</v>
      </c>
      <c r="P69" s="1">
        <f>(M69*2+31)/2+5</f>
        <v>105.5</v>
      </c>
      <c r="Q69" s="1">
        <f>N69*P69</f>
        <v>16932.75</v>
      </c>
      <c r="R69" s="1">
        <f>((H69*2+31)/2+5)*N69</f>
        <v>18858.75</v>
      </c>
      <c r="S69" s="1">
        <f>((J69*2+31)/2+5)*N69</f>
        <v>16932.75</v>
      </c>
      <c r="T69" s="1">
        <v>525.0756402277558</v>
      </c>
      <c r="U69" s="1">
        <f>IF(T69&lt;200, 0, T69)</f>
        <v>525.0756402277558</v>
      </c>
      <c r="V69" s="5">
        <f>U69*O69</f>
        <v>74298.203092227443</v>
      </c>
      <c r="W69" s="2">
        <f>Q69/(constants!$B$1 * constants!$B$2 * (110/250) * AVERAGE(0.8, 1) * 1.5)</f>
        <v>2.5942954268414602</v>
      </c>
      <c r="X69" s="3">
        <v>0.77914127441339764</v>
      </c>
      <c r="Y69" s="1">
        <f>(W69+X69)*O69</f>
        <v>477.34129322756235</v>
      </c>
      <c r="Z69" s="7">
        <v>1.1000000000000001</v>
      </c>
      <c r="AA69" s="7">
        <v>1</v>
      </c>
      <c r="AB69" s="1">
        <f>Y69*Z69*AA69</f>
        <v>525.07542255031865</v>
      </c>
      <c r="AC69" t="str">
        <f>CONCATENATE("https://wiki.52poke.com/wiki/", B69)</f>
        <v>https://wiki.52poke.com/wiki/沙铁皮</v>
      </c>
      <c r="AD69" s="6">
        <f>(T69-AB69)^2</f>
        <v>4.7383466643834089E-8</v>
      </c>
      <c r="AE69" t="str">
        <f>IF(ISNUMBER(SEARCH(AE$1,$D69)),"T","")</f>
        <v/>
      </c>
      <c r="AF69" t="str">
        <f>IF(ISNUMBER(SEARCH(AF$1,$D69)),"T","")</f>
        <v/>
      </c>
      <c r="AG69" t="str">
        <f>IF(ISNUMBER(SEARCH(AG$1,$D69)),"T","")</f>
        <v/>
      </c>
      <c r="AH69" t="str">
        <f>IF(ISNUMBER(SEARCH(AH$1,$D69)),"T","")</f>
        <v/>
      </c>
      <c r="AI69" t="str">
        <f>IF(ISNUMBER(SEARCH(AI$1,$D69)),"T","")</f>
        <v>T</v>
      </c>
      <c r="AJ69" t="str">
        <f>IF(ISNUMBER(SEARCH(AJ$1,$D69)),"T","")</f>
        <v/>
      </c>
      <c r="AK69" t="str">
        <f>IF(ISNUMBER(SEARCH(AK$1,$D69)),"T","")</f>
        <v/>
      </c>
      <c r="AL69" t="str">
        <f>IF(ISNUMBER(SEARCH(AL$1,$D69)),"T","")</f>
        <v/>
      </c>
      <c r="AM69" t="str">
        <f>IF(ISNUMBER(SEARCH(AM$1,$D69)),"T","")</f>
        <v>T</v>
      </c>
      <c r="AN69" t="str">
        <f>IF(ISNUMBER(SEARCH(AN$1,$D69)),"T","")</f>
        <v/>
      </c>
      <c r="AO69" t="str">
        <f>IF(ISNUMBER(SEARCH(AO$1,$D69)),"T","")</f>
        <v/>
      </c>
      <c r="AP69" t="str">
        <f>IF(ISNUMBER(SEARCH(AP$1,$D69)),"T","")</f>
        <v/>
      </c>
      <c r="AQ69" t="str">
        <f>IF(ISNUMBER(SEARCH(AQ$1,$D69)),"T","")</f>
        <v/>
      </c>
      <c r="AR69" t="str">
        <f>IF(ISNUMBER(SEARCH(AR$1,$D69)),"T","")</f>
        <v/>
      </c>
      <c r="AS69" t="str">
        <f>IF(ISNUMBER(SEARCH(AS$1,$D69)),"T","")</f>
        <v/>
      </c>
      <c r="AT69" t="str">
        <f>IF(ISNUMBER(SEARCH(AT$1,$D69)),"T","")</f>
        <v/>
      </c>
      <c r="AU69" t="str">
        <f>IF(ISNUMBER(SEARCH(AU$1,$D69)),"T","")</f>
        <v/>
      </c>
      <c r="AV69" t="str">
        <f>IF(ISNUMBER(SEARCH(AV$1,$D69)),"T","")</f>
        <v/>
      </c>
    </row>
    <row r="70" spans="1:48" x14ac:dyDescent="0.85">
      <c r="A70">
        <v>887</v>
      </c>
      <c r="B70" t="s">
        <v>1963</v>
      </c>
      <c r="C70" t="s">
        <v>1964</v>
      </c>
      <c r="D70" t="s">
        <v>1959</v>
      </c>
      <c r="E70">
        <v>8</v>
      </c>
      <c r="F70">
        <v>88</v>
      </c>
      <c r="G70">
        <v>120</v>
      </c>
      <c r="H70">
        <v>75</v>
      </c>
      <c r="I70">
        <v>100</v>
      </c>
      <c r="J70">
        <v>75</v>
      </c>
      <c r="K70">
        <v>142</v>
      </c>
      <c r="L70">
        <f>MAX(G70,I70)</f>
        <v>120</v>
      </c>
      <c r="M70">
        <f>MIN(H70,J70)</f>
        <v>75</v>
      </c>
      <c r="N70" s="1">
        <f>(F70*2+31)/2+60</f>
        <v>163.5</v>
      </c>
      <c r="O70" s="1">
        <f>(L70*2+31)/2+5</f>
        <v>140.5</v>
      </c>
      <c r="P70" s="1">
        <f>(M70*2+31)/2+5</f>
        <v>95.5</v>
      </c>
      <c r="Q70" s="1">
        <f>N70*P70</f>
        <v>15614.25</v>
      </c>
      <c r="R70" s="1">
        <f>((H70*2+31)/2+5)*N70</f>
        <v>15614.25</v>
      </c>
      <c r="S70" s="1">
        <f>((J70*2+31)/2+5)*N70</f>
        <v>15614.25</v>
      </c>
      <c r="T70" s="1">
        <v>522.32008695113507</v>
      </c>
      <c r="U70" s="1">
        <f>IF(T70&lt;200, 0, T70)</f>
        <v>522.32008695113507</v>
      </c>
      <c r="V70" s="5">
        <f>U70*O70</f>
        <v>73385.972216634473</v>
      </c>
      <c r="W70" s="2">
        <f>Q70/(constants!$B$1 * constants!$B$2 * (110/250) * AVERAGE(0.8, 1) * 1.5)</f>
        <v>2.3922857993272957</v>
      </c>
      <c r="X70" s="3">
        <v>0.9873317201947025</v>
      </c>
      <c r="Y70" s="1">
        <f>(W70+X70)*O70</f>
        <v>474.83626149284078</v>
      </c>
      <c r="Z70" s="7">
        <v>1.1000000000000001</v>
      </c>
      <c r="AA70" s="7">
        <v>1</v>
      </c>
      <c r="AB70" s="1">
        <f>Y70*Z70*AA70</f>
        <v>522.31988764212485</v>
      </c>
      <c r="AC70" t="str">
        <f>CONCATENATE("https://wiki.52poke.com/wiki/", B70)</f>
        <v>https://wiki.52poke.com/wiki/多龙巴鲁托</v>
      </c>
      <c r="AD70" s="6">
        <f>(T70-AB70)^2</f>
        <v>3.9724081552187596E-8</v>
      </c>
      <c r="AE70" t="str">
        <f>IF(ISNUMBER(SEARCH(AE$1,$D70)),"T","")</f>
        <v/>
      </c>
      <c r="AF70" t="str">
        <f>IF(ISNUMBER(SEARCH(AF$1,$D70)),"T","")</f>
        <v/>
      </c>
      <c r="AG70" t="str">
        <f>IF(ISNUMBER(SEARCH(AG$1,$D70)),"T","")</f>
        <v/>
      </c>
      <c r="AH70" t="str">
        <f>IF(ISNUMBER(SEARCH(AH$1,$D70)),"T","")</f>
        <v/>
      </c>
      <c r="AI70" t="str">
        <f>IF(ISNUMBER(SEARCH(AI$1,$D70)),"T","")</f>
        <v/>
      </c>
      <c r="AJ70" t="str">
        <f>IF(ISNUMBER(SEARCH(AJ$1,$D70)),"T","")</f>
        <v/>
      </c>
      <c r="AK70" t="str">
        <f>IF(ISNUMBER(SEARCH(AK$1,$D70)),"T","")</f>
        <v/>
      </c>
      <c r="AL70" t="str">
        <f>IF(ISNUMBER(SEARCH(AL$1,$D70)),"T","")</f>
        <v/>
      </c>
      <c r="AM70" t="str">
        <f>IF(ISNUMBER(SEARCH(AM$1,$D70)),"T","")</f>
        <v/>
      </c>
      <c r="AN70" t="str">
        <f>IF(ISNUMBER(SEARCH(AN$1,$D70)),"T","")</f>
        <v/>
      </c>
      <c r="AO70" t="str">
        <f>IF(ISNUMBER(SEARCH(AO$1,$D70)),"T","")</f>
        <v/>
      </c>
      <c r="AP70" t="str">
        <f>IF(ISNUMBER(SEARCH(AP$1,$D70)),"T","")</f>
        <v/>
      </c>
      <c r="AQ70" t="str">
        <f>IF(ISNUMBER(SEARCH(AQ$1,$D70)),"T","")</f>
        <v/>
      </c>
      <c r="AR70" t="str">
        <f>IF(ISNUMBER(SEARCH(AR$1,$D70)),"T","")</f>
        <v>T</v>
      </c>
      <c r="AS70" t="str">
        <f>IF(ISNUMBER(SEARCH(AS$1,$D70)),"T","")</f>
        <v>T</v>
      </c>
      <c r="AT70" t="str">
        <f>IF(ISNUMBER(SEARCH(AT$1,$D70)),"T","")</f>
        <v/>
      </c>
      <c r="AU70" t="str">
        <f>IF(ISNUMBER(SEARCH(AU$1,$D70)),"T","")</f>
        <v/>
      </c>
      <c r="AV70" t="str">
        <f>IF(ISNUMBER(SEARCH(AV$1,$D70)),"T","")</f>
        <v/>
      </c>
    </row>
    <row r="71" spans="1:48" x14ac:dyDescent="0.85">
      <c r="A71">
        <v>612</v>
      </c>
      <c r="B71" t="s">
        <v>1360</v>
      </c>
      <c r="C71" t="s">
        <v>1361</v>
      </c>
      <c r="D71" t="s">
        <v>356</v>
      </c>
      <c r="E71">
        <v>5</v>
      </c>
      <c r="F71">
        <v>76</v>
      </c>
      <c r="G71">
        <v>147</v>
      </c>
      <c r="H71">
        <v>90</v>
      </c>
      <c r="I71">
        <v>60</v>
      </c>
      <c r="J71">
        <v>70</v>
      </c>
      <c r="K71">
        <v>97</v>
      </c>
      <c r="L71">
        <f>MAX(G71,I71)</f>
        <v>147</v>
      </c>
      <c r="M71">
        <f>MIN(H71,J71)</f>
        <v>70</v>
      </c>
      <c r="N71" s="1">
        <f>(F71*2+31)/2+60</f>
        <v>151.5</v>
      </c>
      <c r="O71" s="1">
        <f>(L71*2+31)/2+5</f>
        <v>167.5</v>
      </c>
      <c r="P71" s="1">
        <f>(M71*2+31)/2+5</f>
        <v>90.5</v>
      </c>
      <c r="Q71" s="1">
        <f>N71*P71</f>
        <v>13710.75</v>
      </c>
      <c r="R71" s="1">
        <f>((H71*2+31)/2+5)*N71</f>
        <v>16740.75</v>
      </c>
      <c r="S71" s="1">
        <f>((J71*2+31)/2+5)*N71</f>
        <v>13710.75</v>
      </c>
      <c r="T71" s="1">
        <v>517.75657968613268</v>
      </c>
      <c r="U71" s="1">
        <f>IF(T71&lt;200, 0, T71)</f>
        <v>517.75657968613268</v>
      </c>
      <c r="V71" s="5">
        <f>U71*O71</f>
        <v>86724.227097427225</v>
      </c>
      <c r="W71" s="2">
        <f>Q71/(constants!$B$1 * constants!$B$2 * (110/250) * AVERAGE(0.8, 1) * 1.5)</f>
        <v>2.1006473268409769</v>
      </c>
      <c r="X71" s="3">
        <v>0.70942795697082039</v>
      </c>
      <c r="Y71" s="1">
        <f>(W71+X71)*O71</f>
        <v>470.68761003847607</v>
      </c>
      <c r="Z71" s="7">
        <v>1.1000000000000001</v>
      </c>
      <c r="AA71" s="7">
        <v>1</v>
      </c>
      <c r="AB71" s="1">
        <f>Y71*Z71*AA71</f>
        <v>517.75637104232374</v>
      </c>
      <c r="AC71" t="str">
        <f>CONCATENATE("https://wiki.52poke.com/wiki/", B71)</f>
        <v>https://wiki.52poke.com/wiki/双斧战龙</v>
      </c>
      <c r="AD71" s="6">
        <f>(T71-AB71)^2</f>
        <v>4.3532239011646295E-8</v>
      </c>
      <c r="AE71" t="str">
        <f>IF(ISNUMBER(SEARCH(AE$1,$D71)),"T","")</f>
        <v/>
      </c>
      <c r="AF71" t="str">
        <f>IF(ISNUMBER(SEARCH(AF$1,$D71)),"T","")</f>
        <v/>
      </c>
      <c r="AG71" t="str">
        <f>IF(ISNUMBER(SEARCH(AG$1,$D71)),"T","")</f>
        <v/>
      </c>
      <c r="AH71" t="str">
        <f>IF(ISNUMBER(SEARCH(AH$1,$D71)),"T","")</f>
        <v/>
      </c>
      <c r="AI71" t="str">
        <f>IF(ISNUMBER(SEARCH(AI$1,$D71)),"T","")</f>
        <v/>
      </c>
      <c r="AJ71" t="str">
        <f>IF(ISNUMBER(SEARCH(AJ$1,$D71)),"T","")</f>
        <v/>
      </c>
      <c r="AK71" t="str">
        <f>IF(ISNUMBER(SEARCH(AK$1,$D71)),"T","")</f>
        <v/>
      </c>
      <c r="AL71" t="str">
        <f>IF(ISNUMBER(SEARCH(AL$1,$D71)),"T","")</f>
        <v/>
      </c>
      <c r="AM71" t="str">
        <f>IF(ISNUMBER(SEARCH(AM$1,$D71)),"T","")</f>
        <v/>
      </c>
      <c r="AN71" t="str">
        <f>IF(ISNUMBER(SEARCH(AN$1,$D71)),"T","")</f>
        <v/>
      </c>
      <c r="AO71" t="str">
        <f>IF(ISNUMBER(SEARCH(AO$1,$D71)),"T","")</f>
        <v/>
      </c>
      <c r="AP71" t="str">
        <f>IF(ISNUMBER(SEARCH(AP$1,$D71)),"T","")</f>
        <v/>
      </c>
      <c r="AQ71" t="str">
        <f>IF(ISNUMBER(SEARCH(AQ$1,$D71)),"T","")</f>
        <v/>
      </c>
      <c r="AR71" t="str">
        <f>IF(ISNUMBER(SEARCH(AR$1,$D71)),"T","")</f>
        <v/>
      </c>
      <c r="AS71" t="str">
        <f>IF(ISNUMBER(SEARCH(AS$1,$D71)),"T","")</f>
        <v>T</v>
      </c>
      <c r="AT71" t="str">
        <f>IF(ISNUMBER(SEARCH(AT$1,$D71)),"T","")</f>
        <v/>
      </c>
      <c r="AU71" t="str">
        <f>IF(ISNUMBER(SEARCH(AU$1,$D71)),"T","")</f>
        <v/>
      </c>
      <c r="AV71" t="str">
        <f>IF(ISNUMBER(SEARCH(AV$1,$D71)),"T","")</f>
        <v/>
      </c>
    </row>
    <row r="72" spans="1:48" x14ac:dyDescent="0.85">
      <c r="A72">
        <v>1017</v>
      </c>
      <c r="B72" t="s">
        <v>2247</v>
      </c>
      <c r="C72" t="s">
        <v>2248</v>
      </c>
      <c r="D72" t="s">
        <v>280</v>
      </c>
      <c r="E72">
        <v>9</v>
      </c>
      <c r="F72">
        <v>80</v>
      </c>
      <c r="G72">
        <v>120</v>
      </c>
      <c r="H72">
        <v>84</v>
      </c>
      <c r="I72">
        <v>60</v>
      </c>
      <c r="J72">
        <v>96</v>
      </c>
      <c r="K72">
        <v>110</v>
      </c>
      <c r="L72">
        <f>MAX(G72,I72)</f>
        <v>120</v>
      </c>
      <c r="M72">
        <f>MIN(H72,J72)</f>
        <v>84</v>
      </c>
      <c r="N72" s="1">
        <f>(F72*2+31)/2+60</f>
        <v>155.5</v>
      </c>
      <c r="O72" s="1">
        <f>(L72*2+31)/2+5</f>
        <v>140.5</v>
      </c>
      <c r="P72" s="1">
        <f>(M72*2+31)/2+5</f>
        <v>104.5</v>
      </c>
      <c r="Q72" s="1">
        <f>N72*P72</f>
        <v>16249.75</v>
      </c>
      <c r="R72" s="1">
        <f>((H72*2+31)/2+5)*N72</f>
        <v>16249.75</v>
      </c>
      <c r="S72" s="1">
        <f>((J72*2+31)/2+5)*N72</f>
        <v>18115.75</v>
      </c>
      <c r="T72" s="1">
        <v>516.67141407397742</v>
      </c>
      <c r="U72" s="1">
        <f>IF(T72&lt;200, 0, T72)</f>
        <v>516.67141407397742</v>
      </c>
      <c r="V72" s="5">
        <f>U72*O72</f>
        <v>72592.333677393821</v>
      </c>
      <c r="W72" s="2">
        <f>Q72/(constants!$B$1 * constants!$B$2 * (110/250) * AVERAGE(0.8, 1) * 1.5)</f>
        <v>2.4896518351902093</v>
      </c>
      <c r="X72" s="3">
        <v>0.85341647055608749</v>
      </c>
      <c r="Y72" s="1">
        <f>(W72+X72)*O72</f>
        <v>469.70109695735471</v>
      </c>
      <c r="Z72" s="7">
        <v>1.1000000000000001</v>
      </c>
      <c r="AA72" s="7">
        <v>1</v>
      </c>
      <c r="AB72" s="1">
        <f>Y72*Z72*AA72</f>
        <v>516.67120665309017</v>
      </c>
      <c r="AC72" t="str">
        <f>CONCATENATE("https://wiki.52poke.com/wiki/", B72)</f>
        <v>https://wiki.52poke.com/wiki/厄诡椪</v>
      </c>
      <c r="AD72" s="6">
        <f>(T72-AB72)^2</f>
        <v>4.302342446758111E-8</v>
      </c>
      <c r="AE72" t="str">
        <f>IF(ISNUMBER(SEARCH(AE$1,$D72)),"T","")</f>
        <v/>
      </c>
      <c r="AF72" t="str">
        <f>IF(ISNUMBER(SEARCH(AF$1,$D72)),"T","")</f>
        <v/>
      </c>
      <c r="AG72" t="str">
        <f>IF(ISNUMBER(SEARCH(AG$1,$D72)),"T","")</f>
        <v/>
      </c>
      <c r="AH72" t="str">
        <f>IF(ISNUMBER(SEARCH(AH$1,$D72)),"T","")</f>
        <v>T</v>
      </c>
      <c r="AI72" t="str">
        <f>IF(ISNUMBER(SEARCH(AI$1,$D72)),"T","")</f>
        <v/>
      </c>
      <c r="AJ72" t="str">
        <f>IF(ISNUMBER(SEARCH(AJ$1,$D72)),"T","")</f>
        <v/>
      </c>
      <c r="AK72" t="str">
        <f>IF(ISNUMBER(SEARCH(AK$1,$D72)),"T","")</f>
        <v/>
      </c>
      <c r="AL72" t="str">
        <f>IF(ISNUMBER(SEARCH(AL$1,$D72)),"T","")</f>
        <v/>
      </c>
      <c r="AM72" t="str">
        <f>IF(ISNUMBER(SEARCH(AM$1,$D72)),"T","")</f>
        <v/>
      </c>
      <c r="AN72" t="str">
        <f>IF(ISNUMBER(SEARCH(AN$1,$D72)),"T","")</f>
        <v/>
      </c>
      <c r="AO72" t="str">
        <f>IF(ISNUMBER(SEARCH(AO$1,$D72)),"T","")</f>
        <v/>
      </c>
      <c r="AP72" t="str">
        <f>IF(ISNUMBER(SEARCH(AP$1,$D72)),"T","")</f>
        <v/>
      </c>
      <c r="AQ72" t="str">
        <f>IF(ISNUMBER(SEARCH(AQ$1,$D72)),"T","")</f>
        <v/>
      </c>
      <c r="AR72" t="str">
        <f>IF(ISNUMBER(SEARCH(AR$1,$D72)),"T","")</f>
        <v/>
      </c>
      <c r="AS72" t="str">
        <f>IF(ISNUMBER(SEARCH(AS$1,$D72)),"T","")</f>
        <v/>
      </c>
      <c r="AT72" t="str">
        <f>IF(ISNUMBER(SEARCH(AT$1,$D72)),"T","")</f>
        <v/>
      </c>
      <c r="AU72" t="str">
        <f>IF(ISNUMBER(SEARCH(AU$1,$D72)),"T","")</f>
        <v/>
      </c>
      <c r="AV72" t="str">
        <f>IF(ISNUMBER(SEARCH(AV$1,$D72)),"T","")</f>
        <v/>
      </c>
    </row>
    <row r="73" spans="1:48" x14ac:dyDescent="0.85">
      <c r="A73">
        <v>649</v>
      </c>
      <c r="B73" t="s">
        <v>1443</v>
      </c>
      <c r="C73" t="s">
        <v>1444</v>
      </c>
      <c r="D73" t="s">
        <v>482</v>
      </c>
      <c r="E73">
        <v>5</v>
      </c>
      <c r="F73">
        <v>71</v>
      </c>
      <c r="G73">
        <v>120</v>
      </c>
      <c r="H73">
        <v>95</v>
      </c>
      <c r="I73">
        <v>120</v>
      </c>
      <c r="J73">
        <v>95</v>
      </c>
      <c r="K73">
        <v>99</v>
      </c>
      <c r="L73">
        <f>MAX(G73,I73)</f>
        <v>120</v>
      </c>
      <c r="M73">
        <f>MIN(H73,J73)</f>
        <v>95</v>
      </c>
      <c r="N73" s="1">
        <f>(F73*2+31)/2+60</f>
        <v>146.5</v>
      </c>
      <c r="O73" s="1">
        <f>(L73*2+31)/2+5</f>
        <v>140.5</v>
      </c>
      <c r="P73" s="1">
        <f>(M73*2+31)/2+5</f>
        <v>115.5</v>
      </c>
      <c r="Q73" s="1">
        <f>N73*P73</f>
        <v>16920.75</v>
      </c>
      <c r="R73" s="1">
        <f>((H73*2+31)/2+5)*N73</f>
        <v>16920.75</v>
      </c>
      <c r="S73" s="1">
        <f>((J73*2+31)/2+5)*N73</f>
        <v>16920.75</v>
      </c>
      <c r="T73" s="1">
        <v>513.48756640331624</v>
      </c>
      <c r="U73" s="1">
        <f>IF(T73&lt;200, 0, T73)</f>
        <v>513.48756640331624</v>
      </c>
      <c r="V73" s="5">
        <f>U73*O73</f>
        <v>72145.003079665927</v>
      </c>
      <c r="W73" s="2">
        <f>Q73/(constants!$B$1 * constants!$B$2 * (110/250) * AVERAGE(0.8, 1) * 1.5)</f>
        <v>2.592456886431775</v>
      </c>
      <c r="X73" s="3">
        <v>0.73001060251943928</v>
      </c>
      <c r="Y73" s="1">
        <f>(W73+X73)*O73</f>
        <v>466.80668219764561</v>
      </c>
      <c r="Z73" s="7">
        <v>1.1000000000000001</v>
      </c>
      <c r="AA73" s="7">
        <v>1</v>
      </c>
      <c r="AB73" s="1">
        <f>Y73*Z73*AA73</f>
        <v>513.4873504174102</v>
      </c>
      <c r="AC73" t="str">
        <f>CONCATENATE("https://wiki.52poke.com/wiki/", B73)</f>
        <v>https://wiki.52poke.com/wiki/盖诺赛克特</v>
      </c>
      <c r="AD73" s="6">
        <f>(T73-AB73)^2</f>
        <v>4.6649911607246085E-8</v>
      </c>
      <c r="AE73" t="str">
        <f>IF(ISNUMBER(SEARCH(AE$1,$D73)),"T","")</f>
        <v/>
      </c>
      <c r="AF73" t="str">
        <f>IF(ISNUMBER(SEARCH(AF$1,$D73)),"T","")</f>
        <v/>
      </c>
      <c r="AG73" t="str">
        <f>IF(ISNUMBER(SEARCH(AG$1,$D73)),"T","")</f>
        <v/>
      </c>
      <c r="AH73" t="str">
        <f>IF(ISNUMBER(SEARCH(AH$1,$D73)),"T","")</f>
        <v/>
      </c>
      <c r="AI73" t="str">
        <f>IF(ISNUMBER(SEARCH(AI$1,$D73)),"T","")</f>
        <v/>
      </c>
      <c r="AJ73" t="str">
        <f>IF(ISNUMBER(SEARCH(AJ$1,$D73)),"T","")</f>
        <v/>
      </c>
      <c r="AK73" t="str">
        <f>IF(ISNUMBER(SEARCH(AK$1,$D73)),"T","")</f>
        <v/>
      </c>
      <c r="AL73" t="str">
        <f>IF(ISNUMBER(SEARCH(AL$1,$D73)),"T","")</f>
        <v/>
      </c>
      <c r="AM73" t="str">
        <f>IF(ISNUMBER(SEARCH(AM$1,$D73)),"T","")</f>
        <v/>
      </c>
      <c r="AN73" t="str">
        <f>IF(ISNUMBER(SEARCH(AN$1,$D73)),"T","")</f>
        <v/>
      </c>
      <c r="AO73" t="str">
        <f>IF(ISNUMBER(SEARCH(AO$1,$D73)),"T","")</f>
        <v/>
      </c>
      <c r="AP73" t="str">
        <f>IF(ISNUMBER(SEARCH(AP$1,$D73)),"T","")</f>
        <v>T</v>
      </c>
      <c r="AQ73" t="str">
        <f>IF(ISNUMBER(SEARCH(AQ$1,$D73)),"T","")</f>
        <v/>
      </c>
      <c r="AR73" t="str">
        <f>IF(ISNUMBER(SEARCH(AR$1,$D73)),"T","")</f>
        <v/>
      </c>
      <c r="AS73" t="str">
        <f>IF(ISNUMBER(SEARCH(AS$1,$D73)),"T","")</f>
        <v/>
      </c>
      <c r="AT73" t="str">
        <f>IF(ISNUMBER(SEARCH(AT$1,$D73)),"T","")</f>
        <v/>
      </c>
      <c r="AU73" t="str">
        <f>IF(ISNUMBER(SEARCH(AU$1,$D73)),"T","")</f>
        <v>T</v>
      </c>
      <c r="AV73" t="str">
        <f>IF(ISNUMBER(SEARCH(AV$1,$D73)),"T","")</f>
        <v/>
      </c>
    </row>
    <row r="74" spans="1:48" x14ac:dyDescent="0.85">
      <c r="A74">
        <v>979</v>
      </c>
      <c r="B74" t="s">
        <v>2162</v>
      </c>
      <c r="C74" t="s">
        <v>2163</v>
      </c>
      <c r="D74" t="s">
        <v>1780</v>
      </c>
      <c r="E74">
        <v>9</v>
      </c>
      <c r="F74">
        <v>110</v>
      </c>
      <c r="G74">
        <v>115</v>
      </c>
      <c r="H74">
        <v>80</v>
      </c>
      <c r="I74">
        <v>50</v>
      </c>
      <c r="J74">
        <v>90</v>
      </c>
      <c r="K74">
        <v>90</v>
      </c>
      <c r="L74">
        <f>MAX(G74,I74)</f>
        <v>115</v>
      </c>
      <c r="M74">
        <f>MIN(H74,J74)</f>
        <v>80</v>
      </c>
      <c r="N74" s="1">
        <f>(F74*2+31)/2+60</f>
        <v>185.5</v>
      </c>
      <c r="O74" s="1">
        <f>(L74*2+31)/2+5</f>
        <v>135.5</v>
      </c>
      <c r="P74" s="1">
        <f>(M74*2+31)/2+5</f>
        <v>100.5</v>
      </c>
      <c r="Q74" s="1">
        <f>N74*P74</f>
        <v>18642.75</v>
      </c>
      <c r="R74" s="1">
        <f>((H74*2+31)/2+5)*N74</f>
        <v>18642.75</v>
      </c>
      <c r="S74" s="1">
        <f>((J74*2+31)/2+5)*N74</f>
        <v>20497.75</v>
      </c>
      <c r="T74" s="1">
        <v>512.38927866633435</v>
      </c>
      <c r="U74" s="1">
        <f>IF(T74&lt;200, 0, T74)</f>
        <v>512.38927866633435</v>
      </c>
      <c r="V74" s="5">
        <f>U74*O74</f>
        <v>69428.747259288299</v>
      </c>
      <c r="W74" s="2">
        <f>Q74/(constants!$B$1 * constants!$B$2 * (110/250) * AVERAGE(0.8, 1) * 1.5)</f>
        <v>2.856287435221605</v>
      </c>
      <c r="X74" s="3">
        <v>0.58141165346283719</v>
      </c>
      <c r="Y74" s="1">
        <f>(W74+X74)*O74</f>
        <v>465.80822651674191</v>
      </c>
      <c r="Z74" s="7">
        <v>1.1000000000000001</v>
      </c>
      <c r="AA74" s="7">
        <v>1</v>
      </c>
      <c r="AB74" s="1">
        <f>Y74*Z74*AA74</f>
        <v>512.38904916841614</v>
      </c>
      <c r="AC74" t="str">
        <f>CONCATENATE("https://wiki.52poke.com/wiki/", B74)</f>
        <v>https://wiki.52poke.com/wiki/弃世猴</v>
      </c>
      <c r="AD74" s="6">
        <f>(T74-AB74)^2</f>
        <v>5.2669294463859152E-8</v>
      </c>
      <c r="AE74" t="str">
        <f>IF(ISNUMBER(SEARCH(AE$1,$D74)),"T","")</f>
        <v/>
      </c>
      <c r="AF74" t="str">
        <f>IF(ISNUMBER(SEARCH(AF$1,$D74)),"T","")</f>
        <v/>
      </c>
      <c r="AG74" t="str">
        <f>IF(ISNUMBER(SEARCH(AG$1,$D74)),"T","")</f>
        <v/>
      </c>
      <c r="AH74" t="str">
        <f>IF(ISNUMBER(SEARCH(AH$1,$D74)),"T","")</f>
        <v/>
      </c>
      <c r="AI74" t="str">
        <f>IF(ISNUMBER(SEARCH(AI$1,$D74)),"T","")</f>
        <v/>
      </c>
      <c r="AJ74" t="str">
        <f>IF(ISNUMBER(SEARCH(AJ$1,$D74)),"T","")</f>
        <v/>
      </c>
      <c r="AK74" t="str">
        <f>IF(ISNUMBER(SEARCH(AK$1,$D74)),"T","")</f>
        <v>T</v>
      </c>
      <c r="AL74" t="str">
        <f>IF(ISNUMBER(SEARCH(AL$1,$D74)),"T","")</f>
        <v/>
      </c>
      <c r="AM74" t="str">
        <f>IF(ISNUMBER(SEARCH(AM$1,$D74)),"T","")</f>
        <v/>
      </c>
      <c r="AN74" t="str">
        <f>IF(ISNUMBER(SEARCH(AN$1,$D74)),"T","")</f>
        <v/>
      </c>
      <c r="AO74" t="str">
        <f>IF(ISNUMBER(SEARCH(AO$1,$D74)),"T","")</f>
        <v/>
      </c>
      <c r="AP74" t="str">
        <f>IF(ISNUMBER(SEARCH(AP$1,$D74)),"T","")</f>
        <v/>
      </c>
      <c r="AQ74" t="str">
        <f>IF(ISNUMBER(SEARCH(AQ$1,$D74)),"T","")</f>
        <v/>
      </c>
      <c r="AR74" t="str">
        <f>IF(ISNUMBER(SEARCH(AR$1,$D74)),"T","")</f>
        <v>T</v>
      </c>
      <c r="AS74" t="str">
        <f>IF(ISNUMBER(SEARCH(AS$1,$D74)),"T","")</f>
        <v/>
      </c>
      <c r="AT74" t="str">
        <f>IF(ISNUMBER(SEARCH(AT$1,$D74)),"T","")</f>
        <v/>
      </c>
      <c r="AU74" t="str">
        <f>IF(ISNUMBER(SEARCH(AU$1,$D74)),"T","")</f>
        <v/>
      </c>
      <c r="AV74" t="str">
        <f>IF(ISNUMBER(SEARCH(AV$1,$D74)),"T","")</f>
        <v/>
      </c>
    </row>
    <row r="75" spans="1:48" x14ac:dyDescent="0.85">
      <c r="A75">
        <v>468</v>
      </c>
      <c r="B75" t="s">
        <v>1054</v>
      </c>
      <c r="C75" t="s">
        <v>1055</v>
      </c>
      <c r="D75" t="s">
        <v>417</v>
      </c>
      <c r="E75">
        <v>4</v>
      </c>
      <c r="F75">
        <v>85</v>
      </c>
      <c r="G75">
        <v>50</v>
      </c>
      <c r="H75">
        <v>95</v>
      </c>
      <c r="I75">
        <v>120</v>
      </c>
      <c r="J75">
        <v>115</v>
      </c>
      <c r="K75">
        <v>80</v>
      </c>
      <c r="L75">
        <f>MAX(G75,I75)</f>
        <v>120</v>
      </c>
      <c r="M75">
        <f>MIN(H75,J75)</f>
        <v>95</v>
      </c>
      <c r="N75" s="1">
        <f>(F75*2+31)/2+60</f>
        <v>160.5</v>
      </c>
      <c r="O75" s="1">
        <f>(L75*2+31)/2+5</f>
        <v>140.5</v>
      </c>
      <c r="P75" s="1">
        <f>(M75*2+31)/2+5</f>
        <v>115.5</v>
      </c>
      <c r="Q75" s="1">
        <f>N75*P75</f>
        <v>18537.75</v>
      </c>
      <c r="R75" s="1">
        <f>((H75*2+31)/2+5)*N75</f>
        <v>18537.75</v>
      </c>
      <c r="S75" s="1">
        <f>((J75*2+31)/2+5)*N75</f>
        <v>21747.75</v>
      </c>
      <c r="T75" s="1">
        <v>512.29387603700195</v>
      </c>
      <c r="U75" s="1">
        <f>IF(T75&lt;200, 0, T75)</f>
        <v>512.29387603700195</v>
      </c>
      <c r="V75" s="5">
        <f>U75*O75</f>
        <v>71977.28958319877</v>
      </c>
      <c r="W75" s="2">
        <f>Q75/(constants!$B$1 * constants!$B$2 * (110/250) * AVERAGE(0.8, 1) * 1.5)</f>
        <v>2.840200206636859</v>
      </c>
      <c r="X75" s="3">
        <v>0.47454349708882537</v>
      </c>
      <c r="Y75" s="1">
        <f>(W75+X75)*O75</f>
        <v>465.72149037345866</v>
      </c>
      <c r="Z75" s="7">
        <v>1.1000000000000001</v>
      </c>
      <c r="AA75" s="7">
        <v>1</v>
      </c>
      <c r="AB75" s="1">
        <f>Y75*Z75*AA75</f>
        <v>512.29363941080453</v>
      </c>
      <c r="AC75" t="str">
        <f>CONCATENATE("https://wiki.52poke.com/wiki/", B75)</f>
        <v>https://wiki.52poke.com/wiki/波克基斯</v>
      </c>
      <c r="AD75" s="6">
        <f>(T75-AB75)^2</f>
        <v>5.5991957305573924E-8</v>
      </c>
      <c r="AE75" t="str">
        <f>IF(ISNUMBER(SEARCH(AE$1,$D75)),"T","")</f>
        <v/>
      </c>
      <c r="AF75" t="str">
        <f>IF(ISNUMBER(SEARCH(AF$1,$D75)),"T","")</f>
        <v/>
      </c>
      <c r="AG75" t="str">
        <f>IF(ISNUMBER(SEARCH(AG$1,$D75)),"T","")</f>
        <v/>
      </c>
      <c r="AH75" t="str">
        <f>IF(ISNUMBER(SEARCH(AH$1,$D75)),"T","")</f>
        <v/>
      </c>
      <c r="AI75" t="str">
        <f>IF(ISNUMBER(SEARCH(AI$1,$D75)),"T","")</f>
        <v/>
      </c>
      <c r="AJ75" t="str">
        <f>IF(ISNUMBER(SEARCH(AJ$1,$D75)),"T","")</f>
        <v/>
      </c>
      <c r="AK75" t="str">
        <f>IF(ISNUMBER(SEARCH(AK$1,$D75)),"T","")</f>
        <v/>
      </c>
      <c r="AL75" t="str">
        <f>IF(ISNUMBER(SEARCH(AL$1,$D75)),"T","")</f>
        <v/>
      </c>
      <c r="AM75" t="str">
        <f>IF(ISNUMBER(SEARCH(AM$1,$D75)),"T","")</f>
        <v/>
      </c>
      <c r="AN75" t="str">
        <f>IF(ISNUMBER(SEARCH(AN$1,$D75)),"T","")</f>
        <v>T</v>
      </c>
      <c r="AO75" t="str">
        <f>IF(ISNUMBER(SEARCH(AO$1,$D75)),"T","")</f>
        <v/>
      </c>
      <c r="AP75" t="str">
        <f>IF(ISNUMBER(SEARCH(AP$1,$D75)),"T","")</f>
        <v/>
      </c>
      <c r="AQ75" t="str">
        <f>IF(ISNUMBER(SEARCH(AQ$1,$D75)),"T","")</f>
        <v/>
      </c>
      <c r="AR75" t="str">
        <f>IF(ISNUMBER(SEARCH(AR$1,$D75)),"T","")</f>
        <v/>
      </c>
      <c r="AS75" t="str">
        <f>IF(ISNUMBER(SEARCH(AS$1,$D75)),"T","")</f>
        <v/>
      </c>
      <c r="AT75" t="str">
        <f>IF(ISNUMBER(SEARCH(AT$1,$D75)),"T","")</f>
        <v/>
      </c>
      <c r="AU75" t="str">
        <f>IF(ISNUMBER(SEARCH(AU$1,$D75)),"T","")</f>
        <v/>
      </c>
      <c r="AV75" t="str">
        <f>IF(ISNUMBER(SEARCH(AV$1,$D75)),"T","")</f>
        <v>T</v>
      </c>
    </row>
    <row r="76" spans="1:48" x14ac:dyDescent="0.85">
      <c r="A76">
        <v>983</v>
      </c>
      <c r="B76" t="s">
        <v>2170</v>
      </c>
      <c r="C76" t="s">
        <v>2171</v>
      </c>
      <c r="D76" t="s">
        <v>1385</v>
      </c>
      <c r="E76">
        <v>9</v>
      </c>
      <c r="F76">
        <v>100</v>
      </c>
      <c r="G76">
        <v>135</v>
      </c>
      <c r="H76">
        <v>120</v>
      </c>
      <c r="I76">
        <v>60</v>
      </c>
      <c r="J76">
        <v>85</v>
      </c>
      <c r="K76">
        <v>50</v>
      </c>
      <c r="L76">
        <f>MAX(G76,I76)</f>
        <v>135</v>
      </c>
      <c r="M76">
        <f>MIN(H76,J76)</f>
        <v>85</v>
      </c>
      <c r="N76" s="1">
        <f>(F76*2+31)/2+60</f>
        <v>175.5</v>
      </c>
      <c r="O76" s="1">
        <f>(L76*2+31)/2+5</f>
        <v>155.5</v>
      </c>
      <c r="P76" s="1">
        <f>(M76*2+31)/2+5</f>
        <v>105.5</v>
      </c>
      <c r="Q76" s="1">
        <f>N76*P76</f>
        <v>18515.25</v>
      </c>
      <c r="R76" s="1">
        <f>((H76*2+31)/2+5)*N76</f>
        <v>24657.75</v>
      </c>
      <c r="S76" s="1">
        <f>((J76*2+31)/2+5)*N76</f>
        <v>18515.25</v>
      </c>
      <c r="T76" s="1">
        <v>509.99545650212633</v>
      </c>
      <c r="U76" s="1">
        <f>IF(T76&lt;200, 0, T76)</f>
        <v>509.99545650212633</v>
      </c>
      <c r="V76" s="5">
        <f>U76*O76</f>
        <v>79304.293486080642</v>
      </c>
      <c r="W76" s="2">
        <f>Q76/(constants!$B$1 * constants!$B$2 * (110/250) * AVERAGE(0.8, 1) * 1.5)</f>
        <v>2.8367529433686993</v>
      </c>
      <c r="X76" s="3">
        <v>0.14480329709438344</v>
      </c>
      <c r="Y76" s="1">
        <f>(W76+X76)*O76</f>
        <v>463.63199539200934</v>
      </c>
      <c r="Z76" s="7">
        <v>1.1000000000000001</v>
      </c>
      <c r="AA76" s="7">
        <v>1</v>
      </c>
      <c r="AB76" s="1">
        <f>Y76*Z76*AA76</f>
        <v>509.99519493121034</v>
      </c>
      <c r="AC76" t="str">
        <f>CONCATENATE("https://wiki.52poke.com/wiki/", B76)</f>
        <v>https://wiki.52poke.com/wiki/仆刀将军</v>
      </c>
      <c r="AD76" s="6">
        <f>(T76-AB76)^2</f>
        <v>6.8419344094690874E-8</v>
      </c>
      <c r="AE76" t="str">
        <f>IF(ISNUMBER(SEARCH(AE$1,$D76)),"T","")</f>
        <v/>
      </c>
      <c r="AF76" t="str">
        <f>IF(ISNUMBER(SEARCH(AF$1,$D76)),"T","")</f>
        <v/>
      </c>
      <c r="AG76" t="str">
        <f>IF(ISNUMBER(SEARCH(AG$1,$D76)),"T","")</f>
        <v/>
      </c>
      <c r="AH76" t="str">
        <f>IF(ISNUMBER(SEARCH(AH$1,$D76)),"T","")</f>
        <v/>
      </c>
      <c r="AI76" t="str">
        <f>IF(ISNUMBER(SEARCH(AI$1,$D76)),"T","")</f>
        <v/>
      </c>
      <c r="AJ76" t="str">
        <f>IF(ISNUMBER(SEARCH(AJ$1,$D76)),"T","")</f>
        <v/>
      </c>
      <c r="AK76" t="str">
        <f>IF(ISNUMBER(SEARCH(AK$1,$D76)),"T","")</f>
        <v/>
      </c>
      <c r="AL76" t="str">
        <f>IF(ISNUMBER(SEARCH(AL$1,$D76)),"T","")</f>
        <v/>
      </c>
      <c r="AM76" t="str">
        <f>IF(ISNUMBER(SEARCH(AM$1,$D76)),"T","")</f>
        <v/>
      </c>
      <c r="AN76" t="str">
        <f>IF(ISNUMBER(SEARCH(AN$1,$D76)),"T","")</f>
        <v/>
      </c>
      <c r="AO76" t="str">
        <f>IF(ISNUMBER(SEARCH(AO$1,$D76)),"T","")</f>
        <v/>
      </c>
      <c r="AP76" t="str">
        <f>IF(ISNUMBER(SEARCH(AP$1,$D76)),"T","")</f>
        <v/>
      </c>
      <c r="AQ76" t="str">
        <f>IF(ISNUMBER(SEARCH(AQ$1,$D76)),"T","")</f>
        <v/>
      </c>
      <c r="AR76" t="str">
        <f>IF(ISNUMBER(SEARCH(AR$1,$D76)),"T","")</f>
        <v/>
      </c>
      <c r="AS76" t="str">
        <f>IF(ISNUMBER(SEARCH(AS$1,$D76)),"T","")</f>
        <v/>
      </c>
      <c r="AT76" t="str">
        <f>IF(ISNUMBER(SEARCH(AT$1,$D76)),"T","")</f>
        <v>T</v>
      </c>
      <c r="AU76" t="str">
        <f>IF(ISNUMBER(SEARCH(AU$1,$D76)),"T","")</f>
        <v>T</v>
      </c>
      <c r="AV76" t="str">
        <f>IF(ISNUMBER(SEARCH(AV$1,$D76)),"T","")</f>
        <v/>
      </c>
    </row>
    <row r="77" spans="1:48" x14ac:dyDescent="0.85">
      <c r="A77">
        <v>1014</v>
      </c>
      <c r="B77" t="s">
        <v>2241</v>
      </c>
      <c r="C77" t="s">
        <v>2242</v>
      </c>
      <c r="D77" t="s">
        <v>1022</v>
      </c>
      <c r="E77">
        <v>9</v>
      </c>
      <c r="F77">
        <v>88</v>
      </c>
      <c r="G77">
        <v>128</v>
      </c>
      <c r="H77">
        <v>115</v>
      </c>
      <c r="I77">
        <v>58</v>
      </c>
      <c r="J77">
        <v>86</v>
      </c>
      <c r="K77">
        <v>80</v>
      </c>
      <c r="L77">
        <f>MAX(G77,I77)</f>
        <v>128</v>
      </c>
      <c r="M77">
        <f>MIN(H77,J77)</f>
        <v>86</v>
      </c>
      <c r="N77" s="1">
        <f>(F77*2+31)/2+60</f>
        <v>163.5</v>
      </c>
      <c r="O77" s="1">
        <f>(L77*2+31)/2+5</f>
        <v>148.5</v>
      </c>
      <c r="P77" s="1">
        <f>(M77*2+31)/2+5</f>
        <v>106.5</v>
      </c>
      <c r="Q77" s="1">
        <f>N77*P77</f>
        <v>17412.75</v>
      </c>
      <c r="R77" s="1">
        <f>((H77*2+31)/2+5)*N77</f>
        <v>22154.25</v>
      </c>
      <c r="S77" s="1">
        <f>((J77*2+31)/2+5)*N77</f>
        <v>17412.75</v>
      </c>
      <c r="T77" s="1">
        <v>509.48300255200843</v>
      </c>
      <c r="U77" s="1">
        <f>IF(T77&lt;200, 0, T77)</f>
        <v>509.48300255200843</v>
      </c>
      <c r="V77" s="5">
        <f>U77*O77</f>
        <v>75658.225878973259</v>
      </c>
      <c r="W77" s="2">
        <f>Q77/(constants!$B$1 * constants!$B$2 * (110/250) * AVERAGE(0.8, 1) * 1.5)</f>
        <v>2.6678370432288694</v>
      </c>
      <c r="X77" s="3">
        <v>0.45112694593684965</v>
      </c>
      <c r="Y77" s="1">
        <f>(W77+X77)*O77</f>
        <v>463.16615239110928</v>
      </c>
      <c r="Z77" s="7">
        <v>1.1000000000000001</v>
      </c>
      <c r="AA77" s="7">
        <v>1</v>
      </c>
      <c r="AB77" s="1">
        <f>Y77*Z77*AA77</f>
        <v>509.48276763022022</v>
      </c>
      <c r="AC77" t="str">
        <f>CONCATENATE("https://wiki.52poke.com/wiki/", B77)</f>
        <v>https://wiki.52poke.com/wiki/够赞狗</v>
      </c>
      <c r="AD77" s="6">
        <f>(T77-AB77)^2</f>
        <v>5.5188246573721921E-8</v>
      </c>
      <c r="AE77" t="str">
        <f>IF(ISNUMBER(SEARCH(AE$1,$D77)),"T","")</f>
        <v/>
      </c>
      <c r="AF77" t="str">
        <f>IF(ISNUMBER(SEARCH(AF$1,$D77)),"T","")</f>
        <v/>
      </c>
      <c r="AG77" t="str">
        <f>IF(ISNUMBER(SEARCH(AG$1,$D77)),"T","")</f>
        <v/>
      </c>
      <c r="AH77" t="str">
        <f>IF(ISNUMBER(SEARCH(AH$1,$D77)),"T","")</f>
        <v/>
      </c>
      <c r="AI77" t="str">
        <f>IF(ISNUMBER(SEARCH(AI$1,$D77)),"T","")</f>
        <v/>
      </c>
      <c r="AJ77" t="str">
        <f>IF(ISNUMBER(SEARCH(AJ$1,$D77)),"T","")</f>
        <v/>
      </c>
      <c r="AK77" t="str">
        <f>IF(ISNUMBER(SEARCH(AK$1,$D77)),"T","")</f>
        <v>T</v>
      </c>
      <c r="AL77" t="str">
        <f>IF(ISNUMBER(SEARCH(AL$1,$D77)),"T","")</f>
        <v>T</v>
      </c>
      <c r="AM77" t="str">
        <f>IF(ISNUMBER(SEARCH(AM$1,$D77)),"T","")</f>
        <v/>
      </c>
      <c r="AN77" t="str">
        <f>IF(ISNUMBER(SEARCH(AN$1,$D77)),"T","")</f>
        <v/>
      </c>
      <c r="AO77" t="str">
        <f>IF(ISNUMBER(SEARCH(AO$1,$D77)),"T","")</f>
        <v/>
      </c>
      <c r="AP77" t="str">
        <f>IF(ISNUMBER(SEARCH(AP$1,$D77)),"T","")</f>
        <v/>
      </c>
      <c r="AQ77" t="str">
        <f>IF(ISNUMBER(SEARCH(AQ$1,$D77)),"T","")</f>
        <v/>
      </c>
      <c r="AR77" t="str">
        <f>IF(ISNUMBER(SEARCH(AR$1,$D77)),"T","")</f>
        <v/>
      </c>
      <c r="AS77" t="str">
        <f>IF(ISNUMBER(SEARCH(AS$1,$D77)),"T","")</f>
        <v/>
      </c>
      <c r="AT77" t="str">
        <f>IF(ISNUMBER(SEARCH(AT$1,$D77)),"T","")</f>
        <v/>
      </c>
      <c r="AU77" t="str">
        <f>IF(ISNUMBER(SEARCH(AU$1,$D77)),"T","")</f>
        <v/>
      </c>
      <c r="AV77" t="str">
        <f>IF(ISNUMBER(SEARCH(AV$1,$D77)),"T","")</f>
        <v/>
      </c>
    </row>
    <row r="78" spans="1:48" x14ac:dyDescent="0.85">
      <c r="A78">
        <v>245</v>
      </c>
      <c r="B78" t="s">
        <v>573</v>
      </c>
      <c r="C78" t="s">
        <v>574</v>
      </c>
      <c r="D78" t="s">
        <v>25</v>
      </c>
      <c r="E78">
        <v>2</v>
      </c>
      <c r="F78">
        <v>100</v>
      </c>
      <c r="G78">
        <v>75</v>
      </c>
      <c r="H78">
        <v>115</v>
      </c>
      <c r="I78">
        <v>90</v>
      </c>
      <c r="J78">
        <v>115</v>
      </c>
      <c r="K78">
        <v>85</v>
      </c>
      <c r="L78">
        <f>MAX(G78,I78)</f>
        <v>90</v>
      </c>
      <c r="M78">
        <f>MIN(H78,J78)</f>
        <v>115</v>
      </c>
      <c r="N78" s="1">
        <f>(F78*2+31)/2+60</f>
        <v>175.5</v>
      </c>
      <c r="O78" s="1">
        <f>(L78*2+31)/2+5</f>
        <v>110.5</v>
      </c>
      <c r="P78" s="1">
        <f>(M78*2+31)/2+5</f>
        <v>135.5</v>
      </c>
      <c r="Q78" s="1">
        <f>N78*P78</f>
        <v>23780.25</v>
      </c>
      <c r="R78" s="1">
        <f>((H78*2+31)/2+5)*N78</f>
        <v>23780.25</v>
      </c>
      <c r="S78" s="1">
        <f>((J78*2+31)/2+5)*N78</f>
        <v>23780.25</v>
      </c>
      <c r="T78" s="1">
        <v>509.47108010264742</v>
      </c>
      <c r="U78" s="1">
        <f>IF(T78&lt;200, 0, T78)</f>
        <v>509.47108010264742</v>
      </c>
      <c r="V78" s="5">
        <f>U78*O78</f>
        <v>56296.554351342536</v>
      </c>
      <c r="W78" s="2">
        <f>Q78/(constants!$B$1 * constants!$B$2 * (110/250) * AVERAGE(0.8, 1) * 1.5)</f>
        <v>3.6434125481180928</v>
      </c>
      <c r="X78" s="3">
        <v>0.54803822417315651</v>
      </c>
      <c r="Y78" s="1">
        <f>(W78+X78)*O78</f>
        <v>463.15531033818303</v>
      </c>
      <c r="Z78" s="7">
        <v>1.1000000000000001</v>
      </c>
      <c r="AA78" s="7">
        <v>1</v>
      </c>
      <c r="AB78" s="1">
        <f>Y78*Z78*AA78</f>
        <v>509.47084137200136</v>
      </c>
      <c r="AC78" t="str">
        <f>CONCATENATE("https://wiki.52poke.com/wiki/", B78)</f>
        <v>https://wiki.52poke.com/wiki/水君</v>
      </c>
      <c r="AD78" s="6">
        <f>(T78-AB78)^2</f>
        <v>5.6992321368465253E-8</v>
      </c>
      <c r="AE78" t="str">
        <f>IF(ISNUMBER(SEARCH(AE$1,$D78)),"T","")</f>
        <v/>
      </c>
      <c r="AF78" t="str">
        <f>IF(ISNUMBER(SEARCH(AF$1,$D78)),"T","")</f>
        <v/>
      </c>
      <c r="AG78" t="str">
        <f>IF(ISNUMBER(SEARCH(AG$1,$D78)),"T","")</f>
        <v>T</v>
      </c>
      <c r="AH78" t="str">
        <f>IF(ISNUMBER(SEARCH(AH$1,$D78)),"T","")</f>
        <v/>
      </c>
      <c r="AI78" t="str">
        <f>IF(ISNUMBER(SEARCH(AI$1,$D78)),"T","")</f>
        <v/>
      </c>
      <c r="AJ78" t="str">
        <f>IF(ISNUMBER(SEARCH(AJ$1,$D78)),"T","")</f>
        <v/>
      </c>
      <c r="AK78" t="str">
        <f>IF(ISNUMBER(SEARCH(AK$1,$D78)),"T","")</f>
        <v/>
      </c>
      <c r="AL78" t="str">
        <f>IF(ISNUMBER(SEARCH(AL$1,$D78)),"T","")</f>
        <v/>
      </c>
      <c r="AM78" t="str">
        <f>IF(ISNUMBER(SEARCH(AM$1,$D78)),"T","")</f>
        <v/>
      </c>
      <c r="AN78" t="str">
        <f>IF(ISNUMBER(SEARCH(AN$1,$D78)),"T","")</f>
        <v/>
      </c>
      <c r="AO78" t="str">
        <f>IF(ISNUMBER(SEARCH(AO$1,$D78)),"T","")</f>
        <v/>
      </c>
      <c r="AP78" t="str">
        <f>IF(ISNUMBER(SEARCH(AP$1,$D78)),"T","")</f>
        <v/>
      </c>
      <c r="AQ78" t="str">
        <f>IF(ISNUMBER(SEARCH(AQ$1,$D78)),"T","")</f>
        <v/>
      </c>
      <c r="AR78" t="str">
        <f>IF(ISNUMBER(SEARCH(AR$1,$D78)),"T","")</f>
        <v/>
      </c>
      <c r="AS78" t="str">
        <f>IF(ISNUMBER(SEARCH(AS$1,$D78)),"T","")</f>
        <v/>
      </c>
      <c r="AT78" t="str">
        <f>IF(ISNUMBER(SEARCH(AT$1,$D78)),"T","")</f>
        <v/>
      </c>
      <c r="AU78" t="str">
        <f>IF(ISNUMBER(SEARCH(AU$1,$D78)),"T","")</f>
        <v/>
      </c>
      <c r="AV78" t="str">
        <f>IF(ISNUMBER(SEARCH(AV$1,$D78)),"T","")</f>
        <v/>
      </c>
    </row>
    <row r="79" spans="1:48" x14ac:dyDescent="0.85">
      <c r="A79">
        <v>809</v>
      </c>
      <c r="B79" t="s">
        <v>1794</v>
      </c>
      <c r="C79" t="s">
        <v>1795</v>
      </c>
      <c r="D79" t="s">
        <v>133</v>
      </c>
      <c r="E79">
        <v>7</v>
      </c>
      <c r="F79">
        <v>135</v>
      </c>
      <c r="G79">
        <v>143</v>
      </c>
      <c r="H79">
        <v>143</v>
      </c>
      <c r="I79">
        <v>80</v>
      </c>
      <c r="J79">
        <v>65</v>
      </c>
      <c r="K79">
        <v>34</v>
      </c>
      <c r="L79">
        <f>MAX(G79,I79)</f>
        <v>143</v>
      </c>
      <c r="M79">
        <f>MIN(H79,J79)</f>
        <v>65</v>
      </c>
      <c r="N79" s="1">
        <f>(F79*2+31)/2+60</f>
        <v>210.5</v>
      </c>
      <c r="O79" s="1">
        <f>(L79*2+31)/2+5</f>
        <v>163.5</v>
      </c>
      <c r="P79" s="1">
        <f>(M79*2+31)/2+5</f>
        <v>85.5</v>
      </c>
      <c r="Q79" s="1">
        <f>N79*P79</f>
        <v>17997.75</v>
      </c>
      <c r="R79" s="1">
        <f>((H79*2+31)/2+5)*N79</f>
        <v>34416.75</v>
      </c>
      <c r="S79" s="1">
        <f>((J79*2+31)/2+5)*N79</f>
        <v>17997.75</v>
      </c>
      <c r="T79" s="1">
        <v>505.35700808224044</v>
      </c>
      <c r="U79" s="1">
        <f>IF(T79&lt;200, 0, T79)</f>
        <v>505.35700808224044</v>
      </c>
      <c r="V79" s="5">
        <f>U79*O79</f>
        <v>82625.870821446311</v>
      </c>
      <c r="W79" s="2">
        <f>Q79/(constants!$B$1 * constants!$B$2 * (110/250) * AVERAGE(0.8, 1) * 1.5)</f>
        <v>2.7574658882010241</v>
      </c>
      <c r="X79" s="3">
        <v>5.241312620716243E-2</v>
      </c>
      <c r="Y79" s="1">
        <f>(W79+X79)*O79</f>
        <v>459.41521885573854</v>
      </c>
      <c r="Z79" s="7">
        <v>1.1000000000000001</v>
      </c>
      <c r="AA79" s="7">
        <v>1</v>
      </c>
      <c r="AB79" s="1">
        <f>Y79*Z79*AA79</f>
        <v>505.35674074131242</v>
      </c>
      <c r="AC79" t="str">
        <f>CONCATENATE("https://wiki.52poke.com/wiki/", B79)</f>
        <v>https://wiki.52poke.com/wiki/美录梅塔</v>
      </c>
      <c r="AD79" s="6">
        <f>(T79-AB79)^2</f>
        <v>7.1471171794149057E-8</v>
      </c>
      <c r="AE79" t="str">
        <f>IF(ISNUMBER(SEARCH(AE$1,$D79)),"T","")</f>
        <v/>
      </c>
      <c r="AF79" t="str">
        <f>IF(ISNUMBER(SEARCH(AF$1,$D79)),"T","")</f>
        <v/>
      </c>
      <c r="AG79" t="str">
        <f>IF(ISNUMBER(SEARCH(AG$1,$D79)),"T","")</f>
        <v/>
      </c>
      <c r="AH79" t="str">
        <f>IF(ISNUMBER(SEARCH(AH$1,$D79)),"T","")</f>
        <v/>
      </c>
      <c r="AI79" t="str">
        <f>IF(ISNUMBER(SEARCH(AI$1,$D79)),"T","")</f>
        <v/>
      </c>
      <c r="AJ79" t="str">
        <f>IF(ISNUMBER(SEARCH(AJ$1,$D79)),"T","")</f>
        <v/>
      </c>
      <c r="AK79" t="str">
        <f>IF(ISNUMBER(SEARCH(AK$1,$D79)),"T","")</f>
        <v/>
      </c>
      <c r="AL79" t="str">
        <f>IF(ISNUMBER(SEARCH(AL$1,$D79)),"T","")</f>
        <v/>
      </c>
      <c r="AM79" t="str">
        <f>IF(ISNUMBER(SEARCH(AM$1,$D79)),"T","")</f>
        <v/>
      </c>
      <c r="AN79" t="str">
        <f>IF(ISNUMBER(SEARCH(AN$1,$D79)),"T","")</f>
        <v/>
      </c>
      <c r="AO79" t="str">
        <f>IF(ISNUMBER(SEARCH(AO$1,$D79)),"T","")</f>
        <v/>
      </c>
      <c r="AP79" t="str">
        <f>IF(ISNUMBER(SEARCH(AP$1,$D79)),"T","")</f>
        <v/>
      </c>
      <c r="AQ79" t="str">
        <f>IF(ISNUMBER(SEARCH(AQ$1,$D79)),"T","")</f>
        <v/>
      </c>
      <c r="AR79" t="str">
        <f>IF(ISNUMBER(SEARCH(AR$1,$D79)),"T","")</f>
        <v/>
      </c>
      <c r="AS79" t="str">
        <f>IF(ISNUMBER(SEARCH(AS$1,$D79)),"T","")</f>
        <v/>
      </c>
      <c r="AT79" t="str">
        <f>IF(ISNUMBER(SEARCH(AT$1,$D79)),"T","")</f>
        <v/>
      </c>
      <c r="AU79" t="str">
        <f>IF(ISNUMBER(SEARCH(AU$1,$D79)),"T","")</f>
        <v>T</v>
      </c>
      <c r="AV79" t="str">
        <f>IF(ISNUMBER(SEARCH(AV$1,$D79)),"T","")</f>
        <v/>
      </c>
    </row>
    <row r="80" spans="1:48" x14ac:dyDescent="0.85">
      <c r="A80">
        <v>988</v>
      </c>
      <c r="B80" t="s">
        <v>2182</v>
      </c>
      <c r="C80" t="s">
        <v>2183</v>
      </c>
      <c r="D80" t="s">
        <v>505</v>
      </c>
      <c r="E80">
        <v>9</v>
      </c>
      <c r="F80">
        <v>85</v>
      </c>
      <c r="G80">
        <v>135</v>
      </c>
      <c r="H80">
        <v>79</v>
      </c>
      <c r="I80">
        <v>85</v>
      </c>
      <c r="J80">
        <v>105</v>
      </c>
      <c r="K80">
        <v>81</v>
      </c>
      <c r="L80">
        <f>MAX(G80,I80)</f>
        <v>135</v>
      </c>
      <c r="M80">
        <f>MIN(H80,J80)</f>
        <v>79</v>
      </c>
      <c r="N80" s="1">
        <f>(F80*2+31)/2+60</f>
        <v>160.5</v>
      </c>
      <c r="O80" s="1">
        <f>(L80*2+31)/2+5</f>
        <v>155.5</v>
      </c>
      <c r="P80" s="1">
        <f>(M80*2+31)/2+5</f>
        <v>99.5</v>
      </c>
      <c r="Q80" s="1">
        <f>N80*P80</f>
        <v>15969.75</v>
      </c>
      <c r="R80" s="1">
        <f>((H80*2+31)/2+5)*N80</f>
        <v>15969.75</v>
      </c>
      <c r="S80" s="1">
        <f>((J80*2+31)/2+5)*N80</f>
        <v>20142.75</v>
      </c>
      <c r="T80" s="1">
        <v>503.94012302921317</v>
      </c>
      <c r="U80" s="1">
        <f>IF(T80&lt;200, 0, T80)</f>
        <v>503.94012302921317</v>
      </c>
      <c r="V80" s="5">
        <f>U80*O80</f>
        <v>78362.689131042644</v>
      </c>
      <c r="W80" s="2">
        <f>Q80/(constants!$B$1 * constants!$B$2 * (110/250) * AVERAGE(0.8, 1) * 1.5)</f>
        <v>2.4467525589642207</v>
      </c>
      <c r="X80" s="3">
        <v>0.49940293603371932</v>
      </c>
      <c r="Y80" s="1">
        <f>(W80+X80)*O80</f>
        <v>458.12717947217971</v>
      </c>
      <c r="Z80" s="7">
        <v>1.1000000000000001</v>
      </c>
      <c r="AA80" s="7">
        <v>1</v>
      </c>
      <c r="AB80" s="1">
        <f>Y80*Z80*AA80</f>
        <v>503.93989741939771</v>
      </c>
      <c r="AC80" t="str">
        <f>CONCATENATE("https://wiki.52poke.com/wiki/", B80)</f>
        <v>https://wiki.52poke.com/wiki/爬地翅</v>
      </c>
      <c r="AD80" s="6">
        <f>(T80-AB80)^2</f>
        <v>5.0899788831416106E-8</v>
      </c>
      <c r="AE80" t="str">
        <f>IF(ISNUMBER(SEARCH(AE$1,$D80)),"T","")</f>
        <v/>
      </c>
      <c r="AF80" t="str">
        <f>IF(ISNUMBER(SEARCH(AF$1,$D80)),"T","")</f>
        <v/>
      </c>
      <c r="AG80" t="str">
        <f>IF(ISNUMBER(SEARCH(AG$1,$D80)),"T","")</f>
        <v/>
      </c>
      <c r="AH80" t="str">
        <f>IF(ISNUMBER(SEARCH(AH$1,$D80)),"T","")</f>
        <v/>
      </c>
      <c r="AI80" t="str">
        <f>IF(ISNUMBER(SEARCH(AI$1,$D80)),"T","")</f>
        <v/>
      </c>
      <c r="AJ80" t="str">
        <f>IF(ISNUMBER(SEARCH(AJ$1,$D80)),"T","")</f>
        <v/>
      </c>
      <c r="AK80" t="str">
        <f>IF(ISNUMBER(SEARCH(AK$1,$D80)),"T","")</f>
        <v>T</v>
      </c>
      <c r="AL80" t="str">
        <f>IF(ISNUMBER(SEARCH(AL$1,$D80)),"T","")</f>
        <v/>
      </c>
      <c r="AM80" t="str">
        <f>IF(ISNUMBER(SEARCH(AM$1,$D80)),"T","")</f>
        <v/>
      </c>
      <c r="AN80" t="str">
        <f>IF(ISNUMBER(SEARCH(AN$1,$D80)),"T","")</f>
        <v/>
      </c>
      <c r="AO80" t="str">
        <f>IF(ISNUMBER(SEARCH(AO$1,$D80)),"T","")</f>
        <v/>
      </c>
      <c r="AP80" t="str">
        <f>IF(ISNUMBER(SEARCH(AP$1,$D80)),"T","")</f>
        <v>T</v>
      </c>
      <c r="AQ80" t="str">
        <f>IF(ISNUMBER(SEARCH(AQ$1,$D80)),"T","")</f>
        <v/>
      </c>
      <c r="AR80" t="str">
        <f>IF(ISNUMBER(SEARCH(AR$1,$D80)),"T","")</f>
        <v/>
      </c>
      <c r="AS80" t="str">
        <f>IF(ISNUMBER(SEARCH(AS$1,$D80)),"T","")</f>
        <v/>
      </c>
      <c r="AT80" t="str">
        <f>IF(ISNUMBER(SEARCH(AT$1,$D80)),"T","")</f>
        <v/>
      </c>
      <c r="AU80" t="str">
        <f>IF(ISNUMBER(SEARCH(AU$1,$D80)),"T","")</f>
        <v/>
      </c>
      <c r="AV80" t="str">
        <f>IF(ISNUMBER(SEARCH(AV$1,$D80)),"T","")</f>
        <v/>
      </c>
    </row>
    <row r="81" spans="1:48" x14ac:dyDescent="0.85">
      <c r="A81">
        <v>987</v>
      </c>
      <c r="B81" t="s">
        <v>2180</v>
      </c>
      <c r="C81" t="s">
        <v>2181</v>
      </c>
      <c r="D81" t="s">
        <v>1727</v>
      </c>
      <c r="E81">
        <v>9</v>
      </c>
      <c r="F81">
        <v>55</v>
      </c>
      <c r="G81">
        <v>55</v>
      </c>
      <c r="H81">
        <v>55</v>
      </c>
      <c r="I81">
        <v>135</v>
      </c>
      <c r="J81">
        <v>135</v>
      </c>
      <c r="K81">
        <v>135</v>
      </c>
      <c r="L81">
        <f>MAX(G81,I81)</f>
        <v>135</v>
      </c>
      <c r="M81">
        <f>MIN(H81,J81)</f>
        <v>55</v>
      </c>
      <c r="N81" s="1">
        <f>(F81*2+31)/2+60</f>
        <v>130.5</v>
      </c>
      <c r="O81" s="1">
        <f>(L81*2+31)/2+5</f>
        <v>155.5</v>
      </c>
      <c r="P81" s="1">
        <f>(M81*2+31)/2+5</f>
        <v>75.5</v>
      </c>
      <c r="Q81" s="1">
        <f>N81*P81</f>
        <v>9852.75</v>
      </c>
      <c r="R81" s="1">
        <f>((H81*2+31)/2+5)*N81</f>
        <v>9852.75</v>
      </c>
      <c r="S81" s="1">
        <f>((J81*2+31)/2+5)*N81</f>
        <v>20292.75</v>
      </c>
      <c r="T81" s="1">
        <v>502.61775586949028</v>
      </c>
      <c r="U81" s="1">
        <f>IF(T81&lt;200, 0, T81)</f>
        <v>502.61775586949028</v>
      </c>
      <c r="V81" s="5">
        <f>U81*O81</f>
        <v>78157.061037705746</v>
      </c>
      <c r="W81" s="2">
        <f>Q81/(constants!$B$1 * constants!$B$2 * (110/250) * AVERAGE(0.8, 1) * 1.5)</f>
        <v>1.5095565851271764</v>
      </c>
      <c r="X81" s="3">
        <v>0.97680300611049076</v>
      </c>
      <c r="Y81" s="1">
        <f>(W81+X81)*O81</f>
        <v>386.62891643745724</v>
      </c>
      <c r="Z81" s="7">
        <v>1.3</v>
      </c>
      <c r="AA81" s="7">
        <v>1</v>
      </c>
      <c r="AB81" s="1">
        <f>Y81*Z81*AA81</f>
        <v>502.61759136869443</v>
      </c>
      <c r="AC81" t="str">
        <f>CONCATENATE("https://wiki.52poke.com/wiki/", B81)</f>
        <v>https://wiki.52poke.com/wiki/振翼发</v>
      </c>
      <c r="AD81" s="6">
        <f>(T81-AB81)^2</f>
        <v>2.7060511834391397E-8</v>
      </c>
      <c r="AE81" t="str">
        <f>IF(ISNUMBER(SEARCH(AE$1,$D81)),"T","")</f>
        <v/>
      </c>
      <c r="AF81" t="str">
        <f>IF(ISNUMBER(SEARCH(AF$1,$D81)),"T","")</f>
        <v/>
      </c>
      <c r="AG81" t="str">
        <f>IF(ISNUMBER(SEARCH(AG$1,$D81)),"T","")</f>
        <v/>
      </c>
      <c r="AH81" t="str">
        <f>IF(ISNUMBER(SEARCH(AH$1,$D81)),"T","")</f>
        <v/>
      </c>
      <c r="AI81" t="str">
        <f>IF(ISNUMBER(SEARCH(AI$1,$D81)),"T","")</f>
        <v/>
      </c>
      <c r="AJ81" t="str">
        <f>IF(ISNUMBER(SEARCH(AJ$1,$D81)),"T","")</f>
        <v/>
      </c>
      <c r="AK81" t="str">
        <f>IF(ISNUMBER(SEARCH(AK$1,$D81)),"T","")</f>
        <v/>
      </c>
      <c r="AL81" t="str">
        <f>IF(ISNUMBER(SEARCH(AL$1,$D81)),"T","")</f>
        <v/>
      </c>
      <c r="AM81" t="str">
        <f>IF(ISNUMBER(SEARCH(AM$1,$D81)),"T","")</f>
        <v/>
      </c>
      <c r="AN81" t="str">
        <f>IF(ISNUMBER(SEARCH(AN$1,$D81)),"T","")</f>
        <v/>
      </c>
      <c r="AO81" t="str">
        <f>IF(ISNUMBER(SEARCH(AO$1,$D81)),"T","")</f>
        <v/>
      </c>
      <c r="AP81" t="str">
        <f>IF(ISNUMBER(SEARCH(AP$1,$D81)),"T","")</f>
        <v/>
      </c>
      <c r="AQ81" t="str">
        <f>IF(ISNUMBER(SEARCH(AQ$1,$D81)),"T","")</f>
        <v/>
      </c>
      <c r="AR81" t="str">
        <f>IF(ISNUMBER(SEARCH(AR$1,$D81)),"T","")</f>
        <v>T</v>
      </c>
      <c r="AS81" t="str">
        <f>IF(ISNUMBER(SEARCH(AS$1,$D81)),"T","")</f>
        <v/>
      </c>
      <c r="AT81" t="str">
        <f>IF(ISNUMBER(SEARCH(AT$1,$D81)),"T","")</f>
        <v/>
      </c>
      <c r="AU81" t="str">
        <f>IF(ISNUMBER(SEARCH(AU$1,$D81)),"T","")</f>
        <v/>
      </c>
      <c r="AV81" t="str">
        <f>IF(ISNUMBER(SEARCH(AV$1,$D81)),"T","")</f>
        <v>T</v>
      </c>
    </row>
    <row r="82" spans="1:48" x14ac:dyDescent="0.85">
      <c r="A82">
        <v>289</v>
      </c>
      <c r="B82" t="s">
        <v>668</v>
      </c>
      <c r="C82" t="s">
        <v>669</v>
      </c>
      <c r="D82" t="s">
        <v>265</v>
      </c>
      <c r="E82">
        <v>3</v>
      </c>
      <c r="F82">
        <v>150</v>
      </c>
      <c r="G82">
        <v>160</v>
      </c>
      <c r="H82">
        <v>100</v>
      </c>
      <c r="I82">
        <v>95</v>
      </c>
      <c r="J82">
        <v>65</v>
      </c>
      <c r="K82">
        <v>100</v>
      </c>
      <c r="L82">
        <f>MAX(G82,I82)</f>
        <v>160</v>
      </c>
      <c r="M82">
        <f>MIN(H82,J82)</f>
        <v>65</v>
      </c>
      <c r="N82" s="1">
        <f>(F82*2+31)/2+60</f>
        <v>225.5</v>
      </c>
      <c r="O82" s="1">
        <f>(L82*2+31)/2+5</f>
        <v>180.5</v>
      </c>
      <c r="P82" s="1">
        <f>(M82*2+31)/2+5</f>
        <v>85.5</v>
      </c>
      <c r="Q82" s="1">
        <f>N82*P82</f>
        <v>19280.25</v>
      </c>
      <c r="R82" s="1">
        <f>((H82*2+31)/2+5)*N82</f>
        <v>27172.75</v>
      </c>
      <c r="S82" s="1">
        <f>((J82*2+31)/2+5)*N82</f>
        <v>19280.25</v>
      </c>
      <c r="T82" s="1">
        <v>502.61309071272558</v>
      </c>
      <c r="U82" s="1">
        <f>IF(T82&lt;200, 0, T82)</f>
        <v>502.61309071272558</v>
      </c>
      <c r="V82" s="5">
        <f>U82*O82</f>
        <v>90721.662873646972</v>
      </c>
      <c r="W82" s="2">
        <f>Q82/(constants!$B$1 * constants!$B$2 * (110/250) * AVERAGE(0.8, 1) * 1.5)</f>
        <v>2.9539598944861325</v>
      </c>
      <c r="X82" s="3">
        <v>0.75878525892419113</v>
      </c>
      <c r="Y82" s="1">
        <f>(W82+X82)*O82</f>
        <v>670.15050019056343</v>
      </c>
      <c r="Z82" s="7">
        <v>0.75</v>
      </c>
      <c r="AA82" s="7">
        <v>1</v>
      </c>
      <c r="AB82" s="1">
        <f>Y82*Z82*AA82</f>
        <v>502.61287514292258</v>
      </c>
      <c r="AC82" t="str">
        <f>CONCATENATE("https://wiki.52poke.com/wiki/", B82)</f>
        <v>https://wiki.52poke.com/wiki/请假王</v>
      </c>
      <c r="AD82" s="6">
        <f>(T82-AB82)^2</f>
        <v>4.6470339967073693E-8</v>
      </c>
      <c r="AE82" t="str">
        <f>IF(ISNUMBER(SEARCH(AE$1,$D82)),"T","")</f>
        <v>T</v>
      </c>
      <c r="AF82" t="str">
        <f>IF(ISNUMBER(SEARCH(AF$1,$D82)),"T","")</f>
        <v/>
      </c>
      <c r="AG82" t="str">
        <f>IF(ISNUMBER(SEARCH(AG$1,$D82)),"T","")</f>
        <v/>
      </c>
      <c r="AH82" t="str">
        <f>IF(ISNUMBER(SEARCH(AH$1,$D82)),"T","")</f>
        <v/>
      </c>
      <c r="AI82" t="str">
        <f>IF(ISNUMBER(SEARCH(AI$1,$D82)),"T","")</f>
        <v/>
      </c>
      <c r="AJ82" t="str">
        <f>IF(ISNUMBER(SEARCH(AJ$1,$D82)),"T","")</f>
        <v/>
      </c>
      <c r="AK82" t="str">
        <f>IF(ISNUMBER(SEARCH(AK$1,$D82)),"T","")</f>
        <v/>
      </c>
      <c r="AL82" t="str">
        <f>IF(ISNUMBER(SEARCH(AL$1,$D82)),"T","")</f>
        <v/>
      </c>
      <c r="AM82" t="str">
        <f>IF(ISNUMBER(SEARCH(AM$1,$D82)),"T","")</f>
        <v/>
      </c>
      <c r="AN82" t="str">
        <f>IF(ISNUMBER(SEARCH(AN$1,$D82)),"T","")</f>
        <v/>
      </c>
      <c r="AO82" t="str">
        <f>IF(ISNUMBER(SEARCH(AO$1,$D82)),"T","")</f>
        <v/>
      </c>
      <c r="AP82" t="str">
        <f>IF(ISNUMBER(SEARCH(AP$1,$D82)),"T","")</f>
        <v/>
      </c>
      <c r="AQ82" t="str">
        <f>IF(ISNUMBER(SEARCH(AQ$1,$D82)),"T","")</f>
        <v/>
      </c>
      <c r="AR82" t="str">
        <f>IF(ISNUMBER(SEARCH(AR$1,$D82)),"T","")</f>
        <v/>
      </c>
      <c r="AS82" t="str">
        <f>IF(ISNUMBER(SEARCH(AS$1,$D82)),"T","")</f>
        <v/>
      </c>
      <c r="AT82" t="str">
        <f>IF(ISNUMBER(SEARCH(AT$1,$D82)),"T","")</f>
        <v/>
      </c>
      <c r="AU82" t="str">
        <f>IF(ISNUMBER(SEARCH(AU$1,$D82)),"T","")</f>
        <v/>
      </c>
      <c r="AV82" t="str">
        <f>IF(ISNUMBER(SEARCH(AV$1,$D82)),"T","")</f>
        <v/>
      </c>
    </row>
    <row r="83" spans="1:48" x14ac:dyDescent="0.85">
      <c r="A83">
        <v>609</v>
      </c>
      <c r="B83" t="s">
        <v>1354</v>
      </c>
      <c r="C83" t="s">
        <v>1355</v>
      </c>
      <c r="D83" t="s">
        <v>1350</v>
      </c>
      <c r="E83">
        <v>5</v>
      </c>
      <c r="F83">
        <v>60</v>
      </c>
      <c r="G83">
        <v>55</v>
      </c>
      <c r="H83">
        <v>90</v>
      </c>
      <c r="I83">
        <v>145</v>
      </c>
      <c r="J83">
        <v>90</v>
      </c>
      <c r="K83">
        <v>80</v>
      </c>
      <c r="L83">
        <f>MAX(G83,I83)</f>
        <v>145</v>
      </c>
      <c r="M83">
        <f>MIN(H83,J83)</f>
        <v>90</v>
      </c>
      <c r="N83" s="1">
        <f>(F83*2+31)/2+60</f>
        <v>135.5</v>
      </c>
      <c r="O83" s="1">
        <f>(L83*2+31)/2+5</f>
        <v>165.5</v>
      </c>
      <c r="P83" s="1">
        <f>(M83*2+31)/2+5</f>
        <v>110.5</v>
      </c>
      <c r="Q83" s="1">
        <f>N83*P83</f>
        <v>14972.75</v>
      </c>
      <c r="R83" s="1">
        <f>((H83*2+31)/2+5)*N83</f>
        <v>14972.75</v>
      </c>
      <c r="S83" s="1">
        <f>((J83*2+31)/2+5)*N83</f>
        <v>14972.75</v>
      </c>
      <c r="T83" s="1">
        <v>502.10993681841279</v>
      </c>
      <c r="U83" s="1">
        <f>IF(T83&lt;200, 0, T83)</f>
        <v>502.10993681841279</v>
      </c>
      <c r="V83" s="5">
        <f>U83*O83</f>
        <v>83099.194543447316</v>
      </c>
      <c r="W83" s="2">
        <f>Q83/(constants!$B$1 * constants!$B$2 * (110/250) * AVERAGE(0.8, 1) * 1.5)</f>
        <v>2.2940004932595399</v>
      </c>
      <c r="X83" s="3">
        <v>0.46408636030075956</v>
      </c>
      <c r="Y83" s="1">
        <f>(W83+X83)*O83</f>
        <v>456.46337426422957</v>
      </c>
      <c r="Z83" s="7">
        <v>1.1000000000000001</v>
      </c>
      <c r="AA83" s="7">
        <v>1</v>
      </c>
      <c r="AB83" s="1">
        <f>Y83*Z83*AA83</f>
        <v>502.10971169065255</v>
      </c>
      <c r="AC83" t="str">
        <f>CONCATENATE("https://wiki.52poke.com/wiki/", B83)</f>
        <v>https://wiki.52poke.com/wiki/水晶灯火灵</v>
      </c>
      <c r="AD83" s="6">
        <f>(T83-AB83)^2</f>
        <v>5.068250843311652E-8</v>
      </c>
      <c r="AE83" t="str">
        <f>IF(ISNUMBER(SEARCH(AE$1,$D83)),"T","")</f>
        <v/>
      </c>
      <c r="AF83" t="str">
        <f>IF(ISNUMBER(SEARCH(AF$1,$D83)),"T","")</f>
        <v>T</v>
      </c>
      <c r="AG83" t="str">
        <f>IF(ISNUMBER(SEARCH(AG$1,$D83)),"T","")</f>
        <v/>
      </c>
      <c r="AH83" t="str">
        <f>IF(ISNUMBER(SEARCH(AH$1,$D83)),"T","")</f>
        <v/>
      </c>
      <c r="AI83" t="str">
        <f>IF(ISNUMBER(SEARCH(AI$1,$D83)),"T","")</f>
        <v/>
      </c>
      <c r="AJ83" t="str">
        <f>IF(ISNUMBER(SEARCH(AJ$1,$D83)),"T","")</f>
        <v/>
      </c>
      <c r="AK83" t="str">
        <f>IF(ISNUMBER(SEARCH(AK$1,$D83)),"T","")</f>
        <v/>
      </c>
      <c r="AL83" t="str">
        <f>IF(ISNUMBER(SEARCH(AL$1,$D83)),"T","")</f>
        <v/>
      </c>
      <c r="AM83" t="str">
        <f>IF(ISNUMBER(SEARCH(AM$1,$D83)),"T","")</f>
        <v/>
      </c>
      <c r="AN83" t="str">
        <f>IF(ISNUMBER(SEARCH(AN$1,$D83)),"T","")</f>
        <v/>
      </c>
      <c r="AO83" t="str">
        <f>IF(ISNUMBER(SEARCH(AO$1,$D83)),"T","")</f>
        <v/>
      </c>
      <c r="AP83" t="str">
        <f>IF(ISNUMBER(SEARCH(AP$1,$D83)),"T","")</f>
        <v/>
      </c>
      <c r="AQ83" t="str">
        <f>IF(ISNUMBER(SEARCH(AQ$1,$D83)),"T","")</f>
        <v/>
      </c>
      <c r="AR83" t="str">
        <f>IF(ISNUMBER(SEARCH(AR$1,$D83)),"T","")</f>
        <v>T</v>
      </c>
      <c r="AS83" t="str">
        <f>IF(ISNUMBER(SEARCH(AS$1,$D83)),"T","")</f>
        <v/>
      </c>
      <c r="AT83" t="str">
        <f>IF(ISNUMBER(SEARCH(AT$1,$D83)),"T","")</f>
        <v/>
      </c>
      <c r="AU83" t="str">
        <f>IF(ISNUMBER(SEARCH(AU$1,$D83)),"T","")</f>
        <v/>
      </c>
      <c r="AV83" t="str">
        <f>IF(ISNUMBER(SEARCH(AV$1,$D83)),"T","")</f>
        <v/>
      </c>
    </row>
    <row r="84" spans="1:48" x14ac:dyDescent="0.85">
      <c r="A84">
        <v>970</v>
      </c>
      <c r="B84" t="s">
        <v>2142</v>
      </c>
      <c r="C84" t="s">
        <v>2143</v>
      </c>
      <c r="D84" t="s">
        <v>1761</v>
      </c>
      <c r="E84">
        <v>9</v>
      </c>
      <c r="F84">
        <v>83</v>
      </c>
      <c r="G84">
        <v>55</v>
      </c>
      <c r="H84">
        <v>90</v>
      </c>
      <c r="I84">
        <v>130</v>
      </c>
      <c r="J84">
        <v>81</v>
      </c>
      <c r="K84">
        <v>86</v>
      </c>
      <c r="L84">
        <f>MAX(G84,I84)</f>
        <v>130</v>
      </c>
      <c r="M84">
        <f>MIN(H84,J84)</f>
        <v>81</v>
      </c>
      <c r="N84" s="1">
        <f>(F84*2+31)/2+60</f>
        <v>158.5</v>
      </c>
      <c r="O84" s="1">
        <f>(L84*2+31)/2+5</f>
        <v>150.5</v>
      </c>
      <c r="P84" s="1">
        <f>(M84*2+31)/2+5</f>
        <v>101.5</v>
      </c>
      <c r="Q84" s="1">
        <f>N84*P84</f>
        <v>16087.75</v>
      </c>
      <c r="R84" s="1">
        <f>((H84*2+31)/2+5)*N84</f>
        <v>17514.25</v>
      </c>
      <c r="S84" s="1">
        <f>((J84*2+31)/2+5)*N84</f>
        <v>16087.75</v>
      </c>
      <c r="T84" s="1">
        <v>502.01043482458186</v>
      </c>
      <c r="U84" s="1">
        <f>IF(T84&lt;200, 0, T84)</f>
        <v>502.01043482458186</v>
      </c>
      <c r="V84" s="5">
        <f>U84*O84</f>
        <v>75552.570441099568</v>
      </c>
      <c r="W84" s="2">
        <f>Q84/(constants!$B$1 * constants!$B$2 * (110/250) * AVERAGE(0.8, 1) * 1.5)</f>
        <v>2.4648315396594587</v>
      </c>
      <c r="X84" s="3">
        <v>0.56754668357025562</v>
      </c>
      <c r="Y84" s="1">
        <f>(W84+X84)*O84</f>
        <v>456.37292259607199</v>
      </c>
      <c r="Z84" s="7">
        <v>1.1000000000000001</v>
      </c>
      <c r="AA84" s="7">
        <v>1</v>
      </c>
      <c r="AB84" s="1">
        <f>Y84*Z84*AA84</f>
        <v>502.01021485567924</v>
      </c>
      <c r="AC84" t="str">
        <f>CONCATENATE("https://wiki.52poke.com/wiki/", B84)</f>
        <v>https://wiki.52poke.com/wiki/晶光花</v>
      </c>
      <c r="AD84" s="6">
        <f>(T84-AB84)^2</f>
        <v>4.8386318122921318E-8</v>
      </c>
      <c r="AE84" t="str">
        <f>IF(ISNUMBER(SEARCH(AE$1,$D84)),"T","")</f>
        <v/>
      </c>
      <c r="AF84" t="str">
        <f>IF(ISNUMBER(SEARCH(AF$1,$D84)),"T","")</f>
        <v/>
      </c>
      <c r="AG84" t="str">
        <f>IF(ISNUMBER(SEARCH(AG$1,$D84)),"T","")</f>
        <v/>
      </c>
      <c r="AH84" t="str">
        <f>IF(ISNUMBER(SEARCH(AH$1,$D84)),"T","")</f>
        <v/>
      </c>
      <c r="AI84" t="str">
        <f>IF(ISNUMBER(SEARCH(AI$1,$D84)),"T","")</f>
        <v/>
      </c>
      <c r="AJ84" t="str">
        <f>IF(ISNUMBER(SEARCH(AJ$1,$D84)),"T","")</f>
        <v/>
      </c>
      <c r="AK84" t="str">
        <f>IF(ISNUMBER(SEARCH(AK$1,$D84)),"T","")</f>
        <v/>
      </c>
      <c r="AL84" t="str">
        <f>IF(ISNUMBER(SEARCH(AL$1,$D84)),"T","")</f>
        <v>T</v>
      </c>
      <c r="AM84" t="str">
        <f>IF(ISNUMBER(SEARCH(AM$1,$D84)),"T","")</f>
        <v/>
      </c>
      <c r="AN84" t="str">
        <f>IF(ISNUMBER(SEARCH(AN$1,$D84)),"T","")</f>
        <v/>
      </c>
      <c r="AO84" t="str">
        <f>IF(ISNUMBER(SEARCH(AO$1,$D84)),"T","")</f>
        <v/>
      </c>
      <c r="AP84" t="str">
        <f>IF(ISNUMBER(SEARCH(AP$1,$D84)),"T","")</f>
        <v/>
      </c>
      <c r="AQ84" t="str">
        <f>IF(ISNUMBER(SEARCH(AQ$1,$D84)),"T","")</f>
        <v>T</v>
      </c>
      <c r="AR84" t="str">
        <f>IF(ISNUMBER(SEARCH(AR$1,$D84)),"T","")</f>
        <v/>
      </c>
      <c r="AS84" t="str">
        <f>IF(ISNUMBER(SEARCH(AS$1,$D84)),"T","")</f>
        <v/>
      </c>
      <c r="AT84" t="str">
        <f>IF(ISNUMBER(SEARCH(AT$1,$D84)),"T","")</f>
        <v/>
      </c>
      <c r="AU84" t="str">
        <f>IF(ISNUMBER(SEARCH(AU$1,$D84)),"T","")</f>
        <v/>
      </c>
      <c r="AV84" t="str">
        <f>IF(ISNUMBER(SEARCH(AV$1,$D84)),"T","")</f>
        <v/>
      </c>
    </row>
    <row r="85" spans="1:48" x14ac:dyDescent="0.85">
      <c r="A85">
        <v>380</v>
      </c>
      <c r="B85" t="s">
        <v>866</v>
      </c>
      <c r="C85" t="s">
        <v>868</v>
      </c>
      <c r="D85" t="s">
        <v>867</v>
      </c>
      <c r="E85">
        <v>3</v>
      </c>
      <c r="F85">
        <v>80</v>
      </c>
      <c r="G85">
        <v>80</v>
      </c>
      <c r="H85">
        <v>90</v>
      </c>
      <c r="I85">
        <v>110</v>
      </c>
      <c r="J85">
        <v>130</v>
      </c>
      <c r="K85">
        <v>110</v>
      </c>
      <c r="L85">
        <f>MAX(G85,I85)</f>
        <v>110</v>
      </c>
      <c r="M85">
        <f>MIN(H85,J85)</f>
        <v>90</v>
      </c>
      <c r="N85" s="1">
        <f>(F85*2+31)/2+60</f>
        <v>155.5</v>
      </c>
      <c r="O85" s="1">
        <f>(L85*2+31)/2+5</f>
        <v>130.5</v>
      </c>
      <c r="P85" s="1">
        <f>(M85*2+31)/2+5</f>
        <v>110.5</v>
      </c>
      <c r="Q85" s="1">
        <f>N85*P85</f>
        <v>17182.75</v>
      </c>
      <c r="R85" s="1">
        <f>((H85*2+31)/2+5)*N85</f>
        <v>17182.75</v>
      </c>
      <c r="S85" s="1">
        <f>((J85*2+31)/2+5)*N85</f>
        <v>23402.75</v>
      </c>
      <c r="T85" s="1">
        <v>501.98590343013768</v>
      </c>
      <c r="U85" s="1">
        <f>IF(T85&lt;200, 0, T85)</f>
        <v>501.98590343013768</v>
      </c>
      <c r="V85" s="5">
        <f>U85*O85</f>
        <v>65509.160397632964</v>
      </c>
      <c r="W85" s="2">
        <f>Q85/(constants!$B$1 * constants!$B$2 * (110/250) * AVERAGE(0.8, 1) * 1.5)</f>
        <v>2.6325983520432357</v>
      </c>
      <c r="X85" s="3">
        <v>0.86434138819089168</v>
      </c>
      <c r="Y85" s="1">
        <f>(W85+X85)*O85</f>
        <v>456.35063610055363</v>
      </c>
      <c r="Z85" s="7">
        <v>1.1000000000000001</v>
      </c>
      <c r="AA85" s="7">
        <v>1</v>
      </c>
      <c r="AB85" s="1">
        <f>Y85*Z85*AA85</f>
        <v>501.98569971060903</v>
      </c>
      <c r="AC85" t="str">
        <f>CONCATENATE("https://wiki.52poke.com/wiki/", B85)</f>
        <v>https://wiki.52poke.com/wiki/拉帝亚斯</v>
      </c>
      <c r="AD85" s="6">
        <f>(T85-AB85)^2</f>
        <v>4.1501646355890233E-8</v>
      </c>
      <c r="AE85" t="str">
        <f>IF(ISNUMBER(SEARCH(AE$1,$D85)),"T","")</f>
        <v/>
      </c>
      <c r="AF85" t="str">
        <f>IF(ISNUMBER(SEARCH(AF$1,$D85)),"T","")</f>
        <v/>
      </c>
      <c r="AG85" t="str">
        <f>IF(ISNUMBER(SEARCH(AG$1,$D85)),"T","")</f>
        <v/>
      </c>
      <c r="AH85" t="str">
        <f>IF(ISNUMBER(SEARCH(AH$1,$D85)),"T","")</f>
        <v/>
      </c>
      <c r="AI85" t="str">
        <f>IF(ISNUMBER(SEARCH(AI$1,$D85)),"T","")</f>
        <v/>
      </c>
      <c r="AJ85" t="str">
        <f>IF(ISNUMBER(SEARCH(AJ$1,$D85)),"T","")</f>
        <v/>
      </c>
      <c r="AK85" t="str">
        <f>IF(ISNUMBER(SEARCH(AK$1,$D85)),"T","")</f>
        <v/>
      </c>
      <c r="AL85" t="str">
        <f>IF(ISNUMBER(SEARCH(AL$1,$D85)),"T","")</f>
        <v/>
      </c>
      <c r="AM85" t="str">
        <f>IF(ISNUMBER(SEARCH(AM$1,$D85)),"T","")</f>
        <v/>
      </c>
      <c r="AN85" t="str">
        <f>IF(ISNUMBER(SEARCH(AN$1,$D85)),"T","")</f>
        <v/>
      </c>
      <c r="AO85" t="str">
        <f>IF(ISNUMBER(SEARCH(AO$1,$D85)),"T","")</f>
        <v>T</v>
      </c>
      <c r="AP85" t="str">
        <f>IF(ISNUMBER(SEARCH(AP$1,$D85)),"T","")</f>
        <v/>
      </c>
      <c r="AQ85" t="str">
        <f>IF(ISNUMBER(SEARCH(AQ$1,$D85)),"T","")</f>
        <v/>
      </c>
      <c r="AR85" t="str">
        <f>IF(ISNUMBER(SEARCH(AR$1,$D85)),"T","")</f>
        <v/>
      </c>
      <c r="AS85" t="str">
        <f>IF(ISNUMBER(SEARCH(AS$1,$D85)),"T","")</f>
        <v>T</v>
      </c>
      <c r="AT85" t="str">
        <f>IF(ISNUMBER(SEARCH(AT$1,$D85)),"T","")</f>
        <v/>
      </c>
      <c r="AU85" t="str">
        <f>IF(ISNUMBER(SEARCH(AU$1,$D85)),"T","")</f>
        <v/>
      </c>
      <c r="AV85" t="str">
        <f>IF(ISNUMBER(SEARCH(AV$1,$D85)),"T","")</f>
        <v/>
      </c>
    </row>
    <row r="86" spans="1:48" x14ac:dyDescent="0.85">
      <c r="A86">
        <v>145</v>
      </c>
      <c r="B86" t="s">
        <v>349</v>
      </c>
      <c r="C86" t="s">
        <v>351</v>
      </c>
      <c r="D86" t="s">
        <v>350</v>
      </c>
      <c r="E86">
        <v>1</v>
      </c>
      <c r="F86">
        <v>90</v>
      </c>
      <c r="G86">
        <v>90</v>
      </c>
      <c r="H86">
        <v>85</v>
      </c>
      <c r="I86">
        <v>125</v>
      </c>
      <c r="J86">
        <v>90</v>
      </c>
      <c r="K86">
        <v>100</v>
      </c>
      <c r="L86">
        <f>MAX(G86,I86)</f>
        <v>125</v>
      </c>
      <c r="M86">
        <f>MIN(H86,J86)</f>
        <v>85</v>
      </c>
      <c r="N86" s="1">
        <f>(F86*2+31)/2+60</f>
        <v>165.5</v>
      </c>
      <c r="O86" s="1">
        <f>(L86*2+31)/2+5</f>
        <v>145.5</v>
      </c>
      <c r="P86" s="1">
        <f>(M86*2+31)/2+5</f>
        <v>105.5</v>
      </c>
      <c r="Q86" s="1">
        <f>N86*P86</f>
        <v>17460.25</v>
      </c>
      <c r="R86" s="1">
        <f>((H86*2+31)/2+5)*N86</f>
        <v>17460.25</v>
      </c>
      <c r="S86" s="1">
        <f>((J86*2+31)/2+5)*N86</f>
        <v>18287.75</v>
      </c>
      <c r="T86" s="1">
        <v>501.48304591005098</v>
      </c>
      <c r="U86" s="1">
        <f>IF(T86&lt;200, 0, T86)</f>
        <v>501.48304591005098</v>
      </c>
      <c r="V86" s="5">
        <f>U86*O86</f>
        <v>72965.783179912411</v>
      </c>
      <c r="W86" s="2">
        <f>Q86/(constants!$B$1 * constants!$B$2 * (110/250) * AVERAGE(0.8, 1) * 1.5)</f>
        <v>2.6751145990172067</v>
      </c>
      <c r="X86" s="3">
        <v>0.77150283114379925</v>
      </c>
      <c r="Y86" s="1">
        <f>(W86+X86)*O86</f>
        <v>501.48283608842638</v>
      </c>
      <c r="Z86" s="7">
        <v>1</v>
      </c>
      <c r="AA86" s="7">
        <v>1</v>
      </c>
      <c r="AB86" s="1">
        <f>Y86*Z86*AA86</f>
        <v>501.48283608842638</v>
      </c>
      <c r="AC86" t="str">
        <f>CONCATENATE("https://wiki.52poke.com/wiki/", B86)</f>
        <v>https://wiki.52poke.com/wiki/闪电鸟</v>
      </c>
      <c r="AD86" s="6">
        <f>(T86-AB86)^2</f>
        <v>4.4025114147283123E-8</v>
      </c>
      <c r="AE86" t="str">
        <f>IF(ISNUMBER(SEARCH(AE$1,$D86)),"T","")</f>
        <v/>
      </c>
      <c r="AF86" t="str">
        <f>IF(ISNUMBER(SEARCH(AF$1,$D86)),"T","")</f>
        <v/>
      </c>
      <c r="AG86" t="str">
        <f>IF(ISNUMBER(SEARCH(AG$1,$D86)),"T","")</f>
        <v/>
      </c>
      <c r="AH86" t="str">
        <f>IF(ISNUMBER(SEARCH(AH$1,$D86)),"T","")</f>
        <v/>
      </c>
      <c r="AI86" t="str">
        <f>IF(ISNUMBER(SEARCH(AI$1,$D86)),"T","")</f>
        <v/>
      </c>
      <c r="AJ86" t="str">
        <f>IF(ISNUMBER(SEARCH(AJ$1,$D86)),"T","")</f>
        <v/>
      </c>
      <c r="AK86" t="str">
        <f>IF(ISNUMBER(SEARCH(AK$1,$D86)),"T","")</f>
        <v>T</v>
      </c>
      <c r="AL86" t="str">
        <f>IF(ISNUMBER(SEARCH(AL$1,$D86)),"T","")</f>
        <v/>
      </c>
      <c r="AM86" t="str">
        <f>IF(ISNUMBER(SEARCH(AM$1,$D86)),"T","")</f>
        <v/>
      </c>
      <c r="AN86" t="str">
        <f>IF(ISNUMBER(SEARCH(AN$1,$D86)),"T","")</f>
        <v>T</v>
      </c>
      <c r="AO86" t="str">
        <f>IF(ISNUMBER(SEARCH(AO$1,$D86)),"T","")</f>
        <v/>
      </c>
      <c r="AP86" t="str">
        <f>IF(ISNUMBER(SEARCH(AP$1,$D86)),"T","")</f>
        <v/>
      </c>
      <c r="AQ86" t="str">
        <f>IF(ISNUMBER(SEARCH(AQ$1,$D86)),"T","")</f>
        <v/>
      </c>
      <c r="AR86" t="str">
        <f>IF(ISNUMBER(SEARCH(AR$1,$D86)),"T","")</f>
        <v/>
      </c>
      <c r="AS86" t="str">
        <f>IF(ISNUMBER(SEARCH(AS$1,$D86)),"T","")</f>
        <v/>
      </c>
      <c r="AT86" t="str">
        <f>IF(ISNUMBER(SEARCH(AT$1,$D86)),"T","")</f>
        <v/>
      </c>
      <c r="AU86" t="str">
        <f>IF(ISNUMBER(SEARCH(AU$1,$D86)),"T","")</f>
        <v/>
      </c>
      <c r="AV86" t="str">
        <f>IF(ISNUMBER(SEARCH(AV$1,$D86)),"T","")</f>
        <v/>
      </c>
    </row>
    <row r="87" spans="1:48" x14ac:dyDescent="0.85">
      <c r="A87">
        <v>567</v>
      </c>
      <c r="B87" t="s">
        <v>1263</v>
      </c>
      <c r="C87" t="s">
        <v>1264</v>
      </c>
      <c r="D87" t="s">
        <v>342</v>
      </c>
      <c r="E87">
        <v>5</v>
      </c>
      <c r="F87">
        <v>75</v>
      </c>
      <c r="G87">
        <v>140</v>
      </c>
      <c r="H87">
        <v>65</v>
      </c>
      <c r="I87">
        <v>112</v>
      </c>
      <c r="J87">
        <v>65</v>
      </c>
      <c r="K87">
        <v>110</v>
      </c>
      <c r="L87">
        <f>MAX(G87,I87)</f>
        <v>140</v>
      </c>
      <c r="M87">
        <f>MIN(H87,J87)</f>
        <v>65</v>
      </c>
      <c r="N87" s="1">
        <f>(F87*2+31)/2+60</f>
        <v>150.5</v>
      </c>
      <c r="O87" s="1">
        <f>(L87*2+31)/2+5</f>
        <v>160.5</v>
      </c>
      <c r="P87" s="1">
        <f>(M87*2+31)/2+5</f>
        <v>85.5</v>
      </c>
      <c r="Q87" s="1">
        <f>N87*P87</f>
        <v>12867.75</v>
      </c>
      <c r="R87" s="1">
        <f>((H87*2+31)/2+5)*N87</f>
        <v>12867.75</v>
      </c>
      <c r="S87" s="1">
        <f>((J87*2+31)/2+5)*N87</f>
        <v>12867.75</v>
      </c>
      <c r="T87" s="1">
        <v>499.69777803032315</v>
      </c>
      <c r="U87" s="1">
        <f>IF(T87&lt;200, 0, T87)</f>
        <v>499.69777803032315</v>
      </c>
      <c r="V87" s="5">
        <f>U87*O87</f>
        <v>80201.493373866862</v>
      </c>
      <c r="W87" s="2">
        <f>Q87/(constants!$B$1 * constants!$B$2 * (110/250) * AVERAGE(0.8, 1) * 1.5)</f>
        <v>1.9714898630605897</v>
      </c>
      <c r="X87" s="3">
        <v>0.85885616015224964</v>
      </c>
      <c r="Y87" s="1">
        <f>(W87+X87)*O87</f>
        <v>454.27053672566069</v>
      </c>
      <c r="Z87" s="7">
        <v>1.1000000000000001</v>
      </c>
      <c r="AA87" s="7">
        <v>1</v>
      </c>
      <c r="AB87" s="1">
        <f>Y87*Z87*AA87</f>
        <v>499.69759039822679</v>
      </c>
      <c r="AC87" t="str">
        <f>CONCATENATE("https://wiki.52poke.com/wiki/", B87)</f>
        <v>https://wiki.52poke.com/wiki/始祖大鸟</v>
      </c>
      <c r="AD87" s="6">
        <f>(T87-AB87)^2</f>
        <v>3.5205803582978385E-8</v>
      </c>
      <c r="AE87" t="str">
        <f>IF(ISNUMBER(SEARCH(AE$1,$D87)),"T","")</f>
        <v/>
      </c>
      <c r="AF87" t="str">
        <f>IF(ISNUMBER(SEARCH(AF$1,$D87)),"T","")</f>
        <v/>
      </c>
      <c r="AG87" t="str">
        <f>IF(ISNUMBER(SEARCH(AG$1,$D87)),"T","")</f>
        <v/>
      </c>
      <c r="AH87" t="str">
        <f>IF(ISNUMBER(SEARCH(AH$1,$D87)),"T","")</f>
        <v/>
      </c>
      <c r="AI87" t="str">
        <f>IF(ISNUMBER(SEARCH(AI$1,$D87)),"T","")</f>
        <v/>
      </c>
      <c r="AJ87" t="str">
        <f>IF(ISNUMBER(SEARCH(AJ$1,$D87)),"T","")</f>
        <v/>
      </c>
      <c r="AK87" t="str">
        <f>IF(ISNUMBER(SEARCH(AK$1,$D87)),"T","")</f>
        <v/>
      </c>
      <c r="AL87" t="str">
        <f>IF(ISNUMBER(SEARCH(AL$1,$D87)),"T","")</f>
        <v/>
      </c>
      <c r="AM87" t="str">
        <f>IF(ISNUMBER(SEARCH(AM$1,$D87)),"T","")</f>
        <v/>
      </c>
      <c r="AN87" t="str">
        <f>IF(ISNUMBER(SEARCH(AN$1,$D87)),"T","")</f>
        <v>T</v>
      </c>
      <c r="AO87" t="str">
        <f>IF(ISNUMBER(SEARCH(AO$1,$D87)),"T","")</f>
        <v/>
      </c>
      <c r="AP87" t="str">
        <f>IF(ISNUMBER(SEARCH(AP$1,$D87)),"T","")</f>
        <v/>
      </c>
      <c r="AQ87" t="str">
        <f>IF(ISNUMBER(SEARCH(AQ$1,$D87)),"T","")</f>
        <v>T</v>
      </c>
      <c r="AR87" t="str">
        <f>IF(ISNUMBER(SEARCH(AR$1,$D87)),"T","")</f>
        <v/>
      </c>
      <c r="AS87" t="str">
        <f>IF(ISNUMBER(SEARCH(AS$1,$D87)),"T","")</f>
        <v/>
      </c>
      <c r="AT87" t="str">
        <f>IF(ISNUMBER(SEARCH(AT$1,$D87)),"T","")</f>
        <v/>
      </c>
      <c r="AU87" t="str">
        <f>IF(ISNUMBER(SEARCH(AU$1,$D87)),"T","")</f>
        <v/>
      </c>
      <c r="AV87" t="str">
        <f>IF(ISNUMBER(SEARCH(AV$1,$D87)),"T","")</f>
        <v/>
      </c>
    </row>
    <row r="88" spans="1:48" x14ac:dyDescent="0.85">
      <c r="A88">
        <v>804</v>
      </c>
      <c r="B88" t="s">
        <v>1784</v>
      </c>
      <c r="C88" t="s">
        <v>1785</v>
      </c>
      <c r="D88" t="s">
        <v>1534</v>
      </c>
      <c r="E88">
        <v>7</v>
      </c>
      <c r="F88">
        <v>73</v>
      </c>
      <c r="G88">
        <v>73</v>
      </c>
      <c r="H88">
        <v>73</v>
      </c>
      <c r="I88">
        <v>127</v>
      </c>
      <c r="J88">
        <v>73</v>
      </c>
      <c r="K88">
        <v>121</v>
      </c>
      <c r="L88">
        <f>MAX(G88,I88)</f>
        <v>127</v>
      </c>
      <c r="M88">
        <f>MIN(H88,J88)</f>
        <v>73</v>
      </c>
      <c r="N88" s="1">
        <f>(F88*2+31)/2+60</f>
        <v>148.5</v>
      </c>
      <c r="O88" s="1">
        <f>(L88*2+31)/2+5</f>
        <v>147.5</v>
      </c>
      <c r="P88" s="1">
        <f>(M88*2+31)/2+5</f>
        <v>93.5</v>
      </c>
      <c r="Q88" s="1">
        <f>N88*P88</f>
        <v>13884.75</v>
      </c>
      <c r="R88" s="1">
        <f>((H88*2+31)/2+5)*N88</f>
        <v>13884.75</v>
      </c>
      <c r="S88" s="1">
        <f>((J88*2+31)/2+5)*N88</f>
        <v>13884.75</v>
      </c>
      <c r="T88" s="1">
        <v>496.4155631521021</v>
      </c>
      <c r="U88" s="1">
        <f>IF(T88&lt;200, 0, T88)</f>
        <v>496.4155631521021</v>
      </c>
      <c r="V88" s="5">
        <f>U88*O88</f>
        <v>73221.295564935062</v>
      </c>
      <c r="W88" s="2">
        <f>Q88/(constants!$B$1 * constants!$B$2 * (110/250) * AVERAGE(0.8, 1) * 1.5)</f>
        <v>2.1273061627814127</v>
      </c>
      <c r="X88" s="3">
        <v>0.93226472836987828</v>
      </c>
      <c r="Y88" s="1">
        <f>(W88+X88)*O88</f>
        <v>451.28670644481542</v>
      </c>
      <c r="Z88" s="7">
        <v>1.1000000000000001</v>
      </c>
      <c r="AA88" s="7">
        <v>1</v>
      </c>
      <c r="AB88" s="1">
        <f>Y88*Z88*AA88</f>
        <v>496.41537708929701</v>
      </c>
      <c r="AC88" t="str">
        <f>CONCATENATE("https://wiki.52poke.com/wiki/", B88)</f>
        <v>https://wiki.52poke.com/wiki/四颚针龙</v>
      </c>
      <c r="AD88" s="6">
        <f>(T88-AB88)^2</f>
        <v>3.4619367436072653E-8</v>
      </c>
      <c r="AE88" t="str">
        <f>IF(ISNUMBER(SEARCH(AE$1,$D88)),"T","")</f>
        <v/>
      </c>
      <c r="AF88" t="str">
        <f>IF(ISNUMBER(SEARCH(AF$1,$D88)),"T","")</f>
        <v/>
      </c>
      <c r="AG88" t="str">
        <f>IF(ISNUMBER(SEARCH(AG$1,$D88)),"T","")</f>
        <v/>
      </c>
      <c r="AH88" t="str">
        <f>IF(ISNUMBER(SEARCH(AH$1,$D88)),"T","")</f>
        <v/>
      </c>
      <c r="AI88" t="str">
        <f>IF(ISNUMBER(SEARCH(AI$1,$D88)),"T","")</f>
        <v/>
      </c>
      <c r="AJ88" t="str">
        <f>IF(ISNUMBER(SEARCH(AJ$1,$D88)),"T","")</f>
        <v/>
      </c>
      <c r="AK88" t="str">
        <f>IF(ISNUMBER(SEARCH(AK$1,$D88)),"T","")</f>
        <v/>
      </c>
      <c r="AL88" t="str">
        <f>IF(ISNUMBER(SEARCH(AL$1,$D88)),"T","")</f>
        <v>T</v>
      </c>
      <c r="AM88" t="str">
        <f>IF(ISNUMBER(SEARCH(AM$1,$D88)),"T","")</f>
        <v/>
      </c>
      <c r="AN88" t="str">
        <f>IF(ISNUMBER(SEARCH(AN$1,$D88)),"T","")</f>
        <v/>
      </c>
      <c r="AO88" t="str">
        <f>IF(ISNUMBER(SEARCH(AO$1,$D88)),"T","")</f>
        <v/>
      </c>
      <c r="AP88" t="str">
        <f>IF(ISNUMBER(SEARCH(AP$1,$D88)),"T","")</f>
        <v/>
      </c>
      <c r="AQ88" t="str">
        <f>IF(ISNUMBER(SEARCH(AQ$1,$D88)),"T","")</f>
        <v/>
      </c>
      <c r="AR88" t="str">
        <f>IF(ISNUMBER(SEARCH(AR$1,$D88)),"T","")</f>
        <v/>
      </c>
      <c r="AS88" t="str">
        <f>IF(ISNUMBER(SEARCH(AS$1,$D88)),"T","")</f>
        <v>T</v>
      </c>
      <c r="AT88" t="str">
        <f>IF(ISNUMBER(SEARCH(AT$1,$D88)),"T","")</f>
        <v/>
      </c>
      <c r="AU88" t="str">
        <f>IF(ISNUMBER(SEARCH(AU$1,$D88)),"T","")</f>
        <v/>
      </c>
      <c r="AV88" t="str">
        <f>IF(ISNUMBER(SEARCH(AV$1,$D88)),"T","")</f>
        <v/>
      </c>
    </row>
    <row r="89" spans="1:48" x14ac:dyDescent="0.85">
      <c r="A89">
        <v>905</v>
      </c>
      <c r="B89" t="s">
        <v>2001</v>
      </c>
      <c r="C89" t="s">
        <v>2002</v>
      </c>
      <c r="D89" t="s">
        <v>417</v>
      </c>
      <c r="E89">
        <v>8</v>
      </c>
      <c r="F89">
        <v>74</v>
      </c>
      <c r="G89">
        <v>115</v>
      </c>
      <c r="H89">
        <v>70</v>
      </c>
      <c r="I89">
        <v>135</v>
      </c>
      <c r="J89">
        <v>80</v>
      </c>
      <c r="K89">
        <v>106</v>
      </c>
      <c r="L89">
        <f>MAX(G89,I89)</f>
        <v>135</v>
      </c>
      <c r="M89">
        <f>MIN(H89,J89)</f>
        <v>70</v>
      </c>
      <c r="N89" s="1">
        <f>(F89*2+31)/2+60</f>
        <v>149.5</v>
      </c>
      <c r="O89" s="1">
        <f>(L89*2+31)/2+5</f>
        <v>155.5</v>
      </c>
      <c r="P89" s="1">
        <f>(M89*2+31)/2+5</f>
        <v>90.5</v>
      </c>
      <c r="Q89" s="1">
        <f>N89*P89</f>
        <v>13529.75</v>
      </c>
      <c r="R89" s="1">
        <f>((H89*2+31)/2+5)*N89</f>
        <v>13529.75</v>
      </c>
      <c r="S89" s="1">
        <f>((J89*2+31)/2+5)*N89</f>
        <v>15024.75</v>
      </c>
      <c r="T89" s="1">
        <v>496.01571517079253</v>
      </c>
      <c r="U89" s="1">
        <f>IF(T89&lt;200, 0, T89)</f>
        <v>496.01571517079253</v>
      </c>
      <c r="V89" s="5">
        <f>U89*O89</f>
        <v>77130.443709058236</v>
      </c>
      <c r="W89" s="2">
        <f>Q89/(constants!$B$1 * constants!$B$2 * (110/250) * AVERAGE(0.8, 1) * 1.5)</f>
        <v>2.0729160089948913</v>
      </c>
      <c r="X89" s="3">
        <v>0.82691166730820698</v>
      </c>
      <c r="Y89" s="1">
        <f>(W89+X89)*O89</f>
        <v>450.92320366513178</v>
      </c>
      <c r="Z89" s="7">
        <v>1.1000000000000001</v>
      </c>
      <c r="AA89" s="7">
        <v>1</v>
      </c>
      <c r="AB89" s="1">
        <f>Y89*Z89*AA89</f>
        <v>496.01552403164499</v>
      </c>
      <c r="AC89" t="str">
        <f>CONCATENATE("https://wiki.52poke.com/wiki/", B89)</f>
        <v>https://wiki.52poke.com/wiki/眷恋云</v>
      </c>
      <c r="AD89" s="6">
        <f>(T89-AB89)^2</f>
        <v>3.6534173724604777E-8</v>
      </c>
      <c r="AE89" t="str">
        <f>IF(ISNUMBER(SEARCH(AE$1,$D89)),"T","")</f>
        <v/>
      </c>
      <c r="AF89" t="str">
        <f>IF(ISNUMBER(SEARCH(AF$1,$D89)),"T","")</f>
        <v/>
      </c>
      <c r="AG89" t="str">
        <f>IF(ISNUMBER(SEARCH(AG$1,$D89)),"T","")</f>
        <v/>
      </c>
      <c r="AH89" t="str">
        <f>IF(ISNUMBER(SEARCH(AH$1,$D89)),"T","")</f>
        <v/>
      </c>
      <c r="AI89" t="str">
        <f>IF(ISNUMBER(SEARCH(AI$1,$D89)),"T","")</f>
        <v/>
      </c>
      <c r="AJ89" t="str">
        <f>IF(ISNUMBER(SEARCH(AJ$1,$D89)),"T","")</f>
        <v/>
      </c>
      <c r="AK89" t="str">
        <f>IF(ISNUMBER(SEARCH(AK$1,$D89)),"T","")</f>
        <v/>
      </c>
      <c r="AL89" t="str">
        <f>IF(ISNUMBER(SEARCH(AL$1,$D89)),"T","")</f>
        <v/>
      </c>
      <c r="AM89" t="str">
        <f>IF(ISNUMBER(SEARCH(AM$1,$D89)),"T","")</f>
        <v/>
      </c>
      <c r="AN89" t="str">
        <f>IF(ISNUMBER(SEARCH(AN$1,$D89)),"T","")</f>
        <v>T</v>
      </c>
      <c r="AO89" t="str">
        <f>IF(ISNUMBER(SEARCH(AO$1,$D89)),"T","")</f>
        <v/>
      </c>
      <c r="AP89" t="str">
        <f>IF(ISNUMBER(SEARCH(AP$1,$D89)),"T","")</f>
        <v/>
      </c>
      <c r="AQ89" t="str">
        <f>IF(ISNUMBER(SEARCH(AQ$1,$D89)),"T","")</f>
        <v/>
      </c>
      <c r="AR89" t="str">
        <f>IF(ISNUMBER(SEARCH(AR$1,$D89)),"T","")</f>
        <v/>
      </c>
      <c r="AS89" t="str">
        <f>IF(ISNUMBER(SEARCH(AS$1,$D89)),"T","")</f>
        <v/>
      </c>
      <c r="AT89" t="str">
        <f>IF(ISNUMBER(SEARCH(AT$1,$D89)),"T","")</f>
        <v/>
      </c>
      <c r="AU89" t="str">
        <f>IF(ISNUMBER(SEARCH(AU$1,$D89)),"T","")</f>
        <v/>
      </c>
      <c r="AV89" t="str">
        <f>IF(ISNUMBER(SEARCH(AV$1,$D89)),"T","")</f>
        <v>T</v>
      </c>
    </row>
    <row r="90" spans="1:48" x14ac:dyDescent="0.85">
      <c r="A90">
        <v>787</v>
      </c>
      <c r="B90" t="s">
        <v>1747</v>
      </c>
      <c r="C90" t="s">
        <v>1748</v>
      </c>
      <c r="D90" t="s">
        <v>1218</v>
      </c>
      <c r="E90">
        <v>7</v>
      </c>
      <c r="F90">
        <v>70</v>
      </c>
      <c r="G90">
        <v>130</v>
      </c>
      <c r="H90">
        <v>115</v>
      </c>
      <c r="I90">
        <v>85</v>
      </c>
      <c r="J90">
        <v>95</v>
      </c>
      <c r="K90">
        <v>75</v>
      </c>
      <c r="L90">
        <f>MAX(G90,I90)</f>
        <v>130</v>
      </c>
      <c r="M90">
        <f>MIN(H90,J90)</f>
        <v>95</v>
      </c>
      <c r="N90" s="1">
        <f>(F90*2+31)/2+60</f>
        <v>145.5</v>
      </c>
      <c r="O90" s="1">
        <f>(L90*2+31)/2+5</f>
        <v>150.5</v>
      </c>
      <c r="P90" s="1">
        <f>(M90*2+31)/2+5</f>
        <v>115.5</v>
      </c>
      <c r="Q90" s="1">
        <f>N90*P90</f>
        <v>16805.25</v>
      </c>
      <c r="R90" s="1">
        <f>((H90*2+31)/2+5)*N90</f>
        <v>19715.25</v>
      </c>
      <c r="S90" s="1">
        <f>((J90*2+31)/2+5)*N90</f>
        <v>16805.25</v>
      </c>
      <c r="T90" s="1">
        <v>495.74182898205692</v>
      </c>
      <c r="U90" s="1">
        <f>IF(T90&lt;200, 0, T90)</f>
        <v>495.74182898205692</v>
      </c>
      <c r="V90" s="5">
        <f>U90*O90</f>
        <v>74609.145261799567</v>
      </c>
      <c r="W90" s="2">
        <f>Q90/(constants!$B$1 * constants!$B$2 * (110/250) * AVERAGE(0.8, 1) * 1.5)</f>
        <v>2.5747609349885545</v>
      </c>
      <c r="X90" s="3">
        <v>0.41975189619675446</v>
      </c>
      <c r="Y90" s="1">
        <f>(W90+X90)*O90</f>
        <v>450.674181093389</v>
      </c>
      <c r="Z90" s="7">
        <v>1.1000000000000001</v>
      </c>
      <c r="AA90" s="7">
        <v>1</v>
      </c>
      <c r="AB90" s="1">
        <f>Y90*Z90*AA90</f>
        <v>495.74159920272791</v>
      </c>
      <c r="AC90" t="str">
        <f>CONCATENATE("https://wiki.52poke.com/wiki/", B90)</f>
        <v>https://wiki.52poke.com/wiki/卡璞・哞哞</v>
      </c>
      <c r="AD90" s="6">
        <f>(T90-AB90)^2</f>
        <v>5.2798540037543069E-8</v>
      </c>
      <c r="AE90" t="str">
        <f>IF(ISNUMBER(SEARCH(AE$1,$D90)),"T","")</f>
        <v/>
      </c>
      <c r="AF90" t="str">
        <f>IF(ISNUMBER(SEARCH(AF$1,$D90)),"T","")</f>
        <v/>
      </c>
      <c r="AG90" t="str">
        <f>IF(ISNUMBER(SEARCH(AG$1,$D90)),"T","")</f>
        <v/>
      </c>
      <c r="AH90" t="str">
        <f>IF(ISNUMBER(SEARCH(AH$1,$D90)),"T","")</f>
        <v>T</v>
      </c>
      <c r="AI90" t="str">
        <f>IF(ISNUMBER(SEARCH(AI$1,$D90)),"T","")</f>
        <v/>
      </c>
      <c r="AJ90" t="str">
        <f>IF(ISNUMBER(SEARCH(AJ$1,$D90)),"T","")</f>
        <v/>
      </c>
      <c r="AK90" t="str">
        <f>IF(ISNUMBER(SEARCH(AK$1,$D90)),"T","")</f>
        <v/>
      </c>
      <c r="AL90" t="str">
        <f>IF(ISNUMBER(SEARCH(AL$1,$D90)),"T","")</f>
        <v/>
      </c>
      <c r="AM90" t="str">
        <f>IF(ISNUMBER(SEARCH(AM$1,$D90)),"T","")</f>
        <v/>
      </c>
      <c r="AN90" t="str">
        <f>IF(ISNUMBER(SEARCH(AN$1,$D90)),"T","")</f>
        <v/>
      </c>
      <c r="AO90" t="str">
        <f>IF(ISNUMBER(SEARCH(AO$1,$D90)),"T","")</f>
        <v/>
      </c>
      <c r="AP90" t="str">
        <f>IF(ISNUMBER(SEARCH(AP$1,$D90)),"T","")</f>
        <v/>
      </c>
      <c r="AQ90" t="str">
        <f>IF(ISNUMBER(SEARCH(AQ$1,$D90)),"T","")</f>
        <v/>
      </c>
      <c r="AR90" t="str">
        <f>IF(ISNUMBER(SEARCH(AR$1,$D90)),"T","")</f>
        <v/>
      </c>
      <c r="AS90" t="str">
        <f>IF(ISNUMBER(SEARCH(AS$1,$D90)),"T","")</f>
        <v/>
      </c>
      <c r="AT90" t="str">
        <f>IF(ISNUMBER(SEARCH(AT$1,$D90)),"T","")</f>
        <v/>
      </c>
      <c r="AU90" t="str">
        <f>IF(ISNUMBER(SEARCH(AU$1,$D90)),"T","")</f>
        <v/>
      </c>
      <c r="AV90" t="str">
        <f>IF(ISNUMBER(SEARCH(AV$1,$D90)),"T","")</f>
        <v>T</v>
      </c>
    </row>
    <row r="91" spans="1:48" x14ac:dyDescent="0.85">
      <c r="A91">
        <v>1015</v>
      </c>
      <c r="B91" t="s">
        <v>2243</v>
      </c>
      <c r="C91" t="s">
        <v>2244</v>
      </c>
      <c r="D91" t="s">
        <v>198</v>
      </c>
      <c r="E91">
        <v>9</v>
      </c>
      <c r="F91">
        <v>88</v>
      </c>
      <c r="G91">
        <v>75</v>
      </c>
      <c r="H91">
        <v>66</v>
      </c>
      <c r="I91">
        <v>130</v>
      </c>
      <c r="J91">
        <v>90</v>
      </c>
      <c r="K91">
        <v>106</v>
      </c>
      <c r="L91">
        <f>MAX(G91,I91)</f>
        <v>130</v>
      </c>
      <c r="M91">
        <f>MIN(H91,J91)</f>
        <v>66</v>
      </c>
      <c r="N91" s="1">
        <f>(F91*2+31)/2+60</f>
        <v>163.5</v>
      </c>
      <c r="O91" s="1">
        <f>(L91*2+31)/2+5</f>
        <v>150.5</v>
      </c>
      <c r="P91" s="1">
        <f>(M91*2+31)/2+5</f>
        <v>86.5</v>
      </c>
      <c r="Q91" s="1">
        <f>N91*P91</f>
        <v>14142.75</v>
      </c>
      <c r="R91" s="1">
        <f>((H91*2+31)/2+5)*N91</f>
        <v>14142.75</v>
      </c>
      <c r="S91" s="1">
        <f>((J91*2+31)/2+5)*N91</f>
        <v>18066.75</v>
      </c>
      <c r="T91" s="1">
        <v>494.97938177847192</v>
      </c>
      <c r="U91" s="1">
        <f>IF(T91&lt;200, 0, T91)</f>
        <v>494.97938177847192</v>
      </c>
      <c r="V91" s="5">
        <f>U91*O91</f>
        <v>74494.396957660021</v>
      </c>
      <c r="W91" s="2">
        <f>Q91/(constants!$B$1 * constants!$B$2 * (110/250) * AVERAGE(0.8, 1) * 1.5)</f>
        <v>2.1668347815896452</v>
      </c>
      <c r="X91" s="3">
        <v>0.82307272915446172</v>
      </c>
      <c r="Y91" s="1">
        <f>(W91+X91)*O91</f>
        <v>449.98108036698812</v>
      </c>
      <c r="Z91" s="7">
        <v>1.1000000000000001</v>
      </c>
      <c r="AA91" s="7">
        <v>1</v>
      </c>
      <c r="AB91" s="1">
        <f>Y91*Z91*AA91</f>
        <v>494.97918840368698</v>
      </c>
      <c r="AC91" t="str">
        <f>CONCATENATE("https://wiki.52poke.com/wiki/", B91)</f>
        <v>https://wiki.52poke.com/wiki/愿增猿</v>
      </c>
      <c r="AD91" s="6">
        <f>(T91-AB91)^2</f>
        <v>3.7393807451395582E-8</v>
      </c>
      <c r="AE91" t="str">
        <f>IF(ISNUMBER(SEARCH(AE$1,$D91)),"T","")</f>
        <v/>
      </c>
      <c r="AF91" t="str">
        <f>IF(ISNUMBER(SEARCH(AF$1,$D91)),"T","")</f>
        <v/>
      </c>
      <c r="AG91" t="str">
        <f>IF(ISNUMBER(SEARCH(AG$1,$D91)),"T","")</f>
        <v/>
      </c>
      <c r="AH91" t="str">
        <f>IF(ISNUMBER(SEARCH(AH$1,$D91)),"T","")</f>
        <v/>
      </c>
      <c r="AI91" t="str">
        <f>IF(ISNUMBER(SEARCH(AI$1,$D91)),"T","")</f>
        <v/>
      </c>
      <c r="AJ91" t="str">
        <f>IF(ISNUMBER(SEARCH(AJ$1,$D91)),"T","")</f>
        <v/>
      </c>
      <c r="AK91" t="str">
        <f>IF(ISNUMBER(SEARCH(AK$1,$D91)),"T","")</f>
        <v/>
      </c>
      <c r="AL91" t="str">
        <f>IF(ISNUMBER(SEARCH(AL$1,$D91)),"T","")</f>
        <v>T</v>
      </c>
      <c r="AM91" t="str">
        <f>IF(ISNUMBER(SEARCH(AM$1,$D91)),"T","")</f>
        <v/>
      </c>
      <c r="AN91" t="str">
        <f>IF(ISNUMBER(SEARCH(AN$1,$D91)),"T","")</f>
        <v/>
      </c>
      <c r="AO91" t="str">
        <f>IF(ISNUMBER(SEARCH(AO$1,$D91)),"T","")</f>
        <v>T</v>
      </c>
      <c r="AP91" t="str">
        <f>IF(ISNUMBER(SEARCH(AP$1,$D91)),"T","")</f>
        <v/>
      </c>
      <c r="AQ91" t="str">
        <f>IF(ISNUMBER(SEARCH(AQ$1,$D91)),"T","")</f>
        <v/>
      </c>
      <c r="AR91" t="str">
        <f>IF(ISNUMBER(SEARCH(AR$1,$D91)),"T","")</f>
        <v/>
      </c>
      <c r="AS91" t="str">
        <f>IF(ISNUMBER(SEARCH(AS$1,$D91)),"T","")</f>
        <v/>
      </c>
      <c r="AT91" t="str">
        <f>IF(ISNUMBER(SEARCH(AT$1,$D91)),"T","")</f>
        <v/>
      </c>
      <c r="AU91" t="str">
        <f>IF(ISNUMBER(SEARCH(AU$1,$D91)),"T","")</f>
        <v/>
      </c>
      <c r="AV91" t="str">
        <f>IF(ISNUMBER(SEARCH(AV$1,$D91)),"T","")</f>
        <v/>
      </c>
    </row>
    <row r="92" spans="1:48" x14ac:dyDescent="0.85">
      <c r="A92">
        <v>243</v>
      </c>
      <c r="B92" t="s">
        <v>569</v>
      </c>
      <c r="C92" t="s">
        <v>570</v>
      </c>
      <c r="D92" t="s">
        <v>68</v>
      </c>
      <c r="E92">
        <v>2</v>
      </c>
      <c r="F92">
        <v>90</v>
      </c>
      <c r="G92">
        <v>85</v>
      </c>
      <c r="H92">
        <v>75</v>
      </c>
      <c r="I92">
        <v>115</v>
      </c>
      <c r="J92">
        <v>100</v>
      </c>
      <c r="K92">
        <v>115</v>
      </c>
      <c r="L92">
        <f>MAX(G92,I92)</f>
        <v>115</v>
      </c>
      <c r="M92">
        <f>MIN(H92,J92)</f>
        <v>75</v>
      </c>
      <c r="N92" s="1">
        <f>(F92*2+31)/2+60</f>
        <v>165.5</v>
      </c>
      <c r="O92" s="1">
        <f>(L92*2+31)/2+5</f>
        <v>135.5</v>
      </c>
      <c r="P92" s="1">
        <f>(M92*2+31)/2+5</f>
        <v>95.5</v>
      </c>
      <c r="Q92" s="1">
        <f>N92*P92</f>
        <v>15805.25</v>
      </c>
      <c r="R92" s="1">
        <f>((H92*2+31)/2+5)*N92</f>
        <v>15805.25</v>
      </c>
      <c r="S92" s="1">
        <f>((J92*2+31)/2+5)*N92</f>
        <v>19942.75</v>
      </c>
      <c r="T92" s="1">
        <v>494.95814574198261</v>
      </c>
      <c r="U92" s="1">
        <f>IF(T92&lt;200, 0, T92)</f>
        <v>494.95814574198261</v>
      </c>
      <c r="V92" s="5">
        <f>U92*O92</f>
        <v>67066.82874803865</v>
      </c>
      <c r="W92" s="2">
        <f>Q92/(constants!$B$1 * constants!$B$2 * (110/250) * AVERAGE(0.8, 1) * 1.5)</f>
        <v>2.4215492341814522</v>
      </c>
      <c r="X92" s="3">
        <v>0.89920186393697588</v>
      </c>
      <c r="Y92" s="1">
        <f>(W92+X92)*O92</f>
        <v>449.96177379504701</v>
      </c>
      <c r="Z92" s="7">
        <v>1.1000000000000001</v>
      </c>
      <c r="AA92" s="7">
        <v>1</v>
      </c>
      <c r="AB92" s="1">
        <f>Y92*Z92*AA92</f>
        <v>494.95795117455174</v>
      </c>
      <c r="AC92" t="str">
        <f>CONCATENATE("https://wiki.52poke.com/wiki/", B92)</f>
        <v>https://wiki.52poke.com/wiki/雷公</v>
      </c>
      <c r="AD92" s="6">
        <f>(T92-AB92)^2</f>
        <v>3.7856485154266396E-8</v>
      </c>
      <c r="AE92" t="str">
        <f>IF(ISNUMBER(SEARCH(AE$1,$D92)),"T","")</f>
        <v/>
      </c>
      <c r="AF92" t="str">
        <f>IF(ISNUMBER(SEARCH(AF$1,$D92)),"T","")</f>
        <v/>
      </c>
      <c r="AG92" t="str">
        <f>IF(ISNUMBER(SEARCH(AG$1,$D92)),"T","")</f>
        <v/>
      </c>
      <c r="AH92" t="str">
        <f>IF(ISNUMBER(SEARCH(AH$1,$D92)),"T","")</f>
        <v/>
      </c>
      <c r="AI92" t="str">
        <f>IF(ISNUMBER(SEARCH(AI$1,$D92)),"T","")</f>
        <v>T</v>
      </c>
      <c r="AJ92" t="str">
        <f>IF(ISNUMBER(SEARCH(AJ$1,$D92)),"T","")</f>
        <v/>
      </c>
      <c r="AK92" t="str">
        <f>IF(ISNUMBER(SEARCH(AK$1,$D92)),"T","")</f>
        <v/>
      </c>
      <c r="AL92" t="str">
        <f>IF(ISNUMBER(SEARCH(AL$1,$D92)),"T","")</f>
        <v/>
      </c>
      <c r="AM92" t="str">
        <f>IF(ISNUMBER(SEARCH(AM$1,$D92)),"T","")</f>
        <v/>
      </c>
      <c r="AN92" t="str">
        <f>IF(ISNUMBER(SEARCH(AN$1,$D92)),"T","")</f>
        <v/>
      </c>
      <c r="AO92" t="str">
        <f>IF(ISNUMBER(SEARCH(AO$1,$D92)),"T","")</f>
        <v/>
      </c>
      <c r="AP92" t="str">
        <f>IF(ISNUMBER(SEARCH(AP$1,$D92)),"T","")</f>
        <v/>
      </c>
      <c r="AQ92" t="str">
        <f>IF(ISNUMBER(SEARCH(AQ$1,$D92)),"T","")</f>
        <v/>
      </c>
      <c r="AR92" t="str">
        <f>IF(ISNUMBER(SEARCH(AR$1,$D92)),"T","")</f>
        <v/>
      </c>
      <c r="AS92" t="str">
        <f>IF(ISNUMBER(SEARCH(AS$1,$D92)),"T","")</f>
        <v/>
      </c>
      <c r="AT92" t="str">
        <f>IF(ISNUMBER(SEARCH(AT$1,$D92)),"T","")</f>
        <v/>
      </c>
      <c r="AU92" t="str">
        <f>IF(ISNUMBER(SEARCH(AU$1,$D92)),"T","")</f>
        <v/>
      </c>
      <c r="AV92" t="str">
        <f>IF(ISNUMBER(SEARCH(AV$1,$D92)),"T","")</f>
        <v/>
      </c>
    </row>
    <row r="93" spans="1:48" x14ac:dyDescent="0.85">
      <c r="A93">
        <v>721</v>
      </c>
      <c r="B93" t="s">
        <v>1603</v>
      </c>
      <c r="C93" t="s">
        <v>1605</v>
      </c>
      <c r="D93" t="s">
        <v>1604</v>
      </c>
      <c r="E93">
        <v>6</v>
      </c>
      <c r="F93">
        <v>80</v>
      </c>
      <c r="G93">
        <v>110</v>
      </c>
      <c r="H93">
        <v>120</v>
      </c>
      <c r="I93">
        <v>130</v>
      </c>
      <c r="J93">
        <v>90</v>
      </c>
      <c r="K93">
        <v>70</v>
      </c>
      <c r="L93">
        <f>MAX(G93,I93)</f>
        <v>130</v>
      </c>
      <c r="M93">
        <f>MIN(H93,J93)</f>
        <v>90</v>
      </c>
      <c r="N93" s="1">
        <f>(F93*2+31)/2+60</f>
        <v>155.5</v>
      </c>
      <c r="O93" s="1">
        <f>(L93*2+31)/2+5</f>
        <v>150.5</v>
      </c>
      <c r="P93" s="1">
        <f>(M93*2+31)/2+5</f>
        <v>110.5</v>
      </c>
      <c r="Q93" s="1">
        <f>N93*P93</f>
        <v>17182.75</v>
      </c>
      <c r="R93" s="1">
        <f>((H93*2+31)/2+5)*N93</f>
        <v>21847.75</v>
      </c>
      <c r="S93" s="1">
        <f>((J93*2+31)/2+5)*N93</f>
        <v>17182.75</v>
      </c>
      <c r="T93" s="1">
        <v>494.30303886674301</v>
      </c>
      <c r="U93" s="1">
        <f>IF(T93&lt;200, 0, T93)</f>
        <v>494.30303886674301</v>
      </c>
      <c r="V93" s="5">
        <f>U93*O93</f>
        <v>74392.607349444821</v>
      </c>
      <c r="W93" s="2">
        <f>Q93/(constants!$B$1 * constants!$B$2 * (110/250) * AVERAGE(0.8, 1) * 1.5)</f>
        <v>2.6325983520432357</v>
      </c>
      <c r="X93" s="3">
        <v>0.3532234777715072</v>
      </c>
      <c r="Y93" s="1">
        <f>(W93+X93)*O93</f>
        <v>449.36618538711878</v>
      </c>
      <c r="Z93" s="7">
        <v>1.1000000000000001</v>
      </c>
      <c r="AA93" s="7">
        <v>1</v>
      </c>
      <c r="AB93" s="1">
        <f>Y93*Z93*AA93</f>
        <v>494.30280392583069</v>
      </c>
      <c r="AC93" t="str">
        <f>CONCATENATE("https://wiki.52poke.com/wiki/", B93)</f>
        <v>https://wiki.52poke.com/wiki/波尔凯尼恩</v>
      </c>
      <c r="AD93" s="6">
        <f>(T93-AB93)^2</f>
        <v>5.5197232282334407E-8</v>
      </c>
      <c r="AE93" t="str">
        <f>IF(ISNUMBER(SEARCH(AE$1,$D93)),"T","")</f>
        <v/>
      </c>
      <c r="AF93" t="str">
        <f>IF(ISNUMBER(SEARCH(AF$1,$D93)),"T","")</f>
        <v>T</v>
      </c>
      <c r="AG93" t="str">
        <f>IF(ISNUMBER(SEARCH(AG$1,$D93)),"T","")</f>
        <v>T</v>
      </c>
      <c r="AH93" t="str">
        <f>IF(ISNUMBER(SEARCH(AH$1,$D93)),"T","")</f>
        <v/>
      </c>
      <c r="AI93" t="str">
        <f>IF(ISNUMBER(SEARCH(AI$1,$D93)),"T","")</f>
        <v/>
      </c>
      <c r="AJ93" t="str">
        <f>IF(ISNUMBER(SEARCH(AJ$1,$D93)),"T","")</f>
        <v/>
      </c>
      <c r="AK93" t="str">
        <f>IF(ISNUMBER(SEARCH(AK$1,$D93)),"T","")</f>
        <v/>
      </c>
      <c r="AL93" t="str">
        <f>IF(ISNUMBER(SEARCH(AL$1,$D93)),"T","")</f>
        <v/>
      </c>
      <c r="AM93" t="str">
        <f>IF(ISNUMBER(SEARCH(AM$1,$D93)),"T","")</f>
        <v/>
      </c>
      <c r="AN93" t="str">
        <f>IF(ISNUMBER(SEARCH(AN$1,$D93)),"T","")</f>
        <v/>
      </c>
      <c r="AO93" t="str">
        <f>IF(ISNUMBER(SEARCH(AO$1,$D93)),"T","")</f>
        <v/>
      </c>
      <c r="AP93" t="str">
        <f>IF(ISNUMBER(SEARCH(AP$1,$D93)),"T","")</f>
        <v/>
      </c>
      <c r="AQ93" t="str">
        <f>IF(ISNUMBER(SEARCH(AQ$1,$D93)),"T","")</f>
        <v/>
      </c>
      <c r="AR93" t="str">
        <f>IF(ISNUMBER(SEARCH(AR$1,$D93)),"T","")</f>
        <v/>
      </c>
      <c r="AS93" t="str">
        <f>IF(ISNUMBER(SEARCH(AS$1,$D93)),"T","")</f>
        <v/>
      </c>
      <c r="AT93" t="str">
        <f>IF(ISNUMBER(SEARCH(AT$1,$D93)),"T","")</f>
        <v/>
      </c>
      <c r="AU93" t="str">
        <f>IF(ISNUMBER(SEARCH(AU$1,$D93)),"T","")</f>
        <v/>
      </c>
      <c r="AV93" t="str">
        <f>IF(ISNUMBER(SEARCH(AV$1,$D93)),"T","")</f>
        <v/>
      </c>
    </row>
    <row r="94" spans="1:48" x14ac:dyDescent="0.85">
      <c r="A94">
        <v>807</v>
      </c>
      <c r="B94" t="s">
        <v>1790</v>
      </c>
      <c r="C94" t="s">
        <v>1791</v>
      </c>
      <c r="D94" t="s">
        <v>68</v>
      </c>
      <c r="E94">
        <v>7</v>
      </c>
      <c r="F94">
        <v>88</v>
      </c>
      <c r="G94">
        <v>112</v>
      </c>
      <c r="H94">
        <v>75</v>
      </c>
      <c r="I94">
        <v>102</v>
      </c>
      <c r="J94">
        <v>80</v>
      </c>
      <c r="K94">
        <v>143</v>
      </c>
      <c r="L94">
        <f>MAX(G94,I94)</f>
        <v>112</v>
      </c>
      <c r="M94">
        <f>MIN(H94,J94)</f>
        <v>75</v>
      </c>
      <c r="N94" s="1">
        <f>(F94*2+31)/2+60</f>
        <v>163.5</v>
      </c>
      <c r="O94" s="1">
        <f>(L94*2+31)/2+5</f>
        <v>132.5</v>
      </c>
      <c r="P94" s="1">
        <f>(M94*2+31)/2+5</f>
        <v>95.5</v>
      </c>
      <c r="Q94" s="1">
        <f>N94*P94</f>
        <v>15614.25</v>
      </c>
      <c r="R94" s="1">
        <f>((H94*2+31)/2+5)*N94</f>
        <v>15614.25</v>
      </c>
      <c r="S94" s="1">
        <f>((J94*2+31)/2+5)*N94</f>
        <v>16431.75</v>
      </c>
      <c r="T94" s="1">
        <v>492.88715812152094</v>
      </c>
      <c r="U94" s="1">
        <f>IF(T94&lt;200, 0, T94)</f>
        <v>492.88715812152094</v>
      </c>
      <c r="V94" s="5">
        <f>U94*O94</f>
        <v>65307.548451101524</v>
      </c>
      <c r="W94" s="2">
        <f>Q94/(constants!$B$1 * constants!$B$2 * (110/250) * AVERAGE(0.8, 1) * 1.5)</f>
        <v>2.3922857993272957</v>
      </c>
      <c r="X94" s="3">
        <v>0.98944298393902652</v>
      </c>
      <c r="Y94" s="1">
        <f>(W94+X94)*O94</f>
        <v>448.07906378278773</v>
      </c>
      <c r="Z94" s="7">
        <v>1.1000000000000001</v>
      </c>
      <c r="AA94" s="7">
        <v>1</v>
      </c>
      <c r="AB94" s="1">
        <f>Y94*Z94*AA94</f>
        <v>492.88697016106653</v>
      </c>
      <c r="AC94" t="str">
        <f>CONCATENATE("https://wiki.52poke.com/wiki/", B94)</f>
        <v>https://wiki.52poke.com/wiki/捷拉奥拉</v>
      </c>
      <c r="AD94" s="6">
        <f>(T94-AB94)^2</f>
        <v>3.5329132422575857E-8</v>
      </c>
      <c r="AE94" t="str">
        <f>IF(ISNUMBER(SEARCH(AE$1,$D94)),"T","")</f>
        <v/>
      </c>
      <c r="AF94" t="str">
        <f>IF(ISNUMBER(SEARCH(AF$1,$D94)),"T","")</f>
        <v/>
      </c>
      <c r="AG94" t="str">
        <f>IF(ISNUMBER(SEARCH(AG$1,$D94)),"T","")</f>
        <v/>
      </c>
      <c r="AH94" t="str">
        <f>IF(ISNUMBER(SEARCH(AH$1,$D94)),"T","")</f>
        <v/>
      </c>
      <c r="AI94" t="str">
        <f>IF(ISNUMBER(SEARCH(AI$1,$D94)),"T","")</f>
        <v>T</v>
      </c>
      <c r="AJ94" t="str">
        <f>IF(ISNUMBER(SEARCH(AJ$1,$D94)),"T","")</f>
        <v/>
      </c>
      <c r="AK94" t="str">
        <f>IF(ISNUMBER(SEARCH(AK$1,$D94)),"T","")</f>
        <v/>
      </c>
      <c r="AL94" t="str">
        <f>IF(ISNUMBER(SEARCH(AL$1,$D94)),"T","")</f>
        <v/>
      </c>
      <c r="AM94" t="str">
        <f>IF(ISNUMBER(SEARCH(AM$1,$D94)),"T","")</f>
        <v/>
      </c>
      <c r="AN94" t="str">
        <f>IF(ISNUMBER(SEARCH(AN$1,$D94)),"T","")</f>
        <v/>
      </c>
      <c r="AO94" t="str">
        <f>IF(ISNUMBER(SEARCH(AO$1,$D94)),"T","")</f>
        <v/>
      </c>
      <c r="AP94" t="str">
        <f>IF(ISNUMBER(SEARCH(AP$1,$D94)),"T","")</f>
        <v/>
      </c>
      <c r="AQ94" t="str">
        <f>IF(ISNUMBER(SEARCH(AQ$1,$D94)),"T","")</f>
        <v/>
      </c>
      <c r="AR94" t="str">
        <f>IF(ISNUMBER(SEARCH(AR$1,$D94)),"T","")</f>
        <v/>
      </c>
      <c r="AS94" t="str">
        <f>IF(ISNUMBER(SEARCH(AS$1,$D94)),"T","")</f>
        <v/>
      </c>
      <c r="AT94" t="str">
        <f>IF(ISNUMBER(SEARCH(AT$1,$D94)),"T","")</f>
        <v/>
      </c>
      <c r="AU94" t="str">
        <f>IF(ISNUMBER(SEARCH(AU$1,$D94)),"T","")</f>
        <v/>
      </c>
      <c r="AV94" t="str">
        <f>IF(ISNUMBER(SEARCH(AV$1,$D94)),"T","")</f>
        <v/>
      </c>
    </row>
    <row r="95" spans="1:48" x14ac:dyDescent="0.85">
      <c r="A95">
        <v>784</v>
      </c>
      <c r="B95" t="s">
        <v>1741</v>
      </c>
      <c r="C95" t="s">
        <v>1742</v>
      </c>
      <c r="D95" t="s">
        <v>1739</v>
      </c>
      <c r="E95">
        <v>7</v>
      </c>
      <c r="F95">
        <v>75</v>
      </c>
      <c r="G95">
        <v>110</v>
      </c>
      <c r="H95">
        <v>125</v>
      </c>
      <c r="I95">
        <v>100</v>
      </c>
      <c r="J95">
        <v>105</v>
      </c>
      <c r="K95">
        <v>85</v>
      </c>
      <c r="L95">
        <f>MAX(G95,I95)</f>
        <v>110</v>
      </c>
      <c r="M95">
        <f>MIN(H95,J95)</f>
        <v>105</v>
      </c>
      <c r="N95" s="1">
        <f>(F95*2+31)/2+60</f>
        <v>150.5</v>
      </c>
      <c r="O95" s="1">
        <f>(L95*2+31)/2+5</f>
        <v>130.5</v>
      </c>
      <c r="P95" s="1">
        <f>(M95*2+31)/2+5</f>
        <v>125.5</v>
      </c>
      <c r="Q95" s="1">
        <f>N95*P95</f>
        <v>18887.75</v>
      </c>
      <c r="R95" s="1">
        <f>((H95*2+31)/2+5)*N95</f>
        <v>21897.75</v>
      </c>
      <c r="S95" s="1">
        <f>((J95*2+31)/2+5)*N95</f>
        <v>18887.75</v>
      </c>
      <c r="T95" s="1">
        <v>492.56968266642713</v>
      </c>
      <c r="U95" s="1">
        <f>IF(T95&lt;200, 0, T95)</f>
        <v>492.56968266642713</v>
      </c>
      <c r="V95" s="5">
        <f>U95*O95</f>
        <v>64280.343587968739</v>
      </c>
      <c r="W95" s="2">
        <f>Q95/(constants!$B$1 * constants!$B$2 * (110/250) * AVERAGE(0.8, 1) * 1.5)</f>
        <v>2.893824301919345</v>
      </c>
      <c r="X95" s="3">
        <v>0.537519889876787</v>
      </c>
      <c r="Y95" s="1">
        <f>(W95+X95)*O95</f>
        <v>447.79041702939526</v>
      </c>
      <c r="Z95" s="7">
        <v>1.1000000000000001</v>
      </c>
      <c r="AA95" s="7">
        <v>1</v>
      </c>
      <c r="AB95" s="1">
        <f>Y95*Z95*AA95</f>
        <v>492.56945873233479</v>
      </c>
      <c r="AC95" t="str">
        <f>CONCATENATE("https://wiki.52poke.com/wiki/", B95)</f>
        <v>https://wiki.52poke.com/wiki/杖尾鳞甲龙</v>
      </c>
      <c r="AD95" s="6">
        <f>(T95-AB95)^2</f>
        <v>5.014647770876102E-8</v>
      </c>
      <c r="AE95" t="str">
        <f>IF(ISNUMBER(SEARCH(AE$1,$D95)),"T","")</f>
        <v/>
      </c>
      <c r="AF95" t="str">
        <f>IF(ISNUMBER(SEARCH(AF$1,$D95)),"T","")</f>
        <v/>
      </c>
      <c r="AG95" t="str">
        <f>IF(ISNUMBER(SEARCH(AG$1,$D95)),"T","")</f>
        <v/>
      </c>
      <c r="AH95" t="str">
        <f>IF(ISNUMBER(SEARCH(AH$1,$D95)),"T","")</f>
        <v/>
      </c>
      <c r="AI95" t="str">
        <f>IF(ISNUMBER(SEARCH(AI$1,$D95)),"T","")</f>
        <v/>
      </c>
      <c r="AJ95" t="str">
        <f>IF(ISNUMBER(SEARCH(AJ$1,$D95)),"T","")</f>
        <v/>
      </c>
      <c r="AK95" t="str">
        <f>IF(ISNUMBER(SEARCH(AK$1,$D95)),"T","")</f>
        <v>T</v>
      </c>
      <c r="AL95" t="str">
        <f>IF(ISNUMBER(SEARCH(AL$1,$D95)),"T","")</f>
        <v/>
      </c>
      <c r="AM95" t="str">
        <f>IF(ISNUMBER(SEARCH(AM$1,$D95)),"T","")</f>
        <v/>
      </c>
      <c r="AN95" t="str">
        <f>IF(ISNUMBER(SEARCH(AN$1,$D95)),"T","")</f>
        <v/>
      </c>
      <c r="AO95" t="str">
        <f>IF(ISNUMBER(SEARCH(AO$1,$D95)),"T","")</f>
        <v/>
      </c>
      <c r="AP95" t="str">
        <f>IF(ISNUMBER(SEARCH(AP$1,$D95)),"T","")</f>
        <v/>
      </c>
      <c r="AQ95" t="str">
        <f>IF(ISNUMBER(SEARCH(AQ$1,$D95)),"T","")</f>
        <v/>
      </c>
      <c r="AR95" t="str">
        <f>IF(ISNUMBER(SEARCH(AR$1,$D95)),"T","")</f>
        <v/>
      </c>
      <c r="AS95" t="str">
        <f>IF(ISNUMBER(SEARCH(AS$1,$D95)),"T","")</f>
        <v>T</v>
      </c>
      <c r="AT95" t="str">
        <f>IF(ISNUMBER(SEARCH(AT$1,$D95)),"T","")</f>
        <v/>
      </c>
      <c r="AU95" t="str">
        <f>IF(ISNUMBER(SEARCH(AU$1,$D95)),"T","")</f>
        <v/>
      </c>
      <c r="AV95" t="str">
        <f>IF(ISNUMBER(SEARCH(AV$1,$D95)),"T","")</f>
        <v/>
      </c>
    </row>
    <row r="96" spans="1:48" x14ac:dyDescent="0.85">
      <c r="A96">
        <v>530</v>
      </c>
      <c r="B96" t="s">
        <v>1185</v>
      </c>
      <c r="C96" t="s">
        <v>1186</v>
      </c>
      <c r="D96" t="s">
        <v>128</v>
      </c>
      <c r="E96">
        <v>5</v>
      </c>
      <c r="F96">
        <v>110</v>
      </c>
      <c r="G96">
        <v>135</v>
      </c>
      <c r="H96">
        <v>60</v>
      </c>
      <c r="I96">
        <v>50</v>
      </c>
      <c r="J96">
        <v>65</v>
      </c>
      <c r="K96">
        <v>88</v>
      </c>
      <c r="L96">
        <f>MAX(G96,I96)</f>
        <v>135</v>
      </c>
      <c r="M96">
        <f>MIN(H96,J96)</f>
        <v>60</v>
      </c>
      <c r="N96" s="1">
        <f>(F96*2+31)/2+60</f>
        <v>185.5</v>
      </c>
      <c r="O96" s="1">
        <f>(L96*2+31)/2+5</f>
        <v>155.5</v>
      </c>
      <c r="P96" s="1">
        <f>(M96*2+31)/2+5</f>
        <v>80.5</v>
      </c>
      <c r="Q96" s="1">
        <f>N96*P96</f>
        <v>14932.75</v>
      </c>
      <c r="R96" s="1">
        <f>((H96*2+31)/2+5)*N96</f>
        <v>14932.75</v>
      </c>
      <c r="S96" s="1">
        <f>((J96*2+31)/2+5)*N96</f>
        <v>15860.25</v>
      </c>
      <c r="T96" s="1">
        <v>490.26221364401977</v>
      </c>
      <c r="U96" s="1">
        <f>IF(T96&lt;200, 0, T96)</f>
        <v>490.26221364401977</v>
      </c>
      <c r="V96" s="5">
        <f>U96*O96</f>
        <v>76235.774221645072</v>
      </c>
      <c r="W96" s="2">
        <f>Q96/(constants!$B$1 * constants!$B$2 * (110/250) * AVERAGE(0.8, 1) * 1.5)</f>
        <v>2.2878720252272555</v>
      </c>
      <c r="X96" s="3">
        <v>0.57831916263733474</v>
      </c>
      <c r="Y96" s="1">
        <f>(W96+X96)*O96</f>
        <v>445.69272971294379</v>
      </c>
      <c r="Z96" s="7">
        <v>1.1000000000000001</v>
      </c>
      <c r="AA96" s="7">
        <v>1</v>
      </c>
      <c r="AB96" s="1">
        <f>Y96*Z96*AA96</f>
        <v>490.26200268423821</v>
      </c>
      <c r="AC96" t="str">
        <f>CONCATENATE("https://wiki.52poke.com/wiki/", B96)</f>
        <v>https://wiki.52poke.com/wiki/龙头地鼠</v>
      </c>
      <c r="AD96" s="6">
        <f>(T96-AB96)^2</f>
        <v>4.4504029433615348E-8</v>
      </c>
      <c r="AE96" t="str">
        <f>IF(ISNUMBER(SEARCH(AE$1,$D96)),"T","")</f>
        <v/>
      </c>
      <c r="AF96" t="str">
        <f>IF(ISNUMBER(SEARCH(AF$1,$D96)),"T","")</f>
        <v/>
      </c>
      <c r="AG96" t="str">
        <f>IF(ISNUMBER(SEARCH(AG$1,$D96)),"T","")</f>
        <v/>
      </c>
      <c r="AH96" t="str">
        <f>IF(ISNUMBER(SEARCH(AH$1,$D96)),"T","")</f>
        <v/>
      </c>
      <c r="AI96" t="str">
        <f>IF(ISNUMBER(SEARCH(AI$1,$D96)),"T","")</f>
        <v/>
      </c>
      <c r="AJ96" t="str">
        <f>IF(ISNUMBER(SEARCH(AJ$1,$D96)),"T","")</f>
        <v/>
      </c>
      <c r="AK96" t="str">
        <f>IF(ISNUMBER(SEARCH(AK$1,$D96)),"T","")</f>
        <v/>
      </c>
      <c r="AL96" t="str">
        <f>IF(ISNUMBER(SEARCH(AL$1,$D96)),"T","")</f>
        <v/>
      </c>
      <c r="AM96" t="str">
        <f>IF(ISNUMBER(SEARCH(AM$1,$D96)),"T","")</f>
        <v>T</v>
      </c>
      <c r="AN96" t="str">
        <f>IF(ISNUMBER(SEARCH(AN$1,$D96)),"T","")</f>
        <v/>
      </c>
      <c r="AO96" t="str">
        <f>IF(ISNUMBER(SEARCH(AO$1,$D96)),"T","")</f>
        <v/>
      </c>
      <c r="AP96" t="str">
        <f>IF(ISNUMBER(SEARCH(AP$1,$D96)),"T","")</f>
        <v/>
      </c>
      <c r="AQ96" t="str">
        <f>IF(ISNUMBER(SEARCH(AQ$1,$D96)),"T","")</f>
        <v/>
      </c>
      <c r="AR96" t="str">
        <f>IF(ISNUMBER(SEARCH(AR$1,$D96)),"T","")</f>
        <v/>
      </c>
      <c r="AS96" t="str">
        <f>IF(ISNUMBER(SEARCH(AS$1,$D96)),"T","")</f>
        <v/>
      </c>
      <c r="AT96" t="str">
        <f>IF(ISNUMBER(SEARCH(AT$1,$D96)),"T","")</f>
        <v/>
      </c>
      <c r="AU96" t="str">
        <f>IF(ISNUMBER(SEARCH(AU$1,$D96)),"T","")</f>
        <v>T</v>
      </c>
      <c r="AV96" t="str">
        <f>IF(ISNUMBER(SEARCH(AV$1,$D96)),"T","")</f>
        <v/>
      </c>
    </row>
    <row r="97" spans="1:48" x14ac:dyDescent="0.85">
      <c r="A97">
        <v>797</v>
      </c>
      <c r="B97" t="s">
        <v>1769</v>
      </c>
      <c r="C97" t="s">
        <v>1770</v>
      </c>
      <c r="D97" t="s">
        <v>535</v>
      </c>
      <c r="E97">
        <v>7</v>
      </c>
      <c r="F97">
        <v>97</v>
      </c>
      <c r="G97">
        <v>101</v>
      </c>
      <c r="H97">
        <v>103</v>
      </c>
      <c r="I97">
        <v>107</v>
      </c>
      <c r="J97">
        <v>101</v>
      </c>
      <c r="K97">
        <v>61</v>
      </c>
      <c r="L97">
        <f>MAX(G97,I97)</f>
        <v>107</v>
      </c>
      <c r="M97">
        <f>MIN(H97,J97)</f>
        <v>101</v>
      </c>
      <c r="N97" s="1">
        <f>(F97*2+31)/2+60</f>
        <v>172.5</v>
      </c>
      <c r="O97" s="1">
        <f>(L97*2+31)/2+5</f>
        <v>127.5</v>
      </c>
      <c r="P97" s="1">
        <f>(M97*2+31)/2+5</f>
        <v>121.5</v>
      </c>
      <c r="Q97" s="1">
        <f>N97*P97</f>
        <v>20958.75</v>
      </c>
      <c r="R97" s="1">
        <f>((H97*2+31)/2+5)*N97</f>
        <v>21303.75</v>
      </c>
      <c r="S97" s="1">
        <f>((J97*2+31)/2+5)*N97</f>
        <v>20958.75</v>
      </c>
      <c r="T97" s="1">
        <v>489.6429143484097</v>
      </c>
      <c r="U97" s="1">
        <f>IF(T97&lt;200, 0, T97)</f>
        <v>489.6429143484097</v>
      </c>
      <c r="V97" s="5">
        <f>U97*O97</f>
        <v>62429.471579422236</v>
      </c>
      <c r="W97" s="2">
        <f>Q97/(constants!$B$1 * constants!$B$2 * (110/250) * AVERAGE(0.8, 1) * 1.5)</f>
        <v>3.2111257342908535</v>
      </c>
      <c r="X97" s="3">
        <v>0.28008761025678741</v>
      </c>
      <c r="Y97" s="1">
        <f>(W97+X97)*O97</f>
        <v>445.12970142982419</v>
      </c>
      <c r="Z97" s="7">
        <v>1.1000000000000001</v>
      </c>
      <c r="AA97" s="7">
        <v>1</v>
      </c>
      <c r="AB97" s="1">
        <f>Y97*Z97*AA97</f>
        <v>489.64267157280665</v>
      </c>
      <c r="AC97" t="str">
        <f>CONCATENATE("https://wiki.52poke.com/wiki/", B97)</f>
        <v>https://wiki.52poke.com/wiki/铁火辉夜</v>
      </c>
      <c r="AD97" s="6">
        <f>(T97-AB97)^2</f>
        <v>5.8939993439026684E-8</v>
      </c>
      <c r="AE97" t="str">
        <f>IF(ISNUMBER(SEARCH(AE$1,$D97)),"T","")</f>
        <v/>
      </c>
      <c r="AF97" t="str">
        <f>IF(ISNUMBER(SEARCH(AF$1,$D97)),"T","")</f>
        <v/>
      </c>
      <c r="AG97" t="str">
        <f>IF(ISNUMBER(SEARCH(AG$1,$D97)),"T","")</f>
        <v/>
      </c>
      <c r="AH97" t="str">
        <f>IF(ISNUMBER(SEARCH(AH$1,$D97)),"T","")</f>
        <v/>
      </c>
      <c r="AI97" t="str">
        <f>IF(ISNUMBER(SEARCH(AI$1,$D97)),"T","")</f>
        <v/>
      </c>
      <c r="AJ97" t="str">
        <f>IF(ISNUMBER(SEARCH(AJ$1,$D97)),"T","")</f>
        <v/>
      </c>
      <c r="AK97" t="str">
        <f>IF(ISNUMBER(SEARCH(AK$1,$D97)),"T","")</f>
        <v/>
      </c>
      <c r="AL97" t="str">
        <f>IF(ISNUMBER(SEARCH(AL$1,$D97)),"T","")</f>
        <v/>
      </c>
      <c r="AM97" t="str">
        <f>IF(ISNUMBER(SEARCH(AM$1,$D97)),"T","")</f>
        <v/>
      </c>
      <c r="AN97" t="str">
        <f>IF(ISNUMBER(SEARCH(AN$1,$D97)),"T","")</f>
        <v>T</v>
      </c>
      <c r="AO97" t="str">
        <f>IF(ISNUMBER(SEARCH(AO$1,$D97)),"T","")</f>
        <v/>
      </c>
      <c r="AP97" t="str">
        <f>IF(ISNUMBER(SEARCH(AP$1,$D97)),"T","")</f>
        <v/>
      </c>
      <c r="AQ97" t="str">
        <f>IF(ISNUMBER(SEARCH(AQ$1,$D97)),"T","")</f>
        <v/>
      </c>
      <c r="AR97" t="str">
        <f>IF(ISNUMBER(SEARCH(AR$1,$D97)),"T","")</f>
        <v/>
      </c>
      <c r="AS97" t="str">
        <f>IF(ISNUMBER(SEARCH(AS$1,$D97)),"T","")</f>
        <v/>
      </c>
      <c r="AT97" t="str">
        <f>IF(ISNUMBER(SEARCH(AT$1,$D97)),"T","")</f>
        <v/>
      </c>
      <c r="AU97" t="str">
        <f>IF(ISNUMBER(SEARCH(AU$1,$D97)),"T","")</f>
        <v>T</v>
      </c>
      <c r="AV97" t="str">
        <f>IF(ISNUMBER(SEARCH(AV$1,$D97)),"T","")</f>
        <v/>
      </c>
    </row>
    <row r="98" spans="1:48" x14ac:dyDescent="0.85">
      <c r="A98">
        <v>994</v>
      </c>
      <c r="B98" t="s">
        <v>2196</v>
      </c>
      <c r="C98" t="s">
        <v>2198</v>
      </c>
      <c r="D98" t="s">
        <v>2197</v>
      </c>
      <c r="E98">
        <v>9</v>
      </c>
      <c r="F98">
        <v>80</v>
      </c>
      <c r="G98">
        <v>70</v>
      </c>
      <c r="H98">
        <v>60</v>
      </c>
      <c r="I98">
        <v>140</v>
      </c>
      <c r="J98">
        <v>110</v>
      </c>
      <c r="K98">
        <v>110</v>
      </c>
      <c r="L98">
        <f>MAX(G98,I98)</f>
        <v>140</v>
      </c>
      <c r="M98">
        <f>MIN(H98,J98)</f>
        <v>60</v>
      </c>
      <c r="N98" s="1">
        <f>(F98*2+31)/2+60</f>
        <v>155.5</v>
      </c>
      <c r="O98" s="1">
        <f>(L98*2+31)/2+5</f>
        <v>160.5</v>
      </c>
      <c r="P98" s="1">
        <f>(M98*2+31)/2+5</f>
        <v>80.5</v>
      </c>
      <c r="Q98" s="1">
        <f>N98*P98</f>
        <v>12517.75</v>
      </c>
      <c r="R98" s="1">
        <f>((H98*2+31)/2+5)*N98</f>
        <v>12517.75</v>
      </c>
      <c r="S98" s="1">
        <f>((J98*2+31)/2+5)*N98</f>
        <v>20292.75</v>
      </c>
      <c r="T98" s="1">
        <v>489.63880363594245</v>
      </c>
      <c r="U98" s="1">
        <f>IF(T98&lt;200, 0, T98)</f>
        <v>489.63880363594245</v>
      </c>
      <c r="V98" s="5">
        <f>U98*O98</f>
        <v>78587.027983568769</v>
      </c>
      <c r="W98" s="2">
        <f>Q98/(constants!$B$1 * constants!$B$2 * (110/250) * AVERAGE(0.8, 1) * 1.5)</f>
        <v>1.9178657677781039</v>
      </c>
      <c r="X98" s="3">
        <v>0.8555050682875901</v>
      </c>
      <c r="Y98" s="1">
        <f>(W98+X98)*O98</f>
        <v>445.12601918854386</v>
      </c>
      <c r="Z98" s="7">
        <v>1.1000000000000001</v>
      </c>
      <c r="AA98" s="7">
        <v>1</v>
      </c>
      <c r="AB98" s="1">
        <f>Y98*Z98*AA98</f>
        <v>489.63862110739831</v>
      </c>
      <c r="AC98" t="str">
        <f>CONCATENATE("https://wiki.52poke.com/wiki/", B98)</f>
        <v>https://wiki.52poke.com/wiki/铁毒蛾</v>
      </c>
      <c r="AD98" s="6">
        <f>(T98-AB98)^2</f>
        <v>3.3316669427376995E-8</v>
      </c>
      <c r="AE98" t="str">
        <f>IF(ISNUMBER(SEARCH(AE$1,$D98)),"T","")</f>
        <v/>
      </c>
      <c r="AF98" t="str">
        <f>IF(ISNUMBER(SEARCH(AF$1,$D98)),"T","")</f>
        <v>T</v>
      </c>
      <c r="AG98" t="str">
        <f>IF(ISNUMBER(SEARCH(AG$1,$D98)),"T","")</f>
        <v/>
      </c>
      <c r="AH98" t="str">
        <f>IF(ISNUMBER(SEARCH(AH$1,$D98)),"T","")</f>
        <v/>
      </c>
      <c r="AI98" t="str">
        <f>IF(ISNUMBER(SEARCH(AI$1,$D98)),"T","")</f>
        <v/>
      </c>
      <c r="AJ98" t="str">
        <f>IF(ISNUMBER(SEARCH(AJ$1,$D98)),"T","")</f>
        <v/>
      </c>
      <c r="AK98" t="str">
        <f>IF(ISNUMBER(SEARCH(AK$1,$D98)),"T","")</f>
        <v/>
      </c>
      <c r="AL98" t="str">
        <f>IF(ISNUMBER(SEARCH(AL$1,$D98)),"T","")</f>
        <v>T</v>
      </c>
      <c r="AM98" t="str">
        <f>IF(ISNUMBER(SEARCH(AM$1,$D98)),"T","")</f>
        <v/>
      </c>
      <c r="AN98" t="str">
        <f>IF(ISNUMBER(SEARCH(AN$1,$D98)),"T","")</f>
        <v/>
      </c>
      <c r="AO98" t="str">
        <f>IF(ISNUMBER(SEARCH(AO$1,$D98)),"T","")</f>
        <v/>
      </c>
      <c r="AP98" t="str">
        <f>IF(ISNUMBER(SEARCH(AP$1,$D98)),"T","")</f>
        <v/>
      </c>
      <c r="AQ98" t="str">
        <f>IF(ISNUMBER(SEARCH(AQ$1,$D98)),"T","")</f>
        <v/>
      </c>
      <c r="AR98" t="str">
        <f>IF(ISNUMBER(SEARCH(AR$1,$D98)),"T","")</f>
        <v/>
      </c>
      <c r="AS98" t="str">
        <f>IF(ISNUMBER(SEARCH(AS$1,$D98)),"T","")</f>
        <v/>
      </c>
      <c r="AT98" t="str">
        <f>IF(ISNUMBER(SEARCH(AT$1,$D98)),"T","")</f>
        <v/>
      </c>
      <c r="AU98" t="str">
        <f>IF(ISNUMBER(SEARCH(AU$1,$D98)),"T","")</f>
        <v/>
      </c>
      <c r="AV98" t="str">
        <f>IF(ISNUMBER(SEARCH(AV$1,$D98)),"T","")</f>
        <v/>
      </c>
    </row>
    <row r="99" spans="1:48" x14ac:dyDescent="0.85">
      <c r="A99">
        <v>555</v>
      </c>
      <c r="B99" t="s">
        <v>1237</v>
      </c>
      <c r="C99" t="s">
        <v>1238</v>
      </c>
      <c r="D99" t="s">
        <v>97</v>
      </c>
      <c r="E99">
        <v>5</v>
      </c>
      <c r="F99">
        <v>105</v>
      </c>
      <c r="G99">
        <v>140</v>
      </c>
      <c r="H99">
        <v>55</v>
      </c>
      <c r="I99">
        <v>30</v>
      </c>
      <c r="J99">
        <v>55</v>
      </c>
      <c r="K99">
        <v>95</v>
      </c>
      <c r="L99">
        <f>MAX(G99,I99)</f>
        <v>140</v>
      </c>
      <c r="M99">
        <f>MIN(H99,J99)</f>
        <v>55</v>
      </c>
      <c r="N99" s="1">
        <f>(F99*2+31)/2+60</f>
        <v>180.5</v>
      </c>
      <c r="O99" s="1">
        <f>(L99*2+31)/2+5</f>
        <v>160.5</v>
      </c>
      <c r="P99" s="1">
        <f>(M99*2+31)/2+5</f>
        <v>75.5</v>
      </c>
      <c r="Q99" s="1">
        <f>N99*P99</f>
        <v>13627.75</v>
      </c>
      <c r="R99" s="1">
        <f>((H99*2+31)/2+5)*N99</f>
        <v>13627.75</v>
      </c>
      <c r="S99" s="1">
        <f>((J99*2+31)/2+5)*N99</f>
        <v>13627.75</v>
      </c>
      <c r="T99" s="1">
        <v>486.80411995722847</v>
      </c>
      <c r="U99" s="1">
        <f>IF(T99&lt;200, 0, T99)</f>
        <v>486.80411995722847</v>
      </c>
      <c r="V99" s="5">
        <f>U99*O99</f>
        <v>78132.061253135165</v>
      </c>
      <c r="W99" s="2">
        <f>Q99/(constants!$B$1 * constants!$B$2 * (110/250) * AVERAGE(0.8, 1) * 1.5)</f>
        <v>2.0879307556739874</v>
      </c>
      <c r="X99" s="3">
        <v>0.6693840063941694</v>
      </c>
      <c r="Y99" s="1">
        <f>(W99+X99)*O99</f>
        <v>442.54901931193922</v>
      </c>
      <c r="Z99" s="7">
        <v>1.1000000000000001</v>
      </c>
      <c r="AA99" s="7">
        <v>1</v>
      </c>
      <c r="AB99" s="1">
        <f>Y99*Z99*AA99</f>
        <v>486.80392124313317</v>
      </c>
      <c r="AC99" t="str">
        <f>CONCATENATE("https://wiki.52poke.com/wiki/", B99)</f>
        <v>https://wiki.52poke.com/wiki/达摩狒狒</v>
      </c>
      <c r="AD99" s="6">
        <f>(T99-AB99)^2</f>
        <v>3.9487291667160649E-8</v>
      </c>
      <c r="AE99" t="str">
        <f>IF(ISNUMBER(SEARCH(AE$1,$D99)),"T","")</f>
        <v/>
      </c>
      <c r="AF99" t="str">
        <f>IF(ISNUMBER(SEARCH(AF$1,$D99)),"T","")</f>
        <v/>
      </c>
      <c r="AG99" t="str">
        <f>IF(ISNUMBER(SEARCH(AG$1,$D99)),"T","")</f>
        <v/>
      </c>
      <c r="AH99" t="str">
        <f>IF(ISNUMBER(SEARCH(AH$1,$D99)),"T","")</f>
        <v/>
      </c>
      <c r="AI99" t="str">
        <f>IF(ISNUMBER(SEARCH(AI$1,$D99)),"T","")</f>
        <v/>
      </c>
      <c r="AJ99" t="str">
        <f>IF(ISNUMBER(SEARCH(AJ$1,$D99)),"T","")</f>
        <v>T</v>
      </c>
      <c r="AK99" t="str">
        <f>IF(ISNUMBER(SEARCH(AK$1,$D99)),"T","")</f>
        <v/>
      </c>
      <c r="AL99" t="str">
        <f>IF(ISNUMBER(SEARCH(AL$1,$D99)),"T","")</f>
        <v/>
      </c>
      <c r="AM99" t="str">
        <f>IF(ISNUMBER(SEARCH(AM$1,$D99)),"T","")</f>
        <v/>
      </c>
      <c r="AN99" t="str">
        <f>IF(ISNUMBER(SEARCH(AN$1,$D99)),"T","")</f>
        <v/>
      </c>
      <c r="AO99" t="str">
        <f>IF(ISNUMBER(SEARCH(AO$1,$D99)),"T","")</f>
        <v/>
      </c>
      <c r="AP99" t="str">
        <f>IF(ISNUMBER(SEARCH(AP$1,$D99)),"T","")</f>
        <v/>
      </c>
      <c r="AQ99" t="str">
        <f>IF(ISNUMBER(SEARCH(AQ$1,$D99)),"T","")</f>
        <v/>
      </c>
      <c r="AR99" t="str">
        <f>IF(ISNUMBER(SEARCH(AR$1,$D99)),"T","")</f>
        <v/>
      </c>
      <c r="AS99" t="str">
        <f>IF(ISNUMBER(SEARCH(AS$1,$D99)),"T","")</f>
        <v/>
      </c>
      <c r="AT99" t="str">
        <f>IF(ISNUMBER(SEARCH(AT$1,$D99)),"T","")</f>
        <v/>
      </c>
      <c r="AU99" t="str">
        <f>IF(ISNUMBER(SEARCH(AU$1,$D99)),"T","")</f>
        <v/>
      </c>
      <c r="AV99" t="str">
        <f>IF(ISNUMBER(SEARCH(AV$1,$D99)),"T","")</f>
        <v/>
      </c>
    </row>
    <row r="100" spans="1:48" x14ac:dyDescent="0.85">
      <c r="A100">
        <v>350</v>
      </c>
      <c r="B100" t="s">
        <v>803</v>
      </c>
      <c r="C100" t="s">
        <v>804</v>
      </c>
      <c r="D100" t="s">
        <v>25</v>
      </c>
      <c r="E100">
        <v>3</v>
      </c>
      <c r="F100">
        <v>95</v>
      </c>
      <c r="G100">
        <v>60</v>
      </c>
      <c r="H100">
        <v>79</v>
      </c>
      <c r="I100">
        <v>100</v>
      </c>
      <c r="J100">
        <v>125</v>
      </c>
      <c r="K100">
        <v>81</v>
      </c>
      <c r="L100">
        <f>MAX(G100,I100)</f>
        <v>100</v>
      </c>
      <c r="M100">
        <f>MIN(H100,J100)</f>
        <v>79</v>
      </c>
      <c r="N100" s="1">
        <f>(F100*2+31)/2+60</f>
        <v>170.5</v>
      </c>
      <c r="O100" s="1">
        <f>(L100*2+31)/2+5</f>
        <v>120.5</v>
      </c>
      <c r="P100" s="1">
        <f>(M100*2+31)/2+5</f>
        <v>99.5</v>
      </c>
      <c r="Q100" s="1">
        <f>N100*P100</f>
        <v>16964.75</v>
      </c>
      <c r="R100" s="1">
        <f>((H100*2+31)/2+5)*N100</f>
        <v>16964.75</v>
      </c>
      <c r="S100" s="1">
        <f>((J100*2+31)/2+5)*N100</f>
        <v>24807.75</v>
      </c>
      <c r="T100" s="1">
        <v>485.855989110054</v>
      </c>
      <c r="U100" s="1">
        <f>IF(T100&lt;200, 0, T100)</f>
        <v>485.855989110054</v>
      </c>
      <c r="V100" s="5">
        <f>U100*O100</f>
        <v>58545.646687761509</v>
      </c>
      <c r="W100" s="2">
        <f>Q100/(constants!$B$1 * constants!$B$2 * (110/250) * AVERAGE(0.8, 1) * 1.5)</f>
        <v>2.5991982012672876</v>
      </c>
      <c r="X100" s="3">
        <v>0.50233878960468781</v>
      </c>
      <c r="Y100" s="1">
        <f>(W100+X100)*O100</f>
        <v>373.73520740007302</v>
      </c>
      <c r="Z100" s="7">
        <v>1.3</v>
      </c>
      <c r="AA100" s="7">
        <v>1</v>
      </c>
      <c r="AB100" s="1">
        <f>Y100*Z100*AA100</f>
        <v>485.85576962009492</v>
      </c>
      <c r="AC100" t="str">
        <f>CONCATENATE("https://wiki.52poke.com/wiki/", B100)</f>
        <v>https://wiki.52poke.com/wiki/美纳斯</v>
      </c>
      <c r="AD100" s="6">
        <f>(T100-AB100)^2</f>
        <v>4.8175842136525482E-8</v>
      </c>
      <c r="AE100" t="str">
        <f>IF(ISNUMBER(SEARCH(AE$1,$D100)),"T","")</f>
        <v/>
      </c>
      <c r="AF100" t="str">
        <f>IF(ISNUMBER(SEARCH(AF$1,$D100)),"T","")</f>
        <v/>
      </c>
      <c r="AG100" t="str">
        <f>IF(ISNUMBER(SEARCH(AG$1,$D100)),"T","")</f>
        <v>T</v>
      </c>
      <c r="AH100" t="str">
        <f>IF(ISNUMBER(SEARCH(AH$1,$D100)),"T","")</f>
        <v/>
      </c>
      <c r="AI100" t="str">
        <f>IF(ISNUMBER(SEARCH(AI$1,$D100)),"T","")</f>
        <v/>
      </c>
      <c r="AJ100" t="str">
        <f>IF(ISNUMBER(SEARCH(AJ$1,$D100)),"T","")</f>
        <v/>
      </c>
      <c r="AK100" t="str">
        <f>IF(ISNUMBER(SEARCH(AK$1,$D100)),"T","")</f>
        <v/>
      </c>
      <c r="AL100" t="str">
        <f>IF(ISNUMBER(SEARCH(AL$1,$D100)),"T","")</f>
        <v/>
      </c>
      <c r="AM100" t="str">
        <f>IF(ISNUMBER(SEARCH(AM$1,$D100)),"T","")</f>
        <v/>
      </c>
      <c r="AN100" t="str">
        <f>IF(ISNUMBER(SEARCH(AN$1,$D100)),"T","")</f>
        <v/>
      </c>
      <c r="AO100" t="str">
        <f>IF(ISNUMBER(SEARCH(AO$1,$D100)),"T","")</f>
        <v/>
      </c>
      <c r="AP100" t="str">
        <f>IF(ISNUMBER(SEARCH(AP$1,$D100)),"T","")</f>
        <v/>
      </c>
      <c r="AQ100" t="str">
        <f>IF(ISNUMBER(SEARCH(AQ$1,$D100)),"T","")</f>
        <v/>
      </c>
      <c r="AR100" t="str">
        <f>IF(ISNUMBER(SEARCH(AR$1,$D100)),"T","")</f>
        <v/>
      </c>
      <c r="AS100" t="str">
        <f>IF(ISNUMBER(SEARCH(AS$1,$D100)),"T","")</f>
        <v/>
      </c>
      <c r="AT100" t="str">
        <f>IF(ISNUMBER(SEARCH(AT$1,$D100)),"T","")</f>
        <v/>
      </c>
      <c r="AU100" t="str">
        <f>IF(ISNUMBER(SEARCH(AU$1,$D100)),"T","")</f>
        <v/>
      </c>
      <c r="AV100" t="str">
        <f>IF(ISNUMBER(SEARCH(AV$1,$D100)),"T","")</f>
        <v/>
      </c>
    </row>
    <row r="101" spans="1:48" x14ac:dyDescent="0.85">
      <c r="A101">
        <v>637</v>
      </c>
      <c r="B101" t="s">
        <v>1413</v>
      </c>
      <c r="C101" t="s">
        <v>1414</v>
      </c>
      <c r="D101" t="s">
        <v>1411</v>
      </c>
      <c r="E101">
        <v>5</v>
      </c>
      <c r="F101">
        <v>85</v>
      </c>
      <c r="G101">
        <v>60</v>
      </c>
      <c r="H101">
        <v>65</v>
      </c>
      <c r="I101">
        <v>135</v>
      </c>
      <c r="J101">
        <v>105</v>
      </c>
      <c r="K101">
        <v>100</v>
      </c>
      <c r="L101">
        <f>MAX(G101,I101)</f>
        <v>135</v>
      </c>
      <c r="M101">
        <f>MIN(H101,J101)</f>
        <v>65</v>
      </c>
      <c r="N101" s="1">
        <f>(F101*2+31)/2+60</f>
        <v>160.5</v>
      </c>
      <c r="O101" s="1">
        <f>(L101*2+31)/2+5</f>
        <v>155.5</v>
      </c>
      <c r="P101" s="1">
        <f>(M101*2+31)/2+5</f>
        <v>85.5</v>
      </c>
      <c r="Q101" s="1">
        <f>N101*P101</f>
        <v>13722.75</v>
      </c>
      <c r="R101" s="1">
        <f>((H101*2+31)/2+5)*N101</f>
        <v>13722.75</v>
      </c>
      <c r="S101" s="1">
        <f>((J101*2+31)/2+5)*N101</f>
        <v>20142.75</v>
      </c>
      <c r="T101" s="1">
        <v>485.81753103990593</v>
      </c>
      <c r="U101" s="1">
        <f>IF(T101&lt;200, 0, T101)</f>
        <v>485.81753103990593</v>
      </c>
      <c r="V101" s="5">
        <f>U101*O101</f>
        <v>75544.626076705375</v>
      </c>
      <c r="W101" s="2">
        <f>Q101/(constants!$B$1 * constants!$B$2 * (110/250) * AVERAGE(0.8, 1) * 1.5)</f>
        <v>2.1024858672506621</v>
      </c>
      <c r="X101" s="3">
        <v>0.73772072248441578</v>
      </c>
      <c r="Y101" s="1">
        <f>(W101+X101)*O101</f>
        <v>441.65212470380459</v>
      </c>
      <c r="Z101" s="7">
        <v>1.1000000000000001</v>
      </c>
      <c r="AA101" s="7">
        <v>1</v>
      </c>
      <c r="AB101" s="1">
        <f>Y101*Z101*AA101</f>
        <v>485.81733717418507</v>
      </c>
      <c r="AC101" t="str">
        <f>CONCATENATE("https://wiki.52poke.com/wiki/", B101)</f>
        <v>https://wiki.52poke.com/wiki/火神蛾</v>
      </c>
      <c r="AD101" s="6">
        <f>(T101-AB101)^2</f>
        <v>3.7583917724480605E-8</v>
      </c>
      <c r="AE101" t="str">
        <f>IF(ISNUMBER(SEARCH(AE$1,$D101)),"T","")</f>
        <v/>
      </c>
      <c r="AF101" t="str">
        <f>IF(ISNUMBER(SEARCH(AF$1,$D101)),"T","")</f>
        <v>T</v>
      </c>
      <c r="AG101" t="str">
        <f>IF(ISNUMBER(SEARCH(AG$1,$D101)),"T","")</f>
        <v/>
      </c>
      <c r="AH101" t="str">
        <f>IF(ISNUMBER(SEARCH(AH$1,$D101)),"T","")</f>
        <v/>
      </c>
      <c r="AI101" t="str">
        <f>IF(ISNUMBER(SEARCH(AI$1,$D101)),"T","")</f>
        <v/>
      </c>
      <c r="AJ101" t="str">
        <f>IF(ISNUMBER(SEARCH(AJ$1,$D101)),"T","")</f>
        <v/>
      </c>
      <c r="AK101" t="str">
        <f>IF(ISNUMBER(SEARCH(AK$1,$D101)),"T","")</f>
        <v/>
      </c>
      <c r="AL101" t="str">
        <f>IF(ISNUMBER(SEARCH(AL$1,$D101)),"T","")</f>
        <v/>
      </c>
      <c r="AM101" t="str">
        <f>IF(ISNUMBER(SEARCH(AM$1,$D101)),"T","")</f>
        <v/>
      </c>
      <c r="AN101" t="str">
        <f>IF(ISNUMBER(SEARCH(AN$1,$D101)),"T","")</f>
        <v/>
      </c>
      <c r="AO101" t="str">
        <f>IF(ISNUMBER(SEARCH(AO$1,$D101)),"T","")</f>
        <v/>
      </c>
      <c r="AP101" t="str">
        <f>IF(ISNUMBER(SEARCH(AP$1,$D101)),"T","")</f>
        <v>T</v>
      </c>
      <c r="AQ101" t="str">
        <f>IF(ISNUMBER(SEARCH(AQ$1,$D101)),"T","")</f>
        <v/>
      </c>
      <c r="AR101" t="str">
        <f>IF(ISNUMBER(SEARCH(AR$1,$D101)),"T","")</f>
        <v/>
      </c>
      <c r="AS101" t="str">
        <f>IF(ISNUMBER(SEARCH(AS$1,$D101)),"T","")</f>
        <v/>
      </c>
      <c r="AT101" t="str">
        <f>IF(ISNUMBER(SEARCH(AT$1,$D101)),"T","")</f>
        <v/>
      </c>
      <c r="AU101" t="str">
        <f>IF(ISNUMBER(SEARCH(AU$1,$D101)),"T","")</f>
        <v/>
      </c>
      <c r="AV101" t="str">
        <f>IF(ISNUMBER(SEARCH(AV$1,$D101)),"T","")</f>
        <v/>
      </c>
    </row>
    <row r="102" spans="1:48" x14ac:dyDescent="0.85">
      <c r="A102">
        <v>641</v>
      </c>
      <c r="B102" t="s">
        <v>1423</v>
      </c>
      <c r="C102" t="s">
        <v>1425</v>
      </c>
      <c r="D102" t="s">
        <v>1424</v>
      </c>
      <c r="E102">
        <v>5</v>
      </c>
      <c r="F102">
        <v>79</v>
      </c>
      <c r="G102">
        <v>115</v>
      </c>
      <c r="H102">
        <v>70</v>
      </c>
      <c r="I102">
        <v>125</v>
      </c>
      <c r="J102">
        <v>80</v>
      </c>
      <c r="K102">
        <v>111</v>
      </c>
      <c r="L102">
        <f>MAX(G102,I102)</f>
        <v>125</v>
      </c>
      <c r="M102">
        <f>MIN(H102,J102)</f>
        <v>70</v>
      </c>
      <c r="N102" s="1">
        <f>(F102*2+31)/2+60</f>
        <v>154.5</v>
      </c>
      <c r="O102" s="1">
        <f>(L102*2+31)/2+5</f>
        <v>145.5</v>
      </c>
      <c r="P102" s="1">
        <f>(M102*2+31)/2+5</f>
        <v>90.5</v>
      </c>
      <c r="Q102" s="1">
        <f>N102*P102</f>
        <v>13982.25</v>
      </c>
      <c r="R102" s="1">
        <f>((H102*2+31)/2+5)*N102</f>
        <v>13982.25</v>
      </c>
      <c r="S102" s="1">
        <f>((J102*2+31)/2+5)*N102</f>
        <v>15527.25</v>
      </c>
      <c r="T102" s="1">
        <v>484.09782657565199</v>
      </c>
      <c r="U102" s="1">
        <f>IF(T102&lt;200, 0, T102)</f>
        <v>484.09782657565199</v>
      </c>
      <c r="V102" s="5">
        <f>U102*O102</f>
        <v>70436.233766757359</v>
      </c>
      <c r="W102" s="2">
        <f>Q102/(constants!$B$1 * constants!$B$2 * (110/250) * AVERAGE(0.8, 1) * 1.5)</f>
        <v>2.1422443036101049</v>
      </c>
      <c r="X102" s="3">
        <v>0.88242074947891669</v>
      </c>
      <c r="Y102" s="1">
        <f>(W102+X102)*O102</f>
        <v>440.08876522445269</v>
      </c>
      <c r="Z102" s="7">
        <v>1.1000000000000001</v>
      </c>
      <c r="AA102" s="7">
        <v>1</v>
      </c>
      <c r="AB102" s="1">
        <f>Y102*Z102*AA102</f>
        <v>484.09764174689798</v>
      </c>
      <c r="AC102" t="str">
        <f>CONCATENATE("https://wiki.52poke.com/wiki/", B102)</f>
        <v>https://wiki.52poke.com/wiki/龙卷云</v>
      </c>
      <c r="AD102" s="6">
        <f>(T102-AB102)^2</f>
        <v>3.4161668310958413E-8</v>
      </c>
      <c r="AE102" t="str">
        <f>IF(ISNUMBER(SEARCH(AE$1,$D102)),"T","")</f>
        <v/>
      </c>
      <c r="AF102" t="str">
        <f>IF(ISNUMBER(SEARCH(AF$1,$D102)),"T","")</f>
        <v/>
      </c>
      <c r="AG102" t="str">
        <f>IF(ISNUMBER(SEARCH(AG$1,$D102)),"T","")</f>
        <v/>
      </c>
      <c r="AH102" t="str">
        <f>IF(ISNUMBER(SEARCH(AH$1,$D102)),"T","")</f>
        <v/>
      </c>
      <c r="AI102" t="str">
        <f>IF(ISNUMBER(SEARCH(AI$1,$D102)),"T","")</f>
        <v/>
      </c>
      <c r="AJ102" t="str">
        <f>IF(ISNUMBER(SEARCH(AJ$1,$D102)),"T","")</f>
        <v/>
      </c>
      <c r="AK102" t="str">
        <f>IF(ISNUMBER(SEARCH(AK$1,$D102)),"T","")</f>
        <v/>
      </c>
      <c r="AL102" t="str">
        <f>IF(ISNUMBER(SEARCH(AL$1,$D102)),"T","")</f>
        <v/>
      </c>
      <c r="AM102" t="str">
        <f>IF(ISNUMBER(SEARCH(AM$1,$D102)),"T","")</f>
        <v/>
      </c>
      <c r="AN102" t="str">
        <f>IF(ISNUMBER(SEARCH(AN$1,$D102)),"T","")</f>
        <v>T</v>
      </c>
      <c r="AO102" t="str">
        <f>IF(ISNUMBER(SEARCH(AO$1,$D102)),"T","")</f>
        <v/>
      </c>
      <c r="AP102" t="str">
        <f>IF(ISNUMBER(SEARCH(AP$1,$D102)),"T","")</f>
        <v/>
      </c>
      <c r="AQ102" t="str">
        <f>IF(ISNUMBER(SEARCH(AQ$1,$D102)),"T","")</f>
        <v/>
      </c>
      <c r="AR102" t="str">
        <f>IF(ISNUMBER(SEARCH(AR$1,$D102)),"T","")</f>
        <v/>
      </c>
      <c r="AS102" t="str">
        <f>IF(ISNUMBER(SEARCH(AS$1,$D102)),"T","")</f>
        <v/>
      </c>
      <c r="AT102" t="str">
        <f>IF(ISNUMBER(SEARCH(AT$1,$D102)),"T","")</f>
        <v/>
      </c>
      <c r="AU102" t="str">
        <f>IF(ISNUMBER(SEARCH(AU$1,$D102)),"T","")</f>
        <v/>
      </c>
      <c r="AV102" t="str">
        <f>IF(ISNUMBER(SEARCH(AV$1,$D102)),"T","")</f>
        <v/>
      </c>
    </row>
    <row r="103" spans="1:48" x14ac:dyDescent="0.85">
      <c r="A103">
        <v>642</v>
      </c>
      <c r="B103" t="s">
        <v>1426</v>
      </c>
      <c r="C103" t="s">
        <v>1427</v>
      </c>
      <c r="D103" t="s">
        <v>1306</v>
      </c>
      <c r="E103">
        <v>5</v>
      </c>
      <c r="F103">
        <v>79</v>
      </c>
      <c r="G103">
        <v>115</v>
      </c>
      <c r="H103">
        <v>70</v>
      </c>
      <c r="I103">
        <v>125</v>
      </c>
      <c r="J103">
        <v>80</v>
      </c>
      <c r="K103">
        <v>111</v>
      </c>
      <c r="L103">
        <f>MAX(G103,I103)</f>
        <v>125</v>
      </c>
      <c r="M103">
        <f>MIN(H103,J103)</f>
        <v>70</v>
      </c>
      <c r="N103" s="1">
        <f>(F103*2+31)/2+60</f>
        <v>154.5</v>
      </c>
      <c r="O103" s="1">
        <f>(L103*2+31)/2+5</f>
        <v>145.5</v>
      </c>
      <c r="P103" s="1">
        <f>(M103*2+31)/2+5</f>
        <v>90.5</v>
      </c>
      <c r="Q103" s="1">
        <f>N103*P103</f>
        <v>13982.25</v>
      </c>
      <c r="R103" s="1">
        <f>((H103*2+31)/2+5)*N103</f>
        <v>13982.25</v>
      </c>
      <c r="S103" s="1">
        <f>((J103*2+31)/2+5)*N103</f>
        <v>15527.25</v>
      </c>
      <c r="T103" s="1">
        <v>483.78484812749269</v>
      </c>
      <c r="U103" s="1">
        <f>IF(T103&lt;200, 0, T103)</f>
        <v>483.78484812749269</v>
      </c>
      <c r="V103" s="5">
        <f>U103*O103</f>
        <v>70390.695402550191</v>
      </c>
      <c r="W103" s="2">
        <f>Q103/(constants!$B$1 * constants!$B$2 * (110/250) * AVERAGE(0.8, 1) * 1.5)</f>
        <v>2.1422443036101049</v>
      </c>
      <c r="X103" s="3">
        <v>0.88046524527298542</v>
      </c>
      <c r="Y103" s="1">
        <f>(W103+X103)*O103</f>
        <v>439.80423936248968</v>
      </c>
      <c r="Z103" s="7">
        <v>1.1000000000000001</v>
      </c>
      <c r="AA103" s="7">
        <v>1</v>
      </c>
      <c r="AB103" s="1">
        <f>Y103*Z103*AA103</f>
        <v>483.78466329873868</v>
      </c>
      <c r="AC103" t="str">
        <f>CONCATENATE("https://wiki.52poke.com/wiki/", B103)</f>
        <v>https://wiki.52poke.com/wiki/雷电云</v>
      </c>
      <c r="AD103" s="6">
        <f>(T103-AB103)^2</f>
        <v>3.4161668310958413E-8</v>
      </c>
      <c r="AE103" t="str">
        <f>IF(ISNUMBER(SEARCH(AE$1,$D103)),"T","")</f>
        <v/>
      </c>
      <c r="AF103" t="str">
        <f>IF(ISNUMBER(SEARCH(AF$1,$D103)),"T","")</f>
        <v/>
      </c>
      <c r="AG103" t="str">
        <f>IF(ISNUMBER(SEARCH(AG$1,$D103)),"T","")</f>
        <v/>
      </c>
      <c r="AH103" t="str">
        <f>IF(ISNUMBER(SEARCH(AH$1,$D103)),"T","")</f>
        <v/>
      </c>
      <c r="AI103" t="str">
        <f>IF(ISNUMBER(SEARCH(AI$1,$D103)),"T","")</f>
        <v>T</v>
      </c>
      <c r="AJ103" t="str">
        <f>IF(ISNUMBER(SEARCH(AJ$1,$D103)),"T","")</f>
        <v/>
      </c>
      <c r="AK103" t="str">
        <f>IF(ISNUMBER(SEARCH(AK$1,$D103)),"T","")</f>
        <v/>
      </c>
      <c r="AL103" t="str">
        <f>IF(ISNUMBER(SEARCH(AL$1,$D103)),"T","")</f>
        <v/>
      </c>
      <c r="AM103" t="str">
        <f>IF(ISNUMBER(SEARCH(AM$1,$D103)),"T","")</f>
        <v/>
      </c>
      <c r="AN103" t="str">
        <f>IF(ISNUMBER(SEARCH(AN$1,$D103)),"T","")</f>
        <v>T</v>
      </c>
      <c r="AO103" t="str">
        <f>IF(ISNUMBER(SEARCH(AO$1,$D103)),"T","")</f>
        <v/>
      </c>
      <c r="AP103" t="str">
        <f>IF(ISNUMBER(SEARCH(AP$1,$D103)),"T","")</f>
        <v/>
      </c>
      <c r="AQ103" t="str">
        <f>IF(ISNUMBER(SEARCH(AQ$1,$D103)),"T","")</f>
        <v/>
      </c>
      <c r="AR103" t="str">
        <f>IF(ISNUMBER(SEARCH(AR$1,$D103)),"T","")</f>
        <v/>
      </c>
      <c r="AS103" t="str">
        <f>IF(ISNUMBER(SEARCH(AS$1,$D103)),"T","")</f>
        <v/>
      </c>
      <c r="AT103" t="str">
        <f>IF(ISNUMBER(SEARCH(AT$1,$D103)),"T","")</f>
        <v/>
      </c>
      <c r="AU103" t="str">
        <f>IF(ISNUMBER(SEARCH(AU$1,$D103)),"T","")</f>
        <v/>
      </c>
      <c r="AV103" t="str">
        <f>IF(ISNUMBER(SEARCH(AV$1,$D103)),"T","")</f>
        <v/>
      </c>
    </row>
    <row r="104" spans="1:48" x14ac:dyDescent="0.85">
      <c r="A104">
        <v>589</v>
      </c>
      <c r="B104" t="s">
        <v>1310</v>
      </c>
      <c r="C104" t="s">
        <v>1311</v>
      </c>
      <c r="D104" t="s">
        <v>482</v>
      </c>
      <c r="E104">
        <v>5</v>
      </c>
      <c r="F104">
        <v>70</v>
      </c>
      <c r="G104">
        <v>135</v>
      </c>
      <c r="H104">
        <v>105</v>
      </c>
      <c r="I104">
        <v>60</v>
      </c>
      <c r="J104">
        <v>105</v>
      </c>
      <c r="K104">
        <v>20</v>
      </c>
      <c r="L104">
        <f>MAX(G104,I104)</f>
        <v>135</v>
      </c>
      <c r="M104">
        <f>MIN(H104,J104)</f>
        <v>105</v>
      </c>
      <c r="N104" s="1">
        <f>(F104*2+31)/2+60</f>
        <v>145.5</v>
      </c>
      <c r="O104" s="1">
        <f>(L104*2+31)/2+5</f>
        <v>155.5</v>
      </c>
      <c r="P104" s="1">
        <f>(M104*2+31)/2+5</f>
        <v>125.5</v>
      </c>
      <c r="Q104" s="1">
        <f>N104*P104</f>
        <v>18260.25</v>
      </c>
      <c r="R104" s="1">
        <f>((H104*2+31)/2+5)*N104</f>
        <v>18260.25</v>
      </c>
      <c r="S104" s="1">
        <f>((J104*2+31)/2+5)*N104</f>
        <v>18260.25</v>
      </c>
      <c r="T104" s="1">
        <v>480.07287457437366</v>
      </c>
      <c r="U104" s="1">
        <f>IF(T104&lt;200, 0, T104)</f>
        <v>480.07287457437366</v>
      </c>
      <c r="V104" s="5">
        <f>U104*O104</f>
        <v>74651.331996315101</v>
      </c>
      <c r="W104" s="2">
        <f>Q104/(constants!$B$1 * constants!$B$2 * (110/250) * AVERAGE(0.8, 1) * 1.5)</f>
        <v>2.7976839596628884</v>
      </c>
      <c r="X104" s="3">
        <v>8.9375931341005854E-3</v>
      </c>
      <c r="Y104" s="1">
        <f>(W104+X104)*O104</f>
        <v>436.42965145993179</v>
      </c>
      <c r="Z104" s="7">
        <v>1.1000000000000001</v>
      </c>
      <c r="AA104" s="7">
        <v>1</v>
      </c>
      <c r="AB104" s="1">
        <f>Y104*Z104*AA104</f>
        <v>480.07261660592502</v>
      </c>
      <c r="AC104" t="str">
        <f>CONCATENATE("https://wiki.52poke.com/wiki/", B104)</f>
        <v>https://wiki.52poke.com/wiki/骑士蜗牛</v>
      </c>
      <c r="AD104" s="6">
        <f>(T104-AB104)^2</f>
        <v>6.6547720491843906E-8</v>
      </c>
      <c r="AE104" t="str">
        <f>IF(ISNUMBER(SEARCH(AE$1,$D104)),"T","")</f>
        <v/>
      </c>
      <c r="AF104" t="str">
        <f>IF(ISNUMBER(SEARCH(AF$1,$D104)),"T","")</f>
        <v/>
      </c>
      <c r="AG104" t="str">
        <f>IF(ISNUMBER(SEARCH(AG$1,$D104)),"T","")</f>
        <v/>
      </c>
      <c r="AH104" t="str">
        <f>IF(ISNUMBER(SEARCH(AH$1,$D104)),"T","")</f>
        <v/>
      </c>
      <c r="AI104" t="str">
        <f>IF(ISNUMBER(SEARCH(AI$1,$D104)),"T","")</f>
        <v/>
      </c>
      <c r="AJ104" t="str">
        <f>IF(ISNUMBER(SEARCH(AJ$1,$D104)),"T","")</f>
        <v/>
      </c>
      <c r="AK104" t="str">
        <f>IF(ISNUMBER(SEARCH(AK$1,$D104)),"T","")</f>
        <v/>
      </c>
      <c r="AL104" t="str">
        <f>IF(ISNUMBER(SEARCH(AL$1,$D104)),"T","")</f>
        <v/>
      </c>
      <c r="AM104" t="str">
        <f>IF(ISNUMBER(SEARCH(AM$1,$D104)),"T","")</f>
        <v/>
      </c>
      <c r="AN104" t="str">
        <f>IF(ISNUMBER(SEARCH(AN$1,$D104)),"T","")</f>
        <v/>
      </c>
      <c r="AO104" t="str">
        <f>IF(ISNUMBER(SEARCH(AO$1,$D104)),"T","")</f>
        <v/>
      </c>
      <c r="AP104" t="str">
        <f>IF(ISNUMBER(SEARCH(AP$1,$D104)),"T","")</f>
        <v>T</v>
      </c>
      <c r="AQ104" t="str">
        <f>IF(ISNUMBER(SEARCH(AQ$1,$D104)),"T","")</f>
        <v/>
      </c>
      <c r="AR104" t="str">
        <f>IF(ISNUMBER(SEARCH(AR$1,$D104)),"T","")</f>
        <v/>
      </c>
      <c r="AS104" t="str">
        <f>IF(ISNUMBER(SEARCH(AS$1,$D104)),"T","")</f>
        <v/>
      </c>
      <c r="AT104" t="str">
        <f>IF(ISNUMBER(SEARCH(AT$1,$D104)),"T","")</f>
        <v/>
      </c>
      <c r="AU104" t="str">
        <f>IF(ISNUMBER(SEARCH(AU$1,$D104)),"T","")</f>
        <v>T</v>
      </c>
      <c r="AV104" t="str">
        <f>IF(ISNUMBER(SEARCH(AV$1,$D104)),"T","")</f>
        <v/>
      </c>
    </row>
    <row r="105" spans="1:48" x14ac:dyDescent="0.85">
      <c r="A105">
        <v>815</v>
      </c>
      <c r="B105" t="s">
        <v>1806</v>
      </c>
      <c r="C105" t="s">
        <v>1807</v>
      </c>
      <c r="D105" t="s">
        <v>17</v>
      </c>
      <c r="E105">
        <v>8</v>
      </c>
      <c r="F105">
        <v>80</v>
      </c>
      <c r="G105">
        <v>116</v>
      </c>
      <c r="H105">
        <v>75</v>
      </c>
      <c r="I105">
        <v>65</v>
      </c>
      <c r="J105">
        <v>75</v>
      </c>
      <c r="K105">
        <v>119</v>
      </c>
      <c r="L105">
        <f>MAX(G105,I105)</f>
        <v>116</v>
      </c>
      <c r="M105">
        <f>MIN(H105,J105)</f>
        <v>75</v>
      </c>
      <c r="N105" s="1">
        <f>(F105*2+31)/2+60</f>
        <v>155.5</v>
      </c>
      <c r="O105" s="1">
        <f>(L105*2+31)/2+5</f>
        <v>136.5</v>
      </c>
      <c r="P105" s="1">
        <f>(M105*2+31)/2+5</f>
        <v>95.5</v>
      </c>
      <c r="Q105" s="1">
        <f>N105*P105</f>
        <v>14850.25</v>
      </c>
      <c r="R105" s="1">
        <f>((H105*2+31)/2+5)*N105</f>
        <v>14850.25</v>
      </c>
      <c r="S105" s="1">
        <f>((J105*2+31)/2+5)*N105</f>
        <v>14850.25</v>
      </c>
      <c r="T105" s="1">
        <v>479.0458345791202</v>
      </c>
      <c r="U105" s="1">
        <f>IF(T105&lt;200, 0, T105)</f>
        <v>479.0458345791202</v>
      </c>
      <c r="V105" s="5">
        <f>U105*O105</f>
        <v>65389.756420049904</v>
      </c>
      <c r="W105" s="2">
        <f>Q105/(constants!$B$1 * constants!$B$2 * (110/250) * AVERAGE(0.8, 1) * 1.5)</f>
        <v>2.2752320599106697</v>
      </c>
      <c r="X105" s="3">
        <v>0.91521516232622846</v>
      </c>
      <c r="Y105" s="1">
        <f>(W105+X105)*O105</f>
        <v>435.49604583533659</v>
      </c>
      <c r="Z105" s="7">
        <v>1.1000000000000001</v>
      </c>
      <c r="AA105" s="7">
        <v>1</v>
      </c>
      <c r="AB105" s="1">
        <f>Y105*Z105*AA105</f>
        <v>479.04565041887031</v>
      </c>
      <c r="AC105" t="str">
        <f>CONCATENATE("https://wiki.52poke.com/wiki/", B105)</f>
        <v>https://wiki.52poke.com/wiki/闪焰王牌</v>
      </c>
      <c r="AD105" s="6">
        <f>(T105-AB105)^2</f>
        <v>3.3914997638479035E-8</v>
      </c>
      <c r="AE105" t="str">
        <f>IF(ISNUMBER(SEARCH(AE$1,$D105)),"T","")</f>
        <v/>
      </c>
      <c r="AF105" t="str">
        <f>IF(ISNUMBER(SEARCH(AF$1,$D105)),"T","")</f>
        <v>T</v>
      </c>
      <c r="AG105" t="str">
        <f>IF(ISNUMBER(SEARCH(AG$1,$D105)),"T","")</f>
        <v/>
      </c>
      <c r="AH105" t="str">
        <f>IF(ISNUMBER(SEARCH(AH$1,$D105)),"T","")</f>
        <v/>
      </c>
      <c r="AI105" t="str">
        <f>IF(ISNUMBER(SEARCH(AI$1,$D105)),"T","")</f>
        <v/>
      </c>
      <c r="AJ105" t="str">
        <f>IF(ISNUMBER(SEARCH(AJ$1,$D105)),"T","")</f>
        <v/>
      </c>
      <c r="AK105" t="str">
        <f>IF(ISNUMBER(SEARCH(AK$1,$D105)),"T","")</f>
        <v/>
      </c>
      <c r="AL105" t="str">
        <f>IF(ISNUMBER(SEARCH(AL$1,$D105)),"T","")</f>
        <v/>
      </c>
      <c r="AM105" t="str">
        <f>IF(ISNUMBER(SEARCH(AM$1,$D105)),"T","")</f>
        <v/>
      </c>
      <c r="AN105" t="str">
        <f>IF(ISNUMBER(SEARCH(AN$1,$D105)),"T","")</f>
        <v/>
      </c>
      <c r="AO105" t="str">
        <f>IF(ISNUMBER(SEARCH(AO$1,$D105)),"T","")</f>
        <v/>
      </c>
      <c r="AP105" t="str">
        <f>IF(ISNUMBER(SEARCH(AP$1,$D105)),"T","")</f>
        <v/>
      </c>
      <c r="AQ105" t="str">
        <f>IF(ISNUMBER(SEARCH(AQ$1,$D105)),"T","")</f>
        <v/>
      </c>
      <c r="AR105" t="str">
        <f>IF(ISNUMBER(SEARCH(AR$1,$D105)),"T","")</f>
        <v/>
      </c>
      <c r="AS105" t="str">
        <f>IF(ISNUMBER(SEARCH(AS$1,$D105)),"T","")</f>
        <v/>
      </c>
      <c r="AT105" t="str">
        <f>IF(ISNUMBER(SEARCH(AT$1,$D105)),"T","")</f>
        <v/>
      </c>
      <c r="AU105" t="str">
        <f>IF(ISNUMBER(SEARCH(AU$1,$D105)),"T","")</f>
        <v/>
      </c>
      <c r="AV105" t="str">
        <f>IF(ISNUMBER(SEARCH(AV$1,$D105)),"T","")</f>
        <v/>
      </c>
    </row>
    <row r="106" spans="1:48" x14ac:dyDescent="0.85">
      <c r="A106">
        <v>628</v>
      </c>
      <c r="B106" t="s">
        <v>1393</v>
      </c>
      <c r="C106" t="s">
        <v>1394</v>
      </c>
      <c r="D106" t="s">
        <v>347</v>
      </c>
      <c r="E106">
        <v>5</v>
      </c>
      <c r="F106">
        <v>100</v>
      </c>
      <c r="G106">
        <v>123</v>
      </c>
      <c r="H106">
        <v>75</v>
      </c>
      <c r="I106">
        <v>57</v>
      </c>
      <c r="J106">
        <v>75</v>
      </c>
      <c r="K106">
        <v>80</v>
      </c>
      <c r="L106">
        <f>MAX(G106,I106)</f>
        <v>123</v>
      </c>
      <c r="M106">
        <f>MIN(H106,J106)</f>
        <v>75</v>
      </c>
      <c r="N106" s="1">
        <f>(F106*2+31)/2+60</f>
        <v>175.5</v>
      </c>
      <c r="O106" s="1">
        <f>(L106*2+31)/2+5</f>
        <v>143.5</v>
      </c>
      <c r="P106" s="1">
        <f>(M106*2+31)/2+5</f>
        <v>95.5</v>
      </c>
      <c r="Q106" s="1">
        <f>N106*P106</f>
        <v>16760.25</v>
      </c>
      <c r="R106" s="1">
        <f>((H106*2+31)/2+5)*N106</f>
        <v>16760.25</v>
      </c>
      <c r="S106" s="1">
        <f>((J106*2+31)/2+5)*N106</f>
        <v>16760.25</v>
      </c>
      <c r="T106" s="1">
        <v>478.28870176308988</v>
      </c>
      <c r="U106" s="1">
        <f>IF(T106&lt;200, 0, T106)</f>
        <v>478.28870176308988</v>
      </c>
      <c r="V106" s="5">
        <f>U106*O106</f>
        <v>68634.428703003403</v>
      </c>
      <c r="W106" s="2">
        <f>Q106/(constants!$B$1 * constants!$B$2 * (110/250) * AVERAGE(0.8, 1) * 1.5)</f>
        <v>2.5678664084522351</v>
      </c>
      <c r="X106" s="3">
        <v>0.46215249086890198</v>
      </c>
      <c r="Y106" s="1">
        <f>(W106+X106)*O106</f>
        <v>434.80771205258321</v>
      </c>
      <c r="Z106" s="7">
        <v>1.1000000000000001</v>
      </c>
      <c r="AA106" s="7">
        <v>1</v>
      </c>
      <c r="AB106" s="1">
        <f>Y106*Z106*AA106</f>
        <v>478.28848325784156</v>
      </c>
      <c r="AC106" t="str">
        <f>CONCATENATE("https://wiki.52poke.com/wiki/", B106)</f>
        <v>https://wiki.52poke.com/wiki/勇士雄鹰</v>
      </c>
      <c r="AD106" s="6">
        <f>(T106-AB106)^2</f>
        <v>4.7744543540236077E-8</v>
      </c>
      <c r="AE106" t="str">
        <f>IF(ISNUMBER(SEARCH(AE$1,$D106)),"T","")</f>
        <v/>
      </c>
      <c r="AF106" t="str">
        <f>IF(ISNUMBER(SEARCH(AF$1,$D106)),"T","")</f>
        <v/>
      </c>
      <c r="AG106" t="str">
        <f>IF(ISNUMBER(SEARCH(AG$1,$D106)),"T","")</f>
        <v/>
      </c>
      <c r="AH106" t="str">
        <f>IF(ISNUMBER(SEARCH(AH$1,$D106)),"T","")</f>
        <v/>
      </c>
      <c r="AI106" t="str">
        <f>IF(ISNUMBER(SEARCH(AI$1,$D106)),"T","")</f>
        <v/>
      </c>
      <c r="AJ106" t="str">
        <f>IF(ISNUMBER(SEARCH(AJ$1,$D106)),"T","")</f>
        <v/>
      </c>
      <c r="AK106" t="str">
        <f>IF(ISNUMBER(SEARCH(AK$1,$D106)),"T","")</f>
        <v/>
      </c>
      <c r="AL106" t="str">
        <f>IF(ISNUMBER(SEARCH(AL$1,$D106)),"T","")</f>
        <v/>
      </c>
      <c r="AM106" t="str">
        <f>IF(ISNUMBER(SEARCH(AM$1,$D106)),"T","")</f>
        <v/>
      </c>
      <c r="AN106" t="str">
        <f>IF(ISNUMBER(SEARCH(AN$1,$D106)),"T","")</f>
        <v>T</v>
      </c>
      <c r="AO106" t="str">
        <f>IF(ISNUMBER(SEARCH(AO$1,$D106)),"T","")</f>
        <v>T</v>
      </c>
      <c r="AP106" t="str">
        <f>IF(ISNUMBER(SEARCH(AP$1,$D106)),"T","")</f>
        <v/>
      </c>
      <c r="AQ106" t="str">
        <f>IF(ISNUMBER(SEARCH(AQ$1,$D106)),"T","")</f>
        <v/>
      </c>
      <c r="AR106" t="str">
        <f>IF(ISNUMBER(SEARCH(AR$1,$D106)),"T","")</f>
        <v/>
      </c>
      <c r="AS106" t="str">
        <f>IF(ISNUMBER(SEARCH(AS$1,$D106)),"T","")</f>
        <v/>
      </c>
      <c r="AT106" t="str">
        <f>IF(ISNUMBER(SEARCH(AT$1,$D106)),"T","")</f>
        <v/>
      </c>
      <c r="AU106" t="str">
        <f>IF(ISNUMBER(SEARCH(AU$1,$D106)),"T","")</f>
        <v/>
      </c>
      <c r="AV106" t="str">
        <f>IF(ISNUMBER(SEARCH(AV$1,$D106)),"T","")</f>
        <v/>
      </c>
    </row>
    <row r="107" spans="1:48" x14ac:dyDescent="0.85">
      <c r="A107">
        <v>481</v>
      </c>
      <c r="B107" t="s">
        <v>1083</v>
      </c>
      <c r="C107" t="s">
        <v>1084</v>
      </c>
      <c r="D107" t="s">
        <v>160</v>
      </c>
      <c r="E107">
        <v>4</v>
      </c>
      <c r="F107">
        <v>80</v>
      </c>
      <c r="G107">
        <v>105</v>
      </c>
      <c r="H107">
        <v>105</v>
      </c>
      <c r="I107">
        <v>105</v>
      </c>
      <c r="J107">
        <v>105</v>
      </c>
      <c r="K107">
        <v>80</v>
      </c>
      <c r="L107">
        <f>MAX(G107,I107)</f>
        <v>105</v>
      </c>
      <c r="M107">
        <f>MIN(H107,J107)</f>
        <v>105</v>
      </c>
      <c r="N107" s="1">
        <f>(F107*2+31)/2+60</f>
        <v>155.5</v>
      </c>
      <c r="O107" s="1">
        <f>(L107*2+31)/2+5</f>
        <v>125.5</v>
      </c>
      <c r="P107" s="1">
        <f>(M107*2+31)/2+5</f>
        <v>125.5</v>
      </c>
      <c r="Q107" s="1">
        <f>N107*P107</f>
        <v>19515.25</v>
      </c>
      <c r="R107" s="1">
        <f>((H107*2+31)/2+5)*N107</f>
        <v>19515.25</v>
      </c>
      <c r="S107" s="1">
        <f>((J107*2+31)/2+5)*N107</f>
        <v>19515.25</v>
      </c>
      <c r="T107" s="1">
        <v>477.54391693973383</v>
      </c>
      <c r="U107" s="1">
        <f>IF(T107&lt;200, 0, T107)</f>
        <v>477.54391693973383</v>
      </c>
      <c r="V107" s="5">
        <f>U107*O107</f>
        <v>59931.761575936594</v>
      </c>
      <c r="W107" s="2">
        <f>Q107/(constants!$B$1 * constants!$B$2 * (110/250) * AVERAGE(0.8, 1) * 1.5)</f>
        <v>2.9899646441758017</v>
      </c>
      <c r="X107" s="3">
        <v>0.4692435733603495</v>
      </c>
      <c r="Y107" s="1">
        <f>(W107+X107)*O107</f>
        <v>434.13063130078694</v>
      </c>
      <c r="Z107" s="7">
        <v>1.1000000000000001</v>
      </c>
      <c r="AA107" s="7">
        <v>1</v>
      </c>
      <c r="AB107" s="1">
        <f>Y107*Z107*AA107</f>
        <v>477.54369443086568</v>
      </c>
      <c r="AC107" t="str">
        <f>CONCATENATE("https://wiki.52poke.com/wiki/", B107)</f>
        <v>https://wiki.52poke.com/wiki/艾姆利多</v>
      </c>
      <c r="AD107" s="6">
        <f>(T107-AB107)^2</f>
        <v>4.9510196404705269E-8</v>
      </c>
      <c r="AE107" t="str">
        <f>IF(ISNUMBER(SEARCH(AE$1,$D107)),"T","")</f>
        <v/>
      </c>
      <c r="AF107" t="str">
        <f>IF(ISNUMBER(SEARCH(AF$1,$D107)),"T","")</f>
        <v/>
      </c>
      <c r="AG107" t="str">
        <f>IF(ISNUMBER(SEARCH(AG$1,$D107)),"T","")</f>
        <v/>
      </c>
      <c r="AH107" t="str">
        <f>IF(ISNUMBER(SEARCH(AH$1,$D107)),"T","")</f>
        <v/>
      </c>
      <c r="AI107" t="str">
        <f>IF(ISNUMBER(SEARCH(AI$1,$D107)),"T","")</f>
        <v/>
      </c>
      <c r="AJ107" t="str">
        <f>IF(ISNUMBER(SEARCH(AJ$1,$D107)),"T","")</f>
        <v/>
      </c>
      <c r="AK107" t="str">
        <f>IF(ISNUMBER(SEARCH(AK$1,$D107)),"T","")</f>
        <v/>
      </c>
      <c r="AL107" t="str">
        <f>IF(ISNUMBER(SEARCH(AL$1,$D107)),"T","")</f>
        <v/>
      </c>
      <c r="AM107" t="str">
        <f>IF(ISNUMBER(SEARCH(AM$1,$D107)),"T","")</f>
        <v/>
      </c>
      <c r="AN107" t="str">
        <f>IF(ISNUMBER(SEARCH(AN$1,$D107)),"T","")</f>
        <v/>
      </c>
      <c r="AO107" t="str">
        <f>IF(ISNUMBER(SEARCH(AO$1,$D107)),"T","")</f>
        <v>T</v>
      </c>
      <c r="AP107" t="str">
        <f>IF(ISNUMBER(SEARCH(AP$1,$D107)),"T","")</f>
        <v/>
      </c>
      <c r="AQ107" t="str">
        <f>IF(ISNUMBER(SEARCH(AQ$1,$D107)),"T","")</f>
        <v/>
      </c>
      <c r="AR107" t="str">
        <f>IF(ISNUMBER(SEARCH(AR$1,$D107)),"T","")</f>
        <v/>
      </c>
      <c r="AS107" t="str">
        <f>IF(ISNUMBER(SEARCH(AS$1,$D107)),"T","")</f>
        <v/>
      </c>
      <c r="AT107" t="str">
        <f>IF(ISNUMBER(SEARCH(AT$1,$D107)),"T","")</f>
        <v/>
      </c>
      <c r="AU107" t="str">
        <f>IF(ISNUMBER(SEARCH(AU$1,$D107)),"T","")</f>
        <v/>
      </c>
      <c r="AV107" t="str">
        <f>IF(ISNUMBER(SEARCH(AV$1,$D107)),"T","")</f>
        <v/>
      </c>
    </row>
    <row r="108" spans="1:48" x14ac:dyDescent="0.85">
      <c r="A108">
        <v>482</v>
      </c>
      <c r="B108" t="s">
        <v>1085</v>
      </c>
      <c r="C108" t="s">
        <v>1086</v>
      </c>
      <c r="D108" t="s">
        <v>160</v>
      </c>
      <c r="E108">
        <v>4</v>
      </c>
      <c r="F108">
        <v>75</v>
      </c>
      <c r="G108">
        <v>125</v>
      </c>
      <c r="H108">
        <v>70</v>
      </c>
      <c r="I108">
        <v>125</v>
      </c>
      <c r="J108">
        <v>70</v>
      </c>
      <c r="K108">
        <v>115</v>
      </c>
      <c r="L108">
        <f>MAX(G108,I108)</f>
        <v>125</v>
      </c>
      <c r="M108">
        <f>MIN(H108,J108)</f>
        <v>70</v>
      </c>
      <c r="N108" s="1">
        <f>(F108*2+31)/2+60</f>
        <v>150.5</v>
      </c>
      <c r="O108" s="1">
        <f>(L108*2+31)/2+5</f>
        <v>145.5</v>
      </c>
      <c r="P108" s="1">
        <f>(M108*2+31)/2+5</f>
        <v>90.5</v>
      </c>
      <c r="Q108" s="1">
        <f>N108*P108</f>
        <v>13620.25</v>
      </c>
      <c r="R108" s="1">
        <f>((H108*2+31)/2+5)*N108</f>
        <v>13620.25</v>
      </c>
      <c r="S108" s="1">
        <f>((J108*2+31)/2+5)*N108</f>
        <v>13620.25</v>
      </c>
      <c r="T108" s="1">
        <v>477.1153307628868</v>
      </c>
      <c r="U108" s="1">
        <f>IF(T108&lt;200, 0, T108)</f>
        <v>477.1153307628868</v>
      </c>
      <c r="V108" s="5">
        <f>U108*O108</f>
        <v>69420.280626000036</v>
      </c>
      <c r="W108" s="2">
        <f>Q108/(constants!$B$1 * constants!$B$2 * (110/250) * AVERAGE(0.8, 1) * 1.5)</f>
        <v>2.0867816679179341</v>
      </c>
      <c r="X108" s="3">
        <v>0.8942564496662162</v>
      </c>
      <c r="Y108" s="1">
        <f>(W108+X108)*O108</f>
        <v>433.74104610849389</v>
      </c>
      <c r="Z108" s="7">
        <v>1.1000000000000001</v>
      </c>
      <c r="AA108" s="7">
        <v>1</v>
      </c>
      <c r="AB108" s="1">
        <f>Y108*Z108*AA108</f>
        <v>477.11515071934332</v>
      </c>
      <c r="AC108" t="str">
        <f>CONCATENATE("https://wiki.52poke.com/wiki/", B108)</f>
        <v>https://wiki.52poke.com/wiki/亚克诺姆</v>
      </c>
      <c r="AD108" s="6">
        <f>(T108-AB108)^2</f>
        <v>3.2415677548915271E-8</v>
      </c>
      <c r="AE108" t="str">
        <f>IF(ISNUMBER(SEARCH(AE$1,$D108)),"T","")</f>
        <v/>
      </c>
      <c r="AF108" t="str">
        <f>IF(ISNUMBER(SEARCH(AF$1,$D108)),"T","")</f>
        <v/>
      </c>
      <c r="AG108" t="str">
        <f>IF(ISNUMBER(SEARCH(AG$1,$D108)),"T","")</f>
        <v/>
      </c>
      <c r="AH108" t="str">
        <f>IF(ISNUMBER(SEARCH(AH$1,$D108)),"T","")</f>
        <v/>
      </c>
      <c r="AI108" t="str">
        <f>IF(ISNUMBER(SEARCH(AI$1,$D108)),"T","")</f>
        <v/>
      </c>
      <c r="AJ108" t="str">
        <f>IF(ISNUMBER(SEARCH(AJ$1,$D108)),"T","")</f>
        <v/>
      </c>
      <c r="AK108" t="str">
        <f>IF(ISNUMBER(SEARCH(AK$1,$D108)),"T","")</f>
        <v/>
      </c>
      <c r="AL108" t="str">
        <f>IF(ISNUMBER(SEARCH(AL$1,$D108)),"T","")</f>
        <v/>
      </c>
      <c r="AM108" t="str">
        <f>IF(ISNUMBER(SEARCH(AM$1,$D108)),"T","")</f>
        <v/>
      </c>
      <c r="AN108" t="str">
        <f>IF(ISNUMBER(SEARCH(AN$1,$D108)),"T","")</f>
        <v/>
      </c>
      <c r="AO108" t="str">
        <f>IF(ISNUMBER(SEARCH(AO$1,$D108)),"T","")</f>
        <v>T</v>
      </c>
      <c r="AP108" t="str">
        <f>IF(ISNUMBER(SEARCH(AP$1,$D108)),"T","")</f>
        <v/>
      </c>
      <c r="AQ108" t="str">
        <f>IF(ISNUMBER(SEARCH(AQ$1,$D108)),"T","")</f>
        <v/>
      </c>
      <c r="AR108" t="str">
        <f>IF(ISNUMBER(SEARCH(AR$1,$D108)),"T","")</f>
        <v/>
      </c>
      <c r="AS108" t="str">
        <f>IF(ISNUMBER(SEARCH(AS$1,$D108)),"T","")</f>
        <v/>
      </c>
      <c r="AT108" t="str">
        <f>IF(ISNUMBER(SEARCH(AT$1,$D108)),"T","")</f>
        <v/>
      </c>
      <c r="AU108" t="str">
        <f>IF(ISNUMBER(SEARCH(AU$1,$D108)),"T","")</f>
        <v/>
      </c>
      <c r="AV108" t="str">
        <f>IF(ISNUMBER(SEARCH(AV$1,$D108)),"T","")</f>
        <v/>
      </c>
    </row>
    <row r="109" spans="1:48" x14ac:dyDescent="0.85">
      <c r="A109">
        <v>975</v>
      </c>
      <c r="B109" t="s">
        <v>2153</v>
      </c>
      <c r="C109" t="s">
        <v>2154</v>
      </c>
      <c r="D109" t="s">
        <v>97</v>
      </c>
      <c r="E109">
        <v>9</v>
      </c>
      <c r="F109">
        <v>170</v>
      </c>
      <c r="G109">
        <v>113</v>
      </c>
      <c r="H109">
        <v>65</v>
      </c>
      <c r="I109">
        <v>45</v>
      </c>
      <c r="J109">
        <v>55</v>
      </c>
      <c r="K109">
        <v>73</v>
      </c>
      <c r="L109">
        <f>MAX(G109,I109)</f>
        <v>113</v>
      </c>
      <c r="M109">
        <f>MIN(H109,J109)</f>
        <v>55</v>
      </c>
      <c r="N109" s="1">
        <f>(F109*2+31)/2+60</f>
        <v>245.5</v>
      </c>
      <c r="O109" s="1">
        <f>(L109*2+31)/2+5</f>
        <v>133.5</v>
      </c>
      <c r="P109" s="1">
        <f>(M109*2+31)/2+5</f>
        <v>75.5</v>
      </c>
      <c r="Q109" s="1">
        <f>N109*P109</f>
        <v>18535.25</v>
      </c>
      <c r="R109" s="1">
        <f>((H109*2+31)/2+5)*N109</f>
        <v>20990.25</v>
      </c>
      <c r="S109" s="1">
        <f>((J109*2+31)/2+5)*N109</f>
        <v>18535.25</v>
      </c>
      <c r="T109" s="1">
        <v>475.5991632204537</v>
      </c>
      <c r="U109" s="1">
        <f>IF(T109&lt;200, 0, T109)</f>
        <v>475.5991632204537</v>
      </c>
      <c r="V109" s="5">
        <f>U109*O109</f>
        <v>63492.488289930567</v>
      </c>
      <c r="W109" s="2">
        <f>Q109/(constants!$B$1 * constants!$B$2 * (110/250) * AVERAGE(0.8, 1) * 1.5)</f>
        <v>2.8398171773848415</v>
      </c>
      <c r="X109" s="3">
        <v>0.39885451763581459</v>
      </c>
      <c r="Y109" s="1">
        <f>(W109+X109)*O109</f>
        <v>432.36267128525759</v>
      </c>
      <c r="Z109" s="7">
        <v>1.1000000000000001</v>
      </c>
      <c r="AA109" s="7">
        <v>1</v>
      </c>
      <c r="AB109" s="1">
        <f>Y109*Z109*AA109</f>
        <v>475.5989384137834</v>
      </c>
      <c r="AC109" t="str">
        <f>CONCATENATE("https://wiki.52poke.com/wiki/", B109)</f>
        <v>https://wiki.52poke.com/wiki/浩大鲸</v>
      </c>
      <c r="AD109" s="6">
        <f>(T109-AB109)^2</f>
        <v>5.05380390128223E-8</v>
      </c>
      <c r="AE109" t="str">
        <f>IF(ISNUMBER(SEARCH(AE$1,$D109)),"T","")</f>
        <v/>
      </c>
      <c r="AF109" t="str">
        <f>IF(ISNUMBER(SEARCH(AF$1,$D109)),"T","")</f>
        <v/>
      </c>
      <c r="AG109" t="str">
        <f>IF(ISNUMBER(SEARCH(AG$1,$D109)),"T","")</f>
        <v/>
      </c>
      <c r="AH109" t="str">
        <f>IF(ISNUMBER(SEARCH(AH$1,$D109)),"T","")</f>
        <v/>
      </c>
      <c r="AI109" t="str">
        <f>IF(ISNUMBER(SEARCH(AI$1,$D109)),"T","")</f>
        <v/>
      </c>
      <c r="AJ109" t="str">
        <f>IF(ISNUMBER(SEARCH(AJ$1,$D109)),"T","")</f>
        <v>T</v>
      </c>
      <c r="AK109" t="str">
        <f>IF(ISNUMBER(SEARCH(AK$1,$D109)),"T","")</f>
        <v/>
      </c>
      <c r="AL109" t="str">
        <f>IF(ISNUMBER(SEARCH(AL$1,$D109)),"T","")</f>
        <v/>
      </c>
      <c r="AM109" t="str">
        <f>IF(ISNUMBER(SEARCH(AM$1,$D109)),"T","")</f>
        <v/>
      </c>
      <c r="AN109" t="str">
        <f>IF(ISNUMBER(SEARCH(AN$1,$D109)),"T","")</f>
        <v/>
      </c>
      <c r="AO109" t="str">
        <f>IF(ISNUMBER(SEARCH(AO$1,$D109)),"T","")</f>
        <v/>
      </c>
      <c r="AP109" t="str">
        <f>IF(ISNUMBER(SEARCH(AP$1,$D109)),"T","")</f>
        <v/>
      </c>
      <c r="AQ109" t="str">
        <f>IF(ISNUMBER(SEARCH(AQ$1,$D109)),"T","")</f>
        <v/>
      </c>
      <c r="AR109" t="str">
        <f>IF(ISNUMBER(SEARCH(AR$1,$D109)),"T","")</f>
        <v/>
      </c>
      <c r="AS109" t="str">
        <f>IF(ISNUMBER(SEARCH(AS$1,$D109)),"T","")</f>
        <v/>
      </c>
      <c r="AT109" t="str">
        <f>IF(ISNUMBER(SEARCH(AT$1,$D109)),"T","")</f>
        <v/>
      </c>
      <c r="AU109" t="str">
        <f>IF(ISNUMBER(SEARCH(AU$1,$D109)),"T","")</f>
        <v/>
      </c>
      <c r="AV109" t="str">
        <f>IF(ISNUMBER(SEARCH(AV$1,$D109)),"T","")</f>
        <v/>
      </c>
    </row>
    <row r="110" spans="1:48" x14ac:dyDescent="0.85">
      <c r="A110">
        <v>763</v>
      </c>
      <c r="B110" t="s">
        <v>1694</v>
      </c>
      <c r="C110" t="s">
        <v>1695</v>
      </c>
      <c r="D110" t="s">
        <v>280</v>
      </c>
      <c r="E110">
        <v>7</v>
      </c>
      <c r="F110">
        <v>72</v>
      </c>
      <c r="G110">
        <v>120</v>
      </c>
      <c r="H110">
        <v>98</v>
      </c>
      <c r="I110">
        <v>50</v>
      </c>
      <c r="J110">
        <v>98</v>
      </c>
      <c r="K110">
        <v>72</v>
      </c>
      <c r="L110">
        <f>MAX(G110,I110)</f>
        <v>120</v>
      </c>
      <c r="M110">
        <f>MIN(H110,J110)</f>
        <v>98</v>
      </c>
      <c r="N110" s="1">
        <f>(F110*2+31)/2+60</f>
        <v>147.5</v>
      </c>
      <c r="O110" s="1">
        <f>(L110*2+31)/2+5</f>
        <v>140.5</v>
      </c>
      <c r="P110" s="1">
        <f>(M110*2+31)/2+5</f>
        <v>118.5</v>
      </c>
      <c r="Q110" s="1">
        <f>N110*P110</f>
        <v>17478.75</v>
      </c>
      <c r="R110" s="1">
        <f>((H110*2+31)/2+5)*N110</f>
        <v>17478.75</v>
      </c>
      <c r="S110" s="1">
        <f>((J110*2+31)/2+5)*N110</f>
        <v>17478.75</v>
      </c>
      <c r="T110" s="1">
        <v>474.90109762136046</v>
      </c>
      <c r="U110" s="1">
        <f>IF(T110&lt;200, 0, T110)</f>
        <v>474.90109762136046</v>
      </c>
      <c r="V110" s="5">
        <f>U110*O110</f>
        <v>66723.604215801141</v>
      </c>
      <c r="W110" s="2">
        <f>Q110/(constants!$B$1 * constants!$B$2 * (110/250) * AVERAGE(0.8, 1) * 1.5)</f>
        <v>2.6779490154821382</v>
      </c>
      <c r="X110" s="3">
        <v>0.39484861967043816</v>
      </c>
      <c r="Y110" s="1">
        <f>(W110+X110)*O110</f>
        <v>431.728067738937</v>
      </c>
      <c r="Z110" s="7">
        <v>1.1000000000000001</v>
      </c>
      <c r="AA110" s="7">
        <v>1</v>
      </c>
      <c r="AB110" s="1">
        <f>Y110*Z110*AA110</f>
        <v>474.90087451283074</v>
      </c>
      <c r="AC110" t="str">
        <f>CONCATENATE("https://wiki.52poke.com/wiki/", B110)</f>
        <v>https://wiki.52poke.com/wiki/甜冷美后</v>
      </c>
      <c r="AD110" s="6">
        <f>(T110-AB110)^2</f>
        <v>4.9777416035586597E-8</v>
      </c>
      <c r="AE110" t="str">
        <f>IF(ISNUMBER(SEARCH(AE$1,$D110)),"T","")</f>
        <v/>
      </c>
      <c r="AF110" t="str">
        <f>IF(ISNUMBER(SEARCH(AF$1,$D110)),"T","")</f>
        <v/>
      </c>
      <c r="AG110" t="str">
        <f>IF(ISNUMBER(SEARCH(AG$1,$D110)),"T","")</f>
        <v/>
      </c>
      <c r="AH110" t="str">
        <f>IF(ISNUMBER(SEARCH(AH$1,$D110)),"T","")</f>
        <v>T</v>
      </c>
      <c r="AI110" t="str">
        <f>IF(ISNUMBER(SEARCH(AI$1,$D110)),"T","")</f>
        <v/>
      </c>
      <c r="AJ110" t="str">
        <f>IF(ISNUMBER(SEARCH(AJ$1,$D110)),"T","")</f>
        <v/>
      </c>
      <c r="AK110" t="str">
        <f>IF(ISNUMBER(SEARCH(AK$1,$D110)),"T","")</f>
        <v/>
      </c>
      <c r="AL110" t="str">
        <f>IF(ISNUMBER(SEARCH(AL$1,$D110)),"T","")</f>
        <v/>
      </c>
      <c r="AM110" t="str">
        <f>IF(ISNUMBER(SEARCH(AM$1,$D110)),"T","")</f>
        <v/>
      </c>
      <c r="AN110" t="str">
        <f>IF(ISNUMBER(SEARCH(AN$1,$D110)),"T","")</f>
        <v/>
      </c>
      <c r="AO110" t="str">
        <f>IF(ISNUMBER(SEARCH(AO$1,$D110)),"T","")</f>
        <v/>
      </c>
      <c r="AP110" t="str">
        <f>IF(ISNUMBER(SEARCH(AP$1,$D110)),"T","")</f>
        <v/>
      </c>
      <c r="AQ110" t="str">
        <f>IF(ISNUMBER(SEARCH(AQ$1,$D110)),"T","")</f>
        <v/>
      </c>
      <c r="AR110" t="str">
        <f>IF(ISNUMBER(SEARCH(AR$1,$D110)),"T","")</f>
        <v/>
      </c>
      <c r="AS110" t="str">
        <f>IF(ISNUMBER(SEARCH(AS$1,$D110)),"T","")</f>
        <v/>
      </c>
      <c r="AT110" t="str">
        <f>IF(ISNUMBER(SEARCH(AT$1,$D110)),"T","")</f>
        <v/>
      </c>
      <c r="AU110" t="str">
        <f>IF(ISNUMBER(SEARCH(AU$1,$D110)),"T","")</f>
        <v/>
      </c>
      <c r="AV110" t="str">
        <f>IF(ISNUMBER(SEARCH(AV$1,$D110)),"T","")</f>
        <v/>
      </c>
    </row>
    <row r="111" spans="1:48" x14ac:dyDescent="0.85">
      <c r="A111">
        <v>812</v>
      </c>
      <c r="B111" t="s">
        <v>1800</v>
      </c>
      <c r="C111" t="s">
        <v>1801</v>
      </c>
      <c r="D111" t="s">
        <v>280</v>
      </c>
      <c r="E111">
        <v>8</v>
      </c>
      <c r="F111">
        <v>100</v>
      </c>
      <c r="G111">
        <v>125</v>
      </c>
      <c r="H111">
        <v>90</v>
      </c>
      <c r="I111">
        <v>60</v>
      </c>
      <c r="J111">
        <v>70</v>
      </c>
      <c r="K111">
        <v>85</v>
      </c>
      <c r="L111">
        <f>MAX(G111,I111)</f>
        <v>125</v>
      </c>
      <c r="M111">
        <f>MIN(H111,J111)</f>
        <v>70</v>
      </c>
      <c r="N111" s="1">
        <f>(F111*2+31)/2+60</f>
        <v>175.5</v>
      </c>
      <c r="O111" s="1">
        <f>(L111*2+31)/2+5</f>
        <v>145.5</v>
      </c>
      <c r="P111" s="1">
        <f>(M111*2+31)/2+5</f>
        <v>90.5</v>
      </c>
      <c r="Q111" s="1">
        <f>N111*P111</f>
        <v>15882.75</v>
      </c>
      <c r="R111" s="1">
        <f>((H111*2+31)/2+5)*N111</f>
        <v>19392.75</v>
      </c>
      <c r="S111" s="1">
        <f>((J111*2+31)/2+5)*N111</f>
        <v>15882.75</v>
      </c>
      <c r="T111" s="1">
        <v>474.8999439734979</v>
      </c>
      <c r="U111" s="1">
        <f>IF(T111&lt;200, 0, T111)</f>
        <v>474.8999439734979</v>
      </c>
      <c r="V111" s="5">
        <f>U111*O111</f>
        <v>69097.94184814395</v>
      </c>
      <c r="W111" s="2">
        <f>Q111/(constants!$B$1 * constants!$B$2 * (110/250) * AVERAGE(0.8, 1) * 1.5)</f>
        <v>2.4334231409940026</v>
      </c>
      <c r="X111" s="3">
        <v>0.53377294786815899</v>
      </c>
      <c r="Y111" s="1">
        <f>(W111+X111)*O111</f>
        <v>431.72703092944448</v>
      </c>
      <c r="Z111" s="7">
        <v>1.1000000000000001</v>
      </c>
      <c r="AA111" s="7">
        <v>1</v>
      </c>
      <c r="AB111" s="1">
        <f>Y111*Z111*AA111</f>
        <v>474.89973402238894</v>
      </c>
      <c r="AC111" t="str">
        <f>CONCATENATE("https://wiki.52poke.com/wiki/", B111)</f>
        <v>https://wiki.52poke.com/wiki/轰擂金刚猩</v>
      </c>
      <c r="AD111" s="6">
        <f>(T111-AB111)^2</f>
        <v>4.4079468152202514E-8</v>
      </c>
      <c r="AE111" t="str">
        <f>IF(ISNUMBER(SEARCH(AE$1,$D111)),"T","")</f>
        <v/>
      </c>
      <c r="AF111" t="str">
        <f>IF(ISNUMBER(SEARCH(AF$1,$D111)),"T","")</f>
        <v/>
      </c>
      <c r="AG111" t="str">
        <f>IF(ISNUMBER(SEARCH(AG$1,$D111)),"T","")</f>
        <v/>
      </c>
      <c r="AH111" t="str">
        <f>IF(ISNUMBER(SEARCH(AH$1,$D111)),"T","")</f>
        <v>T</v>
      </c>
      <c r="AI111" t="str">
        <f>IF(ISNUMBER(SEARCH(AI$1,$D111)),"T","")</f>
        <v/>
      </c>
      <c r="AJ111" t="str">
        <f>IF(ISNUMBER(SEARCH(AJ$1,$D111)),"T","")</f>
        <v/>
      </c>
      <c r="AK111" t="str">
        <f>IF(ISNUMBER(SEARCH(AK$1,$D111)),"T","")</f>
        <v/>
      </c>
      <c r="AL111" t="str">
        <f>IF(ISNUMBER(SEARCH(AL$1,$D111)),"T","")</f>
        <v/>
      </c>
      <c r="AM111" t="str">
        <f>IF(ISNUMBER(SEARCH(AM$1,$D111)),"T","")</f>
        <v/>
      </c>
      <c r="AN111" t="str">
        <f>IF(ISNUMBER(SEARCH(AN$1,$D111)),"T","")</f>
        <v/>
      </c>
      <c r="AO111" t="str">
        <f>IF(ISNUMBER(SEARCH(AO$1,$D111)),"T","")</f>
        <v/>
      </c>
      <c r="AP111" t="str">
        <f>IF(ISNUMBER(SEARCH(AP$1,$D111)),"T","")</f>
        <v/>
      </c>
      <c r="AQ111" t="str">
        <f>IF(ISNUMBER(SEARCH(AQ$1,$D111)),"T","")</f>
        <v/>
      </c>
      <c r="AR111" t="str">
        <f>IF(ISNUMBER(SEARCH(AR$1,$D111)),"T","")</f>
        <v/>
      </c>
      <c r="AS111" t="str">
        <f>IF(ISNUMBER(SEARCH(AS$1,$D111)),"T","")</f>
        <v/>
      </c>
      <c r="AT111" t="str">
        <f>IF(ISNUMBER(SEARCH(AT$1,$D111)),"T","")</f>
        <v/>
      </c>
      <c r="AU111" t="str">
        <f>IF(ISNUMBER(SEARCH(AU$1,$D111)),"T","")</f>
        <v/>
      </c>
      <c r="AV111" t="str">
        <f>IF(ISNUMBER(SEARCH(AV$1,$D111)),"T","")</f>
        <v/>
      </c>
    </row>
    <row r="112" spans="1:48" x14ac:dyDescent="0.85">
      <c r="A112">
        <v>892</v>
      </c>
      <c r="B112" t="s">
        <v>1973</v>
      </c>
      <c r="C112" t="s">
        <v>1974</v>
      </c>
      <c r="D112" t="s">
        <v>1499</v>
      </c>
      <c r="E112">
        <v>8</v>
      </c>
      <c r="F112">
        <v>100</v>
      </c>
      <c r="G112">
        <v>130</v>
      </c>
      <c r="H112">
        <v>100</v>
      </c>
      <c r="I112">
        <v>63</v>
      </c>
      <c r="J112">
        <v>60</v>
      </c>
      <c r="K112">
        <v>97</v>
      </c>
      <c r="L112">
        <f>MAX(G112,I112)</f>
        <v>130</v>
      </c>
      <c r="M112">
        <f>MIN(H112,J112)</f>
        <v>60</v>
      </c>
      <c r="N112" s="1">
        <f>(F112*2+31)/2+60</f>
        <v>175.5</v>
      </c>
      <c r="O112" s="1">
        <f>(L112*2+31)/2+5</f>
        <v>150.5</v>
      </c>
      <c r="P112" s="1">
        <f>(M112*2+31)/2+5</f>
        <v>80.5</v>
      </c>
      <c r="Q112" s="1">
        <f>N112*P112</f>
        <v>14127.75</v>
      </c>
      <c r="R112" s="1">
        <f>((H112*2+31)/2+5)*N112</f>
        <v>21147.75</v>
      </c>
      <c r="S112" s="1">
        <f>((J112*2+31)/2+5)*N112</f>
        <v>14127.75</v>
      </c>
      <c r="T112" s="1">
        <v>474.11794803686132</v>
      </c>
      <c r="U112" s="1">
        <f>IF(T112&lt;200, 0, T112)</f>
        <v>474.11794803686132</v>
      </c>
      <c r="V112" s="5">
        <f>U112*O112</f>
        <v>71354.751179547631</v>
      </c>
      <c r="W112" s="2">
        <f>Q112/(constants!$B$1 * constants!$B$2 * (110/250) * AVERAGE(0.8, 1) * 1.5)</f>
        <v>2.1645366060775384</v>
      </c>
      <c r="X112" s="3">
        <v>0.69935801710079004</v>
      </c>
      <c r="Y112" s="1">
        <f>(W112+X112)*O112</f>
        <v>431.01614078833848</v>
      </c>
      <c r="Z112" s="7">
        <v>1.1000000000000001</v>
      </c>
      <c r="AA112" s="7">
        <v>1</v>
      </c>
      <c r="AB112" s="1">
        <f>Y112*Z112*AA112</f>
        <v>474.11775486717238</v>
      </c>
      <c r="AC112" t="str">
        <f>CONCATENATE("https://wiki.52poke.com/wiki/", B112)</f>
        <v>https://wiki.52poke.com/wiki/武道熊师</v>
      </c>
      <c r="AD112" s="6">
        <f>(T112-AB112)^2</f>
        <v>3.7314528725737507E-8</v>
      </c>
      <c r="AE112" t="str">
        <f>IF(ISNUMBER(SEARCH(AE$1,$D112)),"T","")</f>
        <v/>
      </c>
      <c r="AF112" t="str">
        <f>IF(ISNUMBER(SEARCH(AF$1,$D112)),"T","")</f>
        <v/>
      </c>
      <c r="AG112" t="str">
        <f>IF(ISNUMBER(SEARCH(AG$1,$D112)),"T","")</f>
        <v/>
      </c>
      <c r="AH112" t="str">
        <f>IF(ISNUMBER(SEARCH(AH$1,$D112)),"T","")</f>
        <v/>
      </c>
      <c r="AI112" t="str">
        <f>IF(ISNUMBER(SEARCH(AI$1,$D112)),"T","")</f>
        <v/>
      </c>
      <c r="AJ112" t="str">
        <f>IF(ISNUMBER(SEARCH(AJ$1,$D112)),"T","")</f>
        <v/>
      </c>
      <c r="AK112" t="str">
        <f>IF(ISNUMBER(SEARCH(AK$1,$D112)),"T","")</f>
        <v>T</v>
      </c>
      <c r="AL112" t="str">
        <f>IF(ISNUMBER(SEARCH(AL$1,$D112)),"T","")</f>
        <v/>
      </c>
      <c r="AM112" t="str">
        <f>IF(ISNUMBER(SEARCH(AM$1,$D112)),"T","")</f>
        <v/>
      </c>
      <c r="AN112" t="str">
        <f>IF(ISNUMBER(SEARCH(AN$1,$D112)),"T","")</f>
        <v/>
      </c>
      <c r="AO112" t="str">
        <f>IF(ISNUMBER(SEARCH(AO$1,$D112)),"T","")</f>
        <v/>
      </c>
      <c r="AP112" t="str">
        <f>IF(ISNUMBER(SEARCH(AP$1,$D112)),"T","")</f>
        <v/>
      </c>
      <c r="AQ112" t="str">
        <f>IF(ISNUMBER(SEARCH(AQ$1,$D112)),"T","")</f>
        <v/>
      </c>
      <c r="AR112" t="str">
        <f>IF(ISNUMBER(SEARCH(AR$1,$D112)),"T","")</f>
        <v/>
      </c>
      <c r="AS112" t="str">
        <f>IF(ISNUMBER(SEARCH(AS$1,$D112)),"T","")</f>
        <v/>
      </c>
      <c r="AT112" t="str">
        <f>IF(ISNUMBER(SEARCH(AT$1,$D112)),"T","")</f>
        <v>T</v>
      </c>
      <c r="AU112" t="str">
        <f>IF(ISNUMBER(SEARCH(AU$1,$D112)),"T","")</f>
        <v/>
      </c>
      <c r="AV112" t="str">
        <f>IF(ISNUMBER(SEARCH(AV$1,$D112)),"T","")</f>
        <v/>
      </c>
    </row>
    <row r="113" spans="1:48" x14ac:dyDescent="0.85">
      <c r="A113">
        <v>903</v>
      </c>
      <c r="B113" t="s">
        <v>1997</v>
      </c>
      <c r="C113" t="s">
        <v>1998</v>
      </c>
      <c r="D113" t="s">
        <v>508</v>
      </c>
      <c r="E113">
        <v>8</v>
      </c>
      <c r="F113">
        <v>80</v>
      </c>
      <c r="G113">
        <v>130</v>
      </c>
      <c r="H113">
        <v>60</v>
      </c>
      <c r="I113">
        <v>40</v>
      </c>
      <c r="J113">
        <v>80</v>
      </c>
      <c r="K113">
        <v>120</v>
      </c>
      <c r="L113">
        <f>MAX(G113,I113)</f>
        <v>130</v>
      </c>
      <c r="M113">
        <f>MIN(H113,J113)</f>
        <v>60</v>
      </c>
      <c r="N113" s="1">
        <f>(F113*2+31)/2+60</f>
        <v>155.5</v>
      </c>
      <c r="O113" s="1">
        <f>(L113*2+31)/2+5</f>
        <v>150.5</v>
      </c>
      <c r="P113" s="1">
        <f>(M113*2+31)/2+5</f>
        <v>80.5</v>
      </c>
      <c r="Q113" s="1">
        <f>N113*P113</f>
        <v>12517.75</v>
      </c>
      <c r="R113" s="1">
        <f>((H113*2+31)/2+5)*N113</f>
        <v>12517.75</v>
      </c>
      <c r="S113" s="1">
        <f>((J113*2+31)/2+5)*N113</f>
        <v>15627.75</v>
      </c>
      <c r="T113" s="1">
        <v>469.52444303856021</v>
      </c>
      <c r="U113" s="1">
        <f>IF(T113&lt;200, 0, T113)</f>
        <v>469.52444303856021</v>
      </c>
      <c r="V113" s="5">
        <f>U113*O113</f>
        <v>70663.428677303309</v>
      </c>
      <c r="W113" s="2">
        <f>Q113/(constants!$B$1 * constants!$B$2 * (110/250) * AVERAGE(0.8, 1) * 1.5)</f>
        <v>1.9178657677781039</v>
      </c>
      <c r="X113" s="3">
        <v>0.91828205392235485</v>
      </c>
      <c r="Y113" s="1">
        <f>(W113+X113)*O113</f>
        <v>426.84024716591904</v>
      </c>
      <c r="Z113" s="7">
        <v>1.1000000000000001</v>
      </c>
      <c r="AA113" s="7">
        <v>1</v>
      </c>
      <c r="AB113" s="1">
        <f>Y113*Z113*AA113</f>
        <v>469.52427188251096</v>
      </c>
      <c r="AC113" t="str">
        <f>CONCATENATE("https://wiki.52poke.com/wiki/", B113)</f>
        <v>https://wiki.52poke.com/wiki/大狃拉</v>
      </c>
      <c r="AD113" s="6">
        <f>(T113-AB113)^2</f>
        <v>2.9294393194221876E-8</v>
      </c>
      <c r="AE113" t="str">
        <f>IF(ISNUMBER(SEARCH(AE$1,$D113)),"T","")</f>
        <v/>
      </c>
      <c r="AF113" t="str">
        <f>IF(ISNUMBER(SEARCH(AF$1,$D113)),"T","")</f>
        <v/>
      </c>
      <c r="AG113" t="str">
        <f>IF(ISNUMBER(SEARCH(AG$1,$D113)),"T","")</f>
        <v/>
      </c>
      <c r="AH113" t="str">
        <f>IF(ISNUMBER(SEARCH(AH$1,$D113)),"T","")</f>
        <v/>
      </c>
      <c r="AI113" t="str">
        <f>IF(ISNUMBER(SEARCH(AI$1,$D113)),"T","")</f>
        <v/>
      </c>
      <c r="AJ113" t="str">
        <f>IF(ISNUMBER(SEARCH(AJ$1,$D113)),"T","")</f>
        <v/>
      </c>
      <c r="AK113" t="str">
        <f>IF(ISNUMBER(SEARCH(AK$1,$D113)),"T","")</f>
        <v>T</v>
      </c>
      <c r="AL113" t="str">
        <f>IF(ISNUMBER(SEARCH(AL$1,$D113)),"T","")</f>
        <v>T</v>
      </c>
      <c r="AM113" t="str">
        <f>IF(ISNUMBER(SEARCH(AM$1,$D113)),"T","")</f>
        <v/>
      </c>
      <c r="AN113" t="str">
        <f>IF(ISNUMBER(SEARCH(AN$1,$D113)),"T","")</f>
        <v/>
      </c>
      <c r="AO113" t="str">
        <f>IF(ISNUMBER(SEARCH(AO$1,$D113)),"T","")</f>
        <v/>
      </c>
      <c r="AP113" t="str">
        <f>IF(ISNUMBER(SEARCH(AP$1,$D113)),"T","")</f>
        <v/>
      </c>
      <c r="AQ113" t="str">
        <f>IF(ISNUMBER(SEARCH(AQ$1,$D113)),"T","")</f>
        <v/>
      </c>
      <c r="AR113" t="str">
        <f>IF(ISNUMBER(SEARCH(AR$1,$D113)),"T","")</f>
        <v/>
      </c>
      <c r="AS113" t="str">
        <f>IF(ISNUMBER(SEARCH(AS$1,$D113)),"T","")</f>
        <v/>
      </c>
      <c r="AT113" t="str">
        <f>IF(ISNUMBER(SEARCH(AT$1,$D113)),"T","")</f>
        <v/>
      </c>
      <c r="AU113" t="str">
        <f>IF(ISNUMBER(SEARCH(AU$1,$D113)),"T","")</f>
        <v/>
      </c>
      <c r="AV113" t="str">
        <f>IF(ISNUMBER(SEARCH(AV$1,$D113)),"T","")</f>
        <v/>
      </c>
    </row>
    <row r="114" spans="1:48" x14ac:dyDescent="0.85">
      <c r="A114">
        <v>1004</v>
      </c>
      <c r="B114" t="s">
        <v>2218</v>
      </c>
      <c r="C114" t="s">
        <v>2219</v>
      </c>
      <c r="D114" t="s">
        <v>538</v>
      </c>
      <c r="E114">
        <v>9</v>
      </c>
      <c r="F114">
        <v>55</v>
      </c>
      <c r="G114">
        <v>80</v>
      </c>
      <c r="H114">
        <v>80</v>
      </c>
      <c r="I114">
        <v>135</v>
      </c>
      <c r="J114">
        <v>120</v>
      </c>
      <c r="K114">
        <v>100</v>
      </c>
      <c r="L114">
        <f>MAX(G114,I114)</f>
        <v>135</v>
      </c>
      <c r="M114">
        <f>MIN(H114,J114)</f>
        <v>80</v>
      </c>
      <c r="N114" s="1">
        <f>(F114*2+31)/2+60</f>
        <v>130.5</v>
      </c>
      <c r="O114" s="1">
        <f>(L114*2+31)/2+5</f>
        <v>155.5</v>
      </c>
      <c r="P114" s="1">
        <f>(M114*2+31)/2+5</f>
        <v>100.5</v>
      </c>
      <c r="Q114" s="1">
        <f>N114*P114</f>
        <v>13115.25</v>
      </c>
      <c r="R114" s="1">
        <f>((H114*2+31)/2+5)*N114</f>
        <v>13115.25</v>
      </c>
      <c r="S114" s="1">
        <f>((J114*2+31)/2+5)*N114</f>
        <v>18335.25</v>
      </c>
      <c r="T114" s="1">
        <v>468.93311858488153</v>
      </c>
      <c r="U114" s="1">
        <f>IF(T114&lt;200, 0, T114)</f>
        <v>468.93311858488153</v>
      </c>
      <c r="V114" s="5">
        <f>U114*O114</f>
        <v>72919.099939949083</v>
      </c>
      <c r="W114" s="2">
        <f>Q114/(constants!$B$1 * constants!$B$2 * (110/250) * AVERAGE(0.8, 1) * 1.5)</f>
        <v>2.0094097590103472</v>
      </c>
      <c r="X114" s="3">
        <v>0.73208648946383792</v>
      </c>
      <c r="Y114" s="1">
        <f>(W114+X114)*O114</f>
        <v>426.30266663773574</v>
      </c>
      <c r="Z114" s="7">
        <v>1.1000000000000001</v>
      </c>
      <c r="AA114" s="7">
        <v>1</v>
      </c>
      <c r="AB114" s="1">
        <f>Y114*Z114*AA114</f>
        <v>468.93293330150937</v>
      </c>
      <c r="AC114" t="str">
        <f>CONCATENATE("https://wiki.52poke.com/wiki/", B114)</f>
        <v>https://wiki.52poke.com/wiki/古玉鱼</v>
      </c>
      <c r="AD114" s="6">
        <f>(T114-AB114)^2</f>
        <v>3.4329927999497392E-8</v>
      </c>
      <c r="AE114" t="str">
        <f>IF(ISNUMBER(SEARCH(AE$1,$D114)),"T","")</f>
        <v/>
      </c>
      <c r="AF114" t="str">
        <f>IF(ISNUMBER(SEARCH(AF$1,$D114)),"T","")</f>
        <v>T</v>
      </c>
      <c r="AG114" t="str">
        <f>IF(ISNUMBER(SEARCH(AG$1,$D114)),"T","")</f>
        <v/>
      </c>
      <c r="AH114" t="str">
        <f>IF(ISNUMBER(SEARCH(AH$1,$D114)),"T","")</f>
        <v/>
      </c>
      <c r="AI114" t="str">
        <f>IF(ISNUMBER(SEARCH(AI$1,$D114)),"T","")</f>
        <v/>
      </c>
      <c r="AJ114" t="str">
        <f>IF(ISNUMBER(SEARCH(AJ$1,$D114)),"T","")</f>
        <v/>
      </c>
      <c r="AK114" t="str">
        <f>IF(ISNUMBER(SEARCH(AK$1,$D114)),"T","")</f>
        <v/>
      </c>
      <c r="AL114" t="str">
        <f>IF(ISNUMBER(SEARCH(AL$1,$D114)),"T","")</f>
        <v/>
      </c>
      <c r="AM114" t="str">
        <f>IF(ISNUMBER(SEARCH(AM$1,$D114)),"T","")</f>
        <v/>
      </c>
      <c r="AN114" t="str">
        <f>IF(ISNUMBER(SEARCH(AN$1,$D114)),"T","")</f>
        <v/>
      </c>
      <c r="AO114" t="str">
        <f>IF(ISNUMBER(SEARCH(AO$1,$D114)),"T","")</f>
        <v/>
      </c>
      <c r="AP114" t="str">
        <f>IF(ISNUMBER(SEARCH(AP$1,$D114)),"T","")</f>
        <v/>
      </c>
      <c r="AQ114" t="str">
        <f>IF(ISNUMBER(SEARCH(AQ$1,$D114)),"T","")</f>
        <v/>
      </c>
      <c r="AR114" t="str">
        <f>IF(ISNUMBER(SEARCH(AR$1,$D114)),"T","")</f>
        <v/>
      </c>
      <c r="AS114" t="str">
        <f>IF(ISNUMBER(SEARCH(AS$1,$D114)),"T","")</f>
        <v/>
      </c>
      <c r="AT114" t="str">
        <f>IF(ISNUMBER(SEARCH(AT$1,$D114)),"T","")</f>
        <v>T</v>
      </c>
      <c r="AU114" t="str">
        <f>IF(ISNUMBER(SEARCH(AU$1,$D114)),"T","")</f>
        <v/>
      </c>
      <c r="AV114" t="str">
        <f>IF(ISNUMBER(SEARCH(AV$1,$D114)),"T","")</f>
        <v/>
      </c>
    </row>
    <row r="115" spans="1:48" x14ac:dyDescent="0.85">
      <c r="A115">
        <v>773</v>
      </c>
      <c r="B115" t="s">
        <v>1715</v>
      </c>
      <c r="C115" t="s">
        <v>1716</v>
      </c>
      <c r="D115" t="s">
        <v>265</v>
      </c>
      <c r="E115">
        <v>7</v>
      </c>
      <c r="F115">
        <v>95</v>
      </c>
      <c r="G115">
        <v>95</v>
      </c>
      <c r="H115">
        <v>95</v>
      </c>
      <c r="I115">
        <v>95</v>
      </c>
      <c r="J115">
        <v>95</v>
      </c>
      <c r="K115">
        <v>95</v>
      </c>
      <c r="L115">
        <f>MAX(G115,I115)</f>
        <v>95</v>
      </c>
      <c r="M115">
        <f>MIN(H115,J115)</f>
        <v>95</v>
      </c>
      <c r="N115" s="1">
        <f>(F115*2+31)/2+60</f>
        <v>170.5</v>
      </c>
      <c r="O115" s="1">
        <f>(L115*2+31)/2+5</f>
        <v>115.5</v>
      </c>
      <c r="P115" s="1">
        <f>(M115*2+31)/2+5</f>
        <v>115.5</v>
      </c>
      <c r="Q115" s="1">
        <f>N115*P115</f>
        <v>19692.75</v>
      </c>
      <c r="R115" s="1">
        <f>((H115*2+31)/2+5)*N115</f>
        <v>19692.75</v>
      </c>
      <c r="S115" s="1">
        <f>((J115*2+31)/2+5)*N115</f>
        <v>19692.75</v>
      </c>
      <c r="T115" s="1">
        <v>467.59790811095684</v>
      </c>
      <c r="U115" s="1">
        <f>IF(T115&lt;200, 0, T115)</f>
        <v>467.59790811095684</v>
      </c>
      <c r="V115" s="5">
        <f>U115*O115</f>
        <v>54007.558386815515</v>
      </c>
      <c r="W115" s="2">
        <f>Q115/(constants!$B$1 * constants!$B$2 * (110/250) * AVERAGE(0.8, 1) * 1.5)</f>
        <v>3.0171597210690622</v>
      </c>
      <c r="X115" s="3">
        <v>0.66326295873669083</v>
      </c>
      <c r="Y115" s="1">
        <f>(W115+X115)*O115</f>
        <v>425.0888195175645</v>
      </c>
      <c r="Z115" s="7">
        <v>1.1000000000000001</v>
      </c>
      <c r="AA115" s="7">
        <v>1</v>
      </c>
      <c r="AB115" s="1">
        <f>Y115*Z115*AA115</f>
        <v>467.59770146932101</v>
      </c>
      <c r="AC115" t="str">
        <f>CONCATENATE("https://wiki.52poke.com/wiki/", B115)</f>
        <v>https://wiki.52poke.com/wiki/银伴战兽</v>
      </c>
      <c r="AD115" s="6">
        <f>(T115-AB115)^2</f>
        <v>4.270076565746892E-8</v>
      </c>
      <c r="AE115" t="str">
        <f>IF(ISNUMBER(SEARCH(AE$1,$D115)),"T","")</f>
        <v>T</v>
      </c>
      <c r="AF115" t="str">
        <f>IF(ISNUMBER(SEARCH(AF$1,$D115)),"T","")</f>
        <v/>
      </c>
      <c r="AG115" t="str">
        <f>IF(ISNUMBER(SEARCH(AG$1,$D115)),"T","")</f>
        <v/>
      </c>
      <c r="AH115" t="str">
        <f>IF(ISNUMBER(SEARCH(AH$1,$D115)),"T","")</f>
        <v/>
      </c>
      <c r="AI115" t="str">
        <f>IF(ISNUMBER(SEARCH(AI$1,$D115)),"T","")</f>
        <v/>
      </c>
      <c r="AJ115" t="str">
        <f>IF(ISNUMBER(SEARCH(AJ$1,$D115)),"T","")</f>
        <v/>
      </c>
      <c r="AK115" t="str">
        <f>IF(ISNUMBER(SEARCH(AK$1,$D115)),"T","")</f>
        <v/>
      </c>
      <c r="AL115" t="str">
        <f>IF(ISNUMBER(SEARCH(AL$1,$D115)),"T","")</f>
        <v/>
      </c>
      <c r="AM115" t="str">
        <f>IF(ISNUMBER(SEARCH(AM$1,$D115)),"T","")</f>
        <v/>
      </c>
      <c r="AN115" t="str">
        <f>IF(ISNUMBER(SEARCH(AN$1,$D115)),"T","")</f>
        <v/>
      </c>
      <c r="AO115" t="str">
        <f>IF(ISNUMBER(SEARCH(AO$1,$D115)),"T","")</f>
        <v/>
      </c>
      <c r="AP115" t="str">
        <f>IF(ISNUMBER(SEARCH(AP$1,$D115)),"T","")</f>
        <v/>
      </c>
      <c r="AQ115" t="str">
        <f>IF(ISNUMBER(SEARCH(AQ$1,$D115)),"T","")</f>
        <v/>
      </c>
      <c r="AR115" t="str">
        <f>IF(ISNUMBER(SEARCH(AR$1,$D115)),"T","")</f>
        <v/>
      </c>
      <c r="AS115" t="str">
        <f>IF(ISNUMBER(SEARCH(AS$1,$D115)),"T","")</f>
        <v/>
      </c>
      <c r="AT115" t="str">
        <f>IF(ISNUMBER(SEARCH(AT$1,$D115)),"T","")</f>
        <v/>
      </c>
      <c r="AU115" t="str">
        <f>IF(ISNUMBER(SEARCH(AU$1,$D115)),"T","")</f>
        <v/>
      </c>
      <c r="AV115" t="str">
        <f>IF(ISNUMBER(SEARCH(AV$1,$D115)),"T","")</f>
        <v/>
      </c>
    </row>
    <row r="116" spans="1:48" x14ac:dyDescent="0.85">
      <c r="A116">
        <v>488</v>
      </c>
      <c r="B116" t="s">
        <v>1100</v>
      </c>
      <c r="C116" t="s">
        <v>1101</v>
      </c>
      <c r="D116" t="s">
        <v>160</v>
      </c>
      <c r="E116">
        <v>4</v>
      </c>
      <c r="F116">
        <v>120</v>
      </c>
      <c r="G116">
        <v>70</v>
      </c>
      <c r="H116">
        <v>110</v>
      </c>
      <c r="I116">
        <v>75</v>
      </c>
      <c r="J116">
        <v>120</v>
      </c>
      <c r="K116">
        <v>85</v>
      </c>
      <c r="L116">
        <f>MAX(G116,I116)</f>
        <v>75</v>
      </c>
      <c r="M116">
        <f>MIN(H116,J116)</f>
        <v>110</v>
      </c>
      <c r="N116" s="1">
        <f>(F116*2+31)/2+60</f>
        <v>195.5</v>
      </c>
      <c r="O116" s="1">
        <f>(L116*2+31)/2+5</f>
        <v>95.5</v>
      </c>
      <c r="P116" s="1">
        <f>(M116*2+31)/2+5</f>
        <v>130.5</v>
      </c>
      <c r="Q116" s="1">
        <f>N116*P116</f>
        <v>25512.75</v>
      </c>
      <c r="R116" s="1">
        <f>((H116*2+31)/2+5)*N116</f>
        <v>25512.75</v>
      </c>
      <c r="S116" s="1">
        <f>((J116*2+31)/2+5)*N116</f>
        <v>27467.75</v>
      </c>
      <c r="T116" s="1">
        <v>467.48714477666471</v>
      </c>
      <c r="U116" s="1">
        <f>IF(T116&lt;200, 0, T116)</f>
        <v>467.48714477666471</v>
      </c>
      <c r="V116" s="5">
        <f>U116*O116</f>
        <v>44645.022326171478</v>
      </c>
      <c r="W116" s="2">
        <f>Q116/(constants!$B$1 * constants!$B$2 * (110/250) * AVERAGE(0.8, 1) * 1.5)</f>
        <v>3.9088518197663973</v>
      </c>
      <c r="X116" s="3">
        <v>0.54128548076918592</v>
      </c>
      <c r="Y116" s="1">
        <f>(W116+X116)*O116</f>
        <v>424.98811220114817</v>
      </c>
      <c r="Z116" s="7">
        <v>1.1000000000000001</v>
      </c>
      <c r="AA116" s="7">
        <v>1</v>
      </c>
      <c r="AB116" s="1">
        <f>Y116*Z116*AA116</f>
        <v>467.48692342126304</v>
      </c>
      <c r="AC116" t="str">
        <f>CONCATENATE("https://wiki.52poke.com/wiki/", B116)</f>
        <v>https://wiki.52poke.com/wiki/克雷色利亚</v>
      </c>
      <c r="AD116" s="6">
        <f>(T116-AB116)^2</f>
        <v>4.8998213845591223E-8</v>
      </c>
      <c r="AE116" t="str">
        <f>IF(ISNUMBER(SEARCH(AE$1,$D116)),"T","")</f>
        <v/>
      </c>
      <c r="AF116" t="str">
        <f>IF(ISNUMBER(SEARCH(AF$1,$D116)),"T","")</f>
        <v/>
      </c>
      <c r="AG116" t="str">
        <f>IF(ISNUMBER(SEARCH(AG$1,$D116)),"T","")</f>
        <v/>
      </c>
      <c r="AH116" t="str">
        <f>IF(ISNUMBER(SEARCH(AH$1,$D116)),"T","")</f>
        <v/>
      </c>
      <c r="AI116" t="str">
        <f>IF(ISNUMBER(SEARCH(AI$1,$D116)),"T","")</f>
        <v/>
      </c>
      <c r="AJ116" t="str">
        <f>IF(ISNUMBER(SEARCH(AJ$1,$D116)),"T","")</f>
        <v/>
      </c>
      <c r="AK116" t="str">
        <f>IF(ISNUMBER(SEARCH(AK$1,$D116)),"T","")</f>
        <v/>
      </c>
      <c r="AL116" t="str">
        <f>IF(ISNUMBER(SEARCH(AL$1,$D116)),"T","")</f>
        <v/>
      </c>
      <c r="AM116" t="str">
        <f>IF(ISNUMBER(SEARCH(AM$1,$D116)),"T","")</f>
        <v/>
      </c>
      <c r="AN116" t="str">
        <f>IF(ISNUMBER(SEARCH(AN$1,$D116)),"T","")</f>
        <v/>
      </c>
      <c r="AO116" t="str">
        <f>IF(ISNUMBER(SEARCH(AO$1,$D116)),"T","")</f>
        <v>T</v>
      </c>
      <c r="AP116" t="str">
        <f>IF(ISNUMBER(SEARCH(AP$1,$D116)),"T","")</f>
        <v/>
      </c>
      <c r="AQ116" t="str">
        <f>IF(ISNUMBER(SEARCH(AQ$1,$D116)),"T","")</f>
        <v/>
      </c>
      <c r="AR116" t="str">
        <f>IF(ISNUMBER(SEARCH(AR$1,$D116)),"T","")</f>
        <v/>
      </c>
      <c r="AS116" t="str">
        <f>IF(ISNUMBER(SEARCH(AS$1,$D116)),"T","")</f>
        <v/>
      </c>
      <c r="AT116" t="str">
        <f>IF(ISNUMBER(SEARCH(AT$1,$D116)),"T","")</f>
        <v/>
      </c>
      <c r="AU116" t="str">
        <f>IF(ISNUMBER(SEARCH(AU$1,$D116)),"T","")</f>
        <v/>
      </c>
      <c r="AV116" t="str">
        <f>IF(ISNUMBER(SEARCH(AV$1,$D116)),"T","")</f>
        <v/>
      </c>
    </row>
    <row r="117" spans="1:48" x14ac:dyDescent="0.85">
      <c r="A117">
        <v>727</v>
      </c>
      <c r="B117" t="s">
        <v>1616</v>
      </c>
      <c r="C117" t="s">
        <v>1618</v>
      </c>
      <c r="D117" t="s">
        <v>1617</v>
      </c>
      <c r="E117">
        <v>7</v>
      </c>
      <c r="F117">
        <v>95</v>
      </c>
      <c r="G117">
        <v>115</v>
      </c>
      <c r="H117">
        <v>90</v>
      </c>
      <c r="I117">
        <v>80</v>
      </c>
      <c r="J117">
        <v>90</v>
      </c>
      <c r="K117">
        <v>60</v>
      </c>
      <c r="L117">
        <f>MAX(G117,I117)</f>
        <v>115</v>
      </c>
      <c r="M117">
        <f>MIN(H117,J117)</f>
        <v>90</v>
      </c>
      <c r="N117" s="1">
        <f>(F117*2+31)/2+60</f>
        <v>170.5</v>
      </c>
      <c r="O117" s="1">
        <f>(L117*2+31)/2+5</f>
        <v>135.5</v>
      </c>
      <c r="P117" s="1">
        <f>(M117*2+31)/2+5</f>
        <v>110.5</v>
      </c>
      <c r="Q117" s="1">
        <f>N117*P117</f>
        <v>18840.25</v>
      </c>
      <c r="R117" s="1">
        <f>((H117*2+31)/2+5)*N117</f>
        <v>18840.25</v>
      </c>
      <c r="S117" s="1">
        <f>((J117*2+31)/2+5)*N117</f>
        <v>18840.25</v>
      </c>
      <c r="T117" s="1">
        <v>467.38791013053918</v>
      </c>
      <c r="U117" s="1">
        <f>IF(T117&lt;200, 0, T117)</f>
        <v>467.38791013053918</v>
      </c>
      <c r="V117" s="5">
        <f>U117*O117</f>
        <v>63331.061822688062</v>
      </c>
      <c r="W117" s="2">
        <f>Q117/(constants!$B$1 * constants!$B$2 * (110/250) * AVERAGE(0.8, 1) * 1.5)</f>
        <v>2.8865467461310077</v>
      </c>
      <c r="X117" s="3">
        <v>0.24923103448848871</v>
      </c>
      <c r="Y117" s="1">
        <f>(W117+X117)*O117</f>
        <v>424.89788927394176</v>
      </c>
      <c r="Z117" s="7">
        <v>1.1000000000000001</v>
      </c>
      <c r="AA117" s="7">
        <v>1</v>
      </c>
      <c r="AB117" s="1">
        <f>Y117*Z117*AA117</f>
        <v>467.38767820133597</v>
      </c>
      <c r="AC117" t="str">
        <f>CONCATENATE("https://wiki.52poke.com/wiki/", B117)</f>
        <v>https://wiki.52poke.com/wiki/炽焰咆哮虎</v>
      </c>
      <c r="AD117" s="6">
        <f>(T117-AB117)^2</f>
        <v>5.3791155301533599E-8</v>
      </c>
      <c r="AE117" t="str">
        <f>IF(ISNUMBER(SEARCH(AE$1,$D117)),"T","")</f>
        <v/>
      </c>
      <c r="AF117" t="str">
        <f>IF(ISNUMBER(SEARCH(AF$1,$D117)),"T","")</f>
        <v>T</v>
      </c>
      <c r="AG117" t="str">
        <f>IF(ISNUMBER(SEARCH(AG$1,$D117)),"T","")</f>
        <v/>
      </c>
      <c r="AH117" t="str">
        <f>IF(ISNUMBER(SEARCH(AH$1,$D117)),"T","")</f>
        <v/>
      </c>
      <c r="AI117" t="str">
        <f>IF(ISNUMBER(SEARCH(AI$1,$D117)),"T","")</f>
        <v/>
      </c>
      <c r="AJ117" t="str">
        <f>IF(ISNUMBER(SEARCH(AJ$1,$D117)),"T","")</f>
        <v/>
      </c>
      <c r="AK117" t="str">
        <f>IF(ISNUMBER(SEARCH(AK$1,$D117)),"T","")</f>
        <v/>
      </c>
      <c r="AL117" t="str">
        <f>IF(ISNUMBER(SEARCH(AL$1,$D117)),"T","")</f>
        <v/>
      </c>
      <c r="AM117" t="str">
        <f>IF(ISNUMBER(SEARCH(AM$1,$D117)),"T","")</f>
        <v/>
      </c>
      <c r="AN117" t="str">
        <f>IF(ISNUMBER(SEARCH(AN$1,$D117)),"T","")</f>
        <v/>
      </c>
      <c r="AO117" t="str">
        <f>IF(ISNUMBER(SEARCH(AO$1,$D117)),"T","")</f>
        <v/>
      </c>
      <c r="AP117" t="str">
        <f>IF(ISNUMBER(SEARCH(AP$1,$D117)),"T","")</f>
        <v/>
      </c>
      <c r="AQ117" t="str">
        <f>IF(ISNUMBER(SEARCH(AQ$1,$D117)),"T","")</f>
        <v/>
      </c>
      <c r="AR117" t="str">
        <f>IF(ISNUMBER(SEARCH(AR$1,$D117)),"T","")</f>
        <v/>
      </c>
      <c r="AS117" t="str">
        <f>IF(ISNUMBER(SEARCH(AS$1,$D117)),"T","")</f>
        <v/>
      </c>
      <c r="AT117" t="str">
        <f>IF(ISNUMBER(SEARCH(AT$1,$D117)),"T","")</f>
        <v>T</v>
      </c>
      <c r="AU117" t="str">
        <f>IF(ISNUMBER(SEARCH(AU$1,$D117)),"T","")</f>
        <v/>
      </c>
      <c r="AV117" t="str">
        <f>IF(ISNUMBER(SEARCH(AV$1,$D117)),"T","")</f>
        <v/>
      </c>
    </row>
    <row r="118" spans="1:48" x14ac:dyDescent="0.85">
      <c r="A118">
        <v>1002</v>
      </c>
      <c r="B118" t="s">
        <v>2213</v>
      </c>
      <c r="C118" t="s">
        <v>2214</v>
      </c>
      <c r="D118" t="s">
        <v>1040</v>
      </c>
      <c r="E118">
        <v>9</v>
      </c>
      <c r="F118">
        <v>80</v>
      </c>
      <c r="G118">
        <v>120</v>
      </c>
      <c r="H118">
        <v>80</v>
      </c>
      <c r="I118">
        <v>90</v>
      </c>
      <c r="J118">
        <v>65</v>
      </c>
      <c r="K118">
        <v>135</v>
      </c>
      <c r="L118">
        <f>MAX(G118,I118)</f>
        <v>120</v>
      </c>
      <c r="M118">
        <f>MIN(H118,J118)</f>
        <v>65</v>
      </c>
      <c r="N118" s="1">
        <f>(F118*2+31)/2+60</f>
        <v>155.5</v>
      </c>
      <c r="O118" s="1">
        <f>(L118*2+31)/2+5</f>
        <v>140.5</v>
      </c>
      <c r="P118" s="1">
        <f>(M118*2+31)/2+5</f>
        <v>85.5</v>
      </c>
      <c r="Q118" s="1">
        <f>N118*P118</f>
        <v>13295.25</v>
      </c>
      <c r="R118" s="1">
        <f>((H118*2+31)/2+5)*N118</f>
        <v>15627.75</v>
      </c>
      <c r="S118" s="1">
        <f>((J118*2+31)/2+5)*N118</f>
        <v>13295.25</v>
      </c>
      <c r="T118" s="1">
        <v>465.49077447558631</v>
      </c>
      <c r="U118" s="1">
        <f>IF(T118&lt;200, 0, T118)</f>
        <v>465.49077447558631</v>
      </c>
      <c r="V118" s="5">
        <f>U118*O118</f>
        <v>65401.453813819877</v>
      </c>
      <c r="W118" s="2">
        <f>Q118/(constants!$B$1 * constants!$B$2 * (110/250) * AVERAGE(0.8, 1) * 1.5)</f>
        <v>2.0369878651556257</v>
      </c>
      <c r="X118" s="3">
        <v>0.9749215801215505</v>
      </c>
      <c r="Y118" s="1">
        <f>(W118+X118)*O118</f>
        <v>423.17327706144323</v>
      </c>
      <c r="Z118" s="7">
        <v>1.1000000000000001</v>
      </c>
      <c r="AA118" s="7">
        <v>1</v>
      </c>
      <c r="AB118" s="1">
        <f>Y118*Z118*AA118</f>
        <v>465.49060476758757</v>
      </c>
      <c r="AC118" t="str">
        <f>CONCATENATE("https://wiki.52poke.com/wiki/", B118)</f>
        <v>https://wiki.52poke.com/wiki/古剑豹</v>
      </c>
      <c r="AD118" s="6">
        <f>(T118-AB118)^2</f>
        <v>2.8800804835186022E-8</v>
      </c>
      <c r="AE118" t="str">
        <f>IF(ISNUMBER(SEARCH(AE$1,$D118)),"T","")</f>
        <v/>
      </c>
      <c r="AF118" t="str">
        <f>IF(ISNUMBER(SEARCH(AF$1,$D118)),"T","")</f>
        <v/>
      </c>
      <c r="AG118" t="str">
        <f>IF(ISNUMBER(SEARCH(AG$1,$D118)),"T","")</f>
        <v/>
      </c>
      <c r="AH118" t="str">
        <f>IF(ISNUMBER(SEARCH(AH$1,$D118)),"T","")</f>
        <v/>
      </c>
      <c r="AI118" t="str">
        <f>IF(ISNUMBER(SEARCH(AI$1,$D118)),"T","")</f>
        <v/>
      </c>
      <c r="AJ118" t="str">
        <f>IF(ISNUMBER(SEARCH(AJ$1,$D118)),"T","")</f>
        <v>T</v>
      </c>
      <c r="AK118" t="str">
        <f>IF(ISNUMBER(SEARCH(AK$1,$D118)),"T","")</f>
        <v/>
      </c>
      <c r="AL118" t="str">
        <f>IF(ISNUMBER(SEARCH(AL$1,$D118)),"T","")</f>
        <v/>
      </c>
      <c r="AM118" t="str">
        <f>IF(ISNUMBER(SEARCH(AM$1,$D118)),"T","")</f>
        <v/>
      </c>
      <c r="AN118" t="str">
        <f>IF(ISNUMBER(SEARCH(AN$1,$D118)),"T","")</f>
        <v/>
      </c>
      <c r="AO118" t="str">
        <f>IF(ISNUMBER(SEARCH(AO$1,$D118)),"T","")</f>
        <v/>
      </c>
      <c r="AP118" t="str">
        <f>IF(ISNUMBER(SEARCH(AP$1,$D118)),"T","")</f>
        <v/>
      </c>
      <c r="AQ118" t="str">
        <f>IF(ISNUMBER(SEARCH(AQ$1,$D118)),"T","")</f>
        <v/>
      </c>
      <c r="AR118" t="str">
        <f>IF(ISNUMBER(SEARCH(AR$1,$D118)),"T","")</f>
        <v/>
      </c>
      <c r="AS118" t="str">
        <f>IF(ISNUMBER(SEARCH(AS$1,$D118)),"T","")</f>
        <v/>
      </c>
      <c r="AT118" t="str">
        <f>IF(ISNUMBER(SEARCH(AT$1,$D118)),"T","")</f>
        <v>T</v>
      </c>
      <c r="AU118" t="str">
        <f>IF(ISNUMBER(SEARCH(AU$1,$D118)),"T","")</f>
        <v/>
      </c>
      <c r="AV118" t="str">
        <f>IF(ISNUMBER(SEARCH(AV$1,$D118)),"T","")</f>
        <v/>
      </c>
    </row>
    <row r="119" spans="1:48" x14ac:dyDescent="0.85">
      <c r="A119">
        <v>59</v>
      </c>
      <c r="B119" t="s">
        <v>150</v>
      </c>
      <c r="C119" t="s">
        <v>151</v>
      </c>
      <c r="D119" t="s">
        <v>148</v>
      </c>
      <c r="E119">
        <v>1</v>
      </c>
      <c r="F119">
        <v>90</v>
      </c>
      <c r="G119">
        <v>110</v>
      </c>
      <c r="H119">
        <v>80</v>
      </c>
      <c r="I119">
        <v>100</v>
      </c>
      <c r="J119">
        <v>80</v>
      </c>
      <c r="K119">
        <v>95</v>
      </c>
      <c r="L119">
        <f>MAX(G119,I119)</f>
        <v>110</v>
      </c>
      <c r="M119">
        <f>MIN(H119,J119)</f>
        <v>80</v>
      </c>
      <c r="N119" s="1">
        <f>(F119*2+31)/2+60</f>
        <v>165.5</v>
      </c>
      <c r="O119" s="1">
        <f>(L119*2+31)/2+5</f>
        <v>130.5</v>
      </c>
      <c r="P119" s="1">
        <f>(M119*2+31)/2+5</f>
        <v>100.5</v>
      </c>
      <c r="Q119" s="1">
        <f>N119*P119</f>
        <v>16632.75</v>
      </c>
      <c r="R119" s="1">
        <f>((H119*2+31)/2+5)*N119</f>
        <v>16632.75</v>
      </c>
      <c r="S119" s="1">
        <f>((J119*2+31)/2+5)*N119</f>
        <v>16632.75</v>
      </c>
      <c r="T119" s="1">
        <v>465.36188782112788</v>
      </c>
      <c r="U119" s="1">
        <f>IF(T119&lt;200, 0, T119)</f>
        <v>465.36188782112788</v>
      </c>
      <c r="V119" s="5">
        <f>U119*O119</f>
        <v>60729.726360657187</v>
      </c>
      <c r="W119" s="2">
        <f>Q119/(constants!$B$1 * constants!$B$2 * (110/250) * AVERAGE(0.8, 1) * 1.5)</f>
        <v>2.5483319165993294</v>
      </c>
      <c r="X119" s="3">
        <v>0.69347714381464709</v>
      </c>
      <c r="Y119" s="1">
        <f>(W119+X119)*O119</f>
        <v>423.05608238402391</v>
      </c>
      <c r="Z119" s="7">
        <v>1.1000000000000001</v>
      </c>
      <c r="AA119" s="7">
        <v>1</v>
      </c>
      <c r="AB119" s="1">
        <f>Y119*Z119*AA119</f>
        <v>465.36169062242635</v>
      </c>
      <c r="AC119" t="str">
        <f>CONCATENATE("https://wiki.52poke.com/wiki/", B119)</f>
        <v>https://wiki.52poke.com/wiki/风速狗</v>
      </c>
      <c r="AD119" s="6">
        <f>(T119-AB119)^2</f>
        <v>3.8887327884377708E-8</v>
      </c>
      <c r="AE119" t="str">
        <f>IF(ISNUMBER(SEARCH(AE$1,$D119)),"T","")</f>
        <v/>
      </c>
      <c r="AF119" t="str">
        <f>IF(ISNUMBER(SEARCH(AF$1,$D119)),"T","")</f>
        <v>T</v>
      </c>
      <c r="AG119" t="str">
        <f>IF(ISNUMBER(SEARCH(AG$1,$D119)),"T","")</f>
        <v/>
      </c>
      <c r="AH119" t="str">
        <f>IF(ISNUMBER(SEARCH(AH$1,$D119)),"T","")</f>
        <v/>
      </c>
      <c r="AI119" t="str">
        <f>IF(ISNUMBER(SEARCH(AI$1,$D119)),"T","")</f>
        <v/>
      </c>
      <c r="AJ119" t="str">
        <f>IF(ISNUMBER(SEARCH(AJ$1,$D119)),"T","")</f>
        <v/>
      </c>
      <c r="AK119" t="str">
        <f>IF(ISNUMBER(SEARCH(AK$1,$D119)),"T","")</f>
        <v/>
      </c>
      <c r="AL119" t="str">
        <f>IF(ISNUMBER(SEARCH(AL$1,$D119)),"T","")</f>
        <v/>
      </c>
      <c r="AM119" t="str">
        <f>IF(ISNUMBER(SEARCH(AM$1,$D119)),"T","")</f>
        <v/>
      </c>
      <c r="AN119" t="str">
        <f>IF(ISNUMBER(SEARCH(AN$1,$D119)),"T","")</f>
        <v/>
      </c>
      <c r="AO119" t="str">
        <f>IF(ISNUMBER(SEARCH(AO$1,$D119)),"T","")</f>
        <v/>
      </c>
      <c r="AP119" t="str">
        <f>IF(ISNUMBER(SEARCH(AP$1,$D119)),"T","")</f>
        <v/>
      </c>
      <c r="AQ119" t="str">
        <f>IF(ISNUMBER(SEARCH(AQ$1,$D119)),"T","")</f>
        <v>T</v>
      </c>
      <c r="AR119" t="str">
        <f>IF(ISNUMBER(SEARCH(AR$1,$D119)),"T","")</f>
        <v/>
      </c>
      <c r="AS119" t="str">
        <f>IF(ISNUMBER(SEARCH(AS$1,$D119)),"T","")</f>
        <v/>
      </c>
      <c r="AT119" t="str">
        <f>IF(ISNUMBER(SEARCH(AT$1,$D119)),"T","")</f>
        <v/>
      </c>
      <c r="AU119" t="str">
        <f>IF(ISNUMBER(SEARCH(AU$1,$D119)),"T","")</f>
        <v/>
      </c>
      <c r="AV119" t="str">
        <f>IF(ISNUMBER(SEARCH(AV$1,$D119)),"T","")</f>
        <v/>
      </c>
    </row>
    <row r="120" spans="1:48" x14ac:dyDescent="0.85">
      <c r="A120">
        <v>260</v>
      </c>
      <c r="B120" t="s">
        <v>606</v>
      </c>
      <c r="C120" t="s">
        <v>607</v>
      </c>
      <c r="D120" t="s">
        <v>459</v>
      </c>
      <c r="E120">
        <v>3</v>
      </c>
      <c r="F120">
        <v>100</v>
      </c>
      <c r="G120">
        <v>110</v>
      </c>
      <c r="H120">
        <v>90</v>
      </c>
      <c r="I120">
        <v>85</v>
      </c>
      <c r="J120">
        <v>90</v>
      </c>
      <c r="K120">
        <v>60</v>
      </c>
      <c r="L120">
        <f>MAX(G120,I120)</f>
        <v>110</v>
      </c>
      <c r="M120">
        <f>MIN(H120,J120)</f>
        <v>90</v>
      </c>
      <c r="N120" s="1">
        <f>(F120*2+31)/2+60</f>
        <v>175.5</v>
      </c>
      <c r="O120" s="1">
        <f>(L120*2+31)/2+5</f>
        <v>130.5</v>
      </c>
      <c r="P120" s="1">
        <f>(M120*2+31)/2+5</f>
        <v>110.5</v>
      </c>
      <c r="Q120" s="1">
        <f>N120*P120</f>
        <v>19392.75</v>
      </c>
      <c r="R120" s="1">
        <f>((H120*2+31)/2+5)*N120</f>
        <v>19392.75</v>
      </c>
      <c r="S120" s="1">
        <f>((J120*2+31)/2+5)*N120</f>
        <v>19392.75</v>
      </c>
      <c r="T120" s="1">
        <v>465.1235995800871</v>
      </c>
      <c r="U120" s="1">
        <f>IF(T120&lt;200, 0, T120)</f>
        <v>465.1235995800871</v>
      </c>
      <c r="V120" s="5">
        <f>U120*O120</f>
        <v>60698.629745201368</v>
      </c>
      <c r="W120" s="2">
        <f>Q120/(constants!$B$1 * constants!$B$2 * (110/250) * AVERAGE(0.8, 1) * 1.5)</f>
        <v>2.9711962108269314</v>
      </c>
      <c r="X120" s="3">
        <v>0.26895265478567643</v>
      </c>
      <c r="Y120" s="1">
        <f>(W120+X120)*O120</f>
        <v>422.83942696244532</v>
      </c>
      <c r="Z120" s="7">
        <v>1.1000000000000001</v>
      </c>
      <c r="AA120" s="7">
        <v>1</v>
      </c>
      <c r="AB120" s="1">
        <f>Y120*Z120*AA120</f>
        <v>465.12336965868991</v>
      </c>
      <c r="AC120" t="str">
        <f>CONCATENATE("https://wiki.52poke.com/wiki/", B120)</f>
        <v>https://wiki.52poke.com/wiki/巨沼怪</v>
      </c>
      <c r="AD120" s="6">
        <f>(T120-AB120)^2</f>
        <v>5.2863848886885305E-8</v>
      </c>
      <c r="AE120" t="str">
        <f>IF(ISNUMBER(SEARCH(AE$1,$D120)),"T","")</f>
        <v/>
      </c>
      <c r="AF120" t="str">
        <f>IF(ISNUMBER(SEARCH(AF$1,$D120)),"T","")</f>
        <v/>
      </c>
      <c r="AG120" t="str">
        <f>IF(ISNUMBER(SEARCH(AG$1,$D120)),"T","")</f>
        <v>T</v>
      </c>
      <c r="AH120" t="str">
        <f>IF(ISNUMBER(SEARCH(AH$1,$D120)),"T","")</f>
        <v/>
      </c>
      <c r="AI120" t="str">
        <f>IF(ISNUMBER(SEARCH(AI$1,$D120)),"T","")</f>
        <v/>
      </c>
      <c r="AJ120" t="str">
        <f>IF(ISNUMBER(SEARCH(AJ$1,$D120)),"T","")</f>
        <v/>
      </c>
      <c r="AK120" t="str">
        <f>IF(ISNUMBER(SEARCH(AK$1,$D120)),"T","")</f>
        <v/>
      </c>
      <c r="AL120" t="str">
        <f>IF(ISNUMBER(SEARCH(AL$1,$D120)),"T","")</f>
        <v/>
      </c>
      <c r="AM120" t="str">
        <f>IF(ISNUMBER(SEARCH(AM$1,$D120)),"T","")</f>
        <v>T</v>
      </c>
      <c r="AN120" t="str">
        <f>IF(ISNUMBER(SEARCH(AN$1,$D120)),"T","")</f>
        <v/>
      </c>
      <c r="AO120" t="str">
        <f>IF(ISNUMBER(SEARCH(AO$1,$D120)),"T","")</f>
        <v/>
      </c>
      <c r="AP120" t="str">
        <f>IF(ISNUMBER(SEARCH(AP$1,$D120)),"T","")</f>
        <v/>
      </c>
      <c r="AQ120" t="str">
        <f>IF(ISNUMBER(SEARCH(AQ$1,$D120)),"T","")</f>
        <v/>
      </c>
      <c r="AR120" t="str">
        <f>IF(ISNUMBER(SEARCH(AR$1,$D120)),"T","")</f>
        <v/>
      </c>
      <c r="AS120" t="str">
        <f>IF(ISNUMBER(SEARCH(AS$1,$D120)),"T","")</f>
        <v/>
      </c>
      <c r="AT120" t="str">
        <f>IF(ISNUMBER(SEARCH(AT$1,$D120)),"T","")</f>
        <v/>
      </c>
      <c r="AU120" t="str">
        <f>IF(ISNUMBER(SEARCH(AU$1,$D120)),"T","")</f>
        <v/>
      </c>
      <c r="AV120" t="str">
        <f>IF(ISNUMBER(SEARCH(AV$1,$D120)),"T","")</f>
        <v/>
      </c>
    </row>
    <row r="121" spans="1:48" x14ac:dyDescent="0.85">
      <c r="A121">
        <v>750</v>
      </c>
      <c r="B121" t="s">
        <v>1665</v>
      </c>
      <c r="C121" t="s">
        <v>1666</v>
      </c>
      <c r="D121" t="s">
        <v>255</v>
      </c>
      <c r="E121">
        <v>7</v>
      </c>
      <c r="F121">
        <v>100</v>
      </c>
      <c r="G121">
        <v>125</v>
      </c>
      <c r="H121">
        <v>100</v>
      </c>
      <c r="I121">
        <v>55</v>
      </c>
      <c r="J121">
        <v>85</v>
      </c>
      <c r="K121">
        <v>35</v>
      </c>
      <c r="L121">
        <f>MAX(G121,I121)</f>
        <v>125</v>
      </c>
      <c r="M121">
        <f>MIN(H121,J121)</f>
        <v>85</v>
      </c>
      <c r="N121" s="1">
        <f>(F121*2+31)/2+60</f>
        <v>175.5</v>
      </c>
      <c r="O121" s="1">
        <f>(L121*2+31)/2+5</f>
        <v>145.5</v>
      </c>
      <c r="P121" s="1">
        <f>(M121*2+31)/2+5</f>
        <v>105.5</v>
      </c>
      <c r="Q121" s="1">
        <f>N121*P121</f>
        <v>18515.25</v>
      </c>
      <c r="R121" s="1">
        <f>((H121*2+31)/2+5)*N121</f>
        <v>21147.75</v>
      </c>
      <c r="S121" s="1">
        <f>((J121*2+31)/2+5)*N121</f>
        <v>18515.25</v>
      </c>
      <c r="T121" s="1">
        <v>463.62353822756438</v>
      </c>
      <c r="U121" s="1">
        <f>IF(T121&lt;200, 0, T121)</f>
        <v>463.62353822756438</v>
      </c>
      <c r="V121" s="5">
        <f>U121*O121</f>
        <v>67457.224812110624</v>
      </c>
      <c r="W121" s="2">
        <f>Q121/(constants!$B$1 * constants!$B$2 * (110/250) * AVERAGE(0.8, 1) * 1.5)</f>
        <v>2.8367529433686993</v>
      </c>
      <c r="X121" s="3">
        <v>5.9987409508083456E-2</v>
      </c>
      <c r="Y121" s="1">
        <f>(W121+X121)*O121</f>
        <v>421.47572134357188</v>
      </c>
      <c r="Z121" s="7">
        <v>1.1000000000000001</v>
      </c>
      <c r="AA121" s="7">
        <v>1</v>
      </c>
      <c r="AB121" s="1">
        <f>Y121*Z121*AA121</f>
        <v>463.62329347792911</v>
      </c>
      <c r="AC121" t="str">
        <f>CONCATENATE("https://wiki.52poke.com/wiki/", B121)</f>
        <v>https://wiki.52poke.com/wiki/重泥挽马</v>
      </c>
      <c r="AD121" s="6">
        <f>(T121-AB121)^2</f>
        <v>5.9902383965554868E-8</v>
      </c>
      <c r="AE121" t="str">
        <f>IF(ISNUMBER(SEARCH(AE$1,$D121)),"T","")</f>
        <v/>
      </c>
      <c r="AF121" t="str">
        <f>IF(ISNUMBER(SEARCH(AF$1,$D121)),"T","")</f>
        <v/>
      </c>
      <c r="AG121" t="str">
        <f>IF(ISNUMBER(SEARCH(AG$1,$D121)),"T","")</f>
        <v/>
      </c>
      <c r="AH121" t="str">
        <f>IF(ISNUMBER(SEARCH(AH$1,$D121)),"T","")</f>
        <v/>
      </c>
      <c r="AI121" t="str">
        <f>IF(ISNUMBER(SEARCH(AI$1,$D121)),"T","")</f>
        <v/>
      </c>
      <c r="AJ121" t="str">
        <f>IF(ISNUMBER(SEARCH(AJ$1,$D121)),"T","")</f>
        <v/>
      </c>
      <c r="AK121" t="str">
        <f>IF(ISNUMBER(SEARCH(AK$1,$D121)),"T","")</f>
        <v/>
      </c>
      <c r="AL121" t="str">
        <f>IF(ISNUMBER(SEARCH(AL$1,$D121)),"T","")</f>
        <v/>
      </c>
      <c r="AM121" t="str">
        <f>IF(ISNUMBER(SEARCH(AM$1,$D121)),"T","")</f>
        <v>T</v>
      </c>
      <c r="AN121" t="str">
        <f>IF(ISNUMBER(SEARCH(AN$1,$D121)),"T","")</f>
        <v/>
      </c>
      <c r="AO121" t="str">
        <f>IF(ISNUMBER(SEARCH(AO$1,$D121)),"T","")</f>
        <v/>
      </c>
      <c r="AP121" t="str">
        <f>IF(ISNUMBER(SEARCH(AP$1,$D121)),"T","")</f>
        <v/>
      </c>
      <c r="AQ121" t="str">
        <f>IF(ISNUMBER(SEARCH(AQ$1,$D121)),"T","")</f>
        <v/>
      </c>
      <c r="AR121" t="str">
        <f>IF(ISNUMBER(SEARCH(AR$1,$D121)),"T","")</f>
        <v/>
      </c>
      <c r="AS121" t="str">
        <f>IF(ISNUMBER(SEARCH(AS$1,$D121)),"T","")</f>
        <v/>
      </c>
      <c r="AT121" t="str">
        <f>IF(ISNUMBER(SEARCH(AT$1,$D121)),"T","")</f>
        <v/>
      </c>
      <c r="AU121" t="str">
        <f>IF(ISNUMBER(SEARCH(AU$1,$D121)),"T","")</f>
        <v/>
      </c>
      <c r="AV121" t="str">
        <f>IF(ISNUMBER(SEARCH(AV$1,$D121)),"T","")</f>
        <v/>
      </c>
    </row>
    <row r="122" spans="1:48" x14ac:dyDescent="0.85">
      <c r="A122">
        <v>471</v>
      </c>
      <c r="B122" t="s">
        <v>1060</v>
      </c>
      <c r="C122" t="s">
        <v>1061</v>
      </c>
      <c r="D122" t="s">
        <v>97</v>
      </c>
      <c r="E122">
        <v>4</v>
      </c>
      <c r="F122">
        <v>65</v>
      </c>
      <c r="G122">
        <v>60</v>
      </c>
      <c r="H122">
        <v>110</v>
      </c>
      <c r="I122">
        <v>130</v>
      </c>
      <c r="J122">
        <v>95</v>
      </c>
      <c r="K122">
        <v>65</v>
      </c>
      <c r="L122">
        <f>MAX(G122,I122)</f>
        <v>130</v>
      </c>
      <c r="M122">
        <f>MIN(H122,J122)</f>
        <v>95</v>
      </c>
      <c r="N122" s="1">
        <f>(F122*2+31)/2+60</f>
        <v>140.5</v>
      </c>
      <c r="O122" s="1">
        <f>(L122*2+31)/2+5</f>
        <v>150.5</v>
      </c>
      <c r="P122" s="1">
        <f>(M122*2+31)/2+5</f>
        <v>115.5</v>
      </c>
      <c r="Q122" s="1">
        <f>N122*P122</f>
        <v>16227.75</v>
      </c>
      <c r="R122" s="1">
        <f>((H122*2+31)/2+5)*N122</f>
        <v>18335.25</v>
      </c>
      <c r="S122" s="1">
        <f>((J122*2+31)/2+5)*N122</f>
        <v>16227.75</v>
      </c>
      <c r="T122" s="1">
        <v>462.69533987731256</v>
      </c>
      <c r="U122" s="1">
        <f>IF(T122&lt;200, 0, T122)</f>
        <v>462.69533987731256</v>
      </c>
      <c r="V122" s="5">
        <f>U122*O122</f>
        <v>69635.648651535535</v>
      </c>
      <c r="W122" s="2">
        <f>Q122/(constants!$B$1 * constants!$B$2 * (110/250) * AVERAGE(0.8, 1) * 1.5)</f>
        <v>2.4862811777724532</v>
      </c>
      <c r="X122" s="3">
        <v>0.30861533684053644</v>
      </c>
      <c r="Y122" s="1">
        <f>(W122+X122)*O122</f>
        <v>420.63192544925494</v>
      </c>
      <c r="Z122" s="7">
        <v>1.1000000000000001</v>
      </c>
      <c r="AA122" s="7">
        <v>1</v>
      </c>
      <c r="AB122" s="1">
        <f>Y122*Z122*AA122</f>
        <v>462.69511799418046</v>
      </c>
      <c r="AC122" t="str">
        <f>CONCATENATE("https://wiki.52poke.com/wiki/", B122)</f>
        <v>https://wiki.52poke.com/wiki/冰伊布</v>
      </c>
      <c r="AD122" s="6">
        <f>(T122-AB122)^2</f>
        <v>4.923212430997804E-8</v>
      </c>
      <c r="AE122" t="str">
        <f>IF(ISNUMBER(SEARCH(AE$1,$D122)),"T","")</f>
        <v/>
      </c>
      <c r="AF122" t="str">
        <f>IF(ISNUMBER(SEARCH(AF$1,$D122)),"T","")</f>
        <v/>
      </c>
      <c r="AG122" t="str">
        <f>IF(ISNUMBER(SEARCH(AG$1,$D122)),"T","")</f>
        <v/>
      </c>
      <c r="AH122" t="str">
        <f>IF(ISNUMBER(SEARCH(AH$1,$D122)),"T","")</f>
        <v/>
      </c>
      <c r="AI122" t="str">
        <f>IF(ISNUMBER(SEARCH(AI$1,$D122)),"T","")</f>
        <v/>
      </c>
      <c r="AJ122" t="str">
        <f>IF(ISNUMBER(SEARCH(AJ$1,$D122)),"T","")</f>
        <v>T</v>
      </c>
      <c r="AK122" t="str">
        <f>IF(ISNUMBER(SEARCH(AK$1,$D122)),"T","")</f>
        <v/>
      </c>
      <c r="AL122" t="str">
        <f>IF(ISNUMBER(SEARCH(AL$1,$D122)),"T","")</f>
        <v/>
      </c>
      <c r="AM122" t="str">
        <f>IF(ISNUMBER(SEARCH(AM$1,$D122)),"T","")</f>
        <v/>
      </c>
      <c r="AN122" t="str">
        <f>IF(ISNUMBER(SEARCH(AN$1,$D122)),"T","")</f>
        <v/>
      </c>
      <c r="AO122" t="str">
        <f>IF(ISNUMBER(SEARCH(AO$1,$D122)),"T","")</f>
        <v/>
      </c>
      <c r="AP122" t="str">
        <f>IF(ISNUMBER(SEARCH(AP$1,$D122)),"T","")</f>
        <v/>
      </c>
      <c r="AQ122" t="str">
        <f>IF(ISNUMBER(SEARCH(AQ$1,$D122)),"T","")</f>
        <v/>
      </c>
      <c r="AR122" t="str">
        <f>IF(ISNUMBER(SEARCH(AR$1,$D122)),"T","")</f>
        <v/>
      </c>
      <c r="AS122" t="str">
        <f>IF(ISNUMBER(SEARCH(AS$1,$D122)),"T","")</f>
        <v/>
      </c>
      <c r="AT122" t="str">
        <f>IF(ISNUMBER(SEARCH(AT$1,$D122)),"T","")</f>
        <v/>
      </c>
      <c r="AU122" t="str">
        <f>IF(ISNUMBER(SEARCH(AU$1,$D122)),"T","")</f>
        <v/>
      </c>
      <c r="AV122" t="str">
        <f>IF(ISNUMBER(SEARCH(AV$1,$D122)),"T","")</f>
        <v/>
      </c>
    </row>
    <row r="123" spans="1:48" x14ac:dyDescent="0.85">
      <c r="A123">
        <v>799</v>
      </c>
      <c r="B123" t="s">
        <v>1773</v>
      </c>
      <c r="C123" t="s">
        <v>1774</v>
      </c>
      <c r="D123" t="s">
        <v>1404</v>
      </c>
      <c r="E123">
        <v>7</v>
      </c>
      <c r="F123">
        <v>223</v>
      </c>
      <c r="G123">
        <v>101</v>
      </c>
      <c r="H123">
        <v>53</v>
      </c>
      <c r="I123">
        <v>97</v>
      </c>
      <c r="J123">
        <v>53</v>
      </c>
      <c r="K123">
        <v>43</v>
      </c>
      <c r="L123">
        <f>MAX(G123,I123)</f>
        <v>101</v>
      </c>
      <c r="M123">
        <f>MIN(H123,J123)</f>
        <v>53</v>
      </c>
      <c r="N123" s="1">
        <f>(F123*2+31)/2+60</f>
        <v>298.5</v>
      </c>
      <c r="O123" s="1">
        <f>(L123*2+31)/2+5</f>
        <v>121.5</v>
      </c>
      <c r="P123" s="1">
        <f>(M123*2+31)/2+5</f>
        <v>73.5</v>
      </c>
      <c r="Q123" s="1">
        <f>N123*P123</f>
        <v>21939.75</v>
      </c>
      <c r="R123" s="1">
        <f>((H123*2+31)/2+5)*N123</f>
        <v>21939.75</v>
      </c>
      <c r="S123" s="1">
        <f>((J123*2+31)/2+5)*N123</f>
        <v>21939.75</v>
      </c>
      <c r="T123" s="1">
        <v>462.54400179701281</v>
      </c>
      <c r="U123" s="1">
        <f>IF(T123&lt;200, 0, T123)</f>
        <v>462.54400179701281</v>
      </c>
      <c r="V123" s="5">
        <f>U123*O123</f>
        <v>56199.096218337058</v>
      </c>
      <c r="W123" s="2">
        <f>Q123/(constants!$B$1 * constants!$B$2 * (110/250) * AVERAGE(0.8, 1) * 1.5)</f>
        <v>3.3614264127826208</v>
      </c>
      <c r="X123" s="3">
        <v>9.9432245036180422E-2</v>
      </c>
      <c r="Y123" s="1">
        <f>(W123+X123)*O123</f>
        <v>420.49432692498436</v>
      </c>
      <c r="Z123" s="7">
        <v>1.1000000000000001</v>
      </c>
      <c r="AA123" s="7">
        <v>1</v>
      </c>
      <c r="AB123" s="1">
        <f>Y123*Z123*AA123</f>
        <v>462.54375961748286</v>
      </c>
      <c r="AC123" t="str">
        <f>CONCATENATE("https://wiki.52poke.com/wiki/", B123)</f>
        <v>https://wiki.52poke.com/wiki/恶食大王</v>
      </c>
      <c r="AD123" s="6">
        <f>(T123-AB123)^2</f>
        <v>5.8650924725987521E-8</v>
      </c>
      <c r="AE123" t="str">
        <f>IF(ISNUMBER(SEARCH(AE$1,$D123)),"T","")</f>
        <v/>
      </c>
      <c r="AF123" t="str">
        <f>IF(ISNUMBER(SEARCH(AF$1,$D123)),"T","")</f>
        <v/>
      </c>
      <c r="AG123" t="str">
        <f>IF(ISNUMBER(SEARCH(AG$1,$D123)),"T","")</f>
        <v/>
      </c>
      <c r="AH123" t="str">
        <f>IF(ISNUMBER(SEARCH(AH$1,$D123)),"T","")</f>
        <v/>
      </c>
      <c r="AI123" t="str">
        <f>IF(ISNUMBER(SEARCH(AI$1,$D123)),"T","")</f>
        <v/>
      </c>
      <c r="AJ123" t="str">
        <f>IF(ISNUMBER(SEARCH(AJ$1,$D123)),"T","")</f>
        <v/>
      </c>
      <c r="AK123" t="str">
        <f>IF(ISNUMBER(SEARCH(AK$1,$D123)),"T","")</f>
        <v/>
      </c>
      <c r="AL123" t="str">
        <f>IF(ISNUMBER(SEARCH(AL$1,$D123)),"T","")</f>
        <v/>
      </c>
      <c r="AM123" t="str">
        <f>IF(ISNUMBER(SEARCH(AM$1,$D123)),"T","")</f>
        <v/>
      </c>
      <c r="AN123" t="str">
        <f>IF(ISNUMBER(SEARCH(AN$1,$D123)),"T","")</f>
        <v/>
      </c>
      <c r="AO123" t="str">
        <f>IF(ISNUMBER(SEARCH(AO$1,$D123)),"T","")</f>
        <v/>
      </c>
      <c r="AP123" t="str">
        <f>IF(ISNUMBER(SEARCH(AP$1,$D123)),"T","")</f>
        <v/>
      </c>
      <c r="AQ123" t="str">
        <f>IF(ISNUMBER(SEARCH(AQ$1,$D123)),"T","")</f>
        <v/>
      </c>
      <c r="AR123" t="str">
        <f>IF(ISNUMBER(SEARCH(AR$1,$D123)),"T","")</f>
        <v/>
      </c>
      <c r="AS123" t="str">
        <f>IF(ISNUMBER(SEARCH(AS$1,$D123)),"T","")</f>
        <v>T</v>
      </c>
      <c r="AT123" t="str">
        <f>IF(ISNUMBER(SEARCH(AT$1,$D123)),"T","")</f>
        <v>T</v>
      </c>
      <c r="AU123" t="str">
        <f>IF(ISNUMBER(SEARCH(AU$1,$D123)),"T","")</f>
        <v/>
      </c>
      <c r="AV123" t="str">
        <f>IF(ISNUMBER(SEARCH(AV$1,$D123)),"T","")</f>
        <v/>
      </c>
    </row>
    <row r="124" spans="1:48" x14ac:dyDescent="0.85">
      <c r="A124">
        <v>786</v>
      </c>
      <c r="B124" t="s">
        <v>1745</v>
      </c>
      <c r="C124" t="s">
        <v>1746</v>
      </c>
      <c r="D124" t="s">
        <v>193</v>
      </c>
      <c r="E124">
        <v>7</v>
      </c>
      <c r="F124">
        <v>70</v>
      </c>
      <c r="G124">
        <v>85</v>
      </c>
      <c r="H124">
        <v>75</v>
      </c>
      <c r="I124">
        <v>130</v>
      </c>
      <c r="J124">
        <v>115</v>
      </c>
      <c r="K124">
        <v>95</v>
      </c>
      <c r="L124">
        <f>MAX(G124,I124)</f>
        <v>130</v>
      </c>
      <c r="M124">
        <f>MIN(H124,J124)</f>
        <v>75</v>
      </c>
      <c r="N124" s="1">
        <f>(F124*2+31)/2+60</f>
        <v>145.5</v>
      </c>
      <c r="O124" s="1">
        <f>(L124*2+31)/2+5</f>
        <v>150.5</v>
      </c>
      <c r="P124" s="1">
        <f>(M124*2+31)/2+5</f>
        <v>95.5</v>
      </c>
      <c r="Q124" s="1">
        <f>N124*P124</f>
        <v>13895.25</v>
      </c>
      <c r="R124" s="1">
        <f>((H124*2+31)/2+5)*N124</f>
        <v>13895.25</v>
      </c>
      <c r="S124" s="1">
        <f>((J124*2+31)/2+5)*N124</f>
        <v>19715.25</v>
      </c>
      <c r="T124" s="1">
        <v>461.93608266873389</v>
      </c>
      <c r="U124" s="1">
        <f>IF(T124&lt;200, 0, T124)</f>
        <v>461.93608266873389</v>
      </c>
      <c r="V124" s="5">
        <f>U124*O124</f>
        <v>69521.380441644447</v>
      </c>
      <c r="W124" s="2">
        <f>Q124/(constants!$B$1 * constants!$B$2 * (110/250) * AVERAGE(0.8, 1) * 1.5)</f>
        <v>2.1289148856398872</v>
      </c>
      <c r="X124" s="3">
        <v>0.66139555034944075</v>
      </c>
      <c r="Y124" s="1">
        <f>(W124+X124)*O124</f>
        <v>419.94172061639387</v>
      </c>
      <c r="Z124" s="7">
        <v>1.1000000000000001</v>
      </c>
      <c r="AA124" s="7">
        <v>1</v>
      </c>
      <c r="AB124" s="1">
        <f>Y124*Z124*AA124</f>
        <v>461.93589267803327</v>
      </c>
      <c r="AC124" t="str">
        <f>CONCATENATE("https://wiki.52poke.com/wiki/", B124)</f>
        <v>https://wiki.52poke.com/wiki/卡璞・蝶蝶</v>
      </c>
      <c r="AD124" s="6">
        <f>(T124-AB124)^2</f>
        <v>3.609646632173326E-8</v>
      </c>
      <c r="AE124" t="str">
        <f>IF(ISNUMBER(SEARCH(AE$1,$D124)),"T","")</f>
        <v/>
      </c>
      <c r="AF124" t="str">
        <f>IF(ISNUMBER(SEARCH(AF$1,$D124)),"T","")</f>
        <v/>
      </c>
      <c r="AG124" t="str">
        <f>IF(ISNUMBER(SEARCH(AG$1,$D124)),"T","")</f>
        <v/>
      </c>
      <c r="AH124" t="str">
        <f>IF(ISNUMBER(SEARCH(AH$1,$D124)),"T","")</f>
        <v/>
      </c>
      <c r="AI124" t="str">
        <f>IF(ISNUMBER(SEARCH(AI$1,$D124)),"T","")</f>
        <v/>
      </c>
      <c r="AJ124" t="str">
        <f>IF(ISNUMBER(SEARCH(AJ$1,$D124)),"T","")</f>
        <v/>
      </c>
      <c r="AK124" t="str">
        <f>IF(ISNUMBER(SEARCH(AK$1,$D124)),"T","")</f>
        <v/>
      </c>
      <c r="AL124" t="str">
        <f>IF(ISNUMBER(SEARCH(AL$1,$D124)),"T","")</f>
        <v/>
      </c>
      <c r="AM124" t="str">
        <f>IF(ISNUMBER(SEARCH(AM$1,$D124)),"T","")</f>
        <v/>
      </c>
      <c r="AN124" t="str">
        <f>IF(ISNUMBER(SEARCH(AN$1,$D124)),"T","")</f>
        <v/>
      </c>
      <c r="AO124" t="str">
        <f>IF(ISNUMBER(SEARCH(AO$1,$D124)),"T","")</f>
        <v>T</v>
      </c>
      <c r="AP124" t="str">
        <f>IF(ISNUMBER(SEARCH(AP$1,$D124)),"T","")</f>
        <v/>
      </c>
      <c r="AQ124" t="str">
        <f>IF(ISNUMBER(SEARCH(AQ$1,$D124)),"T","")</f>
        <v/>
      </c>
      <c r="AR124" t="str">
        <f>IF(ISNUMBER(SEARCH(AR$1,$D124)),"T","")</f>
        <v/>
      </c>
      <c r="AS124" t="str">
        <f>IF(ISNUMBER(SEARCH(AS$1,$D124)),"T","")</f>
        <v/>
      </c>
      <c r="AT124" t="str">
        <f>IF(ISNUMBER(SEARCH(AT$1,$D124)),"T","")</f>
        <v/>
      </c>
      <c r="AU124" t="str">
        <f>IF(ISNUMBER(SEARCH(AU$1,$D124)),"T","")</f>
        <v/>
      </c>
      <c r="AV124" t="str">
        <f>IF(ISNUMBER(SEARCH(AV$1,$D124)),"T","")</f>
        <v>T</v>
      </c>
    </row>
    <row r="125" spans="1:48" x14ac:dyDescent="0.85">
      <c r="A125">
        <v>936</v>
      </c>
      <c r="B125" t="s">
        <v>2066</v>
      </c>
      <c r="C125" t="s">
        <v>2067</v>
      </c>
      <c r="D125" t="s">
        <v>1456</v>
      </c>
      <c r="E125">
        <v>9</v>
      </c>
      <c r="F125">
        <v>85</v>
      </c>
      <c r="G125">
        <v>60</v>
      </c>
      <c r="H125">
        <v>100</v>
      </c>
      <c r="I125">
        <v>125</v>
      </c>
      <c r="J125">
        <v>80</v>
      </c>
      <c r="K125">
        <v>75</v>
      </c>
      <c r="L125">
        <f>MAX(G125,I125)</f>
        <v>125</v>
      </c>
      <c r="M125">
        <f>MIN(H125,J125)</f>
        <v>80</v>
      </c>
      <c r="N125" s="1">
        <f>(F125*2+31)/2+60</f>
        <v>160.5</v>
      </c>
      <c r="O125" s="1">
        <f>(L125*2+31)/2+5</f>
        <v>145.5</v>
      </c>
      <c r="P125" s="1">
        <f>(M125*2+31)/2+5</f>
        <v>100.5</v>
      </c>
      <c r="Q125" s="1">
        <f>N125*P125</f>
        <v>16130.25</v>
      </c>
      <c r="R125" s="1">
        <f>((H125*2+31)/2+5)*N125</f>
        <v>19340.25</v>
      </c>
      <c r="S125" s="1">
        <f>((J125*2+31)/2+5)*N125</f>
        <v>16130.25</v>
      </c>
      <c r="T125" s="1">
        <v>461.53151795486195</v>
      </c>
      <c r="U125" s="1">
        <f>IF(T125&lt;200, 0, T125)</f>
        <v>461.53151795486195</v>
      </c>
      <c r="V125" s="5">
        <f>U125*O125</f>
        <v>67152.835862432417</v>
      </c>
      <c r="W125" s="2">
        <f>Q125/(constants!$B$1 * constants!$B$2 * (110/250) * AVERAGE(0.8, 1) * 1.5)</f>
        <v>2.4713430369437606</v>
      </c>
      <c r="X125" s="3">
        <v>0.41232647091063968</v>
      </c>
      <c r="Y125" s="1">
        <f>(W125+X125)*O125</f>
        <v>419.5739133928152</v>
      </c>
      <c r="Z125" s="7">
        <v>1.1000000000000001</v>
      </c>
      <c r="AA125" s="7">
        <v>1</v>
      </c>
      <c r="AB125" s="1">
        <f>Y125*Z125*AA125</f>
        <v>461.53130473209677</v>
      </c>
      <c r="AC125" t="str">
        <f>CONCATENATE("https://wiki.52poke.com/wiki/", B125)</f>
        <v>https://wiki.52poke.com/wiki/红莲铠骑</v>
      </c>
      <c r="AD125" s="6">
        <f>(T125-AB125)^2</f>
        <v>4.5463947592183857E-8</v>
      </c>
      <c r="AE125" t="str">
        <f>IF(ISNUMBER(SEARCH(AE$1,$D125)),"T","")</f>
        <v/>
      </c>
      <c r="AF125" t="str">
        <f>IF(ISNUMBER(SEARCH(AF$1,$D125)),"T","")</f>
        <v>T</v>
      </c>
      <c r="AG125" t="str">
        <f>IF(ISNUMBER(SEARCH(AG$1,$D125)),"T","")</f>
        <v/>
      </c>
      <c r="AH125" t="str">
        <f>IF(ISNUMBER(SEARCH(AH$1,$D125)),"T","")</f>
        <v/>
      </c>
      <c r="AI125" t="str">
        <f>IF(ISNUMBER(SEARCH(AI$1,$D125)),"T","")</f>
        <v/>
      </c>
      <c r="AJ125" t="str">
        <f>IF(ISNUMBER(SEARCH(AJ$1,$D125)),"T","")</f>
        <v/>
      </c>
      <c r="AK125" t="str">
        <f>IF(ISNUMBER(SEARCH(AK$1,$D125)),"T","")</f>
        <v/>
      </c>
      <c r="AL125" t="str">
        <f>IF(ISNUMBER(SEARCH(AL$1,$D125)),"T","")</f>
        <v/>
      </c>
      <c r="AM125" t="str">
        <f>IF(ISNUMBER(SEARCH(AM$1,$D125)),"T","")</f>
        <v/>
      </c>
      <c r="AN125" t="str">
        <f>IF(ISNUMBER(SEARCH(AN$1,$D125)),"T","")</f>
        <v/>
      </c>
      <c r="AO125" t="str">
        <f>IF(ISNUMBER(SEARCH(AO$1,$D125)),"T","")</f>
        <v>T</v>
      </c>
      <c r="AP125" t="str">
        <f>IF(ISNUMBER(SEARCH(AP$1,$D125)),"T","")</f>
        <v/>
      </c>
      <c r="AQ125" t="str">
        <f>IF(ISNUMBER(SEARCH(AQ$1,$D125)),"T","")</f>
        <v/>
      </c>
      <c r="AR125" t="str">
        <f>IF(ISNUMBER(SEARCH(AR$1,$D125)),"T","")</f>
        <v/>
      </c>
      <c r="AS125" t="str">
        <f>IF(ISNUMBER(SEARCH(AS$1,$D125)),"T","")</f>
        <v/>
      </c>
      <c r="AT125" t="str">
        <f>IF(ISNUMBER(SEARCH(AT$1,$D125)),"T","")</f>
        <v/>
      </c>
      <c r="AU125" t="str">
        <f>IF(ISNUMBER(SEARCH(AU$1,$D125)),"T","")</f>
        <v/>
      </c>
      <c r="AV125" t="str">
        <f>IF(ISNUMBER(SEARCH(AV$1,$D125)),"T","")</f>
        <v/>
      </c>
    </row>
    <row r="126" spans="1:48" x14ac:dyDescent="0.85">
      <c r="A126">
        <v>626</v>
      </c>
      <c r="B126" t="s">
        <v>1389</v>
      </c>
      <c r="C126" t="s">
        <v>1390</v>
      </c>
      <c r="D126" t="s">
        <v>265</v>
      </c>
      <c r="E126">
        <v>5</v>
      </c>
      <c r="F126">
        <v>95</v>
      </c>
      <c r="G126">
        <v>110</v>
      </c>
      <c r="H126">
        <v>95</v>
      </c>
      <c r="I126">
        <v>40</v>
      </c>
      <c r="J126">
        <v>95</v>
      </c>
      <c r="K126">
        <v>55</v>
      </c>
      <c r="L126">
        <f>MAX(G126,I126)</f>
        <v>110</v>
      </c>
      <c r="M126">
        <f>MIN(H126,J126)</f>
        <v>95</v>
      </c>
      <c r="N126" s="1">
        <f>(F126*2+31)/2+60</f>
        <v>170.5</v>
      </c>
      <c r="O126" s="1">
        <f>(L126*2+31)/2+5</f>
        <v>130.5</v>
      </c>
      <c r="P126" s="1">
        <f>(M126*2+31)/2+5</f>
        <v>115.5</v>
      </c>
      <c r="Q126" s="1">
        <f>N126*P126</f>
        <v>19692.75</v>
      </c>
      <c r="R126" s="1">
        <f>((H126*2+31)/2+5)*N126</f>
        <v>19692.75</v>
      </c>
      <c r="S126" s="1">
        <f>((J126*2+31)/2+5)*N126</f>
        <v>19692.75</v>
      </c>
      <c r="T126" s="1">
        <v>461.43397501516705</v>
      </c>
      <c r="U126" s="1">
        <f>IF(T126&lt;200, 0, T126)</f>
        <v>461.43397501516705</v>
      </c>
      <c r="V126" s="5">
        <f>U126*O126</f>
        <v>60217.133739479301</v>
      </c>
      <c r="W126" s="2">
        <f>Q126/(constants!$B$1 * constants!$B$2 * (110/250) * AVERAGE(0.8, 1) * 1.5)</f>
        <v>3.0171597210690622</v>
      </c>
      <c r="X126" s="3">
        <v>0.19728640597346681</v>
      </c>
      <c r="Y126" s="1">
        <f>(W126+X126)*O126</f>
        <v>419.48521957905007</v>
      </c>
      <c r="Z126" s="7">
        <v>1.1000000000000001</v>
      </c>
      <c r="AA126" s="7">
        <v>1</v>
      </c>
      <c r="AB126" s="1">
        <f>Y126*Z126*AA126</f>
        <v>461.4337415369551</v>
      </c>
      <c r="AC126" t="str">
        <f>CONCATENATE("https://wiki.52poke.com/wiki/", B126)</f>
        <v>https://wiki.52poke.com/wiki/爆炸头水牛</v>
      </c>
      <c r="AD126" s="6">
        <f>(T126-AB126)^2</f>
        <v>5.4512075456908881E-8</v>
      </c>
      <c r="AE126" t="str">
        <f>IF(ISNUMBER(SEARCH(AE$1,$D126)),"T","")</f>
        <v>T</v>
      </c>
      <c r="AF126" t="str">
        <f>IF(ISNUMBER(SEARCH(AF$1,$D126)),"T","")</f>
        <v/>
      </c>
      <c r="AG126" t="str">
        <f>IF(ISNUMBER(SEARCH(AG$1,$D126)),"T","")</f>
        <v/>
      </c>
      <c r="AH126" t="str">
        <f>IF(ISNUMBER(SEARCH(AH$1,$D126)),"T","")</f>
        <v/>
      </c>
      <c r="AI126" t="str">
        <f>IF(ISNUMBER(SEARCH(AI$1,$D126)),"T","")</f>
        <v/>
      </c>
      <c r="AJ126" t="str">
        <f>IF(ISNUMBER(SEARCH(AJ$1,$D126)),"T","")</f>
        <v/>
      </c>
      <c r="AK126" t="str">
        <f>IF(ISNUMBER(SEARCH(AK$1,$D126)),"T","")</f>
        <v/>
      </c>
      <c r="AL126" t="str">
        <f>IF(ISNUMBER(SEARCH(AL$1,$D126)),"T","")</f>
        <v/>
      </c>
      <c r="AM126" t="str">
        <f>IF(ISNUMBER(SEARCH(AM$1,$D126)),"T","")</f>
        <v/>
      </c>
      <c r="AN126" t="str">
        <f>IF(ISNUMBER(SEARCH(AN$1,$D126)),"T","")</f>
        <v/>
      </c>
      <c r="AO126" t="str">
        <f>IF(ISNUMBER(SEARCH(AO$1,$D126)),"T","")</f>
        <v/>
      </c>
      <c r="AP126" t="str">
        <f>IF(ISNUMBER(SEARCH(AP$1,$D126)),"T","")</f>
        <v/>
      </c>
      <c r="AQ126" t="str">
        <f>IF(ISNUMBER(SEARCH(AQ$1,$D126)),"T","")</f>
        <v/>
      </c>
      <c r="AR126" t="str">
        <f>IF(ISNUMBER(SEARCH(AR$1,$D126)),"T","")</f>
        <v/>
      </c>
      <c r="AS126" t="str">
        <f>IF(ISNUMBER(SEARCH(AS$1,$D126)),"T","")</f>
        <v/>
      </c>
      <c r="AT126" t="str">
        <f>IF(ISNUMBER(SEARCH(AT$1,$D126)),"T","")</f>
        <v/>
      </c>
      <c r="AU126" t="str">
        <f>IF(ISNUMBER(SEARCH(AU$1,$D126)),"T","")</f>
        <v/>
      </c>
      <c r="AV126" t="str">
        <f>IF(ISNUMBER(SEARCH(AV$1,$D126)),"T","")</f>
        <v/>
      </c>
    </row>
    <row r="127" spans="1:48" x14ac:dyDescent="0.85">
      <c r="A127">
        <v>614</v>
      </c>
      <c r="B127" t="s">
        <v>1364</v>
      </c>
      <c r="C127" t="s">
        <v>1365</v>
      </c>
      <c r="D127" t="s">
        <v>97</v>
      </c>
      <c r="E127">
        <v>5</v>
      </c>
      <c r="F127">
        <v>95</v>
      </c>
      <c r="G127">
        <v>130</v>
      </c>
      <c r="H127">
        <v>80</v>
      </c>
      <c r="I127">
        <v>70</v>
      </c>
      <c r="J127">
        <v>80</v>
      </c>
      <c r="K127">
        <v>50</v>
      </c>
      <c r="L127">
        <f>MAX(G127,I127)</f>
        <v>130</v>
      </c>
      <c r="M127">
        <f>MIN(H127,J127)</f>
        <v>80</v>
      </c>
      <c r="N127" s="1">
        <f>(F127*2+31)/2+60</f>
        <v>170.5</v>
      </c>
      <c r="O127" s="1">
        <f>(L127*2+31)/2+5</f>
        <v>150.5</v>
      </c>
      <c r="P127" s="1">
        <f>(M127*2+31)/2+5</f>
        <v>100.5</v>
      </c>
      <c r="Q127" s="1">
        <f>N127*P127</f>
        <v>17135.25</v>
      </c>
      <c r="R127" s="1">
        <f>((H127*2+31)/2+5)*N127</f>
        <v>17135.25</v>
      </c>
      <c r="S127" s="1">
        <f>((J127*2+31)/2+5)*N127</f>
        <v>17135.25</v>
      </c>
      <c r="T127" s="1">
        <v>460.49839252029159</v>
      </c>
      <c r="U127" s="1">
        <f>IF(T127&lt;200, 0, T127)</f>
        <v>460.49839252029159</v>
      </c>
      <c r="V127" s="5">
        <f>U127*O127</f>
        <v>69305.008074303885</v>
      </c>
      <c r="W127" s="2">
        <f>Q127/(constants!$B$1 * constants!$B$2 * (110/250) * AVERAGE(0.8, 1) * 1.5)</f>
        <v>2.6253207962548983</v>
      </c>
      <c r="X127" s="3">
        <v>0.1563050462630724</v>
      </c>
      <c r="Y127" s="1">
        <f>(W127+X127)*O127</f>
        <v>418.63468929895464</v>
      </c>
      <c r="Z127" s="7">
        <v>1.1000000000000001</v>
      </c>
      <c r="AA127" s="7">
        <v>1</v>
      </c>
      <c r="AB127" s="1">
        <f>Y127*Z127*AA127</f>
        <v>460.49815822885012</v>
      </c>
      <c r="AC127" t="str">
        <f>CONCATENATE("https://wiki.52poke.com/wiki/", B127)</f>
        <v>https://wiki.52poke.com/wiki/冻原熊</v>
      </c>
      <c r="AD127" s="6">
        <f>(T127-AB127)^2</f>
        <v>5.4892479547298583E-8</v>
      </c>
      <c r="AE127" t="str">
        <f>IF(ISNUMBER(SEARCH(AE$1,$D127)),"T","")</f>
        <v/>
      </c>
      <c r="AF127" t="str">
        <f>IF(ISNUMBER(SEARCH(AF$1,$D127)),"T","")</f>
        <v/>
      </c>
      <c r="AG127" t="str">
        <f>IF(ISNUMBER(SEARCH(AG$1,$D127)),"T","")</f>
        <v/>
      </c>
      <c r="AH127" t="str">
        <f>IF(ISNUMBER(SEARCH(AH$1,$D127)),"T","")</f>
        <v/>
      </c>
      <c r="AI127" t="str">
        <f>IF(ISNUMBER(SEARCH(AI$1,$D127)),"T","")</f>
        <v/>
      </c>
      <c r="AJ127" t="str">
        <f>IF(ISNUMBER(SEARCH(AJ$1,$D127)),"T","")</f>
        <v>T</v>
      </c>
      <c r="AK127" t="str">
        <f>IF(ISNUMBER(SEARCH(AK$1,$D127)),"T","")</f>
        <v/>
      </c>
      <c r="AL127" t="str">
        <f>IF(ISNUMBER(SEARCH(AL$1,$D127)),"T","")</f>
        <v/>
      </c>
      <c r="AM127" t="str">
        <f>IF(ISNUMBER(SEARCH(AM$1,$D127)),"T","")</f>
        <v/>
      </c>
      <c r="AN127" t="str">
        <f>IF(ISNUMBER(SEARCH(AN$1,$D127)),"T","")</f>
        <v/>
      </c>
      <c r="AO127" t="str">
        <f>IF(ISNUMBER(SEARCH(AO$1,$D127)),"T","")</f>
        <v/>
      </c>
      <c r="AP127" t="str">
        <f>IF(ISNUMBER(SEARCH(AP$1,$D127)),"T","")</f>
        <v/>
      </c>
      <c r="AQ127" t="str">
        <f>IF(ISNUMBER(SEARCH(AQ$1,$D127)),"T","")</f>
        <v/>
      </c>
      <c r="AR127" t="str">
        <f>IF(ISNUMBER(SEARCH(AR$1,$D127)),"T","")</f>
        <v/>
      </c>
      <c r="AS127" t="str">
        <f>IF(ISNUMBER(SEARCH(AS$1,$D127)),"T","")</f>
        <v/>
      </c>
      <c r="AT127" t="str">
        <f>IF(ISNUMBER(SEARCH(AT$1,$D127)),"T","")</f>
        <v/>
      </c>
      <c r="AU127" t="str">
        <f>IF(ISNUMBER(SEARCH(AU$1,$D127)),"T","")</f>
        <v/>
      </c>
      <c r="AV127" t="str">
        <f>IF(ISNUMBER(SEARCH(AV$1,$D127)),"T","")</f>
        <v/>
      </c>
    </row>
    <row r="128" spans="1:48" x14ac:dyDescent="0.85">
      <c r="A128">
        <v>785</v>
      </c>
      <c r="B128" t="s">
        <v>1743</v>
      </c>
      <c r="C128" t="s">
        <v>1744</v>
      </c>
      <c r="D128" t="s">
        <v>1560</v>
      </c>
      <c r="E128">
        <v>7</v>
      </c>
      <c r="F128">
        <v>70</v>
      </c>
      <c r="G128">
        <v>115</v>
      </c>
      <c r="H128">
        <v>85</v>
      </c>
      <c r="I128">
        <v>95</v>
      </c>
      <c r="J128">
        <v>75</v>
      </c>
      <c r="K128">
        <v>130</v>
      </c>
      <c r="L128">
        <f>MAX(G128,I128)</f>
        <v>115</v>
      </c>
      <c r="M128">
        <f>MIN(H128,J128)</f>
        <v>75</v>
      </c>
      <c r="N128" s="1">
        <f>(F128*2+31)/2+60</f>
        <v>145.5</v>
      </c>
      <c r="O128" s="1">
        <f>(L128*2+31)/2+5</f>
        <v>135.5</v>
      </c>
      <c r="P128" s="1">
        <f>(M128*2+31)/2+5</f>
        <v>95.5</v>
      </c>
      <c r="Q128" s="1">
        <f>N128*P128</f>
        <v>13895.25</v>
      </c>
      <c r="R128" s="1">
        <f>((H128*2+31)/2+5)*N128</f>
        <v>15350.25</v>
      </c>
      <c r="S128" s="1">
        <f>((J128*2+31)/2+5)*N128</f>
        <v>13895.25</v>
      </c>
      <c r="T128" s="1">
        <v>460.28040064750689</v>
      </c>
      <c r="U128" s="1">
        <f>IF(T128&lt;200, 0, T128)</f>
        <v>460.28040064750689</v>
      </c>
      <c r="V128" s="5">
        <f>U128*O128</f>
        <v>62367.994287737187</v>
      </c>
      <c r="W128" s="2">
        <f>Q128/(constants!$B$1 * constants!$B$2 * (110/250) * AVERAGE(0.8, 1) * 1.5)</f>
        <v>2.1289148856398872</v>
      </c>
      <c r="X128" s="3">
        <v>0.95917789928300146</v>
      </c>
      <c r="Y128" s="1">
        <f>(W128+X128)*O128</f>
        <v>418.43657235705138</v>
      </c>
      <c r="Z128" s="7">
        <v>1.1000000000000001</v>
      </c>
      <c r="AA128" s="7">
        <v>1</v>
      </c>
      <c r="AB128" s="1">
        <f>Y128*Z128*AA128</f>
        <v>460.28022959275654</v>
      </c>
      <c r="AC128" t="str">
        <f>CONCATENATE("https://wiki.52poke.com/wiki/", B128)</f>
        <v>https://wiki.52poke.com/wiki/卡璞・鸣鸣</v>
      </c>
      <c r="AD128" s="6">
        <f>(T128-AB128)^2</f>
        <v>2.9259727618500044E-8</v>
      </c>
      <c r="AE128" t="str">
        <f>IF(ISNUMBER(SEARCH(AE$1,$D128)),"T","")</f>
        <v/>
      </c>
      <c r="AF128" t="str">
        <f>IF(ISNUMBER(SEARCH(AF$1,$D128)),"T","")</f>
        <v/>
      </c>
      <c r="AG128" t="str">
        <f>IF(ISNUMBER(SEARCH(AG$1,$D128)),"T","")</f>
        <v/>
      </c>
      <c r="AH128" t="str">
        <f>IF(ISNUMBER(SEARCH(AH$1,$D128)),"T","")</f>
        <v/>
      </c>
      <c r="AI128" t="str">
        <f>IF(ISNUMBER(SEARCH(AI$1,$D128)),"T","")</f>
        <v>T</v>
      </c>
      <c r="AJ128" t="str">
        <f>IF(ISNUMBER(SEARCH(AJ$1,$D128)),"T","")</f>
        <v/>
      </c>
      <c r="AK128" t="str">
        <f>IF(ISNUMBER(SEARCH(AK$1,$D128)),"T","")</f>
        <v/>
      </c>
      <c r="AL128" t="str">
        <f>IF(ISNUMBER(SEARCH(AL$1,$D128)),"T","")</f>
        <v/>
      </c>
      <c r="AM128" t="str">
        <f>IF(ISNUMBER(SEARCH(AM$1,$D128)),"T","")</f>
        <v/>
      </c>
      <c r="AN128" t="str">
        <f>IF(ISNUMBER(SEARCH(AN$1,$D128)),"T","")</f>
        <v/>
      </c>
      <c r="AO128" t="str">
        <f>IF(ISNUMBER(SEARCH(AO$1,$D128)),"T","")</f>
        <v/>
      </c>
      <c r="AP128" t="str">
        <f>IF(ISNUMBER(SEARCH(AP$1,$D128)),"T","")</f>
        <v/>
      </c>
      <c r="AQ128" t="str">
        <f>IF(ISNUMBER(SEARCH(AQ$1,$D128)),"T","")</f>
        <v/>
      </c>
      <c r="AR128" t="str">
        <f>IF(ISNUMBER(SEARCH(AR$1,$D128)),"T","")</f>
        <v/>
      </c>
      <c r="AS128" t="str">
        <f>IF(ISNUMBER(SEARCH(AS$1,$D128)),"T","")</f>
        <v/>
      </c>
      <c r="AT128" t="str">
        <f>IF(ISNUMBER(SEARCH(AT$1,$D128)),"T","")</f>
        <v/>
      </c>
      <c r="AU128" t="str">
        <f>IF(ISNUMBER(SEARCH(AU$1,$D128)),"T","")</f>
        <v/>
      </c>
      <c r="AV128" t="str">
        <f>IF(ISNUMBER(SEARCH(AV$1,$D128)),"T","")</f>
        <v>T</v>
      </c>
    </row>
    <row r="129" spans="1:48" x14ac:dyDescent="0.85">
      <c r="A129">
        <v>144</v>
      </c>
      <c r="B129" t="s">
        <v>346</v>
      </c>
      <c r="C129" t="s">
        <v>348</v>
      </c>
      <c r="D129" t="s">
        <v>347</v>
      </c>
      <c r="E129">
        <v>1</v>
      </c>
      <c r="F129">
        <v>90</v>
      </c>
      <c r="G129">
        <v>85</v>
      </c>
      <c r="H129">
        <v>100</v>
      </c>
      <c r="I129">
        <v>95</v>
      </c>
      <c r="J129">
        <v>125</v>
      </c>
      <c r="K129">
        <v>85</v>
      </c>
      <c r="L129">
        <f>MAX(G129,I129)</f>
        <v>95</v>
      </c>
      <c r="M129">
        <f>MIN(H129,J129)</f>
        <v>100</v>
      </c>
      <c r="N129" s="1">
        <f>(F129*2+31)/2+60</f>
        <v>165.5</v>
      </c>
      <c r="O129" s="1">
        <f>(L129*2+31)/2+5</f>
        <v>115.5</v>
      </c>
      <c r="P129" s="1">
        <f>(M129*2+31)/2+5</f>
        <v>120.5</v>
      </c>
      <c r="Q129" s="1">
        <f>N129*P129</f>
        <v>19942.75</v>
      </c>
      <c r="R129" s="1">
        <f>((H129*2+31)/2+5)*N129</f>
        <v>19942.75</v>
      </c>
      <c r="S129" s="1">
        <f>((J129*2+31)/2+5)*N129</f>
        <v>24080.25</v>
      </c>
      <c r="T129" s="1">
        <v>459.35137208054823</v>
      </c>
      <c r="U129" s="1">
        <f>IF(T129&lt;200, 0, T129)</f>
        <v>459.35137208054823</v>
      </c>
      <c r="V129" s="5">
        <f>U129*O129</f>
        <v>53055.08347530332</v>
      </c>
      <c r="W129" s="2">
        <f>Q129/(constants!$B$1 * constants!$B$2 * (110/250) * AVERAGE(0.8, 1) * 1.5)</f>
        <v>3.0554626462708376</v>
      </c>
      <c r="X129" s="3">
        <v>0.56005221256891913</v>
      </c>
      <c r="Y129" s="1">
        <f>(W129+X129)*O129</f>
        <v>417.59196619599192</v>
      </c>
      <c r="Z129" s="7">
        <v>1.1000000000000001</v>
      </c>
      <c r="AA129" s="7">
        <v>1</v>
      </c>
      <c r="AB129" s="1">
        <f>Y129*Z129*AA129</f>
        <v>459.35116281559112</v>
      </c>
      <c r="AC129" t="str">
        <f>CONCATENATE("https://wiki.52poke.com/wiki/", B129)</f>
        <v>https://wiki.52poke.com/wiki/急冻鸟</v>
      </c>
      <c r="AD129" s="6">
        <f>(T129-AB129)^2</f>
        <v>4.3791822272921317E-8</v>
      </c>
      <c r="AE129" t="str">
        <f>IF(ISNUMBER(SEARCH(AE$1,$D129)),"T","")</f>
        <v/>
      </c>
      <c r="AF129" t="str">
        <f>IF(ISNUMBER(SEARCH(AF$1,$D129)),"T","")</f>
        <v/>
      </c>
      <c r="AG129" t="str">
        <f>IF(ISNUMBER(SEARCH(AG$1,$D129)),"T","")</f>
        <v/>
      </c>
      <c r="AH129" t="str">
        <f>IF(ISNUMBER(SEARCH(AH$1,$D129)),"T","")</f>
        <v/>
      </c>
      <c r="AI129" t="str">
        <f>IF(ISNUMBER(SEARCH(AI$1,$D129)),"T","")</f>
        <v/>
      </c>
      <c r="AJ129" t="str">
        <f>IF(ISNUMBER(SEARCH(AJ$1,$D129)),"T","")</f>
        <v/>
      </c>
      <c r="AK129" t="str">
        <f>IF(ISNUMBER(SEARCH(AK$1,$D129)),"T","")</f>
        <v/>
      </c>
      <c r="AL129" t="str">
        <f>IF(ISNUMBER(SEARCH(AL$1,$D129)),"T","")</f>
        <v/>
      </c>
      <c r="AM129" t="str">
        <f>IF(ISNUMBER(SEARCH(AM$1,$D129)),"T","")</f>
        <v/>
      </c>
      <c r="AN129" t="str">
        <f>IF(ISNUMBER(SEARCH(AN$1,$D129)),"T","")</f>
        <v>T</v>
      </c>
      <c r="AO129" t="str">
        <f>IF(ISNUMBER(SEARCH(AO$1,$D129)),"T","")</f>
        <v>T</v>
      </c>
      <c r="AP129" t="str">
        <f>IF(ISNUMBER(SEARCH(AP$1,$D129)),"T","")</f>
        <v/>
      </c>
      <c r="AQ129" t="str">
        <f>IF(ISNUMBER(SEARCH(AQ$1,$D129)),"T","")</f>
        <v/>
      </c>
      <c r="AR129" t="str">
        <f>IF(ISNUMBER(SEARCH(AR$1,$D129)),"T","")</f>
        <v/>
      </c>
      <c r="AS129" t="str">
        <f>IF(ISNUMBER(SEARCH(AS$1,$D129)),"T","")</f>
        <v/>
      </c>
      <c r="AT129" t="str">
        <f>IF(ISNUMBER(SEARCH(AT$1,$D129)),"T","")</f>
        <v/>
      </c>
      <c r="AU129" t="str">
        <f>IF(ISNUMBER(SEARCH(AU$1,$D129)),"T","")</f>
        <v/>
      </c>
      <c r="AV129" t="str">
        <f>IF(ISNUMBER(SEARCH(AV$1,$D129)),"T","")</f>
        <v/>
      </c>
    </row>
    <row r="130" spans="1:48" x14ac:dyDescent="0.85">
      <c r="A130">
        <v>68</v>
      </c>
      <c r="B130" t="s">
        <v>170</v>
      </c>
      <c r="C130" t="s">
        <v>171</v>
      </c>
      <c r="D130" t="s">
        <v>143</v>
      </c>
      <c r="E130">
        <v>1</v>
      </c>
      <c r="F130">
        <v>90</v>
      </c>
      <c r="G130">
        <v>130</v>
      </c>
      <c r="H130">
        <v>80</v>
      </c>
      <c r="I130">
        <v>65</v>
      </c>
      <c r="J130">
        <v>85</v>
      </c>
      <c r="K130">
        <v>55</v>
      </c>
      <c r="L130">
        <f>MAX(G130,I130)</f>
        <v>130</v>
      </c>
      <c r="M130">
        <f>MIN(H130,J130)</f>
        <v>80</v>
      </c>
      <c r="N130" s="1">
        <f>(F130*2+31)/2+60</f>
        <v>165.5</v>
      </c>
      <c r="O130" s="1">
        <f>(L130*2+31)/2+5</f>
        <v>150.5</v>
      </c>
      <c r="P130" s="1">
        <f>(M130*2+31)/2+5</f>
        <v>100.5</v>
      </c>
      <c r="Q130" s="1">
        <f>N130*P130</f>
        <v>16632.75</v>
      </c>
      <c r="R130" s="1">
        <f>((H130*2+31)/2+5)*N130</f>
        <v>16632.75</v>
      </c>
      <c r="S130" s="1">
        <f>((J130*2+31)/2+5)*N130</f>
        <v>17460.25</v>
      </c>
      <c r="T130" s="1">
        <v>457.65419021509018</v>
      </c>
      <c r="U130" s="1">
        <f>IF(T130&lt;200, 0, T130)</f>
        <v>457.65419021509018</v>
      </c>
      <c r="V130" s="5">
        <f>U130*O130</f>
        <v>68876.955627371077</v>
      </c>
      <c r="W130" s="2">
        <f>Q130/(constants!$B$1 * constants!$B$2 * (110/250) * AVERAGE(0.8, 1) * 1.5)</f>
        <v>2.5483319165993294</v>
      </c>
      <c r="X130" s="3">
        <v>0.21611364543247591</v>
      </c>
      <c r="Y130" s="1">
        <f>(W130+X130)*O130</f>
        <v>416.04905708578673</v>
      </c>
      <c r="Z130" s="7">
        <v>1.1000000000000001</v>
      </c>
      <c r="AA130" s="7">
        <v>1</v>
      </c>
      <c r="AB130" s="1">
        <f>Y130*Z130*AA130</f>
        <v>457.65396279436544</v>
      </c>
      <c r="AC130" t="str">
        <f>CONCATENATE("https://wiki.52poke.com/wiki/", B130)</f>
        <v>https://wiki.52poke.com/wiki/怪力</v>
      </c>
      <c r="AD130" s="6">
        <f>(T130-AB130)^2</f>
        <v>5.1720186041732217E-8</v>
      </c>
      <c r="AE130" t="str">
        <f>IF(ISNUMBER(SEARCH(AE$1,$D130)),"T","")</f>
        <v/>
      </c>
      <c r="AF130" t="str">
        <f>IF(ISNUMBER(SEARCH(AF$1,$D130)),"T","")</f>
        <v/>
      </c>
      <c r="AG130" t="str">
        <f>IF(ISNUMBER(SEARCH(AG$1,$D130)),"T","")</f>
        <v/>
      </c>
      <c r="AH130" t="str">
        <f>IF(ISNUMBER(SEARCH(AH$1,$D130)),"T","")</f>
        <v/>
      </c>
      <c r="AI130" t="str">
        <f>IF(ISNUMBER(SEARCH(AI$1,$D130)),"T","")</f>
        <v/>
      </c>
      <c r="AJ130" t="str">
        <f>IF(ISNUMBER(SEARCH(AJ$1,$D130)),"T","")</f>
        <v/>
      </c>
      <c r="AK130" t="str">
        <f>IF(ISNUMBER(SEARCH(AK$1,$D130)),"T","")</f>
        <v>T</v>
      </c>
      <c r="AL130" t="str">
        <f>IF(ISNUMBER(SEARCH(AL$1,$D130)),"T","")</f>
        <v/>
      </c>
      <c r="AM130" t="str">
        <f>IF(ISNUMBER(SEARCH(AM$1,$D130)),"T","")</f>
        <v/>
      </c>
      <c r="AN130" t="str">
        <f>IF(ISNUMBER(SEARCH(AN$1,$D130)),"T","")</f>
        <v/>
      </c>
      <c r="AO130" t="str">
        <f>IF(ISNUMBER(SEARCH(AO$1,$D130)),"T","")</f>
        <v/>
      </c>
      <c r="AP130" t="str">
        <f>IF(ISNUMBER(SEARCH(AP$1,$D130)),"T","")</f>
        <v/>
      </c>
      <c r="AQ130" t="str">
        <f>IF(ISNUMBER(SEARCH(AQ$1,$D130)),"T","")</f>
        <v/>
      </c>
      <c r="AR130" t="str">
        <f>IF(ISNUMBER(SEARCH(AR$1,$D130)),"T","")</f>
        <v/>
      </c>
      <c r="AS130" t="str">
        <f>IF(ISNUMBER(SEARCH(AS$1,$D130)),"T","")</f>
        <v/>
      </c>
      <c r="AT130" t="str">
        <f>IF(ISNUMBER(SEARCH(AT$1,$D130)),"T","")</f>
        <v/>
      </c>
      <c r="AU130" t="str">
        <f>IF(ISNUMBER(SEARCH(AU$1,$D130)),"T","")</f>
        <v/>
      </c>
      <c r="AV130" t="str">
        <f>IF(ISNUMBER(SEARCH(AV$1,$D130)),"T","")</f>
        <v/>
      </c>
    </row>
    <row r="131" spans="1:48" x14ac:dyDescent="0.85">
      <c r="A131">
        <v>473</v>
      </c>
      <c r="B131" t="s">
        <v>1064</v>
      </c>
      <c r="C131" t="s">
        <v>1065</v>
      </c>
      <c r="D131" t="s">
        <v>519</v>
      </c>
      <c r="E131">
        <v>4</v>
      </c>
      <c r="F131">
        <v>110</v>
      </c>
      <c r="G131">
        <v>130</v>
      </c>
      <c r="H131">
        <v>80</v>
      </c>
      <c r="I131">
        <v>70</v>
      </c>
      <c r="J131">
        <v>60</v>
      </c>
      <c r="K131">
        <v>80</v>
      </c>
      <c r="L131">
        <f>MAX(G131,I131)</f>
        <v>130</v>
      </c>
      <c r="M131">
        <f>MIN(H131,J131)</f>
        <v>60</v>
      </c>
      <c r="N131" s="1">
        <f>(F131*2+31)/2+60</f>
        <v>185.5</v>
      </c>
      <c r="O131" s="1">
        <f>(L131*2+31)/2+5</f>
        <v>150.5</v>
      </c>
      <c r="P131" s="1">
        <f>(M131*2+31)/2+5</f>
        <v>80.5</v>
      </c>
      <c r="Q131" s="1">
        <f>N131*P131</f>
        <v>14932.75</v>
      </c>
      <c r="R131" s="1">
        <f>((H131*2+31)/2+5)*N131</f>
        <v>18642.75</v>
      </c>
      <c r="S131" s="1">
        <f>((J131*2+31)/2+5)*N131</f>
        <v>14932.75</v>
      </c>
      <c r="T131" s="1">
        <v>457.01219607902038</v>
      </c>
      <c r="U131" s="1">
        <f>IF(T131&lt;200, 0, T131)</f>
        <v>457.01219607902038</v>
      </c>
      <c r="V131" s="5">
        <f>U131*O131</f>
        <v>68780.335509892568</v>
      </c>
      <c r="W131" s="2">
        <f>Q131/(constants!$B$1 * constants!$B$2 * (110/250) * AVERAGE(0.8, 1) * 1.5)</f>
        <v>2.2878720252272555</v>
      </c>
      <c r="X131" s="3">
        <v>0.47269573014883326</v>
      </c>
      <c r="Y131" s="1">
        <f>(W131+X131)*O131</f>
        <v>415.46544718410138</v>
      </c>
      <c r="Z131" s="7">
        <v>1.1000000000000001</v>
      </c>
      <c r="AA131" s="7">
        <v>1</v>
      </c>
      <c r="AB131" s="1">
        <f>Y131*Z131*AA131</f>
        <v>457.01199190251157</v>
      </c>
      <c r="AC131" t="str">
        <f>CONCATENATE("https://wiki.52poke.com/wiki/", B131)</f>
        <v>https://wiki.52poke.com/wiki/象牙猪</v>
      </c>
      <c r="AD131" s="6">
        <f>(T131-AB131)^2</f>
        <v>4.1688046752512597E-8</v>
      </c>
      <c r="AE131" t="str">
        <f>IF(ISNUMBER(SEARCH(AE$1,$D131)),"T","")</f>
        <v/>
      </c>
      <c r="AF131" t="str">
        <f>IF(ISNUMBER(SEARCH(AF$1,$D131)),"T","")</f>
        <v/>
      </c>
      <c r="AG131" t="str">
        <f>IF(ISNUMBER(SEARCH(AG$1,$D131)),"T","")</f>
        <v/>
      </c>
      <c r="AH131" t="str">
        <f>IF(ISNUMBER(SEARCH(AH$1,$D131)),"T","")</f>
        <v/>
      </c>
      <c r="AI131" t="str">
        <f>IF(ISNUMBER(SEARCH(AI$1,$D131)),"T","")</f>
        <v/>
      </c>
      <c r="AJ131" t="str">
        <f>IF(ISNUMBER(SEARCH(AJ$1,$D131)),"T","")</f>
        <v>T</v>
      </c>
      <c r="AK131" t="str">
        <f>IF(ISNUMBER(SEARCH(AK$1,$D131)),"T","")</f>
        <v/>
      </c>
      <c r="AL131" t="str">
        <f>IF(ISNUMBER(SEARCH(AL$1,$D131)),"T","")</f>
        <v/>
      </c>
      <c r="AM131" t="str">
        <f>IF(ISNUMBER(SEARCH(AM$1,$D131)),"T","")</f>
        <v>T</v>
      </c>
      <c r="AN131" t="str">
        <f>IF(ISNUMBER(SEARCH(AN$1,$D131)),"T","")</f>
        <v/>
      </c>
      <c r="AO131" t="str">
        <f>IF(ISNUMBER(SEARCH(AO$1,$D131)),"T","")</f>
        <v/>
      </c>
      <c r="AP131" t="str">
        <f>IF(ISNUMBER(SEARCH(AP$1,$D131)),"T","")</f>
        <v/>
      </c>
      <c r="AQ131" t="str">
        <f>IF(ISNUMBER(SEARCH(AQ$1,$D131)),"T","")</f>
        <v/>
      </c>
      <c r="AR131" t="str">
        <f>IF(ISNUMBER(SEARCH(AR$1,$D131)),"T","")</f>
        <v/>
      </c>
      <c r="AS131" t="str">
        <f>IF(ISNUMBER(SEARCH(AS$1,$D131)),"T","")</f>
        <v/>
      </c>
      <c r="AT131" t="str">
        <f>IF(ISNUMBER(SEARCH(AT$1,$D131)),"T","")</f>
        <v/>
      </c>
      <c r="AU131" t="str">
        <f>IF(ISNUMBER(SEARCH(AU$1,$D131)),"T","")</f>
        <v/>
      </c>
      <c r="AV131" t="str">
        <f>IF(ISNUMBER(SEARCH(AV$1,$D131)),"T","")</f>
        <v/>
      </c>
    </row>
    <row r="132" spans="1:48" x14ac:dyDescent="0.85">
      <c r="A132">
        <v>508</v>
      </c>
      <c r="B132" t="s">
        <v>1141</v>
      </c>
      <c r="C132" t="s">
        <v>1142</v>
      </c>
      <c r="D132" t="s">
        <v>265</v>
      </c>
      <c r="E132">
        <v>5</v>
      </c>
      <c r="F132">
        <v>85</v>
      </c>
      <c r="G132">
        <v>110</v>
      </c>
      <c r="H132">
        <v>90</v>
      </c>
      <c r="I132">
        <v>45</v>
      </c>
      <c r="J132">
        <v>90</v>
      </c>
      <c r="K132">
        <v>80</v>
      </c>
      <c r="L132">
        <f>MAX(G132,I132)</f>
        <v>110</v>
      </c>
      <c r="M132">
        <f>MIN(H132,J132)</f>
        <v>90</v>
      </c>
      <c r="N132" s="1">
        <f>(F132*2+31)/2+60</f>
        <v>160.5</v>
      </c>
      <c r="O132" s="1">
        <f>(L132*2+31)/2+5</f>
        <v>130.5</v>
      </c>
      <c r="P132" s="1">
        <f>(M132*2+31)/2+5</f>
        <v>110.5</v>
      </c>
      <c r="Q132" s="1">
        <f>N132*P132</f>
        <v>17735.25</v>
      </c>
      <c r="R132" s="1">
        <f>((H132*2+31)/2+5)*N132</f>
        <v>17735.25</v>
      </c>
      <c r="S132" s="1">
        <f>((J132*2+31)/2+5)*N132</f>
        <v>17735.25</v>
      </c>
      <c r="T132" s="1">
        <v>456.97215464643011</v>
      </c>
      <c r="U132" s="1">
        <f>IF(T132&lt;200, 0, T132)</f>
        <v>456.97215464643011</v>
      </c>
      <c r="V132" s="5">
        <f>U132*O132</f>
        <v>59634.866181359132</v>
      </c>
      <c r="W132" s="2">
        <f>Q132/(constants!$B$1 * constants!$B$2 * (110/250) * AVERAGE(0.8, 1) * 1.5)</f>
        <v>2.7172478167391598</v>
      </c>
      <c r="X132" s="3">
        <v>0.46611647707090176</v>
      </c>
      <c r="Y132" s="1">
        <f>(W132+X132)*O132</f>
        <v>415.42904034221306</v>
      </c>
      <c r="Z132" s="7">
        <v>1.1000000000000001</v>
      </c>
      <c r="AA132" s="7">
        <v>1</v>
      </c>
      <c r="AB132" s="1">
        <f>Y132*Z132*AA132</f>
        <v>456.97194437643441</v>
      </c>
      <c r="AC132" t="str">
        <f>CONCATENATE("https://wiki.52poke.com/wiki/", B132)</f>
        <v>https://wiki.52poke.com/wiki/长毛狗</v>
      </c>
      <c r="AD132" s="6">
        <f>(T132-AB132)^2</f>
        <v>4.4213471093758886E-8</v>
      </c>
      <c r="AE132" t="str">
        <f>IF(ISNUMBER(SEARCH(AE$1,$D132)),"T","")</f>
        <v>T</v>
      </c>
      <c r="AF132" t="str">
        <f>IF(ISNUMBER(SEARCH(AF$1,$D132)),"T","")</f>
        <v/>
      </c>
      <c r="AG132" t="str">
        <f>IF(ISNUMBER(SEARCH(AG$1,$D132)),"T","")</f>
        <v/>
      </c>
      <c r="AH132" t="str">
        <f>IF(ISNUMBER(SEARCH(AH$1,$D132)),"T","")</f>
        <v/>
      </c>
      <c r="AI132" t="str">
        <f>IF(ISNUMBER(SEARCH(AI$1,$D132)),"T","")</f>
        <v/>
      </c>
      <c r="AJ132" t="str">
        <f>IF(ISNUMBER(SEARCH(AJ$1,$D132)),"T","")</f>
        <v/>
      </c>
      <c r="AK132" t="str">
        <f>IF(ISNUMBER(SEARCH(AK$1,$D132)),"T","")</f>
        <v/>
      </c>
      <c r="AL132" t="str">
        <f>IF(ISNUMBER(SEARCH(AL$1,$D132)),"T","")</f>
        <v/>
      </c>
      <c r="AM132" t="str">
        <f>IF(ISNUMBER(SEARCH(AM$1,$D132)),"T","")</f>
        <v/>
      </c>
      <c r="AN132" t="str">
        <f>IF(ISNUMBER(SEARCH(AN$1,$D132)),"T","")</f>
        <v/>
      </c>
      <c r="AO132" t="str">
        <f>IF(ISNUMBER(SEARCH(AO$1,$D132)),"T","")</f>
        <v/>
      </c>
      <c r="AP132" t="str">
        <f>IF(ISNUMBER(SEARCH(AP$1,$D132)),"T","")</f>
        <v/>
      </c>
      <c r="AQ132" t="str">
        <f>IF(ISNUMBER(SEARCH(AQ$1,$D132)),"T","")</f>
        <v/>
      </c>
      <c r="AR132" t="str">
        <f>IF(ISNUMBER(SEARCH(AR$1,$D132)),"T","")</f>
        <v/>
      </c>
      <c r="AS132" t="str">
        <f>IF(ISNUMBER(SEARCH(AS$1,$D132)),"T","")</f>
        <v/>
      </c>
      <c r="AT132" t="str">
        <f>IF(ISNUMBER(SEARCH(AT$1,$D132)),"T","")</f>
        <v/>
      </c>
      <c r="AU132" t="str">
        <f>IF(ISNUMBER(SEARCH(AU$1,$D132)),"T","")</f>
        <v/>
      </c>
      <c r="AV132" t="str">
        <f>IF(ISNUMBER(SEARCH(AV$1,$D132)),"T","")</f>
        <v/>
      </c>
    </row>
    <row r="133" spans="1:48" x14ac:dyDescent="0.85">
      <c r="A133">
        <v>553</v>
      </c>
      <c r="B133" t="s">
        <v>1233</v>
      </c>
      <c r="C133" t="s">
        <v>1234</v>
      </c>
      <c r="D133" t="s">
        <v>1229</v>
      </c>
      <c r="E133">
        <v>5</v>
      </c>
      <c r="F133">
        <v>95</v>
      </c>
      <c r="G133">
        <v>117</v>
      </c>
      <c r="H133">
        <v>80</v>
      </c>
      <c r="I133">
        <v>65</v>
      </c>
      <c r="J133">
        <v>70</v>
      </c>
      <c r="K133">
        <v>92</v>
      </c>
      <c r="L133">
        <f>MAX(G133,I133)</f>
        <v>117</v>
      </c>
      <c r="M133">
        <f>MIN(H133,J133)</f>
        <v>70</v>
      </c>
      <c r="N133" s="1">
        <f>(F133*2+31)/2+60</f>
        <v>170.5</v>
      </c>
      <c r="O133" s="1">
        <f>(L133*2+31)/2+5</f>
        <v>137.5</v>
      </c>
      <c r="P133" s="1">
        <f>(M133*2+31)/2+5</f>
        <v>90.5</v>
      </c>
      <c r="Q133" s="1">
        <f>N133*P133</f>
        <v>15430.25</v>
      </c>
      <c r="R133" s="1">
        <f>((H133*2+31)/2+5)*N133</f>
        <v>17135.25</v>
      </c>
      <c r="S133" s="1">
        <f>((J133*2+31)/2+5)*N133</f>
        <v>15430.25</v>
      </c>
      <c r="T133" s="1">
        <v>455.46979966016812</v>
      </c>
      <c r="U133" s="1">
        <f>IF(T133&lt;200, 0, T133)</f>
        <v>455.46979966016812</v>
      </c>
      <c r="V133" s="5">
        <f>U133*O133</f>
        <v>62627.09745327312</v>
      </c>
      <c r="W133" s="2">
        <f>Q133/(constants!$B$1 * constants!$B$2 * (110/250) * AVERAGE(0.8, 1) * 1.5)</f>
        <v>2.364094846378789</v>
      </c>
      <c r="X133" s="3">
        <v>0.64727445547506535</v>
      </c>
      <c r="Y133" s="1">
        <f>(W133+X133)*O133</f>
        <v>414.06327900490493</v>
      </c>
      <c r="Z133" s="7">
        <v>1.1000000000000001</v>
      </c>
      <c r="AA133" s="7">
        <v>1</v>
      </c>
      <c r="AB133" s="1">
        <f>Y133*Z133*AA133</f>
        <v>455.46960690539544</v>
      </c>
      <c r="AC133" t="str">
        <f>CONCATENATE("https://wiki.52poke.com/wiki/", B133)</f>
        <v>https://wiki.52poke.com/wiki/流氓鳄</v>
      </c>
      <c r="AD133" s="6">
        <f>(T133-AB133)^2</f>
        <v>3.7154402392328084E-8</v>
      </c>
      <c r="AE133" t="str">
        <f>IF(ISNUMBER(SEARCH(AE$1,$D133)),"T","")</f>
        <v/>
      </c>
      <c r="AF133" t="str">
        <f>IF(ISNUMBER(SEARCH(AF$1,$D133)),"T","")</f>
        <v/>
      </c>
      <c r="AG133" t="str">
        <f>IF(ISNUMBER(SEARCH(AG$1,$D133)),"T","")</f>
        <v/>
      </c>
      <c r="AH133" t="str">
        <f>IF(ISNUMBER(SEARCH(AH$1,$D133)),"T","")</f>
        <v/>
      </c>
      <c r="AI133" t="str">
        <f>IF(ISNUMBER(SEARCH(AI$1,$D133)),"T","")</f>
        <v/>
      </c>
      <c r="AJ133" t="str">
        <f>IF(ISNUMBER(SEARCH(AJ$1,$D133)),"T","")</f>
        <v/>
      </c>
      <c r="AK133" t="str">
        <f>IF(ISNUMBER(SEARCH(AK$1,$D133)),"T","")</f>
        <v/>
      </c>
      <c r="AL133" t="str">
        <f>IF(ISNUMBER(SEARCH(AL$1,$D133)),"T","")</f>
        <v/>
      </c>
      <c r="AM133" t="str">
        <f>IF(ISNUMBER(SEARCH(AM$1,$D133)),"T","")</f>
        <v>T</v>
      </c>
      <c r="AN133" t="str">
        <f>IF(ISNUMBER(SEARCH(AN$1,$D133)),"T","")</f>
        <v/>
      </c>
      <c r="AO133" t="str">
        <f>IF(ISNUMBER(SEARCH(AO$1,$D133)),"T","")</f>
        <v/>
      </c>
      <c r="AP133" t="str">
        <f>IF(ISNUMBER(SEARCH(AP$1,$D133)),"T","")</f>
        <v/>
      </c>
      <c r="AQ133" t="str">
        <f>IF(ISNUMBER(SEARCH(AQ$1,$D133)),"T","")</f>
        <v/>
      </c>
      <c r="AR133" t="str">
        <f>IF(ISNUMBER(SEARCH(AR$1,$D133)),"T","")</f>
        <v/>
      </c>
      <c r="AS133" t="str">
        <f>IF(ISNUMBER(SEARCH(AS$1,$D133)),"T","")</f>
        <v/>
      </c>
      <c r="AT133" t="str">
        <f>IF(ISNUMBER(SEARCH(AT$1,$D133)),"T","")</f>
        <v>T</v>
      </c>
      <c r="AU133" t="str">
        <f>IF(ISNUMBER(SEARCH(AU$1,$D133)),"T","")</f>
        <v/>
      </c>
      <c r="AV133" t="str">
        <f>IF(ISNUMBER(SEARCH(AV$1,$D133)),"T","")</f>
        <v/>
      </c>
    </row>
    <row r="134" spans="1:48" x14ac:dyDescent="0.85">
      <c r="A134">
        <v>1006</v>
      </c>
      <c r="B134" t="s">
        <v>2223</v>
      </c>
      <c r="C134" t="s">
        <v>2225</v>
      </c>
      <c r="D134" t="s">
        <v>2224</v>
      </c>
      <c r="E134">
        <v>9</v>
      </c>
      <c r="F134">
        <v>74</v>
      </c>
      <c r="G134">
        <v>130</v>
      </c>
      <c r="H134">
        <v>90</v>
      </c>
      <c r="I134">
        <v>120</v>
      </c>
      <c r="J134">
        <v>60</v>
      </c>
      <c r="K134">
        <v>116</v>
      </c>
      <c r="L134">
        <f>MAX(G134,I134)</f>
        <v>130</v>
      </c>
      <c r="M134">
        <f>MIN(H134,J134)</f>
        <v>60</v>
      </c>
      <c r="N134" s="1">
        <f>(F134*2+31)/2+60</f>
        <v>149.5</v>
      </c>
      <c r="O134" s="1">
        <f>(L134*2+31)/2+5</f>
        <v>150.5</v>
      </c>
      <c r="P134" s="1">
        <f>(M134*2+31)/2+5</f>
        <v>80.5</v>
      </c>
      <c r="Q134" s="1">
        <f>N134*P134</f>
        <v>12034.75</v>
      </c>
      <c r="R134" s="1">
        <f>((H134*2+31)/2+5)*N134</f>
        <v>16519.75</v>
      </c>
      <c r="S134" s="1">
        <f>((J134*2+31)/2+5)*N134</f>
        <v>12034.75</v>
      </c>
      <c r="T134" s="1">
        <v>455.10090545112467</v>
      </c>
      <c r="U134" s="1">
        <f>IF(T134&lt;200, 0, T134)</f>
        <v>455.10090545112467</v>
      </c>
      <c r="V134" s="5">
        <f>U134*O134</f>
        <v>68492.686270394261</v>
      </c>
      <c r="W134" s="2">
        <f>Q134/(constants!$B$1 * constants!$B$2 * (110/250) * AVERAGE(0.8, 1) * 1.5)</f>
        <v>1.8438645162882734</v>
      </c>
      <c r="X134" s="3">
        <v>0.90515838252880554</v>
      </c>
      <c r="Y134" s="1">
        <f>(W134+X134)*O134</f>
        <v>413.72794627197038</v>
      </c>
      <c r="Z134" s="7">
        <v>1.1000000000000001</v>
      </c>
      <c r="AA134" s="7">
        <v>1</v>
      </c>
      <c r="AB134" s="1">
        <f>Y134*Z134*AA134</f>
        <v>455.10074089916748</v>
      </c>
      <c r="AC134" t="str">
        <f>CONCATENATE("https://wiki.52poke.com/wiki/", B134)</f>
        <v>https://wiki.52poke.com/wiki/铁武者</v>
      </c>
      <c r="AD134" s="6">
        <f>(T134-AB134)^2</f>
        <v>2.7077346617692526E-8</v>
      </c>
      <c r="AE134" t="str">
        <f>IF(ISNUMBER(SEARCH(AE$1,$D134)),"T","")</f>
        <v/>
      </c>
      <c r="AF134" t="str">
        <f>IF(ISNUMBER(SEARCH(AF$1,$D134)),"T","")</f>
        <v/>
      </c>
      <c r="AG134" t="str">
        <f>IF(ISNUMBER(SEARCH(AG$1,$D134)),"T","")</f>
        <v/>
      </c>
      <c r="AH134" t="str">
        <f>IF(ISNUMBER(SEARCH(AH$1,$D134)),"T","")</f>
        <v/>
      </c>
      <c r="AI134" t="str">
        <f>IF(ISNUMBER(SEARCH(AI$1,$D134)),"T","")</f>
        <v/>
      </c>
      <c r="AJ134" t="str">
        <f>IF(ISNUMBER(SEARCH(AJ$1,$D134)),"T","")</f>
        <v/>
      </c>
      <c r="AK134" t="str">
        <f>IF(ISNUMBER(SEARCH(AK$1,$D134)),"T","")</f>
        <v>T</v>
      </c>
      <c r="AL134" t="str">
        <f>IF(ISNUMBER(SEARCH(AL$1,$D134)),"T","")</f>
        <v/>
      </c>
      <c r="AM134" t="str">
        <f>IF(ISNUMBER(SEARCH(AM$1,$D134)),"T","")</f>
        <v/>
      </c>
      <c r="AN134" t="str">
        <f>IF(ISNUMBER(SEARCH(AN$1,$D134)),"T","")</f>
        <v/>
      </c>
      <c r="AO134" t="str">
        <f>IF(ISNUMBER(SEARCH(AO$1,$D134)),"T","")</f>
        <v/>
      </c>
      <c r="AP134" t="str">
        <f>IF(ISNUMBER(SEARCH(AP$1,$D134)),"T","")</f>
        <v/>
      </c>
      <c r="AQ134" t="str">
        <f>IF(ISNUMBER(SEARCH(AQ$1,$D134)),"T","")</f>
        <v/>
      </c>
      <c r="AR134" t="str">
        <f>IF(ISNUMBER(SEARCH(AR$1,$D134)),"T","")</f>
        <v/>
      </c>
      <c r="AS134" t="str">
        <f>IF(ISNUMBER(SEARCH(AS$1,$D134)),"T","")</f>
        <v/>
      </c>
      <c r="AT134" t="str">
        <f>IF(ISNUMBER(SEARCH(AT$1,$D134)),"T","")</f>
        <v/>
      </c>
      <c r="AU134" t="str">
        <f>IF(ISNUMBER(SEARCH(AU$1,$D134)),"T","")</f>
        <v/>
      </c>
      <c r="AV134" t="str">
        <f>IF(ISNUMBER(SEARCH(AV$1,$D134)),"T","")</f>
        <v>T</v>
      </c>
    </row>
    <row r="135" spans="1:48" x14ac:dyDescent="0.85">
      <c r="A135">
        <v>719</v>
      </c>
      <c r="B135" t="s">
        <v>1598</v>
      </c>
      <c r="C135" t="s">
        <v>1599</v>
      </c>
      <c r="D135" t="s">
        <v>1563</v>
      </c>
      <c r="E135">
        <v>6</v>
      </c>
      <c r="F135">
        <v>50</v>
      </c>
      <c r="G135">
        <v>100</v>
      </c>
      <c r="H135">
        <v>150</v>
      </c>
      <c r="I135">
        <v>100</v>
      </c>
      <c r="J135">
        <v>150</v>
      </c>
      <c r="K135">
        <v>50</v>
      </c>
      <c r="L135">
        <f>MAX(G135,I135)</f>
        <v>100</v>
      </c>
      <c r="M135">
        <f>MIN(H135,J135)</f>
        <v>150</v>
      </c>
      <c r="N135" s="1">
        <f>(F135*2+31)/2+60</f>
        <v>125.5</v>
      </c>
      <c r="O135" s="1">
        <f>(L135*2+31)/2+5</f>
        <v>120.5</v>
      </c>
      <c r="P135" s="1">
        <f>(M135*2+31)/2+5</f>
        <v>170.5</v>
      </c>
      <c r="Q135" s="1">
        <f>N135*P135</f>
        <v>21397.75</v>
      </c>
      <c r="R135" s="1">
        <f>((H135*2+31)/2+5)*N135</f>
        <v>21397.75</v>
      </c>
      <c r="S135" s="1">
        <f>((J135*2+31)/2+5)*N135</f>
        <v>21397.75</v>
      </c>
      <c r="T135" s="1">
        <v>454.88190014661564</v>
      </c>
      <c r="U135" s="1">
        <f>IF(T135&lt;200, 0, T135)</f>
        <v>454.88190014661564</v>
      </c>
      <c r="V135" s="5">
        <f>U135*O135</f>
        <v>54813.268967667187</v>
      </c>
      <c r="W135" s="2">
        <f>Q135/(constants!$B$1 * constants!$B$2 * (110/250) * AVERAGE(0.8, 1) * 1.5)</f>
        <v>3.2783856709451715</v>
      </c>
      <c r="X135" s="3">
        <v>0.15338849649277098</v>
      </c>
      <c r="Y135" s="1">
        <f>(W135+X135)*O135</f>
        <v>413.52878717627209</v>
      </c>
      <c r="Z135" s="7">
        <v>1.1000000000000001</v>
      </c>
      <c r="AA135" s="7">
        <v>1</v>
      </c>
      <c r="AB135" s="1">
        <f>Y135*Z135*AA135</f>
        <v>454.88166589389931</v>
      </c>
      <c r="AC135" t="str">
        <f>CONCATENATE("https://wiki.52poke.com/wiki/", B135)</f>
        <v>https://wiki.52poke.com/wiki/蒂安希</v>
      </c>
      <c r="AD135" s="6">
        <f>(T135-AB135)^2</f>
        <v>5.4874335105662089E-8</v>
      </c>
      <c r="AE135" t="str">
        <f>IF(ISNUMBER(SEARCH(AE$1,$D135)),"T","")</f>
        <v/>
      </c>
      <c r="AF135" t="str">
        <f>IF(ISNUMBER(SEARCH(AF$1,$D135)),"T","")</f>
        <v/>
      </c>
      <c r="AG135" t="str">
        <f>IF(ISNUMBER(SEARCH(AG$1,$D135)),"T","")</f>
        <v/>
      </c>
      <c r="AH135" t="str">
        <f>IF(ISNUMBER(SEARCH(AH$1,$D135)),"T","")</f>
        <v/>
      </c>
      <c r="AI135" t="str">
        <f>IF(ISNUMBER(SEARCH(AI$1,$D135)),"T","")</f>
        <v/>
      </c>
      <c r="AJ135" t="str">
        <f>IF(ISNUMBER(SEARCH(AJ$1,$D135)),"T","")</f>
        <v/>
      </c>
      <c r="AK135" t="str">
        <f>IF(ISNUMBER(SEARCH(AK$1,$D135)),"T","")</f>
        <v/>
      </c>
      <c r="AL135" t="str">
        <f>IF(ISNUMBER(SEARCH(AL$1,$D135)),"T","")</f>
        <v/>
      </c>
      <c r="AM135" t="str">
        <f>IF(ISNUMBER(SEARCH(AM$1,$D135)),"T","")</f>
        <v/>
      </c>
      <c r="AN135" t="str">
        <f>IF(ISNUMBER(SEARCH(AN$1,$D135)),"T","")</f>
        <v/>
      </c>
      <c r="AO135" t="str">
        <f>IF(ISNUMBER(SEARCH(AO$1,$D135)),"T","")</f>
        <v/>
      </c>
      <c r="AP135" t="str">
        <f>IF(ISNUMBER(SEARCH(AP$1,$D135)),"T","")</f>
        <v/>
      </c>
      <c r="AQ135" t="str">
        <f>IF(ISNUMBER(SEARCH(AQ$1,$D135)),"T","")</f>
        <v>T</v>
      </c>
      <c r="AR135" t="str">
        <f>IF(ISNUMBER(SEARCH(AR$1,$D135)),"T","")</f>
        <v/>
      </c>
      <c r="AS135" t="str">
        <f>IF(ISNUMBER(SEARCH(AS$1,$D135)),"T","")</f>
        <v/>
      </c>
      <c r="AT135" t="str">
        <f>IF(ISNUMBER(SEARCH(AT$1,$D135)),"T","")</f>
        <v/>
      </c>
      <c r="AU135" t="str">
        <f>IF(ISNUMBER(SEARCH(AU$1,$D135)),"T","")</f>
        <v/>
      </c>
      <c r="AV135" t="str">
        <f>IF(ISNUMBER(SEARCH(AV$1,$D135)),"T","")</f>
        <v>T</v>
      </c>
    </row>
    <row r="136" spans="1:48" x14ac:dyDescent="0.85">
      <c r="A136">
        <v>937</v>
      </c>
      <c r="B136" t="s">
        <v>2068</v>
      </c>
      <c r="C136" t="s">
        <v>2069</v>
      </c>
      <c r="D136" t="s">
        <v>258</v>
      </c>
      <c r="E136">
        <v>9</v>
      </c>
      <c r="F136">
        <v>75</v>
      </c>
      <c r="G136">
        <v>125</v>
      </c>
      <c r="H136">
        <v>80</v>
      </c>
      <c r="I136">
        <v>60</v>
      </c>
      <c r="J136">
        <v>100</v>
      </c>
      <c r="K136">
        <v>85</v>
      </c>
      <c r="L136">
        <f>MAX(G136,I136)</f>
        <v>125</v>
      </c>
      <c r="M136">
        <f>MIN(H136,J136)</f>
        <v>80</v>
      </c>
      <c r="N136" s="1">
        <f>(F136*2+31)/2+60</f>
        <v>150.5</v>
      </c>
      <c r="O136" s="1">
        <f>(L136*2+31)/2+5</f>
        <v>145.5</v>
      </c>
      <c r="P136" s="1">
        <f>(M136*2+31)/2+5</f>
        <v>100.5</v>
      </c>
      <c r="Q136" s="1">
        <f>N136*P136</f>
        <v>15125.25</v>
      </c>
      <c r="R136" s="1">
        <f>((H136*2+31)/2+5)*N136</f>
        <v>15125.25</v>
      </c>
      <c r="S136" s="1">
        <f>((J136*2+31)/2+5)*N136</f>
        <v>18135.25</v>
      </c>
      <c r="T136" s="1">
        <v>454.83079319151938</v>
      </c>
      <c r="U136" s="1">
        <f>IF(T136&lt;200, 0, T136)</f>
        <v>454.83079319151938</v>
      </c>
      <c r="V136" s="5">
        <f>U136*O136</f>
        <v>66177.880409366073</v>
      </c>
      <c r="W136" s="2">
        <f>Q136/(constants!$B$1 * constants!$B$2 * (110/250) * AVERAGE(0.8, 1) * 1.5)</f>
        <v>2.3173652776326228</v>
      </c>
      <c r="X136" s="3">
        <v>0.52443786672015191</v>
      </c>
      <c r="Y136" s="1">
        <f>(W136+X136)*O136</f>
        <v>413.48235750332873</v>
      </c>
      <c r="Z136" s="7">
        <v>1.1000000000000001</v>
      </c>
      <c r="AA136" s="7">
        <v>1</v>
      </c>
      <c r="AB136" s="1">
        <f>Y136*Z136*AA136</f>
        <v>454.83059325366162</v>
      </c>
      <c r="AC136" t="str">
        <f>CONCATENATE("https://wiki.52poke.com/wiki/", B136)</f>
        <v>https://wiki.52poke.com/wiki/苍炎刃鬼</v>
      </c>
      <c r="AD136" s="6">
        <f>(T136-AB136)^2</f>
        <v>3.9975146964841902E-8</v>
      </c>
      <c r="AE136" t="str">
        <f>IF(ISNUMBER(SEARCH(AE$1,$D136)),"T","")</f>
        <v/>
      </c>
      <c r="AF136" t="str">
        <f>IF(ISNUMBER(SEARCH(AF$1,$D136)),"T","")</f>
        <v>T</v>
      </c>
      <c r="AG136" t="str">
        <f>IF(ISNUMBER(SEARCH(AG$1,$D136)),"T","")</f>
        <v/>
      </c>
      <c r="AH136" t="str">
        <f>IF(ISNUMBER(SEARCH(AH$1,$D136)),"T","")</f>
        <v/>
      </c>
      <c r="AI136" t="str">
        <f>IF(ISNUMBER(SEARCH(AI$1,$D136)),"T","")</f>
        <v/>
      </c>
      <c r="AJ136" t="str">
        <f>IF(ISNUMBER(SEARCH(AJ$1,$D136)),"T","")</f>
        <v/>
      </c>
      <c r="AK136" t="str">
        <f>IF(ISNUMBER(SEARCH(AK$1,$D136)),"T","")</f>
        <v/>
      </c>
      <c r="AL136" t="str">
        <f>IF(ISNUMBER(SEARCH(AL$1,$D136)),"T","")</f>
        <v/>
      </c>
      <c r="AM136" t="str">
        <f>IF(ISNUMBER(SEARCH(AM$1,$D136)),"T","")</f>
        <v/>
      </c>
      <c r="AN136" t="str">
        <f>IF(ISNUMBER(SEARCH(AN$1,$D136)),"T","")</f>
        <v/>
      </c>
      <c r="AO136" t="str">
        <f>IF(ISNUMBER(SEARCH(AO$1,$D136)),"T","")</f>
        <v/>
      </c>
      <c r="AP136" t="str">
        <f>IF(ISNUMBER(SEARCH(AP$1,$D136)),"T","")</f>
        <v/>
      </c>
      <c r="AQ136" t="str">
        <f>IF(ISNUMBER(SEARCH(AQ$1,$D136)),"T","")</f>
        <v/>
      </c>
      <c r="AR136" t="str">
        <f>IF(ISNUMBER(SEARCH(AR$1,$D136)),"T","")</f>
        <v>T</v>
      </c>
      <c r="AS136" t="str">
        <f>IF(ISNUMBER(SEARCH(AS$1,$D136)),"T","")</f>
        <v/>
      </c>
      <c r="AT136" t="str">
        <f>IF(ISNUMBER(SEARCH(AT$1,$D136)),"T","")</f>
        <v/>
      </c>
      <c r="AU136" t="str">
        <f>IF(ISNUMBER(SEARCH(AU$1,$D136)),"T","")</f>
        <v/>
      </c>
      <c r="AV136" t="str">
        <f>IF(ISNUMBER(SEARCH(AV$1,$D136)),"T","")</f>
        <v/>
      </c>
    </row>
    <row r="137" spans="1:48" x14ac:dyDescent="0.85">
      <c r="A137">
        <v>990</v>
      </c>
      <c r="B137" t="s">
        <v>2187</v>
      </c>
      <c r="C137" t="s">
        <v>2188</v>
      </c>
      <c r="D137" t="s">
        <v>128</v>
      </c>
      <c r="E137">
        <v>9</v>
      </c>
      <c r="F137">
        <v>90</v>
      </c>
      <c r="G137">
        <v>112</v>
      </c>
      <c r="H137">
        <v>120</v>
      </c>
      <c r="I137">
        <v>72</v>
      </c>
      <c r="J137">
        <v>70</v>
      </c>
      <c r="K137">
        <v>106</v>
      </c>
      <c r="L137">
        <f>MAX(G137,I137)</f>
        <v>112</v>
      </c>
      <c r="M137">
        <f>MIN(H137,J137)</f>
        <v>70</v>
      </c>
      <c r="N137" s="1">
        <f>(F137*2+31)/2+60</f>
        <v>165.5</v>
      </c>
      <c r="O137" s="1">
        <f>(L137*2+31)/2+5</f>
        <v>132.5</v>
      </c>
      <c r="P137" s="1">
        <f>(M137*2+31)/2+5</f>
        <v>90.5</v>
      </c>
      <c r="Q137" s="1">
        <f>N137*P137</f>
        <v>14977.75</v>
      </c>
      <c r="R137" s="1">
        <f>((H137*2+31)/2+5)*N137</f>
        <v>23252.75</v>
      </c>
      <c r="S137" s="1">
        <f>((J137*2+31)/2+5)*N137</f>
        <v>14977.75</v>
      </c>
      <c r="T137" s="1">
        <v>454.71687540851838</v>
      </c>
      <c r="U137" s="1">
        <f>IF(T137&lt;200, 0, T137)</f>
        <v>454.71687540851838</v>
      </c>
      <c r="V137" s="5">
        <f>U137*O137</f>
        <v>60249.985991628688</v>
      </c>
      <c r="W137" s="2">
        <f>Q137/(constants!$B$1 * constants!$B$2 * (110/250) * AVERAGE(0.8, 1) * 1.5)</f>
        <v>2.2947665517635754</v>
      </c>
      <c r="X137" s="3">
        <v>0.82507355190772835</v>
      </c>
      <c r="Y137" s="1">
        <f>(W137+X137)*O137</f>
        <v>413.37881373644774</v>
      </c>
      <c r="Z137" s="7">
        <v>1.1000000000000001</v>
      </c>
      <c r="AA137" s="7">
        <v>1</v>
      </c>
      <c r="AB137" s="1">
        <f>Y137*Z137*AA137</f>
        <v>454.71669511009253</v>
      </c>
      <c r="AC137" t="str">
        <f>CONCATENATE("https://wiki.52poke.com/wiki/", B137)</f>
        <v>https://wiki.52poke.com/wiki/铁辙迹</v>
      </c>
      <c r="AD137" s="6">
        <f>(T137-AB137)^2</f>
        <v>3.2507522362582984E-8</v>
      </c>
      <c r="AE137" t="str">
        <f>IF(ISNUMBER(SEARCH(AE$1,$D137)),"T","")</f>
        <v/>
      </c>
      <c r="AF137" t="str">
        <f>IF(ISNUMBER(SEARCH(AF$1,$D137)),"T","")</f>
        <v/>
      </c>
      <c r="AG137" t="str">
        <f>IF(ISNUMBER(SEARCH(AG$1,$D137)),"T","")</f>
        <v/>
      </c>
      <c r="AH137" t="str">
        <f>IF(ISNUMBER(SEARCH(AH$1,$D137)),"T","")</f>
        <v/>
      </c>
      <c r="AI137" t="str">
        <f>IF(ISNUMBER(SEARCH(AI$1,$D137)),"T","")</f>
        <v/>
      </c>
      <c r="AJ137" t="str">
        <f>IF(ISNUMBER(SEARCH(AJ$1,$D137)),"T","")</f>
        <v/>
      </c>
      <c r="AK137" t="str">
        <f>IF(ISNUMBER(SEARCH(AK$1,$D137)),"T","")</f>
        <v/>
      </c>
      <c r="AL137" t="str">
        <f>IF(ISNUMBER(SEARCH(AL$1,$D137)),"T","")</f>
        <v/>
      </c>
      <c r="AM137" t="str">
        <f>IF(ISNUMBER(SEARCH(AM$1,$D137)),"T","")</f>
        <v>T</v>
      </c>
      <c r="AN137" t="str">
        <f>IF(ISNUMBER(SEARCH(AN$1,$D137)),"T","")</f>
        <v/>
      </c>
      <c r="AO137" t="str">
        <f>IF(ISNUMBER(SEARCH(AO$1,$D137)),"T","")</f>
        <v/>
      </c>
      <c r="AP137" t="str">
        <f>IF(ISNUMBER(SEARCH(AP$1,$D137)),"T","")</f>
        <v/>
      </c>
      <c r="AQ137" t="str">
        <f>IF(ISNUMBER(SEARCH(AQ$1,$D137)),"T","")</f>
        <v/>
      </c>
      <c r="AR137" t="str">
        <f>IF(ISNUMBER(SEARCH(AR$1,$D137)),"T","")</f>
        <v/>
      </c>
      <c r="AS137" t="str">
        <f>IF(ISNUMBER(SEARCH(AS$1,$D137)),"T","")</f>
        <v/>
      </c>
      <c r="AT137" t="str">
        <f>IF(ISNUMBER(SEARCH(AT$1,$D137)),"T","")</f>
        <v/>
      </c>
      <c r="AU137" t="str">
        <f>IF(ISNUMBER(SEARCH(AU$1,$D137)),"T","")</f>
        <v>T</v>
      </c>
      <c r="AV137" t="str">
        <f>IF(ISNUMBER(SEARCH(AV$1,$D137)),"T","")</f>
        <v/>
      </c>
    </row>
    <row r="138" spans="1:48" x14ac:dyDescent="0.85">
      <c r="A138">
        <v>895</v>
      </c>
      <c r="B138" t="s">
        <v>1980</v>
      </c>
      <c r="C138" t="s">
        <v>1981</v>
      </c>
      <c r="D138" t="s">
        <v>356</v>
      </c>
      <c r="E138">
        <v>8</v>
      </c>
      <c r="F138">
        <v>200</v>
      </c>
      <c r="G138">
        <v>100</v>
      </c>
      <c r="H138">
        <v>50</v>
      </c>
      <c r="I138">
        <v>100</v>
      </c>
      <c r="J138">
        <v>50</v>
      </c>
      <c r="K138">
        <v>80</v>
      </c>
      <c r="L138">
        <f>MAX(G138,I138)</f>
        <v>100</v>
      </c>
      <c r="M138">
        <f>MIN(H138,J138)</f>
        <v>50</v>
      </c>
      <c r="N138" s="1">
        <f>(F138*2+31)/2+60</f>
        <v>275.5</v>
      </c>
      <c r="O138" s="1">
        <f>(L138*2+31)/2+5</f>
        <v>120.5</v>
      </c>
      <c r="P138" s="1">
        <f>(M138*2+31)/2+5</f>
        <v>70.5</v>
      </c>
      <c r="Q138" s="1">
        <f>N138*P138</f>
        <v>19422.75</v>
      </c>
      <c r="R138" s="1">
        <f>((H138*2+31)/2+5)*N138</f>
        <v>19422.75</v>
      </c>
      <c r="S138" s="1">
        <f>((J138*2+31)/2+5)*N138</f>
        <v>19422.75</v>
      </c>
      <c r="T138" s="1">
        <v>454.69841209533973</v>
      </c>
      <c r="U138" s="1">
        <f>IF(T138&lt;200, 0, T138)</f>
        <v>454.69841209533973</v>
      </c>
      <c r="V138" s="5">
        <f>U138*O138</f>
        <v>54791.158657488435</v>
      </c>
      <c r="W138" s="2">
        <f>Q138/(constants!$B$1 * constants!$B$2 * (110/250) * AVERAGE(0.8, 1) * 1.5)</f>
        <v>2.9757925618511445</v>
      </c>
      <c r="X138" s="3">
        <v>0.45459747559898112</v>
      </c>
      <c r="Y138" s="1">
        <f>(W138+X138)*O138</f>
        <v>413.36199951274017</v>
      </c>
      <c r="Z138" s="7">
        <v>1.1000000000000001</v>
      </c>
      <c r="AA138" s="7">
        <v>1</v>
      </c>
      <c r="AB138" s="1">
        <f>Y138*Z138*AA138</f>
        <v>454.69819946401424</v>
      </c>
      <c r="AC138" t="str">
        <f>CONCATENATE("https://wiki.52poke.com/wiki/", B138)</f>
        <v>https://wiki.52poke.com/wiki/雷吉铎拉戈</v>
      </c>
      <c r="AD138" s="6">
        <f>(T138-AB138)^2</f>
        <v>4.5212080582272749E-8</v>
      </c>
      <c r="AE138" t="str">
        <f>IF(ISNUMBER(SEARCH(AE$1,$D138)),"T","")</f>
        <v/>
      </c>
      <c r="AF138" t="str">
        <f>IF(ISNUMBER(SEARCH(AF$1,$D138)),"T","")</f>
        <v/>
      </c>
      <c r="AG138" t="str">
        <f>IF(ISNUMBER(SEARCH(AG$1,$D138)),"T","")</f>
        <v/>
      </c>
      <c r="AH138" t="str">
        <f>IF(ISNUMBER(SEARCH(AH$1,$D138)),"T","")</f>
        <v/>
      </c>
      <c r="AI138" t="str">
        <f>IF(ISNUMBER(SEARCH(AI$1,$D138)),"T","")</f>
        <v/>
      </c>
      <c r="AJ138" t="str">
        <f>IF(ISNUMBER(SEARCH(AJ$1,$D138)),"T","")</f>
        <v/>
      </c>
      <c r="AK138" t="str">
        <f>IF(ISNUMBER(SEARCH(AK$1,$D138)),"T","")</f>
        <v/>
      </c>
      <c r="AL138" t="str">
        <f>IF(ISNUMBER(SEARCH(AL$1,$D138)),"T","")</f>
        <v/>
      </c>
      <c r="AM138" t="str">
        <f>IF(ISNUMBER(SEARCH(AM$1,$D138)),"T","")</f>
        <v/>
      </c>
      <c r="AN138" t="str">
        <f>IF(ISNUMBER(SEARCH(AN$1,$D138)),"T","")</f>
        <v/>
      </c>
      <c r="AO138" t="str">
        <f>IF(ISNUMBER(SEARCH(AO$1,$D138)),"T","")</f>
        <v/>
      </c>
      <c r="AP138" t="str">
        <f>IF(ISNUMBER(SEARCH(AP$1,$D138)),"T","")</f>
        <v/>
      </c>
      <c r="AQ138" t="str">
        <f>IF(ISNUMBER(SEARCH(AQ$1,$D138)),"T","")</f>
        <v/>
      </c>
      <c r="AR138" t="str">
        <f>IF(ISNUMBER(SEARCH(AR$1,$D138)),"T","")</f>
        <v/>
      </c>
      <c r="AS138" t="str">
        <f>IF(ISNUMBER(SEARCH(AS$1,$D138)),"T","")</f>
        <v>T</v>
      </c>
      <c r="AT138" t="str">
        <f>IF(ISNUMBER(SEARCH(AT$1,$D138)),"T","")</f>
        <v/>
      </c>
      <c r="AU138" t="str">
        <f>IF(ISNUMBER(SEARCH(AU$1,$D138)),"T","")</f>
        <v/>
      </c>
      <c r="AV138" t="str">
        <f>IF(ISNUMBER(SEARCH(AV$1,$D138)),"T","")</f>
        <v/>
      </c>
    </row>
    <row r="139" spans="1:48" x14ac:dyDescent="0.85">
      <c r="A139">
        <v>984</v>
      </c>
      <c r="B139" t="s">
        <v>2172</v>
      </c>
      <c r="C139" t="s">
        <v>2174</v>
      </c>
      <c r="D139" t="s">
        <v>2173</v>
      </c>
      <c r="E139">
        <v>9</v>
      </c>
      <c r="F139">
        <v>115</v>
      </c>
      <c r="G139">
        <v>131</v>
      </c>
      <c r="H139">
        <v>131</v>
      </c>
      <c r="I139">
        <v>53</v>
      </c>
      <c r="J139">
        <v>53</v>
      </c>
      <c r="K139">
        <v>87</v>
      </c>
      <c r="L139">
        <f>MAX(G139,I139)</f>
        <v>131</v>
      </c>
      <c r="M139">
        <f>MIN(H139,J139)</f>
        <v>53</v>
      </c>
      <c r="N139" s="1">
        <f>(F139*2+31)/2+60</f>
        <v>190.5</v>
      </c>
      <c r="O139" s="1">
        <f>(L139*2+31)/2+5</f>
        <v>151.5</v>
      </c>
      <c r="P139" s="1">
        <f>(M139*2+31)/2+5</f>
        <v>73.5</v>
      </c>
      <c r="Q139" s="1">
        <f>N139*P139</f>
        <v>14001.75</v>
      </c>
      <c r="R139" s="1">
        <f>((H139*2+31)/2+5)*N139</f>
        <v>28860.75</v>
      </c>
      <c r="S139" s="1">
        <f>((J139*2+31)/2+5)*N139</f>
        <v>14001.75</v>
      </c>
      <c r="T139" s="1">
        <v>452.87415635814949</v>
      </c>
      <c r="U139" s="1">
        <f>IF(T139&lt;200, 0, T139)</f>
        <v>452.87415635814949</v>
      </c>
      <c r="V139" s="5">
        <f>U139*O139</f>
        <v>68610.434688259644</v>
      </c>
      <c r="W139" s="2">
        <f>Q139/(constants!$B$1 * constants!$B$2 * (110/250) * AVERAGE(0.8, 1) * 1.5)</f>
        <v>2.1452319317758435</v>
      </c>
      <c r="X139" s="3">
        <v>0.57228360161266356</v>
      </c>
      <c r="Y139" s="1">
        <f>(W139+X139)*O139</f>
        <v>411.70360330835888</v>
      </c>
      <c r="Z139" s="7">
        <v>1.1000000000000001</v>
      </c>
      <c r="AA139" s="7">
        <v>1</v>
      </c>
      <c r="AB139" s="1">
        <f>Y139*Z139*AA139</f>
        <v>452.87396363919481</v>
      </c>
      <c r="AC139" t="str">
        <f>CONCATENATE("https://wiki.52poke.com/wiki/", B139)</f>
        <v>https://wiki.52poke.com/wiki/雄伟牙</v>
      </c>
      <c r="AD139" s="6">
        <f>(T139-AB139)^2</f>
        <v>3.7140595492602752E-8</v>
      </c>
      <c r="AE139" t="str">
        <f>IF(ISNUMBER(SEARCH(AE$1,$D139)),"T","")</f>
        <v/>
      </c>
      <c r="AF139" t="str">
        <f>IF(ISNUMBER(SEARCH(AF$1,$D139)),"T","")</f>
        <v/>
      </c>
      <c r="AG139" t="str">
        <f>IF(ISNUMBER(SEARCH(AG$1,$D139)),"T","")</f>
        <v/>
      </c>
      <c r="AH139" t="str">
        <f>IF(ISNUMBER(SEARCH(AH$1,$D139)),"T","")</f>
        <v/>
      </c>
      <c r="AI139" t="str">
        <f>IF(ISNUMBER(SEARCH(AI$1,$D139)),"T","")</f>
        <v/>
      </c>
      <c r="AJ139" t="str">
        <f>IF(ISNUMBER(SEARCH(AJ$1,$D139)),"T","")</f>
        <v/>
      </c>
      <c r="AK139" t="str">
        <f>IF(ISNUMBER(SEARCH(AK$1,$D139)),"T","")</f>
        <v>T</v>
      </c>
      <c r="AL139" t="str">
        <f>IF(ISNUMBER(SEARCH(AL$1,$D139)),"T","")</f>
        <v/>
      </c>
      <c r="AM139" t="str">
        <f>IF(ISNUMBER(SEARCH(AM$1,$D139)),"T","")</f>
        <v>T</v>
      </c>
      <c r="AN139" t="str">
        <f>IF(ISNUMBER(SEARCH(AN$1,$D139)),"T","")</f>
        <v/>
      </c>
      <c r="AO139" t="str">
        <f>IF(ISNUMBER(SEARCH(AO$1,$D139)),"T","")</f>
        <v/>
      </c>
      <c r="AP139" t="str">
        <f>IF(ISNUMBER(SEARCH(AP$1,$D139)),"T","")</f>
        <v/>
      </c>
      <c r="AQ139" t="str">
        <f>IF(ISNUMBER(SEARCH(AQ$1,$D139)),"T","")</f>
        <v/>
      </c>
      <c r="AR139" t="str">
        <f>IF(ISNUMBER(SEARCH(AR$1,$D139)),"T","")</f>
        <v/>
      </c>
      <c r="AS139" t="str">
        <f>IF(ISNUMBER(SEARCH(AS$1,$D139)),"T","")</f>
        <v/>
      </c>
      <c r="AT139" t="str">
        <f>IF(ISNUMBER(SEARCH(AT$1,$D139)),"T","")</f>
        <v/>
      </c>
      <c r="AU139" t="str">
        <f>IF(ISNUMBER(SEARCH(AU$1,$D139)),"T","")</f>
        <v/>
      </c>
      <c r="AV139" t="str">
        <f>IF(ISNUMBER(SEARCH(AV$1,$D139)),"T","")</f>
        <v/>
      </c>
    </row>
    <row r="140" spans="1:48" x14ac:dyDescent="0.85">
      <c r="A140">
        <v>214</v>
      </c>
      <c r="B140" t="s">
        <v>504</v>
      </c>
      <c r="C140" t="s">
        <v>506</v>
      </c>
      <c r="D140" t="s">
        <v>505</v>
      </c>
      <c r="E140">
        <v>2</v>
      </c>
      <c r="F140">
        <v>80</v>
      </c>
      <c r="G140">
        <v>125</v>
      </c>
      <c r="H140">
        <v>75</v>
      </c>
      <c r="I140">
        <v>40</v>
      </c>
      <c r="J140">
        <v>95</v>
      </c>
      <c r="K140">
        <v>85</v>
      </c>
      <c r="L140">
        <f>MAX(G140,I140)</f>
        <v>125</v>
      </c>
      <c r="M140">
        <f>MIN(H140,J140)</f>
        <v>75</v>
      </c>
      <c r="N140" s="1">
        <f>(F140*2+31)/2+60</f>
        <v>155.5</v>
      </c>
      <c r="O140" s="1">
        <f>(L140*2+31)/2+5</f>
        <v>145.5</v>
      </c>
      <c r="P140" s="1">
        <f>(M140*2+31)/2+5</f>
        <v>95.5</v>
      </c>
      <c r="Q140" s="1">
        <f>N140*P140</f>
        <v>14850.25</v>
      </c>
      <c r="R140" s="1">
        <f>((H140*2+31)/2+5)*N140</f>
        <v>14850.25</v>
      </c>
      <c r="S140" s="1">
        <f>((J140*2+31)/2+5)*N140</f>
        <v>17960.25</v>
      </c>
      <c r="T140" s="1">
        <v>452.65812425891721</v>
      </c>
      <c r="U140" s="1">
        <f>IF(T140&lt;200, 0, T140)</f>
        <v>452.65812425891721</v>
      </c>
      <c r="V140" s="5">
        <f>U140*O140</f>
        <v>65861.757079672461</v>
      </c>
      <c r="W140" s="2">
        <f>Q140/(constants!$B$1 * constants!$B$2 * (110/250) * AVERAGE(0.8, 1) * 1.5)</f>
        <v>2.2752320599106697</v>
      </c>
      <c r="X140" s="3">
        <v>0.55299616849441091</v>
      </c>
      <c r="Y140" s="1">
        <f>(W140+X140)*O140</f>
        <v>411.50720723293927</v>
      </c>
      <c r="Z140" s="7">
        <v>1.1000000000000001</v>
      </c>
      <c r="AA140" s="7">
        <v>1</v>
      </c>
      <c r="AB140" s="1">
        <f>Y140*Z140*AA140</f>
        <v>452.65792795623321</v>
      </c>
      <c r="AC140" t="str">
        <f>CONCATENATE("https://wiki.52poke.com/wiki/", B140)</f>
        <v>https://wiki.52poke.com/wiki/赫拉克罗斯</v>
      </c>
      <c r="AD140" s="6">
        <f>(T140-AB140)^2</f>
        <v>3.853474374680442E-8</v>
      </c>
      <c r="AE140" t="str">
        <f>IF(ISNUMBER(SEARCH(AE$1,$D140)),"T","")</f>
        <v/>
      </c>
      <c r="AF140" t="str">
        <f>IF(ISNUMBER(SEARCH(AF$1,$D140)),"T","")</f>
        <v/>
      </c>
      <c r="AG140" t="str">
        <f>IF(ISNUMBER(SEARCH(AG$1,$D140)),"T","")</f>
        <v/>
      </c>
      <c r="AH140" t="str">
        <f>IF(ISNUMBER(SEARCH(AH$1,$D140)),"T","")</f>
        <v/>
      </c>
      <c r="AI140" t="str">
        <f>IF(ISNUMBER(SEARCH(AI$1,$D140)),"T","")</f>
        <v/>
      </c>
      <c r="AJ140" t="str">
        <f>IF(ISNUMBER(SEARCH(AJ$1,$D140)),"T","")</f>
        <v/>
      </c>
      <c r="AK140" t="str">
        <f>IF(ISNUMBER(SEARCH(AK$1,$D140)),"T","")</f>
        <v>T</v>
      </c>
      <c r="AL140" t="str">
        <f>IF(ISNUMBER(SEARCH(AL$1,$D140)),"T","")</f>
        <v/>
      </c>
      <c r="AM140" t="str">
        <f>IF(ISNUMBER(SEARCH(AM$1,$D140)),"T","")</f>
        <v/>
      </c>
      <c r="AN140" t="str">
        <f>IF(ISNUMBER(SEARCH(AN$1,$D140)),"T","")</f>
        <v/>
      </c>
      <c r="AO140" t="str">
        <f>IF(ISNUMBER(SEARCH(AO$1,$D140)),"T","")</f>
        <v/>
      </c>
      <c r="AP140" t="str">
        <f>IF(ISNUMBER(SEARCH(AP$1,$D140)),"T","")</f>
        <v>T</v>
      </c>
      <c r="AQ140" t="str">
        <f>IF(ISNUMBER(SEARCH(AQ$1,$D140)),"T","")</f>
        <v/>
      </c>
      <c r="AR140" t="str">
        <f>IF(ISNUMBER(SEARCH(AR$1,$D140)),"T","")</f>
        <v/>
      </c>
      <c r="AS140" t="str">
        <f>IF(ISNUMBER(SEARCH(AS$1,$D140)),"T","")</f>
        <v/>
      </c>
      <c r="AT140" t="str">
        <f>IF(ISNUMBER(SEARCH(AT$1,$D140)),"T","")</f>
        <v/>
      </c>
      <c r="AU140" t="str">
        <f>IF(ISNUMBER(SEARCH(AU$1,$D140)),"T","")</f>
        <v/>
      </c>
      <c r="AV140" t="str">
        <f>IF(ISNUMBER(SEARCH(AV$1,$D140)),"T","")</f>
        <v/>
      </c>
    </row>
    <row r="141" spans="1:48" x14ac:dyDescent="0.85">
      <c r="A141">
        <v>818</v>
      </c>
      <c r="B141" t="s">
        <v>1812</v>
      </c>
      <c r="C141" t="s">
        <v>1813</v>
      </c>
      <c r="D141" t="s">
        <v>25</v>
      </c>
      <c r="E141">
        <v>8</v>
      </c>
      <c r="F141">
        <v>70</v>
      </c>
      <c r="G141">
        <v>85</v>
      </c>
      <c r="H141">
        <v>65</v>
      </c>
      <c r="I141">
        <v>125</v>
      </c>
      <c r="J141">
        <v>65</v>
      </c>
      <c r="K141">
        <v>120</v>
      </c>
      <c r="L141">
        <f>MAX(G141,I141)</f>
        <v>125</v>
      </c>
      <c r="M141">
        <f>MIN(H141,J141)</f>
        <v>65</v>
      </c>
      <c r="N141" s="1">
        <f>(F141*2+31)/2+60</f>
        <v>145.5</v>
      </c>
      <c r="O141" s="1">
        <f>(L141*2+31)/2+5</f>
        <v>145.5</v>
      </c>
      <c r="P141" s="1">
        <f>(M141*2+31)/2+5</f>
        <v>85.5</v>
      </c>
      <c r="Q141" s="1">
        <f>N141*P141</f>
        <v>12440.25</v>
      </c>
      <c r="R141" s="1">
        <f>((H141*2+31)/2+5)*N141</f>
        <v>12440.25</v>
      </c>
      <c r="S141" s="1">
        <f>((J141*2+31)/2+5)*N141</f>
        <v>12440.25</v>
      </c>
      <c r="T141" s="1">
        <v>452.32893601041553</v>
      </c>
      <c r="U141" s="1">
        <f>IF(T141&lt;200, 0, T141)</f>
        <v>452.32893601041553</v>
      </c>
      <c r="V141" s="5">
        <f>U141*O141</f>
        <v>65813.860189515457</v>
      </c>
      <c r="W141" s="2">
        <f>Q141/(constants!$B$1 * constants!$B$2 * (110/250) * AVERAGE(0.8, 1) * 1.5)</f>
        <v>1.9059918609655535</v>
      </c>
      <c r="X141" s="3">
        <v>0.920179782677507</v>
      </c>
      <c r="Y141" s="1">
        <f>(W141+X141)*O141</f>
        <v>411.2079741500653</v>
      </c>
      <c r="Z141" s="7">
        <v>1.1000000000000001</v>
      </c>
      <c r="AA141" s="7">
        <v>1</v>
      </c>
      <c r="AB141" s="1">
        <f>Y141*Z141*AA141</f>
        <v>452.32877156507186</v>
      </c>
      <c r="AC141" t="str">
        <f>CONCATENATE("https://wiki.52poke.com/wiki/", B141)</f>
        <v>https://wiki.52poke.com/wiki/千面避役</v>
      </c>
      <c r="AD141" s="6">
        <f>(T141-AB141)^2</f>
        <v>2.7042271055107714E-8</v>
      </c>
      <c r="AE141" t="str">
        <f>IF(ISNUMBER(SEARCH(AE$1,$D141)),"T","")</f>
        <v/>
      </c>
      <c r="AF141" t="str">
        <f>IF(ISNUMBER(SEARCH(AF$1,$D141)),"T","")</f>
        <v/>
      </c>
      <c r="AG141" t="str">
        <f>IF(ISNUMBER(SEARCH(AG$1,$D141)),"T","")</f>
        <v>T</v>
      </c>
      <c r="AH141" t="str">
        <f>IF(ISNUMBER(SEARCH(AH$1,$D141)),"T","")</f>
        <v/>
      </c>
      <c r="AI141" t="str">
        <f>IF(ISNUMBER(SEARCH(AI$1,$D141)),"T","")</f>
        <v/>
      </c>
      <c r="AJ141" t="str">
        <f>IF(ISNUMBER(SEARCH(AJ$1,$D141)),"T","")</f>
        <v/>
      </c>
      <c r="AK141" t="str">
        <f>IF(ISNUMBER(SEARCH(AK$1,$D141)),"T","")</f>
        <v/>
      </c>
      <c r="AL141" t="str">
        <f>IF(ISNUMBER(SEARCH(AL$1,$D141)),"T","")</f>
        <v/>
      </c>
      <c r="AM141" t="str">
        <f>IF(ISNUMBER(SEARCH(AM$1,$D141)),"T","")</f>
        <v/>
      </c>
      <c r="AN141" t="str">
        <f>IF(ISNUMBER(SEARCH(AN$1,$D141)),"T","")</f>
        <v/>
      </c>
      <c r="AO141" t="str">
        <f>IF(ISNUMBER(SEARCH(AO$1,$D141)),"T","")</f>
        <v/>
      </c>
      <c r="AP141" t="str">
        <f>IF(ISNUMBER(SEARCH(AP$1,$D141)),"T","")</f>
        <v/>
      </c>
      <c r="AQ141" t="str">
        <f>IF(ISNUMBER(SEARCH(AQ$1,$D141)),"T","")</f>
        <v/>
      </c>
      <c r="AR141" t="str">
        <f>IF(ISNUMBER(SEARCH(AR$1,$D141)),"T","")</f>
        <v/>
      </c>
      <c r="AS141" t="str">
        <f>IF(ISNUMBER(SEARCH(AS$1,$D141)),"T","")</f>
        <v/>
      </c>
      <c r="AT141" t="str">
        <f>IF(ISNUMBER(SEARCH(AT$1,$D141)),"T","")</f>
        <v/>
      </c>
      <c r="AU141" t="str">
        <f>IF(ISNUMBER(SEARCH(AU$1,$D141)),"T","")</f>
        <v/>
      </c>
      <c r="AV141" t="str">
        <f>IF(ISNUMBER(SEARCH(AV$1,$D141)),"T","")</f>
        <v/>
      </c>
    </row>
    <row r="142" spans="1:48" x14ac:dyDescent="0.85">
      <c r="A142">
        <v>879</v>
      </c>
      <c r="B142" t="s">
        <v>1944</v>
      </c>
      <c r="C142" t="s">
        <v>1945</v>
      </c>
      <c r="D142" t="s">
        <v>133</v>
      </c>
      <c r="E142">
        <v>8</v>
      </c>
      <c r="F142">
        <v>122</v>
      </c>
      <c r="G142">
        <v>130</v>
      </c>
      <c r="H142">
        <v>69</v>
      </c>
      <c r="I142">
        <v>80</v>
      </c>
      <c r="J142">
        <v>69</v>
      </c>
      <c r="K142">
        <v>30</v>
      </c>
      <c r="L142">
        <f>MAX(G142,I142)</f>
        <v>130</v>
      </c>
      <c r="M142">
        <f>MIN(H142,J142)</f>
        <v>69</v>
      </c>
      <c r="N142" s="1">
        <f>(F142*2+31)/2+60</f>
        <v>197.5</v>
      </c>
      <c r="O142" s="1">
        <f>(L142*2+31)/2+5</f>
        <v>150.5</v>
      </c>
      <c r="P142" s="1">
        <f>(M142*2+31)/2+5</f>
        <v>89.5</v>
      </c>
      <c r="Q142" s="1">
        <f>N142*P142</f>
        <v>17676.25</v>
      </c>
      <c r="R142" s="1">
        <f>((H142*2+31)/2+5)*N142</f>
        <v>17676.25</v>
      </c>
      <c r="S142" s="1">
        <f>((J142*2+31)/2+5)*N142</f>
        <v>17676.25</v>
      </c>
      <c r="T142" s="1">
        <v>452.15948729922366</v>
      </c>
      <c r="U142" s="1">
        <f>IF(T142&lt;200, 0, T142)</f>
        <v>452.15948729922366</v>
      </c>
      <c r="V142" s="5">
        <f>U142*O142</f>
        <v>68050.002838533153</v>
      </c>
      <c r="W142" s="2">
        <f>Q142/(constants!$B$1 * constants!$B$2 * (110/250) * AVERAGE(0.8, 1) * 1.5)</f>
        <v>2.7082083263915409</v>
      </c>
      <c r="X142" s="3">
        <v>2.3046554977545486E-2</v>
      </c>
      <c r="Y142" s="1">
        <f>(W142+X142)*O142</f>
        <v>411.0538596460475</v>
      </c>
      <c r="Z142" s="7">
        <v>1.1000000000000001</v>
      </c>
      <c r="AA142" s="7">
        <v>1</v>
      </c>
      <c r="AB142" s="1">
        <f>Y142*Z142*AA142</f>
        <v>452.15924561065231</v>
      </c>
      <c r="AC142" t="str">
        <f>CONCATENATE("https://wiki.52poke.com/wiki/", B142)</f>
        <v>https://wiki.52poke.com/wiki/大王铜象</v>
      </c>
      <c r="AD142" s="6">
        <f>(T142-AB142)^2</f>
        <v>5.8413365521250459E-8</v>
      </c>
      <c r="AE142" t="str">
        <f>IF(ISNUMBER(SEARCH(AE$1,$D142)),"T","")</f>
        <v/>
      </c>
      <c r="AF142" t="str">
        <f>IF(ISNUMBER(SEARCH(AF$1,$D142)),"T","")</f>
        <v/>
      </c>
      <c r="AG142" t="str">
        <f>IF(ISNUMBER(SEARCH(AG$1,$D142)),"T","")</f>
        <v/>
      </c>
      <c r="AH142" t="str">
        <f>IF(ISNUMBER(SEARCH(AH$1,$D142)),"T","")</f>
        <v/>
      </c>
      <c r="AI142" t="str">
        <f>IF(ISNUMBER(SEARCH(AI$1,$D142)),"T","")</f>
        <v/>
      </c>
      <c r="AJ142" t="str">
        <f>IF(ISNUMBER(SEARCH(AJ$1,$D142)),"T","")</f>
        <v/>
      </c>
      <c r="AK142" t="str">
        <f>IF(ISNUMBER(SEARCH(AK$1,$D142)),"T","")</f>
        <v/>
      </c>
      <c r="AL142" t="str">
        <f>IF(ISNUMBER(SEARCH(AL$1,$D142)),"T","")</f>
        <v/>
      </c>
      <c r="AM142" t="str">
        <f>IF(ISNUMBER(SEARCH(AM$1,$D142)),"T","")</f>
        <v/>
      </c>
      <c r="AN142" t="str">
        <f>IF(ISNUMBER(SEARCH(AN$1,$D142)),"T","")</f>
        <v/>
      </c>
      <c r="AO142" t="str">
        <f>IF(ISNUMBER(SEARCH(AO$1,$D142)),"T","")</f>
        <v/>
      </c>
      <c r="AP142" t="str">
        <f>IF(ISNUMBER(SEARCH(AP$1,$D142)),"T","")</f>
        <v/>
      </c>
      <c r="AQ142" t="str">
        <f>IF(ISNUMBER(SEARCH(AQ$1,$D142)),"T","")</f>
        <v/>
      </c>
      <c r="AR142" t="str">
        <f>IF(ISNUMBER(SEARCH(AR$1,$D142)),"T","")</f>
        <v/>
      </c>
      <c r="AS142" t="str">
        <f>IF(ISNUMBER(SEARCH(AS$1,$D142)),"T","")</f>
        <v/>
      </c>
      <c r="AT142" t="str">
        <f>IF(ISNUMBER(SEARCH(AT$1,$D142)),"T","")</f>
        <v/>
      </c>
      <c r="AU142" t="str">
        <f>IF(ISNUMBER(SEARCH(AU$1,$D142)),"T","")</f>
        <v>T</v>
      </c>
      <c r="AV142" t="str">
        <f>IF(ISNUMBER(SEARCH(AV$1,$D142)),"T","")</f>
        <v/>
      </c>
    </row>
    <row r="143" spans="1:48" x14ac:dyDescent="0.85">
      <c r="A143">
        <v>788</v>
      </c>
      <c r="B143" t="s">
        <v>1749</v>
      </c>
      <c r="C143" t="s">
        <v>1750</v>
      </c>
      <c r="D143" t="s">
        <v>432</v>
      </c>
      <c r="E143">
        <v>7</v>
      </c>
      <c r="F143">
        <v>70</v>
      </c>
      <c r="G143">
        <v>75</v>
      </c>
      <c r="H143">
        <v>115</v>
      </c>
      <c r="I143">
        <v>95</v>
      </c>
      <c r="J143">
        <v>130</v>
      </c>
      <c r="K143">
        <v>85</v>
      </c>
      <c r="L143">
        <f>MAX(G143,I143)</f>
        <v>95</v>
      </c>
      <c r="M143">
        <f>MIN(H143,J143)</f>
        <v>115</v>
      </c>
      <c r="N143" s="1">
        <f>(F143*2+31)/2+60</f>
        <v>145.5</v>
      </c>
      <c r="O143" s="1">
        <f>(L143*2+31)/2+5</f>
        <v>115.5</v>
      </c>
      <c r="P143" s="1">
        <f>(M143*2+31)/2+5</f>
        <v>135.5</v>
      </c>
      <c r="Q143" s="1">
        <f>N143*P143</f>
        <v>19715.25</v>
      </c>
      <c r="R143" s="1">
        <f>((H143*2+31)/2+5)*N143</f>
        <v>19715.25</v>
      </c>
      <c r="S143" s="1">
        <f>((J143*2+31)/2+5)*N143</f>
        <v>21897.75</v>
      </c>
      <c r="T143" s="1">
        <v>451.82812006558345</v>
      </c>
      <c r="U143" s="1">
        <f>IF(T143&lt;200, 0, T143)</f>
        <v>451.82812006558345</v>
      </c>
      <c r="V143" s="5">
        <f>U143*O143</f>
        <v>52186.147867574888</v>
      </c>
      <c r="W143" s="2">
        <f>Q143/(constants!$B$1 * constants!$B$2 * (110/250) * AVERAGE(0.8, 1) * 1.5)</f>
        <v>3.0206069843372219</v>
      </c>
      <c r="X143" s="3">
        <v>0.53569300139948484</v>
      </c>
      <c r="Y143" s="1">
        <f>(W143+X143)*O143</f>
        <v>410.75264835258963</v>
      </c>
      <c r="Z143" s="7">
        <v>1.1000000000000001</v>
      </c>
      <c r="AA143" s="7">
        <v>1</v>
      </c>
      <c r="AB143" s="1">
        <f>Y143*Z143*AA143</f>
        <v>451.82791318784865</v>
      </c>
      <c r="AC143" t="str">
        <f>CONCATENATE("https://wiki.52poke.com/wiki/", B143)</f>
        <v>https://wiki.52poke.com/wiki/卡璞・鳍鳍</v>
      </c>
      <c r="AD143" s="6">
        <f>(T143-AB143)^2</f>
        <v>4.2798397154827764E-8</v>
      </c>
      <c r="AE143" t="str">
        <f>IF(ISNUMBER(SEARCH(AE$1,$D143)),"T","")</f>
        <v/>
      </c>
      <c r="AF143" t="str">
        <f>IF(ISNUMBER(SEARCH(AF$1,$D143)),"T","")</f>
        <v/>
      </c>
      <c r="AG143" t="str">
        <f>IF(ISNUMBER(SEARCH(AG$1,$D143)),"T","")</f>
        <v>T</v>
      </c>
      <c r="AH143" t="str">
        <f>IF(ISNUMBER(SEARCH(AH$1,$D143)),"T","")</f>
        <v/>
      </c>
      <c r="AI143" t="str">
        <f>IF(ISNUMBER(SEARCH(AI$1,$D143)),"T","")</f>
        <v/>
      </c>
      <c r="AJ143" t="str">
        <f>IF(ISNUMBER(SEARCH(AJ$1,$D143)),"T","")</f>
        <v/>
      </c>
      <c r="AK143" t="str">
        <f>IF(ISNUMBER(SEARCH(AK$1,$D143)),"T","")</f>
        <v/>
      </c>
      <c r="AL143" t="str">
        <f>IF(ISNUMBER(SEARCH(AL$1,$D143)),"T","")</f>
        <v/>
      </c>
      <c r="AM143" t="str">
        <f>IF(ISNUMBER(SEARCH(AM$1,$D143)),"T","")</f>
        <v/>
      </c>
      <c r="AN143" t="str">
        <f>IF(ISNUMBER(SEARCH(AN$1,$D143)),"T","")</f>
        <v/>
      </c>
      <c r="AO143" t="str">
        <f>IF(ISNUMBER(SEARCH(AO$1,$D143)),"T","")</f>
        <v/>
      </c>
      <c r="AP143" t="str">
        <f>IF(ISNUMBER(SEARCH(AP$1,$D143)),"T","")</f>
        <v/>
      </c>
      <c r="AQ143" t="str">
        <f>IF(ISNUMBER(SEARCH(AQ$1,$D143)),"T","")</f>
        <v/>
      </c>
      <c r="AR143" t="str">
        <f>IF(ISNUMBER(SEARCH(AR$1,$D143)),"T","")</f>
        <v/>
      </c>
      <c r="AS143" t="str">
        <f>IF(ISNUMBER(SEARCH(AS$1,$D143)),"T","")</f>
        <v/>
      </c>
      <c r="AT143" t="str">
        <f>IF(ISNUMBER(SEARCH(AT$1,$D143)),"T","")</f>
        <v/>
      </c>
      <c r="AU143" t="str">
        <f>IF(ISNUMBER(SEARCH(AU$1,$D143)),"T","")</f>
        <v/>
      </c>
      <c r="AV143" t="str">
        <f>IF(ISNUMBER(SEARCH(AV$1,$D143)),"T","")</f>
        <v>T</v>
      </c>
    </row>
    <row r="144" spans="1:48" x14ac:dyDescent="0.85">
      <c r="A144">
        <v>462</v>
      </c>
      <c r="B144" t="s">
        <v>1042</v>
      </c>
      <c r="C144" t="s">
        <v>1043</v>
      </c>
      <c r="D144" t="s">
        <v>201</v>
      </c>
      <c r="E144">
        <v>4</v>
      </c>
      <c r="F144">
        <v>70</v>
      </c>
      <c r="G144">
        <v>70</v>
      </c>
      <c r="H144">
        <v>115</v>
      </c>
      <c r="I144">
        <v>130</v>
      </c>
      <c r="J144">
        <v>90</v>
      </c>
      <c r="K144">
        <v>60</v>
      </c>
      <c r="L144">
        <f>MAX(G144,I144)</f>
        <v>130</v>
      </c>
      <c r="M144">
        <f>MIN(H144,J144)</f>
        <v>90</v>
      </c>
      <c r="N144" s="1">
        <f>(F144*2+31)/2+60</f>
        <v>145.5</v>
      </c>
      <c r="O144" s="1">
        <f>(L144*2+31)/2+5</f>
        <v>150.5</v>
      </c>
      <c r="P144" s="1">
        <f>(M144*2+31)/2+5</f>
        <v>110.5</v>
      </c>
      <c r="Q144" s="1">
        <f>N144*P144</f>
        <v>16077.75</v>
      </c>
      <c r="R144" s="1">
        <f>((H144*2+31)/2+5)*N144</f>
        <v>19715.25</v>
      </c>
      <c r="S144" s="1">
        <f>((J144*2+31)/2+5)*N144</f>
        <v>16077.75</v>
      </c>
      <c r="T144" s="1">
        <v>450.9536040120384</v>
      </c>
      <c r="U144" s="1">
        <f>IF(T144&lt;200, 0, T144)</f>
        <v>450.9536040120384</v>
      </c>
      <c r="V144" s="5">
        <f>U144*O144</f>
        <v>67868.517403811784</v>
      </c>
      <c r="W144" s="2">
        <f>Q144/(constants!$B$1 * constants!$B$2 * (110/250) * AVERAGE(0.8, 1) * 1.5)</f>
        <v>2.4632994226513878</v>
      </c>
      <c r="X144" s="3">
        <v>0.260671487526</v>
      </c>
      <c r="Y144" s="1">
        <f>(W144+X144)*O144</f>
        <v>409.95762198169683</v>
      </c>
      <c r="Z144" s="7">
        <v>1.1000000000000001</v>
      </c>
      <c r="AA144" s="7">
        <v>1</v>
      </c>
      <c r="AB144" s="1">
        <f>Y144*Z144*AA144</f>
        <v>450.95338417986653</v>
      </c>
      <c r="AC144" t="str">
        <f>CONCATENATE("https://wiki.52poke.com/wiki/", B144)</f>
        <v>https://wiki.52poke.com/wiki/自爆磁怪</v>
      </c>
      <c r="AD144" s="6">
        <f>(T144-AB144)^2</f>
        <v>4.8326183786955058E-8</v>
      </c>
      <c r="AE144" t="str">
        <f>IF(ISNUMBER(SEARCH(AE$1,$D144)),"T","")</f>
        <v/>
      </c>
      <c r="AF144" t="str">
        <f>IF(ISNUMBER(SEARCH(AF$1,$D144)),"T","")</f>
        <v/>
      </c>
      <c r="AG144" t="str">
        <f>IF(ISNUMBER(SEARCH(AG$1,$D144)),"T","")</f>
        <v/>
      </c>
      <c r="AH144" t="str">
        <f>IF(ISNUMBER(SEARCH(AH$1,$D144)),"T","")</f>
        <v/>
      </c>
      <c r="AI144" t="str">
        <f>IF(ISNUMBER(SEARCH(AI$1,$D144)),"T","")</f>
        <v>T</v>
      </c>
      <c r="AJ144" t="str">
        <f>IF(ISNUMBER(SEARCH(AJ$1,$D144)),"T","")</f>
        <v/>
      </c>
      <c r="AK144" t="str">
        <f>IF(ISNUMBER(SEARCH(AK$1,$D144)),"T","")</f>
        <v/>
      </c>
      <c r="AL144" t="str">
        <f>IF(ISNUMBER(SEARCH(AL$1,$D144)),"T","")</f>
        <v/>
      </c>
      <c r="AM144" t="str">
        <f>IF(ISNUMBER(SEARCH(AM$1,$D144)),"T","")</f>
        <v/>
      </c>
      <c r="AN144" t="str">
        <f>IF(ISNUMBER(SEARCH(AN$1,$D144)),"T","")</f>
        <v/>
      </c>
      <c r="AO144" t="str">
        <f>IF(ISNUMBER(SEARCH(AO$1,$D144)),"T","")</f>
        <v/>
      </c>
      <c r="AP144" t="str">
        <f>IF(ISNUMBER(SEARCH(AP$1,$D144)),"T","")</f>
        <v/>
      </c>
      <c r="AQ144" t="str">
        <f>IF(ISNUMBER(SEARCH(AQ$1,$D144)),"T","")</f>
        <v/>
      </c>
      <c r="AR144" t="str">
        <f>IF(ISNUMBER(SEARCH(AR$1,$D144)),"T","")</f>
        <v/>
      </c>
      <c r="AS144" t="str">
        <f>IF(ISNUMBER(SEARCH(AS$1,$D144)),"T","")</f>
        <v/>
      </c>
      <c r="AT144" t="str">
        <f>IF(ISNUMBER(SEARCH(AT$1,$D144)),"T","")</f>
        <v/>
      </c>
      <c r="AU144" t="str">
        <f>IF(ISNUMBER(SEARCH(AU$1,$D144)),"T","")</f>
        <v>T</v>
      </c>
      <c r="AV144" t="str">
        <f>IF(ISNUMBER(SEARCH(AV$1,$D144)),"T","")</f>
        <v/>
      </c>
    </row>
    <row r="145" spans="1:48" x14ac:dyDescent="0.85">
      <c r="A145">
        <v>143</v>
      </c>
      <c r="B145" t="s">
        <v>344</v>
      </c>
      <c r="C145" t="s">
        <v>345</v>
      </c>
      <c r="D145" t="s">
        <v>265</v>
      </c>
      <c r="E145">
        <v>1</v>
      </c>
      <c r="F145">
        <v>160</v>
      </c>
      <c r="G145">
        <v>110</v>
      </c>
      <c r="H145">
        <v>65</v>
      </c>
      <c r="I145">
        <v>65</v>
      </c>
      <c r="J145">
        <v>110</v>
      </c>
      <c r="K145">
        <v>30</v>
      </c>
      <c r="L145">
        <f>MAX(G145,I145)</f>
        <v>110</v>
      </c>
      <c r="M145">
        <f>MIN(H145,J145)</f>
        <v>65</v>
      </c>
      <c r="N145" s="1">
        <f>(F145*2+31)/2+60</f>
        <v>235.5</v>
      </c>
      <c r="O145" s="1">
        <f>(L145*2+31)/2+5</f>
        <v>130.5</v>
      </c>
      <c r="P145" s="1">
        <f>(M145*2+31)/2+5</f>
        <v>85.5</v>
      </c>
      <c r="Q145" s="1">
        <f>N145*P145</f>
        <v>20135.25</v>
      </c>
      <c r="R145" s="1">
        <f>((H145*2+31)/2+5)*N145</f>
        <v>20135.25</v>
      </c>
      <c r="S145" s="1">
        <f>((J145*2+31)/2+5)*N145</f>
        <v>30732.75</v>
      </c>
      <c r="T145" s="1">
        <v>449.04768622193404</v>
      </c>
      <c r="U145" s="1">
        <f>IF(T145&lt;200, 0, T145)</f>
        <v>449.04768622193404</v>
      </c>
      <c r="V145" s="5">
        <f>U145*O145</f>
        <v>58600.723051962392</v>
      </c>
      <c r="W145" s="2">
        <f>Q145/(constants!$B$1 * constants!$B$2 * (110/250) * AVERAGE(0.8, 1) * 1.5)</f>
        <v>3.0849558986762049</v>
      </c>
      <c r="X145" s="3">
        <v>4.3204655119825963E-2</v>
      </c>
      <c r="Y145" s="1">
        <f>(W145+X145)*O145</f>
        <v>408.224952270382</v>
      </c>
      <c r="Z145" s="7">
        <v>1.1000000000000001</v>
      </c>
      <c r="AA145" s="7">
        <v>1</v>
      </c>
      <c r="AB145" s="1">
        <f>Y145*Z145*AA145</f>
        <v>449.04744749742025</v>
      </c>
      <c r="AC145" t="str">
        <f>CONCATENATE("https://wiki.52poke.com/wiki/", B145)</f>
        <v>https://wiki.52poke.com/wiki/卡比兽</v>
      </c>
      <c r="AD145" s="6">
        <f>(T145-AB145)^2</f>
        <v>5.69893934854543E-8</v>
      </c>
      <c r="AE145" t="str">
        <f>IF(ISNUMBER(SEARCH(AE$1,$D145)),"T","")</f>
        <v>T</v>
      </c>
      <c r="AF145" t="str">
        <f>IF(ISNUMBER(SEARCH(AF$1,$D145)),"T","")</f>
        <v/>
      </c>
      <c r="AG145" t="str">
        <f>IF(ISNUMBER(SEARCH(AG$1,$D145)),"T","")</f>
        <v/>
      </c>
      <c r="AH145" t="str">
        <f>IF(ISNUMBER(SEARCH(AH$1,$D145)),"T","")</f>
        <v/>
      </c>
      <c r="AI145" t="str">
        <f>IF(ISNUMBER(SEARCH(AI$1,$D145)),"T","")</f>
        <v/>
      </c>
      <c r="AJ145" t="str">
        <f>IF(ISNUMBER(SEARCH(AJ$1,$D145)),"T","")</f>
        <v/>
      </c>
      <c r="AK145" t="str">
        <f>IF(ISNUMBER(SEARCH(AK$1,$D145)),"T","")</f>
        <v/>
      </c>
      <c r="AL145" t="str">
        <f>IF(ISNUMBER(SEARCH(AL$1,$D145)),"T","")</f>
        <v/>
      </c>
      <c r="AM145" t="str">
        <f>IF(ISNUMBER(SEARCH(AM$1,$D145)),"T","")</f>
        <v/>
      </c>
      <c r="AN145" t="str">
        <f>IF(ISNUMBER(SEARCH(AN$1,$D145)),"T","")</f>
        <v/>
      </c>
      <c r="AO145" t="str">
        <f>IF(ISNUMBER(SEARCH(AO$1,$D145)),"T","")</f>
        <v/>
      </c>
      <c r="AP145" t="str">
        <f>IF(ISNUMBER(SEARCH(AP$1,$D145)),"T","")</f>
        <v/>
      </c>
      <c r="AQ145" t="str">
        <f>IF(ISNUMBER(SEARCH(AQ$1,$D145)),"T","")</f>
        <v/>
      </c>
      <c r="AR145" t="str">
        <f>IF(ISNUMBER(SEARCH(AR$1,$D145)),"T","")</f>
        <v/>
      </c>
      <c r="AS145" t="str">
        <f>IF(ISNUMBER(SEARCH(AS$1,$D145)),"T","")</f>
        <v/>
      </c>
      <c r="AT145" t="str">
        <f>IF(ISNUMBER(SEARCH(AT$1,$D145)),"T","")</f>
        <v/>
      </c>
      <c r="AU145" t="str">
        <f>IF(ISNUMBER(SEARCH(AU$1,$D145)),"T","")</f>
        <v/>
      </c>
      <c r="AV145" t="str">
        <f>IF(ISNUMBER(SEARCH(AV$1,$D145)),"T","")</f>
        <v/>
      </c>
    </row>
    <row r="146" spans="1:48" x14ac:dyDescent="0.85">
      <c r="A146">
        <v>1019</v>
      </c>
      <c r="B146" t="s">
        <v>2251</v>
      </c>
      <c r="C146" t="s">
        <v>2252</v>
      </c>
      <c r="D146" t="s">
        <v>252</v>
      </c>
      <c r="E146">
        <v>9</v>
      </c>
      <c r="F146">
        <v>106</v>
      </c>
      <c r="G146">
        <v>80</v>
      </c>
      <c r="H146">
        <v>110</v>
      </c>
      <c r="I146">
        <v>120</v>
      </c>
      <c r="J146">
        <v>80</v>
      </c>
      <c r="K146">
        <v>44</v>
      </c>
      <c r="L146">
        <f>MAX(G146,I146)</f>
        <v>120</v>
      </c>
      <c r="M146">
        <f>MIN(H146,J146)</f>
        <v>80</v>
      </c>
      <c r="N146" s="1">
        <f>(F146*2+31)/2+60</f>
        <v>181.5</v>
      </c>
      <c r="O146" s="1">
        <f>(L146*2+31)/2+5</f>
        <v>140.5</v>
      </c>
      <c r="P146" s="1">
        <f>(M146*2+31)/2+5</f>
        <v>100.5</v>
      </c>
      <c r="Q146" s="1">
        <f>N146*P146</f>
        <v>18240.75</v>
      </c>
      <c r="R146" s="1">
        <f>((H146*2+31)/2+5)*N146</f>
        <v>23685.75</v>
      </c>
      <c r="S146" s="1">
        <f>((J146*2+31)/2+5)*N146</f>
        <v>18240.75</v>
      </c>
      <c r="T146" s="1">
        <v>448.30583328167722</v>
      </c>
      <c r="U146" s="1">
        <f>IF(T146&lt;200, 0, T146)</f>
        <v>448.30583328167722</v>
      </c>
      <c r="V146" s="5">
        <f>U146*O146</f>
        <v>62986.969576075651</v>
      </c>
      <c r="W146" s="2">
        <f>Q146/(constants!$B$1 * constants!$B$2 * (110/250) * AVERAGE(0.8, 1) * 1.5)</f>
        <v>2.7946963314971498</v>
      </c>
      <c r="X146" s="3">
        <v>0.10601929740322991</v>
      </c>
      <c r="Y146" s="1">
        <f>(W146+X146)*O146</f>
        <v>407.55054586050335</v>
      </c>
      <c r="Z146" s="7">
        <v>1.1000000000000001</v>
      </c>
      <c r="AA146" s="7">
        <v>1</v>
      </c>
      <c r="AB146" s="1">
        <f>Y146*Z146*AA146</f>
        <v>448.30560044655374</v>
      </c>
      <c r="AC146" t="str">
        <f>CONCATENATE("https://wiki.52poke.com/wiki/", B146)</f>
        <v>https://wiki.52poke.com/wiki/蜜集大蛇</v>
      </c>
      <c r="AD146" s="6">
        <f>(T146-AB146)^2</f>
        <v>5.4212194727674509E-8</v>
      </c>
      <c r="AE146" t="str">
        <f>IF(ISNUMBER(SEARCH(AE$1,$D146)),"T","")</f>
        <v/>
      </c>
      <c r="AF146" t="str">
        <f>IF(ISNUMBER(SEARCH(AF$1,$D146)),"T","")</f>
        <v/>
      </c>
      <c r="AG146" t="str">
        <f>IF(ISNUMBER(SEARCH(AG$1,$D146)),"T","")</f>
        <v/>
      </c>
      <c r="AH146" t="str">
        <f>IF(ISNUMBER(SEARCH(AH$1,$D146)),"T","")</f>
        <v>T</v>
      </c>
      <c r="AI146" t="str">
        <f>IF(ISNUMBER(SEARCH(AI$1,$D146)),"T","")</f>
        <v/>
      </c>
      <c r="AJ146" t="str">
        <f>IF(ISNUMBER(SEARCH(AJ$1,$D146)),"T","")</f>
        <v/>
      </c>
      <c r="AK146" t="str">
        <f>IF(ISNUMBER(SEARCH(AK$1,$D146)),"T","")</f>
        <v/>
      </c>
      <c r="AL146" t="str">
        <f>IF(ISNUMBER(SEARCH(AL$1,$D146)),"T","")</f>
        <v/>
      </c>
      <c r="AM146" t="str">
        <f>IF(ISNUMBER(SEARCH(AM$1,$D146)),"T","")</f>
        <v/>
      </c>
      <c r="AN146" t="str">
        <f>IF(ISNUMBER(SEARCH(AN$1,$D146)),"T","")</f>
        <v/>
      </c>
      <c r="AO146" t="str">
        <f>IF(ISNUMBER(SEARCH(AO$1,$D146)),"T","")</f>
        <v/>
      </c>
      <c r="AP146" t="str">
        <f>IF(ISNUMBER(SEARCH(AP$1,$D146)),"T","")</f>
        <v/>
      </c>
      <c r="AQ146" t="str">
        <f>IF(ISNUMBER(SEARCH(AQ$1,$D146)),"T","")</f>
        <v/>
      </c>
      <c r="AR146" t="str">
        <f>IF(ISNUMBER(SEARCH(AR$1,$D146)),"T","")</f>
        <v/>
      </c>
      <c r="AS146" t="str">
        <f>IF(ISNUMBER(SEARCH(AS$1,$D146)),"T","")</f>
        <v>T</v>
      </c>
      <c r="AT146" t="str">
        <f>IF(ISNUMBER(SEARCH(AT$1,$D146)),"T","")</f>
        <v/>
      </c>
      <c r="AU146" t="str">
        <f>IF(ISNUMBER(SEARCH(AU$1,$D146)),"T","")</f>
        <v/>
      </c>
      <c r="AV146" t="str">
        <f>IF(ISNUMBER(SEARCH(AV$1,$D146)),"T","")</f>
        <v/>
      </c>
    </row>
    <row r="147" spans="1:48" x14ac:dyDescent="0.85">
      <c r="A147">
        <v>297</v>
      </c>
      <c r="B147" t="s">
        <v>686</v>
      </c>
      <c r="C147" t="s">
        <v>687</v>
      </c>
      <c r="D147" t="s">
        <v>143</v>
      </c>
      <c r="E147">
        <v>3</v>
      </c>
      <c r="F147">
        <v>144</v>
      </c>
      <c r="G147">
        <v>120</v>
      </c>
      <c r="H147">
        <v>60</v>
      </c>
      <c r="I147">
        <v>40</v>
      </c>
      <c r="J147">
        <v>60</v>
      </c>
      <c r="K147">
        <v>50</v>
      </c>
      <c r="L147">
        <f>MAX(G147,I147)</f>
        <v>120</v>
      </c>
      <c r="M147">
        <f>MIN(H147,J147)</f>
        <v>60</v>
      </c>
      <c r="N147" s="1">
        <f>(F147*2+31)/2+60</f>
        <v>219.5</v>
      </c>
      <c r="O147" s="1">
        <f>(L147*2+31)/2+5</f>
        <v>140.5</v>
      </c>
      <c r="P147" s="1">
        <f>(M147*2+31)/2+5</f>
        <v>80.5</v>
      </c>
      <c r="Q147" s="1">
        <f>N147*P147</f>
        <v>17669.75</v>
      </c>
      <c r="R147" s="1">
        <f>((H147*2+31)/2+5)*N147</f>
        <v>17669.75</v>
      </c>
      <c r="S147" s="1">
        <f>((J147*2+31)/2+5)*N147</f>
        <v>17669.75</v>
      </c>
      <c r="T147" s="1">
        <v>445.2400859175396</v>
      </c>
      <c r="U147" s="1">
        <f>IF(T147&lt;200, 0, T147)</f>
        <v>445.2400859175396</v>
      </c>
      <c r="V147" s="5">
        <f>U147*O147</f>
        <v>62556.232071414313</v>
      </c>
      <c r="W147" s="2">
        <f>Q147/(constants!$B$1 * constants!$B$2 * (110/250) * AVERAGE(0.8, 1) * 1.5)</f>
        <v>2.7072124503362947</v>
      </c>
      <c r="X147" s="3">
        <v>0.1736666203267857</v>
      </c>
      <c r="Y147" s="1">
        <f>(W147+X147)*O147</f>
        <v>404.76350942816282</v>
      </c>
      <c r="Z147" s="7">
        <v>1.1000000000000001</v>
      </c>
      <c r="AA147" s="7">
        <v>1</v>
      </c>
      <c r="AB147" s="1">
        <f>Y147*Z147*AA147</f>
        <v>445.23986037097916</v>
      </c>
      <c r="AC147" t="str">
        <f>CONCATENATE("https://wiki.52poke.com/wiki/", B147)</f>
        <v>https://wiki.52poke.com/wiki/铁掌力士</v>
      </c>
      <c r="AD147" s="6">
        <f>(T147-AB147)^2</f>
        <v>5.0871250927889025E-8</v>
      </c>
      <c r="AE147" t="str">
        <f>IF(ISNUMBER(SEARCH(AE$1,$D147)),"T","")</f>
        <v/>
      </c>
      <c r="AF147" t="str">
        <f>IF(ISNUMBER(SEARCH(AF$1,$D147)),"T","")</f>
        <v/>
      </c>
      <c r="AG147" t="str">
        <f>IF(ISNUMBER(SEARCH(AG$1,$D147)),"T","")</f>
        <v/>
      </c>
      <c r="AH147" t="str">
        <f>IF(ISNUMBER(SEARCH(AH$1,$D147)),"T","")</f>
        <v/>
      </c>
      <c r="AI147" t="str">
        <f>IF(ISNUMBER(SEARCH(AI$1,$D147)),"T","")</f>
        <v/>
      </c>
      <c r="AJ147" t="str">
        <f>IF(ISNUMBER(SEARCH(AJ$1,$D147)),"T","")</f>
        <v/>
      </c>
      <c r="AK147" t="str">
        <f>IF(ISNUMBER(SEARCH(AK$1,$D147)),"T","")</f>
        <v>T</v>
      </c>
      <c r="AL147" t="str">
        <f>IF(ISNUMBER(SEARCH(AL$1,$D147)),"T","")</f>
        <v/>
      </c>
      <c r="AM147" t="str">
        <f>IF(ISNUMBER(SEARCH(AM$1,$D147)),"T","")</f>
        <v/>
      </c>
      <c r="AN147" t="str">
        <f>IF(ISNUMBER(SEARCH(AN$1,$D147)),"T","")</f>
        <v/>
      </c>
      <c r="AO147" t="str">
        <f>IF(ISNUMBER(SEARCH(AO$1,$D147)),"T","")</f>
        <v/>
      </c>
      <c r="AP147" t="str">
        <f>IF(ISNUMBER(SEARCH(AP$1,$D147)),"T","")</f>
        <v/>
      </c>
      <c r="AQ147" t="str">
        <f>IF(ISNUMBER(SEARCH(AQ$1,$D147)),"T","")</f>
        <v/>
      </c>
      <c r="AR147" t="str">
        <f>IF(ISNUMBER(SEARCH(AR$1,$D147)),"T","")</f>
        <v/>
      </c>
      <c r="AS147" t="str">
        <f>IF(ISNUMBER(SEARCH(AS$1,$D147)),"T","")</f>
        <v/>
      </c>
      <c r="AT147" t="str">
        <f>IF(ISNUMBER(SEARCH(AT$1,$D147)),"T","")</f>
        <v/>
      </c>
      <c r="AU147" t="str">
        <f>IF(ISNUMBER(SEARCH(AU$1,$D147)),"T","")</f>
        <v/>
      </c>
      <c r="AV147" t="str">
        <f>IF(ISNUMBER(SEARCH(AV$1,$D147)),"T","")</f>
        <v/>
      </c>
    </row>
    <row r="148" spans="1:48" x14ac:dyDescent="0.85">
      <c r="A148">
        <v>914</v>
      </c>
      <c r="B148" t="s">
        <v>2019</v>
      </c>
      <c r="C148" t="s">
        <v>2020</v>
      </c>
      <c r="D148" t="s">
        <v>157</v>
      </c>
      <c r="E148">
        <v>9</v>
      </c>
      <c r="F148">
        <v>85</v>
      </c>
      <c r="G148">
        <v>120</v>
      </c>
      <c r="H148">
        <v>80</v>
      </c>
      <c r="I148">
        <v>85</v>
      </c>
      <c r="J148">
        <v>75</v>
      </c>
      <c r="K148">
        <v>85</v>
      </c>
      <c r="L148">
        <f>MAX(G148,I148)</f>
        <v>120</v>
      </c>
      <c r="M148">
        <f>MIN(H148,J148)</f>
        <v>75</v>
      </c>
      <c r="N148" s="1">
        <f>(F148*2+31)/2+60</f>
        <v>160.5</v>
      </c>
      <c r="O148" s="1">
        <f>(L148*2+31)/2+5</f>
        <v>140.5</v>
      </c>
      <c r="P148" s="1">
        <f>(M148*2+31)/2+5</f>
        <v>95.5</v>
      </c>
      <c r="Q148" s="1">
        <f>N148*P148</f>
        <v>15327.75</v>
      </c>
      <c r="R148" s="1">
        <f>((H148*2+31)/2+5)*N148</f>
        <v>16130.25</v>
      </c>
      <c r="S148" s="1">
        <f>((J148*2+31)/2+5)*N148</f>
        <v>15327.75</v>
      </c>
      <c r="T148" s="1">
        <v>444.28004352387802</v>
      </c>
      <c r="U148" s="1">
        <f>IF(T148&lt;200, 0, T148)</f>
        <v>444.28004352387802</v>
      </c>
      <c r="V148" s="5">
        <f>U148*O148</f>
        <v>62421.346115104861</v>
      </c>
      <c r="W148" s="2">
        <f>Q148/(constants!$B$1 * constants!$B$2 * (110/250) * AVERAGE(0.8, 1) * 1.5)</f>
        <v>2.3483906470460609</v>
      </c>
      <c r="X148" s="3">
        <v>0.52627676073079988</v>
      </c>
      <c r="Y148" s="1">
        <f>(W148+X148)*O148</f>
        <v>403.89077079264894</v>
      </c>
      <c r="Z148" s="7">
        <v>1.1000000000000001</v>
      </c>
      <c r="AA148" s="7">
        <v>1</v>
      </c>
      <c r="AB148" s="1">
        <f>Y148*Z148*AA148</f>
        <v>444.27984787191389</v>
      </c>
      <c r="AC148" t="str">
        <f>CONCATENATE("https://wiki.52poke.com/wiki/", B148)</f>
        <v>https://wiki.52poke.com/wiki/狂欢浪舞鸭</v>
      </c>
      <c r="AD148" s="6">
        <f>(T148-AB148)^2</f>
        <v>3.8279691069475681E-8</v>
      </c>
      <c r="AE148" t="str">
        <f>IF(ISNUMBER(SEARCH(AE$1,$D148)),"T","")</f>
        <v/>
      </c>
      <c r="AF148" t="str">
        <f>IF(ISNUMBER(SEARCH(AF$1,$D148)),"T","")</f>
        <v/>
      </c>
      <c r="AG148" t="str">
        <f>IF(ISNUMBER(SEARCH(AG$1,$D148)),"T","")</f>
        <v>T</v>
      </c>
      <c r="AH148" t="str">
        <f>IF(ISNUMBER(SEARCH(AH$1,$D148)),"T","")</f>
        <v/>
      </c>
      <c r="AI148" t="str">
        <f>IF(ISNUMBER(SEARCH(AI$1,$D148)),"T","")</f>
        <v/>
      </c>
      <c r="AJ148" t="str">
        <f>IF(ISNUMBER(SEARCH(AJ$1,$D148)),"T","")</f>
        <v/>
      </c>
      <c r="AK148" t="str">
        <f>IF(ISNUMBER(SEARCH(AK$1,$D148)),"T","")</f>
        <v>T</v>
      </c>
      <c r="AL148" t="str">
        <f>IF(ISNUMBER(SEARCH(AL$1,$D148)),"T","")</f>
        <v/>
      </c>
      <c r="AM148" t="str">
        <f>IF(ISNUMBER(SEARCH(AM$1,$D148)),"T","")</f>
        <v/>
      </c>
      <c r="AN148" t="str">
        <f>IF(ISNUMBER(SEARCH(AN$1,$D148)),"T","")</f>
        <v/>
      </c>
      <c r="AO148" t="str">
        <f>IF(ISNUMBER(SEARCH(AO$1,$D148)),"T","")</f>
        <v/>
      </c>
      <c r="AP148" t="str">
        <f>IF(ISNUMBER(SEARCH(AP$1,$D148)),"T","")</f>
        <v/>
      </c>
      <c r="AQ148" t="str">
        <f>IF(ISNUMBER(SEARCH(AQ$1,$D148)),"T","")</f>
        <v/>
      </c>
      <c r="AR148" t="str">
        <f>IF(ISNUMBER(SEARCH(AR$1,$D148)),"T","")</f>
        <v/>
      </c>
      <c r="AS148" t="str">
        <f>IF(ISNUMBER(SEARCH(AS$1,$D148)),"T","")</f>
        <v/>
      </c>
      <c r="AT148" t="str">
        <f>IF(ISNUMBER(SEARCH(AT$1,$D148)),"T","")</f>
        <v/>
      </c>
      <c r="AU148" t="str">
        <f>IF(ISNUMBER(SEARCH(AU$1,$D148)),"T","")</f>
        <v/>
      </c>
      <c r="AV148" t="str">
        <f>IF(ISNUMBER(SEARCH(AV$1,$D148)),"T","")</f>
        <v/>
      </c>
    </row>
    <row r="149" spans="1:48" x14ac:dyDescent="0.85">
      <c r="A149">
        <v>379</v>
      </c>
      <c r="B149" t="s">
        <v>864</v>
      </c>
      <c r="C149" t="s">
        <v>865</v>
      </c>
      <c r="D149" t="s">
        <v>133</v>
      </c>
      <c r="E149">
        <v>3</v>
      </c>
      <c r="F149">
        <v>80</v>
      </c>
      <c r="G149">
        <v>75</v>
      </c>
      <c r="H149">
        <v>150</v>
      </c>
      <c r="I149">
        <v>75</v>
      </c>
      <c r="J149">
        <v>150</v>
      </c>
      <c r="K149">
        <v>50</v>
      </c>
      <c r="L149">
        <f>MAX(G149,I149)</f>
        <v>75</v>
      </c>
      <c r="M149">
        <f>MIN(H149,J149)</f>
        <v>150</v>
      </c>
      <c r="N149" s="1">
        <f>(F149*2+31)/2+60</f>
        <v>155.5</v>
      </c>
      <c r="O149" s="1">
        <f>(L149*2+31)/2+5</f>
        <v>95.5</v>
      </c>
      <c r="P149" s="1">
        <f>(M149*2+31)/2+5</f>
        <v>170.5</v>
      </c>
      <c r="Q149" s="1">
        <f>N149*P149</f>
        <v>26512.75</v>
      </c>
      <c r="R149" s="1">
        <f>((H149*2+31)/2+5)*N149</f>
        <v>26512.75</v>
      </c>
      <c r="S149" s="1">
        <f>((J149*2+31)/2+5)*N149</f>
        <v>26512.75</v>
      </c>
      <c r="T149" s="1">
        <v>444.12086429155369</v>
      </c>
      <c r="U149" s="1">
        <f>IF(T149&lt;200, 0, T149)</f>
        <v>444.12086429155369</v>
      </c>
      <c r="V149" s="5">
        <f>U149*O149</f>
        <v>42413.54253984338</v>
      </c>
      <c r="W149" s="2">
        <f>Q149/(constants!$B$1 * constants!$B$2 * (110/250) * AVERAGE(0.8, 1) * 1.5)</f>
        <v>4.0620635205734992</v>
      </c>
      <c r="X149" s="3">
        <v>0.16564361183855247</v>
      </c>
      <c r="Y149" s="1">
        <f>(W149+X149)*O149</f>
        <v>403.74603114535091</v>
      </c>
      <c r="Z149" s="7">
        <v>1.1000000000000001</v>
      </c>
      <c r="AA149" s="7">
        <v>1</v>
      </c>
      <c r="AB149" s="1">
        <f>Y149*Z149*AA149</f>
        <v>444.12063425988606</v>
      </c>
      <c r="AC149" t="str">
        <f>CONCATENATE("https://wiki.52poke.com/wiki/", B149)</f>
        <v>https://wiki.52poke.com/wiki/雷吉斯奇鲁</v>
      </c>
      <c r="AD149" s="6">
        <f>(T149-AB149)^2</f>
        <v>5.2914568111220702E-8</v>
      </c>
      <c r="AE149" t="str">
        <f>IF(ISNUMBER(SEARCH(AE$1,$D149)),"T","")</f>
        <v/>
      </c>
      <c r="AF149" t="str">
        <f>IF(ISNUMBER(SEARCH(AF$1,$D149)),"T","")</f>
        <v/>
      </c>
      <c r="AG149" t="str">
        <f>IF(ISNUMBER(SEARCH(AG$1,$D149)),"T","")</f>
        <v/>
      </c>
      <c r="AH149" t="str">
        <f>IF(ISNUMBER(SEARCH(AH$1,$D149)),"T","")</f>
        <v/>
      </c>
      <c r="AI149" t="str">
        <f>IF(ISNUMBER(SEARCH(AI$1,$D149)),"T","")</f>
        <v/>
      </c>
      <c r="AJ149" t="str">
        <f>IF(ISNUMBER(SEARCH(AJ$1,$D149)),"T","")</f>
        <v/>
      </c>
      <c r="AK149" t="str">
        <f>IF(ISNUMBER(SEARCH(AK$1,$D149)),"T","")</f>
        <v/>
      </c>
      <c r="AL149" t="str">
        <f>IF(ISNUMBER(SEARCH(AL$1,$D149)),"T","")</f>
        <v/>
      </c>
      <c r="AM149" t="str">
        <f>IF(ISNUMBER(SEARCH(AM$1,$D149)),"T","")</f>
        <v/>
      </c>
      <c r="AN149" t="str">
        <f>IF(ISNUMBER(SEARCH(AN$1,$D149)),"T","")</f>
        <v/>
      </c>
      <c r="AO149" t="str">
        <f>IF(ISNUMBER(SEARCH(AO$1,$D149)),"T","")</f>
        <v/>
      </c>
      <c r="AP149" t="str">
        <f>IF(ISNUMBER(SEARCH(AP$1,$D149)),"T","")</f>
        <v/>
      </c>
      <c r="AQ149" t="str">
        <f>IF(ISNUMBER(SEARCH(AQ$1,$D149)),"T","")</f>
        <v/>
      </c>
      <c r="AR149" t="str">
        <f>IF(ISNUMBER(SEARCH(AR$1,$D149)),"T","")</f>
        <v/>
      </c>
      <c r="AS149" t="str">
        <f>IF(ISNUMBER(SEARCH(AS$1,$D149)),"T","")</f>
        <v/>
      </c>
      <c r="AT149" t="str">
        <f>IF(ISNUMBER(SEARCH(AT$1,$D149)),"T","")</f>
        <v/>
      </c>
      <c r="AU149" t="str">
        <f>IF(ISNUMBER(SEARCH(AU$1,$D149)),"T","")</f>
        <v>T</v>
      </c>
      <c r="AV149" t="str">
        <f>IF(ISNUMBER(SEARCH(AV$1,$D149)),"T","")</f>
        <v/>
      </c>
    </row>
    <row r="150" spans="1:48" x14ac:dyDescent="0.85">
      <c r="A150">
        <v>461</v>
      </c>
      <c r="B150" t="s">
        <v>1039</v>
      </c>
      <c r="C150" t="s">
        <v>1041</v>
      </c>
      <c r="D150" t="s">
        <v>1040</v>
      </c>
      <c r="E150">
        <v>4</v>
      </c>
      <c r="F150">
        <v>70</v>
      </c>
      <c r="G150">
        <v>120</v>
      </c>
      <c r="H150">
        <v>65</v>
      </c>
      <c r="I150">
        <v>45</v>
      </c>
      <c r="J150">
        <v>85</v>
      </c>
      <c r="K150">
        <v>125</v>
      </c>
      <c r="L150">
        <f>MAX(G150,I150)</f>
        <v>120</v>
      </c>
      <c r="M150">
        <f>MIN(H150,J150)</f>
        <v>65</v>
      </c>
      <c r="N150" s="1">
        <f>(F150*2+31)/2+60</f>
        <v>145.5</v>
      </c>
      <c r="O150" s="1">
        <f>(L150*2+31)/2+5</f>
        <v>140.5</v>
      </c>
      <c r="P150" s="1">
        <f>(M150*2+31)/2+5</f>
        <v>85.5</v>
      </c>
      <c r="Q150" s="1">
        <f>N150*P150</f>
        <v>12440.25</v>
      </c>
      <c r="R150" s="1">
        <f>((H150*2+31)/2+5)*N150</f>
        <v>12440.25</v>
      </c>
      <c r="S150" s="1">
        <f>((J150*2+31)/2+5)*N150</f>
        <v>15350.25</v>
      </c>
      <c r="T150" s="1">
        <v>441.25124121405861</v>
      </c>
      <c r="U150" s="1">
        <f>IF(T150&lt;200, 0, T150)</f>
        <v>441.25124121405861</v>
      </c>
      <c r="V150" s="5">
        <f>U150*O150</f>
        <v>61995.799390575237</v>
      </c>
      <c r="W150" s="2">
        <f>Q150/(constants!$B$1 * constants!$B$2 * (110/250) * AVERAGE(0.8, 1) * 1.5)</f>
        <v>1.9059918609655535</v>
      </c>
      <c r="X150" s="3">
        <v>0.94907822910081763</v>
      </c>
      <c r="Y150" s="1">
        <f>(W150+X150)*O150</f>
        <v>401.13734765432514</v>
      </c>
      <c r="Z150" s="7">
        <v>1.1000000000000001</v>
      </c>
      <c r="AA150" s="7">
        <v>1</v>
      </c>
      <c r="AB150" s="1">
        <f>Y150*Z150*AA150</f>
        <v>441.25108241975767</v>
      </c>
      <c r="AC150" t="str">
        <f>CONCATENATE("https://wiki.52poke.com/wiki/", B150)</f>
        <v>https://wiki.52poke.com/wiki/玛狃拉</v>
      </c>
      <c r="AD150" s="6">
        <f>(T150-AB150)^2</f>
        <v>2.5215630012296685E-8</v>
      </c>
      <c r="AE150" t="str">
        <f>IF(ISNUMBER(SEARCH(AE$1,$D150)),"T","")</f>
        <v/>
      </c>
      <c r="AF150" t="str">
        <f>IF(ISNUMBER(SEARCH(AF$1,$D150)),"T","")</f>
        <v/>
      </c>
      <c r="AG150" t="str">
        <f>IF(ISNUMBER(SEARCH(AG$1,$D150)),"T","")</f>
        <v/>
      </c>
      <c r="AH150" t="str">
        <f>IF(ISNUMBER(SEARCH(AH$1,$D150)),"T","")</f>
        <v/>
      </c>
      <c r="AI150" t="str">
        <f>IF(ISNUMBER(SEARCH(AI$1,$D150)),"T","")</f>
        <v/>
      </c>
      <c r="AJ150" t="str">
        <f>IF(ISNUMBER(SEARCH(AJ$1,$D150)),"T","")</f>
        <v>T</v>
      </c>
      <c r="AK150" t="str">
        <f>IF(ISNUMBER(SEARCH(AK$1,$D150)),"T","")</f>
        <v/>
      </c>
      <c r="AL150" t="str">
        <f>IF(ISNUMBER(SEARCH(AL$1,$D150)),"T","")</f>
        <v/>
      </c>
      <c r="AM150" t="str">
        <f>IF(ISNUMBER(SEARCH(AM$1,$D150)),"T","")</f>
        <v/>
      </c>
      <c r="AN150" t="str">
        <f>IF(ISNUMBER(SEARCH(AN$1,$D150)),"T","")</f>
        <v/>
      </c>
      <c r="AO150" t="str">
        <f>IF(ISNUMBER(SEARCH(AO$1,$D150)),"T","")</f>
        <v/>
      </c>
      <c r="AP150" t="str">
        <f>IF(ISNUMBER(SEARCH(AP$1,$D150)),"T","")</f>
        <v/>
      </c>
      <c r="AQ150" t="str">
        <f>IF(ISNUMBER(SEARCH(AQ$1,$D150)),"T","")</f>
        <v/>
      </c>
      <c r="AR150" t="str">
        <f>IF(ISNUMBER(SEARCH(AR$1,$D150)),"T","")</f>
        <v/>
      </c>
      <c r="AS150" t="str">
        <f>IF(ISNUMBER(SEARCH(AS$1,$D150)),"T","")</f>
        <v/>
      </c>
      <c r="AT150" t="str">
        <f>IF(ISNUMBER(SEARCH(AT$1,$D150)),"T","")</f>
        <v>T</v>
      </c>
      <c r="AU150" t="str">
        <f>IF(ISNUMBER(SEARCH(AU$1,$D150)),"T","")</f>
        <v/>
      </c>
      <c r="AV150" t="str">
        <f>IF(ISNUMBER(SEARCH(AV$1,$D150)),"T","")</f>
        <v/>
      </c>
    </row>
    <row r="151" spans="1:48" x14ac:dyDescent="0.85">
      <c r="A151">
        <v>6</v>
      </c>
      <c r="B151" t="s">
        <v>21</v>
      </c>
      <c r="C151" t="s">
        <v>23</v>
      </c>
      <c r="D151" t="s">
        <v>22</v>
      </c>
      <c r="E151">
        <v>1</v>
      </c>
      <c r="F151">
        <v>78</v>
      </c>
      <c r="G151">
        <v>84</v>
      </c>
      <c r="H151">
        <v>78</v>
      </c>
      <c r="I151">
        <v>109</v>
      </c>
      <c r="J151">
        <v>85</v>
      </c>
      <c r="K151">
        <v>100</v>
      </c>
      <c r="L151">
        <f>MAX(G151,I151)</f>
        <v>109</v>
      </c>
      <c r="M151">
        <f>MIN(H151,J151)</f>
        <v>78</v>
      </c>
      <c r="N151" s="1">
        <f>(F151*2+31)/2+60</f>
        <v>153.5</v>
      </c>
      <c r="O151" s="1">
        <f>(L151*2+31)/2+5</f>
        <v>129.5</v>
      </c>
      <c r="P151" s="1">
        <f>(M151*2+31)/2+5</f>
        <v>98.5</v>
      </c>
      <c r="Q151" s="1">
        <f>N151*P151</f>
        <v>15119.75</v>
      </c>
      <c r="R151" s="1">
        <f>((H151*2+31)/2+5)*N151</f>
        <v>15119.75</v>
      </c>
      <c r="S151" s="1">
        <f>((J151*2+31)/2+5)*N151</f>
        <v>16194.25</v>
      </c>
      <c r="T151" s="1">
        <v>440.72370958820017</v>
      </c>
      <c r="U151" s="1">
        <f>IF(T151&lt;200, 0, T151)</f>
        <v>440.72370958820017</v>
      </c>
      <c r="V151" s="5">
        <f>U151*O151</f>
        <v>57073.720391671923</v>
      </c>
      <c r="W151" s="2">
        <f>Q151/(constants!$B$1 * constants!$B$2 * (110/250) * AVERAGE(0.8, 1) * 1.5)</f>
        <v>2.3165226132781838</v>
      </c>
      <c r="X151" s="3">
        <v>0.77735967314754228</v>
      </c>
      <c r="Y151" s="1">
        <f>(W151+X151)*O151</f>
        <v>400.65775609213154</v>
      </c>
      <c r="Z151" s="7">
        <v>1.1000000000000001</v>
      </c>
      <c r="AA151" s="7">
        <v>1</v>
      </c>
      <c r="AB151" s="1">
        <f>Y151*Z151*AA151</f>
        <v>440.72353170134471</v>
      </c>
      <c r="AC151" t="str">
        <f>CONCATENATE("https://wiki.52poke.com/wiki/", B151)</f>
        <v>https://wiki.52poke.com/wiki/喷火龙</v>
      </c>
      <c r="AD151" s="6">
        <f>(T151-AB151)^2</f>
        <v>3.1643733343253537E-8</v>
      </c>
      <c r="AE151" t="str">
        <f>IF(ISNUMBER(SEARCH(AE$1,$D151)),"T","")</f>
        <v/>
      </c>
      <c r="AF151" t="str">
        <f>IF(ISNUMBER(SEARCH(AF$1,$D151)),"T","")</f>
        <v>T</v>
      </c>
      <c r="AG151" t="str">
        <f>IF(ISNUMBER(SEARCH(AG$1,$D151)),"T","")</f>
        <v/>
      </c>
      <c r="AH151" t="str">
        <f>IF(ISNUMBER(SEARCH(AH$1,$D151)),"T","")</f>
        <v/>
      </c>
      <c r="AI151" t="str">
        <f>IF(ISNUMBER(SEARCH(AI$1,$D151)),"T","")</f>
        <v/>
      </c>
      <c r="AJ151" t="str">
        <f>IF(ISNUMBER(SEARCH(AJ$1,$D151)),"T","")</f>
        <v/>
      </c>
      <c r="AK151" t="str">
        <f>IF(ISNUMBER(SEARCH(AK$1,$D151)),"T","")</f>
        <v/>
      </c>
      <c r="AL151" t="str">
        <f>IF(ISNUMBER(SEARCH(AL$1,$D151)),"T","")</f>
        <v/>
      </c>
      <c r="AM151" t="str">
        <f>IF(ISNUMBER(SEARCH(AM$1,$D151)),"T","")</f>
        <v/>
      </c>
      <c r="AN151" t="str">
        <f>IF(ISNUMBER(SEARCH(AN$1,$D151)),"T","")</f>
        <v>T</v>
      </c>
      <c r="AO151" t="str">
        <f>IF(ISNUMBER(SEARCH(AO$1,$D151)),"T","")</f>
        <v/>
      </c>
      <c r="AP151" t="str">
        <f>IF(ISNUMBER(SEARCH(AP$1,$D151)),"T","")</f>
        <v/>
      </c>
      <c r="AQ151" t="str">
        <f>IF(ISNUMBER(SEARCH(AQ$1,$D151)),"T","")</f>
        <v/>
      </c>
      <c r="AR151" t="str">
        <f>IF(ISNUMBER(SEARCH(AR$1,$D151)),"T","")</f>
        <v/>
      </c>
      <c r="AS151" t="str">
        <f>IF(ISNUMBER(SEARCH(AS$1,$D151)),"T","")</f>
        <v/>
      </c>
      <c r="AT151" t="str">
        <f>IF(ISNUMBER(SEARCH(AT$1,$D151)),"T","")</f>
        <v/>
      </c>
      <c r="AU151" t="str">
        <f>IF(ISNUMBER(SEARCH(AU$1,$D151)),"T","")</f>
        <v/>
      </c>
      <c r="AV151" t="str">
        <f>IF(ISNUMBER(SEARCH(AV$1,$D151)),"T","")</f>
        <v/>
      </c>
    </row>
    <row r="152" spans="1:48" x14ac:dyDescent="0.85">
      <c r="A152">
        <v>715</v>
      </c>
      <c r="B152" t="s">
        <v>1590</v>
      </c>
      <c r="C152" t="s">
        <v>1591</v>
      </c>
      <c r="D152" t="s">
        <v>1588</v>
      </c>
      <c r="E152">
        <v>6</v>
      </c>
      <c r="F152">
        <v>85</v>
      </c>
      <c r="G152">
        <v>70</v>
      </c>
      <c r="H152">
        <v>80</v>
      </c>
      <c r="I152">
        <v>97</v>
      </c>
      <c r="J152">
        <v>80</v>
      </c>
      <c r="K152">
        <v>123</v>
      </c>
      <c r="L152">
        <f>MAX(G152,I152)</f>
        <v>97</v>
      </c>
      <c r="M152">
        <f>MIN(H152,J152)</f>
        <v>80</v>
      </c>
      <c r="N152" s="1">
        <f>(F152*2+31)/2+60</f>
        <v>160.5</v>
      </c>
      <c r="O152" s="1">
        <f>(L152*2+31)/2+5</f>
        <v>117.5</v>
      </c>
      <c r="P152" s="1">
        <f>(M152*2+31)/2+5</f>
        <v>100.5</v>
      </c>
      <c r="Q152" s="1">
        <f>N152*P152</f>
        <v>16130.25</v>
      </c>
      <c r="R152" s="1">
        <f>((H152*2+31)/2+5)*N152</f>
        <v>16130.25</v>
      </c>
      <c r="S152" s="1">
        <f>((J152*2+31)/2+5)*N152</f>
        <v>16130.25</v>
      </c>
      <c r="T152" s="1">
        <v>440.61017333170156</v>
      </c>
      <c r="U152" s="1">
        <f>IF(T152&lt;200, 0, T152)</f>
        <v>440.61017333170156</v>
      </c>
      <c r="V152" s="5">
        <f>U152*O152</f>
        <v>51771.695366474931</v>
      </c>
      <c r="W152" s="2">
        <f>Q152/(constants!$B$1 * constants!$B$2 * (110/250) * AVERAGE(0.8, 1) * 1.5)</f>
        <v>2.4713430369437606</v>
      </c>
      <c r="X152" s="3">
        <v>0.9376318268202315</v>
      </c>
      <c r="Y152" s="1">
        <f>(W152+X152)*O152</f>
        <v>400.55454649226908</v>
      </c>
      <c r="Z152" s="7">
        <v>1.1000000000000001</v>
      </c>
      <c r="AA152" s="7">
        <v>1</v>
      </c>
      <c r="AB152" s="1">
        <f>Y152*Z152*AA152</f>
        <v>440.61000114149601</v>
      </c>
      <c r="AC152" t="str">
        <f>CONCATENATE("https://wiki.52poke.com/wiki/", B152)</f>
        <v>https://wiki.52poke.com/wiki/音波龙</v>
      </c>
      <c r="AD152" s="6">
        <f>(T152-AB152)^2</f>
        <v>2.9649466886140832E-8</v>
      </c>
      <c r="AE152" t="str">
        <f>IF(ISNUMBER(SEARCH(AE$1,$D152)),"T","")</f>
        <v/>
      </c>
      <c r="AF152" t="str">
        <f>IF(ISNUMBER(SEARCH(AF$1,$D152)),"T","")</f>
        <v/>
      </c>
      <c r="AG152" t="str">
        <f>IF(ISNUMBER(SEARCH(AG$1,$D152)),"T","")</f>
        <v/>
      </c>
      <c r="AH152" t="str">
        <f>IF(ISNUMBER(SEARCH(AH$1,$D152)),"T","")</f>
        <v/>
      </c>
      <c r="AI152" t="str">
        <f>IF(ISNUMBER(SEARCH(AI$1,$D152)),"T","")</f>
        <v/>
      </c>
      <c r="AJ152" t="str">
        <f>IF(ISNUMBER(SEARCH(AJ$1,$D152)),"T","")</f>
        <v/>
      </c>
      <c r="AK152" t="str">
        <f>IF(ISNUMBER(SEARCH(AK$1,$D152)),"T","")</f>
        <v/>
      </c>
      <c r="AL152" t="str">
        <f>IF(ISNUMBER(SEARCH(AL$1,$D152)),"T","")</f>
        <v/>
      </c>
      <c r="AM152" t="str">
        <f>IF(ISNUMBER(SEARCH(AM$1,$D152)),"T","")</f>
        <v/>
      </c>
      <c r="AN152" t="str">
        <f>IF(ISNUMBER(SEARCH(AN$1,$D152)),"T","")</f>
        <v>T</v>
      </c>
      <c r="AO152" t="str">
        <f>IF(ISNUMBER(SEARCH(AO$1,$D152)),"T","")</f>
        <v/>
      </c>
      <c r="AP152" t="str">
        <f>IF(ISNUMBER(SEARCH(AP$1,$D152)),"T","")</f>
        <v/>
      </c>
      <c r="AQ152" t="str">
        <f>IF(ISNUMBER(SEARCH(AQ$1,$D152)),"T","")</f>
        <v/>
      </c>
      <c r="AR152" t="str">
        <f>IF(ISNUMBER(SEARCH(AR$1,$D152)),"T","")</f>
        <v/>
      </c>
      <c r="AS152" t="str">
        <f>IF(ISNUMBER(SEARCH(AS$1,$D152)),"T","")</f>
        <v>T</v>
      </c>
      <c r="AT152" t="str">
        <f>IF(ISNUMBER(SEARCH(AT$1,$D152)),"T","")</f>
        <v/>
      </c>
      <c r="AU152" t="str">
        <f>IF(ISNUMBER(SEARCH(AU$1,$D152)),"T","")</f>
        <v/>
      </c>
      <c r="AV152" t="str">
        <f>IF(ISNUMBER(SEARCH(AV$1,$D152)),"T","")</f>
        <v/>
      </c>
    </row>
    <row r="153" spans="1:48" x14ac:dyDescent="0.85">
      <c r="A153">
        <v>386</v>
      </c>
      <c r="B153" t="s">
        <v>879</v>
      </c>
      <c r="C153" t="s">
        <v>880</v>
      </c>
      <c r="D153" t="s">
        <v>160</v>
      </c>
      <c r="E153">
        <v>3</v>
      </c>
      <c r="F153">
        <v>50</v>
      </c>
      <c r="G153">
        <v>150</v>
      </c>
      <c r="H153">
        <v>50</v>
      </c>
      <c r="I153">
        <v>150</v>
      </c>
      <c r="J153">
        <v>50</v>
      </c>
      <c r="K153">
        <v>150</v>
      </c>
      <c r="L153">
        <f>MAX(G153,I153)</f>
        <v>150</v>
      </c>
      <c r="M153">
        <f>MIN(H153,J153)</f>
        <v>50</v>
      </c>
      <c r="N153" s="1">
        <f>(F153*2+31)/2+60</f>
        <v>125.5</v>
      </c>
      <c r="O153" s="1">
        <f>(L153*2+31)/2+5</f>
        <v>170.5</v>
      </c>
      <c r="P153" s="1">
        <f>(M153*2+31)/2+5</f>
        <v>70.5</v>
      </c>
      <c r="Q153" s="1">
        <f>N153*P153</f>
        <v>8847.75</v>
      </c>
      <c r="R153" s="1">
        <f>((H153*2+31)/2+5)*N153</f>
        <v>8847.75</v>
      </c>
      <c r="S153" s="1">
        <f>((J153*2+31)/2+5)*N153</f>
        <v>8847.75</v>
      </c>
      <c r="T153" s="1">
        <v>440.42703259026683</v>
      </c>
      <c r="U153" s="1">
        <f>IF(T153&lt;200, 0, T153)</f>
        <v>440.42703259026683</v>
      </c>
      <c r="V153" s="5">
        <f>U153*O153</f>
        <v>75092.809056640501</v>
      </c>
      <c r="W153" s="2">
        <f>Q153/(constants!$B$1 * constants!$B$2 * (110/250) * AVERAGE(0.8, 1) * 1.5)</f>
        <v>1.3555788258160386</v>
      </c>
      <c r="X153" s="3">
        <v>0.99273839912583139</v>
      </c>
      <c r="Y153" s="1">
        <f>(W153+X153)*O153</f>
        <v>400.38808685258886</v>
      </c>
      <c r="Z153" s="7">
        <v>1.1000000000000001</v>
      </c>
      <c r="AA153" s="7">
        <v>1</v>
      </c>
      <c r="AB153" s="1">
        <f>Y153*Z153*AA153</f>
        <v>440.42689553784777</v>
      </c>
      <c r="AC153" t="str">
        <f>CONCATENATE("https://wiki.52poke.com/wiki/", B153)</f>
        <v>https://wiki.52poke.com/wiki/代欧奇希斯</v>
      </c>
      <c r="AD153" s="6">
        <f>(T153-AB153)^2</f>
        <v>1.8783365571120479E-8</v>
      </c>
      <c r="AE153" t="str">
        <f>IF(ISNUMBER(SEARCH(AE$1,$D153)),"T","")</f>
        <v/>
      </c>
      <c r="AF153" t="str">
        <f>IF(ISNUMBER(SEARCH(AF$1,$D153)),"T","")</f>
        <v/>
      </c>
      <c r="AG153" t="str">
        <f>IF(ISNUMBER(SEARCH(AG$1,$D153)),"T","")</f>
        <v/>
      </c>
      <c r="AH153" t="str">
        <f>IF(ISNUMBER(SEARCH(AH$1,$D153)),"T","")</f>
        <v/>
      </c>
      <c r="AI153" t="str">
        <f>IF(ISNUMBER(SEARCH(AI$1,$D153)),"T","")</f>
        <v/>
      </c>
      <c r="AJ153" t="str">
        <f>IF(ISNUMBER(SEARCH(AJ$1,$D153)),"T","")</f>
        <v/>
      </c>
      <c r="AK153" t="str">
        <f>IF(ISNUMBER(SEARCH(AK$1,$D153)),"T","")</f>
        <v/>
      </c>
      <c r="AL153" t="str">
        <f>IF(ISNUMBER(SEARCH(AL$1,$D153)),"T","")</f>
        <v/>
      </c>
      <c r="AM153" t="str">
        <f>IF(ISNUMBER(SEARCH(AM$1,$D153)),"T","")</f>
        <v/>
      </c>
      <c r="AN153" t="str">
        <f>IF(ISNUMBER(SEARCH(AN$1,$D153)),"T","")</f>
        <v/>
      </c>
      <c r="AO153" t="str">
        <f>IF(ISNUMBER(SEARCH(AO$1,$D153)),"T","")</f>
        <v>T</v>
      </c>
      <c r="AP153" t="str">
        <f>IF(ISNUMBER(SEARCH(AP$1,$D153)),"T","")</f>
        <v/>
      </c>
      <c r="AQ153" t="str">
        <f>IF(ISNUMBER(SEARCH(AQ$1,$D153)),"T","")</f>
        <v/>
      </c>
      <c r="AR153" t="str">
        <f>IF(ISNUMBER(SEARCH(AR$1,$D153)),"T","")</f>
        <v/>
      </c>
      <c r="AS153" t="str">
        <f>IF(ISNUMBER(SEARCH(AS$1,$D153)),"T","")</f>
        <v/>
      </c>
      <c r="AT153" t="str">
        <f>IF(ISNUMBER(SEARCH(AT$1,$D153)),"T","")</f>
        <v/>
      </c>
      <c r="AU153" t="str">
        <f>IF(ISNUMBER(SEARCH(AU$1,$D153)),"T","")</f>
        <v/>
      </c>
      <c r="AV153" t="str">
        <f>IF(ISNUMBER(SEARCH(AV$1,$D153)),"T","")</f>
        <v/>
      </c>
    </row>
    <row r="154" spans="1:48" x14ac:dyDescent="0.85">
      <c r="A154">
        <v>579</v>
      </c>
      <c r="B154" t="s">
        <v>1288</v>
      </c>
      <c r="C154" t="s">
        <v>1289</v>
      </c>
      <c r="D154" t="s">
        <v>160</v>
      </c>
      <c r="E154">
        <v>5</v>
      </c>
      <c r="F154">
        <v>110</v>
      </c>
      <c r="G154">
        <v>65</v>
      </c>
      <c r="H154">
        <v>75</v>
      </c>
      <c r="I154">
        <v>125</v>
      </c>
      <c r="J154">
        <v>85</v>
      </c>
      <c r="K154">
        <v>30</v>
      </c>
      <c r="L154">
        <f>MAX(G154,I154)</f>
        <v>125</v>
      </c>
      <c r="M154">
        <f>MIN(H154,J154)</f>
        <v>75</v>
      </c>
      <c r="N154" s="1">
        <f>(F154*2+31)/2+60</f>
        <v>185.5</v>
      </c>
      <c r="O154" s="1">
        <f>(L154*2+31)/2+5</f>
        <v>145.5</v>
      </c>
      <c r="P154" s="1">
        <f>(M154*2+31)/2+5</f>
        <v>95.5</v>
      </c>
      <c r="Q154" s="1">
        <f>N154*P154</f>
        <v>17715.25</v>
      </c>
      <c r="R154" s="1">
        <f>((H154*2+31)/2+5)*N154</f>
        <v>17715.25</v>
      </c>
      <c r="S154" s="1">
        <f>((J154*2+31)/2+5)*N154</f>
        <v>19570.25</v>
      </c>
      <c r="T154" s="1">
        <v>439.61585692265703</v>
      </c>
      <c r="U154" s="1">
        <f>IF(T154&lt;200, 0, T154)</f>
        <v>439.61585692265703</v>
      </c>
      <c r="V154" s="5">
        <f>U154*O154</f>
        <v>63964.107182246596</v>
      </c>
      <c r="W154" s="2">
        <f>Q154/(constants!$B$1 * constants!$B$2 * (110/250) * AVERAGE(0.8, 1) * 1.5)</f>
        <v>2.7141835827230176</v>
      </c>
      <c r="X154" s="3">
        <v>3.2555703425513949E-2</v>
      </c>
      <c r="Y154" s="1">
        <f>(W154+X154)*O154</f>
        <v>399.65056613461132</v>
      </c>
      <c r="Z154" s="7">
        <v>1.1000000000000001</v>
      </c>
      <c r="AA154" s="7">
        <v>1</v>
      </c>
      <c r="AB154" s="1">
        <f>Y154*Z154*AA154</f>
        <v>439.6156227480725</v>
      </c>
      <c r="AC154" t="str">
        <f>CONCATENATE("https://wiki.52poke.com/wiki/", B154)</f>
        <v>https://wiki.52poke.com/wiki/人造细胞卵</v>
      </c>
      <c r="AD154" s="6">
        <f>(T154-AB154)^2</f>
        <v>5.4837736041779344E-8</v>
      </c>
      <c r="AE154" t="str">
        <f>IF(ISNUMBER(SEARCH(AE$1,$D154)),"T","")</f>
        <v/>
      </c>
      <c r="AF154" t="str">
        <f>IF(ISNUMBER(SEARCH(AF$1,$D154)),"T","")</f>
        <v/>
      </c>
      <c r="AG154" t="str">
        <f>IF(ISNUMBER(SEARCH(AG$1,$D154)),"T","")</f>
        <v/>
      </c>
      <c r="AH154" t="str">
        <f>IF(ISNUMBER(SEARCH(AH$1,$D154)),"T","")</f>
        <v/>
      </c>
      <c r="AI154" t="str">
        <f>IF(ISNUMBER(SEARCH(AI$1,$D154)),"T","")</f>
        <v/>
      </c>
      <c r="AJ154" t="str">
        <f>IF(ISNUMBER(SEARCH(AJ$1,$D154)),"T","")</f>
        <v/>
      </c>
      <c r="AK154" t="str">
        <f>IF(ISNUMBER(SEARCH(AK$1,$D154)),"T","")</f>
        <v/>
      </c>
      <c r="AL154" t="str">
        <f>IF(ISNUMBER(SEARCH(AL$1,$D154)),"T","")</f>
        <v/>
      </c>
      <c r="AM154" t="str">
        <f>IF(ISNUMBER(SEARCH(AM$1,$D154)),"T","")</f>
        <v/>
      </c>
      <c r="AN154" t="str">
        <f>IF(ISNUMBER(SEARCH(AN$1,$D154)),"T","")</f>
        <v/>
      </c>
      <c r="AO154" t="str">
        <f>IF(ISNUMBER(SEARCH(AO$1,$D154)),"T","")</f>
        <v>T</v>
      </c>
      <c r="AP154" t="str">
        <f>IF(ISNUMBER(SEARCH(AP$1,$D154)),"T","")</f>
        <v/>
      </c>
      <c r="AQ154" t="str">
        <f>IF(ISNUMBER(SEARCH(AQ$1,$D154)),"T","")</f>
        <v/>
      </c>
      <c r="AR154" t="str">
        <f>IF(ISNUMBER(SEARCH(AR$1,$D154)),"T","")</f>
        <v/>
      </c>
      <c r="AS154" t="str">
        <f>IF(ISNUMBER(SEARCH(AS$1,$D154)),"T","")</f>
        <v/>
      </c>
      <c r="AT154" t="str">
        <f>IF(ISNUMBER(SEARCH(AT$1,$D154)),"T","")</f>
        <v/>
      </c>
      <c r="AU154" t="str">
        <f>IF(ISNUMBER(SEARCH(AU$1,$D154)),"T","")</f>
        <v/>
      </c>
      <c r="AV154" t="str">
        <f>IF(ISNUMBER(SEARCH(AV$1,$D154)),"T","")</f>
        <v/>
      </c>
    </row>
    <row r="155" spans="1:48" x14ac:dyDescent="0.85">
      <c r="A155">
        <v>157</v>
      </c>
      <c r="B155" t="s">
        <v>377</v>
      </c>
      <c r="C155" t="s">
        <v>378</v>
      </c>
      <c r="D155" t="s">
        <v>258</v>
      </c>
      <c r="E155">
        <v>2</v>
      </c>
      <c r="F155">
        <v>78</v>
      </c>
      <c r="G155">
        <v>84</v>
      </c>
      <c r="H155">
        <v>78</v>
      </c>
      <c r="I155">
        <v>109</v>
      </c>
      <c r="J155">
        <v>85</v>
      </c>
      <c r="K155">
        <v>100</v>
      </c>
      <c r="L155">
        <f>MAX(G155,I155)</f>
        <v>109</v>
      </c>
      <c r="M155">
        <f>MIN(H155,J155)</f>
        <v>78</v>
      </c>
      <c r="N155" s="1">
        <f>(F155*2+31)/2+60</f>
        <v>153.5</v>
      </c>
      <c r="O155" s="1">
        <f>(L155*2+31)/2+5</f>
        <v>129.5</v>
      </c>
      <c r="P155" s="1">
        <f>(M155*2+31)/2+5</f>
        <v>98.5</v>
      </c>
      <c r="Q155" s="1">
        <f>N155*P155</f>
        <v>15119.75</v>
      </c>
      <c r="R155" s="1">
        <f>((H155*2+31)/2+5)*N155</f>
        <v>15119.75</v>
      </c>
      <c r="S155" s="1">
        <f>((J155*2+31)/2+5)*N155</f>
        <v>16194.25</v>
      </c>
      <c r="T155" s="1">
        <v>439.33034088918208</v>
      </c>
      <c r="U155" s="1">
        <f>IF(T155&lt;200, 0, T155)</f>
        <v>439.33034088918208</v>
      </c>
      <c r="V155" s="5">
        <f>U155*O155</f>
        <v>56893.279145149078</v>
      </c>
      <c r="W155" s="2">
        <f>Q155/(constants!$B$1 * constants!$B$2 * (110/250) * AVERAGE(0.8, 1) * 1.5)</f>
        <v>2.3165226132781838</v>
      </c>
      <c r="X155" s="3">
        <v>0.76757821509897717</v>
      </c>
      <c r="Y155" s="1">
        <f>(W155+X155)*O155</f>
        <v>399.39105727484235</v>
      </c>
      <c r="Z155" s="7">
        <v>1.1000000000000001</v>
      </c>
      <c r="AA155" s="7">
        <v>1</v>
      </c>
      <c r="AB155" s="1">
        <f>Y155*Z155*AA155</f>
        <v>439.33016300232663</v>
      </c>
      <c r="AC155" t="str">
        <f>CONCATENATE("https://wiki.52poke.com/wiki/", B155)</f>
        <v>https://wiki.52poke.com/wiki/火暴兽</v>
      </c>
      <c r="AD155" s="6">
        <f>(T155-AB155)^2</f>
        <v>3.1643733343253537E-8</v>
      </c>
      <c r="AE155" t="str">
        <f>IF(ISNUMBER(SEARCH(AE$1,$D155)),"T","")</f>
        <v/>
      </c>
      <c r="AF155" t="str">
        <f>IF(ISNUMBER(SEARCH(AF$1,$D155)),"T","")</f>
        <v>T</v>
      </c>
      <c r="AG155" t="str">
        <f>IF(ISNUMBER(SEARCH(AG$1,$D155)),"T","")</f>
        <v/>
      </c>
      <c r="AH155" t="str">
        <f>IF(ISNUMBER(SEARCH(AH$1,$D155)),"T","")</f>
        <v/>
      </c>
      <c r="AI155" t="str">
        <f>IF(ISNUMBER(SEARCH(AI$1,$D155)),"T","")</f>
        <v/>
      </c>
      <c r="AJ155" t="str">
        <f>IF(ISNUMBER(SEARCH(AJ$1,$D155)),"T","")</f>
        <v/>
      </c>
      <c r="AK155" t="str">
        <f>IF(ISNUMBER(SEARCH(AK$1,$D155)),"T","")</f>
        <v/>
      </c>
      <c r="AL155" t="str">
        <f>IF(ISNUMBER(SEARCH(AL$1,$D155)),"T","")</f>
        <v/>
      </c>
      <c r="AM155" t="str">
        <f>IF(ISNUMBER(SEARCH(AM$1,$D155)),"T","")</f>
        <v/>
      </c>
      <c r="AN155" t="str">
        <f>IF(ISNUMBER(SEARCH(AN$1,$D155)),"T","")</f>
        <v/>
      </c>
      <c r="AO155" t="str">
        <f>IF(ISNUMBER(SEARCH(AO$1,$D155)),"T","")</f>
        <v/>
      </c>
      <c r="AP155" t="str">
        <f>IF(ISNUMBER(SEARCH(AP$1,$D155)),"T","")</f>
        <v/>
      </c>
      <c r="AQ155" t="str">
        <f>IF(ISNUMBER(SEARCH(AQ$1,$D155)),"T","")</f>
        <v/>
      </c>
      <c r="AR155" t="str">
        <f>IF(ISNUMBER(SEARCH(AR$1,$D155)),"T","")</f>
        <v>T</v>
      </c>
      <c r="AS155" t="str">
        <f>IF(ISNUMBER(SEARCH(AS$1,$D155)),"T","")</f>
        <v/>
      </c>
      <c r="AT155" t="str">
        <f>IF(ISNUMBER(SEARCH(AT$1,$D155)),"T","")</f>
        <v/>
      </c>
      <c r="AU155" t="str">
        <f>IF(ISNUMBER(SEARCH(AU$1,$D155)),"T","")</f>
        <v/>
      </c>
      <c r="AV155" t="str">
        <f>IF(ISNUMBER(SEARCH(AV$1,$D155)),"T","")</f>
        <v/>
      </c>
    </row>
    <row r="156" spans="1:48" x14ac:dyDescent="0.85">
      <c r="A156">
        <v>123</v>
      </c>
      <c r="B156" t="s">
        <v>300</v>
      </c>
      <c r="C156" t="s">
        <v>301</v>
      </c>
      <c r="D156" t="s">
        <v>37</v>
      </c>
      <c r="E156">
        <v>1</v>
      </c>
      <c r="F156">
        <v>70</v>
      </c>
      <c r="G156">
        <v>110</v>
      </c>
      <c r="H156">
        <v>80</v>
      </c>
      <c r="I156">
        <v>55</v>
      </c>
      <c r="J156">
        <v>80</v>
      </c>
      <c r="K156">
        <v>105</v>
      </c>
      <c r="L156">
        <f>MAX(G156,I156)</f>
        <v>110</v>
      </c>
      <c r="M156">
        <f>MIN(H156,J156)</f>
        <v>80</v>
      </c>
      <c r="N156" s="1">
        <f>(F156*2+31)/2+60</f>
        <v>145.5</v>
      </c>
      <c r="O156" s="1">
        <f>(L156*2+31)/2+5</f>
        <v>130.5</v>
      </c>
      <c r="P156" s="1">
        <f>(M156*2+31)/2+5</f>
        <v>100.5</v>
      </c>
      <c r="Q156" s="1">
        <f>N156*P156</f>
        <v>14622.75</v>
      </c>
      <c r="R156" s="1">
        <f>((H156*2+31)/2+5)*N156</f>
        <v>14622.75</v>
      </c>
      <c r="S156" s="1">
        <f>((J156*2+31)/2+5)*N156</f>
        <v>14622.75</v>
      </c>
      <c r="T156" s="1">
        <v>439.13674875468593</v>
      </c>
      <c r="U156" s="1">
        <f>IF(T156&lt;200, 0, T156)</f>
        <v>439.13674875468593</v>
      </c>
      <c r="V156" s="5">
        <f>U156*O156</f>
        <v>57307.345712486516</v>
      </c>
      <c r="W156" s="2">
        <f>Q156/(constants!$B$1 * constants!$B$2 * (110/250) * AVERAGE(0.8, 1) * 1.5)</f>
        <v>2.2403763979770539</v>
      </c>
      <c r="X156" s="3">
        <v>0.81874290112878478</v>
      </c>
      <c r="Y156" s="1">
        <f>(W156+X156)*O156</f>
        <v>399.21506853331192</v>
      </c>
      <c r="Z156" s="7">
        <v>1.1000000000000001</v>
      </c>
      <c r="AA156" s="7">
        <v>1</v>
      </c>
      <c r="AB156" s="1">
        <f>Y156*Z156*AA156</f>
        <v>439.13657538664313</v>
      </c>
      <c r="AC156" t="str">
        <f>CONCATENATE("https://wiki.52poke.com/wiki/", B156)</f>
        <v>https://wiki.52poke.com/wiki/飞天螳螂</v>
      </c>
      <c r="AD156" s="6">
        <f>(T156-AB156)^2</f>
        <v>3.0056478262452373E-8</v>
      </c>
      <c r="AE156" t="str">
        <f>IF(ISNUMBER(SEARCH(AE$1,$D156)),"T","")</f>
        <v/>
      </c>
      <c r="AF156" t="str">
        <f>IF(ISNUMBER(SEARCH(AF$1,$D156)),"T","")</f>
        <v/>
      </c>
      <c r="AG156" t="str">
        <f>IF(ISNUMBER(SEARCH(AG$1,$D156)),"T","")</f>
        <v/>
      </c>
      <c r="AH156" t="str">
        <f>IF(ISNUMBER(SEARCH(AH$1,$D156)),"T","")</f>
        <v/>
      </c>
      <c r="AI156" t="str">
        <f>IF(ISNUMBER(SEARCH(AI$1,$D156)),"T","")</f>
        <v/>
      </c>
      <c r="AJ156" t="str">
        <f>IF(ISNUMBER(SEARCH(AJ$1,$D156)),"T","")</f>
        <v/>
      </c>
      <c r="AK156" t="str">
        <f>IF(ISNUMBER(SEARCH(AK$1,$D156)),"T","")</f>
        <v/>
      </c>
      <c r="AL156" t="str">
        <f>IF(ISNUMBER(SEARCH(AL$1,$D156)),"T","")</f>
        <v/>
      </c>
      <c r="AM156" t="str">
        <f>IF(ISNUMBER(SEARCH(AM$1,$D156)),"T","")</f>
        <v/>
      </c>
      <c r="AN156" t="str">
        <f>IF(ISNUMBER(SEARCH(AN$1,$D156)),"T","")</f>
        <v>T</v>
      </c>
      <c r="AO156" t="str">
        <f>IF(ISNUMBER(SEARCH(AO$1,$D156)),"T","")</f>
        <v/>
      </c>
      <c r="AP156" t="str">
        <f>IF(ISNUMBER(SEARCH(AP$1,$D156)),"T","")</f>
        <v>T</v>
      </c>
      <c r="AQ156" t="str">
        <f>IF(ISNUMBER(SEARCH(AQ$1,$D156)),"T","")</f>
        <v/>
      </c>
      <c r="AR156" t="str">
        <f>IF(ISNUMBER(SEARCH(AR$1,$D156)),"T","")</f>
        <v/>
      </c>
      <c r="AS156" t="str">
        <f>IF(ISNUMBER(SEARCH(AS$1,$D156)),"T","")</f>
        <v/>
      </c>
      <c r="AT156" t="str">
        <f>IF(ISNUMBER(SEARCH(AT$1,$D156)),"T","")</f>
        <v/>
      </c>
      <c r="AU156" t="str">
        <f>IF(ISNUMBER(SEARCH(AU$1,$D156)),"T","")</f>
        <v/>
      </c>
      <c r="AV156" t="str">
        <f>IF(ISNUMBER(SEARCH(AV$1,$D156)),"T","")</f>
        <v/>
      </c>
    </row>
    <row r="157" spans="1:48" x14ac:dyDescent="0.85">
      <c r="A157">
        <v>794</v>
      </c>
      <c r="B157" t="s">
        <v>1763</v>
      </c>
      <c r="C157" t="s">
        <v>1764</v>
      </c>
      <c r="D157" t="s">
        <v>505</v>
      </c>
      <c r="E157">
        <v>7</v>
      </c>
      <c r="F157">
        <v>107</v>
      </c>
      <c r="G157">
        <v>139</v>
      </c>
      <c r="H157">
        <v>139</v>
      </c>
      <c r="I157">
        <v>53</v>
      </c>
      <c r="J157">
        <v>53</v>
      </c>
      <c r="K157">
        <v>79</v>
      </c>
      <c r="L157">
        <f>MAX(G157,I157)</f>
        <v>139</v>
      </c>
      <c r="M157">
        <f>MIN(H157,J157)</f>
        <v>53</v>
      </c>
      <c r="N157" s="1">
        <f>(F157*2+31)/2+60</f>
        <v>182.5</v>
      </c>
      <c r="O157" s="1">
        <f>(L157*2+31)/2+5</f>
        <v>159.5</v>
      </c>
      <c r="P157" s="1">
        <f>(M157*2+31)/2+5</f>
        <v>73.5</v>
      </c>
      <c r="Q157" s="1">
        <f>N157*P157</f>
        <v>13413.75</v>
      </c>
      <c r="R157" s="1">
        <f>((H157*2+31)/2+5)*N157</f>
        <v>29108.75</v>
      </c>
      <c r="S157" s="1">
        <f>((J157*2+31)/2+5)*N157</f>
        <v>13413.75</v>
      </c>
      <c r="T157" s="1">
        <v>439.12692444080244</v>
      </c>
      <c r="U157" s="1">
        <f>IF(T157&lt;200, 0, T157)</f>
        <v>439.12692444080244</v>
      </c>
      <c r="V157" s="5">
        <f>U157*O157</f>
        <v>70040.744448307989</v>
      </c>
      <c r="W157" s="2">
        <f>Q157/(constants!$B$1 * constants!$B$2 * (110/250) * AVERAGE(0.8, 1) * 1.5)</f>
        <v>2.0551434517012672</v>
      </c>
      <c r="X157" s="3">
        <v>0.44771622379497955</v>
      </c>
      <c r="Y157" s="1">
        <f>(W157+X157)*O157</f>
        <v>399.20611824165138</v>
      </c>
      <c r="Z157" s="7">
        <v>1.1000000000000001</v>
      </c>
      <c r="AA157" s="7">
        <v>1</v>
      </c>
      <c r="AB157" s="1">
        <f>Y157*Z157*AA157</f>
        <v>439.12673006581656</v>
      </c>
      <c r="AC157" t="str">
        <f>CONCATENATE("https://wiki.52poke.com/wiki/", B157)</f>
        <v>https://wiki.52poke.com/wiki/爆肌蚊</v>
      </c>
      <c r="AD157" s="6">
        <f>(T157-AB157)^2</f>
        <v>3.7781635136254745E-8</v>
      </c>
      <c r="AE157" t="str">
        <f>IF(ISNUMBER(SEARCH(AE$1,$D157)),"T","")</f>
        <v/>
      </c>
      <c r="AF157" t="str">
        <f>IF(ISNUMBER(SEARCH(AF$1,$D157)),"T","")</f>
        <v/>
      </c>
      <c r="AG157" t="str">
        <f>IF(ISNUMBER(SEARCH(AG$1,$D157)),"T","")</f>
        <v/>
      </c>
      <c r="AH157" t="str">
        <f>IF(ISNUMBER(SEARCH(AH$1,$D157)),"T","")</f>
        <v/>
      </c>
      <c r="AI157" t="str">
        <f>IF(ISNUMBER(SEARCH(AI$1,$D157)),"T","")</f>
        <v/>
      </c>
      <c r="AJ157" t="str">
        <f>IF(ISNUMBER(SEARCH(AJ$1,$D157)),"T","")</f>
        <v/>
      </c>
      <c r="AK157" t="str">
        <f>IF(ISNUMBER(SEARCH(AK$1,$D157)),"T","")</f>
        <v>T</v>
      </c>
      <c r="AL157" t="str">
        <f>IF(ISNUMBER(SEARCH(AL$1,$D157)),"T","")</f>
        <v/>
      </c>
      <c r="AM157" t="str">
        <f>IF(ISNUMBER(SEARCH(AM$1,$D157)),"T","")</f>
        <v/>
      </c>
      <c r="AN157" t="str">
        <f>IF(ISNUMBER(SEARCH(AN$1,$D157)),"T","")</f>
        <v/>
      </c>
      <c r="AO157" t="str">
        <f>IF(ISNUMBER(SEARCH(AO$1,$D157)),"T","")</f>
        <v/>
      </c>
      <c r="AP157" t="str">
        <f>IF(ISNUMBER(SEARCH(AP$1,$D157)),"T","")</f>
        <v>T</v>
      </c>
      <c r="AQ157" t="str">
        <f>IF(ISNUMBER(SEARCH(AQ$1,$D157)),"T","")</f>
        <v/>
      </c>
      <c r="AR157" t="str">
        <f>IF(ISNUMBER(SEARCH(AR$1,$D157)),"T","")</f>
        <v/>
      </c>
      <c r="AS157" t="str">
        <f>IF(ISNUMBER(SEARCH(AS$1,$D157)),"T","")</f>
        <v/>
      </c>
      <c r="AT157" t="str">
        <f>IF(ISNUMBER(SEARCH(AT$1,$D157)),"T","")</f>
        <v/>
      </c>
      <c r="AU157" t="str">
        <f>IF(ISNUMBER(SEARCH(AU$1,$D157)),"T","")</f>
        <v/>
      </c>
      <c r="AV157" t="str">
        <f>IF(ISNUMBER(SEARCH(AV$1,$D157)),"T","")</f>
        <v/>
      </c>
    </row>
    <row r="158" spans="1:48" x14ac:dyDescent="0.85">
      <c r="A158">
        <v>534</v>
      </c>
      <c r="B158" t="s">
        <v>1193</v>
      </c>
      <c r="C158" t="s">
        <v>1194</v>
      </c>
      <c r="D158" t="s">
        <v>143</v>
      </c>
      <c r="E158">
        <v>5</v>
      </c>
      <c r="F158">
        <v>105</v>
      </c>
      <c r="G158">
        <v>140</v>
      </c>
      <c r="H158">
        <v>95</v>
      </c>
      <c r="I158">
        <v>55</v>
      </c>
      <c r="J158">
        <v>65</v>
      </c>
      <c r="K158">
        <v>45</v>
      </c>
      <c r="L158">
        <f>MAX(G158,I158)</f>
        <v>140</v>
      </c>
      <c r="M158">
        <f>MIN(H158,J158)</f>
        <v>65</v>
      </c>
      <c r="N158" s="1">
        <f>(F158*2+31)/2+60</f>
        <v>180.5</v>
      </c>
      <c r="O158" s="1">
        <f>(L158*2+31)/2+5</f>
        <v>160.5</v>
      </c>
      <c r="P158" s="1">
        <f>(M158*2+31)/2+5</f>
        <v>85.5</v>
      </c>
      <c r="Q158" s="1">
        <f>N158*P158</f>
        <v>15432.75</v>
      </c>
      <c r="R158" s="1">
        <f>((H158*2+31)/2+5)*N158</f>
        <v>20847.75</v>
      </c>
      <c r="S158" s="1">
        <f>((J158*2+31)/2+5)*N158</f>
        <v>15432.75</v>
      </c>
      <c r="T158" s="1">
        <v>438.83137695828151</v>
      </c>
      <c r="U158" s="1">
        <f>IF(T158&lt;200, 0, T158)</f>
        <v>438.83137695828151</v>
      </c>
      <c r="V158" s="5">
        <f>U158*O158</f>
        <v>70432.436001804177</v>
      </c>
      <c r="W158" s="2">
        <f>Q158/(constants!$B$1 * constants!$B$2 * (110/250) * AVERAGE(0.8, 1) * 1.5)</f>
        <v>2.3644778756308069</v>
      </c>
      <c r="X158" s="3">
        <v>0.12111346916918386</v>
      </c>
      <c r="Y158" s="1">
        <f>(W158+X158)*O158</f>
        <v>398.93741084039851</v>
      </c>
      <c r="Z158" s="7">
        <v>1.1000000000000001</v>
      </c>
      <c r="AA158" s="7">
        <v>1</v>
      </c>
      <c r="AB158" s="1">
        <f>Y158*Z158*AA158</f>
        <v>438.83115192443842</v>
      </c>
      <c r="AC158" t="str">
        <f>CONCATENATE("https://wiki.52poke.com/wiki/", B158)</f>
        <v>https://wiki.52poke.com/wiki/修建老匠</v>
      </c>
      <c r="AD158" s="6">
        <f>(T158-AB158)^2</f>
        <v>5.0640230537666097E-8</v>
      </c>
      <c r="AE158" t="str">
        <f>IF(ISNUMBER(SEARCH(AE$1,$D158)),"T","")</f>
        <v/>
      </c>
      <c r="AF158" t="str">
        <f>IF(ISNUMBER(SEARCH(AF$1,$D158)),"T","")</f>
        <v/>
      </c>
      <c r="AG158" t="str">
        <f>IF(ISNUMBER(SEARCH(AG$1,$D158)),"T","")</f>
        <v/>
      </c>
      <c r="AH158" t="str">
        <f>IF(ISNUMBER(SEARCH(AH$1,$D158)),"T","")</f>
        <v/>
      </c>
      <c r="AI158" t="str">
        <f>IF(ISNUMBER(SEARCH(AI$1,$D158)),"T","")</f>
        <v/>
      </c>
      <c r="AJ158" t="str">
        <f>IF(ISNUMBER(SEARCH(AJ$1,$D158)),"T","")</f>
        <v/>
      </c>
      <c r="AK158" t="str">
        <f>IF(ISNUMBER(SEARCH(AK$1,$D158)),"T","")</f>
        <v>T</v>
      </c>
      <c r="AL158" t="str">
        <f>IF(ISNUMBER(SEARCH(AL$1,$D158)),"T","")</f>
        <v/>
      </c>
      <c r="AM158" t="str">
        <f>IF(ISNUMBER(SEARCH(AM$1,$D158)),"T","")</f>
        <v/>
      </c>
      <c r="AN158" t="str">
        <f>IF(ISNUMBER(SEARCH(AN$1,$D158)),"T","")</f>
        <v/>
      </c>
      <c r="AO158" t="str">
        <f>IF(ISNUMBER(SEARCH(AO$1,$D158)),"T","")</f>
        <v/>
      </c>
      <c r="AP158" t="str">
        <f>IF(ISNUMBER(SEARCH(AP$1,$D158)),"T","")</f>
        <v/>
      </c>
      <c r="AQ158" t="str">
        <f>IF(ISNUMBER(SEARCH(AQ$1,$D158)),"T","")</f>
        <v/>
      </c>
      <c r="AR158" t="str">
        <f>IF(ISNUMBER(SEARCH(AR$1,$D158)),"T","")</f>
        <v/>
      </c>
      <c r="AS158" t="str">
        <f>IF(ISNUMBER(SEARCH(AS$1,$D158)),"T","")</f>
        <v/>
      </c>
      <c r="AT158" t="str">
        <f>IF(ISNUMBER(SEARCH(AT$1,$D158)),"T","")</f>
        <v/>
      </c>
      <c r="AU158" t="str">
        <f>IF(ISNUMBER(SEARCH(AU$1,$D158)),"T","")</f>
        <v/>
      </c>
      <c r="AV158" t="str">
        <f>IF(ISNUMBER(SEARCH(AV$1,$D158)),"T","")</f>
        <v/>
      </c>
    </row>
    <row r="159" spans="1:48" x14ac:dyDescent="0.85">
      <c r="A159">
        <v>539</v>
      </c>
      <c r="B159" t="s">
        <v>1203</v>
      </c>
      <c r="C159" t="s">
        <v>1204</v>
      </c>
      <c r="D159" t="s">
        <v>143</v>
      </c>
      <c r="E159">
        <v>5</v>
      </c>
      <c r="F159">
        <v>75</v>
      </c>
      <c r="G159">
        <v>125</v>
      </c>
      <c r="H159">
        <v>75</v>
      </c>
      <c r="I159">
        <v>30</v>
      </c>
      <c r="J159">
        <v>75</v>
      </c>
      <c r="K159">
        <v>85</v>
      </c>
      <c r="L159">
        <f>MAX(G159,I159)</f>
        <v>125</v>
      </c>
      <c r="M159">
        <f>MIN(H159,J159)</f>
        <v>75</v>
      </c>
      <c r="N159" s="1">
        <f>(F159*2+31)/2+60</f>
        <v>150.5</v>
      </c>
      <c r="O159" s="1">
        <f>(L159*2+31)/2+5</f>
        <v>145.5</v>
      </c>
      <c r="P159" s="1">
        <f>(M159*2+31)/2+5</f>
        <v>95.5</v>
      </c>
      <c r="Q159" s="1">
        <f>N159*P159</f>
        <v>14372.75</v>
      </c>
      <c r="R159" s="1">
        <f>((H159*2+31)/2+5)*N159</f>
        <v>14372.75</v>
      </c>
      <c r="S159" s="1">
        <f>((J159*2+31)/2+5)*N159</f>
        <v>14372.75</v>
      </c>
      <c r="T159" s="1">
        <v>438.79086228856028</v>
      </c>
      <c r="U159" s="1">
        <f>IF(T159&lt;200, 0, T159)</f>
        <v>438.79086228856028</v>
      </c>
      <c r="V159" s="5">
        <f>U159*O159</f>
        <v>63844.070462985517</v>
      </c>
      <c r="W159" s="2">
        <f>Q159/(constants!$B$1 * constants!$B$2 * (110/250) * AVERAGE(0.8, 1) * 1.5)</f>
        <v>2.2020734727752784</v>
      </c>
      <c r="X159" s="3">
        <v>0.53951148378741842</v>
      </c>
      <c r="Y159" s="1">
        <f>(W159+X159)*O159</f>
        <v>398.90061117987244</v>
      </c>
      <c r="Z159" s="7">
        <v>1.1000000000000001</v>
      </c>
      <c r="AA159" s="7">
        <v>1</v>
      </c>
      <c r="AB159" s="1">
        <f>Y159*Z159*AA159</f>
        <v>438.79067229785971</v>
      </c>
      <c r="AC159" t="str">
        <f>CONCATENATE("https://wiki.52poke.com/wiki/", B159)</f>
        <v>https://wiki.52poke.com/wiki/打击鬼</v>
      </c>
      <c r="AD159" s="6">
        <f>(T159-AB159)^2</f>
        <v>3.609646630013382E-8</v>
      </c>
      <c r="AE159" t="str">
        <f>IF(ISNUMBER(SEARCH(AE$1,$D159)),"T","")</f>
        <v/>
      </c>
      <c r="AF159" t="str">
        <f>IF(ISNUMBER(SEARCH(AF$1,$D159)),"T","")</f>
        <v/>
      </c>
      <c r="AG159" t="str">
        <f>IF(ISNUMBER(SEARCH(AG$1,$D159)),"T","")</f>
        <v/>
      </c>
      <c r="AH159" t="str">
        <f>IF(ISNUMBER(SEARCH(AH$1,$D159)),"T","")</f>
        <v/>
      </c>
      <c r="AI159" t="str">
        <f>IF(ISNUMBER(SEARCH(AI$1,$D159)),"T","")</f>
        <v/>
      </c>
      <c r="AJ159" t="str">
        <f>IF(ISNUMBER(SEARCH(AJ$1,$D159)),"T","")</f>
        <v/>
      </c>
      <c r="AK159" t="str">
        <f>IF(ISNUMBER(SEARCH(AK$1,$D159)),"T","")</f>
        <v>T</v>
      </c>
      <c r="AL159" t="str">
        <f>IF(ISNUMBER(SEARCH(AL$1,$D159)),"T","")</f>
        <v/>
      </c>
      <c r="AM159" t="str">
        <f>IF(ISNUMBER(SEARCH(AM$1,$D159)),"T","")</f>
        <v/>
      </c>
      <c r="AN159" t="str">
        <f>IF(ISNUMBER(SEARCH(AN$1,$D159)),"T","")</f>
        <v/>
      </c>
      <c r="AO159" t="str">
        <f>IF(ISNUMBER(SEARCH(AO$1,$D159)),"T","")</f>
        <v/>
      </c>
      <c r="AP159" t="str">
        <f>IF(ISNUMBER(SEARCH(AP$1,$D159)),"T","")</f>
        <v/>
      </c>
      <c r="AQ159" t="str">
        <f>IF(ISNUMBER(SEARCH(AQ$1,$D159)),"T","")</f>
        <v/>
      </c>
      <c r="AR159" t="str">
        <f>IF(ISNUMBER(SEARCH(AR$1,$D159)),"T","")</f>
        <v/>
      </c>
      <c r="AS159" t="str">
        <f>IF(ISNUMBER(SEARCH(AS$1,$D159)),"T","")</f>
        <v/>
      </c>
      <c r="AT159" t="str">
        <f>IF(ISNUMBER(SEARCH(AT$1,$D159)),"T","")</f>
        <v/>
      </c>
      <c r="AU159" t="str">
        <f>IF(ISNUMBER(SEARCH(AU$1,$D159)),"T","")</f>
        <v/>
      </c>
      <c r="AV159" t="str">
        <f>IF(ISNUMBER(SEARCH(AV$1,$D159)),"T","")</f>
        <v/>
      </c>
    </row>
    <row r="160" spans="1:48" x14ac:dyDescent="0.85">
      <c r="A160">
        <v>365</v>
      </c>
      <c r="B160" t="s">
        <v>834</v>
      </c>
      <c r="C160" t="s">
        <v>835</v>
      </c>
      <c r="D160" t="s">
        <v>830</v>
      </c>
      <c r="E160">
        <v>3</v>
      </c>
      <c r="F160">
        <v>110</v>
      </c>
      <c r="G160">
        <v>80</v>
      </c>
      <c r="H160">
        <v>90</v>
      </c>
      <c r="I160">
        <v>95</v>
      </c>
      <c r="J160">
        <v>90</v>
      </c>
      <c r="K160">
        <v>65</v>
      </c>
      <c r="L160">
        <f>MAX(G160,I160)</f>
        <v>95</v>
      </c>
      <c r="M160">
        <f>MIN(H160,J160)</f>
        <v>90</v>
      </c>
      <c r="N160" s="1">
        <f>(F160*2+31)/2+60</f>
        <v>185.5</v>
      </c>
      <c r="O160" s="1">
        <f>(L160*2+31)/2+5</f>
        <v>115.5</v>
      </c>
      <c r="P160" s="1">
        <f>(M160*2+31)/2+5</f>
        <v>110.5</v>
      </c>
      <c r="Q160" s="1">
        <f>N160*P160</f>
        <v>20497.75</v>
      </c>
      <c r="R160" s="1">
        <f>((H160*2+31)/2+5)*N160</f>
        <v>20497.75</v>
      </c>
      <c r="S160" s="1">
        <f>((J160*2+31)/2+5)*N160</f>
        <v>20497.75</v>
      </c>
      <c r="T160" s="1">
        <v>438.56551152287238</v>
      </c>
      <c r="U160" s="1">
        <f>IF(T160&lt;200, 0, T160)</f>
        <v>438.56551152287238</v>
      </c>
      <c r="V160" s="5">
        <f>U160*O160</f>
        <v>50654.316580891762</v>
      </c>
      <c r="W160" s="2">
        <f>Q160/(constants!$B$1 * constants!$B$2 * (110/250) * AVERAGE(0.8, 1) * 1.5)</f>
        <v>3.1404951402187797</v>
      </c>
      <c r="X160" s="3">
        <v>0.31141589035298112</v>
      </c>
      <c r="Y160" s="1">
        <f>(W160+X160)*O160</f>
        <v>398.69572403103842</v>
      </c>
      <c r="Z160" s="7">
        <v>1.1000000000000001</v>
      </c>
      <c r="AA160" s="7">
        <v>1</v>
      </c>
      <c r="AB160" s="1">
        <f>Y160*Z160*AA160</f>
        <v>438.56529643414228</v>
      </c>
      <c r="AC160" t="str">
        <f>CONCATENATE("https://wiki.52poke.com/wiki/", B160)</f>
        <v>https://wiki.52poke.com/wiki/帝牙海狮</v>
      </c>
      <c r="AD160" s="6">
        <f>(T160-AB160)^2</f>
        <v>4.6263161816608229E-8</v>
      </c>
      <c r="AE160" t="str">
        <f>IF(ISNUMBER(SEARCH(AE$1,$D160)),"T","")</f>
        <v/>
      </c>
      <c r="AF160" t="str">
        <f>IF(ISNUMBER(SEARCH(AF$1,$D160)),"T","")</f>
        <v/>
      </c>
      <c r="AG160" t="str">
        <f>IF(ISNUMBER(SEARCH(AG$1,$D160)),"T","")</f>
        <v>T</v>
      </c>
      <c r="AH160" t="str">
        <f>IF(ISNUMBER(SEARCH(AH$1,$D160)),"T","")</f>
        <v/>
      </c>
      <c r="AI160" t="str">
        <f>IF(ISNUMBER(SEARCH(AI$1,$D160)),"T","")</f>
        <v/>
      </c>
      <c r="AJ160" t="str">
        <f>IF(ISNUMBER(SEARCH(AJ$1,$D160)),"T","")</f>
        <v>T</v>
      </c>
      <c r="AK160" t="str">
        <f>IF(ISNUMBER(SEARCH(AK$1,$D160)),"T","")</f>
        <v/>
      </c>
      <c r="AL160" t="str">
        <f>IF(ISNUMBER(SEARCH(AL$1,$D160)),"T","")</f>
        <v/>
      </c>
      <c r="AM160" t="str">
        <f>IF(ISNUMBER(SEARCH(AM$1,$D160)),"T","")</f>
        <v/>
      </c>
      <c r="AN160" t="str">
        <f>IF(ISNUMBER(SEARCH(AN$1,$D160)),"T","")</f>
        <v/>
      </c>
      <c r="AO160" t="str">
        <f>IF(ISNUMBER(SEARCH(AO$1,$D160)),"T","")</f>
        <v/>
      </c>
      <c r="AP160" t="str">
        <f>IF(ISNUMBER(SEARCH(AP$1,$D160)),"T","")</f>
        <v/>
      </c>
      <c r="AQ160" t="str">
        <f>IF(ISNUMBER(SEARCH(AQ$1,$D160)),"T","")</f>
        <v/>
      </c>
      <c r="AR160" t="str">
        <f>IF(ISNUMBER(SEARCH(AR$1,$D160)),"T","")</f>
        <v/>
      </c>
      <c r="AS160" t="str">
        <f>IF(ISNUMBER(SEARCH(AS$1,$D160)),"T","")</f>
        <v/>
      </c>
      <c r="AT160" t="str">
        <f>IF(ISNUMBER(SEARCH(AT$1,$D160)),"T","")</f>
        <v/>
      </c>
      <c r="AU160" t="str">
        <f>IF(ISNUMBER(SEARCH(AU$1,$D160)),"T","")</f>
        <v/>
      </c>
      <c r="AV160" t="str">
        <f>IF(ISNUMBER(SEARCH(AV$1,$D160)),"T","")</f>
        <v/>
      </c>
    </row>
    <row r="161" spans="1:48" x14ac:dyDescent="0.85">
      <c r="A161">
        <v>793</v>
      </c>
      <c r="B161" t="s">
        <v>1760</v>
      </c>
      <c r="C161" t="s">
        <v>1762</v>
      </c>
      <c r="D161" t="s">
        <v>1761</v>
      </c>
      <c r="E161">
        <v>7</v>
      </c>
      <c r="F161">
        <v>109</v>
      </c>
      <c r="G161">
        <v>53</v>
      </c>
      <c r="H161">
        <v>47</v>
      </c>
      <c r="I161">
        <v>127</v>
      </c>
      <c r="J161">
        <v>131</v>
      </c>
      <c r="K161">
        <v>103</v>
      </c>
      <c r="L161">
        <f>MAX(G161,I161)</f>
        <v>127</v>
      </c>
      <c r="M161">
        <f>MIN(H161,J161)</f>
        <v>47</v>
      </c>
      <c r="N161" s="1">
        <f>(F161*2+31)/2+60</f>
        <v>184.5</v>
      </c>
      <c r="O161" s="1">
        <f>(L161*2+31)/2+5</f>
        <v>147.5</v>
      </c>
      <c r="P161" s="1">
        <f>(M161*2+31)/2+5</f>
        <v>67.5</v>
      </c>
      <c r="Q161" s="1">
        <f>N161*P161</f>
        <v>12453.75</v>
      </c>
      <c r="R161" s="1">
        <f>((H161*2+31)/2+5)*N161</f>
        <v>12453.75</v>
      </c>
      <c r="S161" s="1">
        <f>((J161*2+31)/2+5)*N161</f>
        <v>27951.75</v>
      </c>
      <c r="T161" s="1">
        <v>438.55376123943915</v>
      </c>
      <c r="U161" s="1">
        <f>IF(T161&lt;200, 0, T161)</f>
        <v>438.55376123943915</v>
      </c>
      <c r="V161" s="5">
        <f>U161*O161</f>
        <v>64686.679782817278</v>
      </c>
      <c r="W161" s="2">
        <f>Q161/(constants!$B$1 * constants!$B$2 * (110/250) * AVERAGE(0.8, 1) * 1.5)</f>
        <v>1.9080602189264493</v>
      </c>
      <c r="X161" s="3">
        <v>0.79488951514302009</v>
      </c>
      <c r="Y161" s="1">
        <f>(W161+X161)*O161</f>
        <v>398.68508577524676</v>
      </c>
      <c r="Z161" s="7">
        <v>1.1000000000000001</v>
      </c>
      <c r="AA161" s="7">
        <v>1</v>
      </c>
      <c r="AB161" s="1">
        <f>Y161*Z161*AA161</f>
        <v>438.55359435277148</v>
      </c>
      <c r="AC161" t="str">
        <f>CONCATENATE("https://wiki.52poke.com/wiki/", B161)</f>
        <v>https://wiki.52poke.com/wiki/虚吾伊德</v>
      </c>
      <c r="AD161" s="6">
        <f>(T161-AB161)^2</f>
        <v>2.7851159846314538E-8</v>
      </c>
      <c r="AE161" t="str">
        <f>IF(ISNUMBER(SEARCH(AE$1,$D161)),"T","")</f>
        <v/>
      </c>
      <c r="AF161" t="str">
        <f>IF(ISNUMBER(SEARCH(AF$1,$D161)),"T","")</f>
        <v/>
      </c>
      <c r="AG161" t="str">
        <f>IF(ISNUMBER(SEARCH(AG$1,$D161)),"T","")</f>
        <v/>
      </c>
      <c r="AH161" t="str">
        <f>IF(ISNUMBER(SEARCH(AH$1,$D161)),"T","")</f>
        <v/>
      </c>
      <c r="AI161" t="str">
        <f>IF(ISNUMBER(SEARCH(AI$1,$D161)),"T","")</f>
        <v/>
      </c>
      <c r="AJ161" t="str">
        <f>IF(ISNUMBER(SEARCH(AJ$1,$D161)),"T","")</f>
        <v/>
      </c>
      <c r="AK161" t="str">
        <f>IF(ISNUMBER(SEARCH(AK$1,$D161)),"T","")</f>
        <v/>
      </c>
      <c r="AL161" t="str">
        <f>IF(ISNUMBER(SEARCH(AL$1,$D161)),"T","")</f>
        <v>T</v>
      </c>
      <c r="AM161" t="str">
        <f>IF(ISNUMBER(SEARCH(AM$1,$D161)),"T","")</f>
        <v/>
      </c>
      <c r="AN161" t="str">
        <f>IF(ISNUMBER(SEARCH(AN$1,$D161)),"T","")</f>
        <v/>
      </c>
      <c r="AO161" t="str">
        <f>IF(ISNUMBER(SEARCH(AO$1,$D161)),"T","")</f>
        <v/>
      </c>
      <c r="AP161" t="str">
        <f>IF(ISNUMBER(SEARCH(AP$1,$D161)),"T","")</f>
        <v/>
      </c>
      <c r="AQ161" t="str">
        <f>IF(ISNUMBER(SEARCH(AQ$1,$D161)),"T","")</f>
        <v>T</v>
      </c>
      <c r="AR161" t="str">
        <f>IF(ISNUMBER(SEARCH(AR$1,$D161)),"T","")</f>
        <v/>
      </c>
      <c r="AS161" t="str">
        <f>IF(ISNUMBER(SEARCH(AS$1,$D161)),"T","")</f>
        <v/>
      </c>
      <c r="AT161" t="str">
        <f>IF(ISNUMBER(SEARCH(AT$1,$D161)),"T","")</f>
        <v/>
      </c>
      <c r="AU161" t="str">
        <f>IF(ISNUMBER(SEARCH(AU$1,$D161)),"T","")</f>
        <v/>
      </c>
      <c r="AV161" t="str">
        <f>IF(ISNUMBER(SEARCH(AV$1,$D161)),"T","")</f>
        <v/>
      </c>
    </row>
    <row r="162" spans="1:48" x14ac:dyDescent="0.85">
      <c r="A162">
        <v>902</v>
      </c>
      <c r="B162" t="s">
        <v>1995</v>
      </c>
      <c r="C162" t="s">
        <v>1996</v>
      </c>
      <c r="D162" t="s">
        <v>1317</v>
      </c>
      <c r="E162">
        <v>8</v>
      </c>
      <c r="F162">
        <v>120</v>
      </c>
      <c r="G162">
        <v>112</v>
      </c>
      <c r="H162">
        <v>65</v>
      </c>
      <c r="I162">
        <v>80</v>
      </c>
      <c r="J162">
        <v>75</v>
      </c>
      <c r="K162">
        <v>78</v>
      </c>
      <c r="L162">
        <f>MAX(G162,I162)</f>
        <v>112</v>
      </c>
      <c r="M162">
        <f>MIN(H162,J162)</f>
        <v>65</v>
      </c>
      <c r="N162" s="1">
        <f>(F162*2+31)/2+60</f>
        <v>195.5</v>
      </c>
      <c r="O162" s="1">
        <f>(L162*2+31)/2+5</f>
        <v>132.5</v>
      </c>
      <c r="P162" s="1">
        <f>(M162*2+31)/2+5</f>
        <v>85.5</v>
      </c>
      <c r="Q162" s="1">
        <f>N162*P162</f>
        <v>16715.25</v>
      </c>
      <c r="R162" s="1">
        <f>((H162*2+31)/2+5)*N162</f>
        <v>16715.25</v>
      </c>
      <c r="S162" s="1">
        <f>((J162*2+31)/2+5)*N162</f>
        <v>18670.25</v>
      </c>
      <c r="T162" s="1">
        <v>437.33017011838456</v>
      </c>
      <c r="U162" s="1">
        <f>IF(T162&lt;200, 0, T162)</f>
        <v>437.33017011838456</v>
      </c>
      <c r="V162" s="5">
        <f>U162*O162</f>
        <v>57946.247540685952</v>
      </c>
      <c r="W162" s="2">
        <f>Q162/(constants!$B$1 * constants!$B$2 * (110/250) * AVERAGE(0.8, 1) * 1.5)</f>
        <v>2.5609718819159153</v>
      </c>
      <c r="X162" s="3">
        <v>0.43957678981215476</v>
      </c>
      <c r="Y162" s="1">
        <f>(W162+X162)*O162</f>
        <v>397.57269900396926</v>
      </c>
      <c r="Z162" s="7">
        <v>1.1000000000000001</v>
      </c>
      <c r="AA162" s="7">
        <v>1</v>
      </c>
      <c r="AB162" s="1">
        <f>Y162*Z162*AA162</f>
        <v>437.32996890436624</v>
      </c>
      <c r="AC162" t="str">
        <f>CONCATENATE("https://wiki.52poke.com/wiki/", B162)</f>
        <v>https://wiki.52poke.com/wiki/幽尾玄鱼</v>
      </c>
      <c r="AD162" s="6">
        <f>(T162-AB162)^2</f>
        <v>4.0487081167795738E-8</v>
      </c>
      <c r="AE162" t="str">
        <f>IF(ISNUMBER(SEARCH(AE$1,$D162)),"T","")</f>
        <v/>
      </c>
      <c r="AF162" t="str">
        <f>IF(ISNUMBER(SEARCH(AF$1,$D162)),"T","")</f>
        <v/>
      </c>
      <c r="AG162" t="str">
        <f>IF(ISNUMBER(SEARCH(AG$1,$D162)),"T","")</f>
        <v>T</v>
      </c>
      <c r="AH162" t="str">
        <f>IF(ISNUMBER(SEARCH(AH$1,$D162)),"T","")</f>
        <v/>
      </c>
      <c r="AI162" t="str">
        <f>IF(ISNUMBER(SEARCH(AI$1,$D162)),"T","")</f>
        <v/>
      </c>
      <c r="AJ162" t="str">
        <f>IF(ISNUMBER(SEARCH(AJ$1,$D162)),"T","")</f>
        <v/>
      </c>
      <c r="AK162" t="str">
        <f>IF(ISNUMBER(SEARCH(AK$1,$D162)),"T","")</f>
        <v/>
      </c>
      <c r="AL162" t="str">
        <f>IF(ISNUMBER(SEARCH(AL$1,$D162)),"T","")</f>
        <v/>
      </c>
      <c r="AM162" t="str">
        <f>IF(ISNUMBER(SEARCH(AM$1,$D162)),"T","")</f>
        <v/>
      </c>
      <c r="AN162" t="str">
        <f>IF(ISNUMBER(SEARCH(AN$1,$D162)),"T","")</f>
        <v/>
      </c>
      <c r="AO162" t="str">
        <f>IF(ISNUMBER(SEARCH(AO$1,$D162)),"T","")</f>
        <v/>
      </c>
      <c r="AP162" t="str">
        <f>IF(ISNUMBER(SEARCH(AP$1,$D162)),"T","")</f>
        <v/>
      </c>
      <c r="AQ162" t="str">
        <f>IF(ISNUMBER(SEARCH(AQ$1,$D162)),"T","")</f>
        <v/>
      </c>
      <c r="AR162" t="str">
        <f>IF(ISNUMBER(SEARCH(AR$1,$D162)),"T","")</f>
        <v>T</v>
      </c>
      <c r="AS162" t="str">
        <f>IF(ISNUMBER(SEARCH(AS$1,$D162)),"T","")</f>
        <v/>
      </c>
      <c r="AT162" t="str">
        <f>IF(ISNUMBER(SEARCH(AT$1,$D162)),"T","")</f>
        <v/>
      </c>
      <c r="AU162" t="str">
        <f>IF(ISNUMBER(SEARCH(AU$1,$D162)),"T","")</f>
        <v/>
      </c>
      <c r="AV162" t="str">
        <f>IF(ISNUMBER(SEARCH(AV$1,$D162)),"T","")</f>
        <v/>
      </c>
    </row>
    <row r="163" spans="1:48" x14ac:dyDescent="0.85">
      <c r="A163">
        <v>518</v>
      </c>
      <c r="B163" t="s">
        <v>1161</v>
      </c>
      <c r="C163" t="s">
        <v>1162</v>
      </c>
      <c r="D163" t="s">
        <v>160</v>
      </c>
      <c r="E163">
        <v>5</v>
      </c>
      <c r="F163">
        <v>116</v>
      </c>
      <c r="G163">
        <v>55</v>
      </c>
      <c r="H163">
        <v>85</v>
      </c>
      <c r="I163">
        <v>107</v>
      </c>
      <c r="J163">
        <v>95</v>
      </c>
      <c r="K163">
        <v>29</v>
      </c>
      <c r="L163">
        <f>MAX(G163,I163)</f>
        <v>107</v>
      </c>
      <c r="M163">
        <f>MIN(H163,J163)</f>
        <v>85</v>
      </c>
      <c r="N163" s="1">
        <f>(F163*2+31)/2+60</f>
        <v>191.5</v>
      </c>
      <c r="O163" s="1">
        <f>(L163*2+31)/2+5</f>
        <v>127.5</v>
      </c>
      <c r="P163" s="1">
        <f>(M163*2+31)/2+5</f>
        <v>105.5</v>
      </c>
      <c r="Q163" s="1">
        <f>N163*P163</f>
        <v>20203.25</v>
      </c>
      <c r="R163" s="1">
        <f>((H163*2+31)/2+5)*N163</f>
        <v>20203.25</v>
      </c>
      <c r="S163" s="1">
        <f>((J163*2+31)/2+5)*N163</f>
        <v>22118.25</v>
      </c>
      <c r="T163" s="1">
        <v>436.74653319265764</v>
      </c>
      <c r="U163" s="1">
        <f>IF(T163&lt;200, 0, T163)</f>
        <v>436.74653319265764</v>
      </c>
      <c r="V163" s="5">
        <f>U163*O163</f>
        <v>55685.182982063852</v>
      </c>
      <c r="W163" s="2">
        <f>Q163/(constants!$B$1 * constants!$B$2 * (110/250) * AVERAGE(0.8, 1) * 1.5)</f>
        <v>3.095374294331088</v>
      </c>
      <c r="X163" s="3">
        <v>1.8681314712662545E-2</v>
      </c>
      <c r="Y163" s="1">
        <f>(W163+X163)*O163</f>
        <v>397.04209015307822</v>
      </c>
      <c r="Z163" s="7">
        <v>1.1000000000000001</v>
      </c>
      <c r="AA163" s="7">
        <v>1</v>
      </c>
      <c r="AB163" s="1">
        <f>Y163*Z163*AA163</f>
        <v>436.74629916838609</v>
      </c>
      <c r="AC163" t="str">
        <f>CONCATENATE("https://wiki.52poke.com/wiki/", B163)</f>
        <v>https://wiki.52poke.com/wiki/梦梦蚀</v>
      </c>
      <c r="AD163" s="6">
        <f>(T163-AB163)^2</f>
        <v>5.4767359674068345E-8</v>
      </c>
      <c r="AE163" t="str">
        <f>IF(ISNUMBER(SEARCH(AE$1,$D163)),"T","")</f>
        <v/>
      </c>
      <c r="AF163" t="str">
        <f>IF(ISNUMBER(SEARCH(AF$1,$D163)),"T","")</f>
        <v/>
      </c>
      <c r="AG163" t="str">
        <f>IF(ISNUMBER(SEARCH(AG$1,$D163)),"T","")</f>
        <v/>
      </c>
      <c r="AH163" t="str">
        <f>IF(ISNUMBER(SEARCH(AH$1,$D163)),"T","")</f>
        <v/>
      </c>
      <c r="AI163" t="str">
        <f>IF(ISNUMBER(SEARCH(AI$1,$D163)),"T","")</f>
        <v/>
      </c>
      <c r="AJ163" t="str">
        <f>IF(ISNUMBER(SEARCH(AJ$1,$D163)),"T","")</f>
        <v/>
      </c>
      <c r="AK163" t="str">
        <f>IF(ISNUMBER(SEARCH(AK$1,$D163)),"T","")</f>
        <v/>
      </c>
      <c r="AL163" t="str">
        <f>IF(ISNUMBER(SEARCH(AL$1,$D163)),"T","")</f>
        <v/>
      </c>
      <c r="AM163" t="str">
        <f>IF(ISNUMBER(SEARCH(AM$1,$D163)),"T","")</f>
        <v/>
      </c>
      <c r="AN163" t="str">
        <f>IF(ISNUMBER(SEARCH(AN$1,$D163)),"T","")</f>
        <v/>
      </c>
      <c r="AO163" t="str">
        <f>IF(ISNUMBER(SEARCH(AO$1,$D163)),"T","")</f>
        <v>T</v>
      </c>
      <c r="AP163" t="str">
        <f>IF(ISNUMBER(SEARCH(AP$1,$D163)),"T","")</f>
        <v/>
      </c>
      <c r="AQ163" t="str">
        <f>IF(ISNUMBER(SEARCH(AQ$1,$D163)),"T","")</f>
        <v/>
      </c>
      <c r="AR163" t="str">
        <f>IF(ISNUMBER(SEARCH(AR$1,$D163)),"T","")</f>
        <v/>
      </c>
      <c r="AS163" t="str">
        <f>IF(ISNUMBER(SEARCH(AS$1,$D163)),"T","")</f>
        <v/>
      </c>
      <c r="AT163" t="str">
        <f>IF(ISNUMBER(SEARCH(AT$1,$D163)),"T","")</f>
        <v/>
      </c>
      <c r="AU163" t="str">
        <f>IF(ISNUMBER(SEARCH(AU$1,$D163)),"T","")</f>
        <v/>
      </c>
      <c r="AV163" t="str">
        <f>IF(ISNUMBER(SEARCH(AV$1,$D163)),"T","")</f>
        <v/>
      </c>
    </row>
    <row r="164" spans="1:48" x14ac:dyDescent="0.85">
      <c r="A164">
        <v>780</v>
      </c>
      <c r="B164" t="s">
        <v>1731</v>
      </c>
      <c r="C164" t="s">
        <v>1733</v>
      </c>
      <c r="D164" t="s">
        <v>1732</v>
      </c>
      <c r="E164">
        <v>7</v>
      </c>
      <c r="F164">
        <v>78</v>
      </c>
      <c r="G164">
        <v>60</v>
      </c>
      <c r="H164">
        <v>85</v>
      </c>
      <c r="I164">
        <v>135</v>
      </c>
      <c r="J164">
        <v>91</v>
      </c>
      <c r="K164">
        <v>36</v>
      </c>
      <c r="L164">
        <f>MAX(G164,I164)</f>
        <v>135</v>
      </c>
      <c r="M164">
        <f>MIN(H164,J164)</f>
        <v>85</v>
      </c>
      <c r="N164" s="1">
        <f>(F164*2+31)/2+60</f>
        <v>153.5</v>
      </c>
      <c r="O164" s="1">
        <f>(L164*2+31)/2+5</f>
        <v>155.5</v>
      </c>
      <c r="P164" s="1">
        <f>(M164*2+31)/2+5</f>
        <v>105.5</v>
      </c>
      <c r="Q164" s="1">
        <f>N164*P164</f>
        <v>16194.25</v>
      </c>
      <c r="R164" s="1">
        <f>((H164*2+31)/2+5)*N164</f>
        <v>16194.25</v>
      </c>
      <c r="S164" s="1">
        <f>((J164*2+31)/2+5)*N164</f>
        <v>17115.25</v>
      </c>
      <c r="T164" s="1">
        <v>435.90086122668356</v>
      </c>
      <c r="U164" s="1">
        <f>IF(T164&lt;200, 0, T164)</f>
        <v>435.90086122668356</v>
      </c>
      <c r="V164" s="5">
        <f>U164*O164</f>
        <v>67782.583920749297</v>
      </c>
      <c r="W164" s="2">
        <f>Q164/(constants!$B$1 * constants!$B$2 * (110/250) * AVERAGE(0.8, 1) * 1.5)</f>
        <v>2.481148585795415</v>
      </c>
      <c r="X164" s="3">
        <v>6.7232778982626806E-2</v>
      </c>
      <c r="Y164" s="1">
        <f>(W164+X164)*O164</f>
        <v>396.27330222298548</v>
      </c>
      <c r="Z164" s="7">
        <v>1.1000000000000001</v>
      </c>
      <c r="AA164" s="7">
        <v>1</v>
      </c>
      <c r="AB164" s="1">
        <f>Y164*Z164*AA164</f>
        <v>435.90063244528409</v>
      </c>
      <c r="AC164" t="str">
        <f>CONCATENATE("https://wiki.52poke.com/wiki/", B164)</f>
        <v>https://wiki.52poke.com/wiki/老翁龙</v>
      </c>
      <c r="AD164" s="6">
        <f>(T164-AB164)^2</f>
        <v>5.2340928744021428E-8</v>
      </c>
      <c r="AE164" t="str">
        <f>IF(ISNUMBER(SEARCH(AE$1,$D164)),"T","")</f>
        <v>T</v>
      </c>
      <c r="AF164" t="str">
        <f>IF(ISNUMBER(SEARCH(AF$1,$D164)),"T","")</f>
        <v/>
      </c>
      <c r="AG164" t="str">
        <f>IF(ISNUMBER(SEARCH(AG$1,$D164)),"T","")</f>
        <v/>
      </c>
      <c r="AH164" t="str">
        <f>IF(ISNUMBER(SEARCH(AH$1,$D164)),"T","")</f>
        <v/>
      </c>
      <c r="AI164" t="str">
        <f>IF(ISNUMBER(SEARCH(AI$1,$D164)),"T","")</f>
        <v/>
      </c>
      <c r="AJ164" t="str">
        <f>IF(ISNUMBER(SEARCH(AJ$1,$D164)),"T","")</f>
        <v/>
      </c>
      <c r="AK164" t="str">
        <f>IF(ISNUMBER(SEARCH(AK$1,$D164)),"T","")</f>
        <v/>
      </c>
      <c r="AL164" t="str">
        <f>IF(ISNUMBER(SEARCH(AL$1,$D164)),"T","")</f>
        <v/>
      </c>
      <c r="AM164" t="str">
        <f>IF(ISNUMBER(SEARCH(AM$1,$D164)),"T","")</f>
        <v/>
      </c>
      <c r="AN164" t="str">
        <f>IF(ISNUMBER(SEARCH(AN$1,$D164)),"T","")</f>
        <v/>
      </c>
      <c r="AO164" t="str">
        <f>IF(ISNUMBER(SEARCH(AO$1,$D164)),"T","")</f>
        <v/>
      </c>
      <c r="AP164" t="str">
        <f>IF(ISNUMBER(SEARCH(AP$1,$D164)),"T","")</f>
        <v/>
      </c>
      <c r="AQ164" t="str">
        <f>IF(ISNUMBER(SEARCH(AQ$1,$D164)),"T","")</f>
        <v/>
      </c>
      <c r="AR164" t="str">
        <f>IF(ISNUMBER(SEARCH(AR$1,$D164)),"T","")</f>
        <v/>
      </c>
      <c r="AS164" t="str">
        <f>IF(ISNUMBER(SEARCH(AS$1,$D164)),"T","")</f>
        <v>T</v>
      </c>
      <c r="AT164" t="str">
        <f>IF(ISNUMBER(SEARCH(AT$1,$D164)),"T","")</f>
        <v/>
      </c>
      <c r="AU164" t="str">
        <f>IF(ISNUMBER(SEARCH(AU$1,$D164)),"T","")</f>
        <v/>
      </c>
      <c r="AV164" t="str">
        <f>IF(ISNUMBER(SEARCH(AV$1,$D164)),"T","")</f>
        <v/>
      </c>
    </row>
    <row r="165" spans="1:48" x14ac:dyDescent="0.85">
      <c r="A165">
        <v>908</v>
      </c>
      <c r="B165" t="s">
        <v>2007</v>
      </c>
      <c r="C165" t="s">
        <v>2008</v>
      </c>
      <c r="D165" t="s">
        <v>636</v>
      </c>
      <c r="E165">
        <v>9</v>
      </c>
      <c r="F165">
        <v>76</v>
      </c>
      <c r="G165">
        <v>110</v>
      </c>
      <c r="H165">
        <v>70</v>
      </c>
      <c r="I165">
        <v>81</v>
      </c>
      <c r="J165">
        <v>70</v>
      </c>
      <c r="K165">
        <v>123</v>
      </c>
      <c r="L165">
        <f>MAX(G165,I165)</f>
        <v>110</v>
      </c>
      <c r="M165">
        <f>MIN(H165,J165)</f>
        <v>70</v>
      </c>
      <c r="N165" s="1">
        <f>(F165*2+31)/2+60</f>
        <v>151.5</v>
      </c>
      <c r="O165" s="1">
        <f>(L165*2+31)/2+5</f>
        <v>130.5</v>
      </c>
      <c r="P165" s="1">
        <f>(M165*2+31)/2+5</f>
        <v>90.5</v>
      </c>
      <c r="Q165" s="1">
        <f>N165*P165</f>
        <v>13710.75</v>
      </c>
      <c r="R165" s="1">
        <f>((H165*2+31)/2+5)*N165</f>
        <v>13710.75</v>
      </c>
      <c r="S165" s="1">
        <f>((J165*2+31)/2+5)*N165</f>
        <v>13710.75</v>
      </c>
      <c r="T165" s="1">
        <v>435.89222103293719</v>
      </c>
      <c r="U165" s="1">
        <f>IF(T165&lt;200, 0, T165)</f>
        <v>435.89222103293719</v>
      </c>
      <c r="V165" s="5">
        <f>U165*O165</f>
        <v>56883.934844798299</v>
      </c>
      <c r="W165" s="2">
        <f>Q165/(constants!$B$1 * constants!$B$2 * (110/250) * AVERAGE(0.8, 1) * 1.5)</f>
        <v>2.1006473268409769</v>
      </c>
      <c r="X165" s="3">
        <v>0.93586997359518653</v>
      </c>
      <c r="Y165" s="1">
        <f>(W165+X165)*O165</f>
        <v>396.26550770691932</v>
      </c>
      <c r="Z165" s="7">
        <v>1.1000000000000001</v>
      </c>
      <c r="AA165" s="7">
        <v>1</v>
      </c>
      <c r="AB165" s="1">
        <f>Y165*Z165*AA165</f>
        <v>435.89205847761127</v>
      </c>
      <c r="AC165" t="str">
        <f>CONCATENATE("https://wiki.52poke.com/wiki/", B165)</f>
        <v>https://wiki.52poke.com/wiki/魔幻假面喵</v>
      </c>
      <c r="AD165" s="6">
        <f>(T165-AB165)^2</f>
        <v>2.6424233983195899E-8</v>
      </c>
      <c r="AE165" t="str">
        <f>IF(ISNUMBER(SEARCH(AE$1,$D165)),"T","")</f>
        <v/>
      </c>
      <c r="AF165" t="str">
        <f>IF(ISNUMBER(SEARCH(AF$1,$D165)),"T","")</f>
        <v/>
      </c>
      <c r="AG165" t="str">
        <f>IF(ISNUMBER(SEARCH(AG$1,$D165)),"T","")</f>
        <v/>
      </c>
      <c r="AH165" t="str">
        <f>IF(ISNUMBER(SEARCH(AH$1,$D165)),"T","")</f>
        <v>T</v>
      </c>
      <c r="AI165" t="str">
        <f>IF(ISNUMBER(SEARCH(AI$1,$D165)),"T","")</f>
        <v/>
      </c>
      <c r="AJ165" t="str">
        <f>IF(ISNUMBER(SEARCH(AJ$1,$D165)),"T","")</f>
        <v/>
      </c>
      <c r="AK165" t="str">
        <f>IF(ISNUMBER(SEARCH(AK$1,$D165)),"T","")</f>
        <v/>
      </c>
      <c r="AL165" t="str">
        <f>IF(ISNUMBER(SEARCH(AL$1,$D165)),"T","")</f>
        <v/>
      </c>
      <c r="AM165" t="str">
        <f>IF(ISNUMBER(SEARCH(AM$1,$D165)),"T","")</f>
        <v/>
      </c>
      <c r="AN165" t="str">
        <f>IF(ISNUMBER(SEARCH(AN$1,$D165)),"T","")</f>
        <v/>
      </c>
      <c r="AO165" t="str">
        <f>IF(ISNUMBER(SEARCH(AO$1,$D165)),"T","")</f>
        <v/>
      </c>
      <c r="AP165" t="str">
        <f>IF(ISNUMBER(SEARCH(AP$1,$D165)),"T","")</f>
        <v/>
      </c>
      <c r="AQ165" t="str">
        <f>IF(ISNUMBER(SEARCH(AQ$1,$D165)),"T","")</f>
        <v/>
      </c>
      <c r="AR165" t="str">
        <f>IF(ISNUMBER(SEARCH(AR$1,$D165)),"T","")</f>
        <v/>
      </c>
      <c r="AS165" t="str">
        <f>IF(ISNUMBER(SEARCH(AS$1,$D165)),"T","")</f>
        <v/>
      </c>
      <c r="AT165" t="str">
        <f>IF(ISNUMBER(SEARCH(AT$1,$D165)),"T","")</f>
        <v>T</v>
      </c>
      <c r="AU165" t="str">
        <f>IF(ISNUMBER(SEARCH(AU$1,$D165)),"T","")</f>
        <v/>
      </c>
      <c r="AV165" t="str">
        <f>IF(ISNUMBER(SEARCH(AV$1,$D165)),"T","")</f>
        <v/>
      </c>
    </row>
    <row r="166" spans="1:48" x14ac:dyDescent="0.85">
      <c r="A166">
        <v>900</v>
      </c>
      <c r="B166" t="s">
        <v>1990</v>
      </c>
      <c r="C166" t="s">
        <v>1991</v>
      </c>
      <c r="D166" t="s">
        <v>502</v>
      </c>
      <c r="E166">
        <v>8</v>
      </c>
      <c r="F166">
        <v>70</v>
      </c>
      <c r="G166">
        <v>135</v>
      </c>
      <c r="H166">
        <v>95</v>
      </c>
      <c r="I166">
        <v>45</v>
      </c>
      <c r="J166">
        <v>70</v>
      </c>
      <c r="K166">
        <v>85</v>
      </c>
      <c r="L166">
        <f>MAX(G166,I166)</f>
        <v>135</v>
      </c>
      <c r="M166">
        <f>MIN(H166,J166)</f>
        <v>70</v>
      </c>
      <c r="N166" s="1">
        <f>(F166*2+31)/2+60</f>
        <v>145.5</v>
      </c>
      <c r="O166" s="1">
        <f>(L166*2+31)/2+5</f>
        <v>155.5</v>
      </c>
      <c r="P166" s="1">
        <f>(M166*2+31)/2+5</f>
        <v>90.5</v>
      </c>
      <c r="Q166" s="1">
        <f>N166*P166</f>
        <v>13167.75</v>
      </c>
      <c r="R166" s="1">
        <f>((H166*2+31)/2+5)*N166</f>
        <v>16805.25</v>
      </c>
      <c r="S166" s="1">
        <f>((J166*2+31)/2+5)*N166</f>
        <v>13167.75</v>
      </c>
      <c r="T166" s="1">
        <v>435.68361355796577</v>
      </c>
      <c r="U166" s="1">
        <f>IF(T166&lt;200, 0, T166)</f>
        <v>435.68361355796577</v>
      </c>
      <c r="V166" s="5">
        <f>U166*O166</f>
        <v>67748.801908263675</v>
      </c>
      <c r="W166" s="2">
        <f>Q166/(constants!$B$1 * constants!$B$2 * (110/250) * AVERAGE(0.8, 1) * 1.5)</f>
        <v>2.0174533733027205</v>
      </c>
      <c r="X166" s="3">
        <v>0.52965815860554721</v>
      </c>
      <c r="Y166" s="1">
        <f>(W166+X166)*O166</f>
        <v>396.07584321173562</v>
      </c>
      <c r="Z166" s="7">
        <v>1.1000000000000001</v>
      </c>
      <c r="AA166" s="7">
        <v>1</v>
      </c>
      <c r="AB166" s="1">
        <f>Y166*Z166*AA166</f>
        <v>435.68342753290921</v>
      </c>
      <c r="AC166" t="str">
        <f>CONCATENATE("https://wiki.52poke.com/wiki/", B166)</f>
        <v>https://wiki.52poke.com/wiki/劈斧螳螂</v>
      </c>
      <c r="AD166" s="6">
        <f>(T166-AB166)^2</f>
        <v>3.4605321669705009E-8</v>
      </c>
      <c r="AE166" t="str">
        <f>IF(ISNUMBER(SEARCH(AE$1,$D166)),"T","")</f>
        <v/>
      </c>
      <c r="AF166" t="str">
        <f>IF(ISNUMBER(SEARCH(AF$1,$D166)),"T","")</f>
        <v/>
      </c>
      <c r="AG166" t="str">
        <f>IF(ISNUMBER(SEARCH(AG$1,$D166)),"T","")</f>
        <v/>
      </c>
      <c r="AH166" t="str">
        <f>IF(ISNUMBER(SEARCH(AH$1,$D166)),"T","")</f>
        <v/>
      </c>
      <c r="AI166" t="str">
        <f>IF(ISNUMBER(SEARCH(AI$1,$D166)),"T","")</f>
        <v/>
      </c>
      <c r="AJ166" t="str">
        <f>IF(ISNUMBER(SEARCH(AJ$1,$D166)),"T","")</f>
        <v/>
      </c>
      <c r="AK166" t="str">
        <f>IF(ISNUMBER(SEARCH(AK$1,$D166)),"T","")</f>
        <v/>
      </c>
      <c r="AL166" t="str">
        <f>IF(ISNUMBER(SEARCH(AL$1,$D166)),"T","")</f>
        <v/>
      </c>
      <c r="AM166" t="str">
        <f>IF(ISNUMBER(SEARCH(AM$1,$D166)),"T","")</f>
        <v/>
      </c>
      <c r="AN166" t="str">
        <f>IF(ISNUMBER(SEARCH(AN$1,$D166)),"T","")</f>
        <v/>
      </c>
      <c r="AO166" t="str">
        <f>IF(ISNUMBER(SEARCH(AO$1,$D166)),"T","")</f>
        <v/>
      </c>
      <c r="AP166" t="str">
        <f>IF(ISNUMBER(SEARCH(AP$1,$D166)),"T","")</f>
        <v>T</v>
      </c>
      <c r="AQ166" t="str">
        <f>IF(ISNUMBER(SEARCH(AQ$1,$D166)),"T","")</f>
        <v>T</v>
      </c>
      <c r="AR166" t="str">
        <f>IF(ISNUMBER(SEARCH(AR$1,$D166)),"T","")</f>
        <v/>
      </c>
      <c r="AS166" t="str">
        <f>IF(ISNUMBER(SEARCH(AS$1,$D166)),"T","")</f>
        <v/>
      </c>
      <c r="AT166" t="str">
        <f>IF(ISNUMBER(SEARCH(AT$1,$D166)),"T","")</f>
        <v/>
      </c>
      <c r="AU166" t="str">
        <f>IF(ISNUMBER(SEARCH(AU$1,$D166)),"T","")</f>
        <v/>
      </c>
      <c r="AV166" t="str">
        <f>IF(ISNUMBER(SEARCH(AV$1,$D166)),"T","")</f>
        <v/>
      </c>
    </row>
    <row r="167" spans="1:48" x14ac:dyDescent="0.85">
      <c r="A167">
        <v>217</v>
      </c>
      <c r="B167" t="s">
        <v>512</v>
      </c>
      <c r="C167" t="s">
        <v>513</v>
      </c>
      <c r="D167" t="s">
        <v>265</v>
      </c>
      <c r="E167">
        <v>2</v>
      </c>
      <c r="F167">
        <v>90</v>
      </c>
      <c r="G167">
        <v>130</v>
      </c>
      <c r="H167">
        <v>75</v>
      </c>
      <c r="I167">
        <v>75</v>
      </c>
      <c r="J167">
        <v>75</v>
      </c>
      <c r="K167">
        <v>55</v>
      </c>
      <c r="L167">
        <f>MAX(G167,I167)</f>
        <v>130</v>
      </c>
      <c r="M167">
        <f>MIN(H167,J167)</f>
        <v>75</v>
      </c>
      <c r="N167" s="1">
        <f>(F167*2+31)/2+60</f>
        <v>165.5</v>
      </c>
      <c r="O167" s="1">
        <f>(L167*2+31)/2+5</f>
        <v>150.5</v>
      </c>
      <c r="P167" s="1">
        <f>(M167*2+31)/2+5</f>
        <v>95.5</v>
      </c>
      <c r="Q167" s="1">
        <f>N167*P167</f>
        <v>15805.25</v>
      </c>
      <c r="R167" s="1">
        <f>((H167*2+31)/2+5)*N167</f>
        <v>15805.25</v>
      </c>
      <c r="S167" s="1">
        <f>((J167*2+31)/2+5)*N167</f>
        <v>15805.25</v>
      </c>
      <c r="T167" s="1">
        <v>435.57283961798777</v>
      </c>
      <c r="U167" s="1">
        <f>IF(T167&lt;200, 0, T167)</f>
        <v>435.57283961798777</v>
      </c>
      <c r="V167" s="5">
        <f>U167*O167</f>
        <v>65553.712362507154</v>
      </c>
      <c r="W167" s="2">
        <f>Q167/(constants!$B$1 * constants!$B$2 * (110/250) * AVERAGE(0.8, 1) * 1.5)</f>
        <v>2.4215492341814522</v>
      </c>
      <c r="X167" s="3">
        <v>0.20951463481115962</v>
      </c>
      <c r="Y167" s="1">
        <f>(W167+X167)*O167</f>
        <v>395.97511228338806</v>
      </c>
      <c r="Z167" s="7">
        <v>1.1000000000000001</v>
      </c>
      <c r="AA167" s="7">
        <v>1</v>
      </c>
      <c r="AB167" s="1">
        <f>Y167*Z167*AA167</f>
        <v>435.57262351172687</v>
      </c>
      <c r="AC167" t="str">
        <f>CONCATENATE("https://wiki.52poke.com/wiki/", B167)</f>
        <v>https://wiki.52poke.com/wiki/圈圈熊</v>
      </c>
      <c r="AD167" s="6">
        <f>(T167-AB167)^2</f>
        <v>4.6701915997331313E-8</v>
      </c>
      <c r="AE167" t="str">
        <f>IF(ISNUMBER(SEARCH(AE$1,$D167)),"T","")</f>
        <v>T</v>
      </c>
      <c r="AF167" t="str">
        <f>IF(ISNUMBER(SEARCH(AF$1,$D167)),"T","")</f>
        <v/>
      </c>
      <c r="AG167" t="str">
        <f>IF(ISNUMBER(SEARCH(AG$1,$D167)),"T","")</f>
        <v/>
      </c>
      <c r="AH167" t="str">
        <f>IF(ISNUMBER(SEARCH(AH$1,$D167)),"T","")</f>
        <v/>
      </c>
      <c r="AI167" t="str">
        <f>IF(ISNUMBER(SEARCH(AI$1,$D167)),"T","")</f>
        <v/>
      </c>
      <c r="AJ167" t="str">
        <f>IF(ISNUMBER(SEARCH(AJ$1,$D167)),"T","")</f>
        <v/>
      </c>
      <c r="AK167" t="str">
        <f>IF(ISNUMBER(SEARCH(AK$1,$D167)),"T","")</f>
        <v/>
      </c>
      <c r="AL167" t="str">
        <f>IF(ISNUMBER(SEARCH(AL$1,$D167)),"T","")</f>
        <v/>
      </c>
      <c r="AM167" t="str">
        <f>IF(ISNUMBER(SEARCH(AM$1,$D167)),"T","")</f>
        <v/>
      </c>
      <c r="AN167" t="str">
        <f>IF(ISNUMBER(SEARCH(AN$1,$D167)),"T","")</f>
        <v/>
      </c>
      <c r="AO167" t="str">
        <f>IF(ISNUMBER(SEARCH(AO$1,$D167)),"T","")</f>
        <v/>
      </c>
      <c r="AP167" t="str">
        <f>IF(ISNUMBER(SEARCH(AP$1,$D167)),"T","")</f>
        <v/>
      </c>
      <c r="AQ167" t="str">
        <f>IF(ISNUMBER(SEARCH(AQ$1,$D167)),"T","")</f>
        <v/>
      </c>
      <c r="AR167" t="str">
        <f>IF(ISNUMBER(SEARCH(AR$1,$D167)),"T","")</f>
        <v/>
      </c>
      <c r="AS167" t="str">
        <f>IF(ISNUMBER(SEARCH(AS$1,$D167)),"T","")</f>
        <v/>
      </c>
      <c r="AT167" t="str">
        <f>IF(ISNUMBER(SEARCH(AT$1,$D167)),"T","")</f>
        <v/>
      </c>
      <c r="AU167" t="str">
        <f>IF(ISNUMBER(SEARCH(AU$1,$D167)),"T","")</f>
        <v/>
      </c>
      <c r="AV167" t="str">
        <f>IF(ISNUMBER(SEARCH(AV$1,$D167)),"T","")</f>
        <v/>
      </c>
    </row>
    <row r="168" spans="1:48" x14ac:dyDescent="0.85">
      <c r="A168">
        <v>480</v>
      </c>
      <c r="B168" t="s">
        <v>1081</v>
      </c>
      <c r="C168" t="s">
        <v>1082</v>
      </c>
      <c r="D168" t="s">
        <v>160</v>
      </c>
      <c r="E168">
        <v>4</v>
      </c>
      <c r="F168">
        <v>75</v>
      </c>
      <c r="G168">
        <v>75</v>
      </c>
      <c r="H168">
        <v>130</v>
      </c>
      <c r="I168">
        <v>75</v>
      </c>
      <c r="J168">
        <v>130</v>
      </c>
      <c r="K168">
        <v>95</v>
      </c>
      <c r="L168">
        <f>MAX(G168,I168)</f>
        <v>75</v>
      </c>
      <c r="M168">
        <f>MIN(H168,J168)</f>
        <v>130</v>
      </c>
      <c r="N168" s="1">
        <f>(F168*2+31)/2+60</f>
        <v>150.5</v>
      </c>
      <c r="O168" s="1">
        <f>(L168*2+31)/2+5</f>
        <v>95.5</v>
      </c>
      <c r="P168" s="1">
        <f>(M168*2+31)/2+5</f>
        <v>150.5</v>
      </c>
      <c r="Q168" s="1">
        <f>N168*P168</f>
        <v>22650.25</v>
      </c>
      <c r="R168" s="1">
        <f>((H168*2+31)/2+5)*N168</f>
        <v>22650.25</v>
      </c>
      <c r="S168" s="1">
        <f>((J168*2+31)/2+5)*N168</f>
        <v>22650.25</v>
      </c>
      <c r="T168" s="1">
        <v>435.07897924700131</v>
      </c>
      <c r="U168" s="1">
        <f>IF(T168&lt;200, 0, T168)</f>
        <v>435.07897924700131</v>
      </c>
      <c r="V168" s="5">
        <f>U168*O168</f>
        <v>41550.042518088623</v>
      </c>
      <c r="W168" s="2">
        <f>Q168/(constants!$B$1 * constants!$B$2 * (110/250) * AVERAGE(0.8, 1) * 1.5)</f>
        <v>3.4702833262060673</v>
      </c>
      <c r="X168" s="3">
        <v>0.67135192108008823</v>
      </c>
      <c r="Y168" s="1">
        <f>(W168+X168)*O168</f>
        <v>395.52616611582783</v>
      </c>
      <c r="Z168" s="7">
        <v>1.1000000000000001</v>
      </c>
      <c r="AA168" s="7">
        <v>1</v>
      </c>
      <c r="AB168" s="1">
        <f>Y168*Z168*AA168</f>
        <v>435.07878272741067</v>
      </c>
      <c r="AC168" t="str">
        <f>CONCATENATE("https://wiki.52poke.com/wiki/", B168)</f>
        <v>https://wiki.52poke.com/wiki/由克希</v>
      </c>
      <c r="AD168" s="6">
        <f>(T168-AB168)^2</f>
        <v>3.8619949507293695E-8</v>
      </c>
      <c r="AE168" t="str">
        <f>IF(ISNUMBER(SEARCH(AE$1,$D168)),"T","")</f>
        <v/>
      </c>
      <c r="AF168" t="str">
        <f>IF(ISNUMBER(SEARCH(AF$1,$D168)),"T","")</f>
        <v/>
      </c>
      <c r="AG168" t="str">
        <f>IF(ISNUMBER(SEARCH(AG$1,$D168)),"T","")</f>
        <v/>
      </c>
      <c r="AH168" t="str">
        <f>IF(ISNUMBER(SEARCH(AH$1,$D168)),"T","")</f>
        <v/>
      </c>
      <c r="AI168" t="str">
        <f>IF(ISNUMBER(SEARCH(AI$1,$D168)),"T","")</f>
        <v/>
      </c>
      <c r="AJ168" t="str">
        <f>IF(ISNUMBER(SEARCH(AJ$1,$D168)),"T","")</f>
        <v/>
      </c>
      <c r="AK168" t="str">
        <f>IF(ISNUMBER(SEARCH(AK$1,$D168)),"T","")</f>
        <v/>
      </c>
      <c r="AL168" t="str">
        <f>IF(ISNUMBER(SEARCH(AL$1,$D168)),"T","")</f>
        <v/>
      </c>
      <c r="AM168" t="str">
        <f>IF(ISNUMBER(SEARCH(AM$1,$D168)),"T","")</f>
        <v/>
      </c>
      <c r="AN168" t="str">
        <f>IF(ISNUMBER(SEARCH(AN$1,$D168)),"T","")</f>
        <v/>
      </c>
      <c r="AO168" t="str">
        <f>IF(ISNUMBER(SEARCH(AO$1,$D168)),"T","")</f>
        <v>T</v>
      </c>
      <c r="AP168" t="str">
        <f>IF(ISNUMBER(SEARCH(AP$1,$D168)),"T","")</f>
        <v/>
      </c>
      <c r="AQ168" t="str">
        <f>IF(ISNUMBER(SEARCH(AQ$1,$D168)),"T","")</f>
        <v/>
      </c>
      <c r="AR168" t="str">
        <f>IF(ISNUMBER(SEARCH(AR$1,$D168)),"T","")</f>
        <v/>
      </c>
      <c r="AS168" t="str">
        <f>IF(ISNUMBER(SEARCH(AS$1,$D168)),"T","")</f>
        <v/>
      </c>
      <c r="AT168" t="str">
        <f>IF(ISNUMBER(SEARCH(AT$1,$D168)),"T","")</f>
        <v/>
      </c>
      <c r="AU168" t="str">
        <f>IF(ISNUMBER(SEARCH(AU$1,$D168)),"T","")</f>
        <v/>
      </c>
      <c r="AV168" t="str">
        <f>IF(ISNUMBER(SEARCH(AV$1,$D168)),"T","")</f>
        <v/>
      </c>
    </row>
    <row r="169" spans="1:48" x14ac:dyDescent="0.85">
      <c r="A169">
        <v>538</v>
      </c>
      <c r="B169" t="s">
        <v>1201</v>
      </c>
      <c r="C169" t="s">
        <v>1202</v>
      </c>
      <c r="D169" t="s">
        <v>143</v>
      </c>
      <c r="E169">
        <v>5</v>
      </c>
      <c r="F169">
        <v>120</v>
      </c>
      <c r="G169">
        <v>100</v>
      </c>
      <c r="H169">
        <v>85</v>
      </c>
      <c r="I169">
        <v>30</v>
      </c>
      <c r="J169">
        <v>85</v>
      </c>
      <c r="K169">
        <v>45</v>
      </c>
      <c r="L169">
        <f>MAX(G169,I169)</f>
        <v>100</v>
      </c>
      <c r="M169">
        <f>MIN(H169,J169)</f>
        <v>85</v>
      </c>
      <c r="N169" s="1">
        <f>(F169*2+31)/2+60</f>
        <v>195.5</v>
      </c>
      <c r="O169" s="1">
        <f>(L169*2+31)/2+5</f>
        <v>120.5</v>
      </c>
      <c r="P169" s="1">
        <f>(M169*2+31)/2+5</f>
        <v>105.5</v>
      </c>
      <c r="Q169" s="1">
        <f>N169*P169</f>
        <v>20625.25</v>
      </c>
      <c r="R169" s="1">
        <f>((H169*2+31)/2+5)*N169</f>
        <v>20625.25</v>
      </c>
      <c r="S169" s="1">
        <f>((J169*2+31)/2+5)*N169</f>
        <v>20625.25</v>
      </c>
      <c r="T169" s="1">
        <v>434.68272097826008</v>
      </c>
      <c r="U169" s="1">
        <f>IF(T169&lt;200, 0, T169)</f>
        <v>434.68272097826008</v>
      </c>
      <c r="V169" s="5">
        <f>U169*O169</f>
        <v>52379.267877880338</v>
      </c>
      <c r="W169" s="2">
        <f>Q169/(constants!$B$1 * constants!$B$2 * (110/250) * AVERAGE(0.8, 1) * 1.5)</f>
        <v>3.160029632071685</v>
      </c>
      <c r="X169" s="3">
        <v>0.11935546926756913</v>
      </c>
      <c r="Y169" s="1">
        <f>(W169+X169)*O169</f>
        <v>395.16590471138011</v>
      </c>
      <c r="Z169" s="7">
        <v>1.1000000000000001</v>
      </c>
      <c r="AA169" s="7">
        <v>1</v>
      </c>
      <c r="AB169" s="1">
        <f>Y169*Z169*AA169</f>
        <v>434.68249518251815</v>
      </c>
      <c r="AC169" t="str">
        <f>CONCATENATE("https://wiki.52poke.com/wiki/", B169)</f>
        <v>https://wiki.52poke.com/wiki/投摔鬼</v>
      </c>
      <c r="AD169" s="6">
        <f>(T169-AB169)^2</f>
        <v>5.0983717071935028E-8</v>
      </c>
      <c r="AE169" t="str">
        <f>IF(ISNUMBER(SEARCH(AE$1,$D169)),"T","")</f>
        <v/>
      </c>
      <c r="AF169" t="str">
        <f>IF(ISNUMBER(SEARCH(AF$1,$D169)),"T","")</f>
        <v/>
      </c>
      <c r="AG169" t="str">
        <f>IF(ISNUMBER(SEARCH(AG$1,$D169)),"T","")</f>
        <v/>
      </c>
      <c r="AH169" t="str">
        <f>IF(ISNUMBER(SEARCH(AH$1,$D169)),"T","")</f>
        <v/>
      </c>
      <c r="AI169" t="str">
        <f>IF(ISNUMBER(SEARCH(AI$1,$D169)),"T","")</f>
        <v/>
      </c>
      <c r="AJ169" t="str">
        <f>IF(ISNUMBER(SEARCH(AJ$1,$D169)),"T","")</f>
        <v/>
      </c>
      <c r="AK169" t="str">
        <f>IF(ISNUMBER(SEARCH(AK$1,$D169)),"T","")</f>
        <v>T</v>
      </c>
      <c r="AL169" t="str">
        <f>IF(ISNUMBER(SEARCH(AL$1,$D169)),"T","")</f>
        <v/>
      </c>
      <c r="AM169" t="str">
        <f>IF(ISNUMBER(SEARCH(AM$1,$D169)),"T","")</f>
        <v/>
      </c>
      <c r="AN169" t="str">
        <f>IF(ISNUMBER(SEARCH(AN$1,$D169)),"T","")</f>
        <v/>
      </c>
      <c r="AO169" t="str">
        <f>IF(ISNUMBER(SEARCH(AO$1,$D169)),"T","")</f>
        <v/>
      </c>
      <c r="AP169" t="str">
        <f>IF(ISNUMBER(SEARCH(AP$1,$D169)),"T","")</f>
        <v/>
      </c>
      <c r="AQ169" t="str">
        <f>IF(ISNUMBER(SEARCH(AQ$1,$D169)),"T","")</f>
        <v/>
      </c>
      <c r="AR169" t="str">
        <f>IF(ISNUMBER(SEARCH(AR$1,$D169)),"T","")</f>
        <v/>
      </c>
      <c r="AS169" t="str">
        <f>IF(ISNUMBER(SEARCH(AS$1,$D169)),"T","")</f>
        <v/>
      </c>
      <c r="AT169" t="str">
        <f>IF(ISNUMBER(SEARCH(AT$1,$D169)),"T","")</f>
        <v/>
      </c>
      <c r="AU169" t="str">
        <f>IF(ISNUMBER(SEARCH(AU$1,$D169)),"T","")</f>
        <v/>
      </c>
      <c r="AV169" t="str">
        <f>IF(ISNUMBER(SEARCH(AV$1,$D169)),"T","")</f>
        <v/>
      </c>
    </row>
    <row r="170" spans="1:48" x14ac:dyDescent="0.85">
      <c r="A170">
        <v>623</v>
      </c>
      <c r="B170" t="s">
        <v>1382</v>
      </c>
      <c r="C170" t="s">
        <v>1383</v>
      </c>
      <c r="D170" t="s">
        <v>1253</v>
      </c>
      <c r="E170">
        <v>5</v>
      </c>
      <c r="F170">
        <v>89</v>
      </c>
      <c r="G170">
        <v>124</v>
      </c>
      <c r="H170">
        <v>80</v>
      </c>
      <c r="I170">
        <v>55</v>
      </c>
      <c r="J170">
        <v>80</v>
      </c>
      <c r="K170">
        <v>55</v>
      </c>
      <c r="L170">
        <f>MAX(G170,I170)</f>
        <v>124</v>
      </c>
      <c r="M170">
        <f>MIN(H170,J170)</f>
        <v>80</v>
      </c>
      <c r="N170" s="1">
        <f>(F170*2+31)/2+60</f>
        <v>164.5</v>
      </c>
      <c r="O170" s="1">
        <f>(L170*2+31)/2+5</f>
        <v>144.5</v>
      </c>
      <c r="P170" s="1">
        <f>(M170*2+31)/2+5</f>
        <v>100.5</v>
      </c>
      <c r="Q170" s="1">
        <f>N170*P170</f>
        <v>16532.25</v>
      </c>
      <c r="R170" s="1">
        <f>((H170*2+31)/2+5)*N170</f>
        <v>16532.25</v>
      </c>
      <c r="S170" s="1">
        <f>((J170*2+31)/2+5)*N170</f>
        <v>16532.25</v>
      </c>
      <c r="T170" s="1">
        <v>434.26538791120885</v>
      </c>
      <c r="U170" s="1">
        <f>IF(T170&lt;200, 0, T170)</f>
        <v>434.26538791120885</v>
      </c>
      <c r="V170" s="5">
        <f>U170*O170</f>
        <v>62751.348553169679</v>
      </c>
      <c r="W170" s="2">
        <f>Q170/(constants!$B$1 * constants!$B$2 * (110/250) * AVERAGE(0.8, 1) * 1.5)</f>
        <v>2.5329341406682158</v>
      </c>
      <c r="X170" s="3">
        <v>0.19915249586183281</v>
      </c>
      <c r="Y170" s="1">
        <f>(W170+X170)*O170</f>
        <v>394.78651897859203</v>
      </c>
      <c r="Z170" s="7">
        <v>1.1000000000000001</v>
      </c>
      <c r="AA170" s="7">
        <v>1</v>
      </c>
      <c r="AB170" s="1">
        <f>Y170*Z170*AA170</f>
        <v>434.26517087645129</v>
      </c>
      <c r="AC170" t="str">
        <f>CONCATENATE("https://wiki.52poke.com/wiki/", B170)</f>
        <v>https://wiki.52poke.com/wiki/泥偶巨人</v>
      </c>
      <c r="AD170" s="6">
        <f>(T170-AB170)^2</f>
        <v>4.7104085986654609E-8</v>
      </c>
      <c r="AE170" t="str">
        <f>IF(ISNUMBER(SEARCH(AE$1,$D170)),"T","")</f>
        <v/>
      </c>
      <c r="AF170" t="str">
        <f>IF(ISNUMBER(SEARCH(AF$1,$D170)),"T","")</f>
        <v/>
      </c>
      <c r="AG170" t="str">
        <f>IF(ISNUMBER(SEARCH(AG$1,$D170)),"T","")</f>
        <v/>
      </c>
      <c r="AH170" t="str">
        <f>IF(ISNUMBER(SEARCH(AH$1,$D170)),"T","")</f>
        <v/>
      </c>
      <c r="AI170" t="str">
        <f>IF(ISNUMBER(SEARCH(AI$1,$D170)),"T","")</f>
        <v/>
      </c>
      <c r="AJ170" t="str">
        <f>IF(ISNUMBER(SEARCH(AJ$1,$D170)),"T","")</f>
        <v/>
      </c>
      <c r="AK170" t="str">
        <f>IF(ISNUMBER(SEARCH(AK$1,$D170)),"T","")</f>
        <v/>
      </c>
      <c r="AL170" t="str">
        <f>IF(ISNUMBER(SEARCH(AL$1,$D170)),"T","")</f>
        <v/>
      </c>
      <c r="AM170" t="str">
        <f>IF(ISNUMBER(SEARCH(AM$1,$D170)),"T","")</f>
        <v>T</v>
      </c>
      <c r="AN170" t="str">
        <f>IF(ISNUMBER(SEARCH(AN$1,$D170)),"T","")</f>
        <v/>
      </c>
      <c r="AO170" t="str">
        <f>IF(ISNUMBER(SEARCH(AO$1,$D170)),"T","")</f>
        <v/>
      </c>
      <c r="AP170" t="str">
        <f>IF(ISNUMBER(SEARCH(AP$1,$D170)),"T","")</f>
        <v/>
      </c>
      <c r="AQ170" t="str">
        <f>IF(ISNUMBER(SEARCH(AQ$1,$D170)),"T","")</f>
        <v/>
      </c>
      <c r="AR170" t="str">
        <f>IF(ISNUMBER(SEARCH(AR$1,$D170)),"T","")</f>
        <v>T</v>
      </c>
      <c r="AS170" t="str">
        <f>IF(ISNUMBER(SEARCH(AS$1,$D170)),"T","")</f>
        <v/>
      </c>
      <c r="AT170" t="str">
        <f>IF(ISNUMBER(SEARCH(AT$1,$D170)),"T","")</f>
        <v/>
      </c>
      <c r="AU170" t="str">
        <f>IF(ISNUMBER(SEARCH(AU$1,$D170)),"T","")</f>
        <v/>
      </c>
      <c r="AV170" t="str">
        <f>IF(ISNUMBER(SEARCH(AV$1,$D170)),"T","")</f>
        <v/>
      </c>
    </row>
    <row r="171" spans="1:48" x14ac:dyDescent="0.85">
      <c r="A171">
        <v>655</v>
      </c>
      <c r="B171" t="s">
        <v>1455</v>
      </c>
      <c r="C171" t="s">
        <v>1457</v>
      </c>
      <c r="D171" t="s">
        <v>1456</v>
      </c>
      <c r="E171">
        <v>6</v>
      </c>
      <c r="F171">
        <v>75</v>
      </c>
      <c r="G171">
        <v>69</v>
      </c>
      <c r="H171">
        <v>72</v>
      </c>
      <c r="I171">
        <v>114</v>
      </c>
      <c r="J171">
        <v>100</v>
      </c>
      <c r="K171">
        <v>104</v>
      </c>
      <c r="L171">
        <f>MAX(G171,I171)</f>
        <v>114</v>
      </c>
      <c r="M171">
        <f>MIN(H171,J171)</f>
        <v>72</v>
      </c>
      <c r="N171" s="1">
        <f>(F171*2+31)/2+60</f>
        <v>150.5</v>
      </c>
      <c r="O171" s="1">
        <f>(L171*2+31)/2+5</f>
        <v>134.5</v>
      </c>
      <c r="P171" s="1">
        <f>(M171*2+31)/2+5</f>
        <v>92.5</v>
      </c>
      <c r="Q171" s="1">
        <f>N171*P171</f>
        <v>13921.25</v>
      </c>
      <c r="R171" s="1">
        <f>((H171*2+31)/2+5)*N171</f>
        <v>13921.25</v>
      </c>
      <c r="S171" s="1">
        <f>((J171*2+31)/2+5)*N171</f>
        <v>18135.25</v>
      </c>
      <c r="T171" s="1">
        <v>434.13618454192834</v>
      </c>
      <c r="U171" s="1">
        <f>IF(T171&lt;200, 0, T171)</f>
        <v>434.13618454192834</v>
      </c>
      <c r="V171" s="5">
        <f>U171*O171</f>
        <v>58391.316820889362</v>
      </c>
      <c r="W171" s="2">
        <f>Q171/(constants!$B$1 * constants!$B$2 * (110/250) * AVERAGE(0.8, 1) * 1.5)</f>
        <v>2.132898389860872</v>
      </c>
      <c r="X171" s="3">
        <v>0.80144439102367537</v>
      </c>
      <c r="Y171" s="1">
        <f>(W171+X171)*O171</f>
        <v>394.66910402897162</v>
      </c>
      <c r="Z171" s="7">
        <v>1.1000000000000001</v>
      </c>
      <c r="AA171" s="7">
        <v>1</v>
      </c>
      <c r="AB171" s="1">
        <f>Y171*Z171*AA171</f>
        <v>434.13601443186883</v>
      </c>
      <c r="AC171" t="str">
        <f>CONCATENATE("https://wiki.52poke.com/wiki/", B171)</f>
        <v>https://wiki.52poke.com/wiki/妖火红狐</v>
      </c>
      <c r="AD171" s="6">
        <f>(T171-AB171)^2</f>
        <v>2.8937432347915297E-8</v>
      </c>
      <c r="AE171" t="str">
        <f>IF(ISNUMBER(SEARCH(AE$1,$D171)),"T","")</f>
        <v/>
      </c>
      <c r="AF171" t="str">
        <f>IF(ISNUMBER(SEARCH(AF$1,$D171)),"T","")</f>
        <v>T</v>
      </c>
      <c r="AG171" t="str">
        <f>IF(ISNUMBER(SEARCH(AG$1,$D171)),"T","")</f>
        <v/>
      </c>
      <c r="AH171" t="str">
        <f>IF(ISNUMBER(SEARCH(AH$1,$D171)),"T","")</f>
        <v/>
      </c>
      <c r="AI171" t="str">
        <f>IF(ISNUMBER(SEARCH(AI$1,$D171)),"T","")</f>
        <v/>
      </c>
      <c r="AJ171" t="str">
        <f>IF(ISNUMBER(SEARCH(AJ$1,$D171)),"T","")</f>
        <v/>
      </c>
      <c r="AK171" t="str">
        <f>IF(ISNUMBER(SEARCH(AK$1,$D171)),"T","")</f>
        <v/>
      </c>
      <c r="AL171" t="str">
        <f>IF(ISNUMBER(SEARCH(AL$1,$D171)),"T","")</f>
        <v/>
      </c>
      <c r="AM171" t="str">
        <f>IF(ISNUMBER(SEARCH(AM$1,$D171)),"T","")</f>
        <v/>
      </c>
      <c r="AN171" t="str">
        <f>IF(ISNUMBER(SEARCH(AN$1,$D171)),"T","")</f>
        <v/>
      </c>
      <c r="AO171" t="str">
        <f>IF(ISNUMBER(SEARCH(AO$1,$D171)),"T","")</f>
        <v>T</v>
      </c>
      <c r="AP171" t="str">
        <f>IF(ISNUMBER(SEARCH(AP$1,$D171)),"T","")</f>
        <v/>
      </c>
      <c r="AQ171" t="str">
        <f>IF(ISNUMBER(SEARCH(AQ$1,$D171)),"T","")</f>
        <v/>
      </c>
      <c r="AR171" t="str">
        <f>IF(ISNUMBER(SEARCH(AR$1,$D171)),"T","")</f>
        <v/>
      </c>
      <c r="AS171" t="str">
        <f>IF(ISNUMBER(SEARCH(AS$1,$D171)),"T","")</f>
        <v/>
      </c>
      <c r="AT171" t="str">
        <f>IF(ISNUMBER(SEARCH(AT$1,$D171)),"T","")</f>
        <v/>
      </c>
      <c r="AU171" t="str">
        <f>IF(ISNUMBER(SEARCH(AU$1,$D171)),"T","")</f>
        <v/>
      </c>
      <c r="AV171" t="str">
        <f>IF(ISNUMBER(SEARCH(AV$1,$D171)),"T","")</f>
        <v/>
      </c>
    </row>
    <row r="172" spans="1:48" x14ac:dyDescent="0.85">
      <c r="A172">
        <v>103</v>
      </c>
      <c r="B172" t="s">
        <v>251</v>
      </c>
      <c r="C172" t="s">
        <v>253</v>
      </c>
      <c r="D172" t="s">
        <v>252</v>
      </c>
      <c r="E172">
        <v>1</v>
      </c>
      <c r="F172">
        <v>95</v>
      </c>
      <c r="G172">
        <v>95</v>
      </c>
      <c r="H172">
        <v>85</v>
      </c>
      <c r="I172">
        <v>125</v>
      </c>
      <c r="J172">
        <v>75</v>
      </c>
      <c r="K172">
        <v>55</v>
      </c>
      <c r="L172">
        <f>MAX(G172,I172)</f>
        <v>125</v>
      </c>
      <c r="M172">
        <f>MIN(H172,J172)</f>
        <v>75</v>
      </c>
      <c r="N172" s="1">
        <f>(F172*2+31)/2+60</f>
        <v>170.5</v>
      </c>
      <c r="O172" s="1">
        <f>(L172*2+31)/2+5</f>
        <v>145.5</v>
      </c>
      <c r="P172" s="1">
        <f>(M172*2+31)/2+5</f>
        <v>95.5</v>
      </c>
      <c r="Q172" s="1">
        <f>N172*P172</f>
        <v>16282.75</v>
      </c>
      <c r="R172" s="1">
        <f>((H172*2+31)/2+5)*N172</f>
        <v>17987.75</v>
      </c>
      <c r="S172" s="1">
        <f>((J172*2+31)/2+5)*N172</f>
        <v>16282.75</v>
      </c>
      <c r="T172" s="1">
        <v>433.58655860217567</v>
      </c>
      <c r="U172" s="1">
        <f>IF(T172&lt;200, 0, T172)</f>
        <v>433.58655860217567</v>
      </c>
      <c r="V172" s="5">
        <f>U172*O172</f>
        <v>63086.844276616561</v>
      </c>
      <c r="W172" s="2">
        <f>Q172/(constants!$B$1 * constants!$B$2 * (110/250) * AVERAGE(0.8, 1) * 1.5)</f>
        <v>2.4947078213168439</v>
      </c>
      <c r="X172" s="3">
        <v>0.21436024093583628</v>
      </c>
      <c r="Y172" s="1">
        <f>(W172+X172)*O172</f>
        <v>394.16940305776495</v>
      </c>
      <c r="Z172" s="7">
        <v>1.1000000000000001</v>
      </c>
      <c r="AA172" s="7">
        <v>1</v>
      </c>
      <c r="AB172" s="1">
        <f>Y172*Z172*AA172</f>
        <v>433.58634336354146</v>
      </c>
      <c r="AC172" t="str">
        <f>CONCATENATE("https://wiki.52poke.com/wiki/", B172)</f>
        <v>https://wiki.52poke.com/wiki/椰蛋树</v>
      </c>
      <c r="AD172" s="6">
        <f>(T172-AB172)^2</f>
        <v>4.6327669657361333E-8</v>
      </c>
      <c r="AE172" t="str">
        <f>IF(ISNUMBER(SEARCH(AE$1,$D172)),"T","")</f>
        <v/>
      </c>
      <c r="AF172" t="str">
        <f>IF(ISNUMBER(SEARCH(AF$1,$D172)),"T","")</f>
        <v/>
      </c>
      <c r="AG172" t="str">
        <f>IF(ISNUMBER(SEARCH(AG$1,$D172)),"T","")</f>
        <v/>
      </c>
      <c r="AH172" t="str">
        <f>IF(ISNUMBER(SEARCH(AH$1,$D172)),"T","")</f>
        <v>T</v>
      </c>
      <c r="AI172" t="str">
        <f>IF(ISNUMBER(SEARCH(AI$1,$D172)),"T","")</f>
        <v/>
      </c>
      <c r="AJ172" t="str">
        <f>IF(ISNUMBER(SEARCH(AJ$1,$D172)),"T","")</f>
        <v/>
      </c>
      <c r="AK172" t="str">
        <f>IF(ISNUMBER(SEARCH(AK$1,$D172)),"T","")</f>
        <v/>
      </c>
      <c r="AL172" t="str">
        <f>IF(ISNUMBER(SEARCH(AL$1,$D172)),"T","")</f>
        <v/>
      </c>
      <c r="AM172" t="str">
        <f>IF(ISNUMBER(SEARCH(AM$1,$D172)),"T","")</f>
        <v/>
      </c>
      <c r="AN172" t="str">
        <f>IF(ISNUMBER(SEARCH(AN$1,$D172)),"T","")</f>
        <v/>
      </c>
      <c r="AO172" t="str">
        <f>IF(ISNUMBER(SEARCH(AO$1,$D172)),"T","")</f>
        <v/>
      </c>
      <c r="AP172" t="str">
        <f>IF(ISNUMBER(SEARCH(AP$1,$D172)),"T","")</f>
        <v/>
      </c>
      <c r="AQ172" t="str">
        <f>IF(ISNUMBER(SEARCH(AQ$1,$D172)),"T","")</f>
        <v/>
      </c>
      <c r="AR172" t="str">
        <f>IF(ISNUMBER(SEARCH(AR$1,$D172)),"T","")</f>
        <v/>
      </c>
      <c r="AS172" t="str">
        <f>IF(ISNUMBER(SEARCH(AS$1,$D172)),"T","")</f>
        <v>T</v>
      </c>
      <c r="AT172" t="str">
        <f>IF(ISNUMBER(SEARCH(AT$1,$D172)),"T","")</f>
        <v/>
      </c>
      <c r="AU172" t="str">
        <f>IF(ISNUMBER(SEARCH(AU$1,$D172)),"T","")</f>
        <v/>
      </c>
      <c r="AV172" t="str">
        <f>IF(ISNUMBER(SEARCH(AV$1,$D172)),"T","")</f>
        <v/>
      </c>
    </row>
    <row r="173" spans="1:48" x14ac:dyDescent="0.85">
      <c r="A173">
        <v>115</v>
      </c>
      <c r="B173" t="s">
        <v>282</v>
      </c>
      <c r="C173" t="s">
        <v>283</v>
      </c>
      <c r="D173" t="s">
        <v>265</v>
      </c>
      <c r="E173">
        <v>1</v>
      </c>
      <c r="F173">
        <v>105</v>
      </c>
      <c r="G173">
        <v>95</v>
      </c>
      <c r="H173">
        <v>80</v>
      </c>
      <c r="I173">
        <v>40</v>
      </c>
      <c r="J173">
        <v>80</v>
      </c>
      <c r="K173">
        <v>90</v>
      </c>
      <c r="L173">
        <f>MAX(G173,I173)</f>
        <v>95</v>
      </c>
      <c r="M173">
        <f>MIN(H173,J173)</f>
        <v>80</v>
      </c>
      <c r="N173" s="1">
        <f>(F173*2+31)/2+60</f>
        <v>180.5</v>
      </c>
      <c r="O173" s="1">
        <f>(L173*2+31)/2+5</f>
        <v>115.5</v>
      </c>
      <c r="P173" s="1">
        <f>(M173*2+31)/2+5</f>
        <v>100.5</v>
      </c>
      <c r="Q173" s="1">
        <f>N173*P173</f>
        <v>18140.25</v>
      </c>
      <c r="R173" s="1">
        <f>((H173*2+31)/2+5)*N173</f>
        <v>18140.25</v>
      </c>
      <c r="S173" s="1">
        <f>((J173*2+31)/2+5)*N173</f>
        <v>18140.25</v>
      </c>
      <c r="T173" s="1">
        <v>433.24277904563269</v>
      </c>
      <c r="U173" s="1">
        <f>IF(T173&lt;200, 0, T173)</f>
        <v>433.24277904563269</v>
      </c>
      <c r="V173" s="5">
        <f>U173*O173</f>
        <v>50039.540979770572</v>
      </c>
      <c r="W173" s="2">
        <f>Q173/(constants!$B$1 * constants!$B$2 * (110/250) * AVERAGE(0.8, 1) * 1.5)</f>
        <v>2.7792985555660361</v>
      </c>
      <c r="X173" s="3">
        <v>0.63071788437746301</v>
      </c>
      <c r="Y173" s="1">
        <f>(W173+X173)*O173</f>
        <v>393.85689881347417</v>
      </c>
      <c r="Z173" s="7">
        <v>1.1000000000000001</v>
      </c>
      <c r="AA173" s="7">
        <v>1</v>
      </c>
      <c r="AB173" s="1">
        <f>Y173*Z173*AA173</f>
        <v>433.24258869482162</v>
      </c>
      <c r="AC173" t="str">
        <f>CONCATENATE("https://wiki.52poke.com/wiki/", B173)</f>
        <v>https://wiki.52poke.com/wiki/袋兽</v>
      </c>
      <c r="AD173" s="6">
        <f>(T173-AB173)^2</f>
        <v>3.6233431273948176E-8</v>
      </c>
      <c r="AE173" t="str">
        <f>IF(ISNUMBER(SEARCH(AE$1,$D173)),"T","")</f>
        <v>T</v>
      </c>
      <c r="AF173" t="str">
        <f>IF(ISNUMBER(SEARCH(AF$1,$D173)),"T","")</f>
        <v/>
      </c>
      <c r="AG173" t="str">
        <f>IF(ISNUMBER(SEARCH(AG$1,$D173)),"T","")</f>
        <v/>
      </c>
      <c r="AH173" t="str">
        <f>IF(ISNUMBER(SEARCH(AH$1,$D173)),"T","")</f>
        <v/>
      </c>
      <c r="AI173" t="str">
        <f>IF(ISNUMBER(SEARCH(AI$1,$D173)),"T","")</f>
        <v/>
      </c>
      <c r="AJ173" t="str">
        <f>IF(ISNUMBER(SEARCH(AJ$1,$D173)),"T","")</f>
        <v/>
      </c>
      <c r="AK173" t="str">
        <f>IF(ISNUMBER(SEARCH(AK$1,$D173)),"T","")</f>
        <v/>
      </c>
      <c r="AL173" t="str">
        <f>IF(ISNUMBER(SEARCH(AL$1,$D173)),"T","")</f>
        <v/>
      </c>
      <c r="AM173" t="str">
        <f>IF(ISNUMBER(SEARCH(AM$1,$D173)),"T","")</f>
        <v/>
      </c>
      <c r="AN173" t="str">
        <f>IF(ISNUMBER(SEARCH(AN$1,$D173)),"T","")</f>
        <v/>
      </c>
      <c r="AO173" t="str">
        <f>IF(ISNUMBER(SEARCH(AO$1,$D173)),"T","")</f>
        <v/>
      </c>
      <c r="AP173" t="str">
        <f>IF(ISNUMBER(SEARCH(AP$1,$D173)),"T","")</f>
        <v/>
      </c>
      <c r="AQ173" t="str">
        <f>IF(ISNUMBER(SEARCH(AQ$1,$D173)),"T","")</f>
        <v/>
      </c>
      <c r="AR173" t="str">
        <f>IF(ISNUMBER(SEARCH(AR$1,$D173)),"T","")</f>
        <v/>
      </c>
      <c r="AS173" t="str">
        <f>IF(ISNUMBER(SEARCH(AS$1,$D173)),"T","")</f>
        <v/>
      </c>
      <c r="AT173" t="str">
        <f>IF(ISNUMBER(SEARCH(AT$1,$D173)),"T","")</f>
        <v/>
      </c>
      <c r="AU173" t="str">
        <f>IF(ISNUMBER(SEARCH(AU$1,$D173)),"T","")</f>
        <v/>
      </c>
      <c r="AV173" t="str">
        <f>IF(ISNUMBER(SEARCH(AV$1,$D173)),"T","")</f>
        <v/>
      </c>
    </row>
    <row r="174" spans="1:48" x14ac:dyDescent="0.85">
      <c r="A174">
        <v>500</v>
      </c>
      <c r="B174" t="s">
        <v>1125</v>
      </c>
      <c r="C174" t="s">
        <v>1126</v>
      </c>
      <c r="D174" t="s">
        <v>598</v>
      </c>
      <c r="E174">
        <v>5</v>
      </c>
      <c r="F174">
        <v>110</v>
      </c>
      <c r="G174">
        <v>123</v>
      </c>
      <c r="H174">
        <v>65</v>
      </c>
      <c r="I174">
        <v>100</v>
      </c>
      <c r="J174">
        <v>65</v>
      </c>
      <c r="K174">
        <v>65</v>
      </c>
      <c r="L174">
        <f>MAX(G174,I174)</f>
        <v>123</v>
      </c>
      <c r="M174">
        <f>MIN(H174,J174)</f>
        <v>65</v>
      </c>
      <c r="N174" s="1">
        <f>(F174*2+31)/2+60</f>
        <v>185.5</v>
      </c>
      <c r="O174" s="1">
        <f>(L174*2+31)/2+5</f>
        <v>143.5</v>
      </c>
      <c r="P174" s="1">
        <f>(M174*2+31)/2+5</f>
        <v>85.5</v>
      </c>
      <c r="Q174" s="1">
        <f>N174*P174</f>
        <v>15860.25</v>
      </c>
      <c r="R174" s="1">
        <f>((H174*2+31)/2+5)*N174</f>
        <v>15860.25</v>
      </c>
      <c r="S174" s="1">
        <f>((J174*2+31)/2+5)*N174</f>
        <v>15860.25</v>
      </c>
      <c r="T174" s="1">
        <v>432.01108051457066</v>
      </c>
      <c r="U174" s="1">
        <f>IF(T174&lt;200, 0, T174)</f>
        <v>432.01108051457066</v>
      </c>
      <c r="V174" s="5">
        <f>U174*O174</f>
        <v>61993.59005384089</v>
      </c>
      <c r="W174" s="2">
        <f>Q174/(constants!$B$1 * constants!$B$2 * (110/250) * AVERAGE(0.8, 1) * 1.5)</f>
        <v>2.4299758777258429</v>
      </c>
      <c r="X174" s="3">
        <v>0.30686842853150675</v>
      </c>
      <c r="Y174" s="1">
        <f>(W174+X174)*O174</f>
        <v>392.73715794792969</v>
      </c>
      <c r="Z174" s="7">
        <v>1.1000000000000001</v>
      </c>
      <c r="AA174" s="7">
        <v>1</v>
      </c>
      <c r="AB174" s="1">
        <f>Y174*Z174*AA174</f>
        <v>432.01087374272271</v>
      </c>
      <c r="AC174" t="str">
        <f>CONCATENATE("https://wiki.52poke.com/wiki/", B174)</f>
        <v>https://wiki.52poke.com/wiki/炎武王</v>
      </c>
      <c r="AD174" s="6">
        <f>(T174-AB174)^2</f>
        <v>4.2754597107382478E-8</v>
      </c>
      <c r="AE174" t="str">
        <f>IF(ISNUMBER(SEARCH(AE$1,$D174)),"T","")</f>
        <v/>
      </c>
      <c r="AF174" t="str">
        <f>IF(ISNUMBER(SEARCH(AF$1,$D174)),"T","")</f>
        <v>T</v>
      </c>
      <c r="AG174" t="str">
        <f>IF(ISNUMBER(SEARCH(AG$1,$D174)),"T","")</f>
        <v/>
      </c>
      <c r="AH174" t="str">
        <f>IF(ISNUMBER(SEARCH(AH$1,$D174)),"T","")</f>
        <v/>
      </c>
      <c r="AI174" t="str">
        <f>IF(ISNUMBER(SEARCH(AI$1,$D174)),"T","")</f>
        <v/>
      </c>
      <c r="AJ174" t="str">
        <f>IF(ISNUMBER(SEARCH(AJ$1,$D174)),"T","")</f>
        <v/>
      </c>
      <c r="AK174" t="str">
        <f>IF(ISNUMBER(SEARCH(AK$1,$D174)),"T","")</f>
        <v>T</v>
      </c>
      <c r="AL174" t="str">
        <f>IF(ISNUMBER(SEARCH(AL$1,$D174)),"T","")</f>
        <v/>
      </c>
      <c r="AM174" t="str">
        <f>IF(ISNUMBER(SEARCH(AM$1,$D174)),"T","")</f>
        <v/>
      </c>
      <c r="AN174" t="str">
        <f>IF(ISNUMBER(SEARCH(AN$1,$D174)),"T","")</f>
        <v/>
      </c>
      <c r="AO174" t="str">
        <f>IF(ISNUMBER(SEARCH(AO$1,$D174)),"T","")</f>
        <v/>
      </c>
      <c r="AP174" t="str">
        <f>IF(ISNUMBER(SEARCH(AP$1,$D174)),"T","")</f>
        <v/>
      </c>
      <c r="AQ174" t="str">
        <f>IF(ISNUMBER(SEARCH(AQ$1,$D174)),"T","")</f>
        <v/>
      </c>
      <c r="AR174" t="str">
        <f>IF(ISNUMBER(SEARCH(AR$1,$D174)),"T","")</f>
        <v/>
      </c>
      <c r="AS174" t="str">
        <f>IF(ISNUMBER(SEARCH(AS$1,$D174)),"T","")</f>
        <v/>
      </c>
      <c r="AT174" t="str">
        <f>IF(ISNUMBER(SEARCH(AT$1,$D174)),"T","")</f>
        <v/>
      </c>
      <c r="AU174" t="str">
        <f>IF(ISNUMBER(SEARCH(AU$1,$D174)),"T","")</f>
        <v/>
      </c>
      <c r="AV174" t="str">
        <f>IF(ISNUMBER(SEARCH(AV$1,$D174)),"T","")</f>
        <v/>
      </c>
    </row>
    <row r="175" spans="1:48" x14ac:dyDescent="0.85">
      <c r="A175">
        <v>196</v>
      </c>
      <c r="B175" t="s">
        <v>461</v>
      </c>
      <c r="C175" t="s">
        <v>462</v>
      </c>
      <c r="D175" t="s">
        <v>160</v>
      </c>
      <c r="E175">
        <v>2</v>
      </c>
      <c r="F175">
        <v>65</v>
      </c>
      <c r="G175">
        <v>65</v>
      </c>
      <c r="H175">
        <v>60</v>
      </c>
      <c r="I175">
        <v>130</v>
      </c>
      <c r="J175">
        <v>95</v>
      </c>
      <c r="K175">
        <v>110</v>
      </c>
      <c r="L175">
        <f>MAX(G175,I175)</f>
        <v>130</v>
      </c>
      <c r="M175">
        <f>MIN(H175,J175)</f>
        <v>60</v>
      </c>
      <c r="N175" s="1">
        <f>(F175*2+31)/2+60</f>
        <v>140.5</v>
      </c>
      <c r="O175" s="1">
        <f>(L175*2+31)/2+5</f>
        <v>150.5</v>
      </c>
      <c r="P175" s="1">
        <f>(M175*2+31)/2+5</f>
        <v>80.5</v>
      </c>
      <c r="Q175" s="1">
        <f>N175*P175</f>
        <v>11310.25</v>
      </c>
      <c r="R175" s="1">
        <f>((H175*2+31)/2+5)*N175</f>
        <v>11310.25</v>
      </c>
      <c r="S175" s="1">
        <f>((J175*2+31)/2+5)*N175</f>
        <v>16227.75</v>
      </c>
      <c r="T175" s="1">
        <v>430.71420684813108</v>
      </c>
      <c r="U175" s="1">
        <f>IF(T175&lt;200, 0, T175)</f>
        <v>430.71420684813108</v>
      </c>
      <c r="V175" s="5">
        <f>U175*O175</f>
        <v>64822.488130643731</v>
      </c>
      <c r="W175" s="2">
        <f>Q175/(constants!$B$1 * constants!$B$2 * (110/250) * AVERAGE(0.8, 1) * 1.5)</f>
        <v>1.732862639053528</v>
      </c>
      <c r="X175" s="3">
        <v>0.86885317008154694</v>
      </c>
      <c r="Y175" s="1">
        <f>(W175+X175)*O175</f>
        <v>391.55822927482876</v>
      </c>
      <c r="Z175" s="7">
        <v>1.1000000000000001</v>
      </c>
      <c r="AA175" s="7">
        <v>1</v>
      </c>
      <c r="AB175" s="1">
        <f>Y175*Z175*AA175</f>
        <v>430.71405220231168</v>
      </c>
      <c r="AC175" t="str">
        <f>CONCATENATE("https://wiki.52poke.com/wiki/", B175)</f>
        <v>https://wiki.52poke.com/wiki/太阳伊布</v>
      </c>
      <c r="AD175" s="6">
        <f>(T175-AB175)^2</f>
        <v>2.3915329460078239E-8</v>
      </c>
      <c r="AE175" t="str">
        <f>IF(ISNUMBER(SEARCH(AE$1,$D175)),"T","")</f>
        <v/>
      </c>
      <c r="AF175" t="str">
        <f>IF(ISNUMBER(SEARCH(AF$1,$D175)),"T","")</f>
        <v/>
      </c>
      <c r="AG175" t="str">
        <f>IF(ISNUMBER(SEARCH(AG$1,$D175)),"T","")</f>
        <v/>
      </c>
      <c r="AH175" t="str">
        <f>IF(ISNUMBER(SEARCH(AH$1,$D175)),"T","")</f>
        <v/>
      </c>
      <c r="AI175" t="str">
        <f>IF(ISNUMBER(SEARCH(AI$1,$D175)),"T","")</f>
        <v/>
      </c>
      <c r="AJ175" t="str">
        <f>IF(ISNUMBER(SEARCH(AJ$1,$D175)),"T","")</f>
        <v/>
      </c>
      <c r="AK175" t="str">
        <f>IF(ISNUMBER(SEARCH(AK$1,$D175)),"T","")</f>
        <v/>
      </c>
      <c r="AL175" t="str">
        <f>IF(ISNUMBER(SEARCH(AL$1,$D175)),"T","")</f>
        <v/>
      </c>
      <c r="AM175" t="str">
        <f>IF(ISNUMBER(SEARCH(AM$1,$D175)),"T","")</f>
        <v/>
      </c>
      <c r="AN175" t="str">
        <f>IF(ISNUMBER(SEARCH(AN$1,$D175)),"T","")</f>
        <v/>
      </c>
      <c r="AO175" t="str">
        <f>IF(ISNUMBER(SEARCH(AO$1,$D175)),"T","")</f>
        <v>T</v>
      </c>
      <c r="AP175" t="str">
        <f>IF(ISNUMBER(SEARCH(AP$1,$D175)),"T","")</f>
        <v/>
      </c>
      <c r="AQ175" t="str">
        <f>IF(ISNUMBER(SEARCH(AQ$1,$D175)),"T","")</f>
        <v/>
      </c>
      <c r="AR175" t="str">
        <f>IF(ISNUMBER(SEARCH(AR$1,$D175)),"T","")</f>
        <v/>
      </c>
      <c r="AS175" t="str">
        <f>IF(ISNUMBER(SEARCH(AS$1,$D175)),"T","")</f>
        <v/>
      </c>
      <c r="AT175" t="str">
        <f>IF(ISNUMBER(SEARCH(AT$1,$D175)),"T","")</f>
        <v/>
      </c>
      <c r="AU175" t="str">
        <f>IF(ISNUMBER(SEARCH(AU$1,$D175)),"T","")</f>
        <v/>
      </c>
      <c r="AV175" t="str">
        <f>IF(ISNUMBER(SEARCH(AV$1,$D175)),"T","")</f>
        <v/>
      </c>
    </row>
    <row r="176" spans="1:48" x14ac:dyDescent="0.85">
      <c r="A176">
        <v>1018</v>
      </c>
      <c r="B176" t="s">
        <v>2249</v>
      </c>
      <c r="C176" t="s">
        <v>2250</v>
      </c>
      <c r="D176" t="s">
        <v>1088</v>
      </c>
      <c r="E176">
        <v>9</v>
      </c>
      <c r="F176">
        <v>90</v>
      </c>
      <c r="G176">
        <v>105</v>
      </c>
      <c r="H176">
        <v>130</v>
      </c>
      <c r="I176">
        <v>125</v>
      </c>
      <c r="J176">
        <v>65</v>
      </c>
      <c r="K176">
        <v>85</v>
      </c>
      <c r="L176">
        <f>MAX(G176,I176)</f>
        <v>125</v>
      </c>
      <c r="M176">
        <f>MIN(H176,J176)</f>
        <v>65</v>
      </c>
      <c r="N176" s="1">
        <f>(F176*2+31)/2+60</f>
        <v>165.5</v>
      </c>
      <c r="O176" s="1">
        <f>(L176*2+31)/2+5</f>
        <v>145.5</v>
      </c>
      <c r="P176" s="1">
        <f>(M176*2+31)/2+5</f>
        <v>85.5</v>
      </c>
      <c r="Q176" s="1">
        <f>N176*P176</f>
        <v>14150.25</v>
      </c>
      <c r="R176" s="1">
        <f>((H176*2+31)/2+5)*N176</f>
        <v>24907.75</v>
      </c>
      <c r="S176" s="1">
        <f>((J176*2+31)/2+5)*N176</f>
        <v>14150.25</v>
      </c>
      <c r="T176" s="1">
        <v>430.37590012311659</v>
      </c>
      <c r="U176" s="1">
        <f>IF(T176&lt;200, 0, T176)</f>
        <v>430.37590012311659</v>
      </c>
      <c r="V176" s="5">
        <f>U176*O176</f>
        <v>62619.693467913465</v>
      </c>
      <c r="W176" s="2">
        <f>Q176/(constants!$B$1 * constants!$B$2 * (110/250) * AVERAGE(0.8, 1) * 1.5)</f>
        <v>2.1679838693456981</v>
      </c>
      <c r="X176" s="3">
        <v>0.52102402239814327</v>
      </c>
      <c r="Y176" s="1">
        <f>(W176+X176)*O176</f>
        <v>391.25064824872896</v>
      </c>
      <c r="Z176" s="7">
        <v>1.1000000000000001</v>
      </c>
      <c r="AA176" s="7">
        <v>1</v>
      </c>
      <c r="AB176" s="1">
        <f>Y176*Z176*AA176</f>
        <v>430.3757130736019</v>
      </c>
      <c r="AC176" t="str">
        <f>CONCATENATE("https://wiki.52poke.com/wiki/", B176)</f>
        <v>https://wiki.52poke.com/wiki/铝钢桥龙</v>
      </c>
      <c r="AD176" s="6">
        <f>(T176-AB176)^2</f>
        <v>3.4987520946951039E-8</v>
      </c>
      <c r="AE176" t="str">
        <f>IF(ISNUMBER(SEARCH(AE$1,$D176)),"T","")</f>
        <v/>
      </c>
      <c r="AF176" t="str">
        <f>IF(ISNUMBER(SEARCH(AF$1,$D176)),"T","")</f>
        <v/>
      </c>
      <c r="AG176" t="str">
        <f>IF(ISNUMBER(SEARCH(AG$1,$D176)),"T","")</f>
        <v/>
      </c>
      <c r="AH176" t="str">
        <f>IF(ISNUMBER(SEARCH(AH$1,$D176)),"T","")</f>
        <v/>
      </c>
      <c r="AI176" t="str">
        <f>IF(ISNUMBER(SEARCH(AI$1,$D176)),"T","")</f>
        <v/>
      </c>
      <c r="AJ176" t="str">
        <f>IF(ISNUMBER(SEARCH(AJ$1,$D176)),"T","")</f>
        <v/>
      </c>
      <c r="AK176" t="str">
        <f>IF(ISNUMBER(SEARCH(AK$1,$D176)),"T","")</f>
        <v/>
      </c>
      <c r="AL176" t="str">
        <f>IF(ISNUMBER(SEARCH(AL$1,$D176)),"T","")</f>
        <v/>
      </c>
      <c r="AM176" t="str">
        <f>IF(ISNUMBER(SEARCH(AM$1,$D176)),"T","")</f>
        <v/>
      </c>
      <c r="AN176" t="str">
        <f>IF(ISNUMBER(SEARCH(AN$1,$D176)),"T","")</f>
        <v/>
      </c>
      <c r="AO176" t="str">
        <f>IF(ISNUMBER(SEARCH(AO$1,$D176)),"T","")</f>
        <v/>
      </c>
      <c r="AP176" t="str">
        <f>IF(ISNUMBER(SEARCH(AP$1,$D176)),"T","")</f>
        <v/>
      </c>
      <c r="AQ176" t="str">
        <f>IF(ISNUMBER(SEARCH(AQ$1,$D176)),"T","")</f>
        <v/>
      </c>
      <c r="AR176" t="str">
        <f>IF(ISNUMBER(SEARCH(AR$1,$D176)),"T","")</f>
        <v/>
      </c>
      <c r="AS176" t="str">
        <f>IF(ISNUMBER(SEARCH(AS$1,$D176)),"T","")</f>
        <v>T</v>
      </c>
      <c r="AT176" t="str">
        <f>IF(ISNUMBER(SEARCH(AT$1,$D176)),"T","")</f>
        <v/>
      </c>
      <c r="AU176" t="str">
        <f>IF(ISNUMBER(SEARCH(AU$1,$D176)),"T","")</f>
        <v>T</v>
      </c>
      <c r="AV176" t="str">
        <f>IF(ISNUMBER(SEARCH(AV$1,$D176)),"T","")</f>
        <v/>
      </c>
    </row>
    <row r="177" spans="1:48" x14ac:dyDescent="0.85">
      <c r="A177">
        <v>181</v>
      </c>
      <c r="B177" t="s">
        <v>427</v>
      </c>
      <c r="C177" t="s">
        <v>428</v>
      </c>
      <c r="D177" t="s">
        <v>68</v>
      </c>
      <c r="E177">
        <v>2</v>
      </c>
      <c r="F177">
        <v>90</v>
      </c>
      <c r="G177">
        <v>75</v>
      </c>
      <c r="H177">
        <v>85</v>
      </c>
      <c r="I177">
        <v>115</v>
      </c>
      <c r="J177">
        <v>90</v>
      </c>
      <c r="K177">
        <v>55</v>
      </c>
      <c r="L177">
        <f>MAX(G177,I177)</f>
        <v>115</v>
      </c>
      <c r="M177">
        <f>MIN(H177,J177)</f>
        <v>85</v>
      </c>
      <c r="N177" s="1">
        <f>(F177*2+31)/2+60</f>
        <v>165.5</v>
      </c>
      <c r="O177" s="1">
        <f>(L177*2+31)/2+5</f>
        <v>135.5</v>
      </c>
      <c r="P177" s="1">
        <f>(M177*2+31)/2+5</f>
        <v>105.5</v>
      </c>
      <c r="Q177" s="1">
        <f>N177*P177</f>
        <v>17460.25</v>
      </c>
      <c r="R177" s="1">
        <f>((H177*2+31)/2+5)*N177</f>
        <v>17460.25</v>
      </c>
      <c r="S177" s="1">
        <f>((J177*2+31)/2+5)*N177</f>
        <v>18287.75</v>
      </c>
      <c r="T177" s="1">
        <v>430.21674413213208</v>
      </c>
      <c r="U177" s="1">
        <f>IF(T177&lt;200, 0, T177)</f>
        <v>430.21674413213208</v>
      </c>
      <c r="V177" s="5">
        <f>U177*O177</f>
        <v>58294.368829903899</v>
      </c>
      <c r="W177" s="2">
        <f>Q177/(constants!$B$1 * constants!$B$2 * (110/250) * AVERAGE(0.8, 1) * 1.5)</f>
        <v>2.6751145990172067</v>
      </c>
      <c r="X177" s="3">
        <v>0.2112760698264583</v>
      </c>
      <c r="Y177" s="1">
        <f>(W177+X177)*O177</f>
        <v>391.10593562831662</v>
      </c>
      <c r="Z177" s="7">
        <v>1.1000000000000001</v>
      </c>
      <c r="AA177" s="7">
        <v>1</v>
      </c>
      <c r="AB177" s="1">
        <f>Y177*Z177*AA177</f>
        <v>430.21652919114831</v>
      </c>
      <c r="AC177" t="str">
        <f>CONCATENATE("https://wiki.52poke.com/wiki/", B177)</f>
        <v>https://wiki.52poke.com/wiki/电龙</v>
      </c>
      <c r="AD177" s="6">
        <f>(T177-AB177)^2</f>
        <v>4.6199626502753531E-8</v>
      </c>
      <c r="AE177" t="str">
        <f>IF(ISNUMBER(SEARCH(AE$1,$D177)),"T","")</f>
        <v/>
      </c>
      <c r="AF177" t="str">
        <f>IF(ISNUMBER(SEARCH(AF$1,$D177)),"T","")</f>
        <v/>
      </c>
      <c r="AG177" t="str">
        <f>IF(ISNUMBER(SEARCH(AG$1,$D177)),"T","")</f>
        <v/>
      </c>
      <c r="AH177" t="str">
        <f>IF(ISNUMBER(SEARCH(AH$1,$D177)),"T","")</f>
        <v/>
      </c>
      <c r="AI177" t="str">
        <f>IF(ISNUMBER(SEARCH(AI$1,$D177)),"T","")</f>
        <v>T</v>
      </c>
      <c r="AJ177" t="str">
        <f>IF(ISNUMBER(SEARCH(AJ$1,$D177)),"T","")</f>
        <v/>
      </c>
      <c r="AK177" t="str">
        <f>IF(ISNUMBER(SEARCH(AK$1,$D177)),"T","")</f>
        <v/>
      </c>
      <c r="AL177" t="str">
        <f>IF(ISNUMBER(SEARCH(AL$1,$D177)),"T","")</f>
        <v/>
      </c>
      <c r="AM177" t="str">
        <f>IF(ISNUMBER(SEARCH(AM$1,$D177)),"T","")</f>
        <v/>
      </c>
      <c r="AN177" t="str">
        <f>IF(ISNUMBER(SEARCH(AN$1,$D177)),"T","")</f>
        <v/>
      </c>
      <c r="AO177" t="str">
        <f>IF(ISNUMBER(SEARCH(AO$1,$D177)),"T","")</f>
        <v/>
      </c>
      <c r="AP177" t="str">
        <f>IF(ISNUMBER(SEARCH(AP$1,$D177)),"T","")</f>
        <v/>
      </c>
      <c r="AQ177" t="str">
        <f>IF(ISNUMBER(SEARCH(AQ$1,$D177)),"T","")</f>
        <v/>
      </c>
      <c r="AR177" t="str">
        <f>IF(ISNUMBER(SEARCH(AR$1,$D177)),"T","")</f>
        <v/>
      </c>
      <c r="AS177" t="str">
        <f>IF(ISNUMBER(SEARCH(AS$1,$D177)),"T","")</f>
        <v/>
      </c>
      <c r="AT177" t="str">
        <f>IF(ISNUMBER(SEARCH(AT$1,$D177)),"T","")</f>
        <v/>
      </c>
      <c r="AU177" t="str">
        <f>IF(ISNUMBER(SEARCH(AU$1,$D177)),"T","")</f>
        <v/>
      </c>
      <c r="AV177" t="str">
        <f>IF(ISNUMBER(SEARCH(AV$1,$D177)),"T","")</f>
        <v/>
      </c>
    </row>
    <row r="178" spans="1:48" x14ac:dyDescent="0.85">
      <c r="A178">
        <v>806</v>
      </c>
      <c r="B178" t="s">
        <v>1788</v>
      </c>
      <c r="C178" t="s">
        <v>1789</v>
      </c>
      <c r="D178" t="s">
        <v>258</v>
      </c>
      <c r="E178">
        <v>7</v>
      </c>
      <c r="F178">
        <v>53</v>
      </c>
      <c r="G178">
        <v>127</v>
      </c>
      <c r="H178">
        <v>53</v>
      </c>
      <c r="I178">
        <v>151</v>
      </c>
      <c r="J178">
        <v>79</v>
      </c>
      <c r="K178">
        <v>107</v>
      </c>
      <c r="L178">
        <f>MAX(G178,I178)</f>
        <v>151</v>
      </c>
      <c r="M178">
        <f>MIN(H178,J178)</f>
        <v>53</v>
      </c>
      <c r="N178" s="1">
        <f>(F178*2+31)/2+60</f>
        <v>128.5</v>
      </c>
      <c r="O178" s="1">
        <f>(L178*2+31)/2+5</f>
        <v>171.5</v>
      </c>
      <c r="P178" s="1">
        <f>(M178*2+31)/2+5</f>
        <v>73.5</v>
      </c>
      <c r="Q178" s="1">
        <f>N178*P178</f>
        <v>9444.75</v>
      </c>
      <c r="R178" s="1">
        <f>((H178*2+31)/2+5)*N178</f>
        <v>9444.75</v>
      </c>
      <c r="S178" s="1">
        <f>((J178*2+31)/2+5)*N178</f>
        <v>12785.75</v>
      </c>
      <c r="T178" s="1">
        <v>429.89577612280391</v>
      </c>
      <c r="U178" s="1">
        <f>IF(T178&lt;200, 0, T178)</f>
        <v>429.89577612280391</v>
      </c>
      <c r="V178" s="5">
        <f>U178*O178</f>
        <v>73727.125605060864</v>
      </c>
      <c r="W178" s="2">
        <f>Q178/(constants!$B$1 * constants!$B$2 * (110/250) * AVERAGE(0.8, 1) * 1.5)</f>
        <v>1.4470462111978788</v>
      </c>
      <c r="X178" s="3">
        <v>0.83175383632259958</v>
      </c>
      <c r="Y178" s="1">
        <f>(W178+X178)*O178</f>
        <v>390.81420814976207</v>
      </c>
      <c r="Z178" s="7">
        <v>1.1000000000000001</v>
      </c>
      <c r="AA178" s="7">
        <v>1</v>
      </c>
      <c r="AB178" s="1">
        <f>Y178*Z178*AA178</f>
        <v>429.89562896473831</v>
      </c>
      <c r="AC178" t="str">
        <f>CONCATENATE("https://wiki.52poke.com/wiki/", B178)</f>
        <v>https://wiki.52poke.com/wiki/砰头小丑</v>
      </c>
      <c r="AD178" s="6">
        <f>(T178-AB178)^2</f>
        <v>2.1655496271609466E-8</v>
      </c>
      <c r="AE178" t="str">
        <f>IF(ISNUMBER(SEARCH(AE$1,$D178)),"T","")</f>
        <v/>
      </c>
      <c r="AF178" t="str">
        <f>IF(ISNUMBER(SEARCH(AF$1,$D178)),"T","")</f>
        <v>T</v>
      </c>
      <c r="AG178" t="str">
        <f>IF(ISNUMBER(SEARCH(AG$1,$D178)),"T","")</f>
        <v/>
      </c>
      <c r="AH178" t="str">
        <f>IF(ISNUMBER(SEARCH(AH$1,$D178)),"T","")</f>
        <v/>
      </c>
      <c r="AI178" t="str">
        <f>IF(ISNUMBER(SEARCH(AI$1,$D178)),"T","")</f>
        <v/>
      </c>
      <c r="AJ178" t="str">
        <f>IF(ISNUMBER(SEARCH(AJ$1,$D178)),"T","")</f>
        <v/>
      </c>
      <c r="AK178" t="str">
        <f>IF(ISNUMBER(SEARCH(AK$1,$D178)),"T","")</f>
        <v/>
      </c>
      <c r="AL178" t="str">
        <f>IF(ISNUMBER(SEARCH(AL$1,$D178)),"T","")</f>
        <v/>
      </c>
      <c r="AM178" t="str">
        <f>IF(ISNUMBER(SEARCH(AM$1,$D178)),"T","")</f>
        <v/>
      </c>
      <c r="AN178" t="str">
        <f>IF(ISNUMBER(SEARCH(AN$1,$D178)),"T","")</f>
        <v/>
      </c>
      <c r="AO178" t="str">
        <f>IF(ISNUMBER(SEARCH(AO$1,$D178)),"T","")</f>
        <v/>
      </c>
      <c r="AP178" t="str">
        <f>IF(ISNUMBER(SEARCH(AP$1,$D178)),"T","")</f>
        <v/>
      </c>
      <c r="AQ178" t="str">
        <f>IF(ISNUMBER(SEARCH(AQ$1,$D178)),"T","")</f>
        <v/>
      </c>
      <c r="AR178" t="str">
        <f>IF(ISNUMBER(SEARCH(AR$1,$D178)),"T","")</f>
        <v>T</v>
      </c>
      <c r="AS178" t="str">
        <f>IF(ISNUMBER(SEARCH(AS$1,$D178)),"T","")</f>
        <v/>
      </c>
      <c r="AT178" t="str">
        <f>IF(ISNUMBER(SEARCH(AT$1,$D178)),"T","")</f>
        <v/>
      </c>
      <c r="AU178" t="str">
        <f>IF(ISNUMBER(SEARCH(AU$1,$D178)),"T","")</f>
        <v/>
      </c>
      <c r="AV178" t="str">
        <f>IF(ISNUMBER(SEARCH(AV$1,$D178)),"T","")</f>
        <v/>
      </c>
    </row>
    <row r="179" spans="1:48" x14ac:dyDescent="0.85">
      <c r="A179">
        <v>930</v>
      </c>
      <c r="B179" t="s">
        <v>2054</v>
      </c>
      <c r="C179" t="s">
        <v>2055</v>
      </c>
      <c r="D179" t="s">
        <v>2050</v>
      </c>
      <c r="E179">
        <v>9</v>
      </c>
      <c r="F179">
        <v>78</v>
      </c>
      <c r="G179">
        <v>69</v>
      </c>
      <c r="H179">
        <v>90</v>
      </c>
      <c r="I179">
        <v>125</v>
      </c>
      <c r="J179">
        <v>109</v>
      </c>
      <c r="K179">
        <v>39</v>
      </c>
      <c r="L179">
        <f>MAX(G179,I179)</f>
        <v>125</v>
      </c>
      <c r="M179">
        <f>MIN(H179,J179)</f>
        <v>90</v>
      </c>
      <c r="N179" s="1">
        <f>(F179*2+31)/2+60</f>
        <v>153.5</v>
      </c>
      <c r="O179" s="1">
        <f>(L179*2+31)/2+5</f>
        <v>145.5</v>
      </c>
      <c r="P179" s="1">
        <f>(M179*2+31)/2+5</f>
        <v>110.5</v>
      </c>
      <c r="Q179" s="1">
        <f>N179*P179</f>
        <v>16961.75</v>
      </c>
      <c r="R179" s="1">
        <f>((H179*2+31)/2+5)*N179</f>
        <v>16961.75</v>
      </c>
      <c r="S179" s="1">
        <f>((J179*2+31)/2+5)*N179</f>
        <v>19878.25</v>
      </c>
      <c r="T179" s="1">
        <v>427.61660032910856</v>
      </c>
      <c r="U179" s="1">
        <f>IF(T179&lt;200, 0, T179)</f>
        <v>427.61660032910856</v>
      </c>
      <c r="V179" s="5">
        <f>U179*O179</f>
        <v>62218.2153478853</v>
      </c>
      <c r="W179" s="2">
        <f>Q179/(constants!$B$1 * constants!$B$2 * (110/250) * AVERAGE(0.8, 1) * 1.5)</f>
        <v>2.5987385661648661</v>
      </c>
      <c r="X179" s="3">
        <v>7.3028857233446987E-2</v>
      </c>
      <c r="Y179" s="1">
        <f>(W179+X179)*O179</f>
        <v>388.74216010445451</v>
      </c>
      <c r="Z179" s="7">
        <v>1.1000000000000001</v>
      </c>
      <c r="AA179" s="7">
        <v>1</v>
      </c>
      <c r="AB179" s="1">
        <f>Y179*Z179*AA179</f>
        <v>427.61637611489999</v>
      </c>
      <c r="AC179" t="str">
        <f>CONCATENATE("https://wiki.52poke.com/wiki/", B179)</f>
        <v>https://wiki.52poke.com/wiki/奥利瓦</v>
      </c>
      <c r="AD179" s="6">
        <f>(T179-AB179)^2</f>
        <v>5.0272011325565347E-8</v>
      </c>
      <c r="AE179" t="str">
        <f>IF(ISNUMBER(SEARCH(AE$1,$D179)),"T","")</f>
        <v>T</v>
      </c>
      <c r="AF179" t="str">
        <f>IF(ISNUMBER(SEARCH(AF$1,$D179)),"T","")</f>
        <v/>
      </c>
      <c r="AG179" t="str">
        <f>IF(ISNUMBER(SEARCH(AG$1,$D179)),"T","")</f>
        <v/>
      </c>
      <c r="AH179" t="str">
        <f>IF(ISNUMBER(SEARCH(AH$1,$D179)),"T","")</f>
        <v>T</v>
      </c>
      <c r="AI179" t="str">
        <f>IF(ISNUMBER(SEARCH(AI$1,$D179)),"T","")</f>
        <v/>
      </c>
      <c r="AJ179" t="str">
        <f>IF(ISNUMBER(SEARCH(AJ$1,$D179)),"T","")</f>
        <v/>
      </c>
      <c r="AK179" t="str">
        <f>IF(ISNUMBER(SEARCH(AK$1,$D179)),"T","")</f>
        <v/>
      </c>
      <c r="AL179" t="str">
        <f>IF(ISNUMBER(SEARCH(AL$1,$D179)),"T","")</f>
        <v/>
      </c>
      <c r="AM179" t="str">
        <f>IF(ISNUMBER(SEARCH(AM$1,$D179)),"T","")</f>
        <v/>
      </c>
      <c r="AN179" t="str">
        <f>IF(ISNUMBER(SEARCH(AN$1,$D179)),"T","")</f>
        <v/>
      </c>
      <c r="AO179" t="str">
        <f>IF(ISNUMBER(SEARCH(AO$1,$D179)),"T","")</f>
        <v/>
      </c>
      <c r="AP179" t="str">
        <f>IF(ISNUMBER(SEARCH(AP$1,$D179)),"T","")</f>
        <v/>
      </c>
      <c r="AQ179" t="str">
        <f>IF(ISNUMBER(SEARCH(AQ$1,$D179)),"T","")</f>
        <v/>
      </c>
      <c r="AR179" t="str">
        <f>IF(ISNUMBER(SEARCH(AR$1,$D179)),"T","")</f>
        <v/>
      </c>
      <c r="AS179" t="str">
        <f>IF(ISNUMBER(SEARCH(AS$1,$D179)),"T","")</f>
        <v/>
      </c>
      <c r="AT179" t="str">
        <f>IF(ISNUMBER(SEARCH(AT$1,$D179)),"T","")</f>
        <v/>
      </c>
      <c r="AU179" t="str">
        <f>IF(ISNUMBER(SEARCH(AU$1,$D179)),"T","")</f>
        <v/>
      </c>
      <c r="AV179" t="str">
        <f>IF(ISNUMBER(SEARCH(AV$1,$D179)),"T","")</f>
        <v/>
      </c>
    </row>
    <row r="180" spans="1:48" x14ac:dyDescent="0.85">
      <c r="A180">
        <v>409</v>
      </c>
      <c r="B180" t="s">
        <v>927</v>
      </c>
      <c r="C180" t="s">
        <v>928</v>
      </c>
      <c r="D180" t="s">
        <v>437</v>
      </c>
      <c r="E180">
        <v>4</v>
      </c>
      <c r="F180">
        <v>97</v>
      </c>
      <c r="G180">
        <v>165</v>
      </c>
      <c r="H180">
        <v>60</v>
      </c>
      <c r="I180">
        <v>65</v>
      </c>
      <c r="J180">
        <v>50</v>
      </c>
      <c r="K180">
        <v>58</v>
      </c>
      <c r="L180">
        <f>MAX(G180,I180)</f>
        <v>165</v>
      </c>
      <c r="M180">
        <f>MIN(H180,J180)</f>
        <v>50</v>
      </c>
      <c r="N180" s="1">
        <f>(F180*2+31)/2+60</f>
        <v>172.5</v>
      </c>
      <c r="O180" s="1">
        <f>(L180*2+31)/2+5</f>
        <v>185.5</v>
      </c>
      <c r="P180" s="1">
        <f>(M180*2+31)/2+5</f>
        <v>70.5</v>
      </c>
      <c r="Q180" s="1">
        <f>N180*P180</f>
        <v>12161.25</v>
      </c>
      <c r="R180" s="1">
        <f>((H180*2+31)/2+5)*N180</f>
        <v>13886.25</v>
      </c>
      <c r="S180" s="1">
        <f>((J180*2+31)/2+5)*N180</f>
        <v>12161.25</v>
      </c>
      <c r="T180" s="1">
        <v>426.69905937943662</v>
      </c>
      <c r="U180" s="1">
        <f>IF(T180&lt;200, 0, T180)</f>
        <v>426.69905937943662</v>
      </c>
      <c r="V180" s="5">
        <f>U180*O180</f>
        <v>79152.675514885486</v>
      </c>
      <c r="W180" s="2">
        <f>Q180/(constants!$B$1 * constants!$B$2 * (110/250) * AVERAGE(0.8, 1) * 1.5)</f>
        <v>1.8632457964403719</v>
      </c>
      <c r="X180" s="3">
        <v>0.22790271827512198</v>
      </c>
      <c r="Y180" s="1">
        <f>(W180+X180)*O180</f>
        <v>387.90804947972407</v>
      </c>
      <c r="Z180" s="7">
        <v>1.1000000000000001</v>
      </c>
      <c r="AA180" s="7">
        <v>1</v>
      </c>
      <c r="AB180" s="1">
        <f>Y180*Z180*AA180</f>
        <v>426.69885442769652</v>
      </c>
      <c r="AC180" t="str">
        <f>CONCATENATE("https://wiki.52poke.com/wiki/", B180)</f>
        <v>https://wiki.52poke.com/wiki/战槌龙</v>
      </c>
      <c r="AD180" s="6">
        <f>(T180-AB180)^2</f>
        <v>4.2005215770810276E-8</v>
      </c>
      <c r="AE180" t="str">
        <f>IF(ISNUMBER(SEARCH(AE$1,$D180)),"T","")</f>
        <v/>
      </c>
      <c r="AF180" t="str">
        <f>IF(ISNUMBER(SEARCH(AF$1,$D180)),"T","")</f>
        <v/>
      </c>
      <c r="AG180" t="str">
        <f>IF(ISNUMBER(SEARCH(AG$1,$D180)),"T","")</f>
        <v/>
      </c>
      <c r="AH180" t="str">
        <f>IF(ISNUMBER(SEARCH(AH$1,$D180)),"T","")</f>
        <v/>
      </c>
      <c r="AI180" t="str">
        <f>IF(ISNUMBER(SEARCH(AI$1,$D180)),"T","")</f>
        <v/>
      </c>
      <c r="AJ180" t="str">
        <f>IF(ISNUMBER(SEARCH(AJ$1,$D180)),"T","")</f>
        <v/>
      </c>
      <c r="AK180" t="str">
        <f>IF(ISNUMBER(SEARCH(AK$1,$D180)),"T","")</f>
        <v/>
      </c>
      <c r="AL180" t="str">
        <f>IF(ISNUMBER(SEARCH(AL$1,$D180)),"T","")</f>
        <v/>
      </c>
      <c r="AM180" t="str">
        <f>IF(ISNUMBER(SEARCH(AM$1,$D180)),"T","")</f>
        <v/>
      </c>
      <c r="AN180" t="str">
        <f>IF(ISNUMBER(SEARCH(AN$1,$D180)),"T","")</f>
        <v/>
      </c>
      <c r="AO180" t="str">
        <f>IF(ISNUMBER(SEARCH(AO$1,$D180)),"T","")</f>
        <v/>
      </c>
      <c r="AP180" t="str">
        <f>IF(ISNUMBER(SEARCH(AP$1,$D180)),"T","")</f>
        <v/>
      </c>
      <c r="AQ180" t="str">
        <f>IF(ISNUMBER(SEARCH(AQ$1,$D180)),"T","")</f>
        <v>T</v>
      </c>
      <c r="AR180" t="str">
        <f>IF(ISNUMBER(SEARCH(AR$1,$D180)),"T","")</f>
        <v/>
      </c>
      <c r="AS180" t="str">
        <f>IF(ISNUMBER(SEARCH(AS$1,$D180)),"T","")</f>
        <v/>
      </c>
      <c r="AT180" t="str">
        <f>IF(ISNUMBER(SEARCH(AT$1,$D180)),"T","")</f>
        <v/>
      </c>
      <c r="AU180" t="str">
        <f>IF(ISNUMBER(SEARCH(AU$1,$D180)),"T","")</f>
        <v/>
      </c>
      <c r="AV180" t="str">
        <f>IF(ISNUMBER(SEARCH(AV$1,$D180)),"T","")</f>
        <v/>
      </c>
    </row>
    <row r="181" spans="1:48" x14ac:dyDescent="0.85">
      <c r="A181">
        <v>720</v>
      </c>
      <c r="B181" t="s">
        <v>1600</v>
      </c>
      <c r="C181" t="s">
        <v>1602</v>
      </c>
      <c r="D181" t="s">
        <v>1601</v>
      </c>
      <c r="E181">
        <v>6</v>
      </c>
      <c r="F181">
        <v>80</v>
      </c>
      <c r="G181">
        <v>110</v>
      </c>
      <c r="H181">
        <v>60</v>
      </c>
      <c r="I181">
        <v>150</v>
      </c>
      <c r="J181">
        <v>130</v>
      </c>
      <c r="K181">
        <v>70</v>
      </c>
      <c r="L181">
        <f>MAX(G181,I181)</f>
        <v>150</v>
      </c>
      <c r="M181">
        <f>MIN(H181,J181)</f>
        <v>60</v>
      </c>
      <c r="N181" s="1">
        <f>(F181*2+31)/2+60</f>
        <v>155.5</v>
      </c>
      <c r="O181" s="1">
        <f>(L181*2+31)/2+5</f>
        <v>170.5</v>
      </c>
      <c r="P181" s="1">
        <f>(M181*2+31)/2+5</f>
        <v>80.5</v>
      </c>
      <c r="Q181" s="1">
        <f>N181*P181</f>
        <v>12517.75</v>
      </c>
      <c r="R181" s="1">
        <f>((H181*2+31)/2+5)*N181</f>
        <v>12517.75</v>
      </c>
      <c r="S181" s="1">
        <f>((J181*2+31)/2+5)*N181</f>
        <v>23402.75</v>
      </c>
      <c r="T181" s="1">
        <v>426.31785106582777</v>
      </c>
      <c r="U181" s="1">
        <f>IF(T181&lt;200, 0, T181)</f>
        <v>426.31785106582777</v>
      </c>
      <c r="V181" s="5">
        <f>U181*O181</f>
        <v>72687.193606723638</v>
      </c>
      <c r="W181" s="2">
        <f>Q181/(constants!$B$1 * constants!$B$2 * (110/250) * AVERAGE(0.8, 1) * 1.5)</f>
        <v>1.9178657677781039</v>
      </c>
      <c r="X181" s="3">
        <v>0.35522224696350435</v>
      </c>
      <c r="Y181" s="1">
        <f>(W181+X181)*O181</f>
        <v>387.56150651344421</v>
      </c>
      <c r="Z181" s="7">
        <v>1.1000000000000001</v>
      </c>
      <c r="AA181" s="7">
        <v>1</v>
      </c>
      <c r="AB181" s="1">
        <f>Y181*Z181*AA181</f>
        <v>426.31765716478867</v>
      </c>
      <c r="AC181" t="str">
        <f>CONCATENATE("https://wiki.52poke.com/wiki/", B181)</f>
        <v>https://wiki.52poke.com/wiki/胡帕</v>
      </c>
      <c r="AD181" s="6">
        <f>(T181-AB181)^2</f>
        <v>3.7597612962896221E-8</v>
      </c>
      <c r="AE181" t="str">
        <f>IF(ISNUMBER(SEARCH(AE$1,$D181)),"T","")</f>
        <v/>
      </c>
      <c r="AF181" t="str">
        <f>IF(ISNUMBER(SEARCH(AF$1,$D181)),"T","")</f>
        <v/>
      </c>
      <c r="AG181" t="str">
        <f>IF(ISNUMBER(SEARCH(AG$1,$D181)),"T","")</f>
        <v/>
      </c>
      <c r="AH181" t="str">
        <f>IF(ISNUMBER(SEARCH(AH$1,$D181)),"T","")</f>
        <v/>
      </c>
      <c r="AI181" t="str">
        <f>IF(ISNUMBER(SEARCH(AI$1,$D181)),"T","")</f>
        <v/>
      </c>
      <c r="AJ181" t="str">
        <f>IF(ISNUMBER(SEARCH(AJ$1,$D181)),"T","")</f>
        <v/>
      </c>
      <c r="AK181" t="str">
        <f>IF(ISNUMBER(SEARCH(AK$1,$D181)),"T","")</f>
        <v/>
      </c>
      <c r="AL181" t="str">
        <f>IF(ISNUMBER(SEARCH(AL$1,$D181)),"T","")</f>
        <v/>
      </c>
      <c r="AM181" t="str">
        <f>IF(ISNUMBER(SEARCH(AM$1,$D181)),"T","")</f>
        <v/>
      </c>
      <c r="AN181" t="str">
        <f>IF(ISNUMBER(SEARCH(AN$1,$D181)),"T","")</f>
        <v/>
      </c>
      <c r="AO181" t="str">
        <f>IF(ISNUMBER(SEARCH(AO$1,$D181)),"T","")</f>
        <v>T</v>
      </c>
      <c r="AP181" t="str">
        <f>IF(ISNUMBER(SEARCH(AP$1,$D181)),"T","")</f>
        <v/>
      </c>
      <c r="AQ181" t="str">
        <f>IF(ISNUMBER(SEARCH(AQ$1,$D181)),"T","")</f>
        <v/>
      </c>
      <c r="AR181" t="str">
        <f>IF(ISNUMBER(SEARCH(AR$1,$D181)),"T","")</f>
        <v>T</v>
      </c>
      <c r="AS181" t="str">
        <f>IF(ISNUMBER(SEARCH(AS$1,$D181)),"T","")</f>
        <v/>
      </c>
      <c r="AT181" t="str">
        <f>IF(ISNUMBER(SEARCH(AT$1,$D181)),"T","")</f>
        <v/>
      </c>
      <c r="AU181" t="str">
        <f>IF(ISNUMBER(SEARCH(AU$1,$D181)),"T","")</f>
        <v/>
      </c>
      <c r="AV181" t="str">
        <f>IF(ISNUMBER(SEARCH(AV$1,$D181)),"T","")</f>
        <v/>
      </c>
    </row>
    <row r="182" spans="1:48" x14ac:dyDescent="0.85">
      <c r="A182">
        <v>745</v>
      </c>
      <c r="B182" t="s">
        <v>1655</v>
      </c>
      <c r="C182" t="s">
        <v>1656</v>
      </c>
      <c r="D182" t="s">
        <v>437</v>
      </c>
      <c r="E182">
        <v>7</v>
      </c>
      <c r="F182">
        <v>75</v>
      </c>
      <c r="G182">
        <v>115</v>
      </c>
      <c r="H182">
        <v>65</v>
      </c>
      <c r="I182">
        <v>55</v>
      </c>
      <c r="J182">
        <v>65</v>
      </c>
      <c r="K182">
        <v>112</v>
      </c>
      <c r="L182">
        <f>MAX(G182,I182)</f>
        <v>115</v>
      </c>
      <c r="M182">
        <f>MIN(H182,J182)</f>
        <v>65</v>
      </c>
      <c r="N182" s="1">
        <f>(F182*2+31)/2+60</f>
        <v>150.5</v>
      </c>
      <c r="O182" s="1">
        <f>(L182*2+31)/2+5</f>
        <v>135.5</v>
      </c>
      <c r="P182" s="1">
        <f>(M182*2+31)/2+5</f>
        <v>85.5</v>
      </c>
      <c r="Q182" s="1">
        <f>N182*P182</f>
        <v>12867.75</v>
      </c>
      <c r="R182" s="1">
        <f>((H182*2+31)/2+5)*N182</f>
        <v>12867.75</v>
      </c>
      <c r="S182" s="1">
        <f>((J182*2+31)/2+5)*N182</f>
        <v>12867.75</v>
      </c>
      <c r="T182" s="1">
        <v>425.66719137966061</v>
      </c>
      <c r="U182" s="1">
        <f>IF(T182&lt;200, 0, T182)</f>
        <v>425.66719137966061</v>
      </c>
      <c r="V182" s="5">
        <f>U182*O182</f>
        <v>57677.904431944015</v>
      </c>
      <c r="W182" s="2">
        <f>Q182/(constants!$B$1 * constants!$B$2 * (110/250) * AVERAGE(0.8, 1) * 1.5)</f>
        <v>1.9714898630605897</v>
      </c>
      <c r="X182" s="3">
        <v>0.88437751683707877</v>
      </c>
      <c r="Y182" s="1">
        <f>(W182+X182)*O182</f>
        <v>386.97002997613407</v>
      </c>
      <c r="Z182" s="7">
        <v>1.1000000000000001</v>
      </c>
      <c r="AA182" s="7">
        <v>1</v>
      </c>
      <c r="AB182" s="1">
        <f>Y182*Z182*AA182</f>
        <v>425.6670329737475</v>
      </c>
      <c r="AC182" t="str">
        <f>CONCATENATE("https://wiki.52poke.com/wiki/", B182)</f>
        <v>https://wiki.52poke.com/wiki/鬃岩狼人</v>
      </c>
      <c r="AD182" s="6">
        <f>(T182-AB182)^2</f>
        <v>2.5092433308812281E-8</v>
      </c>
      <c r="AE182" t="str">
        <f>IF(ISNUMBER(SEARCH(AE$1,$D182)),"T","")</f>
        <v/>
      </c>
      <c r="AF182" t="str">
        <f>IF(ISNUMBER(SEARCH(AF$1,$D182)),"T","")</f>
        <v/>
      </c>
      <c r="AG182" t="str">
        <f>IF(ISNUMBER(SEARCH(AG$1,$D182)),"T","")</f>
        <v/>
      </c>
      <c r="AH182" t="str">
        <f>IF(ISNUMBER(SEARCH(AH$1,$D182)),"T","")</f>
        <v/>
      </c>
      <c r="AI182" t="str">
        <f>IF(ISNUMBER(SEARCH(AI$1,$D182)),"T","")</f>
        <v/>
      </c>
      <c r="AJ182" t="str">
        <f>IF(ISNUMBER(SEARCH(AJ$1,$D182)),"T","")</f>
        <v/>
      </c>
      <c r="AK182" t="str">
        <f>IF(ISNUMBER(SEARCH(AK$1,$D182)),"T","")</f>
        <v/>
      </c>
      <c r="AL182" t="str">
        <f>IF(ISNUMBER(SEARCH(AL$1,$D182)),"T","")</f>
        <v/>
      </c>
      <c r="AM182" t="str">
        <f>IF(ISNUMBER(SEARCH(AM$1,$D182)),"T","")</f>
        <v/>
      </c>
      <c r="AN182" t="str">
        <f>IF(ISNUMBER(SEARCH(AN$1,$D182)),"T","")</f>
        <v/>
      </c>
      <c r="AO182" t="str">
        <f>IF(ISNUMBER(SEARCH(AO$1,$D182)),"T","")</f>
        <v/>
      </c>
      <c r="AP182" t="str">
        <f>IF(ISNUMBER(SEARCH(AP$1,$D182)),"T","")</f>
        <v/>
      </c>
      <c r="AQ182" t="str">
        <f>IF(ISNUMBER(SEARCH(AQ$1,$D182)),"T","")</f>
        <v>T</v>
      </c>
      <c r="AR182" t="str">
        <f>IF(ISNUMBER(SEARCH(AR$1,$D182)),"T","")</f>
        <v/>
      </c>
      <c r="AS182" t="str">
        <f>IF(ISNUMBER(SEARCH(AS$1,$D182)),"T","")</f>
        <v/>
      </c>
      <c r="AT182" t="str">
        <f>IF(ISNUMBER(SEARCH(AT$1,$D182)),"T","")</f>
        <v/>
      </c>
      <c r="AU182" t="str">
        <f>IF(ISNUMBER(SEARCH(AU$1,$D182)),"T","")</f>
        <v/>
      </c>
      <c r="AV182" t="str">
        <f>IF(ISNUMBER(SEARCH(AV$1,$D182)),"T","")</f>
        <v/>
      </c>
    </row>
    <row r="183" spans="1:48" x14ac:dyDescent="0.85">
      <c r="A183">
        <v>466</v>
      </c>
      <c r="B183" t="s">
        <v>1050</v>
      </c>
      <c r="C183" t="s">
        <v>1051</v>
      </c>
      <c r="D183" t="s">
        <v>68</v>
      </c>
      <c r="E183">
        <v>4</v>
      </c>
      <c r="F183">
        <v>75</v>
      </c>
      <c r="G183">
        <v>123</v>
      </c>
      <c r="H183">
        <v>67</v>
      </c>
      <c r="I183">
        <v>95</v>
      </c>
      <c r="J183">
        <v>85</v>
      </c>
      <c r="K183">
        <v>95</v>
      </c>
      <c r="L183">
        <f>MAX(G183,I183)</f>
        <v>123</v>
      </c>
      <c r="M183">
        <f>MIN(H183,J183)</f>
        <v>67</v>
      </c>
      <c r="N183" s="1">
        <f>(F183*2+31)/2+60</f>
        <v>150.5</v>
      </c>
      <c r="O183" s="1">
        <f>(L183*2+31)/2+5</f>
        <v>143.5</v>
      </c>
      <c r="P183" s="1">
        <f>(M183*2+31)/2+5</f>
        <v>87.5</v>
      </c>
      <c r="Q183" s="1">
        <f>N183*P183</f>
        <v>13168.75</v>
      </c>
      <c r="R183" s="1">
        <f>((H183*2+31)/2+5)*N183</f>
        <v>13168.75</v>
      </c>
      <c r="S183" s="1">
        <f>((J183*2+31)/2+5)*N183</f>
        <v>15877.75</v>
      </c>
      <c r="T183" s="1">
        <v>425.43954775562304</v>
      </c>
      <c r="U183" s="1">
        <f>IF(T183&lt;200, 0, T183)</f>
        <v>425.43954775562304</v>
      </c>
      <c r="V183" s="5">
        <f>U183*O183</f>
        <v>61050.575102931907</v>
      </c>
      <c r="W183" s="2">
        <f>Q183/(constants!$B$1 * constants!$B$2 * (110/250) * AVERAGE(0.8, 1) * 1.5)</f>
        <v>2.0176065850035272</v>
      </c>
      <c r="X183" s="3">
        <v>0.67760644048371177</v>
      </c>
      <c r="Y183" s="1">
        <f>(W183+X183)*O183</f>
        <v>386.76306915741878</v>
      </c>
      <c r="Z183" s="7">
        <v>1.1000000000000001</v>
      </c>
      <c r="AA183" s="7">
        <v>1</v>
      </c>
      <c r="AB183" s="1">
        <f>Y183*Z183*AA183</f>
        <v>425.4393760731607</v>
      </c>
      <c r="AC183" t="str">
        <f>CONCATENATE("https://wiki.52poke.com/wiki/", B183)</f>
        <v>https://wiki.52poke.com/wiki/电击魔兽</v>
      </c>
      <c r="AD183" s="6">
        <f>(T183-AB183)^2</f>
        <v>2.9474867874174531E-8</v>
      </c>
      <c r="AE183" t="str">
        <f>IF(ISNUMBER(SEARCH(AE$1,$D183)),"T","")</f>
        <v/>
      </c>
      <c r="AF183" t="str">
        <f>IF(ISNUMBER(SEARCH(AF$1,$D183)),"T","")</f>
        <v/>
      </c>
      <c r="AG183" t="str">
        <f>IF(ISNUMBER(SEARCH(AG$1,$D183)),"T","")</f>
        <v/>
      </c>
      <c r="AH183" t="str">
        <f>IF(ISNUMBER(SEARCH(AH$1,$D183)),"T","")</f>
        <v/>
      </c>
      <c r="AI183" t="str">
        <f>IF(ISNUMBER(SEARCH(AI$1,$D183)),"T","")</f>
        <v>T</v>
      </c>
      <c r="AJ183" t="str">
        <f>IF(ISNUMBER(SEARCH(AJ$1,$D183)),"T","")</f>
        <v/>
      </c>
      <c r="AK183" t="str">
        <f>IF(ISNUMBER(SEARCH(AK$1,$D183)),"T","")</f>
        <v/>
      </c>
      <c r="AL183" t="str">
        <f>IF(ISNUMBER(SEARCH(AL$1,$D183)),"T","")</f>
        <v/>
      </c>
      <c r="AM183" t="str">
        <f>IF(ISNUMBER(SEARCH(AM$1,$D183)),"T","")</f>
        <v/>
      </c>
      <c r="AN183" t="str">
        <f>IF(ISNUMBER(SEARCH(AN$1,$D183)),"T","")</f>
        <v/>
      </c>
      <c r="AO183" t="str">
        <f>IF(ISNUMBER(SEARCH(AO$1,$D183)),"T","")</f>
        <v/>
      </c>
      <c r="AP183" t="str">
        <f>IF(ISNUMBER(SEARCH(AP$1,$D183)),"T","")</f>
        <v/>
      </c>
      <c r="AQ183" t="str">
        <f>IF(ISNUMBER(SEARCH(AQ$1,$D183)),"T","")</f>
        <v/>
      </c>
      <c r="AR183" t="str">
        <f>IF(ISNUMBER(SEARCH(AR$1,$D183)),"T","")</f>
        <v/>
      </c>
      <c r="AS183" t="str">
        <f>IF(ISNUMBER(SEARCH(AS$1,$D183)),"T","")</f>
        <v/>
      </c>
      <c r="AT183" t="str">
        <f>IF(ISNUMBER(SEARCH(AT$1,$D183)),"T","")</f>
        <v/>
      </c>
      <c r="AU183" t="str">
        <f>IF(ISNUMBER(SEARCH(AU$1,$D183)),"T","")</f>
        <v/>
      </c>
      <c r="AV183" t="str">
        <f>IF(ISNUMBER(SEARCH(AV$1,$D183)),"T","")</f>
        <v/>
      </c>
    </row>
    <row r="184" spans="1:48" x14ac:dyDescent="0.85">
      <c r="A184">
        <v>760</v>
      </c>
      <c r="B184" t="s">
        <v>1688</v>
      </c>
      <c r="C184" t="s">
        <v>1689</v>
      </c>
      <c r="D184" t="s">
        <v>1686</v>
      </c>
      <c r="E184">
        <v>7</v>
      </c>
      <c r="F184">
        <v>120</v>
      </c>
      <c r="G184">
        <v>125</v>
      </c>
      <c r="H184">
        <v>80</v>
      </c>
      <c r="I184">
        <v>55</v>
      </c>
      <c r="J184">
        <v>60</v>
      </c>
      <c r="K184">
        <v>60</v>
      </c>
      <c r="L184">
        <f>MAX(G184,I184)</f>
        <v>125</v>
      </c>
      <c r="M184">
        <f>MIN(H184,J184)</f>
        <v>60</v>
      </c>
      <c r="N184" s="1">
        <f>(F184*2+31)/2+60</f>
        <v>195.5</v>
      </c>
      <c r="O184" s="1">
        <f>(L184*2+31)/2+5</f>
        <v>145.5</v>
      </c>
      <c r="P184" s="1">
        <f>(M184*2+31)/2+5</f>
        <v>80.5</v>
      </c>
      <c r="Q184" s="1">
        <f>N184*P184</f>
        <v>15737.75</v>
      </c>
      <c r="R184" s="1">
        <f>((H184*2+31)/2+5)*N184</f>
        <v>19647.75</v>
      </c>
      <c r="S184" s="1">
        <f>((J184*2+31)/2+5)*N184</f>
        <v>15737.75</v>
      </c>
      <c r="T184" s="1">
        <v>425.01547695815105</v>
      </c>
      <c r="U184" s="1">
        <f>IF(T184&lt;200, 0, T184)</f>
        <v>425.01547695815105</v>
      </c>
      <c r="V184" s="5">
        <f>U184*O184</f>
        <v>61839.751897410977</v>
      </c>
      <c r="W184" s="2">
        <f>Q184/(constants!$B$1 * constants!$B$2 * (110/250) * AVERAGE(0.8, 1) * 1.5)</f>
        <v>2.4112074443769731</v>
      </c>
      <c r="X184" s="3">
        <v>0.24430813777716665</v>
      </c>
      <c r="Y184" s="1">
        <f>(W184+X184)*O184</f>
        <v>386.37751720342737</v>
      </c>
      <c r="Z184" s="7">
        <v>1.1000000000000001</v>
      </c>
      <c r="AA184" s="7">
        <v>1</v>
      </c>
      <c r="AB184" s="1">
        <f>Y184*Z184*AA184</f>
        <v>425.01526892377012</v>
      </c>
      <c r="AC184" t="str">
        <f>CONCATENATE("https://wiki.52poke.com/wiki/", B184)</f>
        <v>https://wiki.52poke.com/wiki/穿著熊</v>
      </c>
      <c r="AD184" s="6">
        <f>(T184-AB184)^2</f>
        <v>4.3278303649981564E-8</v>
      </c>
      <c r="AE184" t="str">
        <f>IF(ISNUMBER(SEARCH(AE$1,$D184)),"T","")</f>
        <v>T</v>
      </c>
      <c r="AF184" t="str">
        <f>IF(ISNUMBER(SEARCH(AF$1,$D184)),"T","")</f>
        <v/>
      </c>
      <c r="AG184" t="str">
        <f>IF(ISNUMBER(SEARCH(AG$1,$D184)),"T","")</f>
        <v/>
      </c>
      <c r="AH184" t="str">
        <f>IF(ISNUMBER(SEARCH(AH$1,$D184)),"T","")</f>
        <v/>
      </c>
      <c r="AI184" t="str">
        <f>IF(ISNUMBER(SEARCH(AI$1,$D184)),"T","")</f>
        <v/>
      </c>
      <c r="AJ184" t="str">
        <f>IF(ISNUMBER(SEARCH(AJ$1,$D184)),"T","")</f>
        <v/>
      </c>
      <c r="AK184" t="str">
        <f>IF(ISNUMBER(SEARCH(AK$1,$D184)),"T","")</f>
        <v>T</v>
      </c>
      <c r="AL184" t="str">
        <f>IF(ISNUMBER(SEARCH(AL$1,$D184)),"T","")</f>
        <v/>
      </c>
      <c r="AM184" t="str">
        <f>IF(ISNUMBER(SEARCH(AM$1,$D184)),"T","")</f>
        <v/>
      </c>
      <c r="AN184" t="str">
        <f>IF(ISNUMBER(SEARCH(AN$1,$D184)),"T","")</f>
        <v/>
      </c>
      <c r="AO184" t="str">
        <f>IF(ISNUMBER(SEARCH(AO$1,$D184)),"T","")</f>
        <v/>
      </c>
      <c r="AP184" t="str">
        <f>IF(ISNUMBER(SEARCH(AP$1,$D184)),"T","")</f>
        <v/>
      </c>
      <c r="AQ184" t="str">
        <f>IF(ISNUMBER(SEARCH(AQ$1,$D184)),"T","")</f>
        <v/>
      </c>
      <c r="AR184" t="str">
        <f>IF(ISNUMBER(SEARCH(AR$1,$D184)),"T","")</f>
        <v/>
      </c>
      <c r="AS184" t="str">
        <f>IF(ISNUMBER(SEARCH(AS$1,$D184)),"T","")</f>
        <v/>
      </c>
      <c r="AT184" t="str">
        <f>IF(ISNUMBER(SEARCH(AT$1,$D184)),"T","")</f>
        <v/>
      </c>
      <c r="AU184" t="str">
        <f>IF(ISNUMBER(SEARCH(AU$1,$D184)),"T","")</f>
        <v/>
      </c>
      <c r="AV184" t="str">
        <f>IF(ISNUMBER(SEARCH(AV$1,$D184)),"T","")</f>
        <v/>
      </c>
    </row>
    <row r="185" spans="1:48" x14ac:dyDescent="0.85">
      <c r="A185">
        <v>738</v>
      </c>
      <c r="B185" t="s">
        <v>1639</v>
      </c>
      <c r="C185" t="s">
        <v>1640</v>
      </c>
      <c r="D185" t="s">
        <v>1324</v>
      </c>
      <c r="E185">
        <v>7</v>
      </c>
      <c r="F185">
        <v>77</v>
      </c>
      <c r="G185">
        <v>70</v>
      </c>
      <c r="H185">
        <v>90</v>
      </c>
      <c r="I185">
        <v>145</v>
      </c>
      <c r="J185">
        <v>75</v>
      </c>
      <c r="K185">
        <v>43</v>
      </c>
      <c r="L185">
        <f>MAX(G185,I185)</f>
        <v>145</v>
      </c>
      <c r="M185">
        <f>MIN(H185,J185)</f>
        <v>75</v>
      </c>
      <c r="N185" s="1">
        <f>(F185*2+31)/2+60</f>
        <v>152.5</v>
      </c>
      <c r="O185" s="1">
        <f>(L185*2+31)/2+5</f>
        <v>165.5</v>
      </c>
      <c r="P185" s="1">
        <f>(M185*2+31)/2+5</f>
        <v>95.5</v>
      </c>
      <c r="Q185" s="1">
        <f>N185*P185</f>
        <v>14563.75</v>
      </c>
      <c r="R185" s="1">
        <f>((H185*2+31)/2+5)*N185</f>
        <v>16851.25</v>
      </c>
      <c r="S185" s="1">
        <f>((J185*2+31)/2+5)*N185</f>
        <v>14563.75</v>
      </c>
      <c r="T185" s="1">
        <v>424.95543469815271</v>
      </c>
      <c r="U185" s="1">
        <f>IF(T185&lt;200, 0, T185)</f>
        <v>424.95543469815271</v>
      </c>
      <c r="V185" s="5">
        <f>U185*O185</f>
        <v>70330.124442544271</v>
      </c>
      <c r="W185" s="2">
        <f>Q185/(constants!$B$1 * constants!$B$2 * (110/250) * AVERAGE(0.8, 1) * 1.5)</f>
        <v>2.2313369076294349</v>
      </c>
      <c r="X185" s="3">
        <v>0.1029405750404242</v>
      </c>
      <c r="Y185" s="1">
        <f>(W185+X185)*O185</f>
        <v>386.32292338186164</v>
      </c>
      <c r="Z185" s="7">
        <v>1.1000000000000001</v>
      </c>
      <c r="AA185" s="7">
        <v>1</v>
      </c>
      <c r="AB185" s="1">
        <f>Y185*Z185*AA185</f>
        <v>424.95521572004782</v>
      </c>
      <c r="AC185" t="str">
        <f>CONCATENATE("https://wiki.52poke.com/wiki/", B185)</f>
        <v>https://wiki.52poke.com/wiki/锹农炮虫</v>
      </c>
      <c r="AD185" s="6">
        <f>(T185-AB185)^2</f>
        <v>4.7951410424240054E-8</v>
      </c>
      <c r="AE185" t="str">
        <f>IF(ISNUMBER(SEARCH(AE$1,$D185)),"T","")</f>
        <v/>
      </c>
      <c r="AF185" t="str">
        <f>IF(ISNUMBER(SEARCH(AF$1,$D185)),"T","")</f>
        <v/>
      </c>
      <c r="AG185" t="str">
        <f>IF(ISNUMBER(SEARCH(AG$1,$D185)),"T","")</f>
        <v/>
      </c>
      <c r="AH185" t="str">
        <f>IF(ISNUMBER(SEARCH(AH$1,$D185)),"T","")</f>
        <v/>
      </c>
      <c r="AI185" t="str">
        <f>IF(ISNUMBER(SEARCH(AI$1,$D185)),"T","")</f>
        <v>T</v>
      </c>
      <c r="AJ185" t="str">
        <f>IF(ISNUMBER(SEARCH(AJ$1,$D185)),"T","")</f>
        <v/>
      </c>
      <c r="AK185" t="str">
        <f>IF(ISNUMBER(SEARCH(AK$1,$D185)),"T","")</f>
        <v/>
      </c>
      <c r="AL185" t="str">
        <f>IF(ISNUMBER(SEARCH(AL$1,$D185)),"T","")</f>
        <v/>
      </c>
      <c r="AM185" t="str">
        <f>IF(ISNUMBER(SEARCH(AM$1,$D185)),"T","")</f>
        <v/>
      </c>
      <c r="AN185" t="str">
        <f>IF(ISNUMBER(SEARCH(AN$1,$D185)),"T","")</f>
        <v/>
      </c>
      <c r="AO185" t="str">
        <f>IF(ISNUMBER(SEARCH(AO$1,$D185)),"T","")</f>
        <v/>
      </c>
      <c r="AP185" t="str">
        <f>IF(ISNUMBER(SEARCH(AP$1,$D185)),"T","")</f>
        <v>T</v>
      </c>
      <c r="AQ185" t="str">
        <f>IF(ISNUMBER(SEARCH(AQ$1,$D185)),"T","")</f>
        <v/>
      </c>
      <c r="AR185" t="str">
        <f>IF(ISNUMBER(SEARCH(AR$1,$D185)),"T","")</f>
        <v/>
      </c>
      <c r="AS185" t="str">
        <f>IF(ISNUMBER(SEARCH(AS$1,$D185)),"T","")</f>
        <v/>
      </c>
      <c r="AT185" t="str">
        <f>IF(ISNUMBER(SEARCH(AT$1,$D185)),"T","")</f>
        <v/>
      </c>
      <c r="AU185" t="str">
        <f>IF(ISNUMBER(SEARCH(AU$1,$D185)),"T","")</f>
        <v/>
      </c>
      <c r="AV185" t="str">
        <f>IF(ISNUMBER(SEARCH(AV$1,$D185)),"T","")</f>
        <v/>
      </c>
    </row>
    <row r="186" spans="1:48" x14ac:dyDescent="0.85">
      <c r="A186">
        <v>526</v>
      </c>
      <c r="B186" t="s">
        <v>1177</v>
      </c>
      <c r="C186" t="s">
        <v>1178</v>
      </c>
      <c r="D186" t="s">
        <v>437</v>
      </c>
      <c r="E186">
        <v>5</v>
      </c>
      <c r="F186">
        <v>85</v>
      </c>
      <c r="G186">
        <v>135</v>
      </c>
      <c r="H186">
        <v>130</v>
      </c>
      <c r="I186">
        <v>60</v>
      </c>
      <c r="J186">
        <v>80</v>
      </c>
      <c r="K186">
        <v>25</v>
      </c>
      <c r="L186">
        <f>MAX(G186,I186)</f>
        <v>135</v>
      </c>
      <c r="M186">
        <f>MIN(H186,J186)</f>
        <v>80</v>
      </c>
      <c r="N186" s="1">
        <f>(F186*2+31)/2+60</f>
        <v>160.5</v>
      </c>
      <c r="O186" s="1">
        <f>(L186*2+31)/2+5</f>
        <v>155.5</v>
      </c>
      <c r="P186" s="1">
        <f>(M186*2+31)/2+5</f>
        <v>100.5</v>
      </c>
      <c r="Q186" s="1">
        <f>N186*P186</f>
        <v>16130.25</v>
      </c>
      <c r="R186" s="1">
        <f>((H186*2+31)/2+5)*N186</f>
        <v>24155.25</v>
      </c>
      <c r="S186" s="1">
        <f>((J186*2+31)/2+5)*N186</f>
        <v>16130.25</v>
      </c>
      <c r="T186" s="1">
        <v>424.747207806066</v>
      </c>
      <c r="U186" s="1">
        <f>IF(T186&lt;200, 0, T186)</f>
        <v>424.747207806066</v>
      </c>
      <c r="V186" s="5">
        <f>U186*O186</f>
        <v>66048.190813843263</v>
      </c>
      <c r="W186" s="2">
        <f>Q186/(constants!$B$1 * constants!$B$2 * (110/250) * AVERAGE(0.8, 1) * 1.5)</f>
        <v>2.4713430369437606</v>
      </c>
      <c r="X186" s="3">
        <v>1.1831356092282364E-2</v>
      </c>
      <c r="Y186" s="1">
        <f>(W186+X186)*O186</f>
        <v>386.13361811710467</v>
      </c>
      <c r="Z186" s="7">
        <v>1.1000000000000001</v>
      </c>
      <c r="AA186" s="7">
        <v>1</v>
      </c>
      <c r="AB186" s="1">
        <f>Y186*Z186*AA186</f>
        <v>424.74697992881516</v>
      </c>
      <c r="AC186" t="str">
        <f>CONCATENATE("https://wiki.52poke.com/wiki/", B186)</f>
        <v>https://wiki.52poke.com/wiki/庞岩怪</v>
      </c>
      <c r="AD186" s="6">
        <f>(T186-AB186)^2</f>
        <v>5.1928041448651928E-8</v>
      </c>
      <c r="AE186" t="str">
        <f>IF(ISNUMBER(SEARCH(AE$1,$D186)),"T","")</f>
        <v/>
      </c>
      <c r="AF186" t="str">
        <f>IF(ISNUMBER(SEARCH(AF$1,$D186)),"T","")</f>
        <v/>
      </c>
      <c r="AG186" t="str">
        <f>IF(ISNUMBER(SEARCH(AG$1,$D186)),"T","")</f>
        <v/>
      </c>
      <c r="AH186" t="str">
        <f>IF(ISNUMBER(SEARCH(AH$1,$D186)),"T","")</f>
        <v/>
      </c>
      <c r="AI186" t="str">
        <f>IF(ISNUMBER(SEARCH(AI$1,$D186)),"T","")</f>
        <v/>
      </c>
      <c r="AJ186" t="str">
        <f>IF(ISNUMBER(SEARCH(AJ$1,$D186)),"T","")</f>
        <v/>
      </c>
      <c r="AK186" t="str">
        <f>IF(ISNUMBER(SEARCH(AK$1,$D186)),"T","")</f>
        <v/>
      </c>
      <c r="AL186" t="str">
        <f>IF(ISNUMBER(SEARCH(AL$1,$D186)),"T","")</f>
        <v/>
      </c>
      <c r="AM186" t="str">
        <f>IF(ISNUMBER(SEARCH(AM$1,$D186)),"T","")</f>
        <v/>
      </c>
      <c r="AN186" t="str">
        <f>IF(ISNUMBER(SEARCH(AN$1,$D186)),"T","")</f>
        <v/>
      </c>
      <c r="AO186" t="str">
        <f>IF(ISNUMBER(SEARCH(AO$1,$D186)),"T","")</f>
        <v/>
      </c>
      <c r="AP186" t="str">
        <f>IF(ISNUMBER(SEARCH(AP$1,$D186)),"T","")</f>
        <v/>
      </c>
      <c r="AQ186" t="str">
        <f>IF(ISNUMBER(SEARCH(AQ$1,$D186)),"T","")</f>
        <v>T</v>
      </c>
      <c r="AR186" t="str">
        <f>IF(ISNUMBER(SEARCH(AR$1,$D186)),"T","")</f>
        <v/>
      </c>
      <c r="AS186" t="str">
        <f>IF(ISNUMBER(SEARCH(AS$1,$D186)),"T","")</f>
        <v/>
      </c>
      <c r="AT186" t="str">
        <f>IF(ISNUMBER(SEARCH(AT$1,$D186)),"T","")</f>
        <v/>
      </c>
      <c r="AU186" t="str">
        <f>IF(ISNUMBER(SEARCH(AU$1,$D186)),"T","")</f>
        <v/>
      </c>
      <c r="AV186" t="str">
        <f>IF(ISNUMBER(SEARCH(AV$1,$D186)),"T","")</f>
        <v/>
      </c>
    </row>
    <row r="187" spans="1:48" x14ac:dyDescent="0.85">
      <c r="A187">
        <v>911</v>
      </c>
      <c r="B187" t="s">
        <v>2013</v>
      </c>
      <c r="C187" t="s">
        <v>2014</v>
      </c>
      <c r="D187" t="s">
        <v>258</v>
      </c>
      <c r="E187">
        <v>9</v>
      </c>
      <c r="F187">
        <v>104</v>
      </c>
      <c r="G187">
        <v>75</v>
      </c>
      <c r="H187">
        <v>100</v>
      </c>
      <c r="I187">
        <v>110</v>
      </c>
      <c r="J187">
        <v>75</v>
      </c>
      <c r="K187">
        <v>66</v>
      </c>
      <c r="L187">
        <f>MAX(G187,I187)</f>
        <v>110</v>
      </c>
      <c r="M187">
        <f>MIN(H187,J187)</f>
        <v>75</v>
      </c>
      <c r="N187" s="1">
        <f>(F187*2+31)/2+60</f>
        <v>179.5</v>
      </c>
      <c r="O187" s="1">
        <f>(L187*2+31)/2+5</f>
        <v>130.5</v>
      </c>
      <c r="P187" s="1">
        <f>(M187*2+31)/2+5</f>
        <v>95.5</v>
      </c>
      <c r="Q187" s="1">
        <f>N187*P187</f>
        <v>17142.25</v>
      </c>
      <c r="R187" s="1">
        <f>((H187*2+31)/2+5)*N187</f>
        <v>21629.75</v>
      </c>
      <c r="S187" s="1">
        <f>((J187*2+31)/2+5)*N187</f>
        <v>17142.25</v>
      </c>
      <c r="T187" s="1">
        <v>423.98296956364123</v>
      </c>
      <c r="U187" s="1">
        <f>IF(T187&lt;200, 0, T187)</f>
        <v>423.98296956364123</v>
      </c>
      <c r="V187" s="5">
        <f>U187*O187</f>
        <v>55329.77752805518</v>
      </c>
      <c r="W187" s="2">
        <f>Q187/(constants!$B$1 * constants!$B$2 * (110/250) * AVERAGE(0.8, 1) * 1.5)</f>
        <v>2.6263932781605481</v>
      </c>
      <c r="X187" s="3">
        <v>0.32716134618137183</v>
      </c>
      <c r="Y187" s="1">
        <f>(W187+X187)*O187</f>
        <v>385.43887847662057</v>
      </c>
      <c r="Z187" s="7">
        <v>1.1000000000000001</v>
      </c>
      <c r="AA187" s="7">
        <v>1</v>
      </c>
      <c r="AB187" s="1">
        <f>Y187*Z187*AA187</f>
        <v>423.98276632428269</v>
      </c>
      <c r="AC187" t="str">
        <f>CONCATENATE("https://wiki.52poke.com/wiki/", B187)</f>
        <v>https://wiki.52poke.com/wiki/骨纹巨声鳄</v>
      </c>
      <c r="AD187" s="6">
        <f>(T187-AB187)^2</f>
        <v>4.1306236860133121E-8</v>
      </c>
      <c r="AE187" t="str">
        <f>IF(ISNUMBER(SEARCH(AE$1,$D187)),"T","")</f>
        <v/>
      </c>
      <c r="AF187" t="str">
        <f>IF(ISNUMBER(SEARCH(AF$1,$D187)),"T","")</f>
        <v>T</v>
      </c>
      <c r="AG187" t="str">
        <f>IF(ISNUMBER(SEARCH(AG$1,$D187)),"T","")</f>
        <v/>
      </c>
      <c r="AH187" t="str">
        <f>IF(ISNUMBER(SEARCH(AH$1,$D187)),"T","")</f>
        <v/>
      </c>
      <c r="AI187" t="str">
        <f>IF(ISNUMBER(SEARCH(AI$1,$D187)),"T","")</f>
        <v/>
      </c>
      <c r="AJ187" t="str">
        <f>IF(ISNUMBER(SEARCH(AJ$1,$D187)),"T","")</f>
        <v/>
      </c>
      <c r="AK187" t="str">
        <f>IF(ISNUMBER(SEARCH(AK$1,$D187)),"T","")</f>
        <v/>
      </c>
      <c r="AL187" t="str">
        <f>IF(ISNUMBER(SEARCH(AL$1,$D187)),"T","")</f>
        <v/>
      </c>
      <c r="AM187" t="str">
        <f>IF(ISNUMBER(SEARCH(AM$1,$D187)),"T","")</f>
        <v/>
      </c>
      <c r="AN187" t="str">
        <f>IF(ISNUMBER(SEARCH(AN$1,$D187)),"T","")</f>
        <v/>
      </c>
      <c r="AO187" t="str">
        <f>IF(ISNUMBER(SEARCH(AO$1,$D187)),"T","")</f>
        <v/>
      </c>
      <c r="AP187" t="str">
        <f>IF(ISNUMBER(SEARCH(AP$1,$D187)),"T","")</f>
        <v/>
      </c>
      <c r="AQ187" t="str">
        <f>IF(ISNUMBER(SEARCH(AQ$1,$D187)),"T","")</f>
        <v/>
      </c>
      <c r="AR187" t="str">
        <f>IF(ISNUMBER(SEARCH(AR$1,$D187)),"T","")</f>
        <v>T</v>
      </c>
      <c r="AS187" t="str">
        <f>IF(ISNUMBER(SEARCH(AS$1,$D187)),"T","")</f>
        <v/>
      </c>
      <c r="AT187" t="str">
        <f>IF(ISNUMBER(SEARCH(AT$1,$D187)),"T","")</f>
        <v/>
      </c>
      <c r="AU187" t="str">
        <f>IF(ISNUMBER(SEARCH(AU$1,$D187)),"T","")</f>
        <v/>
      </c>
      <c r="AV187" t="str">
        <f>IF(ISNUMBER(SEARCH(AV$1,$D187)),"T","")</f>
        <v/>
      </c>
    </row>
    <row r="188" spans="1:48" x14ac:dyDescent="0.85">
      <c r="A188">
        <v>212</v>
      </c>
      <c r="B188" t="s">
        <v>499</v>
      </c>
      <c r="C188" t="s">
        <v>500</v>
      </c>
      <c r="D188" t="s">
        <v>482</v>
      </c>
      <c r="E188">
        <v>2</v>
      </c>
      <c r="F188">
        <v>70</v>
      </c>
      <c r="G188">
        <v>130</v>
      </c>
      <c r="H188">
        <v>100</v>
      </c>
      <c r="I188">
        <v>55</v>
      </c>
      <c r="J188">
        <v>80</v>
      </c>
      <c r="K188">
        <v>65</v>
      </c>
      <c r="L188">
        <f>MAX(G188,I188)</f>
        <v>130</v>
      </c>
      <c r="M188">
        <f>MIN(H188,J188)</f>
        <v>80</v>
      </c>
      <c r="N188" s="1">
        <f>(F188*2+31)/2+60</f>
        <v>145.5</v>
      </c>
      <c r="O188" s="1">
        <f>(L188*2+31)/2+5</f>
        <v>150.5</v>
      </c>
      <c r="P188" s="1">
        <f>(M188*2+31)/2+5</f>
        <v>100.5</v>
      </c>
      <c r="Q188" s="1">
        <f>N188*P188</f>
        <v>14622.75</v>
      </c>
      <c r="R188" s="1">
        <f>((H188*2+31)/2+5)*N188</f>
        <v>17532.75</v>
      </c>
      <c r="S188" s="1">
        <f>((J188*2+31)/2+5)*N188</f>
        <v>14622.75</v>
      </c>
      <c r="T188" s="1">
        <v>423.85151110722438</v>
      </c>
      <c r="U188" s="1">
        <f>IF(T188&lt;200, 0, T188)</f>
        <v>423.85151110722438</v>
      </c>
      <c r="V188" s="5">
        <f>U188*O188</f>
        <v>63789.652421637271</v>
      </c>
      <c r="W188" s="2">
        <f>Q188/(constants!$B$1 * constants!$B$2 * (110/250) * AVERAGE(0.8, 1) * 1.5)</f>
        <v>2.2403763979770539</v>
      </c>
      <c r="X188" s="3">
        <v>0.3198852218922702</v>
      </c>
      <c r="Y188" s="1">
        <f>(W188+X188)*O188</f>
        <v>385.31937379033326</v>
      </c>
      <c r="Z188" s="7">
        <v>1.1000000000000001</v>
      </c>
      <c r="AA188" s="7">
        <v>1</v>
      </c>
      <c r="AB188" s="1">
        <f>Y188*Z188*AA188</f>
        <v>423.85131116936662</v>
      </c>
      <c r="AC188" t="str">
        <f>CONCATENATE("https://wiki.52poke.com/wiki/", B188)</f>
        <v>https://wiki.52poke.com/wiki/巨钳螳螂</v>
      </c>
      <c r="AD188" s="6">
        <f>(T188-AB188)^2</f>
        <v>3.9975146964841902E-8</v>
      </c>
      <c r="AE188" t="str">
        <f>IF(ISNUMBER(SEARCH(AE$1,$D188)),"T","")</f>
        <v/>
      </c>
      <c r="AF188" t="str">
        <f>IF(ISNUMBER(SEARCH(AF$1,$D188)),"T","")</f>
        <v/>
      </c>
      <c r="AG188" t="str">
        <f>IF(ISNUMBER(SEARCH(AG$1,$D188)),"T","")</f>
        <v/>
      </c>
      <c r="AH188" t="str">
        <f>IF(ISNUMBER(SEARCH(AH$1,$D188)),"T","")</f>
        <v/>
      </c>
      <c r="AI188" t="str">
        <f>IF(ISNUMBER(SEARCH(AI$1,$D188)),"T","")</f>
        <v/>
      </c>
      <c r="AJ188" t="str">
        <f>IF(ISNUMBER(SEARCH(AJ$1,$D188)),"T","")</f>
        <v/>
      </c>
      <c r="AK188" t="str">
        <f>IF(ISNUMBER(SEARCH(AK$1,$D188)),"T","")</f>
        <v/>
      </c>
      <c r="AL188" t="str">
        <f>IF(ISNUMBER(SEARCH(AL$1,$D188)),"T","")</f>
        <v/>
      </c>
      <c r="AM188" t="str">
        <f>IF(ISNUMBER(SEARCH(AM$1,$D188)),"T","")</f>
        <v/>
      </c>
      <c r="AN188" t="str">
        <f>IF(ISNUMBER(SEARCH(AN$1,$D188)),"T","")</f>
        <v/>
      </c>
      <c r="AO188" t="str">
        <f>IF(ISNUMBER(SEARCH(AO$1,$D188)),"T","")</f>
        <v/>
      </c>
      <c r="AP188" t="str">
        <f>IF(ISNUMBER(SEARCH(AP$1,$D188)),"T","")</f>
        <v>T</v>
      </c>
      <c r="AQ188" t="str">
        <f>IF(ISNUMBER(SEARCH(AQ$1,$D188)),"T","")</f>
        <v/>
      </c>
      <c r="AR188" t="str">
        <f>IF(ISNUMBER(SEARCH(AR$1,$D188)),"T","")</f>
        <v/>
      </c>
      <c r="AS188" t="str">
        <f>IF(ISNUMBER(SEARCH(AS$1,$D188)),"T","")</f>
        <v/>
      </c>
      <c r="AT188" t="str">
        <f>IF(ISNUMBER(SEARCH(AT$1,$D188)),"T","")</f>
        <v/>
      </c>
      <c r="AU188" t="str">
        <f>IF(ISNUMBER(SEARCH(AU$1,$D188)),"T","")</f>
        <v>T</v>
      </c>
      <c r="AV188" t="str">
        <f>IF(ISNUMBER(SEARCH(AV$1,$D188)),"T","")</f>
        <v/>
      </c>
    </row>
    <row r="189" spans="1:48" x14ac:dyDescent="0.85">
      <c r="A189">
        <v>389</v>
      </c>
      <c r="B189" t="s">
        <v>885</v>
      </c>
      <c r="C189" t="s">
        <v>887</v>
      </c>
      <c r="D189" t="s">
        <v>886</v>
      </c>
      <c r="E189">
        <v>4</v>
      </c>
      <c r="F189">
        <v>95</v>
      </c>
      <c r="G189">
        <v>109</v>
      </c>
      <c r="H189">
        <v>105</v>
      </c>
      <c r="I189">
        <v>75</v>
      </c>
      <c r="J189">
        <v>85</v>
      </c>
      <c r="K189">
        <v>56</v>
      </c>
      <c r="L189">
        <f>MAX(G189,I189)</f>
        <v>109</v>
      </c>
      <c r="M189">
        <f>MIN(H189,J189)</f>
        <v>85</v>
      </c>
      <c r="N189" s="1">
        <f>(F189*2+31)/2+60</f>
        <v>170.5</v>
      </c>
      <c r="O189" s="1">
        <f>(L189*2+31)/2+5</f>
        <v>129.5</v>
      </c>
      <c r="P189" s="1">
        <f>(M189*2+31)/2+5</f>
        <v>105.5</v>
      </c>
      <c r="Q189" s="1">
        <f>N189*P189</f>
        <v>17987.75</v>
      </c>
      <c r="R189" s="1">
        <f>((H189*2+31)/2+5)*N189</f>
        <v>21397.75</v>
      </c>
      <c r="S189" s="1">
        <f>((J189*2+31)/2+5)*N189</f>
        <v>17987.75</v>
      </c>
      <c r="T189" s="1">
        <v>423.84625600065499</v>
      </c>
      <c r="U189" s="1">
        <f>IF(T189&lt;200, 0, T189)</f>
        <v>423.84625600065499</v>
      </c>
      <c r="V189" s="5">
        <f>U189*O189</f>
        <v>54888.09015208482</v>
      </c>
      <c r="W189" s="2">
        <f>Q189/(constants!$B$1 * constants!$B$2 * (110/250) * AVERAGE(0.8, 1) * 1.5)</f>
        <v>2.7559337711929528</v>
      </c>
      <c r="X189" s="3">
        <v>0.21946843569515506</v>
      </c>
      <c r="Y189" s="1">
        <f>(W189+X189)*O189</f>
        <v>385.31458579200995</v>
      </c>
      <c r="Z189" s="7">
        <v>1.1000000000000001</v>
      </c>
      <c r="AA189" s="7">
        <v>1</v>
      </c>
      <c r="AB189" s="1">
        <f>Y189*Z189*AA189</f>
        <v>423.84604437121101</v>
      </c>
      <c r="AC189" t="str">
        <f>CONCATENATE("https://wiki.52poke.com/wiki/", B189)</f>
        <v>https://wiki.52poke.com/wiki/土台龟</v>
      </c>
      <c r="AD189" s="6">
        <f>(T189-AB189)^2</f>
        <v>4.478702155994623E-8</v>
      </c>
      <c r="AE189" t="str">
        <f>IF(ISNUMBER(SEARCH(AE$1,$D189)),"T","")</f>
        <v/>
      </c>
      <c r="AF189" t="str">
        <f>IF(ISNUMBER(SEARCH(AF$1,$D189)),"T","")</f>
        <v/>
      </c>
      <c r="AG189" t="str">
        <f>IF(ISNUMBER(SEARCH(AG$1,$D189)),"T","")</f>
        <v/>
      </c>
      <c r="AH189" t="str">
        <f>IF(ISNUMBER(SEARCH(AH$1,$D189)),"T","")</f>
        <v>T</v>
      </c>
      <c r="AI189" t="str">
        <f>IF(ISNUMBER(SEARCH(AI$1,$D189)),"T","")</f>
        <v/>
      </c>
      <c r="AJ189" t="str">
        <f>IF(ISNUMBER(SEARCH(AJ$1,$D189)),"T","")</f>
        <v/>
      </c>
      <c r="AK189" t="str">
        <f>IF(ISNUMBER(SEARCH(AK$1,$D189)),"T","")</f>
        <v/>
      </c>
      <c r="AL189" t="str">
        <f>IF(ISNUMBER(SEARCH(AL$1,$D189)),"T","")</f>
        <v/>
      </c>
      <c r="AM189" t="str">
        <f>IF(ISNUMBER(SEARCH(AM$1,$D189)),"T","")</f>
        <v>T</v>
      </c>
      <c r="AN189" t="str">
        <f>IF(ISNUMBER(SEARCH(AN$1,$D189)),"T","")</f>
        <v/>
      </c>
      <c r="AO189" t="str">
        <f>IF(ISNUMBER(SEARCH(AO$1,$D189)),"T","")</f>
        <v/>
      </c>
      <c r="AP189" t="str">
        <f>IF(ISNUMBER(SEARCH(AP$1,$D189)),"T","")</f>
        <v/>
      </c>
      <c r="AQ189" t="str">
        <f>IF(ISNUMBER(SEARCH(AQ$1,$D189)),"T","")</f>
        <v/>
      </c>
      <c r="AR189" t="str">
        <f>IF(ISNUMBER(SEARCH(AR$1,$D189)),"T","")</f>
        <v/>
      </c>
      <c r="AS189" t="str">
        <f>IF(ISNUMBER(SEARCH(AS$1,$D189)),"T","")</f>
        <v/>
      </c>
      <c r="AT189" t="str">
        <f>IF(ISNUMBER(SEARCH(AT$1,$D189)),"T","")</f>
        <v/>
      </c>
      <c r="AU189" t="str">
        <f>IF(ISNUMBER(SEARCH(AU$1,$D189)),"T","")</f>
        <v/>
      </c>
      <c r="AV189" t="str">
        <f>IF(ISNUMBER(SEARCH(AV$1,$D189)),"T","")</f>
        <v/>
      </c>
    </row>
    <row r="190" spans="1:48" x14ac:dyDescent="0.85">
      <c r="A190">
        <v>805</v>
      </c>
      <c r="B190" t="s">
        <v>1786</v>
      </c>
      <c r="C190" t="s">
        <v>1787</v>
      </c>
      <c r="D190" t="s">
        <v>930</v>
      </c>
      <c r="E190">
        <v>7</v>
      </c>
      <c r="F190">
        <v>61</v>
      </c>
      <c r="G190">
        <v>131</v>
      </c>
      <c r="H190">
        <v>211</v>
      </c>
      <c r="I190">
        <v>53</v>
      </c>
      <c r="J190">
        <v>101</v>
      </c>
      <c r="K190">
        <v>13</v>
      </c>
      <c r="L190">
        <f>MAX(G190,I190)</f>
        <v>131</v>
      </c>
      <c r="M190">
        <f>MIN(H190,J190)</f>
        <v>101</v>
      </c>
      <c r="N190" s="1">
        <f>(F190*2+31)/2+60</f>
        <v>136.5</v>
      </c>
      <c r="O190" s="1">
        <f>(L190*2+31)/2+5</f>
        <v>151.5</v>
      </c>
      <c r="P190" s="1">
        <f>(M190*2+31)/2+5</f>
        <v>121.5</v>
      </c>
      <c r="Q190" s="1">
        <f>N190*P190</f>
        <v>16584.75</v>
      </c>
      <c r="R190" s="1">
        <f>((H190*2+31)/2+5)*N190</f>
        <v>31599.75</v>
      </c>
      <c r="S190" s="1">
        <f>((J190*2+31)/2+5)*N190</f>
        <v>16584.75</v>
      </c>
      <c r="T190" s="1">
        <v>423.78648508910715</v>
      </c>
      <c r="U190" s="1">
        <f>IF(T190&lt;200, 0, T190)</f>
        <v>423.78648508910715</v>
      </c>
      <c r="V190" s="5">
        <f>U190*O190</f>
        <v>64203.652490999732</v>
      </c>
      <c r="W190" s="2">
        <f>Q190/(constants!$B$1 * constants!$B$2 * (110/250) * AVERAGE(0.8, 1) * 1.5)</f>
        <v>2.5409777549605885</v>
      </c>
      <c r="X190" s="3">
        <v>1.9940831309167573E-3</v>
      </c>
      <c r="Y190" s="1">
        <f>(W190+X190)*O190</f>
        <v>385.26023347086306</v>
      </c>
      <c r="Z190" s="7">
        <v>1.1000000000000001</v>
      </c>
      <c r="AA190" s="7">
        <v>1</v>
      </c>
      <c r="AB190" s="1">
        <f>Y190*Z190*AA190</f>
        <v>423.78625681794938</v>
      </c>
      <c r="AC190" t="str">
        <f>CONCATENATE("https://wiki.52poke.com/wiki/", B190)</f>
        <v>https://wiki.52poke.com/wiki/垒磊石</v>
      </c>
      <c r="AD190" s="6">
        <f>(T190-AB190)^2</f>
        <v>5.2107721467993346E-8</v>
      </c>
      <c r="AE190" t="str">
        <f>IF(ISNUMBER(SEARCH(AE$1,$D190)),"T","")</f>
        <v/>
      </c>
      <c r="AF190" t="str">
        <f>IF(ISNUMBER(SEARCH(AF$1,$D190)),"T","")</f>
        <v/>
      </c>
      <c r="AG190" t="str">
        <f>IF(ISNUMBER(SEARCH(AG$1,$D190)),"T","")</f>
        <v/>
      </c>
      <c r="AH190" t="str">
        <f>IF(ISNUMBER(SEARCH(AH$1,$D190)),"T","")</f>
        <v/>
      </c>
      <c r="AI190" t="str">
        <f>IF(ISNUMBER(SEARCH(AI$1,$D190)),"T","")</f>
        <v/>
      </c>
      <c r="AJ190" t="str">
        <f>IF(ISNUMBER(SEARCH(AJ$1,$D190)),"T","")</f>
        <v/>
      </c>
      <c r="AK190" t="str">
        <f>IF(ISNUMBER(SEARCH(AK$1,$D190)),"T","")</f>
        <v/>
      </c>
      <c r="AL190" t="str">
        <f>IF(ISNUMBER(SEARCH(AL$1,$D190)),"T","")</f>
        <v/>
      </c>
      <c r="AM190" t="str">
        <f>IF(ISNUMBER(SEARCH(AM$1,$D190)),"T","")</f>
        <v/>
      </c>
      <c r="AN190" t="str">
        <f>IF(ISNUMBER(SEARCH(AN$1,$D190)),"T","")</f>
        <v/>
      </c>
      <c r="AO190" t="str">
        <f>IF(ISNUMBER(SEARCH(AO$1,$D190)),"T","")</f>
        <v/>
      </c>
      <c r="AP190" t="str">
        <f>IF(ISNUMBER(SEARCH(AP$1,$D190)),"T","")</f>
        <v/>
      </c>
      <c r="AQ190" t="str">
        <f>IF(ISNUMBER(SEARCH(AQ$1,$D190)),"T","")</f>
        <v>T</v>
      </c>
      <c r="AR190" t="str">
        <f>IF(ISNUMBER(SEARCH(AR$1,$D190)),"T","")</f>
        <v/>
      </c>
      <c r="AS190" t="str">
        <f>IF(ISNUMBER(SEARCH(AS$1,$D190)),"T","")</f>
        <v/>
      </c>
      <c r="AT190" t="str">
        <f>IF(ISNUMBER(SEARCH(AT$1,$D190)),"T","")</f>
        <v/>
      </c>
      <c r="AU190" t="str">
        <f>IF(ISNUMBER(SEARCH(AU$1,$D190)),"T","")</f>
        <v>T</v>
      </c>
      <c r="AV190" t="str">
        <f>IF(ISNUMBER(SEARCH(AV$1,$D190)),"T","")</f>
        <v/>
      </c>
    </row>
    <row r="191" spans="1:48" x14ac:dyDescent="0.85">
      <c r="A191">
        <v>798</v>
      </c>
      <c r="B191" t="s">
        <v>1771</v>
      </c>
      <c r="C191" t="s">
        <v>1772</v>
      </c>
      <c r="D191" t="s">
        <v>1329</v>
      </c>
      <c r="E191">
        <v>7</v>
      </c>
      <c r="F191">
        <v>59</v>
      </c>
      <c r="G191">
        <v>181</v>
      </c>
      <c r="H191">
        <v>131</v>
      </c>
      <c r="I191">
        <v>59</v>
      </c>
      <c r="J191">
        <v>31</v>
      </c>
      <c r="K191">
        <v>109</v>
      </c>
      <c r="L191">
        <f>MAX(G191,I191)</f>
        <v>181</v>
      </c>
      <c r="M191">
        <f>MIN(H191,J191)</f>
        <v>31</v>
      </c>
      <c r="N191" s="1">
        <f>(F191*2+31)/2+60</f>
        <v>134.5</v>
      </c>
      <c r="O191" s="1">
        <f>(L191*2+31)/2+5</f>
        <v>201.5</v>
      </c>
      <c r="P191" s="1">
        <f>(M191*2+31)/2+5</f>
        <v>51.5</v>
      </c>
      <c r="Q191" s="1">
        <f>N191*P191</f>
        <v>6926.75</v>
      </c>
      <c r="R191" s="1">
        <f>((H191*2+31)/2+5)*N191</f>
        <v>20376.75</v>
      </c>
      <c r="S191" s="1">
        <f>((J191*2+31)/2+5)*N191</f>
        <v>6926.75</v>
      </c>
      <c r="T191" s="1">
        <v>423.4177801546017</v>
      </c>
      <c r="U191" s="1">
        <f>IF(T191&lt;200, 0, T191)</f>
        <v>423.4177801546017</v>
      </c>
      <c r="V191" s="5">
        <f>U191*O191</f>
        <v>85318.68270115224</v>
      </c>
      <c r="W191" s="2">
        <f>Q191/(constants!$B$1 * constants!$B$2 * (110/250) * AVERAGE(0.8, 1) * 1.5)</f>
        <v>1.0612591485655953</v>
      </c>
      <c r="X191" s="3">
        <v>0.84903931004159361</v>
      </c>
      <c r="Y191" s="1">
        <f>(W191+X191)*O191</f>
        <v>384.92513940934856</v>
      </c>
      <c r="Z191" s="7">
        <v>1.1000000000000001</v>
      </c>
      <c r="AA191" s="7">
        <v>1</v>
      </c>
      <c r="AB191" s="1">
        <f>Y191*Z191*AA191</f>
        <v>423.41765335028344</v>
      </c>
      <c r="AC191" t="str">
        <f>CONCATENATE("https://wiki.52poke.com/wiki/", B191)</f>
        <v>https://wiki.52poke.com/wiki/纸御剑</v>
      </c>
      <c r="AD191" s="6">
        <f>(T191-AB191)^2</f>
        <v>1.6079335128442626E-8</v>
      </c>
      <c r="AE191" t="str">
        <f>IF(ISNUMBER(SEARCH(AE$1,$D191)),"T","")</f>
        <v/>
      </c>
      <c r="AF191" t="str">
        <f>IF(ISNUMBER(SEARCH(AF$1,$D191)),"T","")</f>
        <v/>
      </c>
      <c r="AG191" t="str">
        <f>IF(ISNUMBER(SEARCH(AG$1,$D191)),"T","")</f>
        <v/>
      </c>
      <c r="AH191" t="str">
        <f>IF(ISNUMBER(SEARCH(AH$1,$D191)),"T","")</f>
        <v>T</v>
      </c>
      <c r="AI191" t="str">
        <f>IF(ISNUMBER(SEARCH(AI$1,$D191)),"T","")</f>
        <v/>
      </c>
      <c r="AJ191" t="str">
        <f>IF(ISNUMBER(SEARCH(AJ$1,$D191)),"T","")</f>
        <v/>
      </c>
      <c r="AK191" t="str">
        <f>IF(ISNUMBER(SEARCH(AK$1,$D191)),"T","")</f>
        <v/>
      </c>
      <c r="AL191" t="str">
        <f>IF(ISNUMBER(SEARCH(AL$1,$D191)),"T","")</f>
        <v/>
      </c>
      <c r="AM191" t="str">
        <f>IF(ISNUMBER(SEARCH(AM$1,$D191)),"T","")</f>
        <v/>
      </c>
      <c r="AN191" t="str">
        <f>IF(ISNUMBER(SEARCH(AN$1,$D191)),"T","")</f>
        <v/>
      </c>
      <c r="AO191" t="str">
        <f>IF(ISNUMBER(SEARCH(AO$1,$D191)),"T","")</f>
        <v/>
      </c>
      <c r="AP191" t="str">
        <f>IF(ISNUMBER(SEARCH(AP$1,$D191)),"T","")</f>
        <v/>
      </c>
      <c r="AQ191" t="str">
        <f>IF(ISNUMBER(SEARCH(AQ$1,$D191)),"T","")</f>
        <v/>
      </c>
      <c r="AR191" t="str">
        <f>IF(ISNUMBER(SEARCH(AR$1,$D191)),"T","")</f>
        <v/>
      </c>
      <c r="AS191" t="str">
        <f>IF(ISNUMBER(SEARCH(AS$1,$D191)),"T","")</f>
        <v/>
      </c>
      <c r="AT191" t="str">
        <f>IF(ISNUMBER(SEARCH(AT$1,$D191)),"T","")</f>
        <v/>
      </c>
      <c r="AU191" t="str">
        <f>IF(ISNUMBER(SEARCH(AU$1,$D191)),"T","")</f>
        <v>T</v>
      </c>
      <c r="AV191" t="str">
        <f>IF(ISNUMBER(SEARCH(AV$1,$D191)),"T","")</f>
        <v/>
      </c>
    </row>
    <row r="192" spans="1:48" x14ac:dyDescent="0.85">
      <c r="A192">
        <v>781</v>
      </c>
      <c r="B192" t="s">
        <v>1734</v>
      </c>
      <c r="C192" t="s">
        <v>1735</v>
      </c>
      <c r="D192" t="s">
        <v>1574</v>
      </c>
      <c r="E192">
        <v>7</v>
      </c>
      <c r="F192">
        <v>70</v>
      </c>
      <c r="G192">
        <v>131</v>
      </c>
      <c r="H192">
        <v>100</v>
      </c>
      <c r="I192">
        <v>86</v>
      </c>
      <c r="J192">
        <v>90</v>
      </c>
      <c r="K192">
        <v>40</v>
      </c>
      <c r="L192">
        <f>MAX(G192,I192)</f>
        <v>131</v>
      </c>
      <c r="M192">
        <f>MIN(H192,J192)</f>
        <v>90</v>
      </c>
      <c r="N192" s="1">
        <f>(F192*2+31)/2+60</f>
        <v>145.5</v>
      </c>
      <c r="O192" s="1">
        <f>(L192*2+31)/2+5</f>
        <v>151.5</v>
      </c>
      <c r="P192" s="1">
        <f>(M192*2+31)/2+5</f>
        <v>110.5</v>
      </c>
      <c r="Q192" s="1">
        <f>N192*P192</f>
        <v>16077.75</v>
      </c>
      <c r="R192" s="1">
        <f>((H192*2+31)/2+5)*N192</f>
        <v>17532.75</v>
      </c>
      <c r="S192" s="1">
        <f>((J192*2+31)/2+5)*N192</f>
        <v>16077.75</v>
      </c>
      <c r="T192" s="1">
        <v>423.39624334422246</v>
      </c>
      <c r="U192" s="1">
        <f>IF(T192&lt;200, 0, T192)</f>
        <v>423.39624334422246</v>
      </c>
      <c r="V192" s="5">
        <f>U192*O192</f>
        <v>64144.5308666497</v>
      </c>
      <c r="W192" s="2">
        <f>Q192/(constants!$B$1 * constants!$B$2 * (110/250) * AVERAGE(0.8, 1) * 1.5)</f>
        <v>2.4632994226513878</v>
      </c>
      <c r="X192" s="3">
        <v>7.7330772676374782E-2</v>
      </c>
      <c r="Y192" s="1">
        <f>(W192+X192)*O192</f>
        <v>384.90547459215605</v>
      </c>
      <c r="Z192" s="7">
        <v>1.1000000000000001</v>
      </c>
      <c r="AA192" s="7">
        <v>1</v>
      </c>
      <c r="AB192" s="1">
        <f>Y192*Z192*AA192</f>
        <v>423.39602205137169</v>
      </c>
      <c r="AC192" t="str">
        <f>CONCATENATE("https://wiki.52poke.com/wiki/", B192)</f>
        <v>https://wiki.52poke.com/wiki/破破舵轮</v>
      </c>
      <c r="AD192" s="6">
        <f>(T192-AB192)^2</f>
        <v>4.8970525800780713E-8</v>
      </c>
      <c r="AE192" t="str">
        <f>IF(ISNUMBER(SEARCH(AE$1,$D192)),"T","")</f>
        <v/>
      </c>
      <c r="AF192" t="str">
        <f>IF(ISNUMBER(SEARCH(AF$1,$D192)),"T","")</f>
        <v/>
      </c>
      <c r="AG192" t="str">
        <f>IF(ISNUMBER(SEARCH(AG$1,$D192)),"T","")</f>
        <v/>
      </c>
      <c r="AH192" t="str">
        <f>IF(ISNUMBER(SEARCH(AH$1,$D192)),"T","")</f>
        <v>T</v>
      </c>
      <c r="AI192" t="str">
        <f>IF(ISNUMBER(SEARCH(AI$1,$D192)),"T","")</f>
        <v/>
      </c>
      <c r="AJ192" t="str">
        <f>IF(ISNUMBER(SEARCH(AJ$1,$D192)),"T","")</f>
        <v/>
      </c>
      <c r="AK192" t="str">
        <f>IF(ISNUMBER(SEARCH(AK$1,$D192)),"T","")</f>
        <v/>
      </c>
      <c r="AL192" t="str">
        <f>IF(ISNUMBER(SEARCH(AL$1,$D192)),"T","")</f>
        <v/>
      </c>
      <c r="AM192" t="str">
        <f>IF(ISNUMBER(SEARCH(AM$1,$D192)),"T","")</f>
        <v/>
      </c>
      <c r="AN192" t="str">
        <f>IF(ISNUMBER(SEARCH(AN$1,$D192)),"T","")</f>
        <v/>
      </c>
      <c r="AO192" t="str">
        <f>IF(ISNUMBER(SEARCH(AO$1,$D192)),"T","")</f>
        <v/>
      </c>
      <c r="AP192" t="str">
        <f>IF(ISNUMBER(SEARCH(AP$1,$D192)),"T","")</f>
        <v/>
      </c>
      <c r="AQ192" t="str">
        <f>IF(ISNUMBER(SEARCH(AQ$1,$D192)),"T","")</f>
        <v/>
      </c>
      <c r="AR192" t="str">
        <f>IF(ISNUMBER(SEARCH(AR$1,$D192)),"T","")</f>
        <v>T</v>
      </c>
      <c r="AS192" t="str">
        <f>IF(ISNUMBER(SEARCH(AS$1,$D192)),"T","")</f>
        <v/>
      </c>
      <c r="AT192" t="str">
        <f>IF(ISNUMBER(SEARCH(AT$1,$D192)),"T","")</f>
        <v/>
      </c>
      <c r="AU192" t="str">
        <f>IF(ISNUMBER(SEARCH(AU$1,$D192)),"T","")</f>
        <v/>
      </c>
      <c r="AV192" t="str">
        <f>IF(ISNUMBER(SEARCH(AV$1,$D192)),"T","")</f>
        <v/>
      </c>
    </row>
    <row r="193" spans="1:48" x14ac:dyDescent="0.85">
      <c r="A193">
        <v>981</v>
      </c>
      <c r="B193" t="s">
        <v>2166</v>
      </c>
      <c r="C193" t="s">
        <v>2167</v>
      </c>
      <c r="D193" t="s">
        <v>477</v>
      </c>
      <c r="E193">
        <v>9</v>
      </c>
      <c r="F193">
        <v>120</v>
      </c>
      <c r="G193">
        <v>90</v>
      </c>
      <c r="H193">
        <v>70</v>
      </c>
      <c r="I193">
        <v>110</v>
      </c>
      <c r="J193">
        <v>70</v>
      </c>
      <c r="K193">
        <v>60</v>
      </c>
      <c r="L193">
        <f>MAX(G193,I193)</f>
        <v>110</v>
      </c>
      <c r="M193">
        <f>MIN(H193,J193)</f>
        <v>70</v>
      </c>
      <c r="N193" s="1">
        <f>(F193*2+31)/2+60</f>
        <v>195.5</v>
      </c>
      <c r="O193" s="1">
        <f>(L193*2+31)/2+5</f>
        <v>130.5</v>
      </c>
      <c r="P193" s="1">
        <f>(M193*2+31)/2+5</f>
        <v>90.5</v>
      </c>
      <c r="Q193" s="1">
        <f>N193*P193</f>
        <v>17692.75</v>
      </c>
      <c r="R193" s="1">
        <f>((H193*2+31)/2+5)*N193</f>
        <v>17692.75</v>
      </c>
      <c r="S193" s="1">
        <f>((J193*2+31)/2+5)*N193</f>
        <v>17692.75</v>
      </c>
      <c r="T193" s="1">
        <v>423.22866591397104</v>
      </c>
      <c r="U193" s="1">
        <f>IF(T193&lt;200, 0, T193)</f>
        <v>423.22866591397104</v>
      </c>
      <c r="V193" s="5">
        <f>U193*O193</f>
        <v>55231.340901773219</v>
      </c>
      <c r="W193" s="2">
        <f>Q193/(constants!$B$1 * constants!$B$2 * (110/250) * AVERAGE(0.8, 1) * 1.5)</f>
        <v>2.7107363194548579</v>
      </c>
      <c r="X193" s="3">
        <v>0.23756361887922373</v>
      </c>
      <c r="Y193" s="1">
        <f>(W193+X193)*O193</f>
        <v>384.75314195259762</v>
      </c>
      <c r="Z193" s="7">
        <v>1.1000000000000001</v>
      </c>
      <c r="AA193" s="7">
        <v>1</v>
      </c>
      <c r="AB193" s="1">
        <f>Y193*Z193*AA193</f>
        <v>423.2284561478574</v>
      </c>
      <c r="AC193" t="str">
        <f>CONCATENATE("https://wiki.52poke.com/wiki/", B193)</f>
        <v>https://wiki.52poke.com/wiki/奇麒麟</v>
      </c>
      <c r="AD193" s="6">
        <f>(T193-AB193)^2</f>
        <v>4.4001822432368943E-8</v>
      </c>
      <c r="AE193" t="str">
        <f>IF(ISNUMBER(SEARCH(AE$1,$D193)),"T","")</f>
        <v>T</v>
      </c>
      <c r="AF193" t="str">
        <f>IF(ISNUMBER(SEARCH(AF$1,$D193)),"T","")</f>
        <v/>
      </c>
      <c r="AG193" t="str">
        <f>IF(ISNUMBER(SEARCH(AG$1,$D193)),"T","")</f>
        <v/>
      </c>
      <c r="AH193" t="str">
        <f>IF(ISNUMBER(SEARCH(AH$1,$D193)),"T","")</f>
        <v/>
      </c>
      <c r="AI193" t="str">
        <f>IF(ISNUMBER(SEARCH(AI$1,$D193)),"T","")</f>
        <v/>
      </c>
      <c r="AJ193" t="str">
        <f>IF(ISNUMBER(SEARCH(AJ$1,$D193)),"T","")</f>
        <v/>
      </c>
      <c r="AK193" t="str">
        <f>IF(ISNUMBER(SEARCH(AK$1,$D193)),"T","")</f>
        <v/>
      </c>
      <c r="AL193" t="str">
        <f>IF(ISNUMBER(SEARCH(AL$1,$D193)),"T","")</f>
        <v/>
      </c>
      <c r="AM193" t="str">
        <f>IF(ISNUMBER(SEARCH(AM$1,$D193)),"T","")</f>
        <v/>
      </c>
      <c r="AN193" t="str">
        <f>IF(ISNUMBER(SEARCH(AN$1,$D193)),"T","")</f>
        <v/>
      </c>
      <c r="AO193" t="str">
        <f>IF(ISNUMBER(SEARCH(AO$1,$D193)),"T","")</f>
        <v>T</v>
      </c>
      <c r="AP193" t="str">
        <f>IF(ISNUMBER(SEARCH(AP$1,$D193)),"T","")</f>
        <v/>
      </c>
      <c r="AQ193" t="str">
        <f>IF(ISNUMBER(SEARCH(AQ$1,$D193)),"T","")</f>
        <v/>
      </c>
      <c r="AR193" t="str">
        <f>IF(ISNUMBER(SEARCH(AR$1,$D193)),"T","")</f>
        <v/>
      </c>
      <c r="AS193" t="str">
        <f>IF(ISNUMBER(SEARCH(AS$1,$D193)),"T","")</f>
        <v/>
      </c>
      <c r="AT193" t="str">
        <f>IF(ISNUMBER(SEARCH(AT$1,$D193)),"T","")</f>
        <v/>
      </c>
      <c r="AU193" t="str">
        <f>IF(ISNUMBER(SEARCH(AU$1,$D193)),"T","")</f>
        <v/>
      </c>
      <c r="AV193" t="str">
        <f>IF(ISNUMBER(SEARCH(AV$1,$D193)),"T","")</f>
        <v/>
      </c>
    </row>
    <row r="194" spans="1:48" x14ac:dyDescent="0.85">
      <c r="A194">
        <v>668</v>
      </c>
      <c r="B194" t="s">
        <v>1484</v>
      </c>
      <c r="C194" t="s">
        <v>1485</v>
      </c>
      <c r="D194" t="s">
        <v>1482</v>
      </c>
      <c r="E194">
        <v>6</v>
      </c>
      <c r="F194">
        <v>86</v>
      </c>
      <c r="G194">
        <v>68</v>
      </c>
      <c r="H194">
        <v>72</v>
      </c>
      <c r="I194">
        <v>109</v>
      </c>
      <c r="J194">
        <v>66</v>
      </c>
      <c r="K194">
        <v>106</v>
      </c>
      <c r="L194">
        <f>MAX(G194,I194)</f>
        <v>109</v>
      </c>
      <c r="M194">
        <f>MIN(H194,J194)</f>
        <v>66</v>
      </c>
      <c r="N194" s="1">
        <f>(F194*2+31)/2+60</f>
        <v>161.5</v>
      </c>
      <c r="O194" s="1">
        <f>(L194*2+31)/2+5</f>
        <v>129.5</v>
      </c>
      <c r="P194" s="1">
        <f>(M194*2+31)/2+5</f>
        <v>86.5</v>
      </c>
      <c r="Q194" s="1">
        <f>N194*P194</f>
        <v>13969.75</v>
      </c>
      <c r="R194" s="1">
        <f>((H194*2+31)/2+5)*N194</f>
        <v>14938.75</v>
      </c>
      <c r="S194" s="1">
        <f>((J194*2+31)/2+5)*N194</f>
        <v>13969.75</v>
      </c>
      <c r="T194" s="1">
        <v>422.96922765513034</v>
      </c>
      <c r="U194" s="1">
        <f>IF(T194&lt;200, 0, T194)</f>
        <v>422.96922765513034</v>
      </c>
      <c r="V194" s="5">
        <f>U194*O194</f>
        <v>54774.51498133938</v>
      </c>
      <c r="W194" s="2">
        <f>Q194/(constants!$B$1 * constants!$B$2 * (110/250) * AVERAGE(0.8, 1) * 1.5)</f>
        <v>2.1403291573500161</v>
      </c>
      <c r="X194" s="3">
        <v>0.82891663624951184</v>
      </c>
      <c r="Y194" s="1">
        <f>(W194+X194)*O194</f>
        <v>384.51733027113886</v>
      </c>
      <c r="Z194" s="7">
        <v>1.1000000000000001</v>
      </c>
      <c r="AA194" s="7">
        <v>1</v>
      </c>
      <c r="AB194" s="1">
        <f>Y194*Z194*AA194</f>
        <v>422.96906329825276</v>
      </c>
      <c r="AC194" t="str">
        <f>CONCATENATE("https://wiki.52poke.com/wiki/", B194)</f>
        <v>https://wiki.52poke.com/wiki/火炎狮</v>
      </c>
      <c r="AD194" s="6">
        <f>(T194-AB194)^2</f>
        <v>2.7013183206601458E-8</v>
      </c>
      <c r="AE194" t="str">
        <f>IF(ISNUMBER(SEARCH(AE$1,$D194)),"T","")</f>
        <v>T</v>
      </c>
      <c r="AF194" t="str">
        <f>IF(ISNUMBER(SEARCH(AF$1,$D194)),"T","")</f>
        <v>T</v>
      </c>
      <c r="AG194" t="str">
        <f>IF(ISNUMBER(SEARCH(AG$1,$D194)),"T","")</f>
        <v/>
      </c>
      <c r="AH194" t="str">
        <f>IF(ISNUMBER(SEARCH(AH$1,$D194)),"T","")</f>
        <v/>
      </c>
      <c r="AI194" t="str">
        <f>IF(ISNUMBER(SEARCH(AI$1,$D194)),"T","")</f>
        <v/>
      </c>
      <c r="AJ194" t="str">
        <f>IF(ISNUMBER(SEARCH(AJ$1,$D194)),"T","")</f>
        <v/>
      </c>
      <c r="AK194" t="str">
        <f>IF(ISNUMBER(SEARCH(AK$1,$D194)),"T","")</f>
        <v/>
      </c>
      <c r="AL194" t="str">
        <f>IF(ISNUMBER(SEARCH(AL$1,$D194)),"T","")</f>
        <v/>
      </c>
      <c r="AM194" t="str">
        <f>IF(ISNUMBER(SEARCH(AM$1,$D194)),"T","")</f>
        <v/>
      </c>
      <c r="AN194" t="str">
        <f>IF(ISNUMBER(SEARCH(AN$1,$D194)),"T","")</f>
        <v/>
      </c>
      <c r="AO194" t="str">
        <f>IF(ISNUMBER(SEARCH(AO$1,$D194)),"T","")</f>
        <v/>
      </c>
      <c r="AP194" t="str">
        <f>IF(ISNUMBER(SEARCH(AP$1,$D194)),"T","")</f>
        <v/>
      </c>
      <c r="AQ194" t="str">
        <f>IF(ISNUMBER(SEARCH(AQ$1,$D194)),"T","")</f>
        <v/>
      </c>
      <c r="AR194" t="str">
        <f>IF(ISNUMBER(SEARCH(AR$1,$D194)),"T","")</f>
        <v/>
      </c>
      <c r="AS194" t="str">
        <f>IF(ISNUMBER(SEARCH(AS$1,$D194)),"T","")</f>
        <v/>
      </c>
      <c r="AT194" t="str">
        <f>IF(ISNUMBER(SEARCH(AT$1,$D194)),"T","")</f>
        <v/>
      </c>
      <c r="AU194" t="str">
        <f>IF(ISNUMBER(SEARCH(AU$1,$D194)),"T","")</f>
        <v/>
      </c>
      <c r="AV194" t="str">
        <f>IF(ISNUMBER(SEARCH(AV$1,$D194)),"T","")</f>
        <v/>
      </c>
    </row>
    <row r="195" spans="1:48" x14ac:dyDescent="0.85">
      <c r="A195">
        <v>405</v>
      </c>
      <c r="B195" t="s">
        <v>919</v>
      </c>
      <c r="C195" t="s">
        <v>920</v>
      </c>
      <c r="D195" t="s">
        <v>68</v>
      </c>
      <c r="E195">
        <v>4</v>
      </c>
      <c r="F195">
        <v>80</v>
      </c>
      <c r="G195">
        <v>120</v>
      </c>
      <c r="H195">
        <v>79</v>
      </c>
      <c r="I195">
        <v>95</v>
      </c>
      <c r="J195">
        <v>79</v>
      </c>
      <c r="K195">
        <v>70</v>
      </c>
      <c r="L195">
        <f>MAX(G195,I195)</f>
        <v>120</v>
      </c>
      <c r="M195">
        <f>MIN(H195,J195)</f>
        <v>79</v>
      </c>
      <c r="N195" s="1">
        <f>(F195*2+31)/2+60</f>
        <v>155.5</v>
      </c>
      <c r="O195" s="1">
        <f>(L195*2+31)/2+5</f>
        <v>140.5</v>
      </c>
      <c r="P195" s="1">
        <f>(M195*2+31)/2+5</f>
        <v>99.5</v>
      </c>
      <c r="Q195" s="1">
        <f>N195*P195</f>
        <v>15472.25</v>
      </c>
      <c r="R195" s="1">
        <f>((H195*2+31)/2+5)*N195</f>
        <v>15472.25</v>
      </c>
      <c r="S195" s="1">
        <f>((J195*2+31)/2+5)*N195</f>
        <v>15472.25</v>
      </c>
      <c r="T195" s="1">
        <v>422.15458519401898</v>
      </c>
      <c r="U195" s="1">
        <f>IF(T195&lt;200, 0, T195)</f>
        <v>422.15458519401898</v>
      </c>
      <c r="V195" s="5">
        <f>U195*O195</f>
        <v>59312.719219759667</v>
      </c>
      <c r="W195" s="2">
        <f>Q195/(constants!$B$1 * constants!$B$2 * (110/250) * AVERAGE(0.8, 1) * 1.5)</f>
        <v>2.3705297378126873</v>
      </c>
      <c r="X195" s="3">
        <v>0.3609771382635093</v>
      </c>
      <c r="Y195" s="1">
        <f>(W195+X195)*O195</f>
        <v>383.7767160887056</v>
      </c>
      <c r="Z195" s="7">
        <v>1.1000000000000001</v>
      </c>
      <c r="AA195" s="7">
        <v>1</v>
      </c>
      <c r="AB195" s="1">
        <f>Y195*Z195*AA195</f>
        <v>422.15438769757617</v>
      </c>
      <c r="AC195" t="str">
        <f>CONCATENATE("https://wiki.52poke.com/wiki/", B195)</f>
        <v>https://wiki.52poke.com/wiki/伦琴猫</v>
      </c>
      <c r="AD195" s="6">
        <f>(T195-AB195)^2</f>
        <v>3.9004844922067322E-8</v>
      </c>
      <c r="AE195" t="str">
        <f>IF(ISNUMBER(SEARCH(AE$1,$D195)),"T","")</f>
        <v/>
      </c>
      <c r="AF195" t="str">
        <f>IF(ISNUMBER(SEARCH(AF$1,$D195)),"T","")</f>
        <v/>
      </c>
      <c r="AG195" t="str">
        <f>IF(ISNUMBER(SEARCH(AG$1,$D195)),"T","")</f>
        <v/>
      </c>
      <c r="AH195" t="str">
        <f>IF(ISNUMBER(SEARCH(AH$1,$D195)),"T","")</f>
        <v/>
      </c>
      <c r="AI195" t="str">
        <f>IF(ISNUMBER(SEARCH(AI$1,$D195)),"T","")</f>
        <v>T</v>
      </c>
      <c r="AJ195" t="str">
        <f>IF(ISNUMBER(SEARCH(AJ$1,$D195)),"T","")</f>
        <v/>
      </c>
      <c r="AK195" t="str">
        <f>IF(ISNUMBER(SEARCH(AK$1,$D195)),"T","")</f>
        <v/>
      </c>
      <c r="AL195" t="str">
        <f>IF(ISNUMBER(SEARCH(AL$1,$D195)),"T","")</f>
        <v/>
      </c>
      <c r="AM195" t="str">
        <f>IF(ISNUMBER(SEARCH(AM$1,$D195)),"T","")</f>
        <v/>
      </c>
      <c r="AN195" t="str">
        <f>IF(ISNUMBER(SEARCH(AN$1,$D195)),"T","")</f>
        <v/>
      </c>
      <c r="AO195" t="str">
        <f>IF(ISNUMBER(SEARCH(AO$1,$D195)),"T","")</f>
        <v/>
      </c>
      <c r="AP195" t="str">
        <f>IF(ISNUMBER(SEARCH(AP$1,$D195)),"T","")</f>
        <v/>
      </c>
      <c r="AQ195" t="str">
        <f>IF(ISNUMBER(SEARCH(AQ$1,$D195)),"T","")</f>
        <v/>
      </c>
      <c r="AR195" t="str">
        <f>IF(ISNUMBER(SEARCH(AR$1,$D195)),"T","")</f>
        <v/>
      </c>
      <c r="AS195" t="str">
        <f>IF(ISNUMBER(SEARCH(AS$1,$D195)),"T","")</f>
        <v/>
      </c>
      <c r="AT195" t="str">
        <f>IF(ISNUMBER(SEARCH(AT$1,$D195)),"T","")</f>
        <v/>
      </c>
      <c r="AU195" t="str">
        <f>IF(ISNUMBER(SEARCH(AU$1,$D195)),"T","")</f>
        <v/>
      </c>
      <c r="AV195" t="str">
        <f>IF(ISNUMBER(SEARCH(AV$1,$D195)),"T","")</f>
        <v/>
      </c>
    </row>
    <row r="196" spans="1:48" x14ac:dyDescent="0.85">
      <c r="A196">
        <v>398</v>
      </c>
      <c r="B196" t="s">
        <v>905</v>
      </c>
      <c r="C196" t="s">
        <v>906</v>
      </c>
      <c r="D196" t="s">
        <v>47</v>
      </c>
      <c r="E196">
        <v>4</v>
      </c>
      <c r="F196">
        <v>85</v>
      </c>
      <c r="G196">
        <v>120</v>
      </c>
      <c r="H196">
        <v>70</v>
      </c>
      <c r="I196">
        <v>50</v>
      </c>
      <c r="J196">
        <v>60</v>
      </c>
      <c r="K196">
        <v>100</v>
      </c>
      <c r="L196">
        <f>MAX(G196,I196)</f>
        <v>120</v>
      </c>
      <c r="M196">
        <f>MIN(H196,J196)</f>
        <v>60</v>
      </c>
      <c r="N196" s="1">
        <f>(F196*2+31)/2+60</f>
        <v>160.5</v>
      </c>
      <c r="O196" s="1">
        <f>(L196*2+31)/2+5</f>
        <v>140.5</v>
      </c>
      <c r="P196" s="1">
        <f>(M196*2+31)/2+5</f>
        <v>80.5</v>
      </c>
      <c r="Q196" s="1">
        <f>N196*P196</f>
        <v>12920.25</v>
      </c>
      <c r="R196" s="1">
        <f>((H196*2+31)/2+5)*N196</f>
        <v>14525.25</v>
      </c>
      <c r="S196" s="1">
        <f>((J196*2+31)/2+5)*N196</f>
        <v>12920.25</v>
      </c>
      <c r="T196" s="1">
        <v>421.94162525597204</v>
      </c>
      <c r="U196" s="1">
        <f>IF(T196&lt;200, 0, T196)</f>
        <v>421.94162525597204</v>
      </c>
      <c r="V196" s="5">
        <f>U196*O196</f>
        <v>59282.798348464072</v>
      </c>
      <c r="W196" s="2">
        <f>Q196/(constants!$B$1 * constants!$B$2 * (110/250) * AVERAGE(0.8, 1) * 1.5)</f>
        <v>1.9795334773529625</v>
      </c>
      <c r="X196" s="3">
        <v>0.75059567395524152</v>
      </c>
      <c r="Y196" s="1">
        <f>(W196+X196)*O196</f>
        <v>383.58314575880269</v>
      </c>
      <c r="Z196" s="7">
        <v>1.1000000000000001</v>
      </c>
      <c r="AA196" s="7">
        <v>1</v>
      </c>
      <c r="AB196" s="1">
        <f>Y196*Z196*AA196</f>
        <v>421.94146033468297</v>
      </c>
      <c r="AC196" t="str">
        <f>CONCATENATE("https://wiki.52poke.com/wiki/", B196)</f>
        <v>https://wiki.52poke.com/wiki/姆克鹰</v>
      </c>
      <c r="AD196" s="6">
        <f>(T196-AB196)^2</f>
        <v>2.7199031588428922E-8</v>
      </c>
      <c r="AE196" t="str">
        <f>IF(ISNUMBER(SEARCH(AE$1,$D196)),"T","")</f>
        <v>T</v>
      </c>
      <c r="AF196" t="str">
        <f>IF(ISNUMBER(SEARCH(AF$1,$D196)),"T","")</f>
        <v/>
      </c>
      <c r="AG196" t="str">
        <f>IF(ISNUMBER(SEARCH(AG$1,$D196)),"T","")</f>
        <v/>
      </c>
      <c r="AH196" t="str">
        <f>IF(ISNUMBER(SEARCH(AH$1,$D196)),"T","")</f>
        <v/>
      </c>
      <c r="AI196" t="str">
        <f>IF(ISNUMBER(SEARCH(AI$1,$D196)),"T","")</f>
        <v/>
      </c>
      <c r="AJ196" t="str">
        <f>IF(ISNUMBER(SEARCH(AJ$1,$D196)),"T","")</f>
        <v/>
      </c>
      <c r="AK196" t="str">
        <f>IF(ISNUMBER(SEARCH(AK$1,$D196)),"T","")</f>
        <v/>
      </c>
      <c r="AL196" t="str">
        <f>IF(ISNUMBER(SEARCH(AL$1,$D196)),"T","")</f>
        <v/>
      </c>
      <c r="AM196" t="str">
        <f>IF(ISNUMBER(SEARCH(AM$1,$D196)),"T","")</f>
        <v/>
      </c>
      <c r="AN196" t="str">
        <f>IF(ISNUMBER(SEARCH(AN$1,$D196)),"T","")</f>
        <v>T</v>
      </c>
      <c r="AO196" t="str">
        <f>IF(ISNUMBER(SEARCH(AO$1,$D196)),"T","")</f>
        <v/>
      </c>
      <c r="AP196" t="str">
        <f>IF(ISNUMBER(SEARCH(AP$1,$D196)),"T","")</f>
        <v/>
      </c>
      <c r="AQ196" t="str">
        <f>IF(ISNUMBER(SEARCH(AQ$1,$D196)),"T","")</f>
        <v/>
      </c>
      <c r="AR196" t="str">
        <f>IF(ISNUMBER(SEARCH(AR$1,$D196)),"T","")</f>
        <v/>
      </c>
      <c r="AS196" t="str">
        <f>IF(ISNUMBER(SEARCH(AS$1,$D196)),"T","")</f>
        <v/>
      </c>
      <c r="AT196" t="str">
        <f>IF(ISNUMBER(SEARCH(AT$1,$D196)),"T","")</f>
        <v/>
      </c>
      <c r="AU196" t="str">
        <f>IF(ISNUMBER(SEARCH(AU$1,$D196)),"T","")</f>
        <v/>
      </c>
      <c r="AV196" t="str">
        <f>IF(ISNUMBER(SEARCH(AV$1,$D196)),"T","")</f>
        <v/>
      </c>
    </row>
    <row r="197" spans="1:48" x14ac:dyDescent="0.85">
      <c r="A197">
        <v>395</v>
      </c>
      <c r="B197" t="s">
        <v>898</v>
      </c>
      <c r="C197" t="s">
        <v>900</v>
      </c>
      <c r="D197" t="s">
        <v>899</v>
      </c>
      <c r="E197">
        <v>4</v>
      </c>
      <c r="F197">
        <v>84</v>
      </c>
      <c r="G197">
        <v>86</v>
      </c>
      <c r="H197">
        <v>88</v>
      </c>
      <c r="I197">
        <v>111</v>
      </c>
      <c r="J197">
        <v>101</v>
      </c>
      <c r="K197">
        <v>60</v>
      </c>
      <c r="L197">
        <f>MAX(G197,I197)</f>
        <v>111</v>
      </c>
      <c r="M197">
        <f>MIN(H197,J197)</f>
        <v>88</v>
      </c>
      <c r="N197" s="1">
        <f>(F197*2+31)/2+60</f>
        <v>159.5</v>
      </c>
      <c r="O197" s="1">
        <f>(L197*2+31)/2+5</f>
        <v>131.5</v>
      </c>
      <c r="P197" s="1">
        <f>(M197*2+31)/2+5</f>
        <v>108.5</v>
      </c>
      <c r="Q197" s="1">
        <f>N197*P197</f>
        <v>17305.75</v>
      </c>
      <c r="R197" s="1">
        <f>((H197*2+31)/2+5)*N197</f>
        <v>17305.75</v>
      </c>
      <c r="S197" s="1">
        <f>((J197*2+31)/2+5)*N197</f>
        <v>19379.25</v>
      </c>
      <c r="T197" s="1">
        <v>421.69568978215108</v>
      </c>
      <c r="U197" s="1">
        <f>IF(T197&lt;200, 0, T197)</f>
        <v>421.69568978215108</v>
      </c>
      <c r="V197" s="5">
        <f>U197*O197</f>
        <v>55452.983206352867</v>
      </c>
      <c r="W197" s="2">
        <f>Q197/(constants!$B$1 * constants!$B$2 * (110/250) * AVERAGE(0.8, 1) * 1.5)</f>
        <v>2.6514433912425091</v>
      </c>
      <c r="X197" s="3">
        <v>0.26383820593747465</v>
      </c>
      <c r="Y197" s="1">
        <f>(W197+X197)*O197</f>
        <v>383.3595300291679</v>
      </c>
      <c r="Z197" s="7">
        <v>1.1000000000000001</v>
      </c>
      <c r="AA197" s="7">
        <v>1</v>
      </c>
      <c r="AB197" s="1">
        <f>Y197*Z197*AA197</f>
        <v>421.69548303208472</v>
      </c>
      <c r="AC197" t="str">
        <f>CONCATENATE("https://wiki.52poke.com/wiki/", B197)</f>
        <v>https://wiki.52poke.com/wiki/帝王拿波</v>
      </c>
      <c r="AD197" s="6">
        <f>(T197-AB197)^2</f>
        <v>4.2745589937502785E-8</v>
      </c>
      <c r="AE197" t="str">
        <f>IF(ISNUMBER(SEARCH(AE$1,$D197)),"T","")</f>
        <v/>
      </c>
      <c r="AF197" t="str">
        <f>IF(ISNUMBER(SEARCH(AF$1,$D197)),"T","")</f>
        <v/>
      </c>
      <c r="AG197" t="str">
        <f>IF(ISNUMBER(SEARCH(AG$1,$D197)),"T","")</f>
        <v>T</v>
      </c>
      <c r="AH197" t="str">
        <f>IF(ISNUMBER(SEARCH(AH$1,$D197)),"T","")</f>
        <v/>
      </c>
      <c r="AI197" t="str">
        <f>IF(ISNUMBER(SEARCH(AI$1,$D197)),"T","")</f>
        <v/>
      </c>
      <c r="AJ197" t="str">
        <f>IF(ISNUMBER(SEARCH(AJ$1,$D197)),"T","")</f>
        <v/>
      </c>
      <c r="AK197" t="str">
        <f>IF(ISNUMBER(SEARCH(AK$1,$D197)),"T","")</f>
        <v/>
      </c>
      <c r="AL197" t="str">
        <f>IF(ISNUMBER(SEARCH(AL$1,$D197)),"T","")</f>
        <v/>
      </c>
      <c r="AM197" t="str">
        <f>IF(ISNUMBER(SEARCH(AM$1,$D197)),"T","")</f>
        <v/>
      </c>
      <c r="AN197" t="str">
        <f>IF(ISNUMBER(SEARCH(AN$1,$D197)),"T","")</f>
        <v/>
      </c>
      <c r="AO197" t="str">
        <f>IF(ISNUMBER(SEARCH(AO$1,$D197)),"T","")</f>
        <v/>
      </c>
      <c r="AP197" t="str">
        <f>IF(ISNUMBER(SEARCH(AP$1,$D197)),"T","")</f>
        <v/>
      </c>
      <c r="AQ197" t="str">
        <f>IF(ISNUMBER(SEARCH(AQ$1,$D197)),"T","")</f>
        <v/>
      </c>
      <c r="AR197" t="str">
        <f>IF(ISNUMBER(SEARCH(AR$1,$D197)),"T","")</f>
        <v/>
      </c>
      <c r="AS197" t="str">
        <f>IF(ISNUMBER(SEARCH(AS$1,$D197)),"T","")</f>
        <v/>
      </c>
      <c r="AT197" t="str">
        <f>IF(ISNUMBER(SEARCH(AT$1,$D197)),"T","")</f>
        <v/>
      </c>
      <c r="AU197" t="str">
        <f>IF(ISNUMBER(SEARCH(AU$1,$D197)),"T","")</f>
        <v>T</v>
      </c>
      <c r="AV197" t="str">
        <f>IF(ISNUMBER(SEARCH(AV$1,$D197)),"T","")</f>
        <v/>
      </c>
    </row>
    <row r="198" spans="1:48" x14ac:dyDescent="0.85">
      <c r="A198">
        <v>94</v>
      </c>
      <c r="B198" t="s">
        <v>230</v>
      </c>
      <c r="C198" t="s">
        <v>231</v>
      </c>
      <c r="D198" t="s">
        <v>226</v>
      </c>
      <c r="E198">
        <v>1</v>
      </c>
      <c r="F198">
        <v>60</v>
      </c>
      <c r="G198">
        <v>65</v>
      </c>
      <c r="H198">
        <v>60</v>
      </c>
      <c r="I198">
        <v>130</v>
      </c>
      <c r="J198">
        <v>75</v>
      </c>
      <c r="K198">
        <v>110</v>
      </c>
      <c r="L198">
        <f>MAX(G198,I198)</f>
        <v>130</v>
      </c>
      <c r="M198">
        <f>MIN(H198,J198)</f>
        <v>60</v>
      </c>
      <c r="N198" s="1">
        <f>(F198*2+31)/2+60</f>
        <v>135.5</v>
      </c>
      <c r="O198" s="1">
        <f>(L198*2+31)/2+5</f>
        <v>150.5</v>
      </c>
      <c r="P198" s="1">
        <f>(M198*2+31)/2+5</f>
        <v>80.5</v>
      </c>
      <c r="Q198" s="1">
        <f>N198*P198</f>
        <v>10907.75</v>
      </c>
      <c r="R198" s="1">
        <f>((H198*2+31)/2+5)*N198</f>
        <v>10907.75</v>
      </c>
      <c r="S198" s="1">
        <f>((J198*2+31)/2+5)*N198</f>
        <v>12940.25</v>
      </c>
      <c r="T198" s="1">
        <v>421.22005991324431</v>
      </c>
      <c r="U198" s="1">
        <f>IF(T198&lt;200, 0, T198)</f>
        <v>421.22005991324431</v>
      </c>
      <c r="V198" s="5">
        <f>U198*O198</f>
        <v>63393.619016943267</v>
      </c>
      <c r="W198" s="2">
        <f>Q198/(constants!$B$1 * constants!$B$2 * (110/250) * AVERAGE(0.8, 1) * 1.5)</f>
        <v>1.6711949294786692</v>
      </c>
      <c r="X198" s="3">
        <v>0.87317179218146301</v>
      </c>
      <c r="Y198" s="1">
        <f>(W198+X198)*O198</f>
        <v>382.9271916098499</v>
      </c>
      <c r="Z198" s="7">
        <v>1.1000000000000001</v>
      </c>
      <c r="AA198" s="7">
        <v>1</v>
      </c>
      <c r="AB198" s="1">
        <f>Y198*Z198*AA198</f>
        <v>421.21991077083493</v>
      </c>
      <c r="AC198" t="str">
        <f>CONCATENATE("https://wiki.52poke.com/wiki/", B198)</f>
        <v>https://wiki.52poke.com/wiki/耿鬼</v>
      </c>
      <c r="AD198" s="6">
        <f>(T198-AB198)^2</f>
        <v>2.2243458276936158E-8</v>
      </c>
      <c r="AE198" t="str">
        <f>IF(ISNUMBER(SEARCH(AE$1,$D198)),"T","")</f>
        <v/>
      </c>
      <c r="AF198" t="str">
        <f>IF(ISNUMBER(SEARCH(AF$1,$D198)),"T","")</f>
        <v/>
      </c>
      <c r="AG198" t="str">
        <f>IF(ISNUMBER(SEARCH(AG$1,$D198)),"T","")</f>
        <v/>
      </c>
      <c r="AH198" t="str">
        <f>IF(ISNUMBER(SEARCH(AH$1,$D198)),"T","")</f>
        <v/>
      </c>
      <c r="AI198" t="str">
        <f>IF(ISNUMBER(SEARCH(AI$1,$D198)),"T","")</f>
        <v/>
      </c>
      <c r="AJ198" t="str">
        <f>IF(ISNUMBER(SEARCH(AJ$1,$D198)),"T","")</f>
        <v/>
      </c>
      <c r="AK198" t="str">
        <f>IF(ISNUMBER(SEARCH(AK$1,$D198)),"T","")</f>
        <v/>
      </c>
      <c r="AL198" t="str">
        <f>IF(ISNUMBER(SEARCH(AL$1,$D198)),"T","")</f>
        <v>T</v>
      </c>
      <c r="AM198" t="str">
        <f>IF(ISNUMBER(SEARCH(AM$1,$D198)),"T","")</f>
        <v/>
      </c>
      <c r="AN198" t="str">
        <f>IF(ISNUMBER(SEARCH(AN$1,$D198)),"T","")</f>
        <v/>
      </c>
      <c r="AO198" t="str">
        <f>IF(ISNUMBER(SEARCH(AO$1,$D198)),"T","")</f>
        <v/>
      </c>
      <c r="AP198" t="str">
        <f>IF(ISNUMBER(SEARCH(AP$1,$D198)),"T","")</f>
        <v/>
      </c>
      <c r="AQ198" t="str">
        <f>IF(ISNUMBER(SEARCH(AQ$1,$D198)),"T","")</f>
        <v/>
      </c>
      <c r="AR198" t="str">
        <f>IF(ISNUMBER(SEARCH(AR$1,$D198)),"T","")</f>
        <v>T</v>
      </c>
      <c r="AS198" t="str">
        <f>IF(ISNUMBER(SEARCH(AS$1,$D198)),"T","")</f>
        <v/>
      </c>
      <c r="AT198" t="str">
        <f>IF(ISNUMBER(SEARCH(AT$1,$D198)),"T","")</f>
        <v/>
      </c>
      <c r="AU198" t="str">
        <f>IF(ISNUMBER(SEARCH(AU$1,$D198)),"T","")</f>
        <v/>
      </c>
      <c r="AV198" t="str">
        <f>IF(ISNUMBER(SEARCH(AV$1,$D198)),"T","")</f>
        <v/>
      </c>
    </row>
    <row r="199" spans="1:48" x14ac:dyDescent="0.85">
      <c r="A199">
        <v>621</v>
      </c>
      <c r="B199" t="s">
        <v>1378</v>
      </c>
      <c r="C199" t="s">
        <v>1379</v>
      </c>
      <c r="D199" t="s">
        <v>356</v>
      </c>
      <c r="E199">
        <v>5</v>
      </c>
      <c r="F199">
        <v>77</v>
      </c>
      <c r="G199">
        <v>120</v>
      </c>
      <c r="H199">
        <v>90</v>
      </c>
      <c r="I199">
        <v>60</v>
      </c>
      <c r="J199">
        <v>90</v>
      </c>
      <c r="K199">
        <v>48</v>
      </c>
      <c r="L199">
        <f>MAX(G199,I199)</f>
        <v>120</v>
      </c>
      <c r="M199">
        <f>MIN(H199,J199)</f>
        <v>90</v>
      </c>
      <c r="N199" s="1">
        <f>(F199*2+31)/2+60</f>
        <v>152.5</v>
      </c>
      <c r="O199" s="1">
        <f>(L199*2+31)/2+5</f>
        <v>140.5</v>
      </c>
      <c r="P199" s="1">
        <f>(M199*2+31)/2+5</f>
        <v>110.5</v>
      </c>
      <c r="Q199" s="1">
        <f>N199*P199</f>
        <v>16851.25</v>
      </c>
      <c r="R199" s="1">
        <f>((H199*2+31)/2+5)*N199</f>
        <v>16851.25</v>
      </c>
      <c r="S199" s="1">
        <f>((J199*2+31)/2+5)*N199</f>
        <v>16851.25</v>
      </c>
      <c r="T199" s="1">
        <v>420.4850341598505</v>
      </c>
      <c r="U199" s="1">
        <f>IF(T199&lt;200, 0, T199)</f>
        <v>420.4850341598505</v>
      </c>
      <c r="V199" s="5">
        <f>U199*O199</f>
        <v>59078.147299458993</v>
      </c>
      <c r="W199" s="2">
        <f>Q199/(constants!$B$1 * constants!$B$2 * (110/250) * AVERAGE(0.8, 1) * 1.5)</f>
        <v>2.5818086732256815</v>
      </c>
      <c r="X199" s="3">
        <v>0.13889542940182609</v>
      </c>
      <c r="Y199" s="1">
        <f>(W199+X199)*O199</f>
        <v>382.25892641916482</v>
      </c>
      <c r="Z199" s="7">
        <v>1.1000000000000001</v>
      </c>
      <c r="AA199" s="7">
        <v>1</v>
      </c>
      <c r="AB199" s="1">
        <f>Y199*Z199*AA199</f>
        <v>420.48481906108134</v>
      </c>
      <c r="AC199" t="str">
        <f>CONCATENATE("https://wiki.52poke.com/wiki/", B199)</f>
        <v>https://wiki.52poke.com/wiki/赤面龙</v>
      </c>
      <c r="AD199" s="6">
        <f>(T199-AB199)^2</f>
        <v>4.6267480494449932E-8</v>
      </c>
      <c r="AE199" t="str">
        <f>IF(ISNUMBER(SEARCH(AE$1,$D199)),"T","")</f>
        <v/>
      </c>
      <c r="AF199" t="str">
        <f>IF(ISNUMBER(SEARCH(AF$1,$D199)),"T","")</f>
        <v/>
      </c>
      <c r="AG199" t="str">
        <f>IF(ISNUMBER(SEARCH(AG$1,$D199)),"T","")</f>
        <v/>
      </c>
      <c r="AH199" t="str">
        <f>IF(ISNUMBER(SEARCH(AH$1,$D199)),"T","")</f>
        <v/>
      </c>
      <c r="AI199" t="str">
        <f>IF(ISNUMBER(SEARCH(AI$1,$D199)),"T","")</f>
        <v/>
      </c>
      <c r="AJ199" t="str">
        <f>IF(ISNUMBER(SEARCH(AJ$1,$D199)),"T","")</f>
        <v/>
      </c>
      <c r="AK199" t="str">
        <f>IF(ISNUMBER(SEARCH(AK$1,$D199)),"T","")</f>
        <v/>
      </c>
      <c r="AL199" t="str">
        <f>IF(ISNUMBER(SEARCH(AL$1,$D199)),"T","")</f>
        <v/>
      </c>
      <c r="AM199" t="str">
        <f>IF(ISNUMBER(SEARCH(AM$1,$D199)),"T","")</f>
        <v/>
      </c>
      <c r="AN199" t="str">
        <f>IF(ISNUMBER(SEARCH(AN$1,$D199)),"T","")</f>
        <v/>
      </c>
      <c r="AO199" t="str">
        <f>IF(ISNUMBER(SEARCH(AO$1,$D199)),"T","")</f>
        <v/>
      </c>
      <c r="AP199" t="str">
        <f>IF(ISNUMBER(SEARCH(AP$1,$D199)),"T","")</f>
        <v/>
      </c>
      <c r="AQ199" t="str">
        <f>IF(ISNUMBER(SEARCH(AQ$1,$D199)),"T","")</f>
        <v/>
      </c>
      <c r="AR199" t="str">
        <f>IF(ISNUMBER(SEARCH(AR$1,$D199)),"T","")</f>
        <v/>
      </c>
      <c r="AS199" t="str">
        <f>IF(ISNUMBER(SEARCH(AS$1,$D199)),"T","")</f>
        <v>T</v>
      </c>
      <c r="AT199" t="str">
        <f>IF(ISNUMBER(SEARCH(AT$1,$D199)),"T","")</f>
        <v/>
      </c>
      <c r="AU199" t="str">
        <f>IF(ISNUMBER(SEARCH(AU$1,$D199)),"T","")</f>
        <v/>
      </c>
      <c r="AV199" t="str">
        <f>IF(ISNUMBER(SEARCH(AV$1,$D199)),"T","")</f>
        <v/>
      </c>
    </row>
    <row r="200" spans="1:48" x14ac:dyDescent="0.85">
      <c r="A200">
        <v>768</v>
      </c>
      <c r="B200" t="s">
        <v>1704</v>
      </c>
      <c r="C200" t="s">
        <v>1705</v>
      </c>
      <c r="D200" t="s">
        <v>655</v>
      </c>
      <c r="E200">
        <v>7</v>
      </c>
      <c r="F200">
        <v>75</v>
      </c>
      <c r="G200">
        <v>125</v>
      </c>
      <c r="H200">
        <v>140</v>
      </c>
      <c r="I200">
        <v>60</v>
      </c>
      <c r="J200">
        <v>90</v>
      </c>
      <c r="K200">
        <v>40</v>
      </c>
      <c r="L200">
        <f>MAX(G200,I200)</f>
        <v>125</v>
      </c>
      <c r="M200">
        <f>MIN(H200,J200)</f>
        <v>90</v>
      </c>
      <c r="N200" s="1">
        <f>(F200*2+31)/2+60</f>
        <v>150.5</v>
      </c>
      <c r="O200" s="1">
        <f>(L200*2+31)/2+5</f>
        <v>145.5</v>
      </c>
      <c r="P200" s="1">
        <f>(M200*2+31)/2+5</f>
        <v>110.5</v>
      </c>
      <c r="Q200" s="1">
        <f>N200*P200</f>
        <v>16630.25</v>
      </c>
      <c r="R200" s="1">
        <f>((H200*2+31)/2+5)*N200</f>
        <v>24155.25</v>
      </c>
      <c r="S200" s="1">
        <f>((J200*2+31)/2+5)*N200</f>
        <v>16630.25</v>
      </c>
      <c r="T200" s="1">
        <v>420.45029515731335</v>
      </c>
      <c r="U200" s="1">
        <f>IF(T200&lt;200, 0, T200)</f>
        <v>420.45029515731335</v>
      </c>
      <c r="V200" s="5">
        <f>U200*O200</f>
        <v>61175.517945389089</v>
      </c>
      <c r="W200" s="2">
        <f>Q200/(constants!$B$1 * constants!$B$2 * (110/250) * AVERAGE(0.8, 1) * 1.5)</f>
        <v>2.5479488873473115</v>
      </c>
      <c r="X200" s="3">
        <v>7.9043148423643683E-2</v>
      </c>
      <c r="Y200" s="1">
        <f>(W200+X200)*O200</f>
        <v>382.22734120467396</v>
      </c>
      <c r="Z200" s="7">
        <v>1.1000000000000001</v>
      </c>
      <c r="AA200" s="7">
        <v>1</v>
      </c>
      <c r="AB200" s="1">
        <f>Y200*Z200*AA200</f>
        <v>420.45007532514137</v>
      </c>
      <c r="AC200" t="str">
        <f>CONCATENATE("https://wiki.52poke.com/wiki/", B200)</f>
        <v>https://wiki.52poke.com/wiki/具甲武者</v>
      </c>
      <c r="AD200" s="6">
        <f>(T200-AB200)^2</f>
        <v>4.8326183836939108E-8</v>
      </c>
      <c r="AE200" t="str">
        <f>IF(ISNUMBER(SEARCH(AE$1,$D200)),"T","")</f>
        <v/>
      </c>
      <c r="AF200" t="str">
        <f>IF(ISNUMBER(SEARCH(AF$1,$D200)),"T","")</f>
        <v/>
      </c>
      <c r="AG200" t="str">
        <f>IF(ISNUMBER(SEARCH(AG$1,$D200)),"T","")</f>
        <v>T</v>
      </c>
      <c r="AH200" t="str">
        <f>IF(ISNUMBER(SEARCH(AH$1,$D200)),"T","")</f>
        <v/>
      </c>
      <c r="AI200" t="str">
        <f>IF(ISNUMBER(SEARCH(AI$1,$D200)),"T","")</f>
        <v/>
      </c>
      <c r="AJ200" t="str">
        <f>IF(ISNUMBER(SEARCH(AJ$1,$D200)),"T","")</f>
        <v/>
      </c>
      <c r="AK200" t="str">
        <f>IF(ISNUMBER(SEARCH(AK$1,$D200)),"T","")</f>
        <v/>
      </c>
      <c r="AL200" t="str">
        <f>IF(ISNUMBER(SEARCH(AL$1,$D200)),"T","")</f>
        <v/>
      </c>
      <c r="AM200" t="str">
        <f>IF(ISNUMBER(SEARCH(AM$1,$D200)),"T","")</f>
        <v/>
      </c>
      <c r="AN200" t="str">
        <f>IF(ISNUMBER(SEARCH(AN$1,$D200)),"T","")</f>
        <v/>
      </c>
      <c r="AO200" t="str">
        <f>IF(ISNUMBER(SEARCH(AO$1,$D200)),"T","")</f>
        <v/>
      </c>
      <c r="AP200" t="str">
        <f>IF(ISNUMBER(SEARCH(AP$1,$D200)),"T","")</f>
        <v>T</v>
      </c>
      <c r="AQ200" t="str">
        <f>IF(ISNUMBER(SEARCH(AQ$1,$D200)),"T","")</f>
        <v/>
      </c>
      <c r="AR200" t="str">
        <f>IF(ISNUMBER(SEARCH(AR$1,$D200)),"T","")</f>
        <v/>
      </c>
      <c r="AS200" t="str">
        <f>IF(ISNUMBER(SEARCH(AS$1,$D200)),"T","")</f>
        <v/>
      </c>
      <c r="AT200" t="str">
        <f>IF(ISNUMBER(SEARCH(AT$1,$D200)),"T","")</f>
        <v/>
      </c>
      <c r="AU200" t="str">
        <f>IF(ISNUMBER(SEARCH(AU$1,$D200)),"T","")</f>
        <v/>
      </c>
      <c r="AV200" t="str">
        <f>IF(ISNUMBER(SEARCH(AV$1,$D200)),"T","")</f>
        <v/>
      </c>
    </row>
    <row r="201" spans="1:48" x14ac:dyDescent="0.85">
      <c r="A201">
        <v>1001</v>
      </c>
      <c r="B201" t="s">
        <v>2211</v>
      </c>
      <c r="C201" t="s">
        <v>2212</v>
      </c>
      <c r="D201" t="s">
        <v>1976</v>
      </c>
      <c r="E201">
        <v>9</v>
      </c>
      <c r="F201">
        <v>85</v>
      </c>
      <c r="G201">
        <v>85</v>
      </c>
      <c r="H201">
        <v>100</v>
      </c>
      <c r="I201">
        <v>95</v>
      </c>
      <c r="J201">
        <v>135</v>
      </c>
      <c r="K201">
        <v>70</v>
      </c>
      <c r="L201">
        <f>MAX(G201,I201)</f>
        <v>95</v>
      </c>
      <c r="M201">
        <f>MIN(H201,J201)</f>
        <v>100</v>
      </c>
      <c r="N201" s="1">
        <f>(F201*2+31)/2+60</f>
        <v>160.5</v>
      </c>
      <c r="O201" s="1">
        <f>(L201*2+31)/2+5</f>
        <v>115.5</v>
      </c>
      <c r="P201" s="1">
        <f>(M201*2+31)/2+5</f>
        <v>120.5</v>
      </c>
      <c r="Q201" s="1">
        <f>N201*P201</f>
        <v>19340.25</v>
      </c>
      <c r="R201" s="1">
        <f>((H201*2+31)/2+5)*N201</f>
        <v>19340.25</v>
      </c>
      <c r="S201" s="1">
        <f>((J201*2+31)/2+5)*N201</f>
        <v>24957.75</v>
      </c>
      <c r="T201" s="1">
        <v>420.11377674578739</v>
      </c>
      <c r="U201" s="1">
        <f>IF(T201&lt;200, 0, T201)</f>
        <v>420.11377674578739</v>
      </c>
      <c r="V201" s="5">
        <f>U201*O201</f>
        <v>48523.141214138443</v>
      </c>
      <c r="W201" s="2">
        <f>Q201/(constants!$B$1 * constants!$B$2 * (110/250) * AVERAGE(0.8, 1) * 1.5)</f>
        <v>2.9631525965345586</v>
      </c>
      <c r="X201" s="3">
        <v>0.34352645740510601</v>
      </c>
      <c r="Y201" s="1">
        <f>(W201+X201)*O201</f>
        <v>381.92143073003126</v>
      </c>
      <c r="Z201" s="7">
        <v>1.1000000000000001</v>
      </c>
      <c r="AA201" s="7">
        <v>1</v>
      </c>
      <c r="AB201" s="1">
        <f>Y201*Z201*AA201</f>
        <v>420.1135738030344</v>
      </c>
      <c r="AC201" t="str">
        <f>CONCATENATE("https://wiki.52poke.com/wiki/", B201)</f>
        <v>https://wiki.52poke.com/wiki/古简蜗</v>
      </c>
      <c r="AD201" s="6">
        <f>(T201-AB201)^2</f>
        <v>4.118576099194364E-8</v>
      </c>
      <c r="AE201" t="str">
        <f>IF(ISNUMBER(SEARCH(AE$1,$D201)),"T","")</f>
        <v/>
      </c>
      <c r="AF201" t="str">
        <f>IF(ISNUMBER(SEARCH(AF$1,$D201)),"T","")</f>
        <v/>
      </c>
      <c r="AG201" t="str">
        <f>IF(ISNUMBER(SEARCH(AG$1,$D201)),"T","")</f>
        <v/>
      </c>
      <c r="AH201" t="str">
        <f>IF(ISNUMBER(SEARCH(AH$1,$D201)),"T","")</f>
        <v>T</v>
      </c>
      <c r="AI201" t="str">
        <f>IF(ISNUMBER(SEARCH(AI$1,$D201)),"T","")</f>
        <v/>
      </c>
      <c r="AJ201" t="str">
        <f>IF(ISNUMBER(SEARCH(AJ$1,$D201)),"T","")</f>
        <v/>
      </c>
      <c r="AK201" t="str">
        <f>IF(ISNUMBER(SEARCH(AK$1,$D201)),"T","")</f>
        <v/>
      </c>
      <c r="AL201" t="str">
        <f>IF(ISNUMBER(SEARCH(AL$1,$D201)),"T","")</f>
        <v/>
      </c>
      <c r="AM201" t="str">
        <f>IF(ISNUMBER(SEARCH(AM$1,$D201)),"T","")</f>
        <v/>
      </c>
      <c r="AN201" t="str">
        <f>IF(ISNUMBER(SEARCH(AN$1,$D201)),"T","")</f>
        <v/>
      </c>
      <c r="AO201" t="str">
        <f>IF(ISNUMBER(SEARCH(AO$1,$D201)),"T","")</f>
        <v/>
      </c>
      <c r="AP201" t="str">
        <f>IF(ISNUMBER(SEARCH(AP$1,$D201)),"T","")</f>
        <v/>
      </c>
      <c r="AQ201" t="str">
        <f>IF(ISNUMBER(SEARCH(AQ$1,$D201)),"T","")</f>
        <v/>
      </c>
      <c r="AR201" t="str">
        <f>IF(ISNUMBER(SEARCH(AR$1,$D201)),"T","")</f>
        <v/>
      </c>
      <c r="AS201" t="str">
        <f>IF(ISNUMBER(SEARCH(AS$1,$D201)),"T","")</f>
        <v/>
      </c>
      <c r="AT201" t="str">
        <f>IF(ISNUMBER(SEARCH(AT$1,$D201)),"T","")</f>
        <v>T</v>
      </c>
      <c r="AU201" t="str">
        <f>IF(ISNUMBER(SEARCH(AU$1,$D201)),"T","")</f>
        <v/>
      </c>
      <c r="AV201" t="str">
        <f>IF(ISNUMBER(SEARCH(AV$1,$D201)),"T","")</f>
        <v/>
      </c>
    </row>
    <row r="202" spans="1:48" x14ac:dyDescent="0.85">
      <c r="A202">
        <v>865</v>
      </c>
      <c r="B202" t="s">
        <v>1913</v>
      </c>
      <c r="C202" t="s">
        <v>1914</v>
      </c>
      <c r="D202" t="s">
        <v>143</v>
      </c>
      <c r="E202">
        <v>8</v>
      </c>
      <c r="F202">
        <v>62</v>
      </c>
      <c r="G202">
        <v>135</v>
      </c>
      <c r="H202">
        <v>95</v>
      </c>
      <c r="I202">
        <v>68</v>
      </c>
      <c r="J202">
        <v>82</v>
      </c>
      <c r="K202">
        <v>65</v>
      </c>
      <c r="L202">
        <f>MAX(G202,I202)</f>
        <v>135</v>
      </c>
      <c r="M202">
        <f>MIN(H202,J202)</f>
        <v>82</v>
      </c>
      <c r="N202" s="1">
        <f>(F202*2+31)/2+60</f>
        <v>137.5</v>
      </c>
      <c r="O202" s="1">
        <f>(L202*2+31)/2+5</f>
        <v>155.5</v>
      </c>
      <c r="P202" s="1">
        <f>(M202*2+31)/2+5</f>
        <v>102.5</v>
      </c>
      <c r="Q202" s="1">
        <f>N202*P202</f>
        <v>14093.75</v>
      </c>
      <c r="R202" s="1">
        <f>((H202*2+31)/2+5)*N202</f>
        <v>15881.25</v>
      </c>
      <c r="S202" s="1">
        <f>((J202*2+31)/2+5)*N202</f>
        <v>14093.75</v>
      </c>
      <c r="T202" s="1">
        <v>419.82446265492683</v>
      </c>
      <c r="U202" s="1">
        <f>IF(T202&lt;200, 0, T202)</f>
        <v>419.82446265492683</v>
      </c>
      <c r="V202" s="5">
        <f>U202*O202</f>
        <v>65282.703942841123</v>
      </c>
      <c r="W202" s="2">
        <f>Q202/(constants!$B$1 * constants!$B$2 * (110/250) * AVERAGE(0.8, 1) * 1.5)</f>
        <v>2.1593274082500971</v>
      </c>
      <c r="X202" s="3">
        <v>0.29506758472253813</v>
      </c>
      <c r="Y202" s="1">
        <f>(W202+X202)*O202</f>
        <v>381.65842140724482</v>
      </c>
      <c r="Z202" s="7">
        <v>1.1000000000000001</v>
      </c>
      <c r="AA202" s="7">
        <v>1</v>
      </c>
      <c r="AB202" s="1">
        <f>Y202*Z202*AA202</f>
        <v>419.82426354796934</v>
      </c>
      <c r="AC202" t="str">
        <f>CONCATENATE("https://wiki.52poke.com/wiki/", B202)</f>
        <v>https://wiki.52poke.com/wiki/葱游兵</v>
      </c>
      <c r="AD202" s="6">
        <f>(T202-AB202)^2</f>
        <v>3.9643580523149597E-8</v>
      </c>
      <c r="AE202" t="str">
        <f>IF(ISNUMBER(SEARCH(AE$1,$D202)),"T","")</f>
        <v/>
      </c>
      <c r="AF202" t="str">
        <f>IF(ISNUMBER(SEARCH(AF$1,$D202)),"T","")</f>
        <v/>
      </c>
      <c r="AG202" t="str">
        <f>IF(ISNUMBER(SEARCH(AG$1,$D202)),"T","")</f>
        <v/>
      </c>
      <c r="AH202" t="str">
        <f>IF(ISNUMBER(SEARCH(AH$1,$D202)),"T","")</f>
        <v/>
      </c>
      <c r="AI202" t="str">
        <f>IF(ISNUMBER(SEARCH(AI$1,$D202)),"T","")</f>
        <v/>
      </c>
      <c r="AJ202" t="str">
        <f>IF(ISNUMBER(SEARCH(AJ$1,$D202)),"T","")</f>
        <v/>
      </c>
      <c r="AK202" t="str">
        <f>IF(ISNUMBER(SEARCH(AK$1,$D202)),"T","")</f>
        <v>T</v>
      </c>
      <c r="AL202" t="str">
        <f>IF(ISNUMBER(SEARCH(AL$1,$D202)),"T","")</f>
        <v/>
      </c>
      <c r="AM202" t="str">
        <f>IF(ISNUMBER(SEARCH(AM$1,$D202)),"T","")</f>
        <v/>
      </c>
      <c r="AN202" t="str">
        <f>IF(ISNUMBER(SEARCH(AN$1,$D202)),"T","")</f>
        <v/>
      </c>
      <c r="AO202" t="str">
        <f>IF(ISNUMBER(SEARCH(AO$1,$D202)),"T","")</f>
        <v/>
      </c>
      <c r="AP202" t="str">
        <f>IF(ISNUMBER(SEARCH(AP$1,$D202)),"T","")</f>
        <v/>
      </c>
      <c r="AQ202" t="str">
        <f>IF(ISNUMBER(SEARCH(AQ$1,$D202)),"T","")</f>
        <v/>
      </c>
      <c r="AR202" t="str">
        <f>IF(ISNUMBER(SEARCH(AR$1,$D202)),"T","")</f>
        <v/>
      </c>
      <c r="AS202" t="str">
        <f>IF(ISNUMBER(SEARCH(AS$1,$D202)),"T","")</f>
        <v/>
      </c>
      <c r="AT202" t="str">
        <f>IF(ISNUMBER(SEARCH(AT$1,$D202)),"T","")</f>
        <v/>
      </c>
      <c r="AU202" t="str">
        <f>IF(ISNUMBER(SEARCH(AU$1,$D202)),"T","")</f>
        <v/>
      </c>
      <c r="AV202" t="str">
        <f>IF(ISNUMBER(SEARCH(AV$1,$D202)),"T","")</f>
        <v/>
      </c>
    </row>
    <row r="203" spans="1:48" x14ac:dyDescent="0.85">
      <c r="A203">
        <v>330</v>
      </c>
      <c r="B203" t="s">
        <v>759</v>
      </c>
      <c r="C203" t="s">
        <v>760</v>
      </c>
      <c r="D203" t="s">
        <v>757</v>
      </c>
      <c r="E203">
        <v>3</v>
      </c>
      <c r="F203">
        <v>80</v>
      </c>
      <c r="G203">
        <v>100</v>
      </c>
      <c r="H203">
        <v>80</v>
      </c>
      <c r="I203">
        <v>80</v>
      </c>
      <c r="J203">
        <v>80</v>
      </c>
      <c r="K203">
        <v>100</v>
      </c>
      <c r="L203">
        <f>MAX(G203,I203)</f>
        <v>100</v>
      </c>
      <c r="M203">
        <f>MIN(H203,J203)</f>
        <v>80</v>
      </c>
      <c r="N203" s="1">
        <f>(F203*2+31)/2+60</f>
        <v>155.5</v>
      </c>
      <c r="O203" s="1">
        <f>(L203*2+31)/2+5</f>
        <v>120.5</v>
      </c>
      <c r="P203" s="1">
        <f>(M203*2+31)/2+5</f>
        <v>100.5</v>
      </c>
      <c r="Q203" s="1">
        <f>N203*P203</f>
        <v>15627.75</v>
      </c>
      <c r="R203" s="1">
        <f>((H203*2+31)/2+5)*N203</f>
        <v>15627.75</v>
      </c>
      <c r="S203" s="1">
        <f>((J203*2+31)/2+5)*N203</f>
        <v>15627.75</v>
      </c>
      <c r="T203" s="1">
        <v>417.7249674410707</v>
      </c>
      <c r="U203" s="1">
        <f>IF(T203&lt;200, 0, T203)</f>
        <v>417.7249674410707</v>
      </c>
      <c r="V203" s="5">
        <f>U203*O203</f>
        <v>50335.858576649021</v>
      </c>
      <c r="W203" s="2">
        <f>Q203/(constants!$B$1 * constants!$B$2 * (110/250) * AVERAGE(0.8, 1) * 1.5)</f>
        <v>2.3943541572881917</v>
      </c>
      <c r="X203" s="3">
        <v>0.75709658851081274</v>
      </c>
      <c r="Y203" s="1">
        <f>(W203+X203)*O203</f>
        <v>379.74981486878005</v>
      </c>
      <c r="Z203" s="7">
        <v>1.1000000000000001</v>
      </c>
      <c r="AA203" s="7">
        <v>1</v>
      </c>
      <c r="AB203" s="1">
        <f>Y203*Z203*AA203</f>
        <v>417.7247963556581</v>
      </c>
      <c r="AC203" t="str">
        <f>CONCATENATE("https://wiki.52poke.com/wiki/", B203)</f>
        <v>https://wiki.52poke.com/wiki/沙漠蜻蜓</v>
      </c>
      <c r="AD203" s="6">
        <f>(T203-AB203)^2</f>
        <v>2.9270218405584462E-8</v>
      </c>
      <c r="AE203" t="str">
        <f>IF(ISNUMBER(SEARCH(AE$1,$D203)),"T","")</f>
        <v/>
      </c>
      <c r="AF203" t="str">
        <f>IF(ISNUMBER(SEARCH(AF$1,$D203)),"T","")</f>
        <v/>
      </c>
      <c r="AG203" t="str">
        <f>IF(ISNUMBER(SEARCH(AG$1,$D203)),"T","")</f>
        <v/>
      </c>
      <c r="AH203" t="str">
        <f>IF(ISNUMBER(SEARCH(AH$1,$D203)),"T","")</f>
        <v/>
      </c>
      <c r="AI203" t="str">
        <f>IF(ISNUMBER(SEARCH(AI$1,$D203)),"T","")</f>
        <v/>
      </c>
      <c r="AJ203" t="str">
        <f>IF(ISNUMBER(SEARCH(AJ$1,$D203)),"T","")</f>
        <v/>
      </c>
      <c r="AK203" t="str">
        <f>IF(ISNUMBER(SEARCH(AK$1,$D203)),"T","")</f>
        <v/>
      </c>
      <c r="AL203" t="str">
        <f>IF(ISNUMBER(SEARCH(AL$1,$D203)),"T","")</f>
        <v/>
      </c>
      <c r="AM203" t="str">
        <f>IF(ISNUMBER(SEARCH(AM$1,$D203)),"T","")</f>
        <v>T</v>
      </c>
      <c r="AN203" t="str">
        <f>IF(ISNUMBER(SEARCH(AN$1,$D203)),"T","")</f>
        <v/>
      </c>
      <c r="AO203" t="str">
        <f>IF(ISNUMBER(SEARCH(AO$1,$D203)),"T","")</f>
        <v/>
      </c>
      <c r="AP203" t="str">
        <f>IF(ISNUMBER(SEARCH(AP$1,$D203)),"T","")</f>
        <v/>
      </c>
      <c r="AQ203" t="str">
        <f>IF(ISNUMBER(SEARCH(AQ$1,$D203)),"T","")</f>
        <v/>
      </c>
      <c r="AR203" t="str">
        <f>IF(ISNUMBER(SEARCH(AR$1,$D203)),"T","")</f>
        <v/>
      </c>
      <c r="AS203" t="str">
        <f>IF(ISNUMBER(SEARCH(AS$1,$D203)),"T","")</f>
        <v>T</v>
      </c>
      <c r="AT203" t="str">
        <f>IF(ISNUMBER(SEARCH(AT$1,$D203)),"T","")</f>
        <v/>
      </c>
      <c r="AU203" t="str">
        <f>IF(ISNUMBER(SEARCH(AU$1,$D203)),"T","")</f>
        <v/>
      </c>
      <c r="AV203" t="str">
        <f>IF(ISNUMBER(SEARCH(AV$1,$D203)),"T","")</f>
        <v/>
      </c>
    </row>
    <row r="204" spans="1:48" x14ac:dyDescent="0.85">
      <c r="A204">
        <v>169</v>
      </c>
      <c r="B204" t="s">
        <v>401</v>
      </c>
      <c r="C204" t="s">
        <v>402</v>
      </c>
      <c r="D204" t="s">
        <v>108</v>
      </c>
      <c r="E204">
        <v>2</v>
      </c>
      <c r="F204">
        <v>85</v>
      </c>
      <c r="G204">
        <v>90</v>
      </c>
      <c r="H204">
        <v>80</v>
      </c>
      <c r="I204">
        <v>70</v>
      </c>
      <c r="J204">
        <v>80</v>
      </c>
      <c r="K204">
        <v>130</v>
      </c>
      <c r="L204">
        <f>MAX(G204,I204)</f>
        <v>90</v>
      </c>
      <c r="M204">
        <f>MIN(H204,J204)</f>
        <v>80</v>
      </c>
      <c r="N204" s="1">
        <f>(F204*2+31)/2+60</f>
        <v>160.5</v>
      </c>
      <c r="O204" s="1">
        <f>(L204*2+31)/2+5</f>
        <v>110.5</v>
      </c>
      <c r="P204" s="1">
        <f>(M204*2+31)/2+5</f>
        <v>100.5</v>
      </c>
      <c r="Q204" s="1">
        <f>N204*P204</f>
        <v>16130.25</v>
      </c>
      <c r="R204" s="1">
        <f>((H204*2+31)/2+5)*N204</f>
        <v>16130.25</v>
      </c>
      <c r="S204" s="1">
        <f>((J204*2+31)/2+5)*N204</f>
        <v>16130.25</v>
      </c>
      <c r="T204" s="1">
        <v>417.20611570230295</v>
      </c>
      <c r="U204" s="1">
        <f>IF(T204&lt;200, 0, T204)</f>
        <v>417.20611570230295</v>
      </c>
      <c r="V204" s="5">
        <f>U204*O204</f>
        <v>46101.275785104473</v>
      </c>
      <c r="W204" s="2">
        <f>Q204/(constants!$B$1 * constants!$B$2 * (110/250) * AVERAGE(0.8, 1) * 1.5)</f>
        <v>2.4713430369437606</v>
      </c>
      <c r="X204" s="3">
        <v>0.96103831863202926</v>
      </c>
      <c r="Y204" s="1">
        <f>(W204+X204)*O204</f>
        <v>379.27813979112477</v>
      </c>
      <c r="Z204" s="7">
        <v>1.1000000000000001</v>
      </c>
      <c r="AA204" s="7">
        <v>1</v>
      </c>
      <c r="AB204" s="1">
        <f>Y204*Z204*AA204</f>
        <v>417.20595377023727</v>
      </c>
      <c r="AC204" t="str">
        <f>CONCATENATE("https://wiki.52poke.com/wiki/", B204)</f>
        <v>https://wiki.52poke.com/wiki/叉字蝠</v>
      </c>
      <c r="AD204" s="6">
        <f>(T204-AB204)^2</f>
        <v>2.6221993895407461E-8</v>
      </c>
      <c r="AE204" t="str">
        <f>IF(ISNUMBER(SEARCH(AE$1,$D204)),"T","")</f>
        <v/>
      </c>
      <c r="AF204" t="str">
        <f>IF(ISNUMBER(SEARCH(AF$1,$D204)),"T","")</f>
        <v/>
      </c>
      <c r="AG204" t="str">
        <f>IF(ISNUMBER(SEARCH(AG$1,$D204)),"T","")</f>
        <v/>
      </c>
      <c r="AH204" t="str">
        <f>IF(ISNUMBER(SEARCH(AH$1,$D204)),"T","")</f>
        <v/>
      </c>
      <c r="AI204" t="str">
        <f>IF(ISNUMBER(SEARCH(AI$1,$D204)),"T","")</f>
        <v/>
      </c>
      <c r="AJ204" t="str">
        <f>IF(ISNUMBER(SEARCH(AJ$1,$D204)),"T","")</f>
        <v/>
      </c>
      <c r="AK204" t="str">
        <f>IF(ISNUMBER(SEARCH(AK$1,$D204)),"T","")</f>
        <v/>
      </c>
      <c r="AL204" t="str">
        <f>IF(ISNUMBER(SEARCH(AL$1,$D204)),"T","")</f>
        <v>T</v>
      </c>
      <c r="AM204" t="str">
        <f>IF(ISNUMBER(SEARCH(AM$1,$D204)),"T","")</f>
        <v/>
      </c>
      <c r="AN204" t="str">
        <f>IF(ISNUMBER(SEARCH(AN$1,$D204)),"T","")</f>
        <v>T</v>
      </c>
      <c r="AO204" t="str">
        <f>IF(ISNUMBER(SEARCH(AO$1,$D204)),"T","")</f>
        <v/>
      </c>
      <c r="AP204" t="str">
        <f>IF(ISNUMBER(SEARCH(AP$1,$D204)),"T","")</f>
        <v/>
      </c>
      <c r="AQ204" t="str">
        <f>IF(ISNUMBER(SEARCH(AQ$1,$D204)),"T","")</f>
        <v/>
      </c>
      <c r="AR204" t="str">
        <f>IF(ISNUMBER(SEARCH(AR$1,$D204)),"T","")</f>
        <v/>
      </c>
      <c r="AS204" t="str">
        <f>IF(ISNUMBER(SEARCH(AS$1,$D204)),"T","")</f>
        <v/>
      </c>
      <c r="AT204" t="str">
        <f>IF(ISNUMBER(SEARCH(AT$1,$D204)),"T","")</f>
        <v/>
      </c>
      <c r="AU204" t="str">
        <f>IF(ISNUMBER(SEARCH(AU$1,$D204)),"T","")</f>
        <v/>
      </c>
      <c r="AV204" t="str">
        <f>IF(ISNUMBER(SEARCH(AV$1,$D204)),"T","")</f>
        <v/>
      </c>
    </row>
    <row r="205" spans="1:48" x14ac:dyDescent="0.85">
      <c r="A205">
        <v>675</v>
      </c>
      <c r="B205" t="s">
        <v>1498</v>
      </c>
      <c r="C205" t="s">
        <v>1500</v>
      </c>
      <c r="D205" t="s">
        <v>1499</v>
      </c>
      <c r="E205">
        <v>6</v>
      </c>
      <c r="F205">
        <v>95</v>
      </c>
      <c r="G205">
        <v>124</v>
      </c>
      <c r="H205">
        <v>78</v>
      </c>
      <c r="I205">
        <v>69</v>
      </c>
      <c r="J205">
        <v>71</v>
      </c>
      <c r="K205">
        <v>58</v>
      </c>
      <c r="L205">
        <f>MAX(G205,I205)</f>
        <v>124</v>
      </c>
      <c r="M205">
        <f>MIN(H205,J205)</f>
        <v>71</v>
      </c>
      <c r="N205" s="1">
        <f>(F205*2+31)/2+60</f>
        <v>170.5</v>
      </c>
      <c r="O205" s="1">
        <f>(L205*2+31)/2+5</f>
        <v>144.5</v>
      </c>
      <c r="P205" s="1">
        <f>(M205*2+31)/2+5</f>
        <v>91.5</v>
      </c>
      <c r="Q205" s="1">
        <f>N205*P205</f>
        <v>15600.75</v>
      </c>
      <c r="R205" s="1">
        <f>((H205*2+31)/2+5)*N205</f>
        <v>16794.25</v>
      </c>
      <c r="S205" s="1">
        <f>((J205*2+31)/2+5)*N205</f>
        <v>15600.75</v>
      </c>
      <c r="T205" s="1">
        <v>415.46840900202881</v>
      </c>
      <c r="U205" s="1">
        <f>IF(T205&lt;200, 0, T205)</f>
        <v>415.46840900202881</v>
      </c>
      <c r="V205" s="5">
        <f>U205*O205</f>
        <v>60035.185100793162</v>
      </c>
      <c r="W205" s="2">
        <f>Q205/(constants!$B$1 * constants!$B$2 * (110/250) * AVERAGE(0.8, 1) * 1.5)</f>
        <v>2.3902174413664001</v>
      </c>
      <c r="X205" s="3">
        <v>0.22361209116564262</v>
      </c>
      <c r="Y205" s="1">
        <f>(W205+X205)*O205</f>
        <v>377.6983674508802</v>
      </c>
      <c r="Z205" s="7">
        <v>1.1000000000000001</v>
      </c>
      <c r="AA205" s="7">
        <v>1</v>
      </c>
      <c r="AB205" s="1">
        <f>Y205*Z205*AA205</f>
        <v>415.46820419596827</v>
      </c>
      <c r="AC205" t="str">
        <f>CONCATENATE("https://wiki.52poke.com/wiki/", B205)</f>
        <v>https://wiki.52poke.com/wiki/流氓熊猫</v>
      </c>
      <c r="AD205" s="6">
        <f>(T205-AB205)^2</f>
        <v>4.1945522432898823E-8</v>
      </c>
      <c r="AE205" t="str">
        <f>IF(ISNUMBER(SEARCH(AE$1,$D205)),"T","")</f>
        <v/>
      </c>
      <c r="AF205" t="str">
        <f>IF(ISNUMBER(SEARCH(AF$1,$D205)),"T","")</f>
        <v/>
      </c>
      <c r="AG205" t="str">
        <f>IF(ISNUMBER(SEARCH(AG$1,$D205)),"T","")</f>
        <v/>
      </c>
      <c r="AH205" t="str">
        <f>IF(ISNUMBER(SEARCH(AH$1,$D205)),"T","")</f>
        <v/>
      </c>
      <c r="AI205" t="str">
        <f>IF(ISNUMBER(SEARCH(AI$1,$D205)),"T","")</f>
        <v/>
      </c>
      <c r="AJ205" t="str">
        <f>IF(ISNUMBER(SEARCH(AJ$1,$D205)),"T","")</f>
        <v/>
      </c>
      <c r="AK205" t="str">
        <f>IF(ISNUMBER(SEARCH(AK$1,$D205)),"T","")</f>
        <v>T</v>
      </c>
      <c r="AL205" t="str">
        <f>IF(ISNUMBER(SEARCH(AL$1,$D205)),"T","")</f>
        <v/>
      </c>
      <c r="AM205" t="str">
        <f>IF(ISNUMBER(SEARCH(AM$1,$D205)),"T","")</f>
        <v/>
      </c>
      <c r="AN205" t="str">
        <f>IF(ISNUMBER(SEARCH(AN$1,$D205)),"T","")</f>
        <v/>
      </c>
      <c r="AO205" t="str">
        <f>IF(ISNUMBER(SEARCH(AO$1,$D205)),"T","")</f>
        <v/>
      </c>
      <c r="AP205" t="str">
        <f>IF(ISNUMBER(SEARCH(AP$1,$D205)),"T","")</f>
        <v/>
      </c>
      <c r="AQ205" t="str">
        <f>IF(ISNUMBER(SEARCH(AQ$1,$D205)),"T","")</f>
        <v/>
      </c>
      <c r="AR205" t="str">
        <f>IF(ISNUMBER(SEARCH(AR$1,$D205)),"T","")</f>
        <v/>
      </c>
      <c r="AS205" t="str">
        <f>IF(ISNUMBER(SEARCH(AS$1,$D205)),"T","")</f>
        <v/>
      </c>
      <c r="AT205" t="str">
        <f>IF(ISNUMBER(SEARCH(AT$1,$D205)),"T","")</f>
        <v>T</v>
      </c>
      <c r="AU205" t="str">
        <f>IF(ISNUMBER(SEARCH(AU$1,$D205)),"T","")</f>
        <v/>
      </c>
      <c r="AV205" t="str">
        <f>IF(ISNUMBER(SEARCH(AV$1,$D205)),"T","")</f>
        <v/>
      </c>
    </row>
    <row r="206" spans="1:48" x14ac:dyDescent="0.85">
      <c r="A206">
        <v>142</v>
      </c>
      <c r="B206" t="s">
        <v>341</v>
      </c>
      <c r="C206" t="s">
        <v>343</v>
      </c>
      <c r="D206" t="s">
        <v>342</v>
      </c>
      <c r="E206">
        <v>1</v>
      </c>
      <c r="F206">
        <v>80</v>
      </c>
      <c r="G206">
        <v>105</v>
      </c>
      <c r="H206">
        <v>65</v>
      </c>
      <c r="I206">
        <v>60</v>
      </c>
      <c r="J206">
        <v>75</v>
      </c>
      <c r="K206">
        <v>130</v>
      </c>
      <c r="L206">
        <f>MAX(G206,I206)</f>
        <v>105</v>
      </c>
      <c r="M206">
        <f>MIN(H206,J206)</f>
        <v>65</v>
      </c>
      <c r="N206" s="1">
        <f>(F206*2+31)/2+60</f>
        <v>155.5</v>
      </c>
      <c r="O206" s="1">
        <f>(L206*2+31)/2+5</f>
        <v>125.5</v>
      </c>
      <c r="P206" s="1">
        <f>(M206*2+31)/2+5</f>
        <v>85.5</v>
      </c>
      <c r="Q206" s="1">
        <f>N206*P206</f>
        <v>13295.25</v>
      </c>
      <c r="R206" s="1">
        <f>((H206*2+31)/2+5)*N206</f>
        <v>13295.25</v>
      </c>
      <c r="S206" s="1">
        <f>((J206*2+31)/2+5)*N206</f>
        <v>14850.25</v>
      </c>
      <c r="T206" s="1">
        <v>414.54277073444621</v>
      </c>
      <c r="U206" s="1">
        <f>IF(T206&lt;200, 0, T206)</f>
        <v>414.54277073444621</v>
      </c>
      <c r="V206" s="5">
        <f>U206*O206</f>
        <v>52025.117727172998</v>
      </c>
      <c r="W206" s="2">
        <f>Q206/(constants!$B$1 * constants!$B$2 * (110/250) * AVERAGE(0.8, 1) * 1.5)</f>
        <v>2.0369878651556257</v>
      </c>
      <c r="X206" s="3">
        <v>0.96585617066284002</v>
      </c>
      <c r="Y206" s="1">
        <f>(W206+X206)*O206</f>
        <v>376.85692649521741</v>
      </c>
      <c r="Z206" s="7">
        <v>1.1000000000000001</v>
      </c>
      <c r="AA206" s="7">
        <v>1</v>
      </c>
      <c r="AB206" s="1">
        <f>Y206*Z206*AA206</f>
        <v>414.54261914473921</v>
      </c>
      <c r="AC206" t="str">
        <f>CONCATENATE("https://wiki.52poke.com/wiki/", B206)</f>
        <v>https://wiki.52poke.com/wiki/化石翼龙</v>
      </c>
      <c r="AD206" s="6">
        <f>(T206-AB206)^2</f>
        <v>2.2979439268991937E-8</v>
      </c>
      <c r="AE206" t="str">
        <f>IF(ISNUMBER(SEARCH(AE$1,$D206)),"T","")</f>
        <v/>
      </c>
      <c r="AF206" t="str">
        <f>IF(ISNUMBER(SEARCH(AF$1,$D206)),"T","")</f>
        <v/>
      </c>
      <c r="AG206" t="str">
        <f>IF(ISNUMBER(SEARCH(AG$1,$D206)),"T","")</f>
        <v/>
      </c>
      <c r="AH206" t="str">
        <f>IF(ISNUMBER(SEARCH(AH$1,$D206)),"T","")</f>
        <v/>
      </c>
      <c r="AI206" t="str">
        <f>IF(ISNUMBER(SEARCH(AI$1,$D206)),"T","")</f>
        <v/>
      </c>
      <c r="AJ206" t="str">
        <f>IF(ISNUMBER(SEARCH(AJ$1,$D206)),"T","")</f>
        <v/>
      </c>
      <c r="AK206" t="str">
        <f>IF(ISNUMBER(SEARCH(AK$1,$D206)),"T","")</f>
        <v/>
      </c>
      <c r="AL206" t="str">
        <f>IF(ISNUMBER(SEARCH(AL$1,$D206)),"T","")</f>
        <v/>
      </c>
      <c r="AM206" t="str">
        <f>IF(ISNUMBER(SEARCH(AM$1,$D206)),"T","")</f>
        <v/>
      </c>
      <c r="AN206" t="str">
        <f>IF(ISNUMBER(SEARCH(AN$1,$D206)),"T","")</f>
        <v>T</v>
      </c>
      <c r="AO206" t="str">
        <f>IF(ISNUMBER(SEARCH(AO$1,$D206)),"T","")</f>
        <v/>
      </c>
      <c r="AP206" t="str">
        <f>IF(ISNUMBER(SEARCH(AP$1,$D206)),"T","")</f>
        <v/>
      </c>
      <c r="AQ206" t="str">
        <f>IF(ISNUMBER(SEARCH(AQ$1,$D206)),"T","")</f>
        <v>T</v>
      </c>
      <c r="AR206" t="str">
        <f>IF(ISNUMBER(SEARCH(AR$1,$D206)),"T","")</f>
        <v/>
      </c>
      <c r="AS206" t="str">
        <f>IF(ISNUMBER(SEARCH(AS$1,$D206)),"T","")</f>
        <v/>
      </c>
      <c r="AT206" t="str">
        <f>IF(ISNUMBER(SEARCH(AT$1,$D206)),"T","")</f>
        <v/>
      </c>
      <c r="AU206" t="str">
        <f>IF(ISNUMBER(SEARCH(AU$1,$D206)),"T","")</f>
        <v/>
      </c>
      <c r="AV206" t="str">
        <f>IF(ISNUMBER(SEARCH(AV$1,$D206)),"T","")</f>
        <v/>
      </c>
    </row>
    <row r="207" spans="1:48" x14ac:dyDescent="0.85">
      <c r="A207">
        <v>982</v>
      </c>
      <c r="B207" t="s">
        <v>2168</v>
      </c>
      <c r="C207" t="s">
        <v>2169</v>
      </c>
      <c r="D207" t="s">
        <v>265</v>
      </c>
      <c r="E207">
        <v>9</v>
      </c>
      <c r="F207">
        <v>125</v>
      </c>
      <c r="G207">
        <v>100</v>
      </c>
      <c r="H207">
        <v>80</v>
      </c>
      <c r="I207">
        <v>85</v>
      </c>
      <c r="J207">
        <v>75</v>
      </c>
      <c r="K207">
        <v>55</v>
      </c>
      <c r="L207">
        <f>MAX(G207,I207)</f>
        <v>100</v>
      </c>
      <c r="M207">
        <f>MIN(H207,J207)</f>
        <v>75</v>
      </c>
      <c r="N207" s="1">
        <f>(F207*2+31)/2+60</f>
        <v>200.5</v>
      </c>
      <c r="O207" s="1">
        <f>(L207*2+31)/2+5</f>
        <v>120.5</v>
      </c>
      <c r="P207" s="1">
        <f>(M207*2+31)/2+5</f>
        <v>95.5</v>
      </c>
      <c r="Q207" s="1">
        <f>N207*P207</f>
        <v>19147.75</v>
      </c>
      <c r="R207" s="1">
        <f>((H207*2+31)/2+5)*N207</f>
        <v>20150.25</v>
      </c>
      <c r="S207" s="1">
        <f>((J207*2+31)/2+5)*N207</f>
        <v>19147.75</v>
      </c>
      <c r="T207" s="1">
        <v>414.39473502743226</v>
      </c>
      <c r="U207" s="1">
        <f>IF(T207&lt;200, 0, T207)</f>
        <v>414.39473502743226</v>
      </c>
      <c r="V207" s="5">
        <f>U207*O207</f>
        <v>49934.565570805586</v>
      </c>
      <c r="W207" s="2">
        <f>Q207/(constants!$B$1 * constants!$B$2 * (110/250) * AVERAGE(0.8, 1) * 1.5)</f>
        <v>2.9336593441291914</v>
      </c>
      <c r="X207" s="3">
        <v>0.19266676229615809</v>
      </c>
      <c r="Y207" s="1">
        <f>(W207+X207)*O207</f>
        <v>376.72229582425462</v>
      </c>
      <c r="Z207" s="7">
        <v>1.1000000000000001</v>
      </c>
      <c r="AA207" s="7">
        <v>1</v>
      </c>
      <c r="AB207" s="1">
        <f>Y207*Z207*AA207</f>
        <v>414.39452540668009</v>
      </c>
      <c r="AC207" t="str">
        <f>CONCATENATE("https://wiki.52poke.com/wiki/", B207)</f>
        <v>https://wiki.52poke.com/wiki/土龙节节</v>
      </c>
      <c r="AD207" s="6">
        <f>(T207-AB207)^2</f>
        <v>4.3940859741625865E-8</v>
      </c>
      <c r="AE207" t="str">
        <f>IF(ISNUMBER(SEARCH(AE$1,$D207)),"T","")</f>
        <v>T</v>
      </c>
      <c r="AF207" t="str">
        <f>IF(ISNUMBER(SEARCH(AF$1,$D207)),"T","")</f>
        <v/>
      </c>
      <c r="AG207" t="str">
        <f>IF(ISNUMBER(SEARCH(AG$1,$D207)),"T","")</f>
        <v/>
      </c>
      <c r="AH207" t="str">
        <f>IF(ISNUMBER(SEARCH(AH$1,$D207)),"T","")</f>
        <v/>
      </c>
      <c r="AI207" t="str">
        <f>IF(ISNUMBER(SEARCH(AI$1,$D207)),"T","")</f>
        <v/>
      </c>
      <c r="AJ207" t="str">
        <f>IF(ISNUMBER(SEARCH(AJ$1,$D207)),"T","")</f>
        <v/>
      </c>
      <c r="AK207" t="str">
        <f>IF(ISNUMBER(SEARCH(AK$1,$D207)),"T","")</f>
        <v/>
      </c>
      <c r="AL207" t="str">
        <f>IF(ISNUMBER(SEARCH(AL$1,$D207)),"T","")</f>
        <v/>
      </c>
      <c r="AM207" t="str">
        <f>IF(ISNUMBER(SEARCH(AM$1,$D207)),"T","")</f>
        <v/>
      </c>
      <c r="AN207" t="str">
        <f>IF(ISNUMBER(SEARCH(AN$1,$D207)),"T","")</f>
        <v/>
      </c>
      <c r="AO207" t="str">
        <f>IF(ISNUMBER(SEARCH(AO$1,$D207)),"T","")</f>
        <v/>
      </c>
      <c r="AP207" t="str">
        <f>IF(ISNUMBER(SEARCH(AP$1,$D207)),"T","")</f>
        <v/>
      </c>
      <c r="AQ207" t="str">
        <f>IF(ISNUMBER(SEARCH(AQ$1,$D207)),"T","")</f>
        <v/>
      </c>
      <c r="AR207" t="str">
        <f>IF(ISNUMBER(SEARCH(AR$1,$D207)),"T","")</f>
        <v/>
      </c>
      <c r="AS207" t="str">
        <f>IF(ISNUMBER(SEARCH(AS$1,$D207)),"T","")</f>
        <v/>
      </c>
      <c r="AT207" t="str">
        <f>IF(ISNUMBER(SEARCH(AT$1,$D207)),"T","")</f>
        <v/>
      </c>
      <c r="AU207" t="str">
        <f>IF(ISNUMBER(SEARCH(AU$1,$D207)),"T","")</f>
        <v/>
      </c>
      <c r="AV207" t="str">
        <f>IF(ISNUMBER(SEARCH(AV$1,$D207)),"T","")</f>
        <v/>
      </c>
    </row>
    <row r="208" spans="1:48" x14ac:dyDescent="0.85">
      <c r="A208">
        <v>943</v>
      </c>
      <c r="B208" t="s">
        <v>2080</v>
      </c>
      <c r="C208" t="s">
        <v>2081</v>
      </c>
      <c r="D208" t="s">
        <v>136</v>
      </c>
      <c r="E208">
        <v>9</v>
      </c>
      <c r="F208">
        <v>80</v>
      </c>
      <c r="G208">
        <v>120</v>
      </c>
      <c r="H208">
        <v>90</v>
      </c>
      <c r="I208">
        <v>60</v>
      </c>
      <c r="J208">
        <v>70</v>
      </c>
      <c r="K208">
        <v>85</v>
      </c>
      <c r="L208">
        <f>MAX(G208,I208)</f>
        <v>120</v>
      </c>
      <c r="M208">
        <f>MIN(H208,J208)</f>
        <v>70</v>
      </c>
      <c r="N208" s="1">
        <f>(F208*2+31)/2+60</f>
        <v>155.5</v>
      </c>
      <c r="O208" s="1">
        <f>(L208*2+31)/2+5</f>
        <v>140.5</v>
      </c>
      <c r="P208" s="1">
        <f>(M208*2+31)/2+5</f>
        <v>90.5</v>
      </c>
      <c r="Q208" s="1">
        <f>N208*P208</f>
        <v>14072.75</v>
      </c>
      <c r="R208" s="1">
        <f>((H208*2+31)/2+5)*N208</f>
        <v>17182.75</v>
      </c>
      <c r="S208" s="1">
        <f>((J208*2+31)/2+5)*N208</f>
        <v>14072.75</v>
      </c>
      <c r="T208" s="1">
        <v>414.02015205490557</v>
      </c>
      <c r="U208" s="1">
        <f>IF(T208&lt;200, 0, T208)</f>
        <v>414.02015205490557</v>
      </c>
      <c r="V208" s="5">
        <f>U208*O208</f>
        <v>58169.831363714235</v>
      </c>
      <c r="W208" s="2">
        <f>Q208/(constants!$B$1 * constants!$B$2 * (110/250) * AVERAGE(0.8, 1) * 1.5)</f>
        <v>2.1561099625331477</v>
      </c>
      <c r="X208" s="3">
        <v>0.52276400978948256</v>
      </c>
      <c r="Y208" s="1">
        <f>(W208+X208)*O208</f>
        <v>376.38179311132956</v>
      </c>
      <c r="Z208" s="7">
        <v>1.1000000000000001</v>
      </c>
      <c r="AA208" s="7">
        <v>1</v>
      </c>
      <c r="AB208" s="1">
        <f>Y208*Z208*AA208</f>
        <v>414.01997242246256</v>
      </c>
      <c r="AC208" t="str">
        <f>CONCATENATE("https://wiki.52poke.com/wiki/", B208)</f>
        <v>https://wiki.52poke.com/wiki/獒教父</v>
      </c>
      <c r="AD208" s="6">
        <f>(T208-AB208)^2</f>
        <v>3.2267814580824476E-8</v>
      </c>
      <c r="AE208" t="str">
        <f>IF(ISNUMBER(SEARCH(AE$1,$D208)),"T","")</f>
        <v/>
      </c>
      <c r="AF208" t="str">
        <f>IF(ISNUMBER(SEARCH(AF$1,$D208)),"T","")</f>
        <v/>
      </c>
      <c r="AG208" t="str">
        <f>IF(ISNUMBER(SEARCH(AG$1,$D208)),"T","")</f>
        <v/>
      </c>
      <c r="AH208" t="str">
        <f>IF(ISNUMBER(SEARCH(AH$1,$D208)),"T","")</f>
        <v/>
      </c>
      <c r="AI208" t="str">
        <f>IF(ISNUMBER(SEARCH(AI$1,$D208)),"T","")</f>
        <v/>
      </c>
      <c r="AJ208" t="str">
        <f>IF(ISNUMBER(SEARCH(AJ$1,$D208)),"T","")</f>
        <v/>
      </c>
      <c r="AK208" t="str">
        <f>IF(ISNUMBER(SEARCH(AK$1,$D208)),"T","")</f>
        <v/>
      </c>
      <c r="AL208" t="str">
        <f>IF(ISNUMBER(SEARCH(AL$1,$D208)),"T","")</f>
        <v/>
      </c>
      <c r="AM208" t="str">
        <f>IF(ISNUMBER(SEARCH(AM$1,$D208)),"T","")</f>
        <v/>
      </c>
      <c r="AN208" t="str">
        <f>IF(ISNUMBER(SEARCH(AN$1,$D208)),"T","")</f>
        <v/>
      </c>
      <c r="AO208" t="str">
        <f>IF(ISNUMBER(SEARCH(AO$1,$D208)),"T","")</f>
        <v/>
      </c>
      <c r="AP208" t="str">
        <f>IF(ISNUMBER(SEARCH(AP$1,$D208)),"T","")</f>
        <v/>
      </c>
      <c r="AQ208" t="str">
        <f>IF(ISNUMBER(SEARCH(AQ$1,$D208)),"T","")</f>
        <v/>
      </c>
      <c r="AR208" t="str">
        <f>IF(ISNUMBER(SEARCH(AR$1,$D208)),"T","")</f>
        <v/>
      </c>
      <c r="AS208" t="str">
        <f>IF(ISNUMBER(SEARCH(AS$1,$D208)),"T","")</f>
        <v/>
      </c>
      <c r="AT208" t="str">
        <f>IF(ISNUMBER(SEARCH(AT$1,$D208)),"T","")</f>
        <v>T</v>
      </c>
      <c r="AU208" t="str">
        <f>IF(ISNUMBER(SEARCH(AU$1,$D208)),"T","")</f>
        <v/>
      </c>
      <c r="AV208" t="str">
        <f>IF(ISNUMBER(SEARCH(AV$1,$D208)),"T","")</f>
        <v/>
      </c>
    </row>
    <row r="209" spans="1:48" x14ac:dyDescent="0.85">
      <c r="A209">
        <v>991</v>
      </c>
      <c r="B209" t="s">
        <v>2189</v>
      </c>
      <c r="C209" t="s">
        <v>2190</v>
      </c>
      <c r="D209" t="s">
        <v>830</v>
      </c>
      <c r="E209">
        <v>9</v>
      </c>
      <c r="F209">
        <v>56</v>
      </c>
      <c r="G209">
        <v>80</v>
      </c>
      <c r="H209">
        <v>114</v>
      </c>
      <c r="I209">
        <v>124</v>
      </c>
      <c r="J209">
        <v>60</v>
      </c>
      <c r="K209">
        <v>136</v>
      </c>
      <c r="L209">
        <f>MAX(G209,I209)</f>
        <v>124</v>
      </c>
      <c r="M209">
        <f>MIN(H209,J209)</f>
        <v>60</v>
      </c>
      <c r="N209" s="1">
        <f>(F209*2+31)/2+60</f>
        <v>131.5</v>
      </c>
      <c r="O209" s="1">
        <f>(L209*2+31)/2+5</f>
        <v>144.5</v>
      </c>
      <c r="P209" s="1">
        <f>(M209*2+31)/2+5</f>
        <v>80.5</v>
      </c>
      <c r="Q209" s="1">
        <f>N209*P209</f>
        <v>10585.75</v>
      </c>
      <c r="R209" s="1">
        <f>((H209*2+31)/2+5)*N209</f>
        <v>17686.75</v>
      </c>
      <c r="S209" s="1">
        <f>((J209*2+31)/2+5)*N209</f>
        <v>10585.75</v>
      </c>
      <c r="T209" s="1">
        <v>413.3309310037622</v>
      </c>
      <c r="U209" s="1">
        <f>IF(T209&lt;200, 0, T209)</f>
        <v>413.3309310037622</v>
      </c>
      <c r="V209" s="5">
        <f>U209*O209</f>
        <v>59726.319530043642</v>
      </c>
      <c r="W209" s="2">
        <f>Q209/(constants!$B$1 * constants!$B$2 * (110/250) * AVERAGE(0.8, 1) * 1.5)</f>
        <v>1.6218607618187824</v>
      </c>
      <c r="X209" s="3">
        <v>0.9785216982908963</v>
      </c>
      <c r="Y209" s="1">
        <f>(W209+X209)*O209</f>
        <v>375.75526548584855</v>
      </c>
      <c r="Z209" s="7">
        <v>1.1000000000000001</v>
      </c>
      <c r="AA209" s="7">
        <v>1</v>
      </c>
      <c r="AB209" s="1">
        <f>Y209*Z209*AA209</f>
        <v>413.33079203443344</v>
      </c>
      <c r="AC209" t="str">
        <f>CONCATENATE("https://wiki.52poke.com/wiki/", B209)</f>
        <v>https://wiki.52poke.com/wiki/铁包袱</v>
      </c>
      <c r="AD209" s="6">
        <f>(T209-AB209)^2</f>
        <v>1.9312474335791187E-8</v>
      </c>
      <c r="AE209" t="str">
        <f>IF(ISNUMBER(SEARCH(AE$1,$D209)),"T","")</f>
        <v/>
      </c>
      <c r="AF209" t="str">
        <f>IF(ISNUMBER(SEARCH(AF$1,$D209)),"T","")</f>
        <v/>
      </c>
      <c r="AG209" t="str">
        <f>IF(ISNUMBER(SEARCH(AG$1,$D209)),"T","")</f>
        <v>T</v>
      </c>
      <c r="AH209" t="str">
        <f>IF(ISNUMBER(SEARCH(AH$1,$D209)),"T","")</f>
        <v/>
      </c>
      <c r="AI209" t="str">
        <f>IF(ISNUMBER(SEARCH(AI$1,$D209)),"T","")</f>
        <v/>
      </c>
      <c r="AJ209" t="str">
        <f>IF(ISNUMBER(SEARCH(AJ$1,$D209)),"T","")</f>
        <v>T</v>
      </c>
      <c r="AK209" t="str">
        <f>IF(ISNUMBER(SEARCH(AK$1,$D209)),"T","")</f>
        <v/>
      </c>
      <c r="AL209" t="str">
        <f>IF(ISNUMBER(SEARCH(AL$1,$D209)),"T","")</f>
        <v/>
      </c>
      <c r="AM209" t="str">
        <f>IF(ISNUMBER(SEARCH(AM$1,$D209)),"T","")</f>
        <v/>
      </c>
      <c r="AN209" t="str">
        <f>IF(ISNUMBER(SEARCH(AN$1,$D209)),"T","")</f>
        <v/>
      </c>
      <c r="AO209" t="str">
        <f>IF(ISNUMBER(SEARCH(AO$1,$D209)),"T","")</f>
        <v/>
      </c>
      <c r="AP209" t="str">
        <f>IF(ISNUMBER(SEARCH(AP$1,$D209)),"T","")</f>
        <v/>
      </c>
      <c r="AQ209" t="str">
        <f>IF(ISNUMBER(SEARCH(AQ$1,$D209)),"T","")</f>
        <v/>
      </c>
      <c r="AR209" t="str">
        <f>IF(ISNUMBER(SEARCH(AR$1,$D209)),"T","")</f>
        <v/>
      </c>
      <c r="AS209" t="str">
        <f>IF(ISNUMBER(SEARCH(AS$1,$D209)),"T","")</f>
        <v/>
      </c>
      <c r="AT209" t="str">
        <f>IF(ISNUMBER(SEARCH(AT$1,$D209)),"T","")</f>
        <v/>
      </c>
      <c r="AU209" t="str">
        <f>IF(ISNUMBER(SEARCH(AU$1,$D209)),"T","")</f>
        <v/>
      </c>
      <c r="AV209" t="str">
        <f>IF(ISNUMBER(SEARCH(AV$1,$D209)),"T","")</f>
        <v/>
      </c>
    </row>
    <row r="210" spans="1:48" x14ac:dyDescent="0.85">
      <c r="A210">
        <v>772</v>
      </c>
      <c r="B210" t="s">
        <v>1713</v>
      </c>
      <c r="C210" t="s">
        <v>1714</v>
      </c>
      <c r="D210" t="s">
        <v>265</v>
      </c>
      <c r="E210">
        <v>7</v>
      </c>
      <c r="F210">
        <v>95</v>
      </c>
      <c r="G210">
        <v>95</v>
      </c>
      <c r="H210">
        <v>95</v>
      </c>
      <c r="I210">
        <v>95</v>
      </c>
      <c r="J210">
        <v>95</v>
      </c>
      <c r="K210">
        <v>59</v>
      </c>
      <c r="L210">
        <f>MAX(G210,I210)</f>
        <v>95</v>
      </c>
      <c r="M210">
        <f>MIN(H210,J210)</f>
        <v>95</v>
      </c>
      <c r="N210" s="1">
        <f>(F210*2+31)/2+60</f>
        <v>170.5</v>
      </c>
      <c r="O210" s="1">
        <f>(L210*2+31)/2+5</f>
        <v>115.5</v>
      </c>
      <c r="P210" s="1">
        <f>(M210*2+31)/2+5</f>
        <v>115.5</v>
      </c>
      <c r="Q210" s="1">
        <f>N210*P210</f>
        <v>19692.75</v>
      </c>
      <c r="R210" s="1">
        <f>((H210*2+31)/2+5)*N210</f>
        <v>19692.75</v>
      </c>
      <c r="S210" s="1">
        <f>((J210*2+31)/2+5)*N210</f>
        <v>19692.75</v>
      </c>
      <c r="T210" s="1">
        <v>412.84055700893202</v>
      </c>
      <c r="U210" s="1">
        <f>IF(T210&lt;200, 0, T210)</f>
        <v>412.84055700893202</v>
      </c>
      <c r="V210" s="5">
        <f>U210*O210</f>
        <v>47683.084334531646</v>
      </c>
      <c r="W210" s="2">
        <f>Q210/(constants!$B$1 * constants!$B$2 * (110/250) * AVERAGE(0.8, 1) * 1.5)</f>
        <v>3.0171597210690622</v>
      </c>
      <c r="X210" s="3">
        <v>0.23227239516309894</v>
      </c>
      <c r="Y210" s="1">
        <f>(W210+X210)*O210</f>
        <v>375.30940942481465</v>
      </c>
      <c r="Z210" s="7">
        <v>1.1000000000000001</v>
      </c>
      <c r="AA210" s="7">
        <v>1</v>
      </c>
      <c r="AB210" s="1">
        <f>Y210*Z210*AA210</f>
        <v>412.84035036729614</v>
      </c>
      <c r="AC210" t="str">
        <f>CONCATENATE("https://wiki.52poke.com/wiki/", B210)</f>
        <v>https://wiki.52poke.com/wiki/属性：空</v>
      </c>
      <c r="AD210" s="6">
        <f>(T210-AB210)^2</f>
        <v>4.2700765680961352E-8</v>
      </c>
      <c r="AE210" t="str">
        <f>IF(ISNUMBER(SEARCH(AE$1,$D210)),"T","")</f>
        <v>T</v>
      </c>
      <c r="AF210" t="str">
        <f>IF(ISNUMBER(SEARCH(AF$1,$D210)),"T","")</f>
        <v/>
      </c>
      <c r="AG210" t="str">
        <f>IF(ISNUMBER(SEARCH(AG$1,$D210)),"T","")</f>
        <v/>
      </c>
      <c r="AH210" t="str">
        <f>IF(ISNUMBER(SEARCH(AH$1,$D210)),"T","")</f>
        <v/>
      </c>
      <c r="AI210" t="str">
        <f>IF(ISNUMBER(SEARCH(AI$1,$D210)),"T","")</f>
        <v/>
      </c>
      <c r="AJ210" t="str">
        <f>IF(ISNUMBER(SEARCH(AJ$1,$D210)),"T","")</f>
        <v/>
      </c>
      <c r="AK210" t="str">
        <f>IF(ISNUMBER(SEARCH(AK$1,$D210)),"T","")</f>
        <v/>
      </c>
      <c r="AL210" t="str">
        <f>IF(ISNUMBER(SEARCH(AL$1,$D210)),"T","")</f>
        <v/>
      </c>
      <c r="AM210" t="str">
        <f>IF(ISNUMBER(SEARCH(AM$1,$D210)),"T","")</f>
        <v/>
      </c>
      <c r="AN210" t="str">
        <f>IF(ISNUMBER(SEARCH(AN$1,$D210)),"T","")</f>
        <v/>
      </c>
      <c r="AO210" t="str">
        <f>IF(ISNUMBER(SEARCH(AO$1,$D210)),"T","")</f>
        <v/>
      </c>
      <c r="AP210" t="str">
        <f>IF(ISNUMBER(SEARCH(AP$1,$D210)),"T","")</f>
        <v/>
      </c>
      <c r="AQ210" t="str">
        <f>IF(ISNUMBER(SEARCH(AQ$1,$D210)),"T","")</f>
        <v/>
      </c>
      <c r="AR210" t="str">
        <f>IF(ISNUMBER(SEARCH(AR$1,$D210)),"T","")</f>
        <v/>
      </c>
      <c r="AS210" t="str">
        <f>IF(ISNUMBER(SEARCH(AS$1,$D210)),"T","")</f>
        <v/>
      </c>
      <c r="AT210" t="str">
        <f>IF(ISNUMBER(SEARCH(AT$1,$D210)),"T","")</f>
        <v/>
      </c>
      <c r="AU210" t="str">
        <f>IF(ISNUMBER(SEARCH(AU$1,$D210)),"T","")</f>
        <v/>
      </c>
      <c r="AV210" t="str">
        <f>IF(ISNUMBER(SEARCH(AV$1,$D210)),"T","")</f>
        <v/>
      </c>
    </row>
    <row r="211" spans="1:48" x14ac:dyDescent="0.85">
      <c r="A211">
        <v>939</v>
      </c>
      <c r="B211" t="s">
        <v>2072</v>
      </c>
      <c r="C211" t="s">
        <v>2073</v>
      </c>
      <c r="D211" t="s">
        <v>68</v>
      </c>
      <c r="E211">
        <v>9</v>
      </c>
      <c r="F211">
        <v>109</v>
      </c>
      <c r="G211">
        <v>64</v>
      </c>
      <c r="H211">
        <v>91</v>
      </c>
      <c r="I211">
        <v>103</v>
      </c>
      <c r="J211">
        <v>83</v>
      </c>
      <c r="K211">
        <v>45</v>
      </c>
      <c r="L211">
        <f>MAX(G211,I211)</f>
        <v>103</v>
      </c>
      <c r="M211">
        <f>MIN(H211,J211)</f>
        <v>83</v>
      </c>
      <c r="N211" s="1">
        <f>(F211*2+31)/2+60</f>
        <v>184.5</v>
      </c>
      <c r="O211" s="1">
        <f>(L211*2+31)/2+5</f>
        <v>123.5</v>
      </c>
      <c r="P211" s="1">
        <f>(M211*2+31)/2+5</f>
        <v>103.5</v>
      </c>
      <c r="Q211" s="1">
        <f>N211*P211</f>
        <v>19095.75</v>
      </c>
      <c r="R211" s="1">
        <f>((H211*2+31)/2+5)*N211</f>
        <v>20571.75</v>
      </c>
      <c r="S211" s="1">
        <f>((J211*2+31)/2+5)*N211</f>
        <v>19095.75</v>
      </c>
      <c r="T211" s="1">
        <v>412.77797370586296</v>
      </c>
      <c r="U211" s="1">
        <f>IF(T211&lt;200, 0, T211)</f>
        <v>412.77797370586296</v>
      </c>
      <c r="V211" s="5">
        <f>U211*O211</f>
        <v>50978.079752674079</v>
      </c>
      <c r="W211" s="2">
        <f>Q211/(constants!$B$1 * constants!$B$2 * (110/250) * AVERAGE(0.8, 1) * 1.5)</f>
        <v>2.9256923356872222</v>
      </c>
      <c r="X211" s="3">
        <v>0.11278951524970626</v>
      </c>
      <c r="Y211" s="1">
        <f>(W211+X211)*O211</f>
        <v>375.25250859071065</v>
      </c>
      <c r="Z211" s="7">
        <v>1.1000000000000001</v>
      </c>
      <c r="AA211" s="7">
        <v>1</v>
      </c>
      <c r="AB211" s="1">
        <f>Y211*Z211*AA211</f>
        <v>412.77775944978174</v>
      </c>
      <c r="AC211" t="str">
        <f>CONCATENATE("https://wiki.52poke.com/wiki/", B211)</f>
        <v>https://wiki.52poke.com/wiki/电肚蛙</v>
      </c>
      <c r="AD211" s="6">
        <f>(T211-AB211)^2</f>
        <v>4.5905668340488188E-8</v>
      </c>
      <c r="AE211" t="str">
        <f>IF(ISNUMBER(SEARCH(AE$1,$D211)),"T","")</f>
        <v/>
      </c>
      <c r="AF211" t="str">
        <f>IF(ISNUMBER(SEARCH(AF$1,$D211)),"T","")</f>
        <v/>
      </c>
      <c r="AG211" t="str">
        <f>IF(ISNUMBER(SEARCH(AG$1,$D211)),"T","")</f>
        <v/>
      </c>
      <c r="AH211" t="str">
        <f>IF(ISNUMBER(SEARCH(AH$1,$D211)),"T","")</f>
        <v/>
      </c>
      <c r="AI211" t="str">
        <f>IF(ISNUMBER(SEARCH(AI$1,$D211)),"T","")</f>
        <v>T</v>
      </c>
      <c r="AJ211" t="str">
        <f>IF(ISNUMBER(SEARCH(AJ$1,$D211)),"T","")</f>
        <v/>
      </c>
      <c r="AK211" t="str">
        <f>IF(ISNUMBER(SEARCH(AK$1,$D211)),"T","")</f>
        <v/>
      </c>
      <c r="AL211" t="str">
        <f>IF(ISNUMBER(SEARCH(AL$1,$D211)),"T","")</f>
        <v/>
      </c>
      <c r="AM211" t="str">
        <f>IF(ISNUMBER(SEARCH(AM$1,$D211)),"T","")</f>
        <v/>
      </c>
      <c r="AN211" t="str">
        <f>IF(ISNUMBER(SEARCH(AN$1,$D211)),"T","")</f>
        <v/>
      </c>
      <c r="AO211" t="str">
        <f>IF(ISNUMBER(SEARCH(AO$1,$D211)),"T","")</f>
        <v/>
      </c>
      <c r="AP211" t="str">
        <f>IF(ISNUMBER(SEARCH(AP$1,$D211)),"T","")</f>
        <v/>
      </c>
      <c r="AQ211" t="str">
        <f>IF(ISNUMBER(SEARCH(AQ$1,$D211)),"T","")</f>
        <v/>
      </c>
      <c r="AR211" t="str">
        <f>IF(ISNUMBER(SEARCH(AR$1,$D211)),"T","")</f>
        <v/>
      </c>
      <c r="AS211" t="str">
        <f>IF(ISNUMBER(SEARCH(AS$1,$D211)),"T","")</f>
        <v/>
      </c>
      <c r="AT211" t="str">
        <f>IF(ISNUMBER(SEARCH(AT$1,$D211)),"T","")</f>
        <v/>
      </c>
      <c r="AU211" t="str">
        <f>IF(ISNUMBER(SEARCH(AU$1,$D211)),"T","")</f>
        <v/>
      </c>
      <c r="AV211" t="str">
        <f>IF(ISNUMBER(SEARCH(AV$1,$D211)),"T","")</f>
        <v/>
      </c>
    </row>
    <row r="212" spans="1:48" x14ac:dyDescent="0.85">
      <c r="A212">
        <v>693</v>
      </c>
      <c r="B212" t="s">
        <v>1538</v>
      </c>
      <c r="C212" t="s">
        <v>1539</v>
      </c>
      <c r="D212" t="s">
        <v>25</v>
      </c>
      <c r="E212">
        <v>6</v>
      </c>
      <c r="F212">
        <v>71</v>
      </c>
      <c r="G212">
        <v>73</v>
      </c>
      <c r="H212">
        <v>88</v>
      </c>
      <c r="I212">
        <v>120</v>
      </c>
      <c r="J212">
        <v>89</v>
      </c>
      <c r="K212">
        <v>59</v>
      </c>
      <c r="L212">
        <f>MAX(G212,I212)</f>
        <v>120</v>
      </c>
      <c r="M212">
        <f>MIN(H212,J212)</f>
        <v>88</v>
      </c>
      <c r="N212" s="1">
        <f>(F212*2+31)/2+60</f>
        <v>146.5</v>
      </c>
      <c r="O212" s="1">
        <f>(L212*2+31)/2+5</f>
        <v>140.5</v>
      </c>
      <c r="P212" s="1">
        <f>(M212*2+31)/2+5</f>
        <v>108.5</v>
      </c>
      <c r="Q212" s="1">
        <f>N212*P212</f>
        <v>15895.25</v>
      </c>
      <c r="R212" s="1">
        <f>((H212*2+31)/2+5)*N212</f>
        <v>15895.25</v>
      </c>
      <c r="S212" s="1">
        <f>((J212*2+31)/2+5)*N212</f>
        <v>16041.75</v>
      </c>
      <c r="T212" s="1">
        <v>412.5374606807992</v>
      </c>
      <c r="U212" s="1">
        <f>IF(T212&lt;200, 0, T212)</f>
        <v>412.5374606807992</v>
      </c>
      <c r="V212" s="5">
        <f>U212*O212</f>
        <v>57961.513225652285</v>
      </c>
      <c r="W212" s="2">
        <f>Q212/(constants!$B$1 * constants!$B$2 * (110/250) * AVERAGE(0.8, 1) * 1.5)</f>
        <v>2.4353382872540914</v>
      </c>
      <c r="X212" s="3">
        <v>0.2339419313479667</v>
      </c>
      <c r="Y212" s="1">
        <f>(W212+X212)*O212</f>
        <v>375.03387071358912</v>
      </c>
      <c r="Z212" s="7">
        <v>1.1000000000000001</v>
      </c>
      <c r="AA212" s="7">
        <v>1</v>
      </c>
      <c r="AB212" s="1">
        <f>Y212*Z212*AA212</f>
        <v>412.53725778494805</v>
      </c>
      <c r="AC212" t="str">
        <f>CONCATENATE("https://wiki.52poke.com/wiki/", B212)</f>
        <v>https://wiki.52poke.com/wiki/钢炮臂虾</v>
      </c>
      <c r="AD212" s="6">
        <f>(T212-AB212)^2</f>
        <v>4.1166726412246706E-8</v>
      </c>
      <c r="AE212" t="str">
        <f>IF(ISNUMBER(SEARCH(AE$1,$D212)),"T","")</f>
        <v/>
      </c>
      <c r="AF212" t="str">
        <f>IF(ISNUMBER(SEARCH(AF$1,$D212)),"T","")</f>
        <v/>
      </c>
      <c r="AG212" t="str">
        <f>IF(ISNUMBER(SEARCH(AG$1,$D212)),"T","")</f>
        <v>T</v>
      </c>
      <c r="AH212" t="str">
        <f>IF(ISNUMBER(SEARCH(AH$1,$D212)),"T","")</f>
        <v/>
      </c>
      <c r="AI212" t="str">
        <f>IF(ISNUMBER(SEARCH(AI$1,$D212)),"T","")</f>
        <v/>
      </c>
      <c r="AJ212" t="str">
        <f>IF(ISNUMBER(SEARCH(AJ$1,$D212)),"T","")</f>
        <v/>
      </c>
      <c r="AK212" t="str">
        <f>IF(ISNUMBER(SEARCH(AK$1,$D212)),"T","")</f>
        <v/>
      </c>
      <c r="AL212" t="str">
        <f>IF(ISNUMBER(SEARCH(AL$1,$D212)),"T","")</f>
        <v/>
      </c>
      <c r="AM212" t="str">
        <f>IF(ISNUMBER(SEARCH(AM$1,$D212)),"T","")</f>
        <v/>
      </c>
      <c r="AN212" t="str">
        <f>IF(ISNUMBER(SEARCH(AN$1,$D212)),"T","")</f>
        <v/>
      </c>
      <c r="AO212" t="str">
        <f>IF(ISNUMBER(SEARCH(AO$1,$D212)),"T","")</f>
        <v/>
      </c>
      <c r="AP212" t="str">
        <f>IF(ISNUMBER(SEARCH(AP$1,$D212)),"T","")</f>
        <v/>
      </c>
      <c r="AQ212" t="str">
        <f>IF(ISNUMBER(SEARCH(AQ$1,$D212)),"T","")</f>
        <v/>
      </c>
      <c r="AR212" t="str">
        <f>IF(ISNUMBER(SEARCH(AR$1,$D212)),"T","")</f>
        <v/>
      </c>
      <c r="AS212" t="str">
        <f>IF(ISNUMBER(SEARCH(AS$1,$D212)),"T","")</f>
        <v/>
      </c>
      <c r="AT212" t="str">
        <f>IF(ISNUMBER(SEARCH(AT$1,$D212)),"T","")</f>
        <v/>
      </c>
      <c r="AU212" t="str">
        <f>IF(ISNUMBER(SEARCH(AU$1,$D212)),"T","")</f>
        <v/>
      </c>
      <c r="AV212" t="str">
        <f>IF(ISNUMBER(SEARCH(AV$1,$D212)),"T","")</f>
        <v/>
      </c>
    </row>
    <row r="213" spans="1:48" x14ac:dyDescent="0.85">
      <c r="A213">
        <v>233</v>
      </c>
      <c r="B213" t="s">
        <v>549</v>
      </c>
      <c r="C213" t="s">
        <v>550</v>
      </c>
      <c r="D213" t="s">
        <v>265</v>
      </c>
      <c r="E213">
        <v>2</v>
      </c>
      <c r="F213">
        <v>85</v>
      </c>
      <c r="G213">
        <v>80</v>
      </c>
      <c r="H213">
        <v>90</v>
      </c>
      <c r="I213">
        <v>105</v>
      </c>
      <c r="J213">
        <v>95</v>
      </c>
      <c r="K213">
        <v>60</v>
      </c>
      <c r="L213">
        <f>MAX(G213,I213)</f>
        <v>105</v>
      </c>
      <c r="M213">
        <f>MIN(H213,J213)</f>
        <v>90</v>
      </c>
      <c r="N213" s="1">
        <f>(F213*2+31)/2+60</f>
        <v>160.5</v>
      </c>
      <c r="O213" s="1">
        <f>(L213*2+31)/2+5</f>
        <v>125.5</v>
      </c>
      <c r="P213" s="1">
        <f>(M213*2+31)/2+5</f>
        <v>110.5</v>
      </c>
      <c r="Q213" s="1">
        <f>N213*P213</f>
        <v>17735.25</v>
      </c>
      <c r="R213" s="1">
        <f>((H213*2+31)/2+5)*N213</f>
        <v>17735.25</v>
      </c>
      <c r="S213" s="1">
        <f>((J213*2+31)/2+5)*N213</f>
        <v>18537.75</v>
      </c>
      <c r="T213" s="1">
        <v>412.50483872026945</v>
      </c>
      <c r="U213" s="1">
        <f>IF(T213&lt;200, 0, T213)</f>
        <v>412.50483872026945</v>
      </c>
      <c r="V213" s="5">
        <f>U213*O213</f>
        <v>51769.357259393815</v>
      </c>
      <c r="W213" s="2">
        <f>Q213/(constants!$B$1 * constants!$B$2 * (110/250) * AVERAGE(0.8, 1) * 1.5)</f>
        <v>2.7172478167391598</v>
      </c>
      <c r="X213" s="3">
        <v>0.2708335777309262</v>
      </c>
      <c r="Y213" s="1">
        <f>(W213+X213)*O213</f>
        <v>375.00421500599583</v>
      </c>
      <c r="Z213" s="7">
        <v>1.1000000000000001</v>
      </c>
      <c r="AA213" s="7">
        <v>1</v>
      </c>
      <c r="AB213" s="1">
        <f>Y213*Z213*AA213</f>
        <v>412.50463650659543</v>
      </c>
      <c r="AC213" t="str">
        <f>CONCATENATE("https://wiki.52poke.com/wiki/", B213)</f>
        <v>https://wiki.52poke.com/wiki/多边兽Ⅱ</v>
      </c>
      <c r="AD213" s="6">
        <f>(T213-AB213)^2</f>
        <v>4.0890369958718959E-8</v>
      </c>
      <c r="AE213" t="str">
        <f>IF(ISNUMBER(SEARCH(AE$1,$D213)),"T","")</f>
        <v>T</v>
      </c>
      <c r="AF213" t="str">
        <f>IF(ISNUMBER(SEARCH(AF$1,$D213)),"T","")</f>
        <v/>
      </c>
      <c r="AG213" t="str">
        <f>IF(ISNUMBER(SEARCH(AG$1,$D213)),"T","")</f>
        <v/>
      </c>
      <c r="AH213" t="str">
        <f>IF(ISNUMBER(SEARCH(AH$1,$D213)),"T","")</f>
        <v/>
      </c>
      <c r="AI213" t="str">
        <f>IF(ISNUMBER(SEARCH(AI$1,$D213)),"T","")</f>
        <v/>
      </c>
      <c r="AJ213" t="str">
        <f>IF(ISNUMBER(SEARCH(AJ$1,$D213)),"T","")</f>
        <v/>
      </c>
      <c r="AK213" t="str">
        <f>IF(ISNUMBER(SEARCH(AK$1,$D213)),"T","")</f>
        <v/>
      </c>
      <c r="AL213" t="str">
        <f>IF(ISNUMBER(SEARCH(AL$1,$D213)),"T","")</f>
        <v/>
      </c>
      <c r="AM213" t="str">
        <f>IF(ISNUMBER(SEARCH(AM$1,$D213)),"T","")</f>
        <v/>
      </c>
      <c r="AN213" t="str">
        <f>IF(ISNUMBER(SEARCH(AN$1,$D213)),"T","")</f>
        <v/>
      </c>
      <c r="AO213" t="str">
        <f>IF(ISNUMBER(SEARCH(AO$1,$D213)),"T","")</f>
        <v/>
      </c>
      <c r="AP213" t="str">
        <f>IF(ISNUMBER(SEARCH(AP$1,$D213)),"T","")</f>
        <v/>
      </c>
      <c r="AQ213" t="str">
        <f>IF(ISNUMBER(SEARCH(AQ$1,$D213)),"T","")</f>
        <v/>
      </c>
      <c r="AR213" t="str">
        <f>IF(ISNUMBER(SEARCH(AR$1,$D213)),"T","")</f>
        <v/>
      </c>
      <c r="AS213" t="str">
        <f>IF(ISNUMBER(SEARCH(AS$1,$D213)),"T","")</f>
        <v/>
      </c>
      <c r="AT213" t="str">
        <f>IF(ISNUMBER(SEARCH(AT$1,$D213)),"T","")</f>
        <v/>
      </c>
      <c r="AU213" t="str">
        <f>IF(ISNUMBER(SEARCH(AU$1,$D213)),"T","")</f>
        <v/>
      </c>
      <c r="AV213" t="str">
        <f>IF(ISNUMBER(SEARCH(AV$1,$D213)),"T","")</f>
        <v/>
      </c>
    </row>
    <row r="214" spans="1:48" x14ac:dyDescent="0.85">
      <c r="A214">
        <v>160</v>
      </c>
      <c r="B214" t="s">
        <v>383</v>
      </c>
      <c r="C214" t="s">
        <v>384</v>
      </c>
      <c r="D214" t="s">
        <v>25</v>
      </c>
      <c r="E214">
        <v>2</v>
      </c>
      <c r="F214">
        <v>85</v>
      </c>
      <c r="G214">
        <v>105</v>
      </c>
      <c r="H214">
        <v>100</v>
      </c>
      <c r="I214">
        <v>79</v>
      </c>
      <c r="J214">
        <v>83</v>
      </c>
      <c r="K214">
        <v>78</v>
      </c>
      <c r="L214">
        <f>MAX(G214,I214)</f>
        <v>105</v>
      </c>
      <c r="M214">
        <f>MIN(H214,J214)</f>
        <v>83</v>
      </c>
      <c r="N214" s="1">
        <f>(F214*2+31)/2+60</f>
        <v>160.5</v>
      </c>
      <c r="O214" s="1">
        <f>(L214*2+31)/2+5</f>
        <v>125.5</v>
      </c>
      <c r="P214" s="1">
        <f>(M214*2+31)/2+5</f>
        <v>103.5</v>
      </c>
      <c r="Q214" s="1">
        <f>N214*P214</f>
        <v>16611.75</v>
      </c>
      <c r="R214" s="1">
        <f>((H214*2+31)/2+5)*N214</f>
        <v>19340.25</v>
      </c>
      <c r="S214" s="1">
        <f>((J214*2+31)/2+5)*N214</f>
        <v>16611.75</v>
      </c>
      <c r="T214" s="1">
        <v>412.41427490679172</v>
      </c>
      <c r="U214" s="1">
        <f>IF(T214&lt;200, 0, T214)</f>
        <v>412.41427490679172</v>
      </c>
      <c r="V214" s="5">
        <f>U214*O214</f>
        <v>51757.99150080236</v>
      </c>
      <c r="W214" s="2">
        <f>Q214/(constants!$B$1 * constants!$B$2 * (110/250) * AVERAGE(0.8, 1) * 1.5)</f>
        <v>2.5451144708823805</v>
      </c>
      <c r="X214" s="3">
        <v>0.44231099455067779</v>
      </c>
      <c r="Y214" s="1">
        <f>(W214+X214)*O214</f>
        <v>374.92189591184882</v>
      </c>
      <c r="Z214" s="7">
        <v>1.1000000000000001</v>
      </c>
      <c r="AA214" s="7">
        <v>1</v>
      </c>
      <c r="AB214" s="1">
        <f>Y214*Z214*AA214</f>
        <v>412.41408550303373</v>
      </c>
      <c r="AC214" t="str">
        <f>CONCATENATE("https://wiki.52poke.com/wiki/", B214)</f>
        <v>https://wiki.52poke.com/wiki/大力鳄</v>
      </c>
      <c r="AD214" s="6">
        <f>(T214-AB214)^2</f>
        <v>3.5873783539192244E-8</v>
      </c>
      <c r="AE214" t="str">
        <f>IF(ISNUMBER(SEARCH(AE$1,$D214)),"T","")</f>
        <v/>
      </c>
      <c r="AF214" t="str">
        <f>IF(ISNUMBER(SEARCH(AF$1,$D214)),"T","")</f>
        <v/>
      </c>
      <c r="AG214" t="str">
        <f>IF(ISNUMBER(SEARCH(AG$1,$D214)),"T","")</f>
        <v>T</v>
      </c>
      <c r="AH214" t="str">
        <f>IF(ISNUMBER(SEARCH(AH$1,$D214)),"T","")</f>
        <v/>
      </c>
      <c r="AI214" t="str">
        <f>IF(ISNUMBER(SEARCH(AI$1,$D214)),"T","")</f>
        <v/>
      </c>
      <c r="AJ214" t="str">
        <f>IF(ISNUMBER(SEARCH(AJ$1,$D214)),"T","")</f>
        <v/>
      </c>
      <c r="AK214" t="str">
        <f>IF(ISNUMBER(SEARCH(AK$1,$D214)),"T","")</f>
        <v/>
      </c>
      <c r="AL214" t="str">
        <f>IF(ISNUMBER(SEARCH(AL$1,$D214)),"T","")</f>
        <v/>
      </c>
      <c r="AM214" t="str">
        <f>IF(ISNUMBER(SEARCH(AM$1,$D214)),"T","")</f>
        <v/>
      </c>
      <c r="AN214" t="str">
        <f>IF(ISNUMBER(SEARCH(AN$1,$D214)),"T","")</f>
        <v/>
      </c>
      <c r="AO214" t="str">
        <f>IF(ISNUMBER(SEARCH(AO$1,$D214)),"T","")</f>
        <v/>
      </c>
      <c r="AP214" t="str">
        <f>IF(ISNUMBER(SEARCH(AP$1,$D214)),"T","")</f>
        <v/>
      </c>
      <c r="AQ214" t="str">
        <f>IF(ISNUMBER(SEARCH(AQ$1,$D214)),"T","")</f>
        <v/>
      </c>
      <c r="AR214" t="str">
        <f>IF(ISNUMBER(SEARCH(AR$1,$D214)),"T","")</f>
        <v/>
      </c>
      <c r="AS214" t="str">
        <f>IF(ISNUMBER(SEARCH(AS$1,$D214)),"T","")</f>
        <v/>
      </c>
      <c r="AT214" t="str">
        <f>IF(ISNUMBER(SEARCH(AT$1,$D214)),"T","")</f>
        <v/>
      </c>
      <c r="AU214" t="str">
        <f>IF(ISNUMBER(SEARCH(AU$1,$D214)),"T","")</f>
        <v/>
      </c>
      <c r="AV214" t="str">
        <f>IF(ISNUMBER(SEARCH(AV$1,$D214)),"T","")</f>
        <v/>
      </c>
    </row>
    <row r="215" spans="1:48" x14ac:dyDescent="0.85">
      <c r="A215">
        <v>985</v>
      </c>
      <c r="B215" t="s">
        <v>2175</v>
      </c>
      <c r="C215" t="s">
        <v>2177</v>
      </c>
      <c r="D215" t="s">
        <v>2176</v>
      </c>
      <c r="E215">
        <v>9</v>
      </c>
      <c r="F215">
        <v>115</v>
      </c>
      <c r="G215">
        <v>65</v>
      </c>
      <c r="H215">
        <v>99</v>
      </c>
      <c r="I215">
        <v>65</v>
      </c>
      <c r="J215">
        <v>115</v>
      </c>
      <c r="K215">
        <v>111</v>
      </c>
      <c r="L215">
        <f>MAX(G215,I215)</f>
        <v>65</v>
      </c>
      <c r="M215">
        <f>MIN(H215,J215)</f>
        <v>99</v>
      </c>
      <c r="N215" s="1">
        <f>(F215*2+31)/2+60</f>
        <v>190.5</v>
      </c>
      <c r="O215" s="1">
        <f>(L215*2+31)/2+5</f>
        <v>85.5</v>
      </c>
      <c r="P215" s="1">
        <f>(M215*2+31)/2+5</f>
        <v>119.5</v>
      </c>
      <c r="Q215" s="1">
        <f>N215*P215</f>
        <v>22764.75</v>
      </c>
      <c r="R215" s="1">
        <f>((H215*2+31)/2+5)*N215</f>
        <v>22764.75</v>
      </c>
      <c r="S215" s="1">
        <f>((J215*2+31)/2+5)*N215</f>
        <v>25812.75</v>
      </c>
      <c r="T215" s="1">
        <v>410.56397084500537</v>
      </c>
      <c r="U215" s="1">
        <f>IF(T215&lt;200, 0, T215)</f>
        <v>410.56397084500537</v>
      </c>
      <c r="V215" s="5">
        <f>U215*O215</f>
        <v>35103.219507247959</v>
      </c>
      <c r="W215" s="2">
        <f>Q215/(constants!$B$1 * constants!$B$2 * (110/250) * AVERAGE(0.8, 1) * 1.5)</f>
        <v>3.4878260659484801</v>
      </c>
      <c r="X215" s="3">
        <v>0.87755186083487102</v>
      </c>
      <c r="Y215" s="1">
        <f>(W215+X215)*O215</f>
        <v>373.23981273997651</v>
      </c>
      <c r="Z215" s="7">
        <v>1.1000000000000001</v>
      </c>
      <c r="AA215" s="7">
        <v>1</v>
      </c>
      <c r="AB215" s="1">
        <f>Y215*Z215*AA215</f>
        <v>410.56379401397419</v>
      </c>
      <c r="AC215" t="str">
        <f>CONCATENATE("https://wiki.52poke.com/wiki/", B215)</f>
        <v>https://wiki.52poke.com/wiki/吼叫尾</v>
      </c>
      <c r="AD215" s="6">
        <f>(T215-AB215)^2</f>
        <v>3.1269213589298138E-8</v>
      </c>
      <c r="AE215" t="str">
        <f>IF(ISNUMBER(SEARCH(AE$1,$D215)),"T","")</f>
        <v/>
      </c>
      <c r="AF215" t="str">
        <f>IF(ISNUMBER(SEARCH(AF$1,$D215)),"T","")</f>
        <v/>
      </c>
      <c r="AG215" t="str">
        <f>IF(ISNUMBER(SEARCH(AG$1,$D215)),"T","")</f>
        <v/>
      </c>
      <c r="AH215" t="str">
        <f>IF(ISNUMBER(SEARCH(AH$1,$D215)),"T","")</f>
        <v/>
      </c>
      <c r="AI215" t="str">
        <f>IF(ISNUMBER(SEARCH(AI$1,$D215)),"T","")</f>
        <v/>
      </c>
      <c r="AJ215" t="str">
        <f>IF(ISNUMBER(SEARCH(AJ$1,$D215)),"T","")</f>
        <v/>
      </c>
      <c r="AK215" t="str">
        <f>IF(ISNUMBER(SEARCH(AK$1,$D215)),"T","")</f>
        <v/>
      </c>
      <c r="AL215" t="str">
        <f>IF(ISNUMBER(SEARCH(AL$1,$D215)),"T","")</f>
        <v/>
      </c>
      <c r="AM215" t="str">
        <f>IF(ISNUMBER(SEARCH(AM$1,$D215)),"T","")</f>
        <v/>
      </c>
      <c r="AN215" t="str">
        <f>IF(ISNUMBER(SEARCH(AN$1,$D215)),"T","")</f>
        <v/>
      </c>
      <c r="AO215" t="str">
        <f>IF(ISNUMBER(SEARCH(AO$1,$D215)),"T","")</f>
        <v>T</v>
      </c>
      <c r="AP215" t="str">
        <f>IF(ISNUMBER(SEARCH(AP$1,$D215)),"T","")</f>
        <v/>
      </c>
      <c r="AQ215" t="str">
        <f>IF(ISNUMBER(SEARCH(AQ$1,$D215)),"T","")</f>
        <v/>
      </c>
      <c r="AR215" t="str">
        <f>IF(ISNUMBER(SEARCH(AR$1,$D215)),"T","")</f>
        <v/>
      </c>
      <c r="AS215" t="str">
        <f>IF(ISNUMBER(SEARCH(AS$1,$D215)),"T","")</f>
        <v/>
      </c>
      <c r="AT215" t="str">
        <f>IF(ISNUMBER(SEARCH(AT$1,$D215)),"T","")</f>
        <v/>
      </c>
      <c r="AU215" t="str">
        <f>IF(ISNUMBER(SEARCH(AU$1,$D215)),"T","")</f>
        <v/>
      </c>
      <c r="AV215" t="str">
        <f>IF(ISNUMBER(SEARCH(AV$1,$D215)),"T","")</f>
        <v>T</v>
      </c>
    </row>
    <row r="216" spans="1:48" x14ac:dyDescent="0.85">
      <c r="A216">
        <v>134</v>
      </c>
      <c r="B216" t="s">
        <v>324</v>
      </c>
      <c r="C216" t="s">
        <v>325</v>
      </c>
      <c r="D216" t="s">
        <v>25</v>
      </c>
      <c r="E216">
        <v>1</v>
      </c>
      <c r="F216">
        <v>130</v>
      </c>
      <c r="G216">
        <v>65</v>
      </c>
      <c r="H216">
        <v>60</v>
      </c>
      <c r="I216">
        <v>110</v>
      </c>
      <c r="J216">
        <v>95</v>
      </c>
      <c r="K216">
        <v>65</v>
      </c>
      <c r="L216">
        <f>MAX(G216,I216)</f>
        <v>110</v>
      </c>
      <c r="M216">
        <f>MIN(H216,J216)</f>
        <v>60</v>
      </c>
      <c r="N216" s="1">
        <f>(F216*2+31)/2+60</f>
        <v>205.5</v>
      </c>
      <c r="O216" s="1">
        <f>(L216*2+31)/2+5</f>
        <v>130.5</v>
      </c>
      <c r="P216" s="1">
        <f>(M216*2+31)/2+5</f>
        <v>80.5</v>
      </c>
      <c r="Q216" s="1">
        <f>N216*P216</f>
        <v>16542.75</v>
      </c>
      <c r="R216" s="1">
        <f>((H216*2+31)/2+5)*N216</f>
        <v>16542.75</v>
      </c>
      <c r="S216" s="1">
        <f>((J216*2+31)/2+5)*N216</f>
        <v>23735.25</v>
      </c>
      <c r="T216" s="1">
        <v>410.40059321986541</v>
      </c>
      <c r="U216" s="1">
        <f>IF(T216&lt;200, 0, T216)</f>
        <v>410.40059321986541</v>
      </c>
      <c r="V216" s="5">
        <f>U216*O216</f>
        <v>53557.277415192439</v>
      </c>
      <c r="W216" s="2">
        <f>Q216/(constants!$B$1 * constants!$B$2 * (110/250) * AVERAGE(0.8, 1) * 1.5)</f>
        <v>2.5345428635266902</v>
      </c>
      <c r="X216" s="3">
        <v>0.32439407195368763</v>
      </c>
      <c r="Y216" s="1">
        <f>(W216+X216)*O216</f>
        <v>373.0912700801893</v>
      </c>
      <c r="Z216" s="7">
        <v>1.1000000000000001</v>
      </c>
      <c r="AA216" s="7">
        <v>1</v>
      </c>
      <c r="AB216" s="1">
        <f>Y216*Z216*AA216</f>
        <v>410.40039708820825</v>
      </c>
      <c r="AC216" t="str">
        <f>CONCATENATE("https://wiki.52poke.com/wiki/", B216)</f>
        <v>https://wiki.52poke.com/wiki/水伊布</v>
      </c>
      <c r="AD216" s="6">
        <f>(T216-AB216)^2</f>
        <v>3.8467626941256797E-8</v>
      </c>
      <c r="AE216" t="str">
        <f>IF(ISNUMBER(SEARCH(AE$1,$D216)),"T","")</f>
        <v/>
      </c>
      <c r="AF216" t="str">
        <f>IF(ISNUMBER(SEARCH(AF$1,$D216)),"T","")</f>
        <v/>
      </c>
      <c r="AG216" t="str">
        <f>IF(ISNUMBER(SEARCH(AG$1,$D216)),"T","")</f>
        <v>T</v>
      </c>
      <c r="AH216" t="str">
        <f>IF(ISNUMBER(SEARCH(AH$1,$D216)),"T","")</f>
        <v/>
      </c>
      <c r="AI216" t="str">
        <f>IF(ISNUMBER(SEARCH(AI$1,$D216)),"T","")</f>
        <v/>
      </c>
      <c r="AJ216" t="str">
        <f>IF(ISNUMBER(SEARCH(AJ$1,$D216)),"T","")</f>
        <v/>
      </c>
      <c r="AK216" t="str">
        <f>IF(ISNUMBER(SEARCH(AK$1,$D216)),"T","")</f>
        <v/>
      </c>
      <c r="AL216" t="str">
        <f>IF(ISNUMBER(SEARCH(AL$1,$D216)),"T","")</f>
        <v/>
      </c>
      <c r="AM216" t="str">
        <f>IF(ISNUMBER(SEARCH(AM$1,$D216)),"T","")</f>
        <v/>
      </c>
      <c r="AN216" t="str">
        <f>IF(ISNUMBER(SEARCH(AN$1,$D216)),"T","")</f>
        <v/>
      </c>
      <c r="AO216" t="str">
        <f>IF(ISNUMBER(SEARCH(AO$1,$D216)),"T","")</f>
        <v/>
      </c>
      <c r="AP216" t="str">
        <f>IF(ISNUMBER(SEARCH(AP$1,$D216)),"T","")</f>
        <v/>
      </c>
      <c r="AQ216" t="str">
        <f>IF(ISNUMBER(SEARCH(AQ$1,$D216)),"T","")</f>
        <v/>
      </c>
      <c r="AR216" t="str">
        <f>IF(ISNUMBER(SEARCH(AR$1,$D216)),"T","")</f>
        <v/>
      </c>
      <c r="AS216" t="str">
        <f>IF(ISNUMBER(SEARCH(AS$1,$D216)),"T","")</f>
        <v/>
      </c>
      <c r="AT216" t="str">
        <f>IF(ISNUMBER(SEARCH(AT$1,$D216)),"T","")</f>
        <v/>
      </c>
      <c r="AU216" t="str">
        <f>IF(ISNUMBER(SEARCH(AU$1,$D216)),"T","")</f>
        <v/>
      </c>
      <c r="AV216" t="str">
        <f>IF(ISNUMBER(SEARCH(AV$1,$D216)),"T","")</f>
        <v/>
      </c>
    </row>
    <row r="217" spans="1:48" x14ac:dyDescent="0.85">
      <c r="A217">
        <v>121</v>
      </c>
      <c r="B217" t="s">
        <v>294</v>
      </c>
      <c r="C217" t="s">
        <v>296</v>
      </c>
      <c r="D217" t="s">
        <v>295</v>
      </c>
      <c r="E217">
        <v>1</v>
      </c>
      <c r="F217">
        <v>60</v>
      </c>
      <c r="G217">
        <v>75</v>
      </c>
      <c r="H217">
        <v>85</v>
      </c>
      <c r="I217">
        <v>100</v>
      </c>
      <c r="J217">
        <v>85</v>
      </c>
      <c r="K217">
        <v>115</v>
      </c>
      <c r="L217">
        <f>MAX(G217,I217)</f>
        <v>100</v>
      </c>
      <c r="M217">
        <f>MIN(H217,J217)</f>
        <v>85</v>
      </c>
      <c r="N217" s="1">
        <f>(F217*2+31)/2+60</f>
        <v>135.5</v>
      </c>
      <c r="O217" s="1">
        <f>(L217*2+31)/2+5</f>
        <v>120.5</v>
      </c>
      <c r="P217" s="1">
        <f>(M217*2+31)/2+5</f>
        <v>105.5</v>
      </c>
      <c r="Q217" s="1">
        <f>N217*P217</f>
        <v>14295.25</v>
      </c>
      <c r="R217" s="1">
        <f>((H217*2+31)/2+5)*N217</f>
        <v>14295.25</v>
      </c>
      <c r="S217" s="1">
        <f>((J217*2+31)/2+5)*N217</f>
        <v>14295.25</v>
      </c>
      <c r="T217" s="1">
        <v>409.92958935550683</v>
      </c>
      <c r="U217" s="1">
        <f>IF(T217&lt;200, 0, T217)</f>
        <v>409.92958935550683</v>
      </c>
      <c r="V217" s="5">
        <f>U217*O217</f>
        <v>49396.515517338572</v>
      </c>
      <c r="W217" s="2">
        <f>Q217/(constants!$B$1 * constants!$B$2 * (110/250) * AVERAGE(0.8, 1) * 1.5)</f>
        <v>2.190199565962728</v>
      </c>
      <c r="X217" s="3">
        <v>0.90244044050796812</v>
      </c>
      <c r="Y217" s="1">
        <f>(W217+X217)*O217</f>
        <v>372.66312077971889</v>
      </c>
      <c r="Z217" s="7">
        <v>1.1000000000000001</v>
      </c>
      <c r="AA217" s="7">
        <v>1</v>
      </c>
      <c r="AB217" s="1">
        <f>Y217*Z217*AA217</f>
        <v>409.92943285769081</v>
      </c>
      <c r="AC217" t="str">
        <f>CONCATENATE("https://wiki.52poke.com/wiki/", B217)</f>
        <v>https://wiki.52poke.com/wiki/宝石海星</v>
      </c>
      <c r="AD217" s="6">
        <f>(T217-AB217)^2</f>
        <v>2.4491566419587954E-8</v>
      </c>
      <c r="AE217" t="str">
        <f>IF(ISNUMBER(SEARCH(AE$1,$D217)),"T","")</f>
        <v/>
      </c>
      <c r="AF217" t="str">
        <f>IF(ISNUMBER(SEARCH(AF$1,$D217)),"T","")</f>
        <v/>
      </c>
      <c r="AG217" t="str">
        <f>IF(ISNUMBER(SEARCH(AG$1,$D217)),"T","")</f>
        <v>T</v>
      </c>
      <c r="AH217" t="str">
        <f>IF(ISNUMBER(SEARCH(AH$1,$D217)),"T","")</f>
        <v/>
      </c>
      <c r="AI217" t="str">
        <f>IF(ISNUMBER(SEARCH(AI$1,$D217)),"T","")</f>
        <v/>
      </c>
      <c r="AJ217" t="str">
        <f>IF(ISNUMBER(SEARCH(AJ$1,$D217)),"T","")</f>
        <v/>
      </c>
      <c r="AK217" t="str">
        <f>IF(ISNUMBER(SEARCH(AK$1,$D217)),"T","")</f>
        <v/>
      </c>
      <c r="AL217" t="str">
        <f>IF(ISNUMBER(SEARCH(AL$1,$D217)),"T","")</f>
        <v/>
      </c>
      <c r="AM217" t="str">
        <f>IF(ISNUMBER(SEARCH(AM$1,$D217)),"T","")</f>
        <v/>
      </c>
      <c r="AN217" t="str">
        <f>IF(ISNUMBER(SEARCH(AN$1,$D217)),"T","")</f>
        <v/>
      </c>
      <c r="AO217" t="str">
        <f>IF(ISNUMBER(SEARCH(AO$1,$D217)),"T","")</f>
        <v>T</v>
      </c>
      <c r="AP217" t="str">
        <f>IF(ISNUMBER(SEARCH(AP$1,$D217)),"T","")</f>
        <v/>
      </c>
      <c r="AQ217" t="str">
        <f>IF(ISNUMBER(SEARCH(AQ$1,$D217)),"T","")</f>
        <v/>
      </c>
      <c r="AR217" t="str">
        <f>IF(ISNUMBER(SEARCH(AR$1,$D217)),"T","")</f>
        <v/>
      </c>
      <c r="AS217" t="str">
        <f>IF(ISNUMBER(SEARCH(AS$1,$D217)),"T","")</f>
        <v/>
      </c>
      <c r="AT217" t="str">
        <f>IF(ISNUMBER(SEARCH(AT$1,$D217)),"T","")</f>
        <v/>
      </c>
      <c r="AU217" t="str">
        <f>IF(ISNUMBER(SEARCH(AU$1,$D217)),"T","")</f>
        <v/>
      </c>
      <c r="AV217" t="str">
        <f>IF(ISNUMBER(SEARCH(AV$1,$D217)),"T","")</f>
        <v/>
      </c>
    </row>
    <row r="218" spans="1:48" x14ac:dyDescent="0.85">
      <c r="A218">
        <v>966</v>
      </c>
      <c r="B218" t="s">
        <v>2133</v>
      </c>
      <c r="C218" t="s">
        <v>2134</v>
      </c>
      <c r="D218" t="s">
        <v>2131</v>
      </c>
      <c r="E218">
        <v>9</v>
      </c>
      <c r="F218">
        <v>80</v>
      </c>
      <c r="G218">
        <v>119</v>
      </c>
      <c r="H218">
        <v>90</v>
      </c>
      <c r="I218">
        <v>54</v>
      </c>
      <c r="J218">
        <v>67</v>
      </c>
      <c r="K218">
        <v>90</v>
      </c>
      <c r="L218">
        <f>MAX(G218,I218)</f>
        <v>119</v>
      </c>
      <c r="M218">
        <f>MIN(H218,J218)</f>
        <v>67</v>
      </c>
      <c r="N218" s="1">
        <f>(F218*2+31)/2+60</f>
        <v>155.5</v>
      </c>
      <c r="O218" s="1">
        <f>(L218*2+31)/2+5</f>
        <v>139.5</v>
      </c>
      <c r="P218" s="1">
        <f>(M218*2+31)/2+5</f>
        <v>87.5</v>
      </c>
      <c r="Q218" s="1">
        <f>N218*P218</f>
        <v>13606.25</v>
      </c>
      <c r="R218" s="1">
        <f>((H218*2+31)/2+5)*N218</f>
        <v>17182.75</v>
      </c>
      <c r="S218" s="1">
        <f>((J218*2+31)/2+5)*N218</f>
        <v>13606.25</v>
      </c>
      <c r="T218" s="1">
        <v>409.6656803534724</v>
      </c>
      <c r="U218" s="1">
        <f>IF(T218&lt;200, 0, T218)</f>
        <v>409.6656803534724</v>
      </c>
      <c r="V218" s="5">
        <f>U218*O218</f>
        <v>57148.362409309397</v>
      </c>
      <c r="W218" s="2">
        <f>Q218/(constants!$B$1 * constants!$B$2 * (110/250) * AVERAGE(0.8, 1) * 1.5)</f>
        <v>2.0846367041066345</v>
      </c>
      <c r="X218" s="3">
        <v>0.58506357554039523</v>
      </c>
      <c r="Y218" s="1">
        <f>(W218+X218)*O218</f>
        <v>372.42318901076067</v>
      </c>
      <c r="Z218" s="7">
        <v>1.1000000000000001</v>
      </c>
      <c r="AA218" s="7">
        <v>1</v>
      </c>
      <c r="AB218" s="1">
        <f>Y218*Z218*AA218</f>
        <v>409.66550791183676</v>
      </c>
      <c r="AC218" t="str">
        <f>CONCATENATE("https://wiki.52poke.com/wiki/", B218)</f>
        <v>https://wiki.52poke.com/wiki/普隆隆姆</v>
      </c>
      <c r="AD218" s="6">
        <f>(T218-AB218)^2</f>
        <v>2.9736117702545971E-8</v>
      </c>
      <c r="AE218" t="str">
        <f>IF(ISNUMBER(SEARCH(AE$1,$D218)),"T","")</f>
        <v/>
      </c>
      <c r="AF218" t="str">
        <f>IF(ISNUMBER(SEARCH(AF$1,$D218)),"T","")</f>
        <v/>
      </c>
      <c r="AG218" t="str">
        <f>IF(ISNUMBER(SEARCH(AG$1,$D218)),"T","")</f>
        <v/>
      </c>
      <c r="AH218" t="str">
        <f>IF(ISNUMBER(SEARCH(AH$1,$D218)),"T","")</f>
        <v/>
      </c>
      <c r="AI218" t="str">
        <f>IF(ISNUMBER(SEARCH(AI$1,$D218)),"T","")</f>
        <v/>
      </c>
      <c r="AJ218" t="str">
        <f>IF(ISNUMBER(SEARCH(AJ$1,$D218)),"T","")</f>
        <v/>
      </c>
      <c r="AK218" t="str">
        <f>IF(ISNUMBER(SEARCH(AK$1,$D218)),"T","")</f>
        <v/>
      </c>
      <c r="AL218" t="str">
        <f>IF(ISNUMBER(SEARCH(AL$1,$D218)),"T","")</f>
        <v>T</v>
      </c>
      <c r="AM218" t="str">
        <f>IF(ISNUMBER(SEARCH(AM$1,$D218)),"T","")</f>
        <v/>
      </c>
      <c r="AN218" t="str">
        <f>IF(ISNUMBER(SEARCH(AN$1,$D218)),"T","")</f>
        <v/>
      </c>
      <c r="AO218" t="str">
        <f>IF(ISNUMBER(SEARCH(AO$1,$D218)),"T","")</f>
        <v/>
      </c>
      <c r="AP218" t="str">
        <f>IF(ISNUMBER(SEARCH(AP$1,$D218)),"T","")</f>
        <v/>
      </c>
      <c r="AQ218" t="str">
        <f>IF(ISNUMBER(SEARCH(AQ$1,$D218)),"T","")</f>
        <v/>
      </c>
      <c r="AR218" t="str">
        <f>IF(ISNUMBER(SEARCH(AR$1,$D218)),"T","")</f>
        <v/>
      </c>
      <c r="AS218" t="str">
        <f>IF(ISNUMBER(SEARCH(AS$1,$D218)),"T","")</f>
        <v/>
      </c>
      <c r="AT218" t="str">
        <f>IF(ISNUMBER(SEARCH(AT$1,$D218)),"T","")</f>
        <v/>
      </c>
      <c r="AU218" t="str">
        <f>IF(ISNUMBER(SEARCH(AU$1,$D218)),"T","")</f>
        <v>T</v>
      </c>
      <c r="AV218" t="str">
        <f>IF(ISNUMBER(SEARCH(AV$1,$D218)),"T","")</f>
        <v/>
      </c>
    </row>
    <row r="219" spans="1:48" x14ac:dyDescent="0.85">
      <c r="A219">
        <v>257</v>
      </c>
      <c r="B219" t="s">
        <v>600</v>
      </c>
      <c r="C219" t="s">
        <v>601</v>
      </c>
      <c r="D219" t="s">
        <v>598</v>
      </c>
      <c r="E219">
        <v>3</v>
      </c>
      <c r="F219">
        <v>80</v>
      </c>
      <c r="G219">
        <v>120</v>
      </c>
      <c r="H219">
        <v>70</v>
      </c>
      <c r="I219">
        <v>110</v>
      </c>
      <c r="J219">
        <v>70</v>
      </c>
      <c r="K219">
        <v>80</v>
      </c>
      <c r="L219">
        <f>MAX(G219,I219)</f>
        <v>120</v>
      </c>
      <c r="M219">
        <f>MIN(H219,J219)</f>
        <v>70</v>
      </c>
      <c r="N219" s="1">
        <f>(F219*2+31)/2+60</f>
        <v>155.5</v>
      </c>
      <c r="O219" s="1">
        <f>(L219*2+31)/2+5</f>
        <v>140.5</v>
      </c>
      <c r="P219" s="1">
        <f>(M219*2+31)/2+5</f>
        <v>90.5</v>
      </c>
      <c r="Q219" s="1">
        <f>N219*P219</f>
        <v>14072.75</v>
      </c>
      <c r="R219" s="1">
        <f>((H219*2+31)/2+5)*N219</f>
        <v>14072.75</v>
      </c>
      <c r="S219" s="1">
        <f>((J219*2+31)/2+5)*N219</f>
        <v>14072.75</v>
      </c>
      <c r="T219" s="1">
        <v>408.55718688902368</v>
      </c>
      <c r="U219" s="1">
        <f>IF(T219&lt;200, 0, T219)</f>
        <v>408.55718688902368</v>
      </c>
      <c r="V219" s="5">
        <f>U219*O219</f>
        <v>57402.28475790783</v>
      </c>
      <c r="W219" s="2">
        <f>Q219/(constants!$B$1 * constants!$B$2 * (110/250) * AVERAGE(0.8, 1) * 1.5)</f>
        <v>2.1561099625331477</v>
      </c>
      <c r="X219" s="3">
        <v>0.48741645129137956</v>
      </c>
      <c r="Y219" s="1">
        <f>(W219+X219)*O219</f>
        <v>371.41546114234609</v>
      </c>
      <c r="Z219" s="7">
        <v>1.1000000000000001</v>
      </c>
      <c r="AA219" s="7">
        <v>1</v>
      </c>
      <c r="AB219" s="1">
        <f>Y219*Z219*AA219</f>
        <v>408.55700725658073</v>
      </c>
      <c r="AC219" t="str">
        <f>CONCATENATE("https://wiki.52poke.com/wiki/", B219)</f>
        <v>https://wiki.52poke.com/wiki/火焰鸡</v>
      </c>
      <c r="AD219" s="6">
        <f>(T219-AB219)^2</f>
        <v>3.2267814560402638E-8</v>
      </c>
      <c r="AE219" t="str">
        <f>IF(ISNUMBER(SEARCH(AE$1,$D219)),"T","")</f>
        <v/>
      </c>
      <c r="AF219" t="str">
        <f>IF(ISNUMBER(SEARCH(AF$1,$D219)),"T","")</f>
        <v>T</v>
      </c>
      <c r="AG219" t="str">
        <f>IF(ISNUMBER(SEARCH(AG$1,$D219)),"T","")</f>
        <v/>
      </c>
      <c r="AH219" t="str">
        <f>IF(ISNUMBER(SEARCH(AH$1,$D219)),"T","")</f>
        <v/>
      </c>
      <c r="AI219" t="str">
        <f>IF(ISNUMBER(SEARCH(AI$1,$D219)),"T","")</f>
        <v/>
      </c>
      <c r="AJ219" t="str">
        <f>IF(ISNUMBER(SEARCH(AJ$1,$D219)),"T","")</f>
        <v/>
      </c>
      <c r="AK219" t="str">
        <f>IF(ISNUMBER(SEARCH(AK$1,$D219)),"T","")</f>
        <v>T</v>
      </c>
      <c r="AL219" t="str">
        <f>IF(ISNUMBER(SEARCH(AL$1,$D219)),"T","")</f>
        <v/>
      </c>
      <c r="AM219" t="str">
        <f>IF(ISNUMBER(SEARCH(AM$1,$D219)),"T","")</f>
        <v/>
      </c>
      <c r="AN219" t="str">
        <f>IF(ISNUMBER(SEARCH(AN$1,$D219)),"T","")</f>
        <v/>
      </c>
      <c r="AO219" t="str">
        <f>IF(ISNUMBER(SEARCH(AO$1,$D219)),"T","")</f>
        <v/>
      </c>
      <c r="AP219" t="str">
        <f>IF(ISNUMBER(SEARCH(AP$1,$D219)),"T","")</f>
        <v/>
      </c>
      <c r="AQ219" t="str">
        <f>IF(ISNUMBER(SEARCH(AQ$1,$D219)),"T","")</f>
        <v/>
      </c>
      <c r="AR219" t="str">
        <f>IF(ISNUMBER(SEARCH(AR$1,$D219)),"T","")</f>
        <v/>
      </c>
      <c r="AS219" t="str">
        <f>IF(ISNUMBER(SEARCH(AS$1,$D219)),"T","")</f>
        <v/>
      </c>
      <c r="AT219" t="str">
        <f>IF(ISNUMBER(SEARCH(AT$1,$D219)),"T","")</f>
        <v/>
      </c>
      <c r="AU219" t="str">
        <f>IF(ISNUMBER(SEARCH(AU$1,$D219)),"T","")</f>
        <v/>
      </c>
      <c r="AV219" t="str">
        <f>IF(ISNUMBER(SEARCH(AV$1,$D219)),"T","")</f>
        <v/>
      </c>
    </row>
    <row r="220" spans="1:48" x14ac:dyDescent="0.85">
      <c r="A220">
        <v>230</v>
      </c>
      <c r="B220" t="s">
        <v>542</v>
      </c>
      <c r="C220" t="s">
        <v>544</v>
      </c>
      <c r="D220" t="s">
        <v>543</v>
      </c>
      <c r="E220">
        <v>2</v>
      </c>
      <c r="F220">
        <v>75</v>
      </c>
      <c r="G220">
        <v>95</v>
      </c>
      <c r="H220">
        <v>95</v>
      </c>
      <c r="I220">
        <v>95</v>
      </c>
      <c r="J220">
        <v>95</v>
      </c>
      <c r="K220">
        <v>85</v>
      </c>
      <c r="L220">
        <f>MAX(G220,I220)</f>
        <v>95</v>
      </c>
      <c r="M220">
        <f>MIN(H220,J220)</f>
        <v>95</v>
      </c>
      <c r="N220" s="1">
        <f>(F220*2+31)/2+60</f>
        <v>150.5</v>
      </c>
      <c r="O220" s="1">
        <f>(L220*2+31)/2+5</f>
        <v>115.5</v>
      </c>
      <c r="P220" s="1">
        <f>(M220*2+31)/2+5</f>
        <v>115.5</v>
      </c>
      <c r="Q220" s="1">
        <f>N220*P220</f>
        <v>17382.75</v>
      </c>
      <c r="R220" s="1">
        <f>((H220*2+31)/2+5)*N220</f>
        <v>17382.75</v>
      </c>
      <c r="S220" s="1">
        <f>((J220*2+31)/2+5)*N220</f>
        <v>17382.75</v>
      </c>
      <c r="T220" s="1">
        <v>408.41328127698029</v>
      </c>
      <c r="U220" s="1">
        <f>IF(T220&lt;200, 0, T220)</f>
        <v>408.41328127698029</v>
      </c>
      <c r="V220" s="5">
        <f>U220*O220</f>
        <v>47171.733987491221</v>
      </c>
      <c r="W220" s="2">
        <f>Q220/(constants!$B$1 * constants!$B$2 * (110/250) * AVERAGE(0.8, 1) * 1.5)</f>
        <v>2.6632406922046563</v>
      </c>
      <c r="X220" s="3">
        <v>0.55134489516120411</v>
      </c>
      <c r="Y220" s="1">
        <f>(W220+X220)*O220</f>
        <v>371.28463534075689</v>
      </c>
      <c r="Z220" s="7">
        <v>1.1000000000000001</v>
      </c>
      <c r="AA220" s="7">
        <v>1</v>
      </c>
      <c r="AB220" s="1">
        <f>Y220*Z220*AA220</f>
        <v>408.4130988748326</v>
      </c>
      <c r="AC220" t="str">
        <f>CONCATENATE("https://wiki.52poke.com/wiki/", B220)</f>
        <v>https://wiki.52poke.com/wiki/刺龙王</v>
      </c>
      <c r="AD220" s="6">
        <f>(T220-AB220)^2</f>
        <v>3.3270543480607292E-8</v>
      </c>
      <c r="AE220" t="str">
        <f>IF(ISNUMBER(SEARCH(AE$1,$D220)),"T","")</f>
        <v/>
      </c>
      <c r="AF220" t="str">
        <f>IF(ISNUMBER(SEARCH(AF$1,$D220)),"T","")</f>
        <v/>
      </c>
      <c r="AG220" t="str">
        <f>IF(ISNUMBER(SEARCH(AG$1,$D220)),"T","")</f>
        <v>T</v>
      </c>
      <c r="AH220" t="str">
        <f>IF(ISNUMBER(SEARCH(AH$1,$D220)),"T","")</f>
        <v/>
      </c>
      <c r="AI220" t="str">
        <f>IF(ISNUMBER(SEARCH(AI$1,$D220)),"T","")</f>
        <v/>
      </c>
      <c r="AJ220" t="str">
        <f>IF(ISNUMBER(SEARCH(AJ$1,$D220)),"T","")</f>
        <v/>
      </c>
      <c r="AK220" t="str">
        <f>IF(ISNUMBER(SEARCH(AK$1,$D220)),"T","")</f>
        <v/>
      </c>
      <c r="AL220" t="str">
        <f>IF(ISNUMBER(SEARCH(AL$1,$D220)),"T","")</f>
        <v/>
      </c>
      <c r="AM220" t="str">
        <f>IF(ISNUMBER(SEARCH(AM$1,$D220)),"T","")</f>
        <v/>
      </c>
      <c r="AN220" t="str">
        <f>IF(ISNUMBER(SEARCH(AN$1,$D220)),"T","")</f>
        <v/>
      </c>
      <c r="AO220" t="str">
        <f>IF(ISNUMBER(SEARCH(AO$1,$D220)),"T","")</f>
        <v/>
      </c>
      <c r="AP220" t="str">
        <f>IF(ISNUMBER(SEARCH(AP$1,$D220)),"T","")</f>
        <v/>
      </c>
      <c r="AQ220" t="str">
        <f>IF(ISNUMBER(SEARCH(AQ$1,$D220)),"T","")</f>
        <v/>
      </c>
      <c r="AR220" t="str">
        <f>IF(ISNUMBER(SEARCH(AR$1,$D220)),"T","")</f>
        <v/>
      </c>
      <c r="AS220" t="str">
        <f>IF(ISNUMBER(SEARCH(AS$1,$D220)),"T","")</f>
        <v>T</v>
      </c>
      <c r="AT220" t="str">
        <f>IF(ISNUMBER(SEARCH(AT$1,$D220)),"T","")</f>
        <v/>
      </c>
      <c r="AU220" t="str">
        <f>IF(ISNUMBER(SEARCH(AU$1,$D220)),"T","")</f>
        <v/>
      </c>
      <c r="AV220" t="str">
        <f>IF(ISNUMBER(SEARCH(AV$1,$D220)),"T","")</f>
        <v/>
      </c>
    </row>
    <row r="221" spans="1:48" x14ac:dyDescent="0.85">
      <c r="A221">
        <v>620</v>
      </c>
      <c r="B221" t="s">
        <v>1376</v>
      </c>
      <c r="C221" t="s">
        <v>1377</v>
      </c>
      <c r="D221" t="s">
        <v>143</v>
      </c>
      <c r="E221">
        <v>5</v>
      </c>
      <c r="F221">
        <v>65</v>
      </c>
      <c r="G221">
        <v>125</v>
      </c>
      <c r="H221">
        <v>60</v>
      </c>
      <c r="I221">
        <v>95</v>
      </c>
      <c r="J221">
        <v>60</v>
      </c>
      <c r="K221">
        <v>105</v>
      </c>
      <c r="L221">
        <f>MAX(G221,I221)</f>
        <v>125</v>
      </c>
      <c r="M221">
        <f>MIN(H221,J221)</f>
        <v>60</v>
      </c>
      <c r="N221" s="1">
        <f>(F221*2+31)/2+60</f>
        <v>140.5</v>
      </c>
      <c r="O221" s="1">
        <f>(L221*2+31)/2+5</f>
        <v>145.5</v>
      </c>
      <c r="P221" s="1">
        <f>(M221*2+31)/2+5</f>
        <v>80.5</v>
      </c>
      <c r="Q221" s="1">
        <f>N221*P221</f>
        <v>11310.25</v>
      </c>
      <c r="R221" s="1">
        <f>((H221*2+31)/2+5)*N221</f>
        <v>11310.25</v>
      </c>
      <c r="S221" s="1">
        <f>((J221*2+31)/2+5)*N221</f>
        <v>11310.25</v>
      </c>
      <c r="T221" s="1">
        <v>406.7988257403494</v>
      </c>
      <c r="U221" s="1">
        <f>IF(T221&lt;200, 0, T221)</f>
        <v>406.7988257403494</v>
      </c>
      <c r="V221" s="5">
        <f>U221*O221</f>
        <v>59189.229145220837</v>
      </c>
      <c r="W221" s="2">
        <f>Q221/(constants!$B$1 * constants!$B$2 * (110/250) * AVERAGE(0.8, 1) * 1.5)</f>
        <v>1.732862639053528</v>
      </c>
      <c r="X221" s="3">
        <v>0.80883480694625243</v>
      </c>
      <c r="Y221" s="1">
        <f>(W221+X221)*O221</f>
        <v>369.81697839296805</v>
      </c>
      <c r="Z221" s="7">
        <v>1.1000000000000001</v>
      </c>
      <c r="AA221" s="7">
        <v>1</v>
      </c>
      <c r="AB221" s="1">
        <f>Y221*Z221*AA221</f>
        <v>406.79867623226488</v>
      </c>
      <c r="AC221" t="str">
        <f>CONCATENATE("https://wiki.52poke.com/wiki/", B221)</f>
        <v>https://wiki.52poke.com/wiki/师父鼬</v>
      </c>
      <c r="AD221" s="6">
        <f>(T221-AB221)^2</f>
        <v>2.2352667336497621E-8</v>
      </c>
      <c r="AE221" t="str">
        <f>IF(ISNUMBER(SEARCH(AE$1,$D221)),"T","")</f>
        <v/>
      </c>
      <c r="AF221" t="str">
        <f>IF(ISNUMBER(SEARCH(AF$1,$D221)),"T","")</f>
        <v/>
      </c>
      <c r="AG221" t="str">
        <f>IF(ISNUMBER(SEARCH(AG$1,$D221)),"T","")</f>
        <v/>
      </c>
      <c r="AH221" t="str">
        <f>IF(ISNUMBER(SEARCH(AH$1,$D221)),"T","")</f>
        <v/>
      </c>
      <c r="AI221" t="str">
        <f>IF(ISNUMBER(SEARCH(AI$1,$D221)),"T","")</f>
        <v/>
      </c>
      <c r="AJ221" t="str">
        <f>IF(ISNUMBER(SEARCH(AJ$1,$D221)),"T","")</f>
        <v/>
      </c>
      <c r="AK221" t="str">
        <f>IF(ISNUMBER(SEARCH(AK$1,$D221)),"T","")</f>
        <v>T</v>
      </c>
      <c r="AL221" t="str">
        <f>IF(ISNUMBER(SEARCH(AL$1,$D221)),"T","")</f>
        <v/>
      </c>
      <c r="AM221" t="str">
        <f>IF(ISNUMBER(SEARCH(AM$1,$D221)),"T","")</f>
        <v/>
      </c>
      <c r="AN221" t="str">
        <f>IF(ISNUMBER(SEARCH(AN$1,$D221)),"T","")</f>
        <v/>
      </c>
      <c r="AO221" t="str">
        <f>IF(ISNUMBER(SEARCH(AO$1,$D221)),"T","")</f>
        <v/>
      </c>
      <c r="AP221" t="str">
        <f>IF(ISNUMBER(SEARCH(AP$1,$D221)),"T","")</f>
        <v/>
      </c>
      <c r="AQ221" t="str">
        <f>IF(ISNUMBER(SEARCH(AQ$1,$D221)),"T","")</f>
        <v/>
      </c>
      <c r="AR221" t="str">
        <f>IF(ISNUMBER(SEARCH(AR$1,$D221)),"T","")</f>
        <v/>
      </c>
      <c r="AS221" t="str">
        <f>IF(ISNUMBER(SEARCH(AS$1,$D221)),"T","")</f>
        <v/>
      </c>
      <c r="AT221" t="str">
        <f>IF(ISNUMBER(SEARCH(AT$1,$D221)),"T","")</f>
        <v/>
      </c>
      <c r="AU221" t="str">
        <f>IF(ISNUMBER(SEARCH(AU$1,$D221)),"T","")</f>
        <v/>
      </c>
      <c r="AV221" t="str">
        <f>IF(ISNUMBER(SEARCH(AV$1,$D221)),"T","")</f>
        <v/>
      </c>
    </row>
    <row r="222" spans="1:48" x14ac:dyDescent="0.85">
      <c r="A222">
        <v>392</v>
      </c>
      <c r="B222" t="s">
        <v>892</v>
      </c>
      <c r="C222" t="s">
        <v>893</v>
      </c>
      <c r="D222" t="s">
        <v>598</v>
      </c>
      <c r="E222">
        <v>4</v>
      </c>
      <c r="F222">
        <v>76</v>
      </c>
      <c r="G222">
        <v>104</v>
      </c>
      <c r="H222">
        <v>71</v>
      </c>
      <c r="I222">
        <v>104</v>
      </c>
      <c r="J222">
        <v>71</v>
      </c>
      <c r="K222">
        <v>108</v>
      </c>
      <c r="L222">
        <f>MAX(G222,I222)</f>
        <v>104</v>
      </c>
      <c r="M222">
        <f>MIN(H222,J222)</f>
        <v>71</v>
      </c>
      <c r="N222" s="1">
        <f>(F222*2+31)/2+60</f>
        <v>151.5</v>
      </c>
      <c r="O222" s="1">
        <f>(L222*2+31)/2+5</f>
        <v>124.5</v>
      </c>
      <c r="P222" s="1">
        <f>(M222*2+31)/2+5</f>
        <v>91.5</v>
      </c>
      <c r="Q222" s="1">
        <f>N222*P222</f>
        <v>13862.25</v>
      </c>
      <c r="R222" s="1">
        <f>((H222*2+31)/2+5)*N222</f>
        <v>13862.25</v>
      </c>
      <c r="S222" s="1">
        <f>((J222*2+31)/2+5)*N222</f>
        <v>13862.25</v>
      </c>
      <c r="T222" s="1">
        <v>406.59327056187834</v>
      </c>
      <c r="U222" s="1">
        <f>IF(T222&lt;200, 0, T222)</f>
        <v>406.59327056187834</v>
      </c>
      <c r="V222" s="5">
        <f>U222*O222</f>
        <v>50620.862184953854</v>
      </c>
      <c r="W222" s="2">
        <f>Q222/(constants!$B$1 * constants!$B$2 * (110/250) * AVERAGE(0.8, 1) * 1.5)</f>
        <v>2.1238588995132526</v>
      </c>
      <c r="X222" s="3">
        <v>0.84505759385478363</v>
      </c>
      <c r="Y222" s="1">
        <f>(W222+X222)*O222</f>
        <v>369.63010342432051</v>
      </c>
      <c r="Z222" s="7">
        <v>1.1000000000000001</v>
      </c>
      <c r="AA222" s="7">
        <v>1</v>
      </c>
      <c r="AB222" s="1">
        <f>Y222*Z222*AA222</f>
        <v>406.59311376675259</v>
      </c>
      <c r="AC222" t="str">
        <f>CONCATENATE("https://wiki.52poke.com/wiki/", B222)</f>
        <v>https://wiki.52poke.com/wiki/烈焰猴</v>
      </c>
      <c r="AD222" s="6">
        <f>(T222-AB222)^2</f>
        <v>2.4584711458038485E-8</v>
      </c>
      <c r="AE222" t="str">
        <f>IF(ISNUMBER(SEARCH(AE$1,$D222)),"T","")</f>
        <v/>
      </c>
      <c r="AF222" t="str">
        <f>IF(ISNUMBER(SEARCH(AF$1,$D222)),"T","")</f>
        <v>T</v>
      </c>
      <c r="AG222" t="str">
        <f>IF(ISNUMBER(SEARCH(AG$1,$D222)),"T","")</f>
        <v/>
      </c>
      <c r="AH222" t="str">
        <f>IF(ISNUMBER(SEARCH(AH$1,$D222)),"T","")</f>
        <v/>
      </c>
      <c r="AI222" t="str">
        <f>IF(ISNUMBER(SEARCH(AI$1,$D222)),"T","")</f>
        <v/>
      </c>
      <c r="AJ222" t="str">
        <f>IF(ISNUMBER(SEARCH(AJ$1,$D222)),"T","")</f>
        <v/>
      </c>
      <c r="AK222" t="str">
        <f>IF(ISNUMBER(SEARCH(AK$1,$D222)),"T","")</f>
        <v>T</v>
      </c>
      <c r="AL222" t="str">
        <f>IF(ISNUMBER(SEARCH(AL$1,$D222)),"T","")</f>
        <v/>
      </c>
      <c r="AM222" t="str">
        <f>IF(ISNUMBER(SEARCH(AM$1,$D222)),"T","")</f>
        <v/>
      </c>
      <c r="AN222" t="str">
        <f>IF(ISNUMBER(SEARCH(AN$1,$D222)),"T","")</f>
        <v/>
      </c>
      <c r="AO222" t="str">
        <f>IF(ISNUMBER(SEARCH(AO$1,$D222)),"T","")</f>
        <v/>
      </c>
      <c r="AP222" t="str">
        <f>IF(ISNUMBER(SEARCH(AP$1,$D222)),"T","")</f>
        <v/>
      </c>
      <c r="AQ222" t="str">
        <f>IF(ISNUMBER(SEARCH(AQ$1,$D222)),"T","")</f>
        <v/>
      </c>
      <c r="AR222" t="str">
        <f>IF(ISNUMBER(SEARCH(AR$1,$D222)),"T","")</f>
        <v/>
      </c>
      <c r="AS222" t="str">
        <f>IF(ISNUMBER(SEARCH(AS$1,$D222)),"T","")</f>
        <v/>
      </c>
      <c r="AT222" t="str">
        <f>IF(ISNUMBER(SEARCH(AT$1,$D222)),"T","")</f>
        <v/>
      </c>
      <c r="AU222" t="str">
        <f>IF(ISNUMBER(SEARCH(AU$1,$D222)),"T","")</f>
        <v/>
      </c>
      <c r="AV222" t="str">
        <f>IF(ISNUMBER(SEARCH(AV$1,$D222)),"T","")</f>
        <v/>
      </c>
    </row>
    <row r="223" spans="1:48" x14ac:dyDescent="0.85">
      <c r="A223">
        <v>858</v>
      </c>
      <c r="B223" t="s">
        <v>1898</v>
      </c>
      <c r="C223" t="s">
        <v>1899</v>
      </c>
      <c r="D223" t="s">
        <v>193</v>
      </c>
      <c r="E223">
        <v>8</v>
      </c>
      <c r="F223">
        <v>57</v>
      </c>
      <c r="G223">
        <v>90</v>
      </c>
      <c r="H223">
        <v>95</v>
      </c>
      <c r="I223">
        <v>136</v>
      </c>
      <c r="J223">
        <v>103</v>
      </c>
      <c r="K223">
        <v>29</v>
      </c>
      <c r="L223">
        <f>MAX(G223,I223)</f>
        <v>136</v>
      </c>
      <c r="M223">
        <f>MIN(H223,J223)</f>
        <v>95</v>
      </c>
      <c r="N223" s="1">
        <f>(F223*2+31)/2+60</f>
        <v>132.5</v>
      </c>
      <c r="O223" s="1">
        <f>(L223*2+31)/2+5</f>
        <v>156.5</v>
      </c>
      <c r="P223" s="1">
        <f>(M223*2+31)/2+5</f>
        <v>115.5</v>
      </c>
      <c r="Q223" s="1">
        <f>N223*P223</f>
        <v>15303.75</v>
      </c>
      <c r="R223" s="1">
        <f>((H223*2+31)/2+5)*N223</f>
        <v>15303.75</v>
      </c>
      <c r="S223" s="1">
        <f>((J223*2+31)/2+5)*N223</f>
        <v>16363.75</v>
      </c>
      <c r="T223" s="1">
        <v>406.3451913541233</v>
      </c>
      <c r="U223" s="1">
        <f>IF(T223&lt;200, 0, T223)</f>
        <v>406.3451913541233</v>
      </c>
      <c r="V223" s="5">
        <f>U223*O223</f>
        <v>63593.022446920295</v>
      </c>
      <c r="W223" s="2">
        <f>Q223/(constants!$B$1 * constants!$B$2 * (110/250) * AVERAGE(0.8, 1) * 1.5)</f>
        <v>2.3447135662266905</v>
      </c>
      <c r="X223" s="3">
        <v>1.5698712383501401E-2</v>
      </c>
      <c r="Y223" s="1">
        <f>(W223+X223)*O223</f>
        <v>369.40452160249504</v>
      </c>
      <c r="Z223" s="7">
        <v>1.1000000000000001</v>
      </c>
      <c r="AA223" s="7">
        <v>1</v>
      </c>
      <c r="AB223" s="1">
        <f>Y223*Z223*AA223</f>
        <v>406.34497376274459</v>
      </c>
      <c r="AC223" t="str">
        <f>CONCATENATE("https://wiki.52poke.com/wiki/", B223)</f>
        <v>https://wiki.52poke.com/wiki/布莉姆温</v>
      </c>
      <c r="AD223" s="6">
        <f>(T223-AB223)^2</f>
        <v>4.7346008090717072E-8</v>
      </c>
      <c r="AE223" t="str">
        <f>IF(ISNUMBER(SEARCH(AE$1,$D223)),"T","")</f>
        <v/>
      </c>
      <c r="AF223" t="str">
        <f>IF(ISNUMBER(SEARCH(AF$1,$D223)),"T","")</f>
        <v/>
      </c>
      <c r="AG223" t="str">
        <f>IF(ISNUMBER(SEARCH(AG$1,$D223)),"T","")</f>
        <v/>
      </c>
      <c r="AH223" t="str">
        <f>IF(ISNUMBER(SEARCH(AH$1,$D223)),"T","")</f>
        <v/>
      </c>
      <c r="AI223" t="str">
        <f>IF(ISNUMBER(SEARCH(AI$1,$D223)),"T","")</f>
        <v/>
      </c>
      <c r="AJ223" t="str">
        <f>IF(ISNUMBER(SEARCH(AJ$1,$D223)),"T","")</f>
        <v/>
      </c>
      <c r="AK223" t="str">
        <f>IF(ISNUMBER(SEARCH(AK$1,$D223)),"T","")</f>
        <v/>
      </c>
      <c r="AL223" t="str">
        <f>IF(ISNUMBER(SEARCH(AL$1,$D223)),"T","")</f>
        <v/>
      </c>
      <c r="AM223" t="str">
        <f>IF(ISNUMBER(SEARCH(AM$1,$D223)),"T","")</f>
        <v/>
      </c>
      <c r="AN223" t="str">
        <f>IF(ISNUMBER(SEARCH(AN$1,$D223)),"T","")</f>
        <v/>
      </c>
      <c r="AO223" t="str">
        <f>IF(ISNUMBER(SEARCH(AO$1,$D223)),"T","")</f>
        <v>T</v>
      </c>
      <c r="AP223" t="str">
        <f>IF(ISNUMBER(SEARCH(AP$1,$D223)),"T","")</f>
        <v/>
      </c>
      <c r="AQ223" t="str">
        <f>IF(ISNUMBER(SEARCH(AQ$1,$D223)),"T","")</f>
        <v/>
      </c>
      <c r="AR223" t="str">
        <f>IF(ISNUMBER(SEARCH(AR$1,$D223)),"T","")</f>
        <v/>
      </c>
      <c r="AS223" t="str">
        <f>IF(ISNUMBER(SEARCH(AS$1,$D223)),"T","")</f>
        <v/>
      </c>
      <c r="AT223" t="str">
        <f>IF(ISNUMBER(SEARCH(AT$1,$D223)),"T","")</f>
        <v/>
      </c>
      <c r="AU223" t="str">
        <f>IF(ISNUMBER(SEARCH(AU$1,$D223)),"T","")</f>
        <v/>
      </c>
      <c r="AV223" t="str">
        <f>IF(ISNUMBER(SEARCH(AV$1,$D223)),"T","")</f>
        <v>T</v>
      </c>
    </row>
    <row r="224" spans="1:48" x14ac:dyDescent="0.85">
      <c r="A224">
        <v>467</v>
      </c>
      <c r="B224" t="s">
        <v>1052</v>
      </c>
      <c r="C224" t="s">
        <v>1053</v>
      </c>
      <c r="D224" t="s">
        <v>17</v>
      </c>
      <c r="E224">
        <v>4</v>
      </c>
      <c r="F224">
        <v>75</v>
      </c>
      <c r="G224">
        <v>95</v>
      </c>
      <c r="H224">
        <v>67</v>
      </c>
      <c r="I224">
        <v>125</v>
      </c>
      <c r="J224">
        <v>95</v>
      </c>
      <c r="K224">
        <v>83</v>
      </c>
      <c r="L224">
        <f>MAX(G224,I224)</f>
        <v>125</v>
      </c>
      <c r="M224">
        <f>MIN(H224,J224)</f>
        <v>67</v>
      </c>
      <c r="N224" s="1">
        <f>(F224*2+31)/2+60</f>
        <v>150.5</v>
      </c>
      <c r="O224" s="1">
        <f>(L224*2+31)/2+5</f>
        <v>145.5</v>
      </c>
      <c r="P224" s="1">
        <f>(M224*2+31)/2+5</f>
        <v>87.5</v>
      </c>
      <c r="Q224" s="1">
        <f>N224*P224</f>
        <v>13168.75</v>
      </c>
      <c r="R224" s="1">
        <f>((H224*2+31)/2+5)*N224</f>
        <v>13168.75</v>
      </c>
      <c r="S224" s="1">
        <f>((J224*2+31)/2+5)*N224</f>
        <v>17382.75</v>
      </c>
      <c r="T224" s="1">
        <v>405.32776210672495</v>
      </c>
      <c r="U224" s="1">
        <f>IF(T224&lt;200, 0, T224)</f>
        <v>405.32776210672495</v>
      </c>
      <c r="V224" s="5">
        <f>U224*O224</f>
        <v>58975.18938652848</v>
      </c>
      <c r="W224" s="2">
        <f>Q224/(constants!$B$1 * constants!$B$2 * (110/250) * AVERAGE(0.8, 1) * 1.5)</f>
        <v>2.0176065850035272</v>
      </c>
      <c r="X224" s="3">
        <v>0.51489943206286193</v>
      </c>
      <c r="Y224" s="1">
        <f>(W224+X224)*O224</f>
        <v>368.47962548315957</v>
      </c>
      <c r="Z224" s="7">
        <v>1.1000000000000001</v>
      </c>
      <c r="AA224" s="7">
        <v>1</v>
      </c>
      <c r="AB224" s="1">
        <f>Y224*Z224*AA224</f>
        <v>405.32758803147556</v>
      </c>
      <c r="AC224" t="str">
        <f>CONCATENATE("https://wiki.52poke.com/wiki/", B224)</f>
        <v>https://wiki.52poke.com/wiki/鸭嘴炎兽</v>
      </c>
      <c r="AD224" s="6">
        <f>(T224-AB224)^2</f>
        <v>3.0302192450250207E-8</v>
      </c>
      <c r="AE224" t="str">
        <f>IF(ISNUMBER(SEARCH(AE$1,$D224)),"T","")</f>
        <v/>
      </c>
      <c r="AF224" t="str">
        <f>IF(ISNUMBER(SEARCH(AF$1,$D224)),"T","")</f>
        <v>T</v>
      </c>
      <c r="AG224" t="str">
        <f>IF(ISNUMBER(SEARCH(AG$1,$D224)),"T","")</f>
        <v/>
      </c>
      <c r="AH224" t="str">
        <f>IF(ISNUMBER(SEARCH(AH$1,$D224)),"T","")</f>
        <v/>
      </c>
      <c r="AI224" t="str">
        <f>IF(ISNUMBER(SEARCH(AI$1,$D224)),"T","")</f>
        <v/>
      </c>
      <c r="AJ224" t="str">
        <f>IF(ISNUMBER(SEARCH(AJ$1,$D224)),"T","")</f>
        <v/>
      </c>
      <c r="AK224" t="str">
        <f>IF(ISNUMBER(SEARCH(AK$1,$D224)),"T","")</f>
        <v/>
      </c>
      <c r="AL224" t="str">
        <f>IF(ISNUMBER(SEARCH(AL$1,$D224)),"T","")</f>
        <v/>
      </c>
      <c r="AM224" t="str">
        <f>IF(ISNUMBER(SEARCH(AM$1,$D224)),"T","")</f>
        <v/>
      </c>
      <c r="AN224" t="str">
        <f>IF(ISNUMBER(SEARCH(AN$1,$D224)),"T","")</f>
        <v/>
      </c>
      <c r="AO224" t="str">
        <f>IF(ISNUMBER(SEARCH(AO$1,$D224)),"T","")</f>
        <v/>
      </c>
      <c r="AP224" t="str">
        <f>IF(ISNUMBER(SEARCH(AP$1,$D224)),"T","")</f>
        <v/>
      </c>
      <c r="AQ224" t="str">
        <f>IF(ISNUMBER(SEARCH(AQ$1,$D224)),"T","")</f>
        <v/>
      </c>
      <c r="AR224" t="str">
        <f>IF(ISNUMBER(SEARCH(AR$1,$D224)),"T","")</f>
        <v/>
      </c>
      <c r="AS224" t="str">
        <f>IF(ISNUMBER(SEARCH(AS$1,$D224)),"T","")</f>
        <v/>
      </c>
      <c r="AT224" t="str">
        <f>IF(ISNUMBER(SEARCH(AT$1,$D224)),"T","")</f>
        <v/>
      </c>
      <c r="AU224" t="str">
        <f>IF(ISNUMBER(SEARCH(AU$1,$D224)),"T","")</f>
        <v/>
      </c>
      <c r="AV224" t="str">
        <f>IF(ISNUMBER(SEARCH(AV$1,$D224)),"T","")</f>
        <v/>
      </c>
    </row>
    <row r="225" spans="1:48" x14ac:dyDescent="0.85">
      <c r="A225">
        <v>766</v>
      </c>
      <c r="B225" t="s">
        <v>1700</v>
      </c>
      <c r="C225" t="s">
        <v>1701</v>
      </c>
      <c r="D225" t="s">
        <v>143</v>
      </c>
      <c r="E225">
        <v>7</v>
      </c>
      <c r="F225">
        <v>100</v>
      </c>
      <c r="G225">
        <v>120</v>
      </c>
      <c r="H225">
        <v>90</v>
      </c>
      <c r="I225">
        <v>40</v>
      </c>
      <c r="J225">
        <v>60</v>
      </c>
      <c r="K225">
        <v>80</v>
      </c>
      <c r="L225">
        <f>MAX(G225,I225)</f>
        <v>120</v>
      </c>
      <c r="M225">
        <f>MIN(H225,J225)</f>
        <v>60</v>
      </c>
      <c r="N225" s="1">
        <f>(F225*2+31)/2+60</f>
        <v>175.5</v>
      </c>
      <c r="O225" s="1">
        <f>(L225*2+31)/2+5</f>
        <v>140.5</v>
      </c>
      <c r="P225" s="1">
        <f>(M225*2+31)/2+5</f>
        <v>80.5</v>
      </c>
      <c r="Q225" s="1">
        <f>N225*P225</f>
        <v>14127.75</v>
      </c>
      <c r="R225" s="1">
        <f>((H225*2+31)/2+5)*N225</f>
        <v>19392.75</v>
      </c>
      <c r="S225" s="1">
        <f>((J225*2+31)/2+5)*N225</f>
        <v>14127.75</v>
      </c>
      <c r="T225" s="1">
        <v>405.23472296833882</v>
      </c>
      <c r="U225" s="1">
        <f>IF(T225&lt;200, 0, T225)</f>
        <v>405.23472296833882</v>
      </c>
      <c r="V225" s="5">
        <f>U225*O225</f>
        <v>56935.478577051603</v>
      </c>
      <c r="W225" s="2">
        <f>Q225/(constants!$B$1 * constants!$B$2 * (110/250) * AVERAGE(0.8, 1) * 1.5)</f>
        <v>2.1645366060775384</v>
      </c>
      <c r="X225" s="3">
        <v>0.45749213953129442</v>
      </c>
      <c r="Y225" s="1">
        <f>(W225+X225)*O225</f>
        <v>368.39503875804098</v>
      </c>
      <c r="Z225" s="7">
        <v>1.1000000000000001</v>
      </c>
      <c r="AA225" s="7">
        <v>1</v>
      </c>
      <c r="AB225" s="1">
        <f>Y225*Z225*AA225</f>
        <v>405.23454263384514</v>
      </c>
      <c r="AC225" t="str">
        <f>CONCATENATE("https://wiki.52poke.com/wiki/", B225)</f>
        <v>https://wiki.52poke.com/wiki/投掷猴</v>
      </c>
      <c r="AD225" s="6">
        <f>(T225-AB225)^2</f>
        <v>3.2520529609917399E-8</v>
      </c>
      <c r="AE225" t="str">
        <f>IF(ISNUMBER(SEARCH(AE$1,$D225)),"T","")</f>
        <v/>
      </c>
      <c r="AF225" t="str">
        <f>IF(ISNUMBER(SEARCH(AF$1,$D225)),"T","")</f>
        <v/>
      </c>
      <c r="AG225" t="str">
        <f>IF(ISNUMBER(SEARCH(AG$1,$D225)),"T","")</f>
        <v/>
      </c>
      <c r="AH225" t="str">
        <f>IF(ISNUMBER(SEARCH(AH$1,$D225)),"T","")</f>
        <v/>
      </c>
      <c r="AI225" t="str">
        <f>IF(ISNUMBER(SEARCH(AI$1,$D225)),"T","")</f>
        <v/>
      </c>
      <c r="AJ225" t="str">
        <f>IF(ISNUMBER(SEARCH(AJ$1,$D225)),"T","")</f>
        <v/>
      </c>
      <c r="AK225" t="str">
        <f>IF(ISNUMBER(SEARCH(AK$1,$D225)),"T","")</f>
        <v>T</v>
      </c>
      <c r="AL225" t="str">
        <f>IF(ISNUMBER(SEARCH(AL$1,$D225)),"T","")</f>
        <v/>
      </c>
      <c r="AM225" t="str">
        <f>IF(ISNUMBER(SEARCH(AM$1,$D225)),"T","")</f>
        <v/>
      </c>
      <c r="AN225" t="str">
        <f>IF(ISNUMBER(SEARCH(AN$1,$D225)),"T","")</f>
        <v/>
      </c>
      <c r="AO225" t="str">
        <f>IF(ISNUMBER(SEARCH(AO$1,$D225)),"T","")</f>
        <v/>
      </c>
      <c r="AP225" t="str">
        <f>IF(ISNUMBER(SEARCH(AP$1,$D225)),"T","")</f>
        <v/>
      </c>
      <c r="AQ225" t="str">
        <f>IF(ISNUMBER(SEARCH(AQ$1,$D225)),"T","")</f>
        <v/>
      </c>
      <c r="AR225" t="str">
        <f>IF(ISNUMBER(SEARCH(AR$1,$D225)),"T","")</f>
        <v/>
      </c>
      <c r="AS225" t="str">
        <f>IF(ISNUMBER(SEARCH(AS$1,$D225)),"T","")</f>
        <v/>
      </c>
      <c r="AT225" t="str">
        <f>IF(ISNUMBER(SEARCH(AT$1,$D225)),"T","")</f>
        <v/>
      </c>
      <c r="AU225" t="str">
        <f>IF(ISNUMBER(SEARCH(AU$1,$D225)),"T","")</f>
        <v/>
      </c>
      <c r="AV225" t="str">
        <f>IF(ISNUMBER(SEARCH(AV$1,$D225)),"T","")</f>
        <v/>
      </c>
    </row>
    <row r="226" spans="1:48" x14ac:dyDescent="0.85">
      <c r="A226">
        <v>561</v>
      </c>
      <c r="B226" t="s">
        <v>1250</v>
      </c>
      <c r="C226" t="s">
        <v>1251</v>
      </c>
      <c r="D226" t="s">
        <v>347</v>
      </c>
      <c r="E226">
        <v>5</v>
      </c>
      <c r="F226">
        <v>72</v>
      </c>
      <c r="G226">
        <v>58</v>
      </c>
      <c r="H226">
        <v>80</v>
      </c>
      <c r="I226">
        <v>103</v>
      </c>
      <c r="J226">
        <v>80</v>
      </c>
      <c r="K226">
        <v>97</v>
      </c>
      <c r="L226">
        <f>MAX(G226,I226)</f>
        <v>103</v>
      </c>
      <c r="M226">
        <f>MIN(H226,J226)</f>
        <v>80</v>
      </c>
      <c r="N226" s="1">
        <f>(F226*2+31)/2+60</f>
        <v>147.5</v>
      </c>
      <c r="O226" s="1">
        <f>(L226*2+31)/2+5</f>
        <v>123.5</v>
      </c>
      <c r="P226" s="1">
        <f>(M226*2+31)/2+5</f>
        <v>100.5</v>
      </c>
      <c r="Q226" s="1">
        <f>N226*P226</f>
        <v>14823.75</v>
      </c>
      <c r="R226" s="1">
        <f>((H226*2+31)/2+5)*N226</f>
        <v>14823.75</v>
      </c>
      <c r="S226" s="1">
        <f>((J226*2+31)/2+5)*N226</f>
        <v>14823.75</v>
      </c>
      <c r="T226" s="1">
        <v>405.19899726512989</v>
      </c>
      <c r="U226" s="1">
        <f>IF(T226&lt;200, 0, T226)</f>
        <v>405.19899726512989</v>
      </c>
      <c r="V226" s="5">
        <f>U226*O226</f>
        <v>50042.076162243538</v>
      </c>
      <c r="W226" s="2">
        <f>Q226/(constants!$B$1 * constants!$B$2 * (110/250) * AVERAGE(0.8, 1) * 1.5)</f>
        <v>2.2711719498392817</v>
      </c>
      <c r="X226" s="3">
        <v>0.71152095366667212</v>
      </c>
      <c r="Y226" s="1">
        <f>(W226+X226)*O226</f>
        <v>368.36257358298531</v>
      </c>
      <c r="Z226" s="7">
        <v>1.1000000000000001</v>
      </c>
      <c r="AA226" s="7">
        <v>1</v>
      </c>
      <c r="AB226" s="1">
        <f>Y226*Z226*AA226</f>
        <v>405.19883094128386</v>
      </c>
      <c r="AC226" t="str">
        <f>CONCATENATE("https://wiki.52poke.com/wiki/", B226)</f>
        <v>https://wiki.52poke.com/wiki/象征鸟</v>
      </c>
      <c r="AD226" s="6">
        <f>(T226-AB226)^2</f>
        <v>2.7663621758540888E-8</v>
      </c>
      <c r="AE226" t="str">
        <f>IF(ISNUMBER(SEARCH(AE$1,$D226)),"T","")</f>
        <v/>
      </c>
      <c r="AF226" t="str">
        <f>IF(ISNUMBER(SEARCH(AF$1,$D226)),"T","")</f>
        <v/>
      </c>
      <c r="AG226" t="str">
        <f>IF(ISNUMBER(SEARCH(AG$1,$D226)),"T","")</f>
        <v/>
      </c>
      <c r="AH226" t="str">
        <f>IF(ISNUMBER(SEARCH(AH$1,$D226)),"T","")</f>
        <v/>
      </c>
      <c r="AI226" t="str">
        <f>IF(ISNUMBER(SEARCH(AI$1,$D226)),"T","")</f>
        <v/>
      </c>
      <c r="AJ226" t="str">
        <f>IF(ISNUMBER(SEARCH(AJ$1,$D226)),"T","")</f>
        <v/>
      </c>
      <c r="AK226" t="str">
        <f>IF(ISNUMBER(SEARCH(AK$1,$D226)),"T","")</f>
        <v/>
      </c>
      <c r="AL226" t="str">
        <f>IF(ISNUMBER(SEARCH(AL$1,$D226)),"T","")</f>
        <v/>
      </c>
      <c r="AM226" t="str">
        <f>IF(ISNUMBER(SEARCH(AM$1,$D226)),"T","")</f>
        <v/>
      </c>
      <c r="AN226" t="str">
        <f>IF(ISNUMBER(SEARCH(AN$1,$D226)),"T","")</f>
        <v>T</v>
      </c>
      <c r="AO226" t="str">
        <f>IF(ISNUMBER(SEARCH(AO$1,$D226)),"T","")</f>
        <v>T</v>
      </c>
      <c r="AP226" t="str">
        <f>IF(ISNUMBER(SEARCH(AP$1,$D226)),"T","")</f>
        <v/>
      </c>
      <c r="AQ226" t="str">
        <f>IF(ISNUMBER(SEARCH(AQ$1,$D226)),"T","")</f>
        <v/>
      </c>
      <c r="AR226" t="str">
        <f>IF(ISNUMBER(SEARCH(AR$1,$D226)),"T","")</f>
        <v/>
      </c>
      <c r="AS226" t="str">
        <f>IF(ISNUMBER(SEARCH(AS$1,$D226)),"T","")</f>
        <v/>
      </c>
      <c r="AT226" t="str">
        <f>IF(ISNUMBER(SEARCH(AT$1,$D226)),"T","")</f>
        <v/>
      </c>
      <c r="AU226" t="str">
        <f>IF(ISNUMBER(SEARCH(AU$1,$D226)),"T","")</f>
        <v/>
      </c>
      <c r="AV226" t="str">
        <f>IF(ISNUMBER(SEARCH(AV$1,$D226)),"T","")</f>
        <v/>
      </c>
    </row>
    <row r="227" spans="1:48" x14ac:dyDescent="0.85">
      <c r="A227">
        <v>740</v>
      </c>
      <c r="B227" t="s">
        <v>1643</v>
      </c>
      <c r="C227" t="s">
        <v>1645</v>
      </c>
      <c r="D227" t="s">
        <v>1644</v>
      </c>
      <c r="E227">
        <v>7</v>
      </c>
      <c r="F227">
        <v>97</v>
      </c>
      <c r="G227">
        <v>132</v>
      </c>
      <c r="H227">
        <v>77</v>
      </c>
      <c r="I227">
        <v>62</v>
      </c>
      <c r="J227">
        <v>67</v>
      </c>
      <c r="K227">
        <v>43</v>
      </c>
      <c r="L227">
        <f>MAX(G227,I227)</f>
        <v>132</v>
      </c>
      <c r="M227">
        <f>MIN(H227,J227)</f>
        <v>67</v>
      </c>
      <c r="N227" s="1">
        <f>(F227*2+31)/2+60</f>
        <v>172.5</v>
      </c>
      <c r="O227" s="1">
        <f>(L227*2+31)/2+5</f>
        <v>152.5</v>
      </c>
      <c r="P227" s="1">
        <f>(M227*2+31)/2+5</f>
        <v>87.5</v>
      </c>
      <c r="Q227" s="1">
        <f>N227*P227</f>
        <v>15093.75</v>
      </c>
      <c r="R227" s="1">
        <f>((H227*2+31)/2+5)*N227</f>
        <v>16818.75</v>
      </c>
      <c r="S227" s="1">
        <f>((J227*2+31)/2+5)*N227</f>
        <v>15093.75</v>
      </c>
      <c r="T227" s="1">
        <v>404.92221555613457</v>
      </c>
      <c r="U227" s="1">
        <f>IF(T227&lt;200, 0, T227)</f>
        <v>404.92221555613457</v>
      </c>
      <c r="V227" s="5">
        <f>U227*O227</f>
        <v>61750.637872310523</v>
      </c>
      <c r="W227" s="2">
        <f>Q227/(constants!$B$1 * constants!$B$2 * (110/250) * AVERAGE(0.8, 1) * 1.5)</f>
        <v>2.3125391090571989</v>
      </c>
      <c r="X227" s="3">
        <v>0.10130295613325468</v>
      </c>
      <c r="Y227" s="1">
        <f>(W227+X227)*O227</f>
        <v>368.11091494154419</v>
      </c>
      <c r="Z227" s="7">
        <v>1.1000000000000001</v>
      </c>
      <c r="AA227" s="7">
        <v>1</v>
      </c>
      <c r="AB227" s="1">
        <f>Y227*Z227*AA227</f>
        <v>404.92200643569862</v>
      </c>
      <c r="AC227" t="str">
        <f>CONCATENATE("https://wiki.52poke.com/wiki/", B227)</f>
        <v>https://wiki.52poke.com/wiki/好胜毛蟹</v>
      </c>
      <c r="AD227" s="6">
        <f>(T227-AB227)^2</f>
        <v>4.3731356733777671E-8</v>
      </c>
      <c r="AE227" t="str">
        <f>IF(ISNUMBER(SEARCH(AE$1,$D227)),"T","")</f>
        <v/>
      </c>
      <c r="AF227" t="str">
        <f>IF(ISNUMBER(SEARCH(AF$1,$D227)),"T","")</f>
        <v/>
      </c>
      <c r="AG227" t="str">
        <f>IF(ISNUMBER(SEARCH(AG$1,$D227)),"T","")</f>
        <v/>
      </c>
      <c r="AH227" t="str">
        <f>IF(ISNUMBER(SEARCH(AH$1,$D227)),"T","")</f>
        <v/>
      </c>
      <c r="AI227" t="str">
        <f>IF(ISNUMBER(SEARCH(AI$1,$D227)),"T","")</f>
        <v/>
      </c>
      <c r="AJ227" t="str">
        <f>IF(ISNUMBER(SEARCH(AJ$1,$D227)),"T","")</f>
        <v>T</v>
      </c>
      <c r="AK227" t="str">
        <f>IF(ISNUMBER(SEARCH(AK$1,$D227)),"T","")</f>
        <v>T</v>
      </c>
      <c r="AL227" t="str">
        <f>IF(ISNUMBER(SEARCH(AL$1,$D227)),"T","")</f>
        <v/>
      </c>
      <c r="AM227" t="str">
        <f>IF(ISNUMBER(SEARCH(AM$1,$D227)),"T","")</f>
        <v/>
      </c>
      <c r="AN227" t="str">
        <f>IF(ISNUMBER(SEARCH(AN$1,$D227)),"T","")</f>
        <v/>
      </c>
      <c r="AO227" t="str">
        <f>IF(ISNUMBER(SEARCH(AO$1,$D227)),"T","")</f>
        <v/>
      </c>
      <c r="AP227" t="str">
        <f>IF(ISNUMBER(SEARCH(AP$1,$D227)),"T","")</f>
        <v/>
      </c>
      <c r="AQ227" t="str">
        <f>IF(ISNUMBER(SEARCH(AQ$1,$D227)),"T","")</f>
        <v/>
      </c>
      <c r="AR227" t="str">
        <f>IF(ISNUMBER(SEARCH(AR$1,$D227)),"T","")</f>
        <v/>
      </c>
      <c r="AS227" t="str">
        <f>IF(ISNUMBER(SEARCH(AS$1,$D227)),"T","")</f>
        <v/>
      </c>
      <c r="AT227" t="str">
        <f>IF(ISNUMBER(SEARCH(AT$1,$D227)),"T","")</f>
        <v/>
      </c>
      <c r="AU227" t="str">
        <f>IF(ISNUMBER(SEARCH(AU$1,$D227)),"T","")</f>
        <v/>
      </c>
      <c r="AV227" t="str">
        <f>IF(ISNUMBER(SEARCH(AV$1,$D227)),"T","")</f>
        <v/>
      </c>
    </row>
    <row r="228" spans="1:48" x14ac:dyDescent="0.85">
      <c r="A228">
        <v>62</v>
      </c>
      <c r="B228" t="s">
        <v>156</v>
      </c>
      <c r="C228" t="s">
        <v>158</v>
      </c>
      <c r="D228" t="s">
        <v>157</v>
      </c>
      <c r="E228">
        <v>1</v>
      </c>
      <c r="F228">
        <v>90</v>
      </c>
      <c r="G228">
        <v>95</v>
      </c>
      <c r="H228">
        <v>95</v>
      </c>
      <c r="I228">
        <v>70</v>
      </c>
      <c r="J228">
        <v>90</v>
      </c>
      <c r="K228">
        <v>70</v>
      </c>
      <c r="L228">
        <f>MAX(G228,I228)</f>
        <v>95</v>
      </c>
      <c r="M228">
        <f>MIN(H228,J228)</f>
        <v>90</v>
      </c>
      <c r="N228" s="1">
        <f>(F228*2+31)/2+60</f>
        <v>165.5</v>
      </c>
      <c r="O228" s="1">
        <f>(L228*2+31)/2+5</f>
        <v>115.5</v>
      </c>
      <c r="P228" s="1">
        <f>(M228*2+31)/2+5</f>
        <v>110.5</v>
      </c>
      <c r="Q228" s="1">
        <f>N228*P228</f>
        <v>18287.75</v>
      </c>
      <c r="R228" s="1">
        <f>((H228*2+31)/2+5)*N228</f>
        <v>19115.25</v>
      </c>
      <c r="S228" s="1">
        <f>((J228*2+31)/2+5)*N228</f>
        <v>18287.75</v>
      </c>
      <c r="T228" s="1">
        <v>404.73917609202499</v>
      </c>
      <c r="U228" s="1">
        <f>IF(T228&lt;200, 0, T228)</f>
        <v>404.73917609202499</v>
      </c>
      <c r="V228" s="5">
        <f>U228*O228</f>
        <v>46747.374838628886</v>
      </c>
      <c r="W228" s="2">
        <f>Q228/(constants!$B$1 * constants!$B$2 * (110/250) * AVERAGE(0.8, 1) * 1.5)</f>
        <v>2.8018972814350835</v>
      </c>
      <c r="X228" s="3">
        <v>0.38376965436542276</v>
      </c>
      <c r="Y228" s="1">
        <f>(W228+X228)*O228</f>
        <v>367.9445310849585</v>
      </c>
      <c r="Z228" s="7">
        <v>1.1000000000000001</v>
      </c>
      <c r="AA228" s="7">
        <v>1</v>
      </c>
      <c r="AB228" s="1">
        <f>Y228*Z228*AA228</f>
        <v>404.73898419345437</v>
      </c>
      <c r="AC228" t="str">
        <f>CONCATENATE("https://wiki.52poke.com/wiki/", B228)</f>
        <v>https://wiki.52poke.com/wiki/蚊香泳士</v>
      </c>
      <c r="AD228" s="6">
        <f>(T228-AB228)^2</f>
        <v>3.6825061405900031E-8</v>
      </c>
      <c r="AE228" t="str">
        <f>IF(ISNUMBER(SEARCH(AE$1,$D228)),"T","")</f>
        <v/>
      </c>
      <c r="AF228" t="str">
        <f>IF(ISNUMBER(SEARCH(AF$1,$D228)),"T","")</f>
        <v/>
      </c>
      <c r="AG228" t="str">
        <f>IF(ISNUMBER(SEARCH(AG$1,$D228)),"T","")</f>
        <v>T</v>
      </c>
      <c r="AH228" t="str">
        <f>IF(ISNUMBER(SEARCH(AH$1,$D228)),"T","")</f>
        <v/>
      </c>
      <c r="AI228" t="str">
        <f>IF(ISNUMBER(SEARCH(AI$1,$D228)),"T","")</f>
        <v/>
      </c>
      <c r="AJ228" t="str">
        <f>IF(ISNUMBER(SEARCH(AJ$1,$D228)),"T","")</f>
        <v/>
      </c>
      <c r="AK228" t="str">
        <f>IF(ISNUMBER(SEARCH(AK$1,$D228)),"T","")</f>
        <v>T</v>
      </c>
      <c r="AL228" t="str">
        <f>IF(ISNUMBER(SEARCH(AL$1,$D228)),"T","")</f>
        <v/>
      </c>
      <c r="AM228" t="str">
        <f>IF(ISNUMBER(SEARCH(AM$1,$D228)),"T","")</f>
        <v/>
      </c>
      <c r="AN228" t="str">
        <f>IF(ISNUMBER(SEARCH(AN$1,$D228)),"T","")</f>
        <v/>
      </c>
      <c r="AO228" t="str">
        <f>IF(ISNUMBER(SEARCH(AO$1,$D228)),"T","")</f>
        <v/>
      </c>
      <c r="AP228" t="str">
        <f>IF(ISNUMBER(SEARCH(AP$1,$D228)),"T","")</f>
        <v/>
      </c>
      <c r="AQ228" t="str">
        <f>IF(ISNUMBER(SEARCH(AQ$1,$D228)),"T","")</f>
        <v/>
      </c>
      <c r="AR228" t="str">
        <f>IF(ISNUMBER(SEARCH(AR$1,$D228)),"T","")</f>
        <v/>
      </c>
      <c r="AS228" t="str">
        <f>IF(ISNUMBER(SEARCH(AS$1,$D228)),"T","")</f>
        <v/>
      </c>
      <c r="AT228" t="str">
        <f>IF(ISNUMBER(SEARCH(AT$1,$D228)),"T","")</f>
        <v/>
      </c>
      <c r="AU228" t="str">
        <f>IF(ISNUMBER(SEARCH(AU$1,$D228)),"T","")</f>
        <v/>
      </c>
      <c r="AV228" t="str">
        <f>IF(ISNUMBER(SEARCH(AV$1,$D228)),"T","")</f>
        <v/>
      </c>
    </row>
    <row r="229" spans="1:48" x14ac:dyDescent="0.85">
      <c r="A229">
        <v>584</v>
      </c>
      <c r="B229" t="s">
        <v>1298</v>
      </c>
      <c r="C229" t="s">
        <v>1299</v>
      </c>
      <c r="D229" t="s">
        <v>97</v>
      </c>
      <c r="E229">
        <v>5</v>
      </c>
      <c r="F229">
        <v>71</v>
      </c>
      <c r="G229">
        <v>95</v>
      </c>
      <c r="H229">
        <v>85</v>
      </c>
      <c r="I229">
        <v>110</v>
      </c>
      <c r="J229">
        <v>95</v>
      </c>
      <c r="K229">
        <v>79</v>
      </c>
      <c r="L229">
        <f>MAX(G229,I229)</f>
        <v>110</v>
      </c>
      <c r="M229">
        <f>MIN(H229,J229)</f>
        <v>85</v>
      </c>
      <c r="N229" s="1">
        <f>(F229*2+31)/2+60</f>
        <v>146.5</v>
      </c>
      <c r="O229" s="1">
        <f>(L229*2+31)/2+5</f>
        <v>130.5</v>
      </c>
      <c r="P229" s="1">
        <f>(M229*2+31)/2+5</f>
        <v>105.5</v>
      </c>
      <c r="Q229" s="1">
        <f>N229*P229</f>
        <v>15455.75</v>
      </c>
      <c r="R229" s="1">
        <f>((H229*2+31)/2+5)*N229</f>
        <v>15455.75</v>
      </c>
      <c r="S229" s="1">
        <f>((J229*2+31)/2+5)*N229</f>
        <v>16920.75</v>
      </c>
      <c r="T229" s="1">
        <v>404.45135985815358</v>
      </c>
      <c r="U229" s="1">
        <f>IF(T229&lt;200, 0, T229)</f>
        <v>404.45135985815358</v>
      </c>
      <c r="V229" s="5">
        <f>U229*O229</f>
        <v>52780.902461489044</v>
      </c>
      <c r="W229" s="2">
        <f>Q229/(constants!$B$1 * constants!$B$2 * (110/250) * AVERAGE(0.8, 1) * 1.5)</f>
        <v>2.3680017447493702</v>
      </c>
      <c r="X229" s="3">
        <v>0.44949164859108193</v>
      </c>
      <c r="Y229" s="1">
        <f>(W229+X229)*O229</f>
        <v>367.68288783092896</v>
      </c>
      <c r="Z229" s="7">
        <v>1.1000000000000001</v>
      </c>
      <c r="AA229" s="7">
        <v>1</v>
      </c>
      <c r="AB229" s="1">
        <f>Y229*Z229*AA229</f>
        <v>404.4511766140219</v>
      </c>
      <c r="AC229" t="str">
        <f>CONCATENATE("https://wiki.52poke.com/wiki/", B229)</f>
        <v>https://wiki.52poke.com/wiki/双倍多多冰</v>
      </c>
      <c r="AD229" s="6">
        <f>(T229-AB229)^2</f>
        <v>3.3578411793865073E-8</v>
      </c>
      <c r="AE229" t="str">
        <f>IF(ISNUMBER(SEARCH(AE$1,$D229)),"T","")</f>
        <v/>
      </c>
      <c r="AF229" t="str">
        <f>IF(ISNUMBER(SEARCH(AF$1,$D229)),"T","")</f>
        <v/>
      </c>
      <c r="AG229" t="str">
        <f>IF(ISNUMBER(SEARCH(AG$1,$D229)),"T","")</f>
        <v/>
      </c>
      <c r="AH229" t="str">
        <f>IF(ISNUMBER(SEARCH(AH$1,$D229)),"T","")</f>
        <v/>
      </c>
      <c r="AI229" t="str">
        <f>IF(ISNUMBER(SEARCH(AI$1,$D229)),"T","")</f>
        <v/>
      </c>
      <c r="AJ229" t="str">
        <f>IF(ISNUMBER(SEARCH(AJ$1,$D229)),"T","")</f>
        <v>T</v>
      </c>
      <c r="AK229" t="str">
        <f>IF(ISNUMBER(SEARCH(AK$1,$D229)),"T","")</f>
        <v/>
      </c>
      <c r="AL229" t="str">
        <f>IF(ISNUMBER(SEARCH(AL$1,$D229)),"T","")</f>
        <v/>
      </c>
      <c r="AM229" t="str">
        <f>IF(ISNUMBER(SEARCH(AM$1,$D229)),"T","")</f>
        <v/>
      </c>
      <c r="AN229" t="str">
        <f>IF(ISNUMBER(SEARCH(AN$1,$D229)),"T","")</f>
        <v/>
      </c>
      <c r="AO229" t="str">
        <f>IF(ISNUMBER(SEARCH(AO$1,$D229)),"T","")</f>
        <v/>
      </c>
      <c r="AP229" t="str">
        <f>IF(ISNUMBER(SEARCH(AP$1,$D229)),"T","")</f>
        <v/>
      </c>
      <c r="AQ229" t="str">
        <f>IF(ISNUMBER(SEARCH(AQ$1,$D229)),"T","")</f>
        <v/>
      </c>
      <c r="AR229" t="str">
        <f>IF(ISNUMBER(SEARCH(AR$1,$D229)),"T","")</f>
        <v/>
      </c>
      <c r="AS229" t="str">
        <f>IF(ISNUMBER(SEARCH(AS$1,$D229)),"T","")</f>
        <v/>
      </c>
      <c r="AT229" t="str">
        <f>IF(ISNUMBER(SEARCH(AT$1,$D229)),"T","")</f>
        <v/>
      </c>
      <c r="AU229" t="str">
        <f>IF(ISNUMBER(SEARCH(AU$1,$D229)),"T","")</f>
        <v/>
      </c>
      <c r="AV229" t="str">
        <f>IF(ISNUMBER(SEARCH(AV$1,$D229)),"T","")</f>
        <v/>
      </c>
    </row>
    <row r="230" spans="1:48" x14ac:dyDescent="0.85">
      <c r="A230">
        <v>1013</v>
      </c>
      <c r="B230" t="s">
        <v>2239</v>
      </c>
      <c r="C230" t="s">
        <v>2240</v>
      </c>
      <c r="D230" t="s">
        <v>2088</v>
      </c>
      <c r="E230">
        <v>9</v>
      </c>
      <c r="F230">
        <v>71</v>
      </c>
      <c r="G230">
        <v>60</v>
      </c>
      <c r="H230">
        <v>106</v>
      </c>
      <c r="I230">
        <v>121</v>
      </c>
      <c r="J230">
        <v>80</v>
      </c>
      <c r="K230">
        <v>70</v>
      </c>
      <c r="L230">
        <f>MAX(G230,I230)</f>
        <v>121</v>
      </c>
      <c r="M230">
        <f>MIN(H230,J230)</f>
        <v>80</v>
      </c>
      <c r="N230" s="1">
        <f>(F230*2+31)/2+60</f>
        <v>146.5</v>
      </c>
      <c r="O230" s="1">
        <f>(L230*2+31)/2+5</f>
        <v>141.5</v>
      </c>
      <c r="P230" s="1">
        <f>(M230*2+31)/2+5</f>
        <v>100.5</v>
      </c>
      <c r="Q230" s="1">
        <f>N230*P230</f>
        <v>14723.25</v>
      </c>
      <c r="R230" s="1">
        <f>((H230*2+31)/2+5)*N230</f>
        <v>18532.25</v>
      </c>
      <c r="S230" s="1">
        <f>((J230*2+31)/2+5)*N230</f>
        <v>14723.25</v>
      </c>
      <c r="T230" s="1">
        <v>404.32686137411497</v>
      </c>
      <c r="U230" s="1">
        <f>IF(T230&lt;200, 0, T230)</f>
        <v>404.32686137411497</v>
      </c>
      <c r="V230" s="5">
        <f>U230*O230</f>
        <v>57212.250884437271</v>
      </c>
      <c r="W230" s="2">
        <f>Q230/(constants!$B$1 * constants!$B$2 * (110/250) * AVERAGE(0.8, 1) * 1.5)</f>
        <v>2.2557741739081676</v>
      </c>
      <c r="X230" s="3">
        <v>0.34189156396979681</v>
      </c>
      <c r="Y230" s="1">
        <f>(W230+X230)*O230</f>
        <v>367.56970190973192</v>
      </c>
      <c r="Z230" s="7">
        <v>1.1000000000000001</v>
      </c>
      <c r="AA230" s="7">
        <v>1</v>
      </c>
      <c r="AB230" s="1">
        <f>Y230*Z230*AA230</f>
        <v>404.32667210070514</v>
      </c>
      <c r="AC230" t="str">
        <f>CONCATENATE("https://wiki.52poke.com/wiki/", B230)</f>
        <v>https://wiki.52poke.com/wiki/来悲粗茶</v>
      </c>
      <c r="AD230" s="6">
        <f>(T230-AB230)^2</f>
        <v>3.5824423668882658E-8</v>
      </c>
      <c r="AE230" t="str">
        <f>IF(ISNUMBER(SEARCH(AE$1,$D230)),"T","")</f>
        <v/>
      </c>
      <c r="AF230" t="str">
        <f>IF(ISNUMBER(SEARCH(AF$1,$D230)),"T","")</f>
        <v/>
      </c>
      <c r="AG230" t="str">
        <f>IF(ISNUMBER(SEARCH(AG$1,$D230)),"T","")</f>
        <v/>
      </c>
      <c r="AH230" t="str">
        <f>IF(ISNUMBER(SEARCH(AH$1,$D230)),"T","")</f>
        <v>T</v>
      </c>
      <c r="AI230" t="str">
        <f>IF(ISNUMBER(SEARCH(AI$1,$D230)),"T","")</f>
        <v/>
      </c>
      <c r="AJ230" t="str">
        <f>IF(ISNUMBER(SEARCH(AJ$1,$D230)),"T","")</f>
        <v/>
      </c>
      <c r="AK230" t="str">
        <f>IF(ISNUMBER(SEARCH(AK$1,$D230)),"T","")</f>
        <v/>
      </c>
      <c r="AL230" t="str">
        <f>IF(ISNUMBER(SEARCH(AL$1,$D230)),"T","")</f>
        <v/>
      </c>
      <c r="AM230" t="str">
        <f>IF(ISNUMBER(SEARCH(AM$1,$D230)),"T","")</f>
        <v/>
      </c>
      <c r="AN230" t="str">
        <f>IF(ISNUMBER(SEARCH(AN$1,$D230)),"T","")</f>
        <v/>
      </c>
      <c r="AO230" t="str">
        <f>IF(ISNUMBER(SEARCH(AO$1,$D230)),"T","")</f>
        <v/>
      </c>
      <c r="AP230" t="str">
        <f>IF(ISNUMBER(SEARCH(AP$1,$D230)),"T","")</f>
        <v/>
      </c>
      <c r="AQ230" t="str">
        <f>IF(ISNUMBER(SEARCH(AQ$1,$D230)),"T","")</f>
        <v/>
      </c>
      <c r="AR230" t="str">
        <f>IF(ISNUMBER(SEARCH(AR$1,$D230)),"T","")</f>
        <v>T</v>
      </c>
      <c r="AS230" t="str">
        <f>IF(ISNUMBER(SEARCH(AS$1,$D230)),"T","")</f>
        <v/>
      </c>
      <c r="AT230" t="str">
        <f>IF(ISNUMBER(SEARCH(AT$1,$D230)),"T","")</f>
        <v/>
      </c>
      <c r="AU230" t="str">
        <f>IF(ISNUMBER(SEARCH(AU$1,$D230)),"T","")</f>
        <v/>
      </c>
      <c r="AV230" t="str">
        <f>IF(ISNUMBER(SEARCH(AV$1,$D230)),"T","")</f>
        <v/>
      </c>
    </row>
    <row r="231" spans="1:48" x14ac:dyDescent="0.85">
      <c r="A231">
        <v>464</v>
      </c>
      <c r="B231" t="s">
        <v>1046</v>
      </c>
      <c r="C231" t="s">
        <v>1047</v>
      </c>
      <c r="D231" t="s">
        <v>273</v>
      </c>
      <c r="E231">
        <v>4</v>
      </c>
      <c r="F231">
        <v>115</v>
      </c>
      <c r="G231">
        <v>140</v>
      </c>
      <c r="H231">
        <v>130</v>
      </c>
      <c r="I231">
        <v>55</v>
      </c>
      <c r="J231">
        <v>55</v>
      </c>
      <c r="K231">
        <v>40</v>
      </c>
      <c r="L231">
        <f>MAX(G231,I231)</f>
        <v>140</v>
      </c>
      <c r="M231">
        <f>MIN(H231,J231)</f>
        <v>55</v>
      </c>
      <c r="N231" s="1">
        <f>(F231*2+31)/2+60</f>
        <v>190.5</v>
      </c>
      <c r="O231" s="1">
        <f>(L231*2+31)/2+5</f>
        <v>160.5</v>
      </c>
      <c r="P231" s="1">
        <f>(M231*2+31)/2+5</f>
        <v>75.5</v>
      </c>
      <c r="Q231" s="1">
        <f>N231*P231</f>
        <v>14382.75</v>
      </c>
      <c r="R231" s="1">
        <f>((H231*2+31)/2+5)*N231</f>
        <v>28670.25</v>
      </c>
      <c r="S231" s="1">
        <f>((J231*2+31)/2+5)*N231</f>
        <v>14382.75</v>
      </c>
      <c r="T231" s="1">
        <v>404.17429873494291</v>
      </c>
      <c r="U231" s="1">
        <f>IF(T231&lt;200, 0, T231)</f>
        <v>404.17429873494291</v>
      </c>
      <c r="V231" s="5">
        <f>U231*O231</f>
        <v>64869.97494695834</v>
      </c>
      <c r="W231" s="2">
        <f>Q231/(constants!$B$1 * constants!$B$2 * (110/250) * AVERAGE(0.8, 1) * 1.5)</f>
        <v>2.2036055897833493</v>
      </c>
      <c r="X231" s="3">
        <v>8.5684067604111736E-2</v>
      </c>
      <c r="Y231" s="1">
        <f>(W231+X231)*O231</f>
        <v>367.43099001068748</v>
      </c>
      <c r="Z231" s="7">
        <v>1.1000000000000001</v>
      </c>
      <c r="AA231" s="7">
        <v>1</v>
      </c>
      <c r="AB231" s="1">
        <f>Y231*Z231*AA231</f>
        <v>404.17408901175628</v>
      </c>
      <c r="AC231" t="str">
        <f>CONCATENATE("https://wiki.52poke.com/wiki/", B231)</f>
        <v>https://wiki.52poke.com/wiki/超甲狂犀</v>
      </c>
      <c r="AD231" s="6">
        <f>(T231-AB231)^2</f>
        <v>4.3983815009699668E-8</v>
      </c>
      <c r="AE231" t="str">
        <f>IF(ISNUMBER(SEARCH(AE$1,$D231)),"T","")</f>
        <v/>
      </c>
      <c r="AF231" t="str">
        <f>IF(ISNUMBER(SEARCH(AF$1,$D231)),"T","")</f>
        <v/>
      </c>
      <c r="AG231" t="str">
        <f>IF(ISNUMBER(SEARCH(AG$1,$D231)),"T","")</f>
        <v/>
      </c>
      <c r="AH231" t="str">
        <f>IF(ISNUMBER(SEARCH(AH$1,$D231)),"T","")</f>
        <v/>
      </c>
      <c r="AI231" t="str">
        <f>IF(ISNUMBER(SEARCH(AI$1,$D231)),"T","")</f>
        <v/>
      </c>
      <c r="AJ231" t="str">
        <f>IF(ISNUMBER(SEARCH(AJ$1,$D231)),"T","")</f>
        <v/>
      </c>
      <c r="AK231" t="str">
        <f>IF(ISNUMBER(SEARCH(AK$1,$D231)),"T","")</f>
        <v/>
      </c>
      <c r="AL231" t="str">
        <f>IF(ISNUMBER(SEARCH(AL$1,$D231)),"T","")</f>
        <v/>
      </c>
      <c r="AM231" t="str">
        <f>IF(ISNUMBER(SEARCH(AM$1,$D231)),"T","")</f>
        <v>T</v>
      </c>
      <c r="AN231" t="str">
        <f>IF(ISNUMBER(SEARCH(AN$1,$D231)),"T","")</f>
        <v/>
      </c>
      <c r="AO231" t="str">
        <f>IF(ISNUMBER(SEARCH(AO$1,$D231)),"T","")</f>
        <v/>
      </c>
      <c r="AP231" t="str">
        <f>IF(ISNUMBER(SEARCH(AP$1,$D231)),"T","")</f>
        <v/>
      </c>
      <c r="AQ231" t="str">
        <f>IF(ISNUMBER(SEARCH(AQ$1,$D231)),"T","")</f>
        <v>T</v>
      </c>
      <c r="AR231" t="str">
        <f>IF(ISNUMBER(SEARCH(AR$1,$D231)),"T","")</f>
        <v/>
      </c>
      <c r="AS231" t="str">
        <f>IF(ISNUMBER(SEARCH(AS$1,$D231)),"T","")</f>
        <v/>
      </c>
      <c r="AT231" t="str">
        <f>IF(ISNUMBER(SEARCH(AT$1,$D231)),"T","")</f>
        <v/>
      </c>
      <c r="AU231" t="str">
        <f>IF(ISNUMBER(SEARCH(AU$1,$D231)),"T","")</f>
        <v/>
      </c>
      <c r="AV231" t="str">
        <f>IF(ISNUMBER(SEARCH(AV$1,$D231)),"T","")</f>
        <v/>
      </c>
    </row>
    <row r="232" spans="1:48" x14ac:dyDescent="0.85">
      <c r="A232">
        <v>1016</v>
      </c>
      <c r="B232" t="s">
        <v>2245</v>
      </c>
      <c r="C232" t="s">
        <v>2246</v>
      </c>
      <c r="D232" t="s">
        <v>270</v>
      </c>
      <c r="E232">
        <v>9</v>
      </c>
      <c r="F232">
        <v>88</v>
      </c>
      <c r="G232">
        <v>91</v>
      </c>
      <c r="H232">
        <v>82</v>
      </c>
      <c r="I232">
        <v>70</v>
      </c>
      <c r="J232">
        <v>125</v>
      </c>
      <c r="K232">
        <v>99</v>
      </c>
      <c r="L232">
        <f>MAX(G232,I232)</f>
        <v>91</v>
      </c>
      <c r="M232">
        <f>MIN(H232,J232)</f>
        <v>82</v>
      </c>
      <c r="N232" s="1">
        <f>(F232*2+31)/2+60</f>
        <v>163.5</v>
      </c>
      <c r="O232" s="1">
        <f>(L232*2+31)/2+5</f>
        <v>111.5</v>
      </c>
      <c r="P232" s="1">
        <f>(M232*2+31)/2+5</f>
        <v>102.5</v>
      </c>
      <c r="Q232" s="1">
        <f>N232*P232</f>
        <v>16758.75</v>
      </c>
      <c r="R232" s="1">
        <f>((H232*2+31)/2+5)*N232</f>
        <v>16758.75</v>
      </c>
      <c r="S232" s="1">
        <f>((J232*2+31)/2+5)*N232</f>
        <v>23789.25</v>
      </c>
      <c r="T232" s="1">
        <v>403.39570164659466</v>
      </c>
      <c r="U232" s="1">
        <f>IF(T232&lt;200, 0, T232)</f>
        <v>403.39570164659466</v>
      </c>
      <c r="V232" s="5">
        <f>U232*O232</f>
        <v>44978.620733595308</v>
      </c>
      <c r="W232" s="2">
        <f>Q232/(constants!$B$1 * constants!$B$2 * (110/250) * AVERAGE(0.8, 1) * 1.5)</f>
        <v>2.5676365909010244</v>
      </c>
      <c r="X232" s="3">
        <v>0.72136081539697883</v>
      </c>
      <c r="Y232" s="1">
        <f>(W232+X232)*O232</f>
        <v>366.72321080222736</v>
      </c>
      <c r="Z232" s="7">
        <v>1.1000000000000001</v>
      </c>
      <c r="AA232" s="7">
        <v>1</v>
      </c>
      <c r="AB232" s="1">
        <f>Y232*Z232*AA232</f>
        <v>403.39553188245014</v>
      </c>
      <c r="AC232" t="str">
        <f>CONCATENATE("https://wiki.52poke.com/wiki/", B232)</f>
        <v>https://wiki.52poke.com/wiki/吉雉鸡</v>
      </c>
      <c r="AD232" s="6">
        <f>(T232-AB232)^2</f>
        <v>2.8819864763315025E-8</v>
      </c>
      <c r="AE232" t="str">
        <f>IF(ISNUMBER(SEARCH(AE$1,$D232)),"T","")</f>
        <v/>
      </c>
      <c r="AF232" t="str">
        <f>IF(ISNUMBER(SEARCH(AF$1,$D232)),"T","")</f>
        <v/>
      </c>
      <c r="AG232" t="str">
        <f>IF(ISNUMBER(SEARCH(AG$1,$D232)),"T","")</f>
        <v/>
      </c>
      <c r="AH232" t="str">
        <f>IF(ISNUMBER(SEARCH(AH$1,$D232)),"T","")</f>
        <v/>
      </c>
      <c r="AI232" t="str">
        <f>IF(ISNUMBER(SEARCH(AI$1,$D232)),"T","")</f>
        <v/>
      </c>
      <c r="AJ232" t="str">
        <f>IF(ISNUMBER(SEARCH(AJ$1,$D232)),"T","")</f>
        <v/>
      </c>
      <c r="AK232" t="str">
        <f>IF(ISNUMBER(SEARCH(AK$1,$D232)),"T","")</f>
        <v/>
      </c>
      <c r="AL232" t="str">
        <f>IF(ISNUMBER(SEARCH(AL$1,$D232)),"T","")</f>
        <v>T</v>
      </c>
      <c r="AM232" t="str">
        <f>IF(ISNUMBER(SEARCH(AM$1,$D232)),"T","")</f>
        <v/>
      </c>
      <c r="AN232" t="str">
        <f>IF(ISNUMBER(SEARCH(AN$1,$D232)),"T","")</f>
        <v/>
      </c>
      <c r="AO232" t="str">
        <f>IF(ISNUMBER(SEARCH(AO$1,$D232)),"T","")</f>
        <v/>
      </c>
      <c r="AP232" t="str">
        <f>IF(ISNUMBER(SEARCH(AP$1,$D232)),"T","")</f>
        <v/>
      </c>
      <c r="AQ232" t="str">
        <f>IF(ISNUMBER(SEARCH(AQ$1,$D232)),"T","")</f>
        <v/>
      </c>
      <c r="AR232" t="str">
        <f>IF(ISNUMBER(SEARCH(AR$1,$D232)),"T","")</f>
        <v/>
      </c>
      <c r="AS232" t="str">
        <f>IF(ISNUMBER(SEARCH(AS$1,$D232)),"T","")</f>
        <v/>
      </c>
      <c r="AT232" t="str">
        <f>IF(ISNUMBER(SEARCH(AT$1,$D232)),"T","")</f>
        <v/>
      </c>
      <c r="AU232" t="str">
        <f>IF(ISNUMBER(SEARCH(AU$1,$D232)),"T","")</f>
        <v/>
      </c>
      <c r="AV232" t="str">
        <f>IF(ISNUMBER(SEARCH(AV$1,$D232)),"T","")</f>
        <v>T</v>
      </c>
    </row>
    <row r="233" spans="1:48" x14ac:dyDescent="0.85">
      <c r="A233">
        <v>542</v>
      </c>
      <c r="B233" t="s">
        <v>1209</v>
      </c>
      <c r="C233" t="s">
        <v>1210</v>
      </c>
      <c r="D233" t="s">
        <v>119</v>
      </c>
      <c r="E233">
        <v>5</v>
      </c>
      <c r="F233">
        <v>75</v>
      </c>
      <c r="G233">
        <v>103</v>
      </c>
      <c r="H233">
        <v>80</v>
      </c>
      <c r="I233">
        <v>70</v>
      </c>
      <c r="J233">
        <v>80</v>
      </c>
      <c r="K233">
        <v>92</v>
      </c>
      <c r="L233">
        <f>MAX(G233,I233)</f>
        <v>103</v>
      </c>
      <c r="M233">
        <f>MIN(H233,J233)</f>
        <v>80</v>
      </c>
      <c r="N233" s="1">
        <f>(F233*2+31)/2+60</f>
        <v>150.5</v>
      </c>
      <c r="O233" s="1">
        <f>(L233*2+31)/2+5</f>
        <v>123.5</v>
      </c>
      <c r="P233" s="1">
        <f>(M233*2+31)/2+5</f>
        <v>100.5</v>
      </c>
      <c r="Q233" s="1">
        <f>N233*P233</f>
        <v>15125.25</v>
      </c>
      <c r="R233" s="1">
        <f>((H233*2+31)/2+5)*N233</f>
        <v>15125.25</v>
      </c>
      <c r="S233" s="1">
        <f>((J233*2+31)/2+5)*N233</f>
        <v>15125.25</v>
      </c>
      <c r="T233" s="1">
        <v>402.99662568758481</v>
      </c>
      <c r="U233" s="1">
        <f>IF(T233&lt;200, 0, T233)</f>
        <v>402.99662568758481</v>
      </c>
      <c r="V233" s="5">
        <f>U233*O233</f>
        <v>49770.083272416727</v>
      </c>
      <c r="W233" s="2">
        <f>Q233/(constants!$B$1 * constants!$B$2 * (110/250) * AVERAGE(0.8, 1) * 1.5)</f>
        <v>2.3173652776326228</v>
      </c>
      <c r="X233" s="3">
        <v>0.64911581166351817</v>
      </c>
      <c r="Y233" s="1">
        <f>(W233+X233)*O233</f>
        <v>366.36041452807342</v>
      </c>
      <c r="Z233" s="7">
        <v>1.1000000000000001</v>
      </c>
      <c r="AA233" s="7">
        <v>1</v>
      </c>
      <c r="AB233" s="1">
        <f>Y233*Z233*AA233</f>
        <v>402.9964559808808</v>
      </c>
      <c r="AC233" t="str">
        <f>CONCATENATE("https://wiki.52poke.com/wiki/", B233)</f>
        <v>https://wiki.52poke.com/wiki/保姆虫</v>
      </c>
      <c r="AD233" s="6">
        <f>(T233-AB233)^2</f>
        <v>2.8800365387316096E-8</v>
      </c>
      <c r="AE233" t="str">
        <f>IF(ISNUMBER(SEARCH(AE$1,$D233)),"T","")</f>
        <v/>
      </c>
      <c r="AF233" t="str">
        <f>IF(ISNUMBER(SEARCH(AF$1,$D233)),"T","")</f>
        <v/>
      </c>
      <c r="AG233" t="str">
        <f>IF(ISNUMBER(SEARCH(AG$1,$D233)),"T","")</f>
        <v/>
      </c>
      <c r="AH233" t="str">
        <f>IF(ISNUMBER(SEARCH(AH$1,$D233)),"T","")</f>
        <v>T</v>
      </c>
      <c r="AI233" t="str">
        <f>IF(ISNUMBER(SEARCH(AI$1,$D233)),"T","")</f>
        <v/>
      </c>
      <c r="AJ233" t="str">
        <f>IF(ISNUMBER(SEARCH(AJ$1,$D233)),"T","")</f>
        <v/>
      </c>
      <c r="AK233" t="str">
        <f>IF(ISNUMBER(SEARCH(AK$1,$D233)),"T","")</f>
        <v/>
      </c>
      <c r="AL233" t="str">
        <f>IF(ISNUMBER(SEARCH(AL$1,$D233)),"T","")</f>
        <v/>
      </c>
      <c r="AM233" t="str">
        <f>IF(ISNUMBER(SEARCH(AM$1,$D233)),"T","")</f>
        <v/>
      </c>
      <c r="AN233" t="str">
        <f>IF(ISNUMBER(SEARCH(AN$1,$D233)),"T","")</f>
        <v/>
      </c>
      <c r="AO233" t="str">
        <f>IF(ISNUMBER(SEARCH(AO$1,$D233)),"T","")</f>
        <v/>
      </c>
      <c r="AP233" t="str">
        <f>IF(ISNUMBER(SEARCH(AP$1,$D233)),"T","")</f>
        <v>T</v>
      </c>
      <c r="AQ233" t="str">
        <f>IF(ISNUMBER(SEARCH(AQ$1,$D233)),"T","")</f>
        <v/>
      </c>
      <c r="AR233" t="str">
        <f>IF(ISNUMBER(SEARCH(AR$1,$D233)),"T","")</f>
        <v/>
      </c>
      <c r="AS233" t="str">
        <f>IF(ISNUMBER(SEARCH(AS$1,$D233)),"T","")</f>
        <v/>
      </c>
      <c r="AT233" t="str">
        <f>IF(ISNUMBER(SEARCH(AT$1,$D233)),"T","")</f>
        <v/>
      </c>
      <c r="AU233" t="str">
        <f>IF(ISNUMBER(SEARCH(AU$1,$D233)),"T","")</f>
        <v/>
      </c>
      <c r="AV233" t="str">
        <f>IF(ISNUMBER(SEARCH(AV$1,$D233)),"T","")</f>
        <v/>
      </c>
    </row>
    <row r="234" spans="1:48" x14ac:dyDescent="0.85">
      <c r="A234">
        <v>377</v>
      </c>
      <c r="B234" t="s">
        <v>860</v>
      </c>
      <c r="C234" t="s">
        <v>861</v>
      </c>
      <c r="D234" t="s">
        <v>437</v>
      </c>
      <c r="E234">
        <v>3</v>
      </c>
      <c r="F234">
        <v>80</v>
      </c>
      <c r="G234">
        <v>100</v>
      </c>
      <c r="H234">
        <v>200</v>
      </c>
      <c r="I234">
        <v>50</v>
      </c>
      <c r="J234">
        <v>100</v>
      </c>
      <c r="K234">
        <v>50</v>
      </c>
      <c r="L234">
        <f>MAX(G234,I234)</f>
        <v>100</v>
      </c>
      <c r="M234">
        <f>MIN(H234,J234)</f>
        <v>100</v>
      </c>
      <c r="N234" s="1">
        <f>(F234*2+31)/2+60</f>
        <v>155.5</v>
      </c>
      <c r="O234" s="1">
        <f>(L234*2+31)/2+5</f>
        <v>120.5</v>
      </c>
      <c r="P234" s="1">
        <f>(M234*2+31)/2+5</f>
        <v>120.5</v>
      </c>
      <c r="Q234" s="1">
        <f>N234*P234</f>
        <v>18737.75</v>
      </c>
      <c r="R234" s="1">
        <f>((H234*2+31)/2+5)*N234</f>
        <v>34287.75</v>
      </c>
      <c r="S234" s="1">
        <f>((J234*2+31)/2+5)*N234</f>
        <v>18737.75</v>
      </c>
      <c r="T234" s="1">
        <v>402.94040860045175</v>
      </c>
      <c r="U234" s="1">
        <f>IF(T234&lt;200, 0, T234)</f>
        <v>402.94040860045175</v>
      </c>
      <c r="V234" s="5">
        <f>U234*O234</f>
        <v>48554.319236354437</v>
      </c>
      <c r="W234" s="2">
        <f>Q234/(constants!$B$1 * constants!$B$2 * (110/250) * AVERAGE(0.8, 1) * 1.5)</f>
        <v>2.8708425467982797</v>
      </c>
      <c r="X234" s="3">
        <v>0.16906845635668744</v>
      </c>
      <c r="Y234" s="1">
        <f>(W234+X234)*O234</f>
        <v>366.30927588017352</v>
      </c>
      <c r="Z234" s="7">
        <v>1.1000000000000001</v>
      </c>
      <c r="AA234" s="7">
        <v>1</v>
      </c>
      <c r="AB234" s="1">
        <f>Y234*Z234*AA234</f>
        <v>402.94020346819087</v>
      </c>
      <c r="AC234" t="str">
        <f>CONCATENATE("https://wiki.52poke.com/wiki/", B234)</f>
        <v>https://wiki.52poke.com/wiki/雷吉洛克</v>
      </c>
      <c r="AD234" s="6">
        <f>(T234-AB234)^2</f>
        <v>4.2079244451113562E-8</v>
      </c>
      <c r="AE234" t="str">
        <f>IF(ISNUMBER(SEARCH(AE$1,$D234)),"T","")</f>
        <v/>
      </c>
      <c r="AF234" t="str">
        <f>IF(ISNUMBER(SEARCH(AF$1,$D234)),"T","")</f>
        <v/>
      </c>
      <c r="AG234" t="str">
        <f>IF(ISNUMBER(SEARCH(AG$1,$D234)),"T","")</f>
        <v/>
      </c>
      <c r="AH234" t="str">
        <f>IF(ISNUMBER(SEARCH(AH$1,$D234)),"T","")</f>
        <v/>
      </c>
      <c r="AI234" t="str">
        <f>IF(ISNUMBER(SEARCH(AI$1,$D234)),"T","")</f>
        <v/>
      </c>
      <c r="AJ234" t="str">
        <f>IF(ISNUMBER(SEARCH(AJ$1,$D234)),"T","")</f>
        <v/>
      </c>
      <c r="AK234" t="str">
        <f>IF(ISNUMBER(SEARCH(AK$1,$D234)),"T","")</f>
        <v/>
      </c>
      <c r="AL234" t="str">
        <f>IF(ISNUMBER(SEARCH(AL$1,$D234)),"T","")</f>
        <v/>
      </c>
      <c r="AM234" t="str">
        <f>IF(ISNUMBER(SEARCH(AM$1,$D234)),"T","")</f>
        <v/>
      </c>
      <c r="AN234" t="str">
        <f>IF(ISNUMBER(SEARCH(AN$1,$D234)),"T","")</f>
        <v/>
      </c>
      <c r="AO234" t="str">
        <f>IF(ISNUMBER(SEARCH(AO$1,$D234)),"T","")</f>
        <v/>
      </c>
      <c r="AP234" t="str">
        <f>IF(ISNUMBER(SEARCH(AP$1,$D234)),"T","")</f>
        <v/>
      </c>
      <c r="AQ234" t="str">
        <f>IF(ISNUMBER(SEARCH(AQ$1,$D234)),"T","")</f>
        <v>T</v>
      </c>
      <c r="AR234" t="str">
        <f>IF(ISNUMBER(SEARCH(AR$1,$D234)),"T","")</f>
        <v/>
      </c>
      <c r="AS234" t="str">
        <f>IF(ISNUMBER(SEARCH(AS$1,$D234)),"T","")</f>
        <v/>
      </c>
      <c r="AT234" t="str">
        <f>IF(ISNUMBER(SEARCH(AT$1,$D234)),"T","")</f>
        <v/>
      </c>
      <c r="AU234" t="str">
        <f>IF(ISNUMBER(SEARCH(AU$1,$D234)),"T","")</f>
        <v/>
      </c>
      <c r="AV234" t="str">
        <f>IF(ISNUMBER(SEARCH(AV$1,$D234)),"T","")</f>
        <v/>
      </c>
    </row>
    <row r="235" spans="1:48" x14ac:dyDescent="0.85">
      <c r="A235">
        <v>378</v>
      </c>
      <c r="B235" t="s">
        <v>862</v>
      </c>
      <c r="C235" t="s">
        <v>863</v>
      </c>
      <c r="D235" t="s">
        <v>97</v>
      </c>
      <c r="E235">
        <v>3</v>
      </c>
      <c r="F235">
        <v>80</v>
      </c>
      <c r="G235">
        <v>50</v>
      </c>
      <c r="H235">
        <v>100</v>
      </c>
      <c r="I235">
        <v>100</v>
      </c>
      <c r="J235">
        <v>200</v>
      </c>
      <c r="K235">
        <v>50</v>
      </c>
      <c r="L235">
        <f>MAX(G235,I235)</f>
        <v>100</v>
      </c>
      <c r="M235">
        <f>MIN(H235,J235)</f>
        <v>100</v>
      </c>
      <c r="N235" s="1">
        <f>(F235*2+31)/2+60</f>
        <v>155.5</v>
      </c>
      <c r="O235" s="1">
        <f>(L235*2+31)/2+5</f>
        <v>120.5</v>
      </c>
      <c r="P235" s="1">
        <f>(M235*2+31)/2+5</f>
        <v>120.5</v>
      </c>
      <c r="Q235" s="1">
        <f>N235*P235</f>
        <v>18737.75</v>
      </c>
      <c r="R235" s="1">
        <f>((H235*2+31)/2+5)*N235</f>
        <v>18737.75</v>
      </c>
      <c r="S235" s="1">
        <f>((J235*2+31)/2+5)*N235</f>
        <v>34287.75</v>
      </c>
      <c r="T235" s="1">
        <v>402.72452646925774</v>
      </c>
      <c r="U235" s="1">
        <f>IF(T235&lt;200, 0, T235)</f>
        <v>402.72452646925774</v>
      </c>
      <c r="V235" s="5">
        <f>U235*O235</f>
        <v>48528.305439545555</v>
      </c>
      <c r="W235" s="2">
        <f>Q235/(constants!$B$1 * constants!$B$2 * (110/250) * AVERAGE(0.8, 1) * 1.5)</f>
        <v>2.8708425467982797</v>
      </c>
      <c r="X235" s="3">
        <v>0.1674397718512628</v>
      </c>
      <c r="Y235" s="1">
        <f>(W235+X235)*O235</f>
        <v>366.11301939726985</v>
      </c>
      <c r="Z235" s="7">
        <v>1.1000000000000001</v>
      </c>
      <c r="AA235" s="7">
        <v>1</v>
      </c>
      <c r="AB235" s="1">
        <f>Y235*Z235*AA235</f>
        <v>402.72432133699687</v>
      </c>
      <c r="AC235" t="str">
        <f>CONCATENATE("https://wiki.52poke.com/wiki/", B235)</f>
        <v>https://wiki.52poke.com/wiki/雷吉艾斯</v>
      </c>
      <c r="AD235" s="6">
        <f>(T235-AB235)^2</f>
        <v>4.2079244451113562E-8</v>
      </c>
      <c r="AE235" t="str">
        <f>IF(ISNUMBER(SEARCH(AE$1,$D235)),"T","")</f>
        <v/>
      </c>
      <c r="AF235" t="str">
        <f>IF(ISNUMBER(SEARCH(AF$1,$D235)),"T","")</f>
        <v/>
      </c>
      <c r="AG235" t="str">
        <f>IF(ISNUMBER(SEARCH(AG$1,$D235)),"T","")</f>
        <v/>
      </c>
      <c r="AH235" t="str">
        <f>IF(ISNUMBER(SEARCH(AH$1,$D235)),"T","")</f>
        <v/>
      </c>
      <c r="AI235" t="str">
        <f>IF(ISNUMBER(SEARCH(AI$1,$D235)),"T","")</f>
        <v/>
      </c>
      <c r="AJ235" t="str">
        <f>IF(ISNUMBER(SEARCH(AJ$1,$D235)),"T","")</f>
        <v>T</v>
      </c>
      <c r="AK235" t="str">
        <f>IF(ISNUMBER(SEARCH(AK$1,$D235)),"T","")</f>
        <v/>
      </c>
      <c r="AL235" t="str">
        <f>IF(ISNUMBER(SEARCH(AL$1,$D235)),"T","")</f>
        <v/>
      </c>
      <c r="AM235" t="str">
        <f>IF(ISNUMBER(SEARCH(AM$1,$D235)),"T","")</f>
        <v/>
      </c>
      <c r="AN235" t="str">
        <f>IF(ISNUMBER(SEARCH(AN$1,$D235)),"T","")</f>
        <v/>
      </c>
      <c r="AO235" t="str">
        <f>IF(ISNUMBER(SEARCH(AO$1,$D235)),"T","")</f>
        <v/>
      </c>
      <c r="AP235" t="str">
        <f>IF(ISNUMBER(SEARCH(AP$1,$D235)),"T","")</f>
        <v/>
      </c>
      <c r="AQ235" t="str">
        <f>IF(ISNUMBER(SEARCH(AQ$1,$D235)),"T","")</f>
        <v/>
      </c>
      <c r="AR235" t="str">
        <f>IF(ISNUMBER(SEARCH(AR$1,$D235)),"T","")</f>
        <v/>
      </c>
      <c r="AS235" t="str">
        <f>IF(ISNUMBER(SEARCH(AS$1,$D235)),"T","")</f>
        <v/>
      </c>
      <c r="AT235" t="str">
        <f>IF(ISNUMBER(SEARCH(AT$1,$D235)),"T","")</f>
        <v/>
      </c>
      <c r="AU235" t="str">
        <f>IF(ISNUMBER(SEARCH(AU$1,$D235)),"T","")</f>
        <v/>
      </c>
      <c r="AV235" t="str">
        <f>IF(ISNUMBER(SEARCH(AV$1,$D235)),"T","")</f>
        <v/>
      </c>
    </row>
    <row r="236" spans="1:48" x14ac:dyDescent="0.85">
      <c r="A236">
        <v>730</v>
      </c>
      <c r="B236" t="s">
        <v>1623</v>
      </c>
      <c r="C236" t="s">
        <v>1624</v>
      </c>
      <c r="D236" t="s">
        <v>432</v>
      </c>
      <c r="E236">
        <v>7</v>
      </c>
      <c r="F236">
        <v>80</v>
      </c>
      <c r="G236">
        <v>74</v>
      </c>
      <c r="H236">
        <v>74</v>
      </c>
      <c r="I236">
        <v>126</v>
      </c>
      <c r="J236">
        <v>116</v>
      </c>
      <c r="K236">
        <v>60</v>
      </c>
      <c r="L236">
        <f>MAX(G236,I236)</f>
        <v>126</v>
      </c>
      <c r="M236">
        <f>MIN(H236,J236)</f>
        <v>74</v>
      </c>
      <c r="N236" s="1">
        <f>(F236*2+31)/2+60</f>
        <v>155.5</v>
      </c>
      <c r="O236" s="1">
        <f>(L236*2+31)/2+5</f>
        <v>146.5</v>
      </c>
      <c r="P236" s="1">
        <f>(M236*2+31)/2+5</f>
        <v>94.5</v>
      </c>
      <c r="Q236" s="1">
        <f>N236*P236</f>
        <v>14694.75</v>
      </c>
      <c r="R236" s="1">
        <f>((H236*2+31)/2+5)*N236</f>
        <v>14694.75</v>
      </c>
      <c r="S236" s="1">
        <f>((J236*2+31)/2+5)*N236</f>
        <v>21225.75</v>
      </c>
      <c r="T236" s="1">
        <v>402.71568628695934</v>
      </c>
      <c r="U236" s="1">
        <f>IF(T236&lt;200, 0, T236)</f>
        <v>402.71568628695934</v>
      </c>
      <c r="V236" s="5">
        <f>U236*O236</f>
        <v>58997.848041039542</v>
      </c>
      <c r="W236" s="2">
        <f>Q236/(constants!$B$1 * constants!$B$2 * (110/250) * AVERAGE(0.8, 1) * 1.5)</f>
        <v>2.2514076404351653</v>
      </c>
      <c r="X236" s="3">
        <v>0.24760254079206845</v>
      </c>
      <c r="Y236" s="1">
        <f>(W236+X236)*O236</f>
        <v>366.10499154978976</v>
      </c>
      <c r="Z236" s="7">
        <v>1.1000000000000001</v>
      </c>
      <c r="AA236" s="7">
        <v>1</v>
      </c>
      <c r="AB236" s="1">
        <f>Y236*Z236*AA236</f>
        <v>402.71549070476874</v>
      </c>
      <c r="AC236" t="str">
        <f>CONCATENATE("https://wiki.52poke.com/wiki/", B236)</f>
        <v>https://wiki.52poke.com/wiki/西狮海壬</v>
      </c>
      <c r="AD236" s="6">
        <f>(T236-AB236)^2</f>
        <v>3.8252393279680598E-8</v>
      </c>
      <c r="AE236" t="str">
        <f>IF(ISNUMBER(SEARCH(AE$1,$D236)),"T","")</f>
        <v/>
      </c>
      <c r="AF236" t="str">
        <f>IF(ISNUMBER(SEARCH(AF$1,$D236)),"T","")</f>
        <v/>
      </c>
      <c r="AG236" t="str">
        <f>IF(ISNUMBER(SEARCH(AG$1,$D236)),"T","")</f>
        <v>T</v>
      </c>
      <c r="AH236" t="str">
        <f>IF(ISNUMBER(SEARCH(AH$1,$D236)),"T","")</f>
        <v/>
      </c>
      <c r="AI236" t="str">
        <f>IF(ISNUMBER(SEARCH(AI$1,$D236)),"T","")</f>
        <v/>
      </c>
      <c r="AJ236" t="str">
        <f>IF(ISNUMBER(SEARCH(AJ$1,$D236)),"T","")</f>
        <v/>
      </c>
      <c r="AK236" t="str">
        <f>IF(ISNUMBER(SEARCH(AK$1,$D236)),"T","")</f>
        <v/>
      </c>
      <c r="AL236" t="str">
        <f>IF(ISNUMBER(SEARCH(AL$1,$D236)),"T","")</f>
        <v/>
      </c>
      <c r="AM236" t="str">
        <f>IF(ISNUMBER(SEARCH(AM$1,$D236)),"T","")</f>
        <v/>
      </c>
      <c r="AN236" t="str">
        <f>IF(ISNUMBER(SEARCH(AN$1,$D236)),"T","")</f>
        <v/>
      </c>
      <c r="AO236" t="str">
        <f>IF(ISNUMBER(SEARCH(AO$1,$D236)),"T","")</f>
        <v/>
      </c>
      <c r="AP236" t="str">
        <f>IF(ISNUMBER(SEARCH(AP$1,$D236)),"T","")</f>
        <v/>
      </c>
      <c r="AQ236" t="str">
        <f>IF(ISNUMBER(SEARCH(AQ$1,$D236)),"T","")</f>
        <v/>
      </c>
      <c r="AR236" t="str">
        <f>IF(ISNUMBER(SEARCH(AR$1,$D236)),"T","")</f>
        <v/>
      </c>
      <c r="AS236" t="str">
        <f>IF(ISNUMBER(SEARCH(AS$1,$D236)),"T","")</f>
        <v/>
      </c>
      <c r="AT236" t="str">
        <f>IF(ISNUMBER(SEARCH(AT$1,$D236)),"T","")</f>
        <v/>
      </c>
      <c r="AU236" t="str">
        <f>IF(ISNUMBER(SEARCH(AU$1,$D236)),"T","")</f>
        <v/>
      </c>
      <c r="AV236" t="str">
        <f>IF(ISNUMBER(SEARCH(AV$1,$D236)),"T","")</f>
        <v>T</v>
      </c>
    </row>
    <row r="237" spans="1:48" x14ac:dyDescent="0.85">
      <c r="A237">
        <v>486</v>
      </c>
      <c r="B237" t="s">
        <v>1095</v>
      </c>
      <c r="C237" t="s">
        <v>1096</v>
      </c>
      <c r="D237" t="s">
        <v>265</v>
      </c>
      <c r="E237">
        <v>4</v>
      </c>
      <c r="F237">
        <v>110</v>
      </c>
      <c r="G237">
        <v>160</v>
      </c>
      <c r="H237">
        <v>110</v>
      </c>
      <c r="I237">
        <v>80</v>
      </c>
      <c r="J237">
        <v>110</v>
      </c>
      <c r="K237">
        <v>100</v>
      </c>
      <c r="L237">
        <f>MAX(G237,I237)</f>
        <v>160</v>
      </c>
      <c r="M237">
        <f>MIN(H237,J237)</f>
        <v>110</v>
      </c>
      <c r="N237" s="1">
        <f>(F237*2+31)/2+60</f>
        <v>185.5</v>
      </c>
      <c r="O237" s="1">
        <f>(L237*2+31)/2+5</f>
        <v>180.5</v>
      </c>
      <c r="P237" s="1">
        <f>(M237*2+31)/2+5</f>
        <v>130.5</v>
      </c>
      <c r="Q237" s="1">
        <f>N237*P237</f>
        <v>24207.75</v>
      </c>
      <c r="R237" s="1">
        <f>((H237*2+31)/2+5)*N237</f>
        <v>24207.75</v>
      </c>
      <c r="S237" s="1">
        <f>((J237*2+31)/2+5)*N237</f>
        <v>24207.75</v>
      </c>
      <c r="T237" s="1">
        <v>402.06364608127598</v>
      </c>
      <c r="U237" s="1">
        <f>IF(T237&lt;200, 0, T237)</f>
        <v>402.06364608127598</v>
      </c>
      <c r="V237" s="5">
        <f>U237*O237</f>
        <v>72572.48811767032</v>
      </c>
      <c r="W237" s="2">
        <f>Q237/(constants!$B$1 * constants!$B$2 * (110/250) * AVERAGE(0.8, 1) * 1.5)</f>
        <v>3.7089105502131288</v>
      </c>
      <c r="X237" s="3">
        <v>0.74608629897184908</v>
      </c>
      <c r="Y237" s="1">
        <f>(W237+X237)*O237</f>
        <v>804.1269312778885</v>
      </c>
      <c r="Z237" s="7">
        <v>0.5</v>
      </c>
      <c r="AA237" s="7">
        <v>1</v>
      </c>
      <c r="AB237" s="1">
        <f>Y237*Z237*AA237</f>
        <v>402.06346563894425</v>
      </c>
      <c r="AC237" t="str">
        <f>CONCATENATE("https://wiki.52poke.com/wiki/", B237)</f>
        <v>https://wiki.52poke.com/wiki/雷吉奇卡斯</v>
      </c>
      <c r="AD237" s="6">
        <f>(T237-AB237)^2</f>
        <v>3.2559435078469255E-8</v>
      </c>
      <c r="AE237" t="str">
        <f>IF(ISNUMBER(SEARCH(AE$1,$D237)),"T","")</f>
        <v>T</v>
      </c>
      <c r="AF237" t="str">
        <f>IF(ISNUMBER(SEARCH(AF$1,$D237)),"T","")</f>
        <v/>
      </c>
      <c r="AG237" t="str">
        <f>IF(ISNUMBER(SEARCH(AG$1,$D237)),"T","")</f>
        <v/>
      </c>
      <c r="AH237" t="str">
        <f>IF(ISNUMBER(SEARCH(AH$1,$D237)),"T","")</f>
        <v/>
      </c>
      <c r="AI237" t="str">
        <f>IF(ISNUMBER(SEARCH(AI$1,$D237)),"T","")</f>
        <v/>
      </c>
      <c r="AJ237" t="str">
        <f>IF(ISNUMBER(SEARCH(AJ$1,$D237)),"T","")</f>
        <v/>
      </c>
      <c r="AK237" t="str">
        <f>IF(ISNUMBER(SEARCH(AK$1,$D237)),"T","")</f>
        <v/>
      </c>
      <c r="AL237" t="str">
        <f>IF(ISNUMBER(SEARCH(AL$1,$D237)),"T","")</f>
        <v/>
      </c>
      <c r="AM237" t="str">
        <f>IF(ISNUMBER(SEARCH(AM$1,$D237)),"T","")</f>
        <v/>
      </c>
      <c r="AN237" t="str">
        <f>IF(ISNUMBER(SEARCH(AN$1,$D237)),"T","")</f>
        <v/>
      </c>
      <c r="AO237" t="str">
        <f>IF(ISNUMBER(SEARCH(AO$1,$D237)),"T","")</f>
        <v/>
      </c>
      <c r="AP237" t="str">
        <f>IF(ISNUMBER(SEARCH(AP$1,$D237)),"T","")</f>
        <v/>
      </c>
      <c r="AQ237" t="str">
        <f>IF(ISNUMBER(SEARCH(AQ$1,$D237)),"T","")</f>
        <v/>
      </c>
      <c r="AR237" t="str">
        <f>IF(ISNUMBER(SEARCH(AR$1,$D237)),"T","")</f>
        <v/>
      </c>
      <c r="AS237" t="str">
        <f>IF(ISNUMBER(SEARCH(AS$1,$D237)),"T","")</f>
        <v/>
      </c>
      <c r="AT237" t="str">
        <f>IF(ISNUMBER(SEARCH(AT$1,$D237)),"T","")</f>
        <v/>
      </c>
      <c r="AU237" t="str">
        <f>IF(ISNUMBER(SEARCH(AU$1,$D237)),"T","")</f>
        <v/>
      </c>
      <c r="AV237" t="str">
        <f>IF(ISNUMBER(SEARCH(AV$1,$D237)),"T","")</f>
        <v/>
      </c>
    </row>
    <row r="238" spans="1:48" x14ac:dyDescent="0.85">
      <c r="A238">
        <v>127</v>
      </c>
      <c r="B238" t="s">
        <v>308</v>
      </c>
      <c r="C238" t="s">
        <v>309</v>
      </c>
      <c r="D238" t="s">
        <v>32</v>
      </c>
      <c r="E238">
        <v>1</v>
      </c>
      <c r="F238">
        <v>65</v>
      </c>
      <c r="G238">
        <v>125</v>
      </c>
      <c r="H238">
        <v>100</v>
      </c>
      <c r="I238">
        <v>55</v>
      </c>
      <c r="J238">
        <v>70</v>
      </c>
      <c r="K238">
        <v>85</v>
      </c>
      <c r="L238">
        <f>MAX(G238,I238)</f>
        <v>125</v>
      </c>
      <c r="M238">
        <f>MIN(H238,J238)</f>
        <v>70</v>
      </c>
      <c r="N238" s="1">
        <f>(F238*2+31)/2+60</f>
        <v>140.5</v>
      </c>
      <c r="O238" s="1">
        <f>(L238*2+31)/2+5</f>
        <v>145.5</v>
      </c>
      <c r="P238" s="1">
        <f>(M238*2+31)/2+5</f>
        <v>90.5</v>
      </c>
      <c r="Q238" s="1">
        <f>N238*P238</f>
        <v>12715.25</v>
      </c>
      <c r="R238" s="1">
        <f>((H238*2+31)/2+5)*N238</f>
        <v>16930.25</v>
      </c>
      <c r="S238" s="1">
        <f>((J238*2+31)/2+5)*N238</f>
        <v>12715.25</v>
      </c>
      <c r="T238" s="1">
        <v>401.73120284810562</v>
      </c>
      <c r="U238" s="1">
        <f>IF(T238&lt;200, 0, T238)</f>
        <v>401.73120284810562</v>
      </c>
      <c r="V238" s="5">
        <f>U238*O238</f>
        <v>58451.890014399367</v>
      </c>
      <c r="W238" s="2">
        <f>Q238/(constants!$B$1 * constants!$B$2 * (110/250) * AVERAGE(0.8, 1) * 1.5)</f>
        <v>1.9481250786875066</v>
      </c>
      <c r="X238" s="3">
        <v>0.56190950280320417</v>
      </c>
      <c r="Y238" s="1">
        <f>(W238+X238)*O238</f>
        <v>365.21003160689844</v>
      </c>
      <c r="Z238" s="7">
        <v>1.1000000000000001</v>
      </c>
      <c r="AA238" s="7">
        <v>1</v>
      </c>
      <c r="AB238" s="1">
        <f>Y238*Z238*AA238</f>
        <v>401.73103476758831</v>
      </c>
      <c r="AC238" t="str">
        <f>CONCATENATE("https://wiki.52poke.com/wiki/", B238)</f>
        <v>https://wiki.52poke.com/wiki/凯罗斯</v>
      </c>
      <c r="AD238" s="6">
        <f>(T238-AB238)^2</f>
        <v>2.8251060299976763E-8</v>
      </c>
      <c r="AE238" t="str">
        <f>IF(ISNUMBER(SEARCH(AE$1,$D238)),"T","")</f>
        <v/>
      </c>
      <c r="AF238" t="str">
        <f>IF(ISNUMBER(SEARCH(AF$1,$D238)),"T","")</f>
        <v/>
      </c>
      <c r="AG238" t="str">
        <f>IF(ISNUMBER(SEARCH(AG$1,$D238)),"T","")</f>
        <v/>
      </c>
      <c r="AH238" t="str">
        <f>IF(ISNUMBER(SEARCH(AH$1,$D238)),"T","")</f>
        <v/>
      </c>
      <c r="AI238" t="str">
        <f>IF(ISNUMBER(SEARCH(AI$1,$D238)),"T","")</f>
        <v/>
      </c>
      <c r="AJ238" t="str">
        <f>IF(ISNUMBER(SEARCH(AJ$1,$D238)),"T","")</f>
        <v/>
      </c>
      <c r="AK238" t="str">
        <f>IF(ISNUMBER(SEARCH(AK$1,$D238)),"T","")</f>
        <v/>
      </c>
      <c r="AL238" t="str">
        <f>IF(ISNUMBER(SEARCH(AL$1,$D238)),"T","")</f>
        <v/>
      </c>
      <c r="AM238" t="str">
        <f>IF(ISNUMBER(SEARCH(AM$1,$D238)),"T","")</f>
        <v/>
      </c>
      <c r="AN238" t="str">
        <f>IF(ISNUMBER(SEARCH(AN$1,$D238)),"T","")</f>
        <v/>
      </c>
      <c r="AO238" t="str">
        <f>IF(ISNUMBER(SEARCH(AO$1,$D238)),"T","")</f>
        <v/>
      </c>
      <c r="AP238" t="str">
        <f>IF(ISNUMBER(SEARCH(AP$1,$D238)),"T","")</f>
        <v>T</v>
      </c>
      <c r="AQ238" t="str">
        <f>IF(ISNUMBER(SEARCH(AQ$1,$D238)),"T","")</f>
        <v/>
      </c>
      <c r="AR238" t="str">
        <f>IF(ISNUMBER(SEARCH(AR$1,$D238)),"T","")</f>
        <v/>
      </c>
      <c r="AS238" t="str">
        <f>IF(ISNUMBER(SEARCH(AS$1,$D238)),"T","")</f>
        <v/>
      </c>
      <c r="AT238" t="str">
        <f>IF(ISNUMBER(SEARCH(AT$1,$D238)),"T","")</f>
        <v/>
      </c>
      <c r="AU238" t="str">
        <f>IF(ISNUMBER(SEARCH(AU$1,$D238)),"T","")</f>
        <v/>
      </c>
      <c r="AV238" t="str">
        <f>IF(ISNUMBER(SEARCH(AV$1,$D238)),"T","")</f>
        <v/>
      </c>
    </row>
    <row r="239" spans="1:48" x14ac:dyDescent="0.85">
      <c r="A239">
        <v>934</v>
      </c>
      <c r="B239" t="s">
        <v>2062</v>
      </c>
      <c r="C239" t="s">
        <v>2063</v>
      </c>
      <c r="D239" t="s">
        <v>437</v>
      </c>
      <c r="E239">
        <v>9</v>
      </c>
      <c r="F239">
        <v>100</v>
      </c>
      <c r="G239">
        <v>100</v>
      </c>
      <c r="H239">
        <v>130</v>
      </c>
      <c r="I239">
        <v>45</v>
      </c>
      <c r="J239">
        <v>90</v>
      </c>
      <c r="K239">
        <v>35</v>
      </c>
      <c r="L239">
        <f>MAX(G239,I239)</f>
        <v>100</v>
      </c>
      <c r="M239">
        <f>MIN(H239,J239)</f>
        <v>90</v>
      </c>
      <c r="N239" s="1">
        <f>(F239*2+31)/2+60</f>
        <v>175.5</v>
      </c>
      <c r="O239" s="1">
        <f>(L239*2+31)/2+5</f>
        <v>120.5</v>
      </c>
      <c r="P239" s="1">
        <f>(M239*2+31)/2+5</f>
        <v>110.5</v>
      </c>
      <c r="Q239" s="1">
        <f>N239*P239</f>
        <v>19392.75</v>
      </c>
      <c r="R239" s="1">
        <f>((H239*2+31)/2+5)*N239</f>
        <v>26412.75</v>
      </c>
      <c r="S239" s="1">
        <f>((J239*2+31)/2+5)*N239</f>
        <v>19392.75</v>
      </c>
      <c r="T239" s="1">
        <v>401.26432717592411</v>
      </c>
      <c r="U239" s="1">
        <f>IF(T239&lt;200, 0, T239)</f>
        <v>401.26432717592411</v>
      </c>
      <c r="V239" s="5">
        <f>U239*O239</f>
        <v>48352.351424698856</v>
      </c>
      <c r="W239" s="2">
        <f>Q239/(constants!$B$1 * constants!$B$2 * (110/250) * AVERAGE(0.8, 1) * 1.5)</f>
        <v>2.9711962108269314</v>
      </c>
      <c r="X239" s="3">
        <v>5.6069838762089597E-2</v>
      </c>
      <c r="Y239" s="1">
        <f>(W239+X239)*O239</f>
        <v>364.78555897547704</v>
      </c>
      <c r="Z239" s="7">
        <v>1.1000000000000001</v>
      </c>
      <c r="AA239" s="7">
        <v>1</v>
      </c>
      <c r="AB239" s="1">
        <f>Y239*Z239*AA239</f>
        <v>401.26411487302477</v>
      </c>
      <c r="AC239" t="str">
        <f>CONCATENATE("https://wiki.52poke.com/wiki/", B239)</f>
        <v>https://wiki.52poke.com/wiki/盐石巨灵</v>
      </c>
      <c r="AD239" s="6">
        <f>(T239-AB239)^2</f>
        <v>4.5072521069178993E-8</v>
      </c>
      <c r="AE239" t="str">
        <f>IF(ISNUMBER(SEARCH(AE$1,$D239)),"T","")</f>
        <v/>
      </c>
      <c r="AF239" t="str">
        <f>IF(ISNUMBER(SEARCH(AF$1,$D239)),"T","")</f>
        <v/>
      </c>
      <c r="AG239" t="str">
        <f>IF(ISNUMBER(SEARCH(AG$1,$D239)),"T","")</f>
        <v/>
      </c>
      <c r="AH239" t="str">
        <f>IF(ISNUMBER(SEARCH(AH$1,$D239)),"T","")</f>
        <v/>
      </c>
      <c r="AI239" t="str">
        <f>IF(ISNUMBER(SEARCH(AI$1,$D239)),"T","")</f>
        <v/>
      </c>
      <c r="AJ239" t="str">
        <f>IF(ISNUMBER(SEARCH(AJ$1,$D239)),"T","")</f>
        <v/>
      </c>
      <c r="AK239" t="str">
        <f>IF(ISNUMBER(SEARCH(AK$1,$D239)),"T","")</f>
        <v/>
      </c>
      <c r="AL239" t="str">
        <f>IF(ISNUMBER(SEARCH(AL$1,$D239)),"T","")</f>
        <v/>
      </c>
      <c r="AM239" t="str">
        <f>IF(ISNUMBER(SEARCH(AM$1,$D239)),"T","")</f>
        <v/>
      </c>
      <c r="AN239" t="str">
        <f>IF(ISNUMBER(SEARCH(AN$1,$D239)),"T","")</f>
        <v/>
      </c>
      <c r="AO239" t="str">
        <f>IF(ISNUMBER(SEARCH(AO$1,$D239)),"T","")</f>
        <v/>
      </c>
      <c r="AP239" t="str">
        <f>IF(ISNUMBER(SEARCH(AP$1,$D239)),"T","")</f>
        <v/>
      </c>
      <c r="AQ239" t="str">
        <f>IF(ISNUMBER(SEARCH(AQ$1,$D239)),"T","")</f>
        <v>T</v>
      </c>
      <c r="AR239" t="str">
        <f>IF(ISNUMBER(SEARCH(AR$1,$D239)),"T","")</f>
        <v/>
      </c>
      <c r="AS239" t="str">
        <f>IF(ISNUMBER(SEARCH(AS$1,$D239)),"T","")</f>
        <v/>
      </c>
      <c r="AT239" t="str">
        <f>IF(ISNUMBER(SEARCH(AT$1,$D239)),"T","")</f>
        <v/>
      </c>
      <c r="AU239" t="str">
        <f>IF(ISNUMBER(SEARCH(AU$1,$D239)),"T","")</f>
        <v/>
      </c>
      <c r="AV239" t="str">
        <f>IF(ISNUMBER(SEARCH(AV$1,$D239)),"T","")</f>
        <v/>
      </c>
    </row>
    <row r="240" spans="1:48" x14ac:dyDescent="0.85">
      <c r="A240">
        <v>463</v>
      </c>
      <c r="B240" t="s">
        <v>1044</v>
      </c>
      <c r="C240" t="s">
        <v>1045</v>
      </c>
      <c r="D240" t="s">
        <v>265</v>
      </c>
      <c r="E240">
        <v>4</v>
      </c>
      <c r="F240">
        <v>110</v>
      </c>
      <c r="G240">
        <v>85</v>
      </c>
      <c r="H240">
        <v>95</v>
      </c>
      <c r="I240">
        <v>80</v>
      </c>
      <c r="J240">
        <v>95</v>
      </c>
      <c r="K240">
        <v>50</v>
      </c>
      <c r="L240">
        <f>MAX(G240,I240)</f>
        <v>85</v>
      </c>
      <c r="M240">
        <f>MIN(H240,J240)</f>
        <v>95</v>
      </c>
      <c r="N240" s="1">
        <f>(F240*2+31)/2+60</f>
        <v>185.5</v>
      </c>
      <c r="O240" s="1">
        <f>(L240*2+31)/2+5</f>
        <v>105.5</v>
      </c>
      <c r="P240" s="1">
        <f>(M240*2+31)/2+5</f>
        <v>115.5</v>
      </c>
      <c r="Q240" s="1">
        <f>N240*P240</f>
        <v>21425.25</v>
      </c>
      <c r="R240" s="1">
        <f>((H240*2+31)/2+5)*N240</f>
        <v>21425.25</v>
      </c>
      <c r="S240" s="1">
        <f>((J240*2+31)/2+5)*N240</f>
        <v>21425.25</v>
      </c>
      <c r="T240" s="1">
        <v>399.87334478288557</v>
      </c>
      <c r="U240" s="1">
        <f>IF(T240&lt;200, 0, T240)</f>
        <v>399.87334478288557</v>
      </c>
      <c r="V240" s="5">
        <f>U240*O240</f>
        <v>42186.637874594424</v>
      </c>
      <c r="W240" s="2">
        <f>Q240/(constants!$B$1 * constants!$B$2 * (110/250) * AVERAGE(0.8, 1) * 1.5)</f>
        <v>3.2825989927173667</v>
      </c>
      <c r="X240" s="3">
        <v>0.16309802948579644</v>
      </c>
      <c r="Y240" s="1">
        <f>(W240+X240)*O240</f>
        <v>363.52103584243366</v>
      </c>
      <c r="Z240" s="7">
        <v>1.1000000000000001</v>
      </c>
      <c r="AA240" s="7">
        <v>1</v>
      </c>
      <c r="AB240" s="1">
        <f>Y240*Z240*AA240</f>
        <v>399.87313942667708</v>
      </c>
      <c r="AC240" t="str">
        <f>CONCATENATE("https://wiki.52poke.com/wiki/", B240)</f>
        <v>https://wiki.52poke.com/wiki/大舌舔</v>
      </c>
      <c r="AD240" s="6">
        <f>(T240-AB240)^2</f>
        <v>4.217117236230756E-8</v>
      </c>
      <c r="AE240" t="str">
        <f>IF(ISNUMBER(SEARCH(AE$1,$D240)),"T","")</f>
        <v>T</v>
      </c>
      <c r="AF240" t="str">
        <f>IF(ISNUMBER(SEARCH(AF$1,$D240)),"T","")</f>
        <v/>
      </c>
      <c r="AG240" t="str">
        <f>IF(ISNUMBER(SEARCH(AG$1,$D240)),"T","")</f>
        <v/>
      </c>
      <c r="AH240" t="str">
        <f>IF(ISNUMBER(SEARCH(AH$1,$D240)),"T","")</f>
        <v/>
      </c>
      <c r="AI240" t="str">
        <f>IF(ISNUMBER(SEARCH(AI$1,$D240)),"T","")</f>
        <v/>
      </c>
      <c r="AJ240" t="str">
        <f>IF(ISNUMBER(SEARCH(AJ$1,$D240)),"T","")</f>
        <v/>
      </c>
      <c r="AK240" t="str">
        <f>IF(ISNUMBER(SEARCH(AK$1,$D240)),"T","")</f>
        <v/>
      </c>
      <c r="AL240" t="str">
        <f>IF(ISNUMBER(SEARCH(AL$1,$D240)),"T","")</f>
        <v/>
      </c>
      <c r="AM240" t="str">
        <f>IF(ISNUMBER(SEARCH(AM$1,$D240)),"T","")</f>
        <v/>
      </c>
      <c r="AN240" t="str">
        <f>IF(ISNUMBER(SEARCH(AN$1,$D240)),"T","")</f>
        <v/>
      </c>
      <c r="AO240" t="str">
        <f>IF(ISNUMBER(SEARCH(AO$1,$D240)),"T","")</f>
        <v/>
      </c>
      <c r="AP240" t="str">
        <f>IF(ISNUMBER(SEARCH(AP$1,$D240)),"T","")</f>
        <v/>
      </c>
      <c r="AQ240" t="str">
        <f>IF(ISNUMBER(SEARCH(AQ$1,$D240)),"T","")</f>
        <v/>
      </c>
      <c r="AR240" t="str">
        <f>IF(ISNUMBER(SEARCH(AR$1,$D240)),"T","")</f>
        <v/>
      </c>
      <c r="AS240" t="str">
        <f>IF(ISNUMBER(SEARCH(AS$1,$D240)),"T","")</f>
        <v/>
      </c>
      <c r="AT240" t="str">
        <f>IF(ISNUMBER(SEARCH(AT$1,$D240)),"T","")</f>
        <v/>
      </c>
      <c r="AU240" t="str">
        <f>IF(ISNUMBER(SEARCH(AU$1,$D240)),"T","")</f>
        <v/>
      </c>
      <c r="AV240" t="str">
        <f>IF(ISNUMBER(SEARCH(AV$1,$D240)),"T","")</f>
        <v/>
      </c>
    </row>
    <row r="241" spans="1:48" x14ac:dyDescent="0.85">
      <c r="A241">
        <v>972</v>
      </c>
      <c r="B241" t="s">
        <v>2146</v>
      </c>
      <c r="C241" t="s">
        <v>2147</v>
      </c>
      <c r="D241" t="s">
        <v>470</v>
      </c>
      <c r="E241">
        <v>9</v>
      </c>
      <c r="F241">
        <v>72</v>
      </c>
      <c r="G241">
        <v>101</v>
      </c>
      <c r="H241">
        <v>100</v>
      </c>
      <c r="I241">
        <v>50</v>
      </c>
      <c r="J241">
        <v>97</v>
      </c>
      <c r="K241">
        <v>68</v>
      </c>
      <c r="L241">
        <f>MAX(G241,I241)</f>
        <v>101</v>
      </c>
      <c r="M241">
        <f>MIN(H241,J241)</f>
        <v>97</v>
      </c>
      <c r="N241" s="1">
        <f>(F241*2+31)/2+60</f>
        <v>147.5</v>
      </c>
      <c r="O241" s="1">
        <f>(L241*2+31)/2+5</f>
        <v>121.5</v>
      </c>
      <c r="P241" s="1">
        <f>(M241*2+31)/2+5</f>
        <v>117.5</v>
      </c>
      <c r="Q241" s="1">
        <f>N241*P241</f>
        <v>17331.25</v>
      </c>
      <c r="R241" s="1">
        <f>((H241*2+31)/2+5)*N241</f>
        <v>17773.75</v>
      </c>
      <c r="S241" s="1">
        <f>((J241*2+31)/2+5)*N241</f>
        <v>17331.25</v>
      </c>
      <c r="T241" s="1">
        <v>399.62329824301025</v>
      </c>
      <c r="U241" s="1">
        <f>IF(T241&lt;200, 0, T241)</f>
        <v>399.62329824301025</v>
      </c>
      <c r="V241" s="5">
        <f>U241*O241</f>
        <v>48554.230736525744</v>
      </c>
      <c r="W241" s="2">
        <f>Q241/(constants!$B$1 * constants!$B$2 * (110/250) * AVERAGE(0.8, 1) * 1.5)</f>
        <v>2.6553502896130903</v>
      </c>
      <c r="X241" s="3">
        <v>0.33472159167312909</v>
      </c>
      <c r="Y241" s="1">
        <f>(W241+X241)*O241</f>
        <v>363.29373357627566</v>
      </c>
      <c r="Z241" s="7">
        <v>1.1000000000000001</v>
      </c>
      <c r="AA241" s="7">
        <v>1</v>
      </c>
      <c r="AB241" s="1">
        <f>Y241*Z241*AA241</f>
        <v>399.62310693390327</v>
      </c>
      <c r="AC241" t="str">
        <f>CONCATENATE("https://wiki.52poke.com/wiki/", B241)</f>
        <v>https://wiki.52poke.com/wiki/墓扬犬</v>
      </c>
      <c r="AD241" s="6">
        <f>(T241-AB241)^2</f>
        <v>3.6599174413849523E-8</v>
      </c>
      <c r="AE241" t="str">
        <f>IF(ISNUMBER(SEARCH(AE$1,$D241)),"T","")</f>
        <v/>
      </c>
      <c r="AF241" t="str">
        <f>IF(ISNUMBER(SEARCH(AF$1,$D241)),"T","")</f>
        <v/>
      </c>
      <c r="AG241" t="str">
        <f>IF(ISNUMBER(SEARCH(AG$1,$D241)),"T","")</f>
        <v/>
      </c>
      <c r="AH241" t="str">
        <f>IF(ISNUMBER(SEARCH(AH$1,$D241)),"T","")</f>
        <v/>
      </c>
      <c r="AI241" t="str">
        <f>IF(ISNUMBER(SEARCH(AI$1,$D241)),"T","")</f>
        <v/>
      </c>
      <c r="AJ241" t="str">
        <f>IF(ISNUMBER(SEARCH(AJ$1,$D241)),"T","")</f>
        <v/>
      </c>
      <c r="AK241" t="str">
        <f>IF(ISNUMBER(SEARCH(AK$1,$D241)),"T","")</f>
        <v/>
      </c>
      <c r="AL241" t="str">
        <f>IF(ISNUMBER(SEARCH(AL$1,$D241)),"T","")</f>
        <v/>
      </c>
      <c r="AM241" t="str">
        <f>IF(ISNUMBER(SEARCH(AM$1,$D241)),"T","")</f>
        <v/>
      </c>
      <c r="AN241" t="str">
        <f>IF(ISNUMBER(SEARCH(AN$1,$D241)),"T","")</f>
        <v/>
      </c>
      <c r="AO241" t="str">
        <f>IF(ISNUMBER(SEARCH(AO$1,$D241)),"T","")</f>
        <v/>
      </c>
      <c r="AP241" t="str">
        <f>IF(ISNUMBER(SEARCH(AP$1,$D241)),"T","")</f>
        <v/>
      </c>
      <c r="AQ241" t="str">
        <f>IF(ISNUMBER(SEARCH(AQ$1,$D241)),"T","")</f>
        <v/>
      </c>
      <c r="AR241" t="str">
        <f>IF(ISNUMBER(SEARCH(AR$1,$D241)),"T","")</f>
        <v>T</v>
      </c>
      <c r="AS241" t="str">
        <f>IF(ISNUMBER(SEARCH(AS$1,$D241)),"T","")</f>
        <v/>
      </c>
      <c r="AT241" t="str">
        <f>IF(ISNUMBER(SEARCH(AT$1,$D241)),"T","")</f>
        <v/>
      </c>
      <c r="AU241" t="str">
        <f>IF(ISNUMBER(SEARCH(AU$1,$D241)),"T","")</f>
        <v/>
      </c>
      <c r="AV241" t="str">
        <f>IF(ISNUMBER(SEARCH(AV$1,$D241)),"T","")</f>
        <v/>
      </c>
    </row>
    <row r="242" spans="1:48" x14ac:dyDescent="0.85">
      <c r="A242">
        <v>450</v>
      </c>
      <c r="B242" t="s">
        <v>1014</v>
      </c>
      <c r="C242" t="s">
        <v>1015</v>
      </c>
      <c r="D242" t="s">
        <v>255</v>
      </c>
      <c r="E242">
        <v>4</v>
      </c>
      <c r="F242">
        <v>108</v>
      </c>
      <c r="G242">
        <v>112</v>
      </c>
      <c r="H242">
        <v>118</v>
      </c>
      <c r="I242">
        <v>68</v>
      </c>
      <c r="J242">
        <v>72</v>
      </c>
      <c r="K242">
        <v>47</v>
      </c>
      <c r="L242">
        <f>MAX(G242,I242)</f>
        <v>112</v>
      </c>
      <c r="M242">
        <f>MIN(H242,J242)</f>
        <v>72</v>
      </c>
      <c r="N242" s="1">
        <f>(F242*2+31)/2+60</f>
        <v>183.5</v>
      </c>
      <c r="O242" s="1">
        <f>(L242*2+31)/2+5</f>
        <v>132.5</v>
      </c>
      <c r="P242" s="1">
        <f>(M242*2+31)/2+5</f>
        <v>92.5</v>
      </c>
      <c r="Q242" s="1">
        <f>N242*P242</f>
        <v>16973.75</v>
      </c>
      <c r="R242" s="1">
        <f>((H242*2+31)/2+5)*N242</f>
        <v>25414.75</v>
      </c>
      <c r="S242" s="1">
        <f>((J242*2+31)/2+5)*N242</f>
        <v>16973.75</v>
      </c>
      <c r="T242" s="1">
        <v>399.04311310877733</v>
      </c>
      <c r="U242" s="1">
        <f>IF(T242&lt;200, 0, T242)</f>
        <v>399.04311310877733</v>
      </c>
      <c r="V242" s="5">
        <f>U242*O242</f>
        <v>52873.212486912998</v>
      </c>
      <c r="W242" s="2">
        <f>Q242/(constants!$B$1 * constants!$B$2 * (110/250) * AVERAGE(0.8, 1) * 1.5)</f>
        <v>2.6005771065745513</v>
      </c>
      <c r="X242" s="3">
        <v>0.13728161577879561</v>
      </c>
      <c r="Y242" s="1">
        <f>(W242+X242)*O242</f>
        <v>362.76628071181847</v>
      </c>
      <c r="Z242" s="7">
        <v>1.1000000000000001</v>
      </c>
      <c r="AA242" s="7">
        <v>1</v>
      </c>
      <c r="AB242" s="1">
        <f>Y242*Z242*AA242</f>
        <v>399.04290878300037</v>
      </c>
      <c r="AC242" t="str">
        <f>CONCATENATE("https://wiki.52poke.com/wiki/", B242)</f>
        <v>https://wiki.52poke.com/wiki/河马兽</v>
      </c>
      <c r="AD242" s="6">
        <f>(T242-AB242)^2</f>
        <v>4.1749023131465214E-8</v>
      </c>
      <c r="AE242" t="str">
        <f>IF(ISNUMBER(SEARCH(AE$1,$D242)),"T","")</f>
        <v/>
      </c>
      <c r="AF242" t="str">
        <f>IF(ISNUMBER(SEARCH(AF$1,$D242)),"T","")</f>
        <v/>
      </c>
      <c r="AG242" t="str">
        <f>IF(ISNUMBER(SEARCH(AG$1,$D242)),"T","")</f>
        <v/>
      </c>
      <c r="AH242" t="str">
        <f>IF(ISNUMBER(SEARCH(AH$1,$D242)),"T","")</f>
        <v/>
      </c>
      <c r="AI242" t="str">
        <f>IF(ISNUMBER(SEARCH(AI$1,$D242)),"T","")</f>
        <v/>
      </c>
      <c r="AJ242" t="str">
        <f>IF(ISNUMBER(SEARCH(AJ$1,$D242)),"T","")</f>
        <v/>
      </c>
      <c r="AK242" t="str">
        <f>IF(ISNUMBER(SEARCH(AK$1,$D242)),"T","")</f>
        <v/>
      </c>
      <c r="AL242" t="str">
        <f>IF(ISNUMBER(SEARCH(AL$1,$D242)),"T","")</f>
        <v/>
      </c>
      <c r="AM242" t="str">
        <f>IF(ISNUMBER(SEARCH(AM$1,$D242)),"T","")</f>
        <v>T</v>
      </c>
      <c r="AN242" t="str">
        <f>IF(ISNUMBER(SEARCH(AN$1,$D242)),"T","")</f>
        <v/>
      </c>
      <c r="AO242" t="str">
        <f>IF(ISNUMBER(SEARCH(AO$1,$D242)),"T","")</f>
        <v/>
      </c>
      <c r="AP242" t="str">
        <f>IF(ISNUMBER(SEARCH(AP$1,$D242)),"T","")</f>
        <v/>
      </c>
      <c r="AQ242" t="str">
        <f>IF(ISNUMBER(SEARCH(AQ$1,$D242)),"T","")</f>
        <v/>
      </c>
      <c r="AR242" t="str">
        <f>IF(ISNUMBER(SEARCH(AR$1,$D242)),"T","")</f>
        <v/>
      </c>
      <c r="AS242" t="str">
        <f>IF(ISNUMBER(SEARCH(AS$1,$D242)),"T","")</f>
        <v/>
      </c>
      <c r="AT242" t="str">
        <f>IF(ISNUMBER(SEARCH(AT$1,$D242)),"T","")</f>
        <v/>
      </c>
      <c r="AU242" t="str">
        <f>IF(ISNUMBER(SEARCH(AU$1,$D242)),"T","")</f>
        <v/>
      </c>
      <c r="AV242" t="str">
        <f>IF(ISNUMBER(SEARCH(AV$1,$D242)),"T","")</f>
        <v/>
      </c>
    </row>
    <row r="243" spans="1:48" x14ac:dyDescent="0.85">
      <c r="A243">
        <v>699</v>
      </c>
      <c r="B243" t="s">
        <v>1553</v>
      </c>
      <c r="C243" t="s">
        <v>1554</v>
      </c>
      <c r="D243" t="s">
        <v>1551</v>
      </c>
      <c r="E243">
        <v>6</v>
      </c>
      <c r="F243">
        <v>123</v>
      </c>
      <c r="G243">
        <v>77</v>
      </c>
      <c r="H243">
        <v>72</v>
      </c>
      <c r="I243">
        <v>99</v>
      </c>
      <c r="J243">
        <v>92</v>
      </c>
      <c r="K243">
        <v>58</v>
      </c>
      <c r="L243">
        <f>MAX(G243,I243)</f>
        <v>99</v>
      </c>
      <c r="M243">
        <f>MIN(H243,J243)</f>
        <v>72</v>
      </c>
      <c r="N243" s="1">
        <f>(F243*2+31)/2+60</f>
        <v>198.5</v>
      </c>
      <c r="O243" s="1">
        <f>(L243*2+31)/2+5</f>
        <v>119.5</v>
      </c>
      <c r="P243" s="1">
        <f>(M243*2+31)/2+5</f>
        <v>92.5</v>
      </c>
      <c r="Q243" s="1">
        <f>N243*P243</f>
        <v>18361.25</v>
      </c>
      <c r="R243" s="1">
        <f>((H243*2+31)/2+5)*N243</f>
        <v>18361.25</v>
      </c>
      <c r="S243" s="1">
        <f>((J243*2+31)/2+5)*N243</f>
        <v>22331.25</v>
      </c>
      <c r="T243" s="1">
        <v>398.9715854973827</v>
      </c>
      <c r="U243" s="1">
        <f>IF(T243&lt;200, 0, T243)</f>
        <v>398.9715854973827</v>
      </c>
      <c r="V243" s="5">
        <f>U243*O243</f>
        <v>47677.104466937235</v>
      </c>
      <c r="W243" s="2">
        <f>Q243/(constants!$B$1 * constants!$B$2 * (110/250) * AVERAGE(0.8, 1) * 1.5)</f>
        <v>2.8131583414444057</v>
      </c>
      <c r="X243" s="3">
        <v>0.22199864718250617</v>
      </c>
      <c r="Y243" s="1">
        <f>(W243+X243)*O243</f>
        <v>362.70126014091596</v>
      </c>
      <c r="Z243" s="7">
        <v>1.1000000000000001</v>
      </c>
      <c r="AA243" s="7">
        <v>1</v>
      </c>
      <c r="AB243" s="1">
        <f>Y243*Z243*AA243</f>
        <v>398.97138615500756</v>
      </c>
      <c r="AC243" t="str">
        <f>CONCATENATE("https://wiki.52poke.com/wiki/", B243)</f>
        <v>https://wiki.52poke.com/wiki/冰雪巨龙</v>
      </c>
      <c r="AD243" s="6">
        <f>(T243-AB243)^2</f>
        <v>3.9737382526487155E-8</v>
      </c>
      <c r="AE243" t="str">
        <f>IF(ISNUMBER(SEARCH(AE$1,$D243)),"T","")</f>
        <v/>
      </c>
      <c r="AF243" t="str">
        <f>IF(ISNUMBER(SEARCH(AF$1,$D243)),"T","")</f>
        <v/>
      </c>
      <c r="AG243" t="str">
        <f>IF(ISNUMBER(SEARCH(AG$1,$D243)),"T","")</f>
        <v/>
      </c>
      <c r="AH243" t="str">
        <f>IF(ISNUMBER(SEARCH(AH$1,$D243)),"T","")</f>
        <v/>
      </c>
      <c r="AI243" t="str">
        <f>IF(ISNUMBER(SEARCH(AI$1,$D243)),"T","")</f>
        <v/>
      </c>
      <c r="AJ243" t="str">
        <f>IF(ISNUMBER(SEARCH(AJ$1,$D243)),"T","")</f>
        <v>T</v>
      </c>
      <c r="AK243" t="str">
        <f>IF(ISNUMBER(SEARCH(AK$1,$D243)),"T","")</f>
        <v/>
      </c>
      <c r="AL243" t="str">
        <f>IF(ISNUMBER(SEARCH(AL$1,$D243)),"T","")</f>
        <v/>
      </c>
      <c r="AM243" t="str">
        <f>IF(ISNUMBER(SEARCH(AM$1,$D243)),"T","")</f>
        <v/>
      </c>
      <c r="AN243" t="str">
        <f>IF(ISNUMBER(SEARCH(AN$1,$D243)),"T","")</f>
        <v/>
      </c>
      <c r="AO243" t="str">
        <f>IF(ISNUMBER(SEARCH(AO$1,$D243)),"T","")</f>
        <v/>
      </c>
      <c r="AP243" t="str">
        <f>IF(ISNUMBER(SEARCH(AP$1,$D243)),"T","")</f>
        <v/>
      </c>
      <c r="AQ243" t="str">
        <f>IF(ISNUMBER(SEARCH(AQ$1,$D243)),"T","")</f>
        <v>T</v>
      </c>
      <c r="AR243" t="str">
        <f>IF(ISNUMBER(SEARCH(AR$1,$D243)),"T","")</f>
        <v/>
      </c>
      <c r="AS243" t="str">
        <f>IF(ISNUMBER(SEARCH(AS$1,$D243)),"T","")</f>
        <v/>
      </c>
      <c r="AT243" t="str">
        <f>IF(ISNUMBER(SEARCH(AT$1,$D243)),"T","")</f>
        <v/>
      </c>
      <c r="AU243" t="str">
        <f>IF(ISNUMBER(SEARCH(AU$1,$D243)),"T","")</f>
        <v/>
      </c>
      <c r="AV243" t="str">
        <f>IF(ISNUMBER(SEARCH(AV$1,$D243)),"T","")</f>
        <v/>
      </c>
    </row>
    <row r="244" spans="1:48" x14ac:dyDescent="0.85">
      <c r="A244">
        <v>131</v>
      </c>
      <c r="B244" t="s">
        <v>318</v>
      </c>
      <c r="C244" t="s">
        <v>319</v>
      </c>
      <c r="D244" t="s">
        <v>214</v>
      </c>
      <c r="E244">
        <v>1</v>
      </c>
      <c r="F244">
        <v>130</v>
      </c>
      <c r="G244">
        <v>85</v>
      </c>
      <c r="H244">
        <v>80</v>
      </c>
      <c r="I244">
        <v>85</v>
      </c>
      <c r="J244">
        <v>95</v>
      </c>
      <c r="K244">
        <v>60</v>
      </c>
      <c r="L244">
        <f>MAX(G244,I244)</f>
        <v>85</v>
      </c>
      <c r="M244">
        <f>MIN(H244,J244)</f>
        <v>80</v>
      </c>
      <c r="N244" s="1">
        <f>(F244*2+31)/2+60</f>
        <v>205.5</v>
      </c>
      <c r="O244" s="1">
        <f>(L244*2+31)/2+5</f>
        <v>105.5</v>
      </c>
      <c r="P244" s="1">
        <f>(M244*2+31)/2+5</f>
        <v>100.5</v>
      </c>
      <c r="Q244" s="1">
        <f>N244*P244</f>
        <v>20652.75</v>
      </c>
      <c r="R244" s="1">
        <f>((H244*2+31)/2+5)*N244</f>
        <v>20652.75</v>
      </c>
      <c r="S244" s="1">
        <f>((J244*2+31)/2+5)*N244</f>
        <v>23735.25</v>
      </c>
      <c r="T244" s="1">
        <v>398.93608664813951</v>
      </c>
      <c r="U244" s="1">
        <f>IF(T244&lt;200, 0, T244)</f>
        <v>398.93608664813951</v>
      </c>
      <c r="V244" s="5">
        <f>U244*O244</f>
        <v>42087.757141378715</v>
      </c>
      <c r="W244" s="2">
        <f>Q244/(constants!$B$1 * constants!$B$2 * (110/250) * AVERAGE(0.8, 1) * 1.5)</f>
        <v>3.1642429538438805</v>
      </c>
      <c r="X244" s="3">
        <v>0.27337780183186278</v>
      </c>
      <c r="Y244" s="1">
        <f>(W244+X244)*O244</f>
        <v>362.6689897237909</v>
      </c>
      <c r="Z244" s="7">
        <v>1.1000000000000001</v>
      </c>
      <c r="AA244" s="7">
        <v>1</v>
      </c>
      <c r="AB244" s="1">
        <f>Y244*Z244*AA244</f>
        <v>398.93588869617003</v>
      </c>
      <c r="AC244" t="str">
        <f>CONCATENATE("https://wiki.52poke.com/wiki/", B244)</f>
        <v>https://wiki.52poke.com/wiki/拉普拉斯</v>
      </c>
      <c r="AD244" s="6">
        <f>(T244-AB244)^2</f>
        <v>3.9184982222119922E-8</v>
      </c>
      <c r="AE244" t="str">
        <f>IF(ISNUMBER(SEARCH(AE$1,$D244)),"T","")</f>
        <v/>
      </c>
      <c r="AF244" t="str">
        <f>IF(ISNUMBER(SEARCH(AF$1,$D244)),"T","")</f>
        <v/>
      </c>
      <c r="AG244" t="str">
        <f>IF(ISNUMBER(SEARCH(AG$1,$D244)),"T","")</f>
        <v>T</v>
      </c>
      <c r="AH244" t="str">
        <f>IF(ISNUMBER(SEARCH(AH$1,$D244)),"T","")</f>
        <v/>
      </c>
      <c r="AI244" t="str">
        <f>IF(ISNUMBER(SEARCH(AI$1,$D244)),"T","")</f>
        <v/>
      </c>
      <c r="AJ244" t="str">
        <f>IF(ISNUMBER(SEARCH(AJ$1,$D244)),"T","")</f>
        <v>T</v>
      </c>
      <c r="AK244" t="str">
        <f>IF(ISNUMBER(SEARCH(AK$1,$D244)),"T","")</f>
        <v/>
      </c>
      <c r="AL244" t="str">
        <f>IF(ISNUMBER(SEARCH(AL$1,$D244)),"T","")</f>
        <v/>
      </c>
      <c r="AM244" t="str">
        <f>IF(ISNUMBER(SEARCH(AM$1,$D244)),"T","")</f>
        <v/>
      </c>
      <c r="AN244" t="str">
        <f>IF(ISNUMBER(SEARCH(AN$1,$D244)),"T","")</f>
        <v/>
      </c>
      <c r="AO244" t="str">
        <f>IF(ISNUMBER(SEARCH(AO$1,$D244)),"T","")</f>
        <v/>
      </c>
      <c r="AP244" t="str">
        <f>IF(ISNUMBER(SEARCH(AP$1,$D244)),"T","")</f>
        <v/>
      </c>
      <c r="AQ244" t="str">
        <f>IF(ISNUMBER(SEARCH(AQ$1,$D244)),"T","")</f>
        <v/>
      </c>
      <c r="AR244" t="str">
        <f>IF(ISNUMBER(SEARCH(AR$1,$D244)),"T","")</f>
        <v/>
      </c>
      <c r="AS244" t="str">
        <f>IF(ISNUMBER(SEARCH(AS$1,$D244)),"T","")</f>
        <v/>
      </c>
      <c r="AT244" t="str">
        <f>IF(ISNUMBER(SEARCH(AT$1,$D244)),"T","")</f>
        <v/>
      </c>
      <c r="AU244" t="str">
        <f>IF(ISNUMBER(SEARCH(AU$1,$D244)),"T","")</f>
        <v/>
      </c>
      <c r="AV244" t="str">
        <f>IF(ISNUMBER(SEARCH(AV$1,$D244)),"T","")</f>
        <v/>
      </c>
    </row>
    <row r="245" spans="1:48" x14ac:dyDescent="0.85">
      <c r="A245">
        <v>977</v>
      </c>
      <c r="B245" t="s">
        <v>2157</v>
      </c>
      <c r="C245" t="s">
        <v>2158</v>
      </c>
      <c r="D245" t="s">
        <v>25</v>
      </c>
      <c r="E245">
        <v>9</v>
      </c>
      <c r="F245">
        <v>150</v>
      </c>
      <c r="G245">
        <v>100</v>
      </c>
      <c r="H245">
        <v>115</v>
      </c>
      <c r="I245">
        <v>65</v>
      </c>
      <c r="J245">
        <v>65</v>
      </c>
      <c r="K245">
        <v>35</v>
      </c>
      <c r="L245">
        <f>MAX(G245,I245)</f>
        <v>100</v>
      </c>
      <c r="M245">
        <f>MIN(H245,J245)</f>
        <v>65</v>
      </c>
      <c r="N245" s="1">
        <f>(F245*2+31)/2+60</f>
        <v>225.5</v>
      </c>
      <c r="O245" s="1">
        <f>(L245*2+31)/2+5</f>
        <v>120.5</v>
      </c>
      <c r="P245" s="1">
        <f>(M245*2+31)/2+5</f>
        <v>85.5</v>
      </c>
      <c r="Q245" s="1">
        <f>N245*P245</f>
        <v>19280.25</v>
      </c>
      <c r="R245" s="1">
        <f>((H245*2+31)/2+5)*N245</f>
        <v>30555.25</v>
      </c>
      <c r="S245" s="1">
        <f>((J245*2+31)/2+5)*N245</f>
        <v>19280.25</v>
      </c>
      <c r="T245" s="1">
        <v>398.76587502099454</v>
      </c>
      <c r="U245" s="1">
        <f>IF(T245&lt;200, 0, T245)</f>
        <v>398.76587502099454</v>
      </c>
      <c r="V245" s="5">
        <f>U245*O245</f>
        <v>48051.287940029841</v>
      </c>
      <c r="W245" s="2">
        <f>Q245/(constants!$B$1 * constants!$B$2 * (110/250) * AVERAGE(0.8, 1) * 1.5)</f>
        <v>2.9539598944861325</v>
      </c>
      <c r="X245" s="3">
        <v>5.445703459491924E-2</v>
      </c>
      <c r="Y245" s="1">
        <f>(W245+X245)*O245</f>
        <v>362.51423995426671</v>
      </c>
      <c r="Z245" s="7">
        <v>1.1000000000000001</v>
      </c>
      <c r="AA245" s="7">
        <v>1</v>
      </c>
      <c r="AB245" s="1">
        <f>Y245*Z245*AA245</f>
        <v>398.76566394969342</v>
      </c>
      <c r="AC245" t="str">
        <f>CONCATENATE("https://wiki.52poke.com/wiki/", B245)</f>
        <v>https://wiki.52poke.com/wiki/吃吼霸</v>
      </c>
      <c r="AD245" s="6">
        <f>(T245-AB245)^2</f>
        <v>4.4551094157929687E-8</v>
      </c>
      <c r="AE245" t="str">
        <f>IF(ISNUMBER(SEARCH(AE$1,$D245)),"T","")</f>
        <v/>
      </c>
      <c r="AF245" t="str">
        <f>IF(ISNUMBER(SEARCH(AF$1,$D245)),"T","")</f>
        <v/>
      </c>
      <c r="AG245" t="str">
        <f>IF(ISNUMBER(SEARCH(AG$1,$D245)),"T","")</f>
        <v>T</v>
      </c>
      <c r="AH245" t="str">
        <f>IF(ISNUMBER(SEARCH(AH$1,$D245)),"T","")</f>
        <v/>
      </c>
      <c r="AI245" t="str">
        <f>IF(ISNUMBER(SEARCH(AI$1,$D245)),"T","")</f>
        <v/>
      </c>
      <c r="AJ245" t="str">
        <f>IF(ISNUMBER(SEARCH(AJ$1,$D245)),"T","")</f>
        <v/>
      </c>
      <c r="AK245" t="str">
        <f>IF(ISNUMBER(SEARCH(AK$1,$D245)),"T","")</f>
        <v/>
      </c>
      <c r="AL245" t="str">
        <f>IF(ISNUMBER(SEARCH(AL$1,$D245)),"T","")</f>
        <v/>
      </c>
      <c r="AM245" t="str">
        <f>IF(ISNUMBER(SEARCH(AM$1,$D245)),"T","")</f>
        <v/>
      </c>
      <c r="AN245" t="str">
        <f>IF(ISNUMBER(SEARCH(AN$1,$D245)),"T","")</f>
        <v/>
      </c>
      <c r="AO245" t="str">
        <f>IF(ISNUMBER(SEARCH(AO$1,$D245)),"T","")</f>
        <v/>
      </c>
      <c r="AP245" t="str">
        <f>IF(ISNUMBER(SEARCH(AP$1,$D245)),"T","")</f>
        <v/>
      </c>
      <c r="AQ245" t="str">
        <f>IF(ISNUMBER(SEARCH(AQ$1,$D245)),"T","")</f>
        <v/>
      </c>
      <c r="AR245" t="str">
        <f>IF(ISNUMBER(SEARCH(AR$1,$D245)),"T","")</f>
        <v/>
      </c>
      <c r="AS245" t="str">
        <f>IF(ISNUMBER(SEARCH(AS$1,$D245)),"T","")</f>
        <v/>
      </c>
      <c r="AT245" t="str">
        <f>IF(ISNUMBER(SEARCH(AT$1,$D245)),"T","")</f>
        <v/>
      </c>
      <c r="AU245" t="str">
        <f>IF(ISNUMBER(SEARCH(AU$1,$D245)),"T","")</f>
        <v/>
      </c>
      <c r="AV245" t="str">
        <f>IF(ISNUMBER(SEARCH(AV$1,$D245)),"T","")</f>
        <v/>
      </c>
    </row>
    <row r="246" spans="1:48" x14ac:dyDescent="0.85">
      <c r="A246">
        <v>862</v>
      </c>
      <c r="B246" t="s">
        <v>1907</v>
      </c>
      <c r="C246" t="s">
        <v>1908</v>
      </c>
      <c r="D246" t="s">
        <v>54</v>
      </c>
      <c r="E246">
        <v>8</v>
      </c>
      <c r="F246">
        <v>93</v>
      </c>
      <c r="G246">
        <v>90</v>
      </c>
      <c r="H246">
        <v>101</v>
      </c>
      <c r="I246">
        <v>60</v>
      </c>
      <c r="J246">
        <v>81</v>
      </c>
      <c r="K246">
        <v>95</v>
      </c>
      <c r="L246">
        <f>MAX(G246,I246)</f>
        <v>90</v>
      </c>
      <c r="M246">
        <f>MIN(H246,J246)</f>
        <v>81</v>
      </c>
      <c r="N246" s="1">
        <f>(F246*2+31)/2+60</f>
        <v>168.5</v>
      </c>
      <c r="O246" s="1">
        <f>(L246*2+31)/2+5</f>
        <v>110.5</v>
      </c>
      <c r="P246" s="1">
        <f>(M246*2+31)/2+5</f>
        <v>101.5</v>
      </c>
      <c r="Q246" s="1">
        <f>N246*P246</f>
        <v>17102.75</v>
      </c>
      <c r="R246" s="1">
        <f>((H246*2+31)/2+5)*N246</f>
        <v>20472.75</v>
      </c>
      <c r="S246" s="1">
        <f>((J246*2+31)/2+5)*N246</f>
        <v>17102.75</v>
      </c>
      <c r="T246" s="1">
        <v>398.69937410266192</v>
      </c>
      <c r="U246" s="1">
        <f>IF(T246&lt;200, 0, T246)</f>
        <v>398.69937410266192</v>
      </c>
      <c r="V246" s="5">
        <f>U246*O246</f>
        <v>44056.280838344144</v>
      </c>
      <c r="W246" s="2">
        <f>Q246/(constants!$B$1 * constants!$B$2 * (110/250) * AVERAGE(0.8, 1) * 1.5)</f>
        <v>2.6203414159786673</v>
      </c>
      <c r="X246" s="3">
        <v>0.65978365524831206</v>
      </c>
      <c r="Y246" s="1">
        <f>(W246+X246)*O246</f>
        <v>362.45382037058124</v>
      </c>
      <c r="Z246" s="7">
        <v>1.1000000000000001</v>
      </c>
      <c r="AA246" s="7">
        <v>1</v>
      </c>
      <c r="AB246" s="1">
        <f>Y246*Z246*AA246</f>
        <v>398.6992024076394</v>
      </c>
      <c r="AC246" t="str">
        <f>CONCATENATE("https://wiki.52poke.com/wiki/", B246)</f>
        <v>https://wiki.52poke.com/wiki/堵拦熊</v>
      </c>
      <c r="AD246" s="6">
        <f>(T246-AB246)^2</f>
        <v>2.9479180756737227E-8</v>
      </c>
      <c r="AE246" t="str">
        <f>IF(ISNUMBER(SEARCH(AE$1,$D246)),"T","")</f>
        <v>T</v>
      </c>
      <c r="AF246" t="str">
        <f>IF(ISNUMBER(SEARCH(AF$1,$D246)),"T","")</f>
        <v/>
      </c>
      <c r="AG246" t="str">
        <f>IF(ISNUMBER(SEARCH(AG$1,$D246)),"T","")</f>
        <v/>
      </c>
      <c r="AH246" t="str">
        <f>IF(ISNUMBER(SEARCH(AH$1,$D246)),"T","")</f>
        <v/>
      </c>
      <c r="AI246" t="str">
        <f>IF(ISNUMBER(SEARCH(AI$1,$D246)),"T","")</f>
        <v/>
      </c>
      <c r="AJ246" t="str">
        <f>IF(ISNUMBER(SEARCH(AJ$1,$D246)),"T","")</f>
        <v/>
      </c>
      <c r="AK246" t="str">
        <f>IF(ISNUMBER(SEARCH(AK$1,$D246)),"T","")</f>
        <v/>
      </c>
      <c r="AL246" t="str">
        <f>IF(ISNUMBER(SEARCH(AL$1,$D246)),"T","")</f>
        <v/>
      </c>
      <c r="AM246" t="str">
        <f>IF(ISNUMBER(SEARCH(AM$1,$D246)),"T","")</f>
        <v/>
      </c>
      <c r="AN246" t="str">
        <f>IF(ISNUMBER(SEARCH(AN$1,$D246)),"T","")</f>
        <v/>
      </c>
      <c r="AO246" t="str">
        <f>IF(ISNUMBER(SEARCH(AO$1,$D246)),"T","")</f>
        <v/>
      </c>
      <c r="AP246" t="str">
        <f>IF(ISNUMBER(SEARCH(AP$1,$D246)),"T","")</f>
        <v/>
      </c>
      <c r="AQ246" t="str">
        <f>IF(ISNUMBER(SEARCH(AQ$1,$D246)),"T","")</f>
        <v/>
      </c>
      <c r="AR246" t="str">
        <f>IF(ISNUMBER(SEARCH(AR$1,$D246)),"T","")</f>
        <v/>
      </c>
      <c r="AS246" t="str">
        <f>IF(ISNUMBER(SEARCH(AS$1,$D246)),"T","")</f>
        <v/>
      </c>
      <c r="AT246" t="str">
        <f>IF(ISNUMBER(SEARCH(AT$1,$D246)),"T","")</f>
        <v>T</v>
      </c>
      <c r="AU246" t="str">
        <f>IF(ISNUMBER(SEARCH(AU$1,$D246)),"T","")</f>
        <v/>
      </c>
      <c r="AV246" t="str">
        <f>IF(ISNUMBER(SEARCH(AV$1,$D246)),"T","")</f>
        <v/>
      </c>
    </row>
    <row r="247" spans="1:48" x14ac:dyDescent="0.85">
      <c r="A247">
        <v>916</v>
      </c>
      <c r="B247" t="s">
        <v>2023</v>
      </c>
      <c r="C247" t="s">
        <v>2024</v>
      </c>
      <c r="D247" t="s">
        <v>265</v>
      </c>
      <c r="E247">
        <v>9</v>
      </c>
      <c r="F247">
        <v>110</v>
      </c>
      <c r="G247">
        <v>100</v>
      </c>
      <c r="H247">
        <v>75</v>
      </c>
      <c r="I247">
        <v>59</v>
      </c>
      <c r="J247">
        <v>80</v>
      </c>
      <c r="K247">
        <v>65</v>
      </c>
      <c r="L247">
        <f>MAX(G247,I247)</f>
        <v>100</v>
      </c>
      <c r="M247">
        <f>MIN(H247,J247)</f>
        <v>75</v>
      </c>
      <c r="N247" s="1">
        <f>(F247*2+31)/2+60</f>
        <v>185.5</v>
      </c>
      <c r="O247" s="1">
        <f>(L247*2+31)/2+5</f>
        <v>120.5</v>
      </c>
      <c r="P247" s="1">
        <f>(M247*2+31)/2+5</f>
        <v>95.5</v>
      </c>
      <c r="Q247" s="1">
        <f>N247*P247</f>
        <v>17715.25</v>
      </c>
      <c r="R247" s="1">
        <f>((H247*2+31)/2+5)*N247</f>
        <v>17715.25</v>
      </c>
      <c r="S247" s="1">
        <f>((J247*2+31)/2+5)*N247</f>
        <v>18642.75</v>
      </c>
      <c r="T247" s="1">
        <v>398.14537148402451</v>
      </c>
      <c r="U247" s="1">
        <f>IF(T247&lt;200, 0, T247)</f>
        <v>398.14537148402451</v>
      </c>
      <c r="V247" s="5">
        <f>U247*O247</f>
        <v>47976.51726382495</v>
      </c>
      <c r="W247" s="2">
        <f>Q247/(constants!$B$1 * constants!$B$2 * (110/250) * AVERAGE(0.8, 1) * 1.5)</f>
        <v>2.7141835827230176</v>
      </c>
      <c r="X247" s="3">
        <v>0.2895521965725153</v>
      </c>
      <c r="Y247" s="1">
        <f>(W247+X247)*O247</f>
        <v>361.95016140511171</v>
      </c>
      <c r="Z247" s="7">
        <v>1.1000000000000001</v>
      </c>
      <c r="AA247" s="7">
        <v>1</v>
      </c>
      <c r="AB247" s="1">
        <f>Y247*Z247*AA247</f>
        <v>398.14517754562291</v>
      </c>
      <c r="AC247" t="str">
        <f>CONCATENATE("https://wiki.52poke.com/wiki/", B247)</f>
        <v>https://wiki.52poke.com/wiki/飘香豚</v>
      </c>
      <c r="AD247" s="6">
        <f>(T247-AB247)^2</f>
        <v>3.7612103612872829E-8</v>
      </c>
      <c r="AE247" t="str">
        <f>IF(ISNUMBER(SEARCH(AE$1,$D247)),"T","")</f>
        <v>T</v>
      </c>
      <c r="AF247" t="str">
        <f>IF(ISNUMBER(SEARCH(AF$1,$D247)),"T","")</f>
        <v/>
      </c>
      <c r="AG247" t="str">
        <f>IF(ISNUMBER(SEARCH(AG$1,$D247)),"T","")</f>
        <v/>
      </c>
      <c r="AH247" t="str">
        <f>IF(ISNUMBER(SEARCH(AH$1,$D247)),"T","")</f>
        <v/>
      </c>
      <c r="AI247" t="str">
        <f>IF(ISNUMBER(SEARCH(AI$1,$D247)),"T","")</f>
        <v/>
      </c>
      <c r="AJ247" t="str">
        <f>IF(ISNUMBER(SEARCH(AJ$1,$D247)),"T","")</f>
        <v/>
      </c>
      <c r="AK247" t="str">
        <f>IF(ISNUMBER(SEARCH(AK$1,$D247)),"T","")</f>
        <v/>
      </c>
      <c r="AL247" t="str">
        <f>IF(ISNUMBER(SEARCH(AL$1,$D247)),"T","")</f>
        <v/>
      </c>
      <c r="AM247" t="str">
        <f>IF(ISNUMBER(SEARCH(AM$1,$D247)),"T","")</f>
        <v/>
      </c>
      <c r="AN247" t="str">
        <f>IF(ISNUMBER(SEARCH(AN$1,$D247)),"T","")</f>
        <v/>
      </c>
      <c r="AO247" t="str">
        <f>IF(ISNUMBER(SEARCH(AO$1,$D247)),"T","")</f>
        <v/>
      </c>
      <c r="AP247" t="str">
        <f>IF(ISNUMBER(SEARCH(AP$1,$D247)),"T","")</f>
        <v/>
      </c>
      <c r="AQ247" t="str">
        <f>IF(ISNUMBER(SEARCH(AQ$1,$D247)),"T","")</f>
        <v/>
      </c>
      <c r="AR247" t="str">
        <f>IF(ISNUMBER(SEARCH(AR$1,$D247)),"T","")</f>
        <v/>
      </c>
      <c r="AS247" t="str">
        <f>IF(ISNUMBER(SEARCH(AS$1,$D247)),"T","")</f>
        <v/>
      </c>
      <c r="AT247" t="str">
        <f>IF(ISNUMBER(SEARCH(AT$1,$D247)),"T","")</f>
        <v/>
      </c>
      <c r="AU247" t="str">
        <f>IF(ISNUMBER(SEARCH(AU$1,$D247)),"T","")</f>
        <v/>
      </c>
      <c r="AV247" t="str">
        <f>IF(ISNUMBER(SEARCH(AV$1,$D247)),"T","")</f>
        <v/>
      </c>
    </row>
    <row r="248" spans="1:48" x14ac:dyDescent="0.85">
      <c r="A248">
        <v>477</v>
      </c>
      <c r="B248" t="s">
        <v>1073</v>
      </c>
      <c r="C248" t="s">
        <v>1074</v>
      </c>
      <c r="D248" t="s">
        <v>470</v>
      </c>
      <c r="E248">
        <v>4</v>
      </c>
      <c r="F248">
        <v>45</v>
      </c>
      <c r="G248">
        <v>100</v>
      </c>
      <c r="H248">
        <v>135</v>
      </c>
      <c r="I248">
        <v>65</v>
      </c>
      <c r="J248">
        <v>135</v>
      </c>
      <c r="K248">
        <v>45</v>
      </c>
      <c r="L248">
        <f>MAX(G248,I248)</f>
        <v>100</v>
      </c>
      <c r="M248">
        <f>MIN(H248,J248)</f>
        <v>135</v>
      </c>
      <c r="N248" s="1">
        <f>(F248*2+31)/2+60</f>
        <v>120.5</v>
      </c>
      <c r="O248" s="1">
        <f>(L248*2+31)/2+5</f>
        <v>120.5</v>
      </c>
      <c r="P248" s="1">
        <f>(M248*2+31)/2+5</f>
        <v>155.5</v>
      </c>
      <c r="Q248" s="1">
        <f>N248*P248</f>
        <v>18737.75</v>
      </c>
      <c r="R248" s="1">
        <f>((H248*2+31)/2+5)*N248</f>
        <v>18737.75</v>
      </c>
      <c r="S248" s="1">
        <f>((J248*2+31)/2+5)*N248</f>
        <v>18737.75</v>
      </c>
      <c r="T248" s="1">
        <v>396.81921565758557</v>
      </c>
      <c r="U248" s="1">
        <f>IF(T248&lt;200, 0, T248)</f>
        <v>396.81921565758557</v>
      </c>
      <c r="V248" s="5">
        <f>U248*O248</f>
        <v>47816.715486739064</v>
      </c>
      <c r="W248" s="2">
        <f>Q248/(constants!$B$1 * constants!$B$2 * (110/250) * AVERAGE(0.8, 1) * 1.5)</f>
        <v>2.8708425467982797</v>
      </c>
      <c r="X248" s="3">
        <v>0.12288820028074476</v>
      </c>
      <c r="Y248" s="1">
        <f>(W248+X248)*O248</f>
        <v>360.74455502302249</v>
      </c>
      <c r="Z248" s="7">
        <v>1.1000000000000001</v>
      </c>
      <c r="AA248" s="7">
        <v>1</v>
      </c>
      <c r="AB248" s="1">
        <f>Y248*Z248*AA248</f>
        <v>396.81901052532476</v>
      </c>
      <c r="AC248" t="str">
        <f>CONCATENATE("https://wiki.52poke.com/wiki/", B248)</f>
        <v>https://wiki.52poke.com/wiki/黑夜魔灵</v>
      </c>
      <c r="AD248" s="6">
        <f>(T248-AB248)^2</f>
        <v>4.207924442779272E-8</v>
      </c>
      <c r="AE248" t="str">
        <f>IF(ISNUMBER(SEARCH(AE$1,$D248)),"T","")</f>
        <v/>
      </c>
      <c r="AF248" t="str">
        <f>IF(ISNUMBER(SEARCH(AF$1,$D248)),"T","")</f>
        <v/>
      </c>
      <c r="AG248" t="str">
        <f>IF(ISNUMBER(SEARCH(AG$1,$D248)),"T","")</f>
        <v/>
      </c>
      <c r="AH248" t="str">
        <f>IF(ISNUMBER(SEARCH(AH$1,$D248)),"T","")</f>
        <v/>
      </c>
      <c r="AI248" t="str">
        <f>IF(ISNUMBER(SEARCH(AI$1,$D248)),"T","")</f>
        <v/>
      </c>
      <c r="AJ248" t="str">
        <f>IF(ISNUMBER(SEARCH(AJ$1,$D248)),"T","")</f>
        <v/>
      </c>
      <c r="AK248" t="str">
        <f>IF(ISNUMBER(SEARCH(AK$1,$D248)),"T","")</f>
        <v/>
      </c>
      <c r="AL248" t="str">
        <f>IF(ISNUMBER(SEARCH(AL$1,$D248)),"T","")</f>
        <v/>
      </c>
      <c r="AM248" t="str">
        <f>IF(ISNUMBER(SEARCH(AM$1,$D248)),"T","")</f>
        <v/>
      </c>
      <c r="AN248" t="str">
        <f>IF(ISNUMBER(SEARCH(AN$1,$D248)),"T","")</f>
        <v/>
      </c>
      <c r="AO248" t="str">
        <f>IF(ISNUMBER(SEARCH(AO$1,$D248)),"T","")</f>
        <v/>
      </c>
      <c r="AP248" t="str">
        <f>IF(ISNUMBER(SEARCH(AP$1,$D248)),"T","")</f>
        <v/>
      </c>
      <c r="AQ248" t="str">
        <f>IF(ISNUMBER(SEARCH(AQ$1,$D248)),"T","")</f>
        <v/>
      </c>
      <c r="AR248" t="str">
        <f>IF(ISNUMBER(SEARCH(AR$1,$D248)),"T","")</f>
        <v>T</v>
      </c>
      <c r="AS248" t="str">
        <f>IF(ISNUMBER(SEARCH(AS$1,$D248)),"T","")</f>
        <v/>
      </c>
      <c r="AT248" t="str">
        <f>IF(ISNUMBER(SEARCH(AT$1,$D248)),"T","")</f>
        <v/>
      </c>
      <c r="AU248" t="str">
        <f>IF(ISNUMBER(SEARCH(AU$1,$D248)),"T","")</f>
        <v/>
      </c>
      <c r="AV248" t="str">
        <f>IF(ISNUMBER(SEARCH(AV$1,$D248)),"T","")</f>
        <v/>
      </c>
    </row>
    <row r="249" spans="1:48" x14ac:dyDescent="0.85">
      <c r="A249">
        <v>308</v>
      </c>
      <c r="B249" t="s">
        <v>712</v>
      </c>
      <c r="C249" t="s">
        <v>713</v>
      </c>
      <c r="D249" t="s">
        <v>710</v>
      </c>
      <c r="E249">
        <v>3</v>
      </c>
      <c r="F249">
        <v>60</v>
      </c>
      <c r="G249">
        <v>60</v>
      </c>
      <c r="H249">
        <v>75</v>
      </c>
      <c r="I249">
        <v>60</v>
      </c>
      <c r="J249">
        <v>75</v>
      </c>
      <c r="K249">
        <v>80</v>
      </c>
      <c r="L249">
        <f>MAX(G249,I249)</f>
        <v>60</v>
      </c>
      <c r="M249">
        <f>MIN(H249,J249)</f>
        <v>75</v>
      </c>
      <c r="N249" s="1">
        <f>(F249*2+31)/2+60</f>
        <v>135.5</v>
      </c>
      <c r="O249" s="1">
        <f>(L249*2+31)/2+5</f>
        <v>80.5</v>
      </c>
      <c r="P249" s="1">
        <f>(M249*2+31)/2+5</f>
        <v>95.5</v>
      </c>
      <c r="Q249" s="1">
        <f>N249*P249</f>
        <v>12940.25</v>
      </c>
      <c r="R249" s="1">
        <f>((H249*2+31)/2+5)*N249</f>
        <v>12940.25</v>
      </c>
      <c r="S249" s="1">
        <f>((J249*2+31)/2+5)*N249</f>
        <v>12940.25</v>
      </c>
      <c r="T249" s="1">
        <v>396.74947859299232</v>
      </c>
      <c r="U249" s="1">
        <f>IF(T249&lt;200, 0, T249)</f>
        <v>396.74947859299232</v>
      </c>
      <c r="V249" s="5">
        <f>U249*O249</f>
        <v>31938.333026735883</v>
      </c>
      <c r="W249" s="2">
        <f>Q249/(constants!$B$1 * constants!$B$2 * (110/250) * AVERAGE(0.8, 1) * 1.5)</f>
        <v>1.9825977113691045</v>
      </c>
      <c r="X249" s="3">
        <v>0.48168369560556423</v>
      </c>
      <c r="Y249" s="1">
        <f>(W249+X249)*O249</f>
        <v>198.37465326146085</v>
      </c>
      <c r="Z249" s="7">
        <v>2</v>
      </c>
      <c r="AA249" s="7">
        <v>1</v>
      </c>
      <c r="AB249" s="1">
        <f>Y249*Z249*AA249</f>
        <v>396.7493065229217</v>
      </c>
      <c r="AC249" t="str">
        <f>CONCATENATE("https://wiki.52poke.com/wiki/", B249)</f>
        <v>https://wiki.52poke.com/wiki/恰雷姆</v>
      </c>
      <c r="AD249" s="6">
        <f>(T249-AB249)^2</f>
        <v>2.9608109202724996E-8</v>
      </c>
      <c r="AE249" t="str">
        <f>IF(ISNUMBER(SEARCH(AE$1,$D249)),"T","")</f>
        <v/>
      </c>
      <c r="AF249" t="str">
        <f>IF(ISNUMBER(SEARCH(AF$1,$D249)),"T","")</f>
        <v/>
      </c>
      <c r="AG249" t="str">
        <f>IF(ISNUMBER(SEARCH(AG$1,$D249)),"T","")</f>
        <v/>
      </c>
      <c r="AH249" t="str">
        <f>IF(ISNUMBER(SEARCH(AH$1,$D249)),"T","")</f>
        <v/>
      </c>
      <c r="AI249" t="str">
        <f>IF(ISNUMBER(SEARCH(AI$1,$D249)),"T","")</f>
        <v/>
      </c>
      <c r="AJ249" t="str">
        <f>IF(ISNUMBER(SEARCH(AJ$1,$D249)),"T","")</f>
        <v/>
      </c>
      <c r="AK249" t="str">
        <f>IF(ISNUMBER(SEARCH(AK$1,$D249)),"T","")</f>
        <v>T</v>
      </c>
      <c r="AL249" t="str">
        <f>IF(ISNUMBER(SEARCH(AL$1,$D249)),"T","")</f>
        <v/>
      </c>
      <c r="AM249" t="str">
        <f>IF(ISNUMBER(SEARCH(AM$1,$D249)),"T","")</f>
        <v/>
      </c>
      <c r="AN249" t="str">
        <f>IF(ISNUMBER(SEARCH(AN$1,$D249)),"T","")</f>
        <v/>
      </c>
      <c r="AO249" t="str">
        <f>IF(ISNUMBER(SEARCH(AO$1,$D249)),"T","")</f>
        <v>T</v>
      </c>
      <c r="AP249" t="str">
        <f>IF(ISNUMBER(SEARCH(AP$1,$D249)),"T","")</f>
        <v/>
      </c>
      <c r="AQ249" t="str">
        <f>IF(ISNUMBER(SEARCH(AQ$1,$D249)),"T","")</f>
        <v/>
      </c>
      <c r="AR249" t="str">
        <f>IF(ISNUMBER(SEARCH(AR$1,$D249)),"T","")</f>
        <v/>
      </c>
      <c r="AS249" t="str">
        <f>IF(ISNUMBER(SEARCH(AS$1,$D249)),"T","")</f>
        <v/>
      </c>
      <c r="AT249" t="str">
        <f>IF(ISNUMBER(SEARCH(AT$1,$D249)),"T","")</f>
        <v/>
      </c>
      <c r="AU249" t="str">
        <f>IF(ISNUMBER(SEARCH(AU$1,$D249)),"T","")</f>
        <v/>
      </c>
      <c r="AV249" t="str">
        <f>IF(ISNUMBER(SEARCH(AV$1,$D249)),"T","")</f>
        <v/>
      </c>
    </row>
    <row r="250" spans="1:48" x14ac:dyDescent="0.85">
      <c r="A250">
        <v>795</v>
      </c>
      <c r="B250" t="s">
        <v>1765</v>
      </c>
      <c r="C250" t="s">
        <v>1766</v>
      </c>
      <c r="D250" t="s">
        <v>505</v>
      </c>
      <c r="E250">
        <v>7</v>
      </c>
      <c r="F250">
        <v>71</v>
      </c>
      <c r="G250">
        <v>137</v>
      </c>
      <c r="H250">
        <v>37</v>
      </c>
      <c r="I250">
        <v>137</v>
      </c>
      <c r="J250">
        <v>37</v>
      </c>
      <c r="K250">
        <v>151</v>
      </c>
      <c r="L250">
        <f>MAX(G250,I250)</f>
        <v>137</v>
      </c>
      <c r="M250">
        <f>MIN(H250,J250)</f>
        <v>37</v>
      </c>
      <c r="N250" s="1">
        <f>(F250*2+31)/2+60</f>
        <v>146.5</v>
      </c>
      <c r="O250" s="1">
        <f>(L250*2+31)/2+5</f>
        <v>157.5</v>
      </c>
      <c r="P250" s="1">
        <f>(M250*2+31)/2+5</f>
        <v>57.5</v>
      </c>
      <c r="Q250" s="1">
        <f>N250*P250</f>
        <v>8423.75</v>
      </c>
      <c r="R250" s="1">
        <f>((H250*2+31)/2+5)*N250</f>
        <v>8423.75</v>
      </c>
      <c r="S250" s="1">
        <f>((J250*2+31)/2+5)*N250</f>
        <v>8423.75</v>
      </c>
      <c r="T250" s="1">
        <v>396.12221296170804</v>
      </c>
      <c r="U250" s="1">
        <f>IF(T250&lt;200, 0, T250)</f>
        <v>396.12221296170804</v>
      </c>
      <c r="V250" s="5">
        <f>U250*O250</f>
        <v>62389.248541469016</v>
      </c>
      <c r="W250" s="2">
        <f>Q250/(constants!$B$1 * constants!$B$2 * (110/250) * AVERAGE(0.8, 1) * 1.5)</f>
        <v>1.2906170646738273</v>
      </c>
      <c r="X250" s="3">
        <v>0.99580193922839511</v>
      </c>
      <c r="Y250" s="1">
        <f>(W250+X250)*O250</f>
        <v>360.11099311460003</v>
      </c>
      <c r="Z250" s="7">
        <v>1.1000000000000001</v>
      </c>
      <c r="AA250" s="7">
        <v>1</v>
      </c>
      <c r="AB250" s="1">
        <f>Y250*Z250*AA250</f>
        <v>396.12209242606008</v>
      </c>
      <c r="AC250" t="str">
        <f>CONCATENATE("https://wiki.52poke.com/wiki/", B250)</f>
        <v>https://wiki.52poke.com/wiki/费洛美螂</v>
      </c>
      <c r="AD250" s="6">
        <f>(T250-AB250)^2</f>
        <v>1.4528842430554634E-8</v>
      </c>
      <c r="AE250" t="str">
        <f>IF(ISNUMBER(SEARCH(AE$1,$D250)),"T","")</f>
        <v/>
      </c>
      <c r="AF250" t="str">
        <f>IF(ISNUMBER(SEARCH(AF$1,$D250)),"T","")</f>
        <v/>
      </c>
      <c r="AG250" t="str">
        <f>IF(ISNUMBER(SEARCH(AG$1,$D250)),"T","")</f>
        <v/>
      </c>
      <c r="AH250" t="str">
        <f>IF(ISNUMBER(SEARCH(AH$1,$D250)),"T","")</f>
        <v/>
      </c>
      <c r="AI250" t="str">
        <f>IF(ISNUMBER(SEARCH(AI$1,$D250)),"T","")</f>
        <v/>
      </c>
      <c r="AJ250" t="str">
        <f>IF(ISNUMBER(SEARCH(AJ$1,$D250)),"T","")</f>
        <v/>
      </c>
      <c r="AK250" t="str">
        <f>IF(ISNUMBER(SEARCH(AK$1,$D250)),"T","")</f>
        <v>T</v>
      </c>
      <c r="AL250" t="str">
        <f>IF(ISNUMBER(SEARCH(AL$1,$D250)),"T","")</f>
        <v/>
      </c>
      <c r="AM250" t="str">
        <f>IF(ISNUMBER(SEARCH(AM$1,$D250)),"T","")</f>
        <v/>
      </c>
      <c r="AN250" t="str">
        <f>IF(ISNUMBER(SEARCH(AN$1,$D250)),"T","")</f>
        <v/>
      </c>
      <c r="AO250" t="str">
        <f>IF(ISNUMBER(SEARCH(AO$1,$D250)),"T","")</f>
        <v/>
      </c>
      <c r="AP250" t="str">
        <f>IF(ISNUMBER(SEARCH(AP$1,$D250)),"T","")</f>
        <v>T</v>
      </c>
      <c r="AQ250" t="str">
        <f>IF(ISNUMBER(SEARCH(AQ$1,$D250)),"T","")</f>
        <v/>
      </c>
      <c r="AR250" t="str">
        <f>IF(ISNUMBER(SEARCH(AR$1,$D250)),"T","")</f>
        <v/>
      </c>
      <c r="AS250" t="str">
        <f>IF(ISNUMBER(SEARCH(AS$1,$D250)),"T","")</f>
        <v/>
      </c>
      <c r="AT250" t="str">
        <f>IF(ISNUMBER(SEARCH(AT$1,$D250)),"T","")</f>
        <v/>
      </c>
      <c r="AU250" t="str">
        <f>IF(ISNUMBER(SEARCH(AU$1,$D250)),"T","")</f>
        <v/>
      </c>
      <c r="AV250" t="str">
        <f>IF(ISNUMBER(SEARCH(AV$1,$D250)),"T","")</f>
        <v/>
      </c>
    </row>
    <row r="251" spans="1:48" x14ac:dyDescent="0.85">
      <c r="A251">
        <v>658</v>
      </c>
      <c r="B251" t="s">
        <v>1462</v>
      </c>
      <c r="C251" t="s">
        <v>1463</v>
      </c>
      <c r="D251" t="s">
        <v>733</v>
      </c>
      <c r="E251">
        <v>6</v>
      </c>
      <c r="F251">
        <v>72</v>
      </c>
      <c r="G251">
        <v>95</v>
      </c>
      <c r="H251">
        <v>67</v>
      </c>
      <c r="I251">
        <v>103</v>
      </c>
      <c r="J251">
        <v>71</v>
      </c>
      <c r="K251">
        <v>122</v>
      </c>
      <c r="L251">
        <f>MAX(G251,I251)</f>
        <v>103</v>
      </c>
      <c r="M251">
        <f>MIN(H251,J251)</f>
        <v>67</v>
      </c>
      <c r="N251" s="1">
        <f>(F251*2+31)/2+60</f>
        <v>147.5</v>
      </c>
      <c r="O251" s="1">
        <f>(L251*2+31)/2+5</f>
        <v>123.5</v>
      </c>
      <c r="P251" s="1">
        <f>(M251*2+31)/2+5</f>
        <v>87.5</v>
      </c>
      <c r="Q251" s="1">
        <f>N251*P251</f>
        <v>12906.25</v>
      </c>
      <c r="R251" s="1">
        <f>((H251*2+31)/2+5)*N251</f>
        <v>12906.25</v>
      </c>
      <c r="S251" s="1">
        <f>((J251*2+31)/2+5)*N251</f>
        <v>13496.25</v>
      </c>
      <c r="T251" s="1">
        <v>395.54912082598764</v>
      </c>
      <c r="U251" s="1">
        <f>IF(T251&lt;200, 0, T251)</f>
        <v>395.54912082598764</v>
      </c>
      <c r="V251" s="5">
        <f>U251*O251</f>
        <v>48850.316422009477</v>
      </c>
      <c r="W251" s="2">
        <f>Q251/(constants!$B$1 * constants!$B$2 * (110/250) * AVERAGE(0.8, 1) * 1.5)</f>
        <v>1.9773885135416631</v>
      </c>
      <c r="X251" s="3">
        <v>0.93427122894393788</v>
      </c>
      <c r="Y251" s="1">
        <f>(W251+X251)*O251</f>
        <v>359.58997819697174</v>
      </c>
      <c r="Z251" s="7">
        <v>1.1000000000000001</v>
      </c>
      <c r="AA251" s="7">
        <v>1</v>
      </c>
      <c r="AB251" s="1">
        <f>Y251*Z251*AA251</f>
        <v>395.54897601666897</v>
      </c>
      <c r="AC251" t="str">
        <f>CONCATENATE("https://wiki.52poke.com/wiki/", B251)</f>
        <v>https://wiki.52poke.com/wiki/甲贺忍蛙</v>
      </c>
      <c r="AD251" s="6">
        <f>(T251-AB251)^2</f>
        <v>2.0969738773541802E-8</v>
      </c>
      <c r="AE251" t="str">
        <f>IF(ISNUMBER(SEARCH(AE$1,$D251)),"T","")</f>
        <v/>
      </c>
      <c r="AF251" t="str">
        <f>IF(ISNUMBER(SEARCH(AF$1,$D251)),"T","")</f>
        <v/>
      </c>
      <c r="AG251" t="str">
        <f>IF(ISNUMBER(SEARCH(AG$1,$D251)),"T","")</f>
        <v>T</v>
      </c>
      <c r="AH251" t="str">
        <f>IF(ISNUMBER(SEARCH(AH$1,$D251)),"T","")</f>
        <v/>
      </c>
      <c r="AI251" t="str">
        <f>IF(ISNUMBER(SEARCH(AI$1,$D251)),"T","")</f>
        <v/>
      </c>
      <c r="AJ251" t="str">
        <f>IF(ISNUMBER(SEARCH(AJ$1,$D251)),"T","")</f>
        <v/>
      </c>
      <c r="AK251" t="str">
        <f>IF(ISNUMBER(SEARCH(AK$1,$D251)),"T","")</f>
        <v/>
      </c>
      <c r="AL251" t="str">
        <f>IF(ISNUMBER(SEARCH(AL$1,$D251)),"T","")</f>
        <v/>
      </c>
      <c r="AM251" t="str">
        <f>IF(ISNUMBER(SEARCH(AM$1,$D251)),"T","")</f>
        <v/>
      </c>
      <c r="AN251" t="str">
        <f>IF(ISNUMBER(SEARCH(AN$1,$D251)),"T","")</f>
        <v/>
      </c>
      <c r="AO251" t="str">
        <f>IF(ISNUMBER(SEARCH(AO$1,$D251)),"T","")</f>
        <v/>
      </c>
      <c r="AP251" t="str">
        <f>IF(ISNUMBER(SEARCH(AP$1,$D251)),"T","")</f>
        <v/>
      </c>
      <c r="AQ251" t="str">
        <f>IF(ISNUMBER(SEARCH(AQ$1,$D251)),"T","")</f>
        <v/>
      </c>
      <c r="AR251" t="str">
        <f>IF(ISNUMBER(SEARCH(AR$1,$D251)),"T","")</f>
        <v/>
      </c>
      <c r="AS251" t="str">
        <f>IF(ISNUMBER(SEARCH(AS$1,$D251)),"T","")</f>
        <v/>
      </c>
      <c r="AT251" t="str">
        <f>IF(ISNUMBER(SEARCH(AT$1,$D251)),"T","")</f>
        <v>T</v>
      </c>
      <c r="AU251" t="str">
        <f>IF(ISNUMBER(SEARCH(AU$1,$D251)),"T","")</f>
        <v/>
      </c>
      <c r="AV251" t="str">
        <f>IF(ISNUMBER(SEARCH(AV$1,$D251)),"T","")</f>
        <v/>
      </c>
    </row>
    <row r="252" spans="1:48" x14ac:dyDescent="0.85">
      <c r="A252">
        <v>706</v>
      </c>
      <c r="B252" t="s">
        <v>1569</v>
      </c>
      <c r="C252" t="s">
        <v>1570</v>
      </c>
      <c r="D252" t="s">
        <v>1088</v>
      </c>
      <c r="E252">
        <v>6</v>
      </c>
      <c r="F252">
        <v>90</v>
      </c>
      <c r="G252">
        <v>100</v>
      </c>
      <c r="H252">
        <v>70</v>
      </c>
      <c r="I252">
        <v>110</v>
      </c>
      <c r="J252">
        <v>150</v>
      </c>
      <c r="K252">
        <v>80</v>
      </c>
      <c r="L252">
        <f>MAX(G252,I252)</f>
        <v>110</v>
      </c>
      <c r="M252">
        <f>MIN(H252,J252)</f>
        <v>70</v>
      </c>
      <c r="N252" s="1">
        <f>(F252*2+31)/2+60</f>
        <v>165.5</v>
      </c>
      <c r="O252" s="1">
        <f>(L252*2+31)/2+5</f>
        <v>130.5</v>
      </c>
      <c r="P252" s="1">
        <f>(M252*2+31)/2+5</f>
        <v>90.5</v>
      </c>
      <c r="Q252" s="1">
        <f>N252*P252</f>
        <v>14977.75</v>
      </c>
      <c r="R252" s="1">
        <f>((H252*2+31)/2+5)*N252</f>
        <v>14977.75</v>
      </c>
      <c r="S252" s="1">
        <f>((J252*2+31)/2+5)*N252</f>
        <v>28217.75</v>
      </c>
      <c r="T252" s="1">
        <v>395.3221066918116</v>
      </c>
      <c r="U252" s="1">
        <f>IF(T252&lt;200, 0, T252)</f>
        <v>395.3221066918116</v>
      </c>
      <c r="V252" s="5">
        <f>U252*O252</f>
        <v>51589.534923281411</v>
      </c>
      <c r="W252" s="2">
        <f>Q252/(constants!$B$1 * constants!$B$2 * (110/250) * AVERAGE(0.8, 1) * 1.5)</f>
        <v>2.2947665517635754</v>
      </c>
      <c r="X252" s="3">
        <v>0.45913055109167633</v>
      </c>
      <c r="Y252" s="1">
        <f>(W252+X252)*O252</f>
        <v>359.38357192261037</v>
      </c>
      <c r="Z252" s="7">
        <v>1.1000000000000001</v>
      </c>
      <c r="AA252" s="7">
        <v>1</v>
      </c>
      <c r="AB252" s="1">
        <f>Y252*Z252*AA252</f>
        <v>395.32192911487147</v>
      </c>
      <c r="AC252" t="str">
        <f>CONCATENATE("https://wiki.52poke.com/wiki/", B252)</f>
        <v>https://wiki.52poke.com/wiki/黏美龙</v>
      </c>
      <c r="AD252" s="6">
        <f>(T252-AB252)^2</f>
        <v>3.1533569666638542E-8</v>
      </c>
      <c r="AE252" t="str">
        <f>IF(ISNUMBER(SEARCH(AE$1,$D252)),"T","")</f>
        <v/>
      </c>
      <c r="AF252" t="str">
        <f>IF(ISNUMBER(SEARCH(AF$1,$D252)),"T","")</f>
        <v/>
      </c>
      <c r="AG252" t="str">
        <f>IF(ISNUMBER(SEARCH(AG$1,$D252)),"T","")</f>
        <v/>
      </c>
      <c r="AH252" t="str">
        <f>IF(ISNUMBER(SEARCH(AH$1,$D252)),"T","")</f>
        <v/>
      </c>
      <c r="AI252" t="str">
        <f>IF(ISNUMBER(SEARCH(AI$1,$D252)),"T","")</f>
        <v/>
      </c>
      <c r="AJ252" t="str">
        <f>IF(ISNUMBER(SEARCH(AJ$1,$D252)),"T","")</f>
        <v/>
      </c>
      <c r="AK252" t="str">
        <f>IF(ISNUMBER(SEARCH(AK$1,$D252)),"T","")</f>
        <v/>
      </c>
      <c r="AL252" t="str">
        <f>IF(ISNUMBER(SEARCH(AL$1,$D252)),"T","")</f>
        <v/>
      </c>
      <c r="AM252" t="str">
        <f>IF(ISNUMBER(SEARCH(AM$1,$D252)),"T","")</f>
        <v/>
      </c>
      <c r="AN252" t="str">
        <f>IF(ISNUMBER(SEARCH(AN$1,$D252)),"T","")</f>
        <v/>
      </c>
      <c r="AO252" t="str">
        <f>IF(ISNUMBER(SEARCH(AO$1,$D252)),"T","")</f>
        <v/>
      </c>
      <c r="AP252" t="str">
        <f>IF(ISNUMBER(SEARCH(AP$1,$D252)),"T","")</f>
        <v/>
      </c>
      <c r="AQ252" t="str">
        <f>IF(ISNUMBER(SEARCH(AQ$1,$D252)),"T","")</f>
        <v/>
      </c>
      <c r="AR252" t="str">
        <f>IF(ISNUMBER(SEARCH(AR$1,$D252)),"T","")</f>
        <v/>
      </c>
      <c r="AS252" t="str">
        <f>IF(ISNUMBER(SEARCH(AS$1,$D252)),"T","")</f>
        <v>T</v>
      </c>
      <c r="AT252" t="str">
        <f>IF(ISNUMBER(SEARCH(AT$1,$D252)),"T","")</f>
        <v/>
      </c>
      <c r="AU252" t="str">
        <f>IF(ISNUMBER(SEARCH(AU$1,$D252)),"T","")</f>
        <v>T</v>
      </c>
      <c r="AV252" t="str">
        <f>IF(ISNUMBER(SEARCH(AV$1,$D252)),"T","")</f>
        <v/>
      </c>
    </row>
    <row r="253" spans="1:48" x14ac:dyDescent="0.85">
      <c r="A253">
        <v>598</v>
      </c>
      <c r="B253" t="s">
        <v>1331</v>
      </c>
      <c r="C253" t="s">
        <v>1332</v>
      </c>
      <c r="D253" t="s">
        <v>1329</v>
      </c>
      <c r="E253">
        <v>5</v>
      </c>
      <c r="F253">
        <v>74</v>
      </c>
      <c r="G253">
        <v>94</v>
      </c>
      <c r="H253">
        <v>131</v>
      </c>
      <c r="I253">
        <v>54</v>
      </c>
      <c r="J253">
        <v>116</v>
      </c>
      <c r="K253">
        <v>20</v>
      </c>
      <c r="L253">
        <f>MAX(G253,I253)</f>
        <v>94</v>
      </c>
      <c r="M253">
        <f>MIN(H253,J253)</f>
        <v>116</v>
      </c>
      <c r="N253" s="1">
        <f>(F253*2+31)/2+60</f>
        <v>149.5</v>
      </c>
      <c r="O253" s="1">
        <f>(L253*2+31)/2+5</f>
        <v>114.5</v>
      </c>
      <c r="P253" s="1">
        <f>(M253*2+31)/2+5</f>
        <v>136.5</v>
      </c>
      <c r="Q253" s="1">
        <f>N253*P253</f>
        <v>20406.75</v>
      </c>
      <c r="R253" s="1">
        <f>((H253*2+31)/2+5)*N253</f>
        <v>22649.25</v>
      </c>
      <c r="S253" s="1">
        <f>((J253*2+31)/2+5)*N253</f>
        <v>20406.75</v>
      </c>
      <c r="T253" s="1">
        <v>394.7141612192126</v>
      </c>
      <c r="U253" s="1">
        <f>IF(T253&lt;200, 0, T253)</f>
        <v>394.7141612192126</v>
      </c>
      <c r="V253" s="5">
        <f>U253*O253</f>
        <v>45194.77145959984</v>
      </c>
      <c r="W253" s="2">
        <f>Q253/(constants!$B$1 * constants!$B$2 * (110/250) * AVERAGE(0.8, 1) * 1.5)</f>
        <v>3.1265528754453333</v>
      </c>
      <c r="X253" s="3">
        <v>7.3411216911802857E-3</v>
      </c>
      <c r="Y253" s="1">
        <f>(W253+X253)*O253</f>
        <v>358.83086267213076</v>
      </c>
      <c r="Z253" s="7">
        <v>1.1000000000000001</v>
      </c>
      <c r="AA253" s="7">
        <v>1</v>
      </c>
      <c r="AB253" s="1">
        <f>Y253*Z253*AA253</f>
        <v>394.71394893934388</v>
      </c>
      <c r="AC253" t="str">
        <f>CONCATENATE("https://wiki.52poke.com/wiki/", B253)</f>
        <v>https://wiki.52poke.com/wiki/坚果哑铃</v>
      </c>
      <c r="AD253" s="6">
        <f>(T253-AB253)^2</f>
        <v>4.5062742663624905E-8</v>
      </c>
      <c r="AE253" t="str">
        <f>IF(ISNUMBER(SEARCH(AE$1,$D253)),"T","")</f>
        <v/>
      </c>
      <c r="AF253" t="str">
        <f>IF(ISNUMBER(SEARCH(AF$1,$D253)),"T","")</f>
        <v/>
      </c>
      <c r="AG253" t="str">
        <f>IF(ISNUMBER(SEARCH(AG$1,$D253)),"T","")</f>
        <v/>
      </c>
      <c r="AH253" t="str">
        <f>IF(ISNUMBER(SEARCH(AH$1,$D253)),"T","")</f>
        <v>T</v>
      </c>
      <c r="AI253" t="str">
        <f>IF(ISNUMBER(SEARCH(AI$1,$D253)),"T","")</f>
        <v/>
      </c>
      <c r="AJ253" t="str">
        <f>IF(ISNUMBER(SEARCH(AJ$1,$D253)),"T","")</f>
        <v/>
      </c>
      <c r="AK253" t="str">
        <f>IF(ISNUMBER(SEARCH(AK$1,$D253)),"T","")</f>
        <v/>
      </c>
      <c r="AL253" t="str">
        <f>IF(ISNUMBER(SEARCH(AL$1,$D253)),"T","")</f>
        <v/>
      </c>
      <c r="AM253" t="str">
        <f>IF(ISNUMBER(SEARCH(AM$1,$D253)),"T","")</f>
        <v/>
      </c>
      <c r="AN253" t="str">
        <f>IF(ISNUMBER(SEARCH(AN$1,$D253)),"T","")</f>
        <v/>
      </c>
      <c r="AO253" t="str">
        <f>IF(ISNUMBER(SEARCH(AO$1,$D253)),"T","")</f>
        <v/>
      </c>
      <c r="AP253" t="str">
        <f>IF(ISNUMBER(SEARCH(AP$1,$D253)),"T","")</f>
        <v/>
      </c>
      <c r="AQ253" t="str">
        <f>IF(ISNUMBER(SEARCH(AQ$1,$D253)),"T","")</f>
        <v/>
      </c>
      <c r="AR253" t="str">
        <f>IF(ISNUMBER(SEARCH(AR$1,$D253)),"T","")</f>
        <v/>
      </c>
      <c r="AS253" t="str">
        <f>IF(ISNUMBER(SEARCH(AS$1,$D253)),"T","")</f>
        <v/>
      </c>
      <c r="AT253" t="str">
        <f>IF(ISNUMBER(SEARCH(AT$1,$D253)),"T","")</f>
        <v/>
      </c>
      <c r="AU253" t="str">
        <f>IF(ISNUMBER(SEARCH(AU$1,$D253)),"T","")</f>
        <v>T</v>
      </c>
      <c r="AV253" t="str">
        <f>IF(ISNUMBER(SEARCH(AV$1,$D253)),"T","")</f>
        <v/>
      </c>
    </row>
    <row r="254" spans="1:48" x14ac:dyDescent="0.85">
      <c r="A254">
        <v>834</v>
      </c>
      <c r="B254" t="s">
        <v>1846</v>
      </c>
      <c r="C254" t="s">
        <v>1847</v>
      </c>
      <c r="D254" t="s">
        <v>843</v>
      </c>
      <c r="E254">
        <v>8</v>
      </c>
      <c r="F254">
        <v>90</v>
      </c>
      <c r="G254">
        <v>115</v>
      </c>
      <c r="H254">
        <v>90</v>
      </c>
      <c r="I254">
        <v>48</v>
      </c>
      <c r="J254">
        <v>68</v>
      </c>
      <c r="K254">
        <v>74</v>
      </c>
      <c r="L254">
        <f>MAX(G254,I254)</f>
        <v>115</v>
      </c>
      <c r="M254">
        <f>MIN(H254,J254)</f>
        <v>68</v>
      </c>
      <c r="N254" s="1">
        <f>(F254*2+31)/2+60</f>
        <v>165.5</v>
      </c>
      <c r="O254" s="1">
        <f>(L254*2+31)/2+5</f>
        <v>135.5</v>
      </c>
      <c r="P254" s="1">
        <f>(M254*2+31)/2+5</f>
        <v>88.5</v>
      </c>
      <c r="Q254" s="1">
        <f>N254*P254</f>
        <v>14646.75</v>
      </c>
      <c r="R254" s="1">
        <f>((H254*2+31)/2+5)*N254</f>
        <v>18287.75</v>
      </c>
      <c r="S254" s="1">
        <f>((J254*2+31)/2+5)*N254</f>
        <v>14646.75</v>
      </c>
      <c r="T254" s="1">
        <v>394.70971012841875</v>
      </c>
      <c r="U254" s="1">
        <f>IF(T254&lt;200, 0, T254)</f>
        <v>394.70971012841875</v>
      </c>
      <c r="V254" s="5">
        <f>U254*O254</f>
        <v>53483.165722400743</v>
      </c>
      <c r="W254" s="2">
        <f>Q254/(constants!$B$1 * constants!$B$2 * (110/250) * AVERAGE(0.8, 1) * 1.5)</f>
        <v>2.2440534787964244</v>
      </c>
      <c r="X254" s="3">
        <v>0.40411512115308856</v>
      </c>
      <c r="Y254" s="1">
        <f>(W254+X254)*O254</f>
        <v>358.82684529315901</v>
      </c>
      <c r="Z254" s="7">
        <v>1.1000000000000001</v>
      </c>
      <c r="AA254" s="7">
        <v>1</v>
      </c>
      <c r="AB254" s="1">
        <f>Y254*Z254*AA254</f>
        <v>394.70952982247496</v>
      </c>
      <c r="AC254" t="str">
        <f>CONCATENATE("https://wiki.52poke.com/wiki/", B254)</f>
        <v>https://wiki.52poke.com/wiki/暴噬龟</v>
      </c>
      <c r="AD254" s="6">
        <f>(T254-AB254)^2</f>
        <v>3.2510233364615023E-8</v>
      </c>
      <c r="AE254" t="str">
        <f>IF(ISNUMBER(SEARCH(AE$1,$D254)),"T","")</f>
        <v/>
      </c>
      <c r="AF254" t="str">
        <f>IF(ISNUMBER(SEARCH(AF$1,$D254)),"T","")</f>
        <v/>
      </c>
      <c r="AG254" t="str">
        <f>IF(ISNUMBER(SEARCH(AG$1,$D254)),"T","")</f>
        <v>T</v>
      </c>
      <c r="AH254" t="str">
        <f>IF(ISNUMBER(SEARCH(AH$1,$D254)),"T","")</f>
        <v/>
      </c>
      <c r="AI254" t="str">
        <f>IF(ISNUMBER(SEARCH(AI$1,$D254)),"T","")</f>
        <v/>
      </c>
      <c r="AJ254" t="str">
        <f>IF(ISNUMBER(SEARCH(AJ$1,$D254)),"T","")</f>
        <v/>
      </c>
      <c r="AK254" t="str">
        <f>IF(ISNUMBER(SEARCH(AK$1,$D254)),"T","")</f>
        <v/>
      </c>
      <c r="AL254" t="str">
        <f>IF(ISNUMBER(SEARCH(AL$1,$D254)),"T","")</f>
        <v/>
      </c>
      <c r="AM254" t="str">
        <f>IF(ISNUMBER(SEARCH(AM$1,$D254)),"T","")</f>
        <v/>
      </c>
      <c r="AN254" t="str">
        <f>IF(ISNUMBER(SEARCH(AN$1,$D254)),"T","")</f>
        <v/>
      </c>
      <c r="AO254" t="str">
        <f>IF(ISNUMBER(SEARCH(AO$1,$D254)),"T","")</f>
        <v/>
      </c>
      <c r="AP254" t="str">
        <f>IF(ISNUMBER(SEARCH(AP$1,$D254)),"T","")</f>
        <v/>
      </c>
      <c r="AQ254" t="str">
        <f>IF(ISNUMBER(SEARCH(AQ$1,$D254)),"T","")</f>
        <v>T</v>
      </c>
      <c r="AR254" t="str">
        <f>IF(ISNUMBER(SEARCH(AR$1,$D254)),"T","")</f>
        <v/>
      </c>
      <c r="AS254" t="str">
        <f>IF(ISNUMBER(SEARCH(AS$1,$D254)),"T","")</f>
        <v/>
      </c>
      <c r="AT254" t="str">
        <f>IF(ISNUMBER(SEARCH(AT$1,$D254)),"T","")</f>
        <v/>
      </c>
      <c r="AU254" t="str">
        <f>IF(ISNUMBER(SEARCH(AU$1,$D254)),"T","")</f>
        <v/>
      </c>
      <c r="AV254" t="str">
        <f>IF(ISNUMBER(SEARCH(AV$1,$D254)),"T","")</f>
        <v/>
      </c>
    </row>
    <row r="255" spans="1:48" x14ac:dyDescent="0.85">
      <c r="A255">
        <v>1025</v>
      </c>
      <c r="B255" t="s">
        <v>2263</v>
      </c>
      <c r="C255" t="s">
        <v>2265</v>
      </c>
      <c r="D255" t="s">
        <v>2264</v>
      </c>
      <c r="E255">
        <v>9</v>
      </c>
      <c r="F255">
        <v>88</v>
      </c>
      <c r="G255">
        <v>88</v>
      </c>
      <c r="H255">
        <v>160</v>
      </c>
      <c r="I255">
        <v>88</v>
      </c>
      <c r="J255">
        <v>88</v>
      </c>
      <c r="K255">
        <v>88</v>
      </c>
      <c r="L255">
        <f>MAX(G255,I255)</f>
        <v>88</v>
      </c>
      <c r="M255">
        <f>MIN(H255,J255)</f>
        <v>88</v>
      </c>
      <c r="N255" s="1">
        <f>(F255*2+31)/2+60</f>
        <v>163.5</v>
      </c>
      <c r="O255" s="1">
        <f>(L255*2+31)/2+5</f>
        <v>108.5</v>
      </c>
      <c r="P255" s="1">
        <f>(M255*2+31)/2+5</f>
        <v>108.5</v>
      </c>
      <c r="Q255" s="1">
        <f>N255*P255</f>
        <v>17739.75</v>
      </c>
      <c r="R255" s="1">
        <f>((H255*2+31)/2+5)*N255</f>
        <v>29511.75</v>
      </c>
      <c r="S255" s="1">
        <f>((J255*2+31)/2+5)*N255</f>
        <v>17739.75</v>
      </c>
      <c r="T255" s="1">
        <v>393.05472822844968</v>
      </c>
      <c r="U255" s="1">
        <f>IF(T255&lt;200, 0, T255)</f>
        <v>393.05472822844968</v>
      </c>
      <c r="V255" s="5">
        <f>U255*O255</f>
        <v>42646.438012786792</v>
      </c>
      <c r="W255" s="2">
        <f>Q255/(constants!$B$1 * constants!$B$2 * (110/250) * AVERAGE(0.8, 1) * 1.5)</f>
        <v>2.7179372693927917</v>
      </c>
      <c r="X255" s="3">
        <v>0.57535601390768054</v>
      </c>
      <c r="Y255" s="1">
        <f>(W255+X255)*O255</f>
        <v>357.32232123810121</v>
      </c>
      <c r="Z255" s="7">
        <v>1.1000000000000001</v>
      </c>
      <c r="AA255" s="7">
        <v>1</v>
      </c>
      <c r="AB255" s="1">
        <f>Y255*Z255*AA255</f>
        <v>393.05455336191136</v>
      </c>
      <c r="AC255" t="str">
        <f>CONCATENATE("https://wiki.52poke.com/wiki/", B255)</f>
        <v>https://wiki.52poke.com/wiki/桃歹郎</v>
      </c>
      <c r="AD255" s="6">
        <f>(T255-AB255)^2</f>
        <v>3.0578306222659447E-8</v>
      </c>
      <c r="AE255" t="str">
        <f>IF(ISNUMBER(SEARCH(AE$1,$D255)),"T","")</f>
        <v/>
      </c>
      <c r="AF255" t="str">
        <f>IF(ISNUMBER(SEARCH(AF$1,$D255)),"T","")</f>
        <v/>
      </c>
      <c r="AG255" t="str">
        <f>IF(ISNUMBER(SEARCH(AG$1,$D255)),"T","")</f>
        <v/>
      </c>
      <c r="AH255" t="str">
        <f>IF(ISNUMBER(SEARCH(AH$1,$D255)),"T","")</f>
        <v/>
      </c>
      <c r="AI255" t="str">
        <f>IF(ISNUMBER(SEARCH(AI$1,$D255)),"T","")</f>
        <v/>
      </c>
      <c r="AJ255" t="str">
        <f>IF(ISNUMBER(SEARCH(AJ$1,$D255)),"T","")</f>
        <v/>
      </c>
      <c r="AK255" t="str">
        <f>IF(ISNUMBER(SEARCH(AK$1,$D255)),"T","")</f>
        <v/>
      </c>
      <c r="AL255" t="str">
        <f>IF(ISNUMBER(SEARCH(AL$1,$D255)),"T","")</f>
        <v>T</v>
      </c>
      <c r="AM255" t="str">
        <f>IF(ISNUMBER(SEARCH(AM$1,$D255)),"T","")</f>
        <v/>
      </c>
      <c r="AN255" t="str">
        <f>IF(ISNUMBER(SEARCH(AN$1,$D255)),"T","")</f>
        <v/>
      </c>
      <c r="AO255" t="str">
        <f>IF(ISNUMBER(SEARCH(AO$1,$D255)),"T","")</f>
        <v/>
      </c>
      <c r="AP255" t="str">
        <f>IF(ISNUMBER(SEARCH(AP$1,$D255)),"T","")</f>
        <v/>
      </c>
      <c r="AQ255" t="str">
        <f>IF(ISNUMBER(SEARCH(AQ$1,$D255)),"T","")</f>
        <v/>
      </c>
      <c r="AR255" t="str">
        <f>IF(ISNUMBER(SEARCH(AR$1,$D255)),"T","")</f>
        <v>T</v>
      </c>
      <c r="AS255" t="str">
        <f>IF(ISNUMBER(SEARCH(AS$1,$D255)),"T","")</f>
        <v/>
      </c>
      <c r="AT255" t="str">
        <f>IF(ISNUMBER(SEARCH(AT$1,$D255)),"T","")</f>
        <v/>
      </c>
      <c r="AU255" t="str">
        <f>IF(ISNUMBER(SEARCH(AU$1,$D255)),"T","")</f>
        <v/>
      </c>
      <c r="AV255" t="str">
        <f>IF(ISNUMBER(SEARCH(AV$1,$D255)),"T","")</f>
        <v/>
      </c>
    </row>
    <row r="256" spans="1:48" x14ac:dyDescent="0.85">
      <c r="A256">
        <v>3</v>
      </c>
      <c r="B256" t="s">
        <v>14</v>
      </c>
      <c r="C256" t="s">
        <v>15</v>
      </c>
      <c r="D256" t="s">
        <v>10</v>
      </c>
      <c r="E256">
        <v>1</v>
      </c>
      <c r="F256">
        <v>80</v>
      </c>
      <c r="G256">
        <v>82</v>
      </c>
      <c r="H256">
        <v>83</v>
      </c>
      <c r="I256">
        <v>100</v>
      </c>
      <c r="J256">
        <v>100</v>
      </c>
      <c r="K256">
        <v>80</v>
      </c>
      <c r="L256">
        <f>MAX(G256,I256)</f>
        <v>100</v>
      </c>
      <c r="M256">
        <f>MIN(H256,J256)</f>
        <v>83</v>
      </c>
      <c r="N256" s="1">
        <f>(F256*2+31)/2+60</f>
        <v>155.5</v>
      </c>
      <c r="O256" s="1">
        <f>(L256*2+31)/2+5</f>
        <v>120.5</v>
      </c>
      <c r="P256" s="1">
        <f>(M256*2+31)/2+5</f>
        <v>103.5</v>
      </c>
      <c r="Q256" s="1">
        <f>N256*P256</f>
        <v>16094.25</v>
      </c>
      <c r="R256" s="1">
        <f>((H256*2+31)/2+5)*N256</f>
        <v>16094.25</v>
      </c>
      <c r="S256" s="1">
        <f>((J256*2+31)/2+5)*N256</f>
        <v>18737.75</v>
      </c>
      <c r="T256" s="1">
        <v>392.83093228561523</v>
      </c>
      <c r="U256" s="1">
        <f>IF(T256&lt;200, 0, T256)</f>
        <v>392.83093228561523</v>
      </c>
      <c r="V256" s="5">
        <f>U256*O256</f>
        <v>47336.127340416635</v>
      </c>
      <c r="W256" s="2">
        <f>Q256/(constants!$B$1 * constants!$B$2 * (110/250) * AVERAGE(0.8, 1) * 1.5)</f>
        <v>2.4658274157147049</v>
      </c>
      <c r="X256" s="3">
        <v>0.49781465213271414</v>
      </c>
      <c r="Y256" s="1">
        <f>(W256+X256)*O256</f>
        <v>357.11886917561395</v>
      </c>
      <c r="Z256" s="7">
        <v>1.1000000000000001</v>
      </c>
      <c r="AA256" s="7">
        <v>1</v>
      </c>
      <c r="AB256" s="1">
        <f>Y256*Z256*AA256</f>
        <v>392.83075609317535</v>
      </c>
      <c r="AC256" t="str">
        <f>CONCATENATE("https://wiki.52poke.com/wiki/", B256)</f>
        <v>https://wiki.52poke.com/wiki/妙蛙花</v>
      </c>
      <c r="AD256" s="6">
        <f>(T256-AB256)^2</f>
        <v>3.1043775871096943E-8</v>
      </c>
      <c r="AE256" t="str">
        <f>IF(ISNUMBER(SEARCH(AE$1,$D256)),"T","")</f>
        <v/>
      </c>
      <c r="AF256" t="str">
        <f>IF(ISNUMBER(SEARCH(AF$1,$D256)),"T","")</f>
        <v/>
      </c>
      <c r="AG256" t="str">
        <f>IF(ISNUMBER(SEARCH(AG$1,$D256)),"T","")</f>
        <v/>
      </c>
      <c r="AH256" t="str">
        <f>IF(ISNUMBER(SEARCH(AH$1,$D256)),"T","")</f>
        <v>T</v>
      </c>
      <c r="AI256" t="str">
        <f>IF(ISNUMBER(SEARCH(AI$1,$D256)),"T","")</f>
        <v/>
      </c>
      <c r="AJ256" t="str">
        <f>IF(ISNUMBER(SEARCH(AJ$1,$D256)),"T","")</f>
        <v/>
      </c>
      <c r="AK256" t="str">
        <f>IF(ISNUMBER(SEARCH(AK$1,$D256)),"T","")</f>
        <v/>
      </c>
      <c r="AL256" t="str">
        <f>IF(ISNUMBER(SEARCH(AL$1,$D256)),"T","")</f>
        <v>T</v>
      </c>
      <c r="AM256" t="str">
        <f>IF(ISNUMBER(SEARCH(AM$1,$D256)),"T","")</f>
        <v/>
      </c>
      <c r="AN256" t="str">
        <f>IF(ISNUMBER(SEARCH(AN$1,$D256)),"T","")</f>
        <v/>
      </c>
      <c r="AO256" t="str">
        <f>IF(ISNUMBER(SEARCH(AO$1,$D256)),"T","")</f>
        <v/>
      </c>
      <c r="AP256" t="str">
        <f>IF(ISNUMBER(SEARCH(AP$1,$D256)),"T","")</f>
        <v/>
      </c>
      <c r="AQ256" t="str">
        <f>IF(ISNUMBER(SEARCH(AQ$1,$D256)),"T","")</f>
        <v/>
      </c>
      <c r="AR256" t="str">
        <f>IF(ISNUMBER(SEARCH(AR$1,$D256)),"T","")</f>
        <v/>
      </c>
      <c r="AS256" t="str">
        <f>IF(ISNUMBER(SEARCH(AS$1,$D256)),"T","")</f>
        <v/>
      </c>
      <c r="AT256" t="str">
        <f>IF(ISNUMBER(SEARCH(AT$1,$D256)),"T","")</f>
        <v/>
      </c>
      <c r="AU256" t="str">
        <f>IF(ISNUMBER(SEARCH(AU$1,$D256)),"T","")</f>
        <v/>
      </c>
      <c r="AV256" t="str">
        <f>IF(ISNUMBER(SEARCH(AV$1,$D256)),"T","")</f>
        <v/>
      </c>
    </row>
    <row r="257" spans="1:48" x14ac:dyDescent="0.85">
      <c r="A257">
        <v>128</v>
      </c>
      <c r="B257" t="s">
        <v>310</v>
      </c>
      <c r="C257" t="s">
        <v>312</v>
      </c>
      <c r="D257" t="s">
        <v>311</v>
      </c>
      <c r="E257">
        <v>1</v>
      </c>
      <c r="F257">
        <v>75</v>
      </c>
      <c r="G257">
        <v>100</v>
      </c>
      <c r="H257">
        <v>95</v>
      </c>
      <c r="I257">
        <v>40</v>
      </c>
      <c r="J257">
        <v>70</v>
      </c>
      <c r="K257">
        <v>110</v>
      </c>
      <c r="L257">
        <f>MAX(G257,I257)</f>
        <v>100</v>
      </c>
      <c r="M257">
        <f>MIN(H257,J257)</f>
        <v>70</v>
      </c>
      <c r="N257" s="1">
        <f>(F257*2+31)/2+60</f>
        <v>150.5</v>
      </c>
      <c r="O257" s="1">
        <f>(L257*2+31)/2+5</f>
        <v>120.5</v>
      </c>
      <c r="P257" s="1">
        <f>(M257*2+31)/2+5</f>
        <v>90.5</v>
      </c>
      <c r="Q257" s="1">
        <f>N257*P257</f>
        <v>13620.25</v>
      </c>
      <c r="R257" s="1">
        <f>((H257*2+31)/2+5)*N257</f>
        <v>17382.75</v>
      </c>
      <c r="S257" s="1">
        <f>((J257*2+31)/2+5)*N257</f>
        <v>13620.25</v>
      </c>
      <c r="T257" s="1">
        <v>392.13188547742669</v>
      </c>
      <c r="U257" s="1">
        <f>IF(T257&lt;200, 0, T257)</f>
        <v>392.13188547742669</v>
      </c>
      <c r="V257" s="5">
        <f>U257*O257</f>
        <v>47251.892200029914</v>
      </c>
      <c r="W257" s="2">
        <f>Q257/(constants!$B$1 * constants!$B$2 * (110/250) * AVERAGE(0.8, 1) * 1.5)</f>
        <v>2.0867816679179341</v>
      </c>
      <c r="X257" s="3">
        <v>0.87158676942042779</v>
      </c>
      <c r="Y257" s="1">
        <f>(W257+X257)*O257</f>
        <v>356.48339669927265</v>
      </c>
      <c r="Z257" s="7">
        <v>1.1000000000000001</v>
      </c>
      <c r="AA257" s="7">
        <v>1</v>
      </c>
      <c r="AB257" s="1">
        <f>Y257*Z257*AA257</f>
        <v>392.13173636919993</v>
      </c>
      <c r="AC257" t="str">
        <f>CONCATENATE("https://wiki.52poke.com/wiki/", B257)</f>
        <v>https://wiki.52poke.com/wiki/肯泰罗</v>
      </c>
      <c r="AD257" s="6">
        <f>(T257-AB257)^2</f>
        <v>2.2233263288954364E-8</v>
      </c>
      <c r="AE257" t="str">
        <f>IF(ISNUMBER(SEARCH(AE$1,$D257)),"T","")</f>
        <v/>
      </c>
      <c r="AF257" t="str">
        <f>IF(ISNUMBER(SEARCH(AF$1,$D257)),"T","")</f>
        <v/>
      </c>
      <c r="AG257" t="str">
        <f>IF(ISNUMBER(SEARCH(AG$1,$D257)),"T","")</f>
        <v>T</v>
      </c>
      <c r="AH257" t="str">
        <f>IF(ISNUMBER(SEARCH(AH$1,$D257)),"T","")</f>
        <v/>
      </c>
      <c r="AI257" t="str">
        <f>IF(ISNUMBER(SEARCH(AI$1,$D257)),"T","")</f>
        <v/>
      </c>
      <c r="AJ257" t="str">
        <f>IF(ISNUMBER(SEARCH(AJ$1,$D257)),"T","")</f>
        <v/>
      </c>
      <c r="AK257" t="str">
        <f>IF(ISNUMBER(SEARCH(AK$1,$D257)),"T","")</f>
        <v>T</v>
      </c>
      <c r="AL257" t="str">
        <f>IF(ISNUMBER(SEARCH(AL$1,$D257)),"T","")</f>
        <v/>
      </c>
      <c r="AM257" t="str">
        <f>IF(ISNUMBER(SEARCH(AM$1,$D257)),"T","")</f>
        <v/>
      </c>
      <c r="AN257" t="str">
        <f>IF(ISNUMBER(SEARCH(AN$1,$D257)),"T","")</f>
        <v/>
      </c>
      <c r="AO257" t="str">
        <f>IF(ISNUMBER(SEARCH(AO$1,$D257)),"T","")</f>
        <v/>
      </c>
      <c r="AP257" t="str">
        <f>IF(ISNUMBER(SEARCH(AP$1,$D257)),"T","")</f>
        <v/>
      </c>
      <c r="AQ257" t="str">
        <f>IF(ISNUMBER(SEARCH(AQ$1,$D257)),"T","")</f>
        <v/>
      </c>
      <c r="AR257" t="str">
        <f>IF(ISNUMBER(SEARCH(AR$1,$D257)),"T","")</f>
        <v/>
      </c>
      <c r="AS257" t="str">
        <f>IF(ISNUMBER(SEARCH(AS$1,$D257)),"T","")</f>
        <v/>
      </c>
      <c r="AT257" t="str">
        <f>IF(ISNUMBER(SEARCH(AT$1,$D257)),"T","")</f>
        <v/>
      </c>
      <c r="AU257" t="str">
        <f>IF(ISNUMBER(SEARCH(AU$1,$D257)),"T","")</f>
        <v/>
      </c>
      <c r="AV257" t="str">
        <f>IF(ISNUMBER(SEARCH(AV$1,$D257)),"T","")</f>
        <v/>
      </c>
    </row>
    <row r="258" spans="1:48" x14ac:dyDescent="0.85">
      <c r="A258">
        <v>904</v>
      </c>
      <c r="B258" t="s">
        <v>1999</v>
      </c>
      <c r="C258" t="s">
        <v>2000</v>
      </c>
      <c r="D258" t="s">
        <v>497</v>
      </c>
      <c r="E258">
        <v>8</v>
      </c>
      <c r="F258">
        <v>85</v>
      </c>
      <c r="G258">
        <v>115</v>
      </c>
      <c r="H258">
        <v>95</v>
      </c>
      <c r="I258">
        <v>65</v>
      </c>
      <c r="J258">
        <v>65</v>
      </c>
      <c r="K258">
        <v>85</v>
      </c>
      <c r="L258">
        <f>MAX(G258,I258)</f>
        <v>115</v>
      </c>
      <c r="M258">
        <f>MIN(H258,J258)</f>
        <v>65</v>
      </c>
      <c r="N258" s="1">
        <f>(F258*2+31)/2+60</f>
        <v>160.5</v>
      </c>
      <c r="O258" s="1">
        <f>(L258*2+31)/2+5</f>
        <v>135.5</v>
      </c>
      <c r="P258" s="1">
        <f>(M258*2+31)/2+5</f>
        <v>85.5</v>
      </c>
      <c r="Q258" s="1">
        <f>N258*P258</f>
        <v>13722.75</v>
      </c>
      <c r="R258" s="1">
        <f>((H258*2+31)/2+5)*N258</f>
        <v>18537.75</v>
      </c>
      <c r="S258" s="1">
        <f>((J258*2+31)/2+5)*N258</f>
        <v>13722.75</v>
      </c>
      <c r="T258" s="1">
        <v>392.08496861401807</v>
      </c>
      <c r="U258" s="1">
        <f>IF(T258&lt;200, 0, T258)</f>
        <v>392.08496861401807</v>
      </c>
      <c r="V258" s="5">
        <f>U258*O258</f>
        <v>53127.513247199451</v>
      </c>
      <c r="W258" s="2">
        <f>Q258/(constants!$B$1 * constants!$B$2 * (110/250) * AVERAGE(0.8, 1) * 1.5)</f>
        <v>2.1024858672506621</v>
      </c>
      <c r="X258" s="3">
        <v>0.52807300348261554</v>
      </c>
      <c r="Y258" s="1">
        <f>(W258+X258)*O258</f>
        <v>356.44072698435912</v>
      </c>
      <c r="Z258" s="7">
        <v>1.1000000000000001</v>
      </c>
      <c r="AA258" s="7">
        <v>1</v>
      </c>
      <c r="AB258" s="1">
        <f>Y258*Z258*AA258</f>
        <v>392.08479968279505</v>
      </c>
      <c r="AC258" t="str">
        <f>CONCATENATE("https://wiki.52poke.com/wiki/", B258)</f>
        <v>https://wiki.52poke.com/wiki/万针鱼</v>
      </c>
      <c r="AD258" s="6">
        <f>(T258-AB258)^2</f>
        <v>2.8537758109524003E-8</v>
      </c>
      <c r="AE258" t="str">
        <f>IF(ISNUMBER(SEARCH(AE$1,$D258)),"T","")</f>
        <v/>
      </c>
      <c r="AF258" t="str">
        <f>IF(ISNUMBER(SEARCH(AF$1,$D258)),"T","")</f>
        <v/>
      </c>
      <c r="AG258" t="str">
        <f>IF(ISNUMBER(SEARCH(AG$1,$D258)),"T","")</f>
        <v/>
      </c>
      <c r="AH258" t="str">
        <f>IF(ISNUMBER(SEARCH(AH$1,$D258)),"T","")</f>
        <v/>
      </c>
      <c r="AI258" t="str">
        <f>IF(ISNUMBER(SEARCH(AI$1,$D258)),"T","")</f>
        <v/>
      </c>
      <c r="AJ258" t="str">
        <f>IF(ISNUMBER(SEARCH(AJ$1,$D258)),"T","")</f>
        <v/>
      </c>
      <c r="AK258" t="str">
        <f>IF(ISNUMBER(SEARCH(AK$1,$D258)),"T","")</f>
        <v/>
      </c>
      <c r="AL258" t="str">
        <f>IF(ISNUMBER(SEARCH(AL$1,$D258)),"T","")</f>
        <v>T</v>
      </c>
      <c r="AM258" t="str">
        <f>IF(ISNUMBER(SEARCH(AM$1,$D258)),"T","")</f>
        <v/>
      </c>
      <c r="AN258" t="str">
        <f>IF(ISNUMBER(SEARCH(AN$1,$D258)),"T","")</f>
        <v/>
      </c>
      <c r="AO258" t="str">
        <f>IF(ISNUMBER(SEARCH(AO$1,$D258)),"T","")</f>
        <v/>
      </c>
      <c r="AP258" t="str">
        <f>IF(ISNUMBER(SEARCH(AP$1,$D258)),"T","")</f>
        <v/>
      </c>
      <c r="AQ258" t="str">
        <f>IF(ISNUMBER(SEARCH(AQ$1,$D258)),"T","")</f>
        <v/>
      </c>
      <c r="AR258" t="str">
        <f>IF(ISNUMBER(SEARCH(AR$1,$D258)),"T","")</f>
        <v/>
      </c>
      <c r="AS258" t="str">
        <f>IF(ISNUMBER(SEARCH(AS$1,$D258)),"T","")</f>
        <v/>
      </c>
      <c r="AT258" t="str">
        <f>IF(ISNUMBER(SEARCH(AT$1,$D258)),"T","")</f>
        <v>T</v>
      </c>
      <c r="AU258" t="str">
        <f>IF(ISNUMBER(SEARCH(AU$1,$D258)),"T","")</f>
        <v/>
      </c>
      <c r="AV258" t="str">
        <f>IF(ISNUMBER(SEARCH(AV$1,$D258)),"T","")</f>
        <v/>
      </c>
    </row>
    <row r="259" spans="1:48" x14ac:dyDescent="0.85">
      <c r="A259">
        <v>549</v>
      </c>
      <c r="B259" t="s">
        <v>1224</v>
      </c>
      <c r="C259" t="s">
        <v>1225</v>
      </c>
      <c r="D259" t="s">
        <v>662</v>
      </c>
      <c r="E259">
        <v>5</v>
      </c>
      <c r="F259">
        <v>70</v>
      </c>
      <c r="G259">
        <v>60</v>
      </c>
      <c r="H259">
        <v>75</v>
      </c>
      <c r="I259">
        <v>110</v>
      </c>
      <c r="J259">
        <v>75</v>
      </c>
      <c r="K259">
        <v>90</v>
      </c>
      <c r="L259">
        <f>MAX(G259,I259)</f>
        <v>110</v>
      </c>
      <c r="M259">
        <f>MIN(H259,J259)</f>
        <v>75</v>
      </c>
      <c r="N259" s="1">
        <f>(F259*2+31)/2+60</f>
        <v>145.5</v>
      </c>
      <c r="O259" s="1">
        <f>(L259*2+31)/2+5</f>
        <v>130.5</v>
      </c>
      <c r="P259" s="1">
        <f>(M259*2+31)/2+5</f>
        <v>95.5</v>
      </c>
      <c r="Q259" s="1">
        <f>N259*P259</f>
        <v>13895.25</v>
      </c>
      <c r="R259" s="1">
        <f>((H259*2+31)/2+5)*N259</f>
        <v>13895.25</v>
      </c>
      <c r="S259" s="1">
        <f>((J259*2+31)/2+5)*N259</f>
        <v>13895.25</v>
      </c>
      <c r="T259" s="1">
        <v>392.06898272116564</v>
      </c>
      <c r="U259" s="1">
        <f>IF(T259&lt;200, 0, T259)</f>
        <v>392.06898272116564</v>
      </c>
      <c r="V259" s="5">
        <f>U259*O259</f>
        <v>51165.002245112119</v>
      </c>
      <c r="W259" s="2">
        <f>Q259/(constants!$B$1 * constants!$B$2 * (110/250) * AVERAGE(0.8, 1) * 1.5)</f>
        <v>2.1289148856398872</v>
      </c>
      <c r="X259" s="3">
        <v>0.60232034931935075</v>
      </c>
      <c r="Y259" s="1">
        <f>(W259+X259)*O259</f>
        <v>356.42619816218053</v>
      </c>
      <c r="Z259" s="7">
        <v>1.1000000000000001</v>
      </c>
      <c r="AA259" s="7">
        <v>1</v>
      </c>
      <c r="AB259" s="1">
        <f>Y259*Z259*AA259</f>
        <v>392.06881797839861</v>
      </c>
      <c r="AC259" t="str">
        <f>CONCATENATE("https://wiki.52poke.com/wiki/", B259)</f>
        <v>https://wiki.52poke.com/wiki/裙儿小姐</v>
      </c>
      <c r="AD259" s="6">
        <f>(T259-AB259)^2</f>
        <v>2.7140179287508894E-8</v>
      </c>
      <c r="AE259" t="str">
        <f>IF(ISNUMBER(SEARCH(AE$1,$D259)),"T","")</f>
        <v/>
      </c>
      <c r="AF259" t="str">
        <f>IF(ISNUMBER(SEARCH(AF$1,$D259)),"T","")</f>
        <v/>
      </c>
      <c r="AG259" t="str">
        <f>IF(ISNUMBER(SEARCH(AG$1,$D259)),"T","")</f>
        <v/>
      </c>
      <c r="AH259" t="str">
        <f>IF(ISNUMBER(SEARCH(AH$1,$D259)),"T","")</f>
        <v>T</v>
      </c>
      <c r="AI259" t="str">
        <f>IF(ISNUMBER(SEARCH(AI$1,$D259)),"T","")</f>
        <v/>
      </c>
      <c r="AJ259" t="str">
        <f>IF(ISNUMBER(SEARCH(AJ$1,$D259)),"T","")</f>
        <v/>
      </c>
      <c r="AK259" t="str">
        <f>IF(ISNUMBER(SEARCH(AK$1,$D259)),"T","")</f>
        <v>T</v>
      </c>
      <c r="AL259" t="str">
        <f>IF(ISNUMBER(SEARCH(AL$1,$D259)),"T","")</f>
        <v/>
      </c>
      <c r="AM259" t="str">
        <f>IF(ISNUMBER(SEARCH(AM$1,$D259)),"T","")</f>
        <v/>
      </c>
      <c r="AN259" t="str">
        <f>IF(ISNUMBER(SEARCH(AN$1,$D259)),"T","")</f>
        <v/>
      </c>
      <c r="AO259" t="str">
        <f>IF(ISNUMBER(SEARCH(AO$1,$D259)),"T","")</f>
        <v/>
      </c>
      <c r="AP259" t="str">
        <f>IF(ISNUMBER(SEARCH(AP$1,$D259)),"T","")</f>
        <v/>
      </c>
      <c r="AQ259" t="str">
        <f>IF(ISNUMBER(SEARCH(AQ$1,$D259)),"T","")</f>
        <v/>
      </c>
      <c r="AR259" t="str">
        <f>IF(ISNUMBER(SEARCH(AR$1,$D259)),"T","")</f>
        <v/>
      </c>
      <c r="AS259" t="str">
        <f>IF(ISNUMBER(SEARCH(AS$1,$D259)),"T","")</f>
        <v/>
      </c>
      <c r="AT259" t="str">
        <f>IF(ISNUMBER(SEARCH(AT$1,$D259)),"T","")</f>
        <v/>
      </c>
      <c r="AU259" t="str">
        <f>IF(ISNUMBER(SEARCH(AU$1,$D259)),"T","")</f>
        <v/>
      </c>
      <c r="AV259" t="str">
        <f>IF(ISNUMBER(SEARCH(AV$1,$D259)),"T","")</f>
        <v/>
      </c>
    </row>
    <row r="260" spans="1:48" x14ac:dyDescent="0.85">
      <c r="A260">
        <v>604</v>
      </c>
      <c r="B260" t="s">
        <v>1343</v>
      </c>
      <c r="C260" t="s">
        <v>1344</v>
      </c>
      <c r="D260" t="s">
        <v>68</v>
      </c>
      <c r="E260">
        <v>5</v>
      </c>
      <c r="F260">
        <v>85</v>
      </c>
      <c r="G260">
        <v>115</v>
      </c>
      <c r="H260">
        <v>80</v>
      </c>
      <c r="I260">
        <v>105</v>
      </c>
      <c r="J260">
        <v>80</v>
      </c>
      <c r="K260">
        <v>50</v>
      </c>
      <c r="L260">
        <f>MAX(G260,I260)</f>
        <v>115</v>
      </c>
      <c r="M260">
        <f>MIN(H260,J260)</f>
        <v>80</v>
      </c>
      <c r="N260" s="1">
        <f>(F260*2+31)/2+60</f>
        <v>160.5</v>
      </c>
      <c r="O260" s="1">
        <f>(L260*2+31)/2+5</f>
        <v>135.5</v>
      </c>
      <c r="P260" s="1">
        <f>(M260*2+31)/2+5</f>
        <v>100.5</v>
      </c>
      <c r="Q260" s="1">
        <f>N260*P260</f>
        <v>16130.25</v>
      </c>
      <c r="R260" s="1">
        <f>((H260*2+31)/2+5)*N260</f>
        <v>16130.25</v>
      </c>
      <c r="S260" s="1">
        <f>((J260*2+31)/2+5)*N260</f>
        <v>16130.25</v>
      </c>
      <c r="T260" s="1">
        <v>391.92872524170241</v>
      </c>
      <c r="U260" s="1">
        <f>IF(T260&lt;200, 0, T260)</f>
        <v>391.92872524170241</v>
      </c>
      <c r="V260" s="5">
        <f>U260*O260</f>
        <v>53106.34227025068</v>
      </c>
      <c r="W260" s="2">
        <f>Q260/(constants!$B$1 * constants!$B$2 * (110/250) * AVERAGE(0.8, 1) * 1.5)</f>
        <v>2.4713430369437606</v>
      </c>
      <c r="X260" s="3">
        <v>0.15816737347839838</v>
      </c>
      <c r="Y260" s="1">
        <f>(W260+X260)*O260</f>
        <v>356.29866061220258</v>
      </c>
      <c r="Z260" s="7">
        <v>1.1000000000000001</v>
      </c>
      <c r="AA260" s="7">
        <v>1</v>
      </c>
      <c r="AB260" s="1">
        <f>Y260*Z260*AA260</f>
        <v>391.92852667342288</v>
      </c>
      <c r="AC260" t="str">
        <f>CONCATENATE("https://wiki.52poke.com/wiki/", B260)</f>
        <v>https://wiki.52poke.com/wiki/麻麻鳗鱼王</v>
      </c>
      <c r="AD260" s="6">
        <f>(T260-AB260)^2</f>
        <v>3.9429361635247739E-8</v>
      </c>
      <c r="AE260" t="str">
        <f>IF(ISNUMBER(SEARCH(AE$1,$D260)),"T","")</f>
        <v/>
      </c>
      <c r="AF260" t="str">
        <f>IF(ISNUMBER(SEARCH(AF$1,$D260)),"T","")</f>
        <v/>
      </c>
      <c r="AG260" t="str">
        <f>IF(ISNUMBER(SEARCH(AG$1,$D260)),"T","")</f>
        <v/>
      </c>
      <c r="AH260" t="str">
        <f>IF(ISNUMBER(SEARCH(AH$1,$D260)),"T","")</f>
        <v/>
      </c>
      <c r="AI260" t="str">
        <f>IF(ISNUMBER(SEARCH(AI$1,$D260)),"T","")</f>
        <v>T</v>
      </c>
      <c r="AJ260" t="str">
        <f>IF(ISNUMBER(SEARCH(AJ$1,$D260)),"T","")</f>
        <v/>
      </c>
      <c r="AK260" t="str">
        <f>IF(ISNUMBER(SEARCH(AK$1,$D260)),"T","")</f>
        <v/>
      </c>
      <c r="AL260" t="str">
        <f>IF(ISNUMBER(SEARCH(AL$1,$D260)),"T","")</f>
        <v/>
      </c>
      <c r="AM260" t="str">
        <f>IF(ISNUMBER(SEARCH(AM$1,$D260)),"T","")</f>
        <v/>
      </c>
      <c r="AN260" t="str">
        <f>IF(ISNUMBER(SEARCH(AN$1,$D260)),"T","")</f>
        <v/>
      </c>
      <c r="AO260" t="str">
        <f>IF(ISNUMBER(SEARCH(AO$1,$D260)),"T","")</f>
        <v/>
      </c>
      <c r="AP260" t="str">
        <f>IF(ISNUMBER(SEARCH(AP$1,$D260)),"T","")</f>
        <v/>
      </c>
      <c r="AQ260" t="str">
        <f>IF(ISNUMBER(SEARCH(AQ$1,$D260)),"T","")</f>
        <v/>
      </c>
      <c r="AR260" t="str">
        <f>IF(ISNUMBER(SEARCH(AR$1,$D260)),"T","")</f>
        <v/>
      </c>
      <c r="AS260" t="str">
        <f>IF(ISNUMBER(SEARCH(AS$1,$D260)),"T","")</f>
        <v/>
      </c>
      <c r="AT260" t="str">
        <f>IF(ISNUMBER(SEARCH(AT$1,$D260)),"T","")</f>
        <v/>
      </c>
      <c r="AU260" t="str">
        <f>IF(ISNUMBER(SEARCH(AU$1,$D260)),"T","")</f>
        <v/>
      </c>
      <c r="AV260" t="str">
        <f>IF(ISNUMBER(SEARCH(AV$1,$D260)),"T","")</f>
        <v/>
      </c>
    </row>
    <row r="261" spans="1:48" x14ac:dyDescent="0.85">
      <c r="A261">
        <v>448</v>
      </c>
      <c r="B261" t="s">
        <v>1009</v>
      </c>
      <c r="C261" t="s">
        <v>1011</v>
      </c>
      <c r="D261" t="s">
        <v>1010</v>
      </c>
      <c r="E261">
        <v>4</v>
      </c>
      <c r="F261">
        <v>70</v>
      </c>
      <c r="G261">
        <v>110</v>
      </c>
      <c r="H261">
        <v>70</v>
      </c>
      <c r="I261">
        <v>115</v>
      </c>
      <c r="J261">
        <v>70</v>
      </c>
      <c r="K261">
        <v>90</v>
      </c>
      <c r="L261">
        <f>MAX(G261,I261)</f>
        <v>115</v>
      </c>
      <c r="M261">
        <f>MIN(H261,J261)</f>
        <v>70</v>
      </c>
      <c r="N261" s="1">
        <f>(F261*2+31)/2+60</f>
        <v>145.5</v>
      </c>
      <c r="O261" s="1">
        <f>(L261*2+31)/2+5</f>
        <v>135.5</v>
      </c>
      <c r="P261" s="1">
        <f>(M261*2+31)/2+5</f>
        <v>90.5</v>
      </c>
      <c r="Q261" s="1">
        <f>N261*P261</f>
        <v>13167.75</v>
      </c>
      <c r="R261" s="1">
        <f>((H261*2+31)/2+5)*N261</f>
        <v>13167.75</v>
      </c>
      <c r="S261" s="1">
        <f>((J261*2+31)/2+5)*N261</f>
        <v>13167.75</v>
      </c>
      <c r="T261" s="1">
        <v>391.90331782681591</v>
      </c>
      <c r="U261" s="1">
        <f>IF(T261&lt;200, 0, T261)</f>
        <v>391.90331782681591</v>
      </c>
      <c r="V261" s="5">
        <f>U261*O261</f>
        <v>53102.899565533553</v>
      </c>
      <c r="W261" s="2">
        <f>Q261/(constants!$B$1 * constants!$B$2 * (110/250) * AVERAGE(0.8, 1) * 1.5)</f>
        <v>2.0174533733027205</v>
      </c>
      <c r="X261" s="3">
        <v>0.61188681943670642</v>
      </c>
      <c r="Y261" s="1">
        <f>(W261+X261)*O261</f>
        <v>356.27559611619239</v>
      </c>
      <c r="Z261" s="7">
        <v>1.1000000000000001</v>
      </c>
      <c r="AA261" s="7">
        <v>1</v>
      </c>
      <c r="AB261" s="1">
        <f>Y261*Z261*AA261</f>
        <v>391.90315572781168</v>
      </c>
      <c r="AC261" t="str">
        <f>CONCATENATE("https://wiki.52poke.com/wiki/", B261)</f>
        <v>https://wiki.52poke.com/wiki/路卡利欧</v>
      </c>
      <c r="AD261" s="6">
        <f>(T261-AB261)^2</f>
        <v>2.6276087171827993E-8</v>
      </c>
      <c r="AE261" t="str">
        <f>IF(ISNUMBER(SEARCH(AE$1,$D261)),"T","")</f>
        <v/>
      </c>
      <c r="AF261" t="str">
        <f>IF(ISNUMBER(SEARCH(AF$1,$D261)),"T","")</f>
        <v/>
      </c>
      <c r="AG261" t="str">
        <f>IF(ISNUMBER(SEARCH(AG$1,$D261)),"T","")</f>
        <v/>
      </c>
      <c r="AH261" t="str">
        <f>IF(ISNUMBER(SEARCH(AH$1,$D261)),"T","")</f>
        <v/>
      </c>
      <c r="AI261" t="str">
        <f>IF(ISNUMBER(SEARCH(AI$1,$D261)),"T","")</f>
        <v/>
      </c>
      <c r="AJ261" t="str">
        <f>IF(ISNUMBER(SEARCH(AJ$1,$D261)),"T","")</f>
        <v/>
      </c>
      <c r="AK261" t="str">
        <f>IF(ISNUMBER(SEARCH(AK$1,$D261)),"T","")</f>
        <v>T</v>
      </c>
      <c r="AL261" t="str">
        <f>IF(ISNUMBER(SEARCH(AL$1,$D261)),"T","")</f>
        <v/>
      </c>
      <c r="AM261" t="str">
        <f>IF(ISNUMBER(SEARCH(AM$1,$D261)),"T","")</f>
        <v/>
      </c>
      <c r="AN261" t="str">
        <f>IF(ISNUMBER(SEARCH(AN$1,$D261)),"T","")</f>
        <v/>
      </c>
      <c r="AO261" t="str">
        <f>IF(ISNUMBER(SEARCH(AO$1,$D261)),"T","")</f>
        <v/>
      </c>
      <c r="AP261" t="str">
        <f>IF(ISNUMBER(SEARCH(AP$1,$D261)),"T","")</f>
        <v/>
      </c>
      <c r="AQ261" t="str">
        <f>IF(ISNUMBER(SEARCH(AQ$1,$D261)),"T","")</f>
        <v/>
      </c>
      <c r="AR261" t="str">
        <f>IF(ISNUMBER(SEARCH(AR$1,$D261)),"T","")</f>
        <v/>
      </c>
      <c r="AS261" t="str">
        <f>IF(ISNUMBER(SEARCH(AS$1,$D261)),"T","")</f>
        <v/>
      </c>
      <c r="AT261" t="str">
        <f>IF(ISNUMBER(SEARCH(AT$1,$D261)),"T","")</f>
        <v/>
      </c>
      <c r="AU261" t="str">
        <f>IF(ISNUMBER(SEARCH(AU$1,$D261)),"T","")</f>
        <v>T</v>
      </c>
      <c r="AV261" t="str">
        <f>IF(ISNUMBER(SEARCH(AV$1,$D261)),"T","")</f>
        <v/>
      </c>
    </row>
    <row r="262" spans="1:48" x14ac:dyDescent="0.85">
      <c r="A262">
        <v>348</v>
      </c>
      <c r="B262" t="s">
        <v>799</v>
      </c>
      <c r="C262" t="s">
        <v>800</v>
      </c>
      <c r="D262" t="s">
        <v>797</v>
      </c>
      <c r="E262">
        <v>3</v>
      </c>
      <c r="F262">
        <v>75</v>
      </c>
      <c r="G262">
        <v>125</v>
      </c>
      <c r="H262">
        <v>100</v>
      </c>
      <c r="I262">
        <v>70</v>
      </c>
      <c r="J262">
        <v>80</v>
      </c>
      <c r="K262">
        <v>45</v>
      </c>
      <c r="L262">
        <f>MAX(G262,I262)</f>
        <v>125</v>
      </c>
      <c r="M262">
        <f>MIN(H262,J262)</f>
        <v>80</v>
      </c>
      <c r="N262" s="1">
        <f>(F262*2+31)/2+60</f>
        <v>150.5</v>
      </c>
      <c r="O262" s="1">
        <f>(L262*2+31)/2+5</f>
        <v>145.5</v>
      </c>
      <c r="P262" s="1">
        <f>(M262*2+31)/2+5</f>
        <v>100.5</v>
      </c>
      <c r="Q262" s="1">
        <f>N262*P262</f>
        <v>15125.25</v>
      </c>
      <c r="R262" s="1">
        <f>((H262*2+31)/2+5)*N262</f>
        <v>18135.25</v>
      </c>
      <c r="S262" s="1">
        <f>((J262*2+31)/2+5)*N262</f>
        <v>15125.25</v>
      </c>
      <c r="T262" s="1">
        <v>390.98412584860432</v>
      </c>
      <c r="U262" s="1">
        <f>IF(T262&lt;200, 0, T262)</f>
        <v>390.98412584860432</v>
      </c>
      <c r="V262" s="5">
        <f>U262*O262</f>
        <v>56888.190310971928</v>
      </c>
      <c r="W262" s="2">
        <f>Q262/(constants!$B$1 * constants!$B$2 * (110/250) * AVERAGE(0.8, 1) * 1.5)</f>
        <v>2.3173652776326228</v>
      </c>
      <c r="X262" s="3">
        <v>0.12552085739234831</v>
      </c>
      <c r="Y262" s="1">
        <f>(W262+X262)*O262</f>
        <v>355.43993264613334</v>
      </c>
      <c r="Z262" s="7">
        <v>1.1000000000000001</v>
      </c>
      <c r="AA262" s="7">
        <v>1</v>
      </c>
      <c r="AB262" s="1">
        <f>Y262*Z262*AA262</f>
        <v>390.98392591074673</v>
      </c>
      <c r="AC262" t="str">
        <f>CONCATENATE("https://wiki.52poke.com/wiki/", B262)</f>
        <v>https://wiki.52poke.com/wiki/太古盔甲</v>
      </c>
      <c r="AD262" s="6">
        <f>(T262-AB262)^2</f>
        <v>3.9975146896650992E-8</v>
      </c>
      <c r="AE262" t="str">
        <f>IF(ISNUMBER(SEARCH(AE$1,$D262)),"T","")</f>
        <v/>
      </c>
      <c r="AF262" t="str">
        <f>IF(ISNUMBER(SEARCH(AF$1,$D262)),"T","")</f>
        <v/>
      </c>
      <c r="AG262" t="str">
        <f>IF(ISNUMBER(SEARCH(AG$1,$D262)),"T","")</f>
        <v/>
      </c>
      <c r="AH262" t="str">
        <f>IF(ISNUMBER(SEARCH(AH$1,$D262)),"T","")</f>
        <v/>
      </c>
      <c r="AI262" t="str">
        <f>IF(ISNUMBER(SEARCH(AI$1,$D262)),"T","")</f>
        <v/>
      </c>
      <c r="AJ262" t="str">
        <f>IF(ISNUMBER(SEARCH(AJ$1,$D262)),"T","")</f>
        <v/>
      </c>
      <c r="AK262" t="str">
        <f>IF(ISNUMBER(SEARCH(AK$1,$D262)),"T","")</f>
        <v/>
      </c>
      <c r="AL262" t="str">
        <f>IF(ISNUMBER(SEARCH(AL$1,$D262)),"T","")</f>
        <v/>
      </c>
      <c r="AM262" t="str">
        <f>IF(ISNUMBER(SEARCH(AM$1,$D262)),"T","")</f>
        <v/>
      </c>
      <c r="AN262" t="str">
        <f>IF(ISNUMBER(SEARCH(AN$1,$D262)),"T","")</f>
        <v/>
      </c>
      <c r="AO262" t="str">
        <f>IF(ISNUMBER(SEARCH(AO$1,$D262)),"T","")</f>
        <v/>
      </c>
      <c r="AP262" t="str">
        <f>IF(ISNUMBER(SEARCH(AP$1,$D262)),"T","")</f>
        <v>T</v>
      </c>
      <c r="AQ262" t="str">
        <f>IF(ISNUMBER(SEARCH(AQ$1,$D262)),"T","")</f>
        <v>T</v>
      </c>
      <c r="AR262" t="str">
        <f>IF(ISNUMBER(SEARCH(AR$1,$D262)),"T","")</f>
        <v/>
      </c>
      <c r="AS262" t="str">
        <f>IF(ISNUMBER(SEARCH(AS$1,$D262)),"T","")</f>
        <v/>
      </c>
      <c r="AT262" t="str">
        <f>IF(ISNUMBER(SEARCH(AT$1,$D262)),"T","")</f>
        <v/>
      </c>
      <c r="AU262" t="str">
        <f>IF(ISNUMBER(SEARCH(AU$1,$D262)),"T","")</f>
        <v/>
      </c>
      <c r="AV262" t="str">
        <f>IF(ISNUMBER(SEARCH(AV$1,$D262)),"T","")</f>
        <v/>
      </c>
    </row>
    <row r="263" spans="1:48" x14ac:dyDescent="0.85">
      <c r="A263">
        <v>973</v>
      </c>
      <c r="B263" t="s">
        <v>2148</v>
      </c>
      <c r="C263" t="s">
        <v>2150</v>
      </c>
      <c r="D263" t="s">
        <v>2149</v>
      </c>
      <c r="E263">
        <v>9</v>
      </c>
      <c r="F263">
        <v>82</v>
      </c>
      <c r="G263">
        <v>115</v>
      </c>
      <c r="H263">
        <v>74</v>
      </c>
      <c r="I263">
        <v>75</v>
      </c>
      <c r="J263">
        <v>64</v>
      </c>
      <c r="K263">
        <v>90</v>
      </c>
      <c r="L263">
        <f>MAX(G263,I263)</f>
        <v>115</v>
      </c>
      <c r="M263">
        <f>MIN(H263,J263)</f>
        <v>64</v>
      </c>
      <c r="N263" s="1">
        <f>(F263*2+31)/2+60</f>
        <v>157.5</v>
      </c>
      <c r="O263" s="1">
        <f>(L263*2+31)/2+5</f>
        <v>135.5</v>
      </c>
      <c r="P263" s="1">
        <f>(M263*2+31)/2+5</f>
        <v>84.5</v>
      </c>
      <c r="Q263" s="1">
        <f>N263*P263</f>
        <v>13308.75</v>
      </c>
      <c r="R263" s="1">
        <f>((H263*2+31)/2+5)*N263</f>
        <v>14883.75</v>
      </c>
      <c r="S263" s="1">
        <f>((J263*2+31)/2+5)*N263</f>
        <v>13308.75</v>
      </c>
      <c r="T263" s="1">
        <v>390.88968383214689</v>
      </c>
      <c r="U263" s="1">
        <f>IF(T263&lt;200, 0, T263)</f>
        <v>390.88968383214689</v>
      </c>
      <c r="V263" s="5">
        <f>U263*O263</f>
        <v>52965.552159255902</v>
      </c>
      <c r="W263" s="2">
        <f>Q263/(constants!$B$1 * constants!$B$2 * (110/250) * AVERAGE(0.8, 1) * 1.5)</f>
        <v>2.0390562231165217</v>
      </c>
      <c r="X263" s="3">
        <v>0.58348332735237984</v>
      </c>
      <c r="Y263" s="1">
        <f>(W263+X263)*O263</f>
        <v>355.35410908853612</v>
      </c>
      <c r="Z263" s="7">
        <v>1.1000000000000001</v>
      </c>
      <c r="AA263" s="7">
        <v>1</v>
      </c>
      <c r="AB263" s="1">
        <f>Y263*Z263*AA263</f>
        <v>390.88951999738975</v>
      </c>
      <c r="AC263" t="str">
        <f>CONCATENATE("https://wiki.52poke.com/wiki/", B263)</f>
        <v>https://wiki.52poke.com/wiki/缠红鹤</v>
      </c>
      <c r="AD263" s="6">
        <f>(T263-AB263)^2</f>
        <v>2.6841827644355116E-8</v>
      </c>
      <c r="AE263" t="str">
        <f>IF(ISNUMBER(SEARCH(AE$1,$D263)),"T","")</f>
        <v/>
      </c>
      <c r="AF263" t="str">
        <f>IF(ISNUMBER(SEARCH(AF$1,$D263)),"T","")</f>
        <v/>
      </c>
      <c r="AG263" t="str">
        <f>IF(ISNUMBER(SEARCH(AG$1,$D263)),"T","")</f>
        <v/>
      </c>
      <c r="AH263" t="str">
        <f>IF(ISNUMBER(SEARCH(AH$1,$D263)),"T","")</f>
        <v/>
      </c>
      <c r="AI263" t="str">
        <f>IF(ISNUMBER(SEARCH(AI$1,$D263)),"T","")</f>
        <v/>
      </c>
      <c r="AJ263" t="str">
        <f>IF(ISNUMBER(SEARCH(AJ$1,$D263)),"T","")</f>
        <v/>
      </c>
      <c r="AK263" t="str">
        <f>IF(ISNUMBER(SEARCH(AK$1,$D263)),"T","")</f>
        <v>T</v>
      </c>
      <c r="AL263" t="str">
        <f>IF(ISNUMBER(SEARCH(AL$1,$D263)),"T","")</f>
        <v/>
      </c>
      <c r="AM263" t="str">
        <f>IF(ISNUMBER(SEARCH(AM$1,$D263)),"T","")</f>
        <v/>
      </c>
      <c r="AN263" t="str">
        <f>IF(ISNUMBER(SEARCH(AN$1,$D263)),"T","")</f>
        <v>T</v>
      </c>
      <c r="AO263" t="str">
        <f>IF(ISNUMBER(SEARCH(AO$1,$D263)),"T","")</f>
        <v/>
      </c>
      <c r="AP263" t="str">
        <f>IF(ISNUMBER(SEARCH(AP$1,$D263)),"T","")</f>
        <v/>
      </c>
      <c r="AQ263" t="str">
        <f>IF(ISNUMBER(SEARCH(AQ$1,$D263)),"T","")</f>
        <v/>
      </c>
      <c r="AR263" t="str">
        <f>IF(ISNUMBER(SEARCH(AR$1,$D263)),"T","")</f>
        <v/>
      </c>
      <c r="AS263" t="str">
        <f>IF(ISNUMBER(SEARCH(AS$1,$D263)),"T","")</f>
        <v/>
      </c>
      <c r="AT263" t="str">
        <f>IF(ISNUMBER(SEARCH(AT$1,$D263)),"T","")</f>
        <v/>
      </c>
      <c r="AU263" t="str">
        <f>IF(ISNUMBER(SEARCH(AU$1,$D263)),"T","")</f>
        <v/>
      </c>
      <c r="AV263" t="str">
        <f>IF(ISNUMBER(SEARCH(AV$1,$D263)),"T","")</f>
        <v/>
      </c>
    </row>
    <row r="264" spans="1:48" x14ac:dyDescent="0.85">
      <c r="A264">
        <v>254</v>
      </c>
      <c r="B264" t="s">
        <v>593</v>
      </c>
      <c r="C264" t="s">
        <v>594</v>
      </c>
      <c r="D264" t="s">
        <v>280</v>
      </c>
      <c r="E264">
        <v>3</v>
      </c>
      <c r="F264">
        <v>70</v>
      </c>
      <c r="G264">
        <v>85</v>
      </c>
      <c r="H264">
        <v>65</v>
      </c>
      <c r="I264">
        <v>105</v>
      </c>
      <c r="J264">
        <v>85</v>
      </c>
      <c r="K264">
        <v>120</v>
      </c>
      <c r="L264">
        <f>MAX(G264,I264)</f>
        <v>105</v>
      </c>
      <c r="M264">
        <f>MIN(H264,J264)</f>
        <v>65</v>
      </c>
      <c r="N264" s="1">
        <f>(F264*2+31)/2+60</f>
        <v>145.5</v>
      </c>
      <c r="O264" s="1">
        <f>(L264*2+31)/2+5</f>
        <v>125.5</v>
      </c>
      <c r="P264" s="1">
        <f>(M264*2+31)/2+5</f>
        <v>85.5</v>
      </c>
      <c r="Q264" s="1">
        <f>N264*P264</f>
        <v>12440.25</v>
      </c>
      <c r="R264" s="1">
        <f>((H264*2+31)/2+5)*N264</f>
        <v>12440.25</v>
      </c>
      <c r="S264" s="1">
        <f>((J264*2+31)/2+5)*N264</f>
        <v>15350.25</v>
      </c>
      <c r="T264" s="1">
        <v>390.84807827367729</v>
      </c>
      <c r="U264" s="1">
        <f>IF(T264&lt;200, 0, T264)</f>
        <v>390.84807827367729</v>
      </c>
      <c r="V264" s="5">
        <f>U264*O264</f>
        <v>49051.433823346502</v>
      </c>
      <c r="W264" s="2">
        <f>Q264/(constants!$B$1 * constants!$B$2 * (110/250) * AVERAGE(0.8, 1) * 1.5)</f>
        <v>1.9059918609655535</v>
      </c>
      <c r="X264" s="3">
        <v>0.92521376331915905</v>
      </c>
      <c r="Y264" s="1">
        <f>(W264+X264)*O264</f>
        <v>355.31630584773143</v>
      </c>
      <c r="Z264" s="7">
        <v>1.1000000000000001</v>
      </c>
      <c r="AA264" s="7">
        <v>1</v>
      </c>
      <c r="AB264" s="1">
        <f>Y264*Z264*AA264</f>
        <v>390.84793643250458</v>
      </c>
      <c r="AC264" t="str">
        <f>CONCATENATE("https://wiki.52poke.com/wiki/", B264)</f>
        <v>https://wiki.52poke.com/wiki/蜥蜴王</v>
      </c>
      <c r="AD264" s="6">
        <f>(T264-AB264)^2</f>
        <v>2.011891827457957E-8</v>
      </c>
      <c r="AE264" t="str">
        <f>IF(ISNUMBER(SEARCH(AE$1,$D264)),"T","")</f>
        <v/>
      </c>
      <c r="AF264" t="str">
        <f>IF(ISNUMBER(SEARCH(AF$1,$D264)),"T","")</f>
        <v/>
      </c>
      <c r="AG264" t="str">
        <f>IF(ISNUMBER(SEARCH(AG$1,$D264)),"T","")</f>
        <v/>
      </c>
      <c r="AH264" t="str">
        <f>IF(ISNUMBER(SEARCH(AH$1,$D264)),"T","")</f>
        <v>T</v>
      </c>
      <c r="AI264" t="str">
        <f>IF(ISNUMBER(SEARCH(AI$1,$D264)),"T","")</f>
        <v/>
      </c>
      <c r="AJ264" t="str">
        <f>IF(ISNUMBER(SEARCH(AJ$1,$D264)),"T","")</f>
        <v/>
      </c>
      <c r="AK264" t="str">
        <f>IF(ISNUMBER(SEARCH(AK$1,$D264)),"T","")</f>
        <v/>
      </c>
      <c r="AL264" t="str">
        <f>IF(ISNUMBER(SEARCH(AL$1,$D264)),"T","")</f>
        <v/>
      </c>
      <c r="AM264" t="str">
        <f>IF(ISNUMBER(SEARCH(AM$1,$D264)),"T","")</f>
        <v/>
      </c>
      <c r="AN264" t="str">
        <f>IF(ISNUMBER(SEARCH(AN$1,$D264)),"T","")</f>
        <v/>
      </c>
      <c r="AO264" t="str">
        <f>IF(ISNUMBER(SEARCH(AO$1,$D264)),"T","")</f>
        <v/>
      </c>
      <c r="AP264" t="str">
        <f>IF(ISNUMBER(SEARCH(AP$1,$D264)),"T","")</f>
        <v/>
      </c>
      <c r="AQ264" t="str">
        <f>IF(ISNUMBER(SEARCH(AQ$1,$D264)),"T","")</f>
        <v/>
      </c>
      <c r="AR264" t="str">
        <f>IF(ISNUMBER(SEARCH(AR$1,$D264)),"T","")</f>
        <v/>
      </c>
      <c r="AS264" t="str">
        <f>IF(ISNUMBER(SEARCH(AS$1,$D264)),"T","")</f>
        <v/>
      </c>
      <c r="AT264" t="str">
        <f>IF(ISNUMBER(SEARCH(AT$1,$D264)),"T","")</f>
        <v/>
      </c>
      <c r="AU264" t="str">
        <f>IF(ISNUMBER(SEARCH(AU$1,$D264)),"T","")</f>
        <v/>
      </c>
      <c r="AV264" t="str">
        <f>IF(ISNUMBER(SEARCH(AV$1,$D264)),"T","")</f>
        <v/>
      </c>
    </row>
    <row r="265" spans="1:48" x14ac:dyDescent="0.85">
      <c r="A265">
        <v>733</v>
      </c>
      <c r="B265" t="s">
        <v>1629</v>
      </c>
      <c r="C265" t="s">
        <v>1630</v>
      </c>
      <c r="D265" t="s">
        <v>47</v>
      </c>
      <c r="E265">
        <v>7</v>
      </c>
      <c r="F265">
        <v>80</v>
      </c>
      <c r="G265">
        <v>120</v>
      </c>
      <c r="H265">
        <v>75</v>
      </c>
      <c r="I265">
        <v>75</v>
      </c>
      <c r="J265">
        <v>75</v>
      </c>
      <c r="K265">
        <v>60</v>
      </c>
      <c r="L265">
        <f>MAX(G265,I265)</f>
        <v>120</v>
      </c>
      <c r="M265">
        <f>MIN(H265,J265)</f>
        <v>75</v>
      </c>
      <c r="N265" s="1">
        <f>(F265*2+31)/2+60</f>
        <v>155.5</v>
      </c>
      <c r="O265" s="1">
        <f>(L265*2+31)/2+5</f>
        <v>140.5</v>
      </c>
      <c r="P265" s="1">
        <f>(M265*2+31)/2+5</f>
        <v>95.5</v>
      </c>
      <c r="Q265" s="1">
        <f>N265*P265</f>
        <v>14850.25</v>
      </c>
      <c r="R265" s="1">
        <f>((H265*2+31)/2+5)*N265</f>
        <v>14850.25</v>
      </c>
      <c r="S265" s="1">
        <f>((J265*2+31)/2+5)*N265</f>
        <v>14850.25</v>
      </c>
      <c r="T265" s="1">
        <v>389.66075149722963</v>
      </c>
      <c r="U265" s="1">
        <f>IF(T265&lt;200, 0, T265)</f>
        <v>389.66075149722963</v>
      </c>
      <c r="V265" s="5">
        <f>U265*O265</f>
        <v>54747.335585360765</v>
      </c>
      <c r="W265" s="2">
        <f>Q265/(constants!$B$1 * constants!$B$2 * (110/250) * AVERAGE(0.8, 1) * 1.5)</f>
        <v>2.2752320599106697</v>
      </c>
      <c r="X265" s="3">
        <v>0.24602683326527564</v>
      </c>
      <c r="Y265" s="1">
        <f>(W265+X265)*O265</f>
        <v>354.23687449122031</v>
      </c>
      <c r="Z265" s="7">
        <v>1.1000000000000001</v>
      </c>
      <c r="AA265" s="7">
        <v>1</v>
      </c>
      <c r="AB265" s="1">
        <f>Y265*Z265*AA265</f>
        <v>389.66056194034235</v>
      </c>
      <c r="AC265" t="str">
        <f>CONCATENATE("https://wiki.52poke.com/wiki/", B265)</f>
        <v>https://wiki.52poke.com/wiki/铳嘴大鸟</v>
      </c>
      <c r="AD265" s="6">
        <f>(T265-AB265)^2</f>
        <v>3.5931813514632831E-8</v>
      </c>
      <c r="AE265" t="str">
        <f>IF(ISNUMBER(SEARCH(AE$1,$D265)),"T","")</f>
        <v>T</v>
      </c>
      <c r="AF265" t="str">
        <f>IF(ISNUMBER(SEARCH(AF$1,$D265)),"T","")</f>
        <v/>
      </c>
      <c r="AG265" t="str">
        <f>IF(ISNUMBER(SEARCH(AG$1,$D265)),"T","")</f>
        <v/>
      </c>
      <c r="AH265" t="str">
        <f>IF(ISNUMBER(SEARCH(AH$1,$D265)),"T","")</f>
        <v/>
      </c>
      <c r="AI265" t="str">
        <f>IF(ISNUMBER(SEARCH(AI$1,$D265)),"T","")</f>
        <v/>
      </c>
      <c r="AJ265" t="str">
        <f>IF(ISNUMBER(SEARCH(AJ$1,$D265)),"T","")</f>
        <v/>
      </c>
      <c r="AK265" t="str">
        <f>IF(ISNUMBER(SEARCH(AK$1,$D265)),"T","")</f>
        <v/>
      </c>
      <c r="AL265" t="str">
        <f>IF(ISNUMBER(SEARCH(AL$1,$D265)),"T","")</f>
        <v/>
      </c>
      <c r="AM265" t="str">
        <f>IF(ISNUMBER(SEARCH(AM$1,$D265)),"T","")</f>
        <v/>
      </c>
      <c r="AN265" t="str">
        <f>IF(ISNUMBER(SEARCH(AN$1,$D265)),"T","")</f>
        <v>T</v>
      </c>
      <c r="AO265" t="str">
        <f>IF(ISNUMBER(SEARCH(AO$1,$D265)),"T","")</f>
        <v/>
      </c>
      <c r="AP265" t="str">
        <f>IF(ISNUMBER(SEARCH(AP$1,$D265)),"T","")</f>
        <v/>
      </c>
      <c r="AQ265" t="str">
        <f>IF(ISNUMBER(SEARCH(AQ$1,$D265)),"T","")</f>
        <v/>
      </c>
      <c r="AR265" t="str">
        <f>IF(ISNUMBER(SEARCH(AR$1,$D265)),"T","")</f>
        <v/>
      </c>
      <c r="AS265" t="str">
        <f>IF(ISNUMBER(SEARCH(AS$1,$D265)),"T","")</f>
        <v/>
      </c>
      <c r="AT265" t="str">
        <f>IF(ISNUMBER(SEARCH(AT$1,$D265)),"T","")</f>
        <v/>
      </c>
      <c r="AU265" t="str">
        <f>IF(ISNUMBER(SEARCH(AU$1,$D265)),"T","")</f>
        <v/>
      </c>
      <c r="AV265" t="str">
        <f>IF(ISNUMBER(SEARCH(AV$1,$D265)),"T","")</f>
        <v/>
      </c>
    </row>
    <row r="266" spans="1:48" x14ac:dyDescent="0.85">
      <c r="A266">
        <v>89</v>
      </c>
      <c r="B266" t="s">
        <v>219</v>
      </c>
      <c r="C266" t="s">
        <v>220</v>
      </c>
      <c r="D266" t="s">
        <v>217</v>
      </c>
      <c r="E266">
        <v>1</v>
      </c>
      <c r="F266">
        <v>105</v>
      </c>
      <c r="G266">
        <v>105</v>
      </c>
      <c r="H266">
        <v>75</v>
      </c>
      <c r="I266">
        <v>65</v>
      </c>
      <c r="J266">
        <v>100</v>
      </c>
      <c r="K266">
        <v>50</v>
      </c>
      <c r="L266">
        <f>MAX(G266,I266)</f>
        <v>105</v>
      </c>
      <c r="M266">
        <f>MIN(H266,J266)</f>
        <v>75</v>
      </c>
      <c r="N266" s="1">
        <f>(F266*2+31)/2+60</f>
        <v>180.5</v>
      </c>
      <c r="O266" s="1">
        <f>(L266*2+31)/2+5</f>
        <v>125.5</v>
      </c>
      <c r="P266" s="1">
        <f>(M266*2+31)/2+5</f>
        <v>95.5</v>
      </c>
      <c r="Q266" s="1">
        <f>N266*P266</f>
        <v>17237.75</v>
      </c>
      <c r="R266" s="1">
        <f>((H266*2+31)/2+5)*N266</f>
        <v>17237.75</v>
      </c>
      <c r="S266" s="1">
        <f>((J266*2+31)/2+5)*N266</f>
        <v>21750.25</v>
      </c>
      <c r="T266" s="1">
        <v>389.65910217881077</v>
      </c>
      <c r="U266" s="1">
        <f>IF(T266&lt;200, 0, T266)</f>
        <v>389.65910217881077</v>
      </c>
      <c r="V266" s="5">
        <f>U266*O266</f>
        <v>48902.217323440753</v>
      </c>
      <c r="W266" s="2">
        <f>Q266/(constants!$B$1 * constants!$B$2 * (110/250) * AVERAGE(0.8, 1) * 1.5)</f>
        <v>2.6410249955876264</v>
      </c>
      <c r="X266" s="3">
        <v>0.18156758418440866</v>
      </c>
      <c r="Y266" s="1">
        <f>(W266+X266)*O266</f>
        <v>354.23536876139042</v>
      </c>
      <c r="Z266" s="7">
        <v>1.1000000000000001</v>
      </c>
      <c r="AA266" s="7">
        <v>1</v>
      </c>
      <c r="AB266" s="1">
        <f>Y266*Z266*AA266</f>
        <v>389.65890563752947</v>
      </c>
      <c r="AC266" t="str">
        <f>CONCATENATE("https://wiki.52poke.com/wiki/", B266)</f>
        <v>https://wiki.52poke.com/wiki/臭臭泥</v>
      </c>
      <c r="AD266" s="6">
        <f>(T266-AB266)^2</f>
        <v>3.8628475254207838E-8</v>
      </c>
      <c r="AE266" t="str">
        <f>IF(ISNUMBER(SEARCH(AE$1,$D266)),"T","")</f>
        <v/>
      </c>
      <c r="AF266" t="str">
        <f>IF(ISNUMBER(SEARCH(AF$1,$D266)),"T","")</f>
        <v/>
      </c>
      <c r="AG266" t="str">
        <f>IF(ISNUMBER(SEARCH(AG$1,$D266)),"T","")</f>
        <v/>
      </c>
      <c r="AH266" t="str">
        <f>IF(ISNUMBER(SEARCH(AH$1,$D266)),"T","")</f>
        <v/>
      </c>
      <c r="AI266" t="str">
        <f>IF(ISNUMBER(SEARCH(AI$1,$D266)),"T","")</f>
        <v/>
      </c>
      <c r="AJ266" t="str">
        <f>IF(ISNUMBER(SEARCH(AJ$1,$D266)),"T","")</f>
        <v/>
      </c>
      <c r="AK266" t="str">
        <f>IF(ISNUMBER(SEARCH(AK$1,$D266)),"T","")</f>
        <v/>
      </c>
      <c r="AL266" t="str">
        <f>IF(ISNUMBER(SEARCH(AL$1,$D266)),"T","")</f>
        <v>T</v>
      </c>
      <c r="AM266" t="str">
        <f>IF(ISNUMBER(SEARCH(AM$1,$D266)),"T","")</f>
        <v/>
      </c>
      <c r="AN266" t="str">
        <f>IF(ISNUMBER(SEARCH(AN$1,$D266)),"T","")</f>
        <v/>
      </c>
      <c r="AO266" t="str">
        <f>IF(ISNUMBER(SEARCH(AO$1,$D266)),"T","")</f>
        <v/>
      </c>
      <c r="AP266" t="str">
        <f>IF(ISNUMBER(SEARCH(AP$1,$D266)),"T","")</f>
        <v/>
      </c>
      <c r="AQ266" t="str">
        <f>IF(ISNUMBER(SEARCH(AQ$1,$D266)),"T","")</f>
        <v/>
      </c>
      <c r="AR266" t="str">
        <f>IF(ISNUMBER(SEARCH(AR$1,$D266)),"T","")</f>
        <v/>
      </c>
      <c r="AS266" t="str">
        <f>IF(ISNUMBER(SEARCH(AS$1,$D266)),"T","")</f>
        <v/>
      </c>
      <c r="AT266" t="str">
        <f>IF(ISNUMBER(SEARCH(AT$1,$D266)),"T","")</f>
        <v>T</v>
      </c>
      <c r="AU266" t="str">
        <f>IF(ISNUMBER(SEARCH(AU$1,$D266)),"T","")</f>
        <v/>
      </c>
      <c r="AV266" t="str">
        <f>IF(ISNUMBER(SEARCH(AV$1,$D266)),"T","")</f>
        <v/>
      </c>
    </row>
    <row r="267" spans="1:48" x14ac:dyDescent="0.85">
      <c r="A267">
        <v>899</v>
      </c>
      <c r="B267" t="s">
        <v>1988</v>
      </c>
      <c r="C267" t="s">
        <v>1989</v>
      </c>
      <c r="D267" t="s">
        <v>477</v>
      </c>
      <c r="E267">
        <v>8</v>
      </c>
      <c r="F267">
        <v>103</v>
      </c>
      <c r="G267">
        <v>105</v>
      </c>
      <c r="H267">
        <v>72</v>
      </c>
      <c r="I267">
        <v>105</v>
      </c>
      <c r="J267">
        <v>75</v>
      </c>
      <c r="K267">
        <v>65</v>
      </c>
      <c r="L267">
        <f>MAX(G267,I267)</f>
        <v>105</v>
      </c>
      <c r="M267">
        <f>MIN(H267,J267)</f>
        <v>72</v>
      </c>
      <c r="N267" s="1">
        <f>(F267*2+31)/2+60</f>
        <v>178.5</v>
      </c>
      <c r="O267" s="1">
        <f>(L267*2+31)/2+5</f>
        <v>125.5</v>
      </c>
      <c r="P267" s="1">
        <f>(M267*2+31)/2+5</f>
        <v>92.5</v>
      </c>
      <c r="Q267" s="1">
        <f>N267*P267</f>
        <v>16511.25</v>
      </c>
      <c r="R267" s="1">
        <f>((H267*2+31)/2+5)*N267</f>
        <v>16511.25</v>
      </c>
      <c r="S267" s="1">
        <f>((J267*2+31)/2+5)*N267</f>
        <v>17046.75</v>
      </c>
      <c r="T267" s="1">
        <v>389.55763033418435</v>
      </c>
      <c r="U267" s="1">
        <f>IF(T267&lt;200, 0, T267)</f>
        <v>389.55763033418435</v>
      </c>
      <c r="V267" s="5">
        <f>U267*O267</f>
        <v>48889.482606940139</v>
      </c>
      <c r="W267" s="2">
        <f>Q267/(constants!$B$1 * constants!$B$2 * (110/250) * AVERAGE(0.8, 1) * 1.5)</f>
        <v>2.5297166949512664</v>
      </c>
      <c r="X267" s="3">
        <v>0.29214090791948022</v>
      </c>
      <c r="Y267" s="1">
        <f>(W267+X267)*O267</f>
        <v>354.1431291602787</v>
      </c>
      <c r="Z267" s="7">
        <v>1.1000000000000001</v>
      </c>
      <c r="AA267" s="7">
        <v>1</v>
      </c>
      <c r="AB267" s="1">
        <f>Y267*Z267*AA267</f>
        <v>389.55744207630659</v>
      </c>
      <c r="AC267" t="str">
        <f>CONCATENATE("https://wiki.52poke.com/wiki/", B267)</f>
        <v>https://wiki.52poke.com/wiki/诡角鹿</v>
      </c>
      <c r="AD267" s="6">
        <f>(T267-AB267)^2</f>
        <v>3.5441028541249304E-8</v>
      </c>
      <c r="AE267" t="str">
        <f>IF(ISNUMBER(SEARCH(AE$1,$D267)),"T","")</f>
        <v>T</v>
      </c>
      <c r="AF267" t="str">
        <f>IF(ISNUMBER(SEARCH(AF$1,$D267)),"T","")</f>
        <v/>
      </c>
      <c r="AG267" t="str">
        <f>IF(ISNUMBER(SEARCH(AG$1,$D267)),"T","")</f>
        <v/>
      </c>
      <c r="AH267" t="str">
        <f>IF(ISNUMBER(SEARCH(AH$1,$D267)),"T","")</f>
        <v/>
      </c>
      <c r="AI267" t="str">
        <f>IF(ISNUMBER(SEARCH(AI$1,$D267)),"T","")</f>
        <v/>
      </c>
      <c r="AJ267" t="str">
        <f>IF(ISNUMBER(SEARCH(AJ$1,$D267)),"T","")</f>
        <v/>
      </c>
      <c r="AK267" t="str">
        <f>IF(ISNUMBER(SEARCH(AK$1,$D267)),"T","")</f>
        <v/>
      </c>
      <c r="AL267" t="str">
        <f>IF(ISNUMBER(SEARCH(AL$1,$D267)),"T","")</f>
        <v/>
      </c>
      <c r="AM267" t="str">
        <f>IF(ISNUMBER(SEARCH(AM$1,$D267)),"T","")</f>
        <v/>
      </c>
      <c r="AN267" t="str">
        <f>IF(ISNUMBER(SEARCH(AN$1,$D267)),"T","")</f>
        <v/>
      </c>
      <c r="AO267" t="str">
        <f>IF(ISNUMBER(SEARCH(AO$1,$D267)),"T","")</f>
        <v>T</v>
      </c>
      <c r="AP267" t="str">
        <f>IF(ISNUMBER(SEARCH(AP$1,$D267)),"T","")</f>
        <v/>
      </c>
      <c r="AQ267" t="str">
        <f>IF(ISNUMBER(SEARCH(AQ$1,$D267)),"T","")</f>
        <v/>
      </c>
      <c r="AR267" t="str">
        <f>IF(ISNUMBER(SEARCH(AR$1,$D267)),"T","")</f>
        <v/>
      </c>
      <c r="AS267" t="str">
        <f>IF(ISNUMBER(SEARCH(AS$1,$D267)),"T","")</f>
        <v/>
      </c>
      <c r="AT267" t="str">
        <f>IF(ISNUMBER(SEARCH(AT$1,$D267)),"T","")</f>
        <v/>
      </c>
      <c r="AU267" t="str">
        <f>IF(ISNUMBER(SEARCH(AU$1,$D267)),"T","")</f>
        <v/>
      </c>
      <c r="AV267" t="str">
        <f>IF(ISNUMBER(SEARCH(AV$1,$D267)),"T","")</f>
        <v/>
      </c>
    </row>
    <row r="268" spans="1:48" x14ac:dyDescent="0.85">
      <c r="A268">
        <v>638</v>
      </c>
      <c r="B268" t="s">
        <v>1415</v>
      </c>
      <c r="C268" t="s">
        <v>1417</v>
      </c>
      <c r="D268" t="s">
        <v>1416</v>
      </c>
      <c r="E268">
        <v>5</v>
      </c>
      <c r="F268">
        <v>91</v>
      </c>
      <c r="G268">
        <v>90</v>
      </c>
      <c r="H268">
        <v>129</v>
      </c>
      <c r="I268">
        <v>90</v>
      </c>
      <c r="J268">
        <v>72</v>
      </c>
      <c r="K268">
        <v>108</v>
      </c>
      <c r="L268">
        <f>MAX(G268,I268)</f>
        <v>90</v>
      </c>
      <c r="M268">
        <f>MIN(H268,J268)</f>
        <v>72</v>
      </c>
      <c r="N268" s="1">
        <f>(F268*2+31)/2+60</f>
        <v>166.5</v>
      </c>
      <c r="O268" s="1">
        <f>(L268*2+31)/2+5</f>
        <v>110.5</v>
      </c>
      <c r="P268" s="1">
        <f>(M268*2+31)/2+5</f>
        <v>92.5</v>
      </c>
      <c r="Q268" s="1">
        <f>N268*P268</f>
        <v>15401.25</v>
      </c>
      <c r="R268" s="1">
        <f>((H268*2+31)/2+5)*N268</f>
        <v>24891.75</v>
      </c>
      <c r="S268" s="1">
        <f>((J268*2+31)/2+5)*N268</f>
        <v>15401.25</v>
      </c>
      <c r="T268" s="1">
        <v>389.17382780137109</v>
      </c>
      <c r="U268" s="1">
        <f>IF(T268&lt;200, 0, T268)</f>
        <v>389.17382780137109</v>
      </c>
      <c r="V268" s="5">
        <f>U268*O268</f>
        <v>43003.707972051503</v>
      </c>
      <c r="W268" s="2">
        <f>Q268/(constants!$B$1 * constants!$B$2 * (110/250) * AVERAGE(0.8, 1) * 1.5)</f>
        <v>2.3596517070553831</v>
      </c>
      <c r="X268" s="3">
        <v>0.84210619658721908</v>
      </c>
      <c r="Y268" s="1">
        <f>(W268+X268)*O268</f>
        <v>353.79424835250757</v>
      </c>
      <c r="Z268" s="7">
        <v>1.1000000000000001</v>
      </c>
      <c r="AA268" s="7">
        <v>1</v>
      </c>
      <c r="AB268" s="1">
        <f>Y268*Z268*AA268</f>
        <v>389.17367318775837</v>
      </c>
      <c r="AC268" t="str">
        <f>CONCATENATE("https://wiki.52poke.com/wiki/", B268)</f>
        <v>https://wiki.52poke.com/wiki/勾帕路翁</v>
      </c>
      <c r="AD268" s="6">
        <f>(T268-AB268)^2</f>
        <v>2.3905369238865835E-8</v>
      </c>
      <c r="AE268" t="str">
        <f>IF(ISNUMBER(SEARCH(AE$1,$D268)),"T","")</f>
        <v/>
      </c>
      <c r="AF268" t="str">
        <f>IF(ISNUMBER(SEARCH(AF$1,$D268)),"T","")</f>
        <v/>
      </c>
      <c r="AG268" t="str">
        <f>IF(ISNUMBER(SEARCH(AG$1,$D268)),"T","")</f>
        <v/>
      </c>
      <c r="AH268" t="str">
        <f>IF(ISNUMBER(SEARCH(AH$1,$D268)),"T","")</f>
        <v/>
      </c>
      <c r="AI268" t="str">
        <f>IF(ISNUMBER(SEARCH(AI$1,$D268)),"T","")</f>
        <v/>
      </c>
      <c r="AJ268" t="str">
        <f>IF(ISNUMBER(SEARCH(AJ$1,$D268)),"T","")</f>
        <v/>
      </c>
      <c r="AK268" t="str">
        <f>IF(ISNUMBER(SEARCH(AK$1,$D268)),"T","")</f>
        <v>T</v>
      </c>
      <c r="AL268" t="str">
        <f>IF(ISNUMBER(SEARCH(AL$1,$D268)),"T","")</f>
        <v/>
      </c>
      <c r="AM268" t="str">
        <f>IF(ISNUMBER(SEARCH(AM$1,$D268)),"T","")</f>
        <v/>
      </c>
      <c r="AN268" t="str">
        <f>IF(ISNUMBER(SEARCH(AN$1,$D268)),"T","")</f>
        <v/>
      </c>
      <c r="AO268" t="str">
        <f>IF(ISNUMBER(SEARCH(AO$1,$D268)),"T","")</f>
        <v/>
      </c>
      <c r="AP268" t="str">
        <f>IF(ISNUMBER(SEARCH(AP$1,$D268)),"T","")</f>
        <v/>
      </c>
      <c r="AQ268" t="str">
        <f>IF(ISNUMBER(SEARCH(AQ$1,$D268)),"T","")</f>
        <v/>
      </c>
      <c r="AR268" t="str">
        <f>IF(ISNUMBER(SEARCH(AR$1,$D268)),"T","")</f>
        <v/>
      </c>
      <c r="AS268" t="str">
        <f>IF(ISNUMBER(SEARCH(AS$1,$D268)),"T","")</f>
        <v/>
      </c>
      <c r="AT268" t="str">
        <f>IF(ISNUMBER(SEARCH(AT$1,$D268)),"T","")</f>
        <v/>
      </c>
      <c r="AU268" t="str">
        <f>IF(ISNUMBER(SEARCH(AU$1,$D268)),"T","")</f>
        <v>T</v>
      </c>
      <c r="AV268" t="str">
        <f>IF(ISNUMBER(SEARCH(AV$1,$D268)),"T","")</f>
        <v/>
      </c>
    </row>
    <row r="269" spans="1:48" x14ac:dyDescent="0.85">
      <c r="A269">
        <v>640</v>
      </c>
      <c r="B269" t="s">
        <v>1421</v>
      </c>
      <c r="C269" t="s">
        <v>1422</v>
      </c>
      <c r="D269" t="s">
        <v>662</v>
      </c>
      <c r="E269">
        <v>5</v>
      </c>
      <c r="F269">
        <v>91</v>
      </c>
      <c r="G269">
        <v>90</v>
      </c>
      <c r="H269">
        <v>72</v>
      </c>
      <c r="I269">
        <v>90</v>
      </c>
      <c r="J269">
        <v>129</v>
      </c>
      <c r="K269">
        <v>108</v>
      </c>
      <c r="L269">
        <f>MAX(G269,I269)</f>
        <v>90</v>
      </c>
      <c r="M269">
        <f>MIN(H269,J269)</f>
        <v>72</v>
      </c>
      <c r="N269" s="1">
        <f>(F269*2+31)/2+60</f>
        <v>166.5</v>
      </c>
      <c r="O269" s="1">
        <f>(L269*2+31)/2+5</f>
        <v>110.5</v>
      </c>
      <c r="P269" s="1">
        <f>(M269*2+31)/2+5</f>
        <v>92.5</v>
      </c>
      <c r="Q269" s="1">
        <f>N269*P269</f>
        <v>15401.25</v>
      </c>
      <c r="R269" s="1">
        <f>((H269*2+31)/2+5)*N269</f>
        <v>15401.25</v>
      </c>
      <c r="S269" s="1">
        <f>((J269*2+31)/2+5)*N269</f>
        <v>24891.75</v>
      </c>
      <c r="T269" s="1">
        <v>388.6872115720858</v>
      </c>
      <c r="U269" s="1">
        <f>IF(T269&lt;200, 0, T269)</f>
        <v>388.6872115720858</v>
      </c>
      <c r="V269" s="5">
        <f>U269*O269</f>
        <v>42949.936878715482</v>
      </c>
      <c r="W269" s="2">
        <f>Q269/(constants!$B$1 * constants!$B$2 * (110/250) * AVERAGE(0.8, 1) * 1.5)</f>
        <v>2.3596517070553831</v>
      </c>
      <c r="X269" s="3">
        <v>0.83810277224098095</v>
      </c>
      <c r="Y269" s="1">
        <f>(W269+X269)*O269</f>
        <v>353.35186996224826</v>
      </c>
      <c r="Z269" s="7">
        <v>1.1000000000000001</v>
      </c>
      <c r="AA269" s="7">
        <v>1</v>
      </c>
      <c r="AB269" s="1">
        <f>Y269*Z269*AA269</f>
        <v>388.68705695847314</v>
      </c>
      <c r="AC269" t="str">
        <f>CONCATENATE("https://wiki.52poke.com/wiki/", B269)</f>
        <v>https://wiki.52poke.com/wiki/毕力吉翁</v>
      </c>
      <c r="AD269" s="6">
        <f>(T269-AB269)^2</f>
        <v>2.3905369221288304E-8</v>
      </c>
      <c r="AE269" t="str">
        <f>IF(ISNUMBER(SEARCH(AE$1,$D269)),"T","")</f>
        <v/>
      </c>
      <c r="AF269" t="str">
        <f>IF(ISNUMBER(SEARCH(AF$1,$D269)),"T","")</f>
        <v/>
      </c>
      <c r="AG269" t="str">
        <f>IF(ISNUMBER(SEARCH(AG$1,$D269)),"T","")</f>
        <v/>
      </c>
      <c r="AH269" t="str">
        <f>IF(ISNUMBER(SEARCH(AH$1,$D269)),"T","")</f>
        <v>T</v>
      </c>
      <c r="AI269" t="str">
        <f>IF(ISNUMBER(SEARCH(AI$1,$D269)),"T","")</f>
        <v/>
      </c>
      <c r="AJ269" t="str">
        <f>IF(ISNUMBER(SEARCH(AJ$1,$D269)),"T","")</f>
        <v/>
      </c>
      <c r="AK269" t="str">
        <f>IF(ISNUMBER(SEARCH(AK$1,$D269)),"T","")</f>
        <v>T</v>
      </c>
      <c r="AL269" t="str">
        <f>IF(ISNUMBER(SEARCH(AL$1,$D269)),"T","")</f>
        <v/>
      </c>
      <c r="AM269" t="str">
        <f>IF(ISNUMBER(SEARCH(AM$1,$D269)),"T","")</f>
        <v/>
      </c>
      <c r="AN269" t="str">
        <f>IF(ISNUMBER(SEARCH(AN$1,$D269)),"T","")</f>
        <v/>
      </c>
      <c r="AO269" t="str">
        <f>IF(ISNUMBER(SEARCH(AO$1,$D269)),"T","")</f>
        <v/>
      </c>
      <c r="AP269" t="str">
        <f>IF(ISNUMBER(SEARCH(AP$1,$D269)),"T","")</f>
        <v/>
      </c>
      <c r="AQ269" t="str">
        <f>IF(ISNUMBER(SEARCH(AQ$1,$D269)),"T","")</f>
        <v/>
      </c>
      <c r="AR269" t="str">
        <f>IF(ISNUMBER(SEARCH(AR$1,$D269)),"T","")</f>
        <v/>
      </c>
      <c r="AS269" t="str">
        <f>IF(ISNUMBER(SEARCH(AS$1,$D269)),"T","")</f>
        <v/>
      </c>
      <c r="AT269" t="str">
        <f>IF(ISNUMBER(SEARCH(AT$1,$D269)),"T","")</f>
        <v/>
      </c>
      <c r="AU269" t="str">
        <f>IF(ISNUMBER(SEARCH(AU$1,$D269)),"T","")</f>
        <v/>
      </c>
      <c r="AV269" t="str">
        <f>IF(ISNUMBER(SEARCH(AV$1,$D269)),"T","")</f>
        <v/>
      </c>
    </row>
    <row r="270" spans="1:48" x14ac:dyDescent="0.85">
      <c r="A270">
        <v>962</v>
      </c>
      <c r="B270" t="s">
        <v>2123</v>
      </c>
      <c r="C270" t="s">
        <v>2125</v>
      </c>
      <c r="D270" t="s">
        <v>2124</v>
      </c>
      <c r="E270">
        <v>9</v>
      </c>
      <c r="F270">
        <v>70</v>
      </c>
      <c r="G270">
        <v>103</v>
      </c>
      <c r="H270">
        <v>85</v>
      </c>
      <c r="I270">
        <v>60</v>
      </c>
      <c r="J270">
        <v>85</v>
      </c>
      <c r="K270">
        <v>82</v>
      </c>
      <c r="L270">
        <f>MAX(G270,I270)</f>
        <v>103</v>
      </c>
      <c r="M270">
        <f>MIN(H270,J270)</f>
        <v>85</v>
      </c>
      <c r="N270" s="1">
        <f>(F270*2+31)/2+60</f>
        <v>145.5</v>
      </c>
      <c r="O270" s="1">
        <f>(L270*2+31)/2+5</f>
        <v>123.5</v>
      </c>
      <c r="P270" s="1">
        <f>(M270*2+31)/2+5</f>
        <v>105.5</v>
      </c>
      <c r="Q270" s="1">
        <f>N270*P270</f>
        <v>15350.25</v>
      </c>
      <c r="R270" s="1">
        <f>((H270*2+31)/2+5)*N270</f>
        <v>15350.25</v>
      </c>
      <c r="S270" s="1">
        <f>((J270*2+31)/2+5)*N270</f>
        <v>15350.25</v>
      </c>
      <c r="T270" s="1">
        <v>388.51020291680481</v>
      </c>
      <c r="U270" s="1">
        <f>IF(T270&lt;200, 0, T270)</f>
        <v>388.51020291680481</v>
      </c>
      <c r="V270" s="5">
        <f>U270*O270</f>
        <v>47981.010060225395</v>
      </c>
      <c r="W270" s="2">
        <f>Q270/(constants!$B$1 * constants!$B$2 * (110/250) * AVERAGE(0.8, 1) * 1.5)</f>
        <v>2.3518379103142211</v>
      </c>
      <c r="X270" s="3">
        <v>0.50800773330432913</v>
      </c>
      <c r="Y270" s="1">
        <f>(W270+X270)*O270</f>
        <v>353.19093698689096</v>
      </c>
      <c r="Z270" s="7">
        <v>1.1000000000000001</v>
      </c>
      <c r="AA270" s="7">
        <v>1</v>
      </c>
      <c r="AB270" s="1">
        <f>Y270*Z270*AA270</f>
        <v>388.51003068558009</v>
      </c>
      <c r="AC270" t="str">
        <f>CONCATENATE("https://wiki.52poke.com/wiki/", B270)</f>
        <v>https://wiki.52poke.com/wiki/下石鸟</v>
      </c>
      <c r="AD270" s="6">
        <f>(T270-AB270)^2</f>
        <v>2.9663594769885348E-8</v>
      </c>
      <c r="AE270" t="str">
        <f>IF(ISNUMBER(SEARCH(AE$1,$D270)),"T","")</f>
        <v/>
      </c>
      <c r="AF270" t="str">
        <f>IF(ISNUMBER(SEARCH(AF$1,$D270)),"T","")</f>
        <v/>
      </c>
      <c r="AG270" t="str">
        <f>IF(ISNUMBER(SEARCH(AG$1,$D270)),"T","")</f>
        <v/>
      </c>
      <c r="AH270" t="str">
        <f>IF(ISNUMBER(SEARCH(AH$1,$D270)),"T","")</f>
        <v/>
      </c>
      <c r="AI270" t="str">
        <f>IF(ISNUMBER(SEARCH(AI$1,$D270)),"T","")</f>
        <v/>
      </c>
      <c r="AJ270" t="str">
        <f>IF(ISNUMBER(SEARCH(AJ$1,$D270)),"T","")</f>
        <v/>
      </c>
      <c r="AK270" t="str">
        <f>IF(ISNUMBER(SEARCH(AK$1,$D270)),"T","")</f>
        <v/>
      </c>
      <c r="AL270" t="str">
        <f>IF(ISNUMBER(SEARCH(AL$1,$D270)),"T","")</f>
        <v/>
      </c>
      <c r="AM270" t="str">
        <f>IF(ISNUMBER(SEARCH(AM$1,$D270)),"T","")</f>
        <v/>
      </c>
      <c r="AN270" t="str">
        <f>IF(ISNUMBER(SEARCH(AN$1,$D270)),"T","")</f>
        <v>T</v>
      </c>
      <c r="AO270" t="str">
        <f>IF(ISNUMBER(SEARCH(AO$1,$D270)),"T","")</f>
        <v/>
      </c>
      <c r="AP270" t="str">
        <f>IF(ISNUMBER(SEARCH(AP$1,$D270)),"T","")</f>
        <v/>
      </c>
      <c r="AQ270" t="str">
        <f>IF(ISNUMBER(SEARCH(AQ$1,$D270)),"T","")</f>
        <v/>
      </c>
      <c r="AR270" t="str">
        <f>IF(ISNUMBER(SEARCH(AR$1,$D270)),"T","")</f>
        <v/>
      </c>
      <c r="AS270" t="str">
        <f>IF(ISNUMBER(SEARCH(AS$1,$D270)),"T","")</f>
        <v/>
      </c>
      <c r="AT270" t="str">
        <f>IF(ISNUMBER(SEARCH(AT$1,$D270)),"T","")</f>
        <v>T</v>
      </c>
      <c r="AU270" t="str">
        <f>IF(ISNUMBER(SEARCH(AU$1,$D270)),"T","")</f>
        <v/>
      </c>
      <c r="AV270" t="str">
        <f>IF(ISNUMBER(SEARCH(AV$1,$D270)),"T","")</f>
        <v/>
      </c>
    </row>
    <row r="271" spans="1:48" x14ac:dyDescent="0.85">
      <c r="A271">
        <v>956</v>
      </c>
      <c r="B271" t="s">
        <v>2110</v>
      </c>
      <c r="C271" t="s">
        <v>2111</v>
      </c>
      <c r="D271" t="s">
        <v>160</v>
      </c>
      <c r="E271">
        <v>9</v>
      </c>
      <c r="F271">
        <v>95</v>
      </c>
      <c r="G271">
        <v>60</v>
      </c>
      <c r="H271">
        <v>60</v>
      </c>
      <c r="I271">
        <v>101</v>
      </c>
      <c r="J271">
        <v>60</v>
      </c>
      <c r="K271">
        <v>105</v>
      </c>
      <c r="L271">
        <f>MAX(G271,I271)</f>
        <v>101</v>
      </c>
      <c r="M271">
        <f>MIN(H271,J271)</f>
        <v>60</v>
      </c>
      <c r="N271" s="1">
        <f>(F271*2+31)/2+60</f>
        <v>170.5</v>
      </c>
      <c r="O271" s="1">
        <f>(L271*2+31)/2+5</f>
        <v>121.5</v>
      </c>
      <c r="P271" s="1">
        <f>(M271*2+31)/2+5</f>
        <v>80.5</v>
      </c>
      <c r="Q271" s="1">
        <f>N271*P271</f>
        <v>13725.25</v>
      </c>
      <c r="R271" s="1">
        <f>((H271*2+31)/2+5)*N271</f>
        <v>13725.25</v>
      </c>
      <c r="S271" s="1">
        <f>((J271*2+31)/2+5)*N271</f>
        <v>13725.25</v>
      </c>
      <c r="T271" s="1">
        <v>388.39616321973512</v>
      </c>
      <c r="U271" s="1">
        <f>IF(T271&lt;200, 0, T271)</f>
        <v>388.39616321973512</v>
      </c>
      <c r="V271" s="5">
        <f>U271*O271</f>
        <v>47190.133831197818</v>
      </c>
      <c r="W271" s="2">
        <f>Q271/(constants!$B$1 * constants!$B$2 * (110/250) * AVERAGE(0.8, 1) * 1.5)</f>
        <v>2.1028688965026796</v>
      </c>
      <c r="X271" s="3">
        <v>0.80319927944243519</v>
      </c>
      <c r="Y271" s="1">
        <f>(W271+X271)*O271</f>
        <v>353.08728337733146</v>
      </c>
      <c r="Z271" s="7">
        <v>1.1000000000000001</v>
      </c>
      <c r="AA271" s="7">
        <v>1</v>
      </c>
      <c r="AB271" s="1">
        <f>Y271*Z271*AA271</f>
        <v>388.39601171506462</v>
      </c>
      <c r="AC271" t="str">
        <f>CONCATENATE("https://wiki.52poke.com/wiki/", B271)</f>
        <v>https://wiki.52poke.com/wiki/超能艳鸵</v>
      </c>
      <c r="AD271" s="6">
        <f>(T271-AB271)^2</f>
        <v>2.295366518272891E-8</v>
      </c>
      <c r="AE271" t="str">
        <f>IF(ISNUMBER(SEARCH(AE$1,$D271)),"T","")</f>
        <v/>
      </c>
      <c r="AF271" t="str">
        <f>IF(ISNUMBER(SEARCH(AF$1,$D271)),"T","")</f>
        <v/>
      </c>
      <c r="AG271" t="str">
        <f>IF(ISNUMBER(SEARCH(AG$1,$D271)),"T","")</f>
        <v/>
      </c>
      <c r="AH271" t="str">
        <f>IF(ISNUMBER(SEARCH(AH$1,$D271)),"T","")</f>
        <v/>
      </c>
      <c r="AI271" t="str">
        <f>IF(ISNUMBER(SEARCH(AI$1,$D271)),"T","")</f>
        <v/>
      </c>
      <c r="AJ271" t="str">
        <f>IF(ISNUMBER(SEARCH(AJ$1,$D271)),"T","")</f>
        <v/>
      </c>
      <c r="AK271" t="str">
        <f>IF(ISNUMBER(SEARCH(AK$1,$D271)),"T","")</f>
        <v/>
      </c>
      <c r="AL271" t="str">
        <f>IF(ISNUMBER(SEARCH(AL$1,$D271)),"T","")</f>
        <v/>
      </c>
      <c r="AM271" t="str">
        <f>IF(ISNUMBER(SEARCH(AM$1,$D271)),"T","")</f>
        <v/>
      </c>
      <c r="AN271" t="str">
        <f>IF(ISNUMBER(SEARCH(AN$1,$D271)),"T","")</f>
        <v/>
      </c>
      <c r="AO271" t="str">
        <f>IF(ISNUMBER(SEARCH(AO$1,$D271)),"T","")</f>
        <v>T</v>
      </c>
      <c r="AP271" t="str">
        <f>IF(ISNUMBER(SEARCH(AP$1,$D271)),"T","")</f>
        <v/>
      </c>
      <c r="AQ271" t="str">
        <f>IF(ISNUMBER(SEARCH(AQ$1,$D271)),"T","")</f>
        <v/>
      </c>
      <c r="AR271" t="str">
        <f>IF(ISNUMBER(SEARCH(AR$1,$D271)),"T","")</f>
        <v/>
      </c>
      <c r="AS271" t="str">
        <f>IF(ISNUMBER(SEARCH(AS$1,$D271)),"T","")</f>
        <v/>
      </c>
      <c r="AT271" t="str">
        <f>IF(ISNUMBER(SEARCH(AT$1,$D271)),"T","")</f>
        <v/>
      </c>
      <c r="AU271" t="str">
        <f>IF(ISNUMBER(SEARCH(AU$1,$D271)),"T","")</f>
        <v/>
      </c>
      <c r="AV271" t="str">
        <f>IF(ISNUMBER(SEARCH(AV$1,$D271)),"T","")</f>
        <v/>
      </c>
    </row>
    <row r="272" spans="1:48" x14ac:dyDescent="0.85">
      <c r="A272">
        <v>135</v>
      </c>
      <c r="B272" t="s">
        <v>326</v>
      </c>
      <c r="C272" t="s">
        <v>327</v>
      </c>
      <c r="D272" t="s">
        <v>68</v>
      </c>
      <c r="E272">
        <v>1</v>
      </c>
      <c r="F272">
        <v>65</v>
      </c>
      <c r="G272">
        <v>65</v>
      </c>
      <c r="H272">
        <v>60</v>
      </c>
      <c r="I272">
        <v>110</v>
      </c>
      <c r="J272">
        <v>95</v>
      </c>
      <c r="K272">
        <v>130</v>
      </c>
      <c r="L272">
        <f>MAX(G272,I272)</f>
        <v>110</v>
      </c>
      <c r="M272">
        <f>MIN(H272,J272)</f>
        <v>60</v>
      </c>
      <c r="N272" s="1">
        <f>(F272*2+31)/2+60</f>
        <v>140.5</v>
      </c>
      <c r="O272" s="1">
        <f>(L272*2+31)/2+5</f>
        <v>130.5</v>
      </c>
      <c r="P272" s="1">
        <f>(M272*2+31)/2+5</f>
        <v>80.5</v>
      </c>
      <c r="Q272" s="1">
        <f>N272*P272</f>
        <v>11310.25</v>
      </c>
      <c r="R272" s="1">
        <f>((H272*2+31)/2+5)*N272</f>
        <v>11310.25</v>
      </c>
      <c r="S272" s="1">
        <f>((J272*2+31)/2+5)*N272</f>
        <v>16227.75</v>
      </c>
      <c r="T272" s="1">
        <v>387.64173885505437</v>
      </c>
      <c r="U272" s="1">
        <f>IF(T272&lt;200, 0, T272)</f>
        <v>387.64173885505437</v>
      </c>
      <c r="V272" s="5">
        <f>U272*O272</f>
        <v>50587.246920584592</v>
      </c>
      <c r="W272" s="2">
        <f>Q272/(constants!$B$1 * constants!$B$2 * (110/250) * AVERAGE(0.8, 1) * 1.5)</f>
        <v>1.732862639053528</v>
      </c>
      <c r="X272" s="3">
        <v>0.96753168181149729</v>
      </c>
      <c r="Y272" s="1">
        <f>(W272+X272)*O272</f>
        <v>352.40145887288583</v>
      </c>
      <c r="Z272" s="7">
        <v>1.1000000000000001</v>
      </c>
      <c r="AA272" s="7">
        <v>1</v>
      </c>
      <c r="AB272" s="1">
        <f>Y272*Z272*AA272</f>
        <v>387.64160476017446</v>
      </c>
      <c r="AC272" t="str">
        <f>CONCATENATE("https://wiki.52poke.com/wiki/", B272)</f>
        <v>https://wiki.52poke.com/wiki/雷伊布</v>
      </c>
      <c r="AD272" s="6">
        <f>(T272-AB272)^2</f>
        <v>1.7981436818377013E-8</v>
      </c>
      <c r="AE272" t="str">
        <f>IF(ISNUMBER(SEARCH(AE$1,$D272)),"T","")</f>
        <v/>
      </c>
      <c r="AF272" t="str">
        <f>IF(ISNUMBER(SEARCH(AF$1,$D272)),"T","")</f>
        <v/>
      </c>
      <c r="AG272" t="str">
        <f>IF(ISNUMBER(SEARCH(AG$1,$D272)),"T","")</f>
        <v/>
      </c>
      <c r="AH272" t="str">
        <f>IF(ISNUMBER(SEARCH(AH$1,$D272)),"T","")</f>
        <v/>
      </c>
      <c r="AI272" t="str">
        <f>IF(ISNUMBER(SEARCH(AI$1,$D272)),"T","")</f>
        <v>T</v>
      </c>
      <c r="AJ272" t="str">
        <f>IF(ISNUMBER(SEARCH(AJ$1,$D272)),"T","")</f>
        <v/>
      </c>
      <c r="AK272" t="str">
        <f>IF(ISNUMBER(SEARCH(AK$1,$D272)),"T","")</f>
        <v/>
      </c>
      <c r="AL272" t="str">
        <f>IF(ISNUMBER(SEARCH(AL$1,$D272)),"T","")</f>
        <v/>
      </c>
      <c r="AM272" t="str">
        <f>IF(ISNUMBER(SEARCH(AM$1,$D272)),"T","")</f>
        <v/>
      </c>
      <c r="AN272" t="str">
        <f>IF(ISNUMBER(SEARCH(AN$1,$D272)),"T","")</f>
        <v/>
      </c>
      <c r="AO272" t="str">
        <f>IF(ISNUMBER(SEARCH(AO$1,$D272)),"T","")</f>
        <v/>
      </c>
      <c r="AP272" t="str">
        <f>IF(ISNUMBER(SEARCH(AP$1,$D272)),"T","")</f>
        <v/>
      </c>
      <c r="AQ272" t="str">
        <f>IF(ISNUMBER(SEARCH(AQ$1,$D272)),"T","")</f>
        <v/>
      </c>
      <c r="AR272" t="str">
        <f>IF(ISNUMBER(SEARCH(AR$1,$D272)),"T","")</f>
        <v/>
      </c>
      <c r="AS272" t="str">
        <f>IF(ISNUMBER(SEARCH(AS$1,$D272)),"T","")</f>
        <v/>
      </c>
      <c r="AT272" t="str">
        <f>IF(ISNUMBER(SEARCH(AT$1,$D272)),"T","")</f>
        <v/>
      </c>
      <c r="AU272" t="str">
        <f>IF(ISNUMBER(SEARCH(AU$1,$D272)),"T","")</f>
        <v/>
      </c>
      <c r="AV272" t="str">
        <f>IF(ISNUMBER(SEARCH(AV$1,$D272)),"T","")</f>
        <v/>
      </c>
    </row>
    <row r="273" spans="1:48" x14ac:dyDescent="0.85">
      <c r="A273">
        <v>758</v>
      </c>
      <c r="B273" t="s">
        <v>1683</v>
      </c>
      <c r="C273" t="s">
        <v>1684</v>
      </c>
      <c r="D273" t="s">
        <v>1681</v>
      </c>
      <c r="E273">
        <v>7</v>
      </c>
      <c r="F273">
        <v>68</v>
      </c>
      <c r="G273">
        <v>64</v>
      </c>
      <c r="H273">
        <v>60</v>
      </c>
      <c r="I273">
        <v>111</v>
      </c>
      <c r="J273">
        <v>60</v>
      </c>
      <c r="K273">
        <v>117</v>
      </c>
      <c r="L273">
        <f>MAX(G273,I273)</f>
        <v>111</v>
      </c>
      <c r="M273">
        <f>MIN(H273,J273)</f>
        <v>60</v>
      </c>
      <c r="N273" s="1">
        <f>(F273*2+31)/2+60</f>
        <v>143.5</v>
      </c>
      <c r="O273" s="1">
        <f>(L273*2+31)/2+5</f>
        <v>131.5</v>
      </c>
      <c r="P273" s="1">
        <f>(M273*2+31)/2+5</f>
        <v>80.5</v>
      </c>
      <c r="Q273" s="1">
        <f>N273*P273</f>
        <v>11551.75</v>
      </c>
      <c r="R273" s="1">
        <f>((H273*2+31)/2+5)*N273</f>
        <v>11551.75</v>
      </c>
      <c r="S273" s="1">
        <f>((J273*2+31)/2+5)*N273</f>
        <v>11551.75</v>
      </c>
      <c r="T273" s="1">
        <v>387.60887504231738</v>
      </c>
      <c r="U273" s="1">
        <f>IF(T273&lt;200, 0, T273)</f>
        <v>387.60887504231738</v>
      </c>
      <c r="V273" s="5">
        <f>U273*O273</f>
        <v>50970.567068064738</v>
      </c>
      <c r="W273" s="2">
        <f>Q273/(constants!$B$1 * constants!$B$2 * (110/250) * AVERAGE(0.8, 1) * 1.5)</f>
        <v>1.7698632647984431</v>
      </c>
      <c r="X273" s="3">
        <v>0.90976851560054839</v>
      </c>
      <c r="Y273" s="1">
        <f>(W273+X273)*O273</f>
        <v>352.37157912246738</v>
      </c>
      <c r="Z273" s="7">
        <v>1.1000000000000001</v>
      </c>
      <c r="AA273" s="7">
        <v>1</v>
      </c>
      <c r="AB273" s="1">
        <f>Y273*Z273*AA273</f>
        <v>387.60873703471412</v>
      </c>
      <c r="AC273" t="str">
        <f>CONCATENATE("https://wiki.52poke.com/wiki/", B273)</f>
        <v>https://wiki.52poke.com/wiki/焰后蜥</v>
      </c>
      <c r="AD273" s="6">
        <f>(T273-AB273)^2</f>
        <v>1.9046098556096743E-8</v>
      </c>
      <c r="AE273" t="str">
        <f>IF(ISNUMBER(SEARCH(AE$1,$D273)),"T","")</f>
        <v/>
      </c>
      <c r="AF273" t="str">
        <f>IF(ISNUMBER(SEARCH(AF$1,$D273)),"T","")</f>
        <v>T</v>
      </c>
      <c r="AG273" t="str">
        <f>IF(ISNUMBER(SEARCH(AG$1,$D273)),"T","")</f>
        <v/>
      </c>
      <c r="AH273" t="str">
        <f>IF(ISNUMBER(SEARCH(AH$1,$D273)),"T","")</f>
        <v/>
      </c>
      <c r="AI273" t="str">
        <f>IF(ISNUMBER(SEARCH(AI$1,$D273)),"T","")</f>
        <v/>
      </c>
      <c r="AJ273" t="str">
        <f>IF(ISNUMBER(SEARCH(AJ$1,$D273)),"T","")</f>
        <v/>
      </c>
      <c r="AK273" t="str">
        <f>IF(ISNUMBER(SEARCH(AK$1,$D273)),"T","")</f>
        <v/>
      </c>
      <c r="AL273" t="str">
        <f>IF(ISNUMBER(SEARCH(AL$1,$D273)),"T","")</f>
        <v>T</v>
      </c>
      <c r="AM273" t="str">
        <f>IF(ISNUMBER(SEARCH(AM$1,$D273)),"T","")</f>
        <v/>
      </c>
      <c r="AN273" t="str">
        <f>IF(ISNUMBER(SEARCH(AN$1,$D273)),"T","")</f>
        <v/>
      </c>
      <c r="AO273" t="str">
        <f>IF(ISNUMBER(SEARCH(AO$1,$D273)),"T","")</f>
        <v/>
      </c>
      <c r="AP273" t="str">
        <f>IF(ISNUMBER(SEARCH(AP$1,$D273)),"T","")</f>
        <v/>
      </c>
      <c r="AQ273" t="str">
        <f>IF(ISNUMBER(SEARCH(AQ$1,$D273)),"T","")</f>
        <v/>
      </c>
      <c r="AR273" t="str">
        <f>IF(ISNUMBER(SEARCH(AR$1,$D273)),"T","")</f>
        <v/>
      </c>
      <c r="AS273" t="str">
        <f>IF(ISNUMBER(SEARCH(AS$1,$D273)),"T","")</f>
        <v/>
      </c>
      <c r="AT273" t="str">
        <f>IF(ISNUMBER(SEARCH(AT$1,$D273)),"T","")</f>
        <v/>
      </c>
      <c r="AU273" t="str">
        <f>IF(ISNUMBER(SEARCH(AU$1,$D273)),"T","")</f>
        <v/>
      </c>
      <c r="AV273" t="str">
        <f>IF(ISNUMBER(SEARCH(AV$1,$D273)),"T","")</f>
        <v/>
      </c>
    </row>
    <row r="274" spans="1:48" x14ac:dyDescent="0.85">
      <c r="A274">
        <v>847</v>
      </c>
      <c r="B274" t="s">
        <v>1874</v>
      </c>
      <c r="C274" t="s">
        <v>1875</v>
      </c>
      <c r="D274" t="s">
        <v>25</v>
      </c>
      <c r="E274">
        <v>8</v>
      </c>
      <c r="F274">
        <v>61</v>
      </c>
      <c r="G274">
        <v>123</v>
      </c>
      <c r="H274">
        <v>60</v>
      </c>
      <c r="I274">
        <v>60</v>
      </c>
      <c r="J274">
        <v>50</v>
      </c>
      <c r="K274">
        <v>136</v>
      </c>
      <c r="L274">
        <f>MAX(G274,I274)</f>
        <v>123</v>
      </c>
      <c r="M274">
        <f>MIN(H274,J274)</f>
        <v>50</v>
      </c>
      <c r="N274" s="1">
        <f>(F274*2+31)/2+60</f>
        <v>136.5</v>
      </c>
      <c r="O274" s="1">
        <f>(L274*2+31)/2+5</f>
        <v>143.5</v>
      </c>
      <c r="P274" s="1">
        <f>(M274*2+31)/2+5</f>
        <v>70.5</v>
      </c>
      <c r="Q274" s="1">
        <f>N274*P274</f>
        <v>9623.25</v>
      </c>
      <c r="R274" s="1">
        <f>((H274*2+31)/2+5)*N274</f>
        <v>10988.25</v>
      </c>
      <c r="S274" s="1">
        <f>((J274*2+31)/2+5)*N274</f>
        <v>9623.25</v>
      </c>
      <c r="T274" s="1">
        <v>387.45662237296841</v>
      </c>
      <c r="U274" s="1">
        <f>IF(T274&lt;200, 0, T274)</f>
        <v>387.45662237296841</v>
      </c>
      <c r="V274" s="5">
        <f>U274*O274</f>
        <v>55600.02531052097</v>
      </c>
      <c r="W274" s="2">
        <f>Q274/(constants!$B$1 * constants!$B$2 * (110/250) * AVERAGE(0.8, 1) * 1.5)</f>
        <v>1.4743944997919465</v>
      </c>
      <c r="X274" s="3">
        <v>0.98019211353453417</v>
      </c>
      <c r="Y274" s="1">
        <f>(W274+X274)*O274</f>
        <v>352.23317901234998</v>
      </c>
      <c r="Z274" s="7">
        <v>1.1000000000000001</v>
      </c>
      <c r="AA274" s="7">
        <v>1</v>
      </c>
      <c r="AB274" s="1">
        <f>Y274*Z274*AA274</f>
        <v>387.456496913585</v>
      </c>
      <c r="AC274" t="str">
        <f>CONCATENATE("https://wiki.52poke.com/wiki/", B274)</f>
        <v>https://wiki.52poke.com/wiki/戽斗尖梭</v>
      </c>
      <c r="AD274" s="6">
        <f>(T274-AB274)^2</f>
        <v>1.5740056886096077E-8</v>
      </c>
      <c r="AE274" t="str">
        <f>IF(ISNUMBER(SEARCH(AE$1,$D274)),"T","")</f>
        <v/>
      </c>
      <c r="AF274" t="str">
        <f>IF(ISNUMBER(SEARCH(AF$1,$D274)),"T","")</f>
        <v/>
      </c>
      <c r="AG274" t="str">
        <f>IF(ISNUMBER(SEARCH(AG$1,$D274)),"T","")</f>
        <v>T</v>
      </c>
      <c r="AH274" t="str">
        <f>IF(ISNUMBER(SEARCH(AH$1,$D274)),"T","")</f>
        <v/>
      </c>
      <c r="AI274" t="str">
        <f>IF(ISNUMBER(SEARCH(AI$1,$D274)),"T","")</f>
        <v/>
      </c>
      <c r="AJ274" t="str">
        <f>IF(ISNUMBER(SEARCH(AJ$1,$D274)),"T","")</f>
        <v/>
      </c>
      <c r="AK274" t="str">
        <f>IF(ISNUMBER(SEARCH(AK$1,$D274)),"T","")</f>
        <v/>
      </c>
      <c r="AL274" t="str">
        <f>IF(ISNUMBER(SEARCH(AL$1,$D274)),"T","")</f>
        <v/>
      </c>
      <c r="AM274" t="str">
        <f>IF(ISNUMBER(SEARCH(AM$1,$D274)),"T","")</f>
        <v/>
      </c>
      <c r="AN274" t="str">
        <f>IF(ISNUMBER(SEARCH(AN$1,$D274)),"T","")</f>
        <v/>
      </c>
      <c r="AO274" t="str">
        <f>IF(ISNUMBER(SEARCH(AO$1,$D274)),"T","")</f>
        <v/>
      </c>
      <c r="AP274" t="str">
        <f>IF(ISNUMBER(SEARCH(AP$1,$D274)),"T","")</f>
        <v/>
      </c>
      <c r="AQ274" t="str">
        <f>IF(ISNUMBER(SEARCH(AQ$1,$D274)),"T","")</f>
        <v/>
      </c>
      <c r="AR274" t="str">
        <f>IF(ISNUMBER(SEARCH(AR$1,$D274)),"T","")</f>
        <v/>
      </c>
      <c r="AS274" t="str">
        <f>IF(ISNUMBER(SEARCH(AS$1,$D274)),"T","")</f>
        <v/>
      </c>
      <c r="AT274" t="str">
        <f>IF(ISNUMBER(SEARCH(AT$1,$D274)),"T","")</f>
        <v/>
      </c>
      <c r="AU274" t="str">
        <f>IF(ISNUMBER(SEARCH(AU$1,$D274)),"T","")</f>
        <v/>
      </c>
      <c r="AV274" t="str">
        <f>IF(ISNUMBER(SEARCH(AV$1,$D274)),"T","")</f>
        <v/>
      </c>
    </row>
    <row r="275" spans="1:48" x14ac:dyDescent="0.85">
      <c r="A275">
        <v>923</v>
      </c>
      <c r="B275" t="s">
        <v>2039</v>
      </c>
      <c r="C275" t="s">
        <v>2040</v>
      </c>
      <c r="D275" t="s">
        <v>2037</v>
      </c>
      <c r="E275">
        <v>9</v>
      </c>
      <c r="F275">
        <v>70</v>
      </c>
      <c r="G275">
        <v>115</v>
      </c>
      <c r="H275">
        <v>70</v>
      </c>
      <c r="I275">
        <v>70</v>
      </c>
      <c r="J275">
        <v>60</v>
      </c>
      <c r="K275">
        <v>105</v>
      </c>
      <c r="L275">
        <f>MAX(G275,I275)</f>
        <v>115</v>
      </c>
      <c r="M275">
        <f>MIN(H275,J275)</f>
        <v>60</v>
      </c>
      <c r="N275" s="1">
        <f>(F275*2+31)/2+60</f>
        <v>145.5</v>
      </c>
      <c r="O275" s="1">
        <f>(L275*2+31)/2+5</f>
        <v>135.5</v>
      </c>
      <c r="P275" s="1">
        <f>(M275*2+31)/2+5</f>
        <v>80.5</v>
      </c>
      <c r="Q275" s="1">
        <f>N275*P275</f>
        <v>11712.75</v>
      </c>
      <c r="R275" s="1">
        <f>((H275*2+31)/2+5)*N275</f>
        <v>13167.75</v>
      </c>
      <c r="S275" s="1">
        <f>((J275*2+31)/2+5)*N275</f>
        <v>11712.75</v>
      </c>
      <c r="T275" s="1">
        <v>387.42575145168678</v>
      </c>
      <c r="U275" s="1">
        <f>IF(T275&lt;200, 0, T275)</f>
        <v>387.42575145168678</v>
      </c>
      <c r="V275" s="5">
        <f>U275*O275</f>
        <v>52496.189321703561</v>
      </c>
      <c r="W275" s="2">
        <f>Q275/(constants!$B$1 * constants!$B$2 * (110/250) * AVERAGE(0.8, 1) * 1.5)</f>
        <v>1.7945303486283866</v>
      </c>
      <c r="X275" s="3">
        <v>0.80476926401283899</v>
      </c>
      <c r="Y275" s="1">
        <f>(W275+X275)*O275</f>
        <v>352.20509751288608</v>
      </c>
      <c r="Z275" s="7">
        <v>1.1000000000000001</v>
      </c>
      <c r="AA275" s="7">
        <v>1</v>
      </c>
      <c r="AB275" s="1">
        <f>Y275*Z275*AA275</f>
        <v>387.42560726417474</v>
      </c>
      <c r="AC275" t="str">
        <f>CONCATENATE("https://wiki.52poke.com/wiki/", B275)</f>
        <v>https://wiki.52poke.com/wiki/巴布土拨</v>
      </c>
      <c r="AD275" s="6">
        <f>(T275-AB275)^2</f>
        <v>2.0790038626823745E-8</v>
      </c>
      <c r="AE275" t="str">
        <f>IF(ISNUMBER(SEARCH(AE$1,$D275)),"T","")</f>
        <v/>
      </c>
      <c r="AF275" t="str">
        <f>IF(ISNUMBER(SEARCH(AF$1,$D275)),"T","")</f>
        <v/>
      </c>
      <c r="AG275" t="str">
        <f>IF(ISNUMBER(SEARCH(AG$1,$D275)),"T","")</f>
        <v/>
      </c>
      <c r="AH275" t="str">
        <f>IF(ISNUMBER(SEARCH(AH$1,$D275)),"T","")</f>
        <v/>
      </c>
      <c r="AI275" t="str">
        <f>IF(ISNUMBER(SEARCH(AI$1,$D275)),"T","")</f>
        <v>T</v>
      </c>
      <c r="AJ275" t="str">
        <f>IF(ISNUMBER(SEARCH(AJ$1,$D275)),"T","")</f>
        <v/>
      </c>
      <c r="AK275" t="str">
        <f>IF(ISNUMBER(SEARCH(AK$1,$D275)),"T","")</f>
        <v>T</v>
      </c>
      <c r="AL275" t="str">
        <f>IF(ISNUMBER(SEARCH(AL$1,$D275)),"T","")</f>
        <v/>
      </c>
      <c r="AM275" t="str">
        <f>IF(ISNUMBER(SEARCH(AM$1,$D275)),"T","")</f>
        <v/>
      </c>
      <c r="AN275" t="str">
        <f>IF(ISNUMBER(SEARCH(AN$1,$D275)),"T","")</f>
        <v/>
      </c>
      <c r="AO275" t="str">
        <f>IF(ISNUMBER(SEARCH(AO$1,$D275)),"T","")</f>
        <v/>
      </c>
      <c r="AP275" t="str">
        <f>IF(ISNUMBER(SEARCH(AP$1,$D275)),"T","")</f>
        <v/>
      </c>
      <c r="AQ275" t="str">
        <f>IF(ISNUMBER(SEARCH(AQ$1,$D275)),"T","")</f>
        <v/>
      </c>
      <c r="AR275" t="str">
        <f>IF(ISNUMBER(SEARCH(AR$1,$D275)),"T","")</f>
        <v/>
      </c>
      <c r="AS275" t="str">
        <f>IF(ISNUMBER(SEARCH(AS$1,$D275)),"T","")</f>
        <v/>
      </c>
      <c r="AT275" t="str">
        <f>IF(ISNUMBER(SEARCH(AT$1,$D275)),"T","")</f>
        <v/>
      </c>
      <c r="AU275" t="str">
        <f>IF(ISNUMBER(SEARCH(AU$1,$D275)),"T","")</f>
        <v/>
      </c>
      <c r="AV275" t="str">
        <f>IF(ISNUMBER(SEARCH(AV$1,$D275)),"T","")</f>
        <v/>
      </c>
    </row>
    <row r="276" spans="1:48" x14ac:dyDescent="0.85">
      <c r="A276">
        <v>537</v>
      </c>
      <c r="B276" t="s">
        <v>1199</v>
      </c>
      <c r="C276" t="s">
        <v>1200</v>
      </c>
      <c r="D276" t="s">
        <v>459</v>
      </c>
      <c r="E276">
        <v>5</v>
      </c>
      <c r="F276">
        <v>105</v>
      </c>
      <c r="G276">
        <v>95</v>
      </c>
      <c r="H276">
        <v>75</v>
      </c>
      <c r="I276">
        <v>85</v>
      </c>
      <c r="J276">
        <v>75</v>
      </c>
      <c r="K276">
        <v>74</v>
      </c>
      <c r="L276">
        <f>MAX(G276,I276)</f>
        <v>95</v>
      </c>
      <c r="M276">
        <f>MIN(H276,J276)</f>
        <v>75</v>
      </c>
      <c r="N276" s="1">
        <f>(F276*2+31)/2+60</f>
        <v>180.5</v>
      </c>
      <c r="O276" s="1">
        <f>(L276*2+31)/2+5</f>
        <v>115.5</v>
      </c>
      <c r="P276" s="1">
        <f>(M276*2+31)/2+5</f>
        <v>95.5</v>
      </c>
      <c r="Q276" s="1">
        <f>N276*P276</f>
        <v>17237.75</v>
      </c>
      <c r="R276" s="1">
        <f>((H276*2+31)/2+5)*N276</f>
        <v>17237.75</v>
      </c>
      <c r="S276" s="1">
        <f>((J276*2+31)/2+5)*N276</f>
        <v>17237.75</v>
      </c>
      <c r="T276" s="1">
        <v>387.0879960798477</v>
      </c>
      <c r="U276" s="1">
        <f>IF(T276&lt;200, 0, T276)</f>
        <v>387.0879960798477</v>
      </c>
      <c r="V276" s="5">
        <f>U276*O276</f>
        <v>44708.663547222408</v>
      </c>
      <c r="W276" s="2">
        <f>Q276/(constants!$B$1 * constants!$B$2 * (110/250) * AVERAGE(0.8, 1) * 1.5)</f>
        <v>2.6410249955876264</v>
      </c>
      <c r="X276" s="3">
        <v>0.40571105478015168</v>
      </c>
      <c r="Y276" s="1">
        <f>(W276+X276)*O276</f>
        <v>351.89801381747839</v>
      </c>
      <c r="Z276" s="7">
        <v>1.1000000000000001</v>
      </c>
      <c r="AA276" s="7">
        <v>1</v>
      </c>
      <c r="AB276" s="1">
        <f>Y276*Z276*AA276</f>
        <v>387.08781519922627</v>
      </c>
      <c r="AC276" t="str">
        <f>CONCATENATE("https://wiki.52poke.com/wiki/", B276)</f>
        <v>https://wiki.52poke.com/wiki/蟾蜍王</v>
      </c>
      <c r="AD276" s="6">
        <f>(T276-AB276)^2</f>
        <v>3.2717799208365447E-8</v>
      </c>
      <c r="AE276" t="str">
        <f>IF(ISNUMBER(SEARCH(AE$1,$D276)),"T","")</f>
        <v/>
      </c>
      <c r="AF276" t="str">
        <f>IF(ISNUMBER(SEARCH(AF$1,$D276)),"T","")</f>
        <v/>
      </c>
      <c r="AG276" t="str">
        <f>IF(ISNUMBER(SEARCH(AG$1,$D276)),"T","")</f>
        <v>T</v>
      </c>
      <c r="AH276" t="str">
        <f>IF(ISNUMBER(SEARCH(AH$1,$D276)),"T","")</f>
        <v/>
      </c>
      <c r="AI276" t="str">
        <f>IF(ISNUMBER(SEARCH(AI$1,$D276)),"T","")</f>
        <v/>
      </c>
      <c r="AJ276" t="str">
        <f>IF(ISNUMBER(SEARCH(AJ$1,$D276)),"T","")</f>
        <v/>
      </c>
      <c r="AK276" t="str">
        <f>IF(ISNUMBER(SEARCH(AK$1,$D276)),"T","")</f>
        <v/>
      </c>
      <c r="AL276" t="str">
        <f>IF(ISNUMBER(SEARCH(AL$1,$D276)),"T","")</f>
        <v/>
      </c>
      <c r="AM276" t="str">
        <f>IF(ISNUMBER(SEARCH(AM$1,$D276)),"T","")</f>
        <v>T</v>
      </c>
      <c r="AN276" t="str">
        <f>IF(ISNUMBER(SEARCH(AN$1,$D276)),"T","")</f>
        <v/>
      </c>
      <c r="AO276" t="str">
        <f>IF(ISNUMBER(SEARCH(AO$1,$D276)),"T","")</f>
        <v/>
      </c>
      <c r="AP276" t="str">
        <f>IF(ISNUMBER(SEARCH(AP$1,$D276)),"T","")</f>
        <v/>
      </c>
      <c r="AQ276" t="str">
        <f>IF(ISNUMBER(SEARCH(AQ$1,$D276)),"T","")</f>
        <v/>
      </c>
      <c r="AR276" t="str">
        <f>IF(ISNUMBER(SEARCH(AR$1,$D276)),"T","")</f>
        <v/>
      </c>
      <c r="AS276" t="str">
        <f>IF(ISNUMBER(SEARCH(AS$1,$D276)),"T","")</f>
        <v/>
      </c>
      <c r="AT276" t="str">
        <f>IF(ISNUMBER(SEARCH(AT$1,$D276)),"T","")</f>
        <v/>
      </c>
      <c r="AU276" t="str">
        <f>IF(ISNUMBER(SEARCH(AU$1,$D276)),"T","")</f>
        <v/>
      </c>
      <c r="AV276" t="str">
        <f>IF(ISNUMBER(SEARCH(AV$1,$D276)),"T","")</f>
        <v/>
      </c>
    </row>
    <row r="277" spans="1:48" x14ac:dyDescent="0.85">
      <c r="A277">
        <v>851</v>
      </c>
      <c r="B277" t="s">
        <v>1884</v>
      </c>
      <c r="C277" t="s">
        <v>1885</v>
      </c>
      <c r="D277" t="s">
        <v>1882</v>
      </c>
      <c r="E277">
        <v>8</v>
      </c>
      <c r="F277">
        <v>100</v>
      </c>
      <c r="G277">
        <v>115</v>
      </c>
      <c r="H277">
        <v>65</v>
      </c>
      <c r="I277">
        <v>90</v>
      </c>
      <c r="J277">
        <v>90</v>
      </c>
      <c r="K277">
        <v>65</v>
      </c>
      <c r="L277">
        <f>MAX(G277,I277)</f>
        <v>115</v>
      </c>
      <c r="M277">
        <f>MIN(H277,J277)</f>
        <v>65</v>
      </c>
      <c r="N277" s="1">
        <f>(F277*2+31)/2+60</f>
        <v>175.5</v>
      </c>
      <c r="O277" s="1">
        <f>(L277*2+31)/2+5</f>
        <v>135.5</v>
      </c>
      <c r="P277" s="1">
        <f>(M277*2+31)/2+5</f>
        <v>85.5</v>
      </c>
      <c r="Q277" s="1">
        <f>N277*P277</f>
        <v>15005.25</v>
      </c>
      <c r="R277" s="1">
        <f>((H277*2+31)/2+5)*N277</f>
        <v>15005.25</v>
      </c>
      <c r="S277" s="1">
        <f>((J277*2+31)/2+5)*N277</f>
        <v>19392.75</v>
      </c>
      <c r="T277" s="1">
        <v>386.89598565127341</v>
      </c>
      <c r="U277" s="1">
        <f>IF(T277&lt;200, 0, T277)</f>
        <v>386.89598565127341</v>
      </c>
      <c r="V277" s="5">
        <f>U277*O277</f>
        <v>52424.406055747546</v>
      </c>
      <c r="W277" s="2">
        <f>Q277/(constants!$B$1 * constants!$B$2 * (110/250) * AVERAGE(0.8, 1) * 1.5)</f>
        <v>2.2989798735357705</v>
      </c>
      <c r="X277" s="3">
        <v>0.29676518471371371</v>
      </c>
      <c r="Y277" s="1">
        <f>(W277+X277)*O277</f>
        <v>351.72345539280514</v>
      </c>
      <c r="Z277" s="7">
        <v>1.1000000000000001</v>
      </c>
      <c r="AA277" s="7">
        <v>1</v>
      </c>
      <c r="AB277" s="1">
        <f>Y277*Z277*AA277</f>
        <v>386.89580093208571</v>
      </c>
      <c r="AC277" t="str">
        <f>CONCATENATE("https://wiki.52poke.com/wiki/", B277)</f>
        <v>https://wiki.52poke.com/wiki/焚焰蚣</v>
      </c>
      <c r="AD277" s="6">
        <f>(T277-AB277)^2</f>
        <v>3.4121178304720039E-8</v>
      </c>
      <c r="AE277" t="str">
        <f>IF(ISNUMBER(SEARCH(AE$1,$D277)),"T","")</f>
        <v/>
      </c>
      <c r="AF277" t="str">
        <f>IF(ISNUMBER(SEARCH(AF$1,$D277)),"T","")</f>
        <v>T</v>
      </c>
      <c r="AG277" t="str">
        <f>IF(ISNUMBER(SEARCH(AG$1,$D277)),"T","")</f>
        <v/>
      </c>
      <c r="AH277" t="str">
        <f>IF(ISNUMBER(SEARCH(AH$1,$D277)),"T","")</f>
        <v/>
      </c>
      <c r="AI277" t="str">
        <f>IF(ISNUMBER(SEARCH(AI$1,$D277)),"T","")</f>
        <v/>
      </c>
      <c r="AJ277" t="str">
        <f>IF(ISNUMBER(SEARCH(AJ$1,$D277)),"T","")</f>
        <v/>
      </c>
      <c r="AK277" t="str">
        <f>IF(ISNUMBER(SEARCH(AK$1,$D277)),"T","")</f>
        <v/>
      </c>
      <c r="AL277" t="str">
        <f>IF(ISNUMBER(SEARCH(AL$1,$D277)),"T","")</f>
        <v/>
      </c>
      <c r="AM277" t="str">
        <f>IF(ISNUMBER(SEARCH(AM$1,$D277)),"T","")</f>
        <v/>
      </c>
      <c r="AN277" t="str">
        <f>IF(ISNUMBER(SEARCH(AN$1,$D277)),"T","")</f>
        <v/>
      </c>
      <c r="AO277" t="str">
        <f>IF(ISNUMBER(SEARCH(AO$1,$D277)),"T","")</f>
        <v/>
      </c>
      <c r="AP277" t="str">
        <f>IF(ISNUMBER(SEARCH(AP$1,$D277)),"T","")</f>
        <v>T</v>
      </c>
      <c r="AQ277" t="str">
        <f>IF(ISNUMBER(SEARCH(AQ$1,$D277)),"T","")</f>
        <v/>
      </c>
      <c r="AR277" t="str">
        <f>IF(ISNUMBER(SEARCH(AR$1,$D277)),"T","")</f>
        <v/>
      </c>
      <c r="AS277" t="str">
        <f>IF(ISNUMBER(SEARCH(AS$1,$D277)),"T","")</f>
        <v/>
      </c>
      <c r="AT277" t="str">
        <f>IF(ISNUMBER(SEARCH(AT$1,$D277)),"T","")</f>
        <v/>
      </c>
      <c r="AU277" t="str">
        <f>IF(ISNUMBER(SEARCH(AU$1,$D277)),"T","")</f>
        <v/>
      </c>
      <c r="AV277" t="str">
        <f>IF(ISNUMBER(SEARCH(AV$1,$D277)),"T","")</f>
        <v/>
      </c>
    </row>
    <row r="278" spans="1:48" x14ac:dyDescent="0.85">
      <c r="A278">
        <v>469</v>
      </c>
      <c r="B278" t="s">
        <v>1056</v>
      </c>
      <c r="C278" t="s">
        <v>1057</v>
      </c>
      <c r="D278" t="s">
        <v>37</v>
      </c>
      <c r="E278">
        <v>4</v>
      </c>
      <c r="F278">
        <v>86</v>
      </c>
      <c r="G278">
        <v>76</v>
      </c>
      <c r="H278">
        <v>86</v>
      </c>
      <c r="I278">
        <v>116</v>
      </c>
      <c r="J278">
        <v>56</v>
      </c>
      <c r="K278">
        <v>95</v>
      </c>
      <c r="L278">
        <f>MAX(G278,I278)</f>
        <v>116</v>
      </c>
      <c r="M278">
        <f>MIN(H278,J278)</f>
        <v>56</v>
      </c>
      <c r="N278" s="1">
        <f>(F278*2+31)/2+60</f>
        <v>161.5</v>
      </c>
      <c r="O278" s="1">
        <f>(L278*2+31)/2+5</f>
        <v>136.5</v>
      </c>
      <c r="P278" s="1">
        <f>(M278*2+31)/2+5</f>
        <v>76.5</v>
      </c>
      <c r="Q278" s="1">
        <f>N278*P278</f>
        <v>12354.75</v>
      </c>
      <c r="R278" s="1">
        <f>((H278*2+31)/2+5)*N278</f>
        <v>17199.75</v>
      </c>
      <c r="S278" s="1">
        <f>((J278*2+31)/2+5)*N278</f>
        <v>12354.75</v>
      </c>
      <c r="T278" s="1">
        <v>385.7264137046277</v>
      </c>
      <c r="U278" s="1">
        <f>IF(T278&lt;200, 0, T278)</f>
        <v>385.7264137046277</v>
      </c>
      <c r="V278" s="5">
        <f>U278*O278</f>
        <v>52651.655470681682</v>
      </c>
      <c r="W278" s="2">
        <f>Q278/(constants!$B$1 * constants!$B$2 * (110/250) * AVERAGE(0.8, 1) * 1.5)</f>
        <v>1.8928922605465461</v>
      </c>
      <c r="X278" s="3">
        <v>0.67604720326603873</v>
      </c>
      <c r="Y278" s="1">
        <f>(W278+X278)*O278</f>
        <v>350.66023681041787</v>
      </c>
      <c r="Z278" s="7">
        <v>1.1000000000000001</v>
      </c>
      <c r="AA278" s="7">
        <v>1</v>
      </c>
      <c r="AB278" s="1">
        <f>Y278*Z278*AA278</f>
        <v>385.7262604914597</v>
      </c>
      <c r="AC278" t="str">
        <f>CONCATENATE("https://wiki.52poke.com/wiki/", B278)</f>
        <v>https://wiki.52poke.com/wiki/远古巨蜓</v>
      </c>
      <c r="AD278" s="6">
        <f>(T278-AB278)^2</f>
        <v>2.3474274850157533E-8</v>
      </c>
      <c r="AE278" t="str">
        <f>IF(ISNUMBER(SEARCH(AE$1,$D278)),"T","")</f>
        <v/>
      </c>
      <c r="AF278" t="str">
        <f>IF(ISNUMBER(SEARCH(AF$1,$D278)),"T","")</f>
        <v/>
      </c>
      <c r="AG278" t="str">
        <f>IF(ISNUMBER(SEARCH(AG$1,$D278)),"T","")</f>
        <v/>
      </c>
      <c r="AH278" t="str">
        <f>IF(ISNUMBER(SEARCH(AH$1,$D278)),"T","")</f>
        <v/>
      </c>
      <c r="AI278" t="str">
        <f>IF(ISNUMBER(SEARCH(AI$1,$D278)),"T","")</f>
        <v/>
      </c>
      <c r="AJ278" t="str">
        <f>IF(ISNUMBER(SEARCH(AJ$1,$D278)),"T","")</f>
        <v/>
      </c>
      <c r="AK278" t="str">
        <f>IF(ISNUMBER(SEARCH(AK$1,$D278)),"T","")</f>
        <v/>
      </c>
      <c r="AL278" t="str">
        <f>IF(ISNUMBER(SEARCH(AL$1,$D278)),"T","")</f>
        <v/>
      </c>
      <c r="AM278" t="str">
        <f>IF(ISNUMBER(SEARCH(AM$1,$D278)),"T","")</f>
        <v/>
      </c>
      <c r="AN278" t="str">
        <f>IF(ISNUMBER(SEARCH(AN$1,$D278)),"T","")</f>
        <v>T</v>
      </c>
      <c r="AO278" t="str">
        <f>IF(ISNUMBER(SEARCH(AO$1,$D278)),"T","")</f>
        <v/>
      </c>
      <c r="AP278" t="str">
        <f>IF(ISNUMBER(SEARCH(AP$1,$D278)),"T","")</f>
        <v>T</v>
      </c>
      <c r="AQ278" t="str">
        <f>IF(ISNUMBER(SEARCH(AQ$1,$D278)),"T","")</f>
        <v/>
      </c>
      <c r="AR278" t="str">
        <f>IF(ISNUMBER(SEARCH(AR$1,$D278)),"T","")</f>
        <v/>
      </c>
      <c r="AS278" t="str">
        <f>IF(ISNUMBER(SEARCH(AS$1,$D278)),"T","")</f>
        <v/>
      </c>
      <c r="AT278" t="str">
        <f>IF(ISNUMBER(SEARCH(AT$1,$D278)),"T","")</f>
        <v/>
      </c>
      <c r="AU278" t="str">
        <f>IF(ISNUMBER(SEARCH(AU$1,$D278)),"T","")</f>
        <v/>
      </c>
      <c r="AV278" t="str">
        <f>IF(ISNUMBER(SEARCH(AV$1,$D278)),"T","")</f>
        <v/>
      </c>
    </row>
    <row r="279" spans="1:48" x14ac:dyDescent="0.85">
      <c r="A279">
        <v>503</v>
      </c>
      <c r="B279" t="s">
        <v>1131</v>
      </c>
      <c r="C279" t="s">
        <v>1132</v>
      </c>
      <c r="D279" t="s">
        <v>733</v>
      </c>
      <c r="E279">
        <v>5</v>
      </c>
      <c r="F279">
        <v>95</v>
      </c>
      <c r="G279">
        <v>100</v>
      </c>
      <c r="H279">
        <v>85</v>
      </c>
      <c r="I279">
        <v>108</v>
      </c>
      <c r="J279">
        <v>70</v>
      </c>
      <c r="K279">
        <v>70</v>
      </c>
      <c r="L279">
        <f>MAX(G279,I279)</f>
        <v>108</v>
      </c>
      <c r="M279">
        <f>MIN(H279,J279)</f>
        <v>70</v>
      </c>
      <c r="N279" s="1">
        <f>(F279*2+31)/2+60</f>
        <v>170.5</v>
      </c>
      <c r="O279" s="1">
        <f>(L279*2+31)/2+5</f>
        <v>128.5</v>
      </c>
      <c r="P279" s="1">
        <f>(M279*2+31)/2+5</f>
        <v>90.5</v>
      </c>
      <c r="Q279" s="1">
        <f>N279*P279</f>
        <v>15430.25</v>
      </c>
      <c r="R279" s="1">
        <f>((H279*2+31)/2+5)*N279</f>
        <v>17987.75</v>
      </c>
      <c r="S279" s="1">
        <f>((J279*2+31)/2+5)*N279</f>
        <v>15430.25</v>
      </c>
      <c r="T279" s="1">
        <v>384.96907706320468</v>
      </c>
      <c r="U279" s="1">
        <f>IF(T279&lt;200, 0, T279)</f>
        <v>384.96907706320468</v>
      </c>
      <c r="V279" s="5">
        <f>U279*O279</f>
        <v>49468.526402621799</v>
      </c>
      <c r="W279" s="2">
        <f>Q279/(constants!$B$1 * constants!$B$2 * (110/250) * AVERAGE(0.8, 1) * 1.5)</f>
        <v>2.364094846378789</v>
      </c>
      <c r="X279" s="3">
        <v>0.3594205192038642</v>
      </c>
      <c r="Y279" s="1">
        <f>(W279+X279)*O279</f>
        <v>349.97172447737091</v>
      </c>
      <c r="Z279" s="7">
        <v>1.1000000000000001</v>
      </c>
      <c r="AA279" s="7">
        <v>1</v>
      </c>
      <c r="AB279" s="1">
        <f>Y279*Z279*AA279</f>
        <v>384.96889692510803</v>
      </c>
      <c r="AC279" t="str">
        <f>CONCATENATE("https://wiki.52poke.com/wiki/", B279)</f>
        <v>https://wiki.52poke.com/wiki/大剑鬼</v>
      </c>
      <c r="AD279" s="6">
        <f>(T279-AB279)^2</f>
        <v>3.2449733865631078E-8</v>
      </c>
      <c r="AE279" t="str">
        <f>IF(ISNUMBER(SEARCH(AE$1,$D279)),"T","")</f>
        <v/>
      </c>
      <c r="AF279" t="str">
        <f>IF(ISNUMBER(SEARCH(AF$1,$D279)),"T","")</f>
        <v/>
      </c>
      <c r="AG279" t="str">
        <f>IF(ISNUMBER(SEARCH(AG$1,$D279)),"T","")</f>
        <v>T</v>
      </c>
      <c r="AH279" t="str">
        <f>IF(ISNUMBER(SEARCH(AH$1,$D279)),"T","")</f>
        <v/>
      </c>
      <c r="AI279" t="str">
        <f>IF(ISNUMBER(SEARCH(AI$1,$D279)),"T","")</f>
        <v/>
      </c>
      <c r="AJ279" t="str">
        <f>IF(ISNUMBER(SEARCH(AJ$1,$D279)),"T","")</f>
        <v/>
      </c>
      <c r="AK279" t="str">
        <f>IF(ISNUMBER(SEARCH(AK$1,$D279)),"T","")</f>
        <v/>
      </c>
      <c r="AL279" t="str">
        <f>IF(ISNUMBER(SEARCH(AL$1,$D279)),"T","")</f>
        <v/>
      </c>
      <c r="AM279" t="str">
        <f>IF(ISNUMBER(SEARCH(AM$1,$D279)),"T","")</f>
        <v/>
      </c>
      <c r="AN279" t="str">
        <f>IF(ISNUMBER(SEARCH(AN$1,$D279)),"T","")</f>
        <v/>
      </c>
      <c r="AO279" t="str">
        <f>IF(ISNUMBER(SEARCH(AO$1,$D279)),"T","")</f>
        <v/>
      </c>
      <c r="AP279" t="str">
        <f>IF(ISNUMBER(SEARCH(AP$1,$D279)),"T","")</f>
        <v/>
      </c>
      <c r="AQ279" t="str">
        <f>IF(ISNUMBER(SEARCH(AQ$1,$D279)),"T","")</f>
        <v/>
      </c>
      <c r="AR279" t="str">
        <f>IF(ISNUMBER(SEARCH(AR$1,$D279)),"T","")</f>
        <v/>
      </c>
      <c r="AS279" t="str">
        <f>IF(ISNUMBER(SEARCH(AS$1,$D279)),"T","")</f>
        <v/>
      </c>
      <c r="AT279" t="str">
        <f>IF(ISNUMBER(SEARCH(AT$1,$D279)),"T","")</f>
        <v>T</v>
      </c>
      <c r="AU279" t="str">
        <f>IF(ISNUMBER(SEARCH(AU$1,$D279)),"T","")</f>
        <v/>
      </c>
      <c r="AV279" t="str">
        <f>IF(ISNUMBER(SEARCH(AV$1,$D279)),"T","")</f>
        <v/>
      </c>
    </row>
    <row r="280" spans="1:48" x14ac:dyDescent="0.85">
      <c r="A280">
        <v>34</v>
      </c>
      <c r="B280" t="s">
        <v>89</v>
      </c>
      <c r="C280" t="s">
        <v>90</v>
      </c>
      <c r="D280" t="s">
        <v>83</v>
      </c>
      <c r="E280">
        <v>1</v>
      </c>
      <c r="F280">
        <v>81</v>
      </c>
      <c r="G280">
        <v>102</v>
      </c>
      <c r="H280">
        <v>77</v>
      </c>
      <c r="I280">
        <v>85</v>
      </c>
      <c r="J280">
        <v>75</v>
      </c>
      <c r="K280">
        <v>85</v>
      </c>
      <c r="L280">
        <f>MAX(G280,I280)</f>
        <v>102</v>
      </c>
      <c r="M280">
        <f>MIN(H280,J280)</f>
        <v>75</v>
      </c>
      <c r="N280" s="1">
        <f>(F280*2+31)/2+60</f>
        <v>156.5</v>
      </c>
      <c r="O280" s="1">
        <f>(L280*2+31)/2+5</f>
        <v>122.5</v>
      </c>
      <c r="P280" s="1">
        <f>(M280*2+31)/2+5</f>
        <v>95.5</v>
      </c>
      <c r="Q280" s="1">
        <f>N280*P280</f>
        <v>14945.75</v>
      </c>
      <c r="R280" s="1">
        <f>((H280*2+31)/2+5)*N280</f>
        <v>15258.75</v>
      </c>
      <c r="S280" s="1">
        <f>((J280*2+31)/2+5)*N280</f>
        <v>14945.75</v>
      </c>
      <c r="T280" s="1">
        <v>384.8265793449396</v>
      </c>
      <c r="U280" s="1">
        <f>IF(T280&lt;200, 0, T280)</f>
        <v>384.8265793449396</v>
      </c>
      <c r="V280" s="5">
        <f>U280*O280</f>
        <v>47141.255969755104</v>
      </c>
      <c r="W280" s="2">
        <f>Q280/(constants!$B$1 * constants!$B$2 * (110/250) * AVERAGE(0.8, 1) * 1.5)</f>
        <v>2.2898637773377479</v>
      </c>
      <c r="X280" s="3">
        <v>0.56599086466654014</v>
      </c>
      <c r="Y280" s="1">
        <f>(W280+X280)*O280</f>
        <v>349.84219364552524</v>
      </c>
      <c r="Z280" s="7">
        <v>1.1000000000000001</v>
      </c>
      <c r="AA280" s="7">
        <v>1</v>
      </c>
      <c r="AB280" s="1">
        <f>Y280*Z280*AA280</f>
        <v>384.82641301007777</v>
      </c>
      <c r="AC280" t="str">
        <f>CONCATENATE("https://wiki.52poke.com/wiki/", B280)</f>
        <v>https://wiki.52poke.com/wiki/尼多王</v>
      </c>
      <c r="AD280" s="6">
        <f>(T280-AB280)^2</f>
        <v>2.7667286260277694E-8</v>
      </c>
      <c r="AE280" t="str">
        <f>IF(ISNUMBER(SEARCH(AE$1,$D280)),"T","")</f>
        <v/>
      </c>
      <c r="AF280" t="str">
        <f>IF(ISNUMBER(SEARCH(AF$1,$D280)),"T","")</f>
        <v/>
      </c>
      <c r="AG280" t="str">
        <f>IF(ISNUMBER(SEARCH(AG$1,$D280)),"T","")</f>
        <v/>
      </c>
      <c r="AH280" t="str">
        <f>IF(ISNUMBER(SEARCH(AH$1,$D280)),"T","")</f>
        <v/>
      </c>
      <c r="AI280" t="str">
        <f>IF(ISNUMBER(SEARCH(AI$1,$D280)),"T","")</f>
        <v/>
      </c>
      <c r="AJ280" t="str">
        <f>IF(ISNUMBER(SEARCH(AJ$1,$D280)),"T","")</f>
        <v/>
      </c>
      <c r="AK280" t="str">
        <f>IF(ISNUMBER(SEARCH(AK$1,$D280)),"T","")</f>
        <v/>
      </c>
      <c r="AL280" t="str">
        <f>IF(ISNUMBER(SEARCH(AL$1,$D280)),"T","")</f>
        <v>T</v>
      </c>
      <c r="AM280" t="str">
        <f>IF(ISNUMBER(SEARCH(AM$1,$D280)),"T","")</f>
        <v>T</v>
      </c>
      <c r="AN280" t="str">
        <f>IF(ISNUMBER(SEARCH(AN$1,$D280)),"T","")</f>
        <v/>
      </c>
      <c r="AO280" t="str">
        <f>IF(ISNUMBER(SEARCH(AO$1,$D280)),"T","")</f>
        <v/>
      </c>
      <c r="AP280" t="str">
        <f>IF(ISNUMBER(SEARCH(AP$1,$D280)),"T","")</f>
        <v/>
      </c>
      <c r="AQ280" t="str">
        <f>IF(ISNUMBER(SEARCH(AQ$1,$D280)),"T","")</f>
        <v/>
      </c>
      <c r="AR280" t="str">
        <f>IF(ISNUMBER(SEARCH(AR$1,$D280)),"T","")</f>
        <v/>
      </c>
      <c r="AS280" t="str">
        <f>IF(ISNUMBER(SEARCH(AS$1,$D280)),"T","")</f>
        <v/>
      </c>
      <c r="AT280" t="str">
        <f>IF(ISNUMBER(SEARCH(AT$1,$D280)),"T","")</f>
        <v/>
      </c>
      <c r="AU280" t="str">
        <f>IF(ISNUMBER(SEARCH(AU$1,$D280)),"T","")</f>
        <v/>
      </c>
      <c r="AV280" t="str">
        <f>IF(ISNUMBER(SEARCH(AV$1,$D280)),"T","")</f>
        <v/>
      </c>
    </row>
    <row r="281" spans="1:48" x14ac:dyDescent="0.85">
      <c r="A281">
        <v>31</v>
      </c>
      <c r="B281" t="s">
        <v>82</v>
      </c>
      <c r="C281" t="s">
        <v>84</v>
      </c>
      <c r="D281" t="s">
        <v>83</v>
      </c>
      <c r="E281">
        <v>1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f>MAX(G281,I281)</f>
        <v>92</v>
      </c>
      <c r="M281">
        <f>MIN(H281,J281)</f>
        <v>85</v>
      </c>
      <c r="N281" s="1">
        <f>(F281*2+31)/2+60</f>
        <v>165.5</v>
      </c>
      <c r="O281" s="1">
        <f>(L281*2+31)/2+5</f>
        <v>112.5</v>
      </c>
      <c r="P281" s="1">
        <f>(M281*2+31)/2+5</f>
        <v>105.5</v>
      </c>
      <c r="Q281" s="1">
        <f>N281*P281</f>
        <v>17460.25</v>
      </c>
      <c r="R281" s="1">
        <f>((H281*2+31)/2+5)*N281</f>
        <v>17791.25</v>
      </c>
      <c r="S281" s="1">
        <f>((J281*2+31)/2+5)*N281</f>
        <v>17460.25</v>
      </c>
      <c r="T281" s="1">
        <v>384.71311131638572</v>
      </c>
      <c r="U281" s="1">
        <f>IF(T281&lt;200, 0, T281)</f>
        <v>384.71311131638572</v>
      </c>
      <c r="V281" s="5">
        <f>U281*O281</f>
        <v>43280.225023093393</v>
      </c>
      <c r="W281" s="2">
        <f>Q281/(constants!$B$1 * constants!$B$2 * (110/250) * AVERAGE(0.8, 1) * 1.5)</f>
        <v>2.6751145990172067</v>
      </c>
      <c r="X281" s="3">
        <v>0.43367677762804024</v>
      </c>
      <c r="Y281" s="1">
        <f>(W281+X281)*O281</f>
        <v>349.73902987259032</v>
      </c>
      <c r="Z281" s="7">
        <v>1.1000000000000001</v>
      </c>
      <c r="AA281" s="7">
        <v>1</v>
      </c>
      <c r="AB281" s="1">
        <f>Y281*Z281*AA281</f>
        <v>384.71293285984939</v>
      </c>
      <c r="AC281" t="str">
        <f>CONCATENATE("https://wiki.52poke.com/wiki/", B281)</f>
        <v>https://wiki.52poke.com/wiki/尼多后</v>
      </c>
      <c r="AD281" s="6">
        <f>(T281-AB281)^2</f>
        <v>3.1846735359723437E-8</v>
      </c>
      <c r="AE281" t="str">
        <f>IF(ISNUMBER(SEARCH(AE$1,$D281)),"T","")</f>
        <v/>
      </c>
      <c r="AF281" t="str">
        <f>IF(ISNUMBER(SEARCH(AF$1,$D281)),"T","")</f>
        <v/>
      </c>
      <c r="AG281" t="str">
        <f>IF(ISNUMBER(SEARCH(AG$1,$D281)),"T","")</f>
        <v/>
      </c>
      <c r="AH281" t="str">
        <f>IF(ISNUMBER(SEARCH(AH$1,$D281)),"T","")</f>
        <v/>
      </c>
      <c r="AI281" t="str">
        <f>IF(ISNUMBER(SEARCH(AI$1,$D281)),"T","")</f>
        <v/>
      </c>
      <c r="AJ281" t="str">
        <f>IF(ISNUMBER(SEARCH(AJ$1,$D281)),"T","")</f>
        <v/>
      </c>
      <c r="AK281" t="str">
        <f>IF(ISNUMBER(SEARCH(AK$1,$D281)),"T","")</f>
        <v/>
      </c>
      <c r="AL281" t="str">
        <f>IF(ISNUMBER(SEARCH(AL$1,$D281)),"T","")</f>
        <v>T</v>
      </c>
      <c r="AM281" t="str">
        <f>IF(ISNUMBER(SEARCH(AM$1,$D281)),"T","")</f>
        <v>T</v>
      </c>
      <c r="AN281" t="str">
        <f>IF(ISNUMBER(SEARCH(AN$1,$D281)),"T","")</f>
        <v/>
      </c>
      <c r="AO281" t="str">
        <f>IF(ISNUMBER(SEARCH(AO$1,$D281)),"T","")</f>
        <v/>
      </c>
      <c r="AP281" t="str">
        <f>IF(ISNUMBER(SEARCH(AP$1,$D281)),"T","")</f>
        <v/>
      </c>
      <c r="AQ281" t="str">
        <f>IF(ISNUMBER(SEARCH(AQ$1,$D281)),"T","")</f>
        <v/>
      </c>
      <c r="AR281" t="str">
        <f>IF(ISNUMBER(SEARCH(AR$1,$D281)),"T","")</f>
        <v/>
      </c>
      <c r="AS281" t="str">
        <f>IF(ISNUMBER(SEARCH(AS$1,$D281)),"T","")</f>
        <v/>
      </c>
      <c r="AT281" t="str">
        <f>IF(ISNUMBER(SEARCH(AT$1,$D281)),"T","")</f>
        <v/>
      </c>
      <c r="AU281" t="str">
        <f>IF(ISNUMBER(SEARCH(AU$1,$D281)),"T","")</f>
        <v/>
      </c>
      <c r="AV281" t="str">
        <f>IF(ISNUMBER(SEARCH(AV$1,$D281)),"T","")</f>
        <v/>
      </c>
    </row>
    <row r="282" spans="1:48" x14ac:dyDescent="0.85">
      <c r="A282">
        <v>571</v>
      </c>
      <c r="B282" t="s">
        <v>1272</v>
      </c>
      <c r="C282" t="s">
        <v>1273</v>
      </c>
      <c r="D282" t="s">
        <v>1270</v>
      </c>
      <c r="E282">
        <v>5</v>
      </c>
      <c r="F282">
        <v>60</v>
      </c>
      <c r="G282">
        <v>105</v>
      </c>
      <c r="H282">
        <v>60</v>
      </c>
      <c r="I282">
        <v>120</v>
      </c>
      <c r="J282">
        <v>60</v>
      </c>
      <c r="K282">
        <v>105</v>
      </c>
      <c r="L282">
        <f>MAX(G282,I282)</f>
        <v>120</v>
      </c>
      <c r="M282">
        <f>MIN(H282,J282)</f>
        <v>60</v>
      </c>
      <c r="N282" s="1">
        <f>(F282*2+31)/2+60</f>
        <v>135.5</v>
      </c>
      <c r="O282" s="1">
        <f>(L282*2+31)/2+5</f>
        <v>140.5</v>
      </c>
      <c r="P282" s="1">
        <f>(M282*2+31)/2+5</f>
        <v>80.5</v>
      </c>
      <c r="Q282" s="1">
        <f>N282*P282</f>
        <v>10907.75</v>
      </c>
      <c r="R282" s="1">
        <f>((H282*2+31)/2+5)*N282</f>
        <v>10907.75</v>
      </c>
      <c r="S282" s="1">
        <f>((J282*2+31)/2+5)*N282</f>
        <v>10907.75</v>
      </c>
      <c r="T282" s="1">
        <v>383.74047152704208</v>
      </c>
      <c r="U282" s="1">
        <f>IF(T282&lt;200, 0, T282)</f>
        <v>383.74047152704208</v>
      </c>
      <c r="V282" s="5">
        <f>U282*O282</f>
        <v>53915.536249549412</v>
      </c>
      <c r="W282" s="2">
        <f>Q282/(constants!$B$1 * constants!$B$2 * (110/250) * AVERAGE(0.8, 1) * 1.5)</f>
        <v>1.6711949294786692</v>
      </c>
      <c r="X282" s="3">
        <v>0.81175772205434416</v>
      </c>
      <c r="Y282" s="1">
        <f>(W282+X282)*O282</f>
        <v>348.85484754038839</v>
      </c>
      <c r="Z282" s="7">
        <v>1.1000000000000001</v>
      </c>
      <c r="AA282" s="7">
        <v>1</v>
      </c>
      <c r="AB282" s="1">
        <f>Y282*Z282*AA282</f>
        <v>383.74033229442728</v>
      </c>
      <c r="AC282" t="str">
        <f>CONCATENATE("https://wiki.52poke.com/wiki/", B282)</f>
        <v>https://wiki.52poke.com/wiki/索罗亚克</v>
      </c>
      <c r="AD282" s="6">
        <f>(T282-AB282)^2</f>
        <v>1.9385721023853513E-8</v>
      </c>
      <c r="AE282" t="str">
        <f>IF(ISNUMBER(SEARCH(AE$1,$D282)),"T","")</f>
        <v>T</v>
      </c>
      <c r="AF282" t="str">
        <f>IF(ISNUMBER(SEARCH(AF$1,$D282)),"T","")</f>
        <v/>
      </c>
      <c r="AG282" t="str">
        <f>IF(ISNUMBER(SEARCH(AG$1,$D282)),"T","")</f>
        <v/>
      </c>
      <c r="AH282" t="str">
        <f>IF(ISNUMBER(SEARCH(AH$1,$D282)),"T","")</f>
        <v/>
      </c>
      <c r="AI282" t="str">
        <f>IF(ISNUMBER(SEARCH(AI$1,$D282)),"T","")</f>
        <v/>
      </c>
      <c r="AJ282" t="str">
        <f>IF(ISNUMBER(SEARCH(AJ$1,$D282)),"T","")</f>
        <v/>
      </c>
      <c r="AK282" t="str">
        <f>IF(ISNUMBER(SEARCH(AK$1,$D282)),"T","")</f>
        <v/>
      </c>
      <c r="AL282" t="str">
        <f>IF(ISNUMBER(SEARCH(AL$1,$D282)),"T","")</f>
        <v/>
      </c>
      <c r="AM282" t="str">
        <f>IF(ISNUMBER(SEARCH(AM$1,$D282)),"T","")</f>
        <v/>
      </c>
      <c r="AN282" t="str">
        <f>IF(ISNUMBER(SEARCH(AN$1,$D282)),"T","")</f>
        <v/>
      </c>
      <c r="AO282" t="str">
        <f>IF(ISNUMBER(SEARCH(AO$1,$D282)),"T","")</f>
        <v/>
      </c>
      <c r="AP282" t="str">
        <f>IF(ISNUMBER(SEARCH(AP$1,$D282)),"T","")</f>
        <v/>
      </c>
      <c r="AQ282" t="str">
        <f>IF(ISNUMBER(SEARCH(AQ$1,$D282)),"T","")</f>
        <v/>
      </c>
      <c r="AR282" t="str">
        <f>IF(ISNUMBER(SEARCH(AR$1,$D282)),"T","")</f>
        <v>T</v>
      </c>
      <c r="AS282" t="str">
        <f>IF(ISNUMBER(SEARCH(AS$1,$D282)),"T","")</f>
        <v/>
      </c>
      <c r="AT282" t="str">
        <f>IF(ISNUMBER(SEARCH(AT$1,$D282)),"T","")</f>
        <v/>
      </c>
      <c r="AU282" t="str">
        <f>IF(ISNUMBER(SEARCH(AU$1,$D282)),"T","")</f>
        <v/>
      </c>
      <c r="AV282" t="str">
        <f>IF(ISNUMBER(SEARCH(AV$1,$D282)),"T","")</f>
        <v/>
      </c>
    </row>
    <row r="283" spans="1:48" x14ac:dyDescent="0.85">
      <c r="A283">
        <v>424</v>
      </c>
      <c r="B283" t="s">
        <v>958</v>
      </c>
      <c r="C283" t="s">
        <v>959</v>
      </c>
      <c r="D283" t="s">
        <v>265</v>
      </c>
      <c r="E283">
        <v>4</v>
      </c>
      <c r="F283">
        <v>75</v>
      </c>
      <c r="G283">
        <v>100</v>
      </c>
      <c r="H283">
        <v>66</v>
      </c>
      <c r="I283">
        <v>60</v>
      </c>
      <c r="J283">
        <v>66</v>
      </c>
      <c r="K283">
        <v>115</v>
      </c>
      <c r="L283">
        <f>MAX(G283,I283)</f>
        <v>100</v>
      </c>
      <c r="M283">
        <f>MIN(H283,J283)</f>
        <v>66</v>
      </c>
      <c r="N283" s="1">
        <f>(F283*2+31)/2+60</f>
        <v>150.5</v>
      </c>
      <c r="O283" s="1">
        <f>(L283*2+31)/2+5</f>
        <v>120.5</v>
      </c>
      <c r="P283" s="1">
        <f>(M283*2+31)/2+5</f>
        <v>86.5</v>
      </c>
      <c r="Q283" s="1">
        <f>N283*P283</f>
        <v>13018.25</v>
      </c>
      <c r="R283" s="1">
        <f>((H283*2+31)/2+5)*N283</f>
        <v>13018.25</v>
      </c>
      <c r="S283" s="1">
        <f>((J283*2+31)/2+5)*N283</f>
        <v>13018.25</v>
      </c>
      <c r="T283" s="1">
        <v>383.16682589401904</v>
      </c>
      <c r="U283" s="1">
        <f>IF(T283&lt;200, 0, T283)</f>
        <v>383.16682589401904</v>
      </c>
      <c r="V283" s="5">
        <f>U283*O283</f>
        <v>46171.602520229295</v>
      </c>
      <c r="W283" s="2">
        <f>Q283/(constants!$B$1 * constants!$B$2 * (110/250) * AVERAGE(0.8, 1) * 1.5)</f>
        <v>1.9945482240320584</v>
      </c>
      <c r="X283" s="3">
        <v>0.89618495873830051</v>
      </c>
      <c r="Y283" s="1">
        <f>(W283+X283)*O283</f>
        <v>348.33334852382825</v>
      </c>
      <c r="Z283" s="7">
        <v>1.1000000000000001</v>
      </c>
      <c r="AA283" s="7">
        <v>1</v>
      </c>
      <c r="AB283" s="1">
        <f>Y283*Z283*AA283</f>
        <v>383.1666833762111</v>
      </c>
      <c r="AC283" t="str">
        <f>CONCATENATE("https://wiki.52poke.com/wiki/", B283)</f>
        <v>https://wiki.52poke.com/wiki/双尾怪手</v>
      </c>
      <c r="AD283" s="6">
        <f>(T283-AB283)^2</f>
        <v>2.0311325581273101E-8</v>
      </c>
      <c r="AE283" t="str">
        <f>IF(ISNUMBER(SEARCH(AE$1,$D283)),"T","")</f>
        <v>T</v>
      </c>
      <c r="AF283" t="str">
        <f>IF(ISNUMBER(SEARCH(AF$1,$D283)),"T","")</f>
        <v/>
      </c>
      <c r="AG283" t="str">
        <f>IF(ISNUMBER(SEARCH(AG$1,$D283)),"T","")</f>
        <v/>
      </c>
      <c r="AH283" t="str">
        <f>IF(ISNUMBER(SEARCH(AH$1,$D283)),"T","")</f>
        <v/>
      </c>
      <c r="AI283" t="str">
        <f>IF(ISNUMBER(SEARCH(AI$1,$D283)),"T","")</f>
        <v/>
      </c>
      <c r="AJ283" t="str">
        <f>IF(ISNUMBER(SEARCH(AJ$1,$D283)),"T","")</f>
        <v/>
      </c>
      <c r="AK283" t="str">
        <f>IF(ISNUMBER(SEARCH(AK$1,$D283)),"T","")</f>
        <v/>
      </c>
      <c r="AL283" t="str">
        <f>IF(ISNUMBER(SEARCH(AL$1,$D283)),"T","")</f>
        <v/>
      </c>
      <c r="AM283" t="str">
        <f>IF(ISNUMBER(SEARCH(AM$1,$D283)),"T","")</f>
        <v/>
      </c>
      <c r="AN283" t="str">
        <f>IF(ISNUMBER(SEARCH(AN$1,$D283)),"T","")</f>
        <v/>
      </c>
      <c r="AO283" t="str">
        <f>IF(ISNUMBER(SEARCH(AO$1,$D283)),"T","")</f>
        <v/>
      </c>
      <c r="AP283" t="str">
        <f>IF(ISNUMBER(SEARCH(AP$1,$D283)),"T","")</f>
        <v/>
      </c>
      <c r="AQ283" t="str">
        <f>IF(ISNUMBER(SEARCH(AQ$1,$D283)),"T","")</f>
        <v/>
      </c>
      <c r="AR283" t="str">
        <f>IF(ISNUMBER(SEARCH(AR$1,$D283)),"T","")</f>
        <v/>
      </c>
      <c r="AS283" t="str">
        <f>IF(ISNUMBER(SEARCH(AS$1,$D283)),"T","")</f>
        <v/>
      </c>
      <c r="AT283" t="str">
        <f>IF(ISNUMBER(SEARCH(AT$1,$D283)),"T","")</f>
        <v/>
      </c>
      <c r="AU283" t="str">
        <f>IF(ISNUMBER(SEARCH(AU$1,$D283)),"T","")</f>
        <v/>
      </c>
      <c r="AV283" t="str">
        <f>IF(ISNUMBER(SEARCH(AV$1,$D283)),"T","")</f>
        <v/>
      </c>
    </row>
    <row r="284" spans="1:48" x14ac:dyDescent="0.85">
      <c r="A284">
        <v>154</v>
      </c>
      <c r="B284" t="s">
        <v>371</v>
      </c>
      <c r="C284" t="s">
        <v>372</v>
      </c>
      <c r="D284" t="s">
        <v>280</v>
      </c>
      <c r="E284">
        <v>2</v>
      </c>
      <c r="F284">
        <v>80</v>
      </c>
      <c r="G284">
        <v>82</v>
      </c>
      <c r="H284">
        <v>100</v>
      </c>
      <c r="I284">
        <v>83</v>
      </c>
      <c r="J284">
        <v>100</v>
      </c>
      <c r="K284">
        <v>80</v>
      </c>
      <c r="L284">
        <f>MAX(G284,I284)</f>
        <v>83</v>
      </c>
      <c r="M284">
        <f>MIN(H284,J284)</f>
        <v>100</v>
      </c>
      <c r="N284" s="1">
        <f>(F284*2+31)/2+60</f>
        <v>155.5</v>
      </c>
      <c r="O284" s="1">
        <f>(L284*2+31)/2+5</f>
        <v>103.5</v>
      </c>
      <c r="P284" s="1">
        <f>(M284*2+31)/2+5</f>
        <v>120.5</v>
      </c>
      <c r="Q284" s="1">
        <f>N284*P284</f>
        <v>18737.75</v>
      </c>
      <c r="R284" s="1">
        <f>((H284*2+31)/2+5)*N284</f>
        <v>18737.75</v>
      </c>
      <c r="S284" s="1">
        <f>((J284*2+31)/2+5)*N284</f>
        <v>18737.75</v>
      </c>
      <c r="T284" s="1">
        <v>382.6326007271046</v>
      </c>
      <c r="U284" s="1">
        <f>IF(T284&lt;200, 0, T284)</f>
        <v>382.6326007271046</v>
      </c>
      <c r="V284" s="5">
        <f>U284*O284</f>
        <v>39602.474175255324</v>
      </c>
      <c r="W284" s="2">
        <f>Q284/(constants!$B$1 * constants!$B$2 * (110/250) * AVERAGE(0.8, 1) * 1.5)</f>
        <v>2.8708425467982797</v>
      </c>
      <c r="X284" s="3">
        <v>0.49000439685270591</v>
      </c>
      <c r="Y284" s="1">
        <f>(W284+X284)*O284</f>
        <v>347.847658667877</v>
      </c>
      <c r="Z284" s="7">
        <v>1.1000000000000001</v>
      </c>
      <c r="AA284" s="7">
        <v>1</v>
      </c>
      <c r="AB284" s="1">
        <f>Y284*Z284*AA284</f>
        <v>382.63242453466472</v>
      </c>
      <c r="AC284" t="str">
        <f>CONCATENATE("https://wiki.52poke.com/wiki/", B284)</f>
        <v>https://wiki.52poke.com/wiki/大竺葵</v>
      </c>
      <c r="AD284" s="6">
        <f>(T284-AB284)^2</f>
        <v>3.1043775871096943E-8</v>
      </c>
      <c r="AE284" t="str">
        <f>IF(ISNUMBER(SEARCH(AE$1,$D284)),"T","")</f>
        <v/>
      </c>
      <c r="AF284" t="str">
        <f>IF(ISNUMBER(SEARCH(AF$1,$D284)),"T","")</f>
        <v/>
      </c>
      <c r="AG284" t="str">
        <f>IF(ISNUMBER(SEARCH(AG$1,$D284)),"T","")</f>
        <v/>
      </c>
      <c r="AH284" t="str">
        <f>IF(ISNUMBER(SEARCH(AH$1,$D284)),"T","")</f>
        <v>T</v>
      </c>
      <c r="AI284" t="str">
        <f>IF(ISNUMBER(SEARCH(AI$1,$D284)),"T","")</f>
        <v/>
      </c>
      <c r="AJ284" t="str">
        <f>IF(ISNUMBER(SEARCH(AJ$1,$D284)),"T","")</f>
        <v/>
      </c>
      <c r="AK284" t="str">
        <f>IF(ISNUMBER(SEARCH(AK$1,$D284)),"T","")</f>
        <v/>
      </c>
      <c r="AL284" t="str">
        <f>IF(ISNUMBER(SEARCH(AL$1,$D284)),"T","")</f>
        <v/>
      </c>
      <c r="AM284" t="str">
        <f>IF(ISNUMBER(SEARCH(AM$1,$D284)),"T","")</f>
        <v/>
      </c>
      <c r="AN284" t="str">
        <f>IF(ISNUMBER(SEARCH(AN$1,$D284)),"T","")</f>
        <v/>
      </c>
      <c r="AO284" t="str">
        <f>IF(ISNUMBER(SEARCH(AO$1,$D284)),"T","")</f>
        <v/>
      </c>
      <c r="AP284" t="str">
        <f>IF(ISNUMBER(SEARCH(AP$1,$D284)),"T","")</f>
        <v/>
      </c>
      <c r="AQ284" t="str">
        <f>IF(ISNUMBER(SEARCH(AQ$1,$D284)),"T","")</f>
        <v/>
      </c>
      <c r="AR284" t="str">
        <f>IF(ISNUMBER(SEARCH(AR$1,$D284)),"T","")</f>
        <v/>
      </c>
      <c r="AS284" t="str">
        <f>IF(ISNUMBER(SEARCH(AS$1,$D284)),"T","")</f>
        <v/>
      </c>
      <c r="AT284" t="str">
        <f>IF(ISNUMBER(SEARCH(AT$1,$D284)),"T","")</f>
        <v/>
      </c>
      <c r="AU284" t="str">
        <f>IF(ISNUMBER(SEARCH(AU$1,$D284)),"T","")</f>
        <v/>
      </c>
      <c r="AV284" t="str">
        <f>IF(ISNUMBER(SEARCH(AV$1,$D284)),"T","")</f>
        <v/>
      </c>
    </row>
    <row r="285" spans="1:48" x14ac:dyDescent="0.85">
      <c r="A285">
        <v>9</v>
      </c>
      <c r="B285" t="s">
        <v>29</v>
      </c>
      <c r="C285" t="s">
        <v>30</v>
      </c>
      <c r="D285" t="s">
        <v>25</v>
      </c>
      <c r="E285">
        <v>1</v>
      </c>
      <c r="F285">
        <v>79</v>
      </c>
      <c r="G285">
        <v>83</v>
      </c>
      <c r="H285">
        <v>100</v>
      </c>
      <c r="I285">
        <v>85</v>
      </c>
      <c r="J285">
        <v>105</v>
      </c>
      <c r="K285">
        <v>78</v>
      </c>
      <c r="L285">
        <f>MAX(G285,I285)</f>
        <v>85</v>
      </c>
      <c r="M285">
        <f>MIN(H285,J285)</f>
        <v>100</v>
      </c>
      <c r="N285" s="1">
        <f>(F285*2+31)/2+60</f>
        <v>154.5</v>
      </c>
      <c r="O285" s="1">
        <f>(L285*2+31)/2+5</f>
        <v>105.5</v>
      </c>
      <c r="P285" s="1">
        <f>(M285*2+31)/2+5</f>
        <v>120.5</v>
      </c>
      <c r="Q285" s="1">
        <f>N285*P285</f>
        <v>18617.25</v>
      </c>
      <c r="R285" s="1">
        <f>((H285*2+31)/2+5)*N285</f>
        <v>18617.25</v>
      </c>
      <c r="S285" s="1">
        <f>((J285*2+31)/2+5)*N285</f>
        <v>19389.75</v>
      </c>
      <c r="T285" s="1">
        <v>382.54264808792772</v>
      </c>
      <c r="U285" s="1">
        <f>IF(T285&lt;200, 0, T285)</f>
        <v>382.54264808792772</v>
      </c>
      <c r="V285" s="5">
        <f>U285*O285</f>
        <v>40358.249373276376</v>
      </c>
      <c r="W285" s="2">
        <f>Q285/(constants!$B$1 * constants!$B$2 * (110/250) * AVERAGE(0.8, 1) * 1.5)</f>
        <v>2.8523805368510238</v>
      </c>
      <c r="X285" s="3">
        <v>0.44397852946322403</v>
      </c>
      <c r="Y285" s="1">
        <f>(W285+X285)*O285</f>
        <v>347.76588149615316</v>
      </c>
      <c r="Z285" s="7">
        <v>1.1000000000000001</v>
      </c>
      <c r="AA285" s="7">
        <v>1</v>
      </c>
      <c r="AB285" s="1">
        <f>Y285*Z285*AA285</f>
        <v>382.54246964576851</v>
      </c>
      <c r="AC285" t="str">
        <f>CONCATENATE("https://wiki.52poke.com/wiki/", B285)</f>
        <v>https://wiki.52poke.com/wiki/水箭龟</v>
      </c>
      <c r="AD285" s="6">
        <f>(T285-AB285)^2</f>
        <v>3.1841604183737561E-8</v>
      </c>
      <c r="AE285" t="str">
        <f>IF(ISNUMBER(SEARCH(AE$1,$D285)),"T","")</f>
        <v/>
      </c>
      <c r="AF285" t="str">
        <f>IF(ISNUMBER(SEARCH(AF$1,$D285)),"T","")</f>
        <v/>
      </c>
      <c r="AG285" t="str">
        <f>IF(ISNUMBER(SEARCH(AG$1,$D285)),"T","")</f>
        <v>T</v>
      </c>
      <c r="AH285" t="str">
        <f>IF(ISNUMBER(SEARCH(AH$1,$D285)),"T","")</f>
        <v/>
      </c>
      <c r="AI285" t="str">
        <f>IF(ISNUMBER(SEARCH(AI$1,$D285)),"T","")</f>
        <v/>
      </c>
      <c r="AJ285" t="str">
        <f>IF(ISNUMBER(SEARCH(AJ$1,$D285)),"T","")</f>
        <v/>
      </c>
      <c r="AK285" t="str">
        <f>IF(ISNUMBER(SEARCH(AK$1,$D285)),"T","")</f>
        <v/>
      </c>
      <c r="AL285" t="str">
        <f>IF(ISNUMBER(SEARCH(AL$1,$D285)),"T","")</f>
        <v/>
      </c>
      <c r="AM285" t="str">
        <f>IF(ISNUMBER(SEARCH(AM$1,$D285)),"T","")</f>
        <v/>
      </c>
      <c r="AN285" t="str">
        <f>IF(ISNUMBER(SEARCH(AN$1,$D285)),"T","")</f>
        <v/>
      </c>
      <c r="AO285" t="str">
        <f>IF(ISNUMBER(SEARCH(AO$1,$D285)),"T","")</f>
        <v/>
      </c>
      <c r="AP285" t="str">
        <f>IF(ISNUMBER(SEARCH(AP$1,$D285)),"T","")</f>
        <v/>
      </c>
      <c r="AQ285" t="str">
        <f>IF(ISNUMBER(SEARCH(AQ$1,$D285)),"T","")</f>
        <v/>
      </c>
      <c r="AR285" t="str">
        <f>IF(ISNUMBER(SEARCH(AR$1,$D285)),"T","")</f>
        <v/>
      </c>
      <c r="AS285" t="str">
        <f>IF(ISNUMBER(SEARCH(AS$1,$D285)),"T","")</f>
        <v/>
      </c>
      <c r="AT285" t="str">
        <f>IF(ISNUMBER(SEARCH(AT$1,$D285)),"T","")</f>
        <v/>
      </c>
      <c r="AU285" t="str">
        <f>IF(ISNUMBER(SEARCH(AU$1,$D285)),"T","")</f>
        <v/>
      </c>
      <c r="AV285" t="str">
        <f>IF(ISNUMBER(SEARCH(AV$1,$D285)),"T","")</f>
        <v/>
      </c>
    </row>
    <row r="286" spans="1:48" x14ac:dyDescent="0.85">
      <c r="A286">
        <v>65</v>
      </c>
      <c r="B286" t="s">
        <v>164</v>
      </c>
      <c r="C286" t="s">
        <v>165</v>
      </c>
      <c r="D286" t="s">
        <v>160</v>
      </c>
      <c r="E286">
        <v>1</v>
      </c>
      <c r="F286">
        <v>55</v>
      </c>
      <c r="G286">
        <v>50</v>
      </c>
      <c r="H286">
        <v>45</v>
      </c>
      <c r="I286">
        <v>135</v>
      </c>
      <c r="J286">
        <v>95</v>
      </c>
      <c r="K286">
        <v>120</v>
      </c>
      <c r="L286">
        <f>MAX(G286,I286)</f>
        <v>135</v>
      </c>
      <c r="M286">
        <f>MIN(H286,J286)</f>
        <v>45</v>
      </c>
      <c r="N286" s="1">
        <f>(F286*2+31)/2+60</f>
        <v>130.5</v>
      </c>
      <c r="O286" s="1">
        <f>(L286*2+31)/2+5</f>
        <v>155.5</v>
      </c>
      <c r="P286" s="1">
        <f>(M286*2+31)/2+5</f>
        <v>65.5</v>
      </c>
      <c r="Q286" s="1">
        <f>N286*P286</f>
        <v>8547.75</v>
      </c>
      <c r="R286" s="1">
        <f>((H286*2+31)/2+5)*N286</f>
        <v>8547.75</v>
      </c>
      <c r="S286" s="1">
        <f>((J286*2+31)/2+5)*N286</f>
        <v>15072.75</v>
      </c>
      <c r="T286" s="1">
        <v>382.53784640802206</v>
      </c>
      <c r="U286" s="1">
        <f>IF(T286&lt;200, 0, T286)</f>
        <v>382.53784640802206</v>
      </c>
      <c r="V286" s="5">
        <f>U286*O286</f>
        <v>59484.635116447433</v>
      </c>
      <c r="W286" s="2">
        <f>Q286/(constants!$B$1 * constants!$B$2 * (110/250) * AVERAGE(0.8, 1) * 1.5)</f>
        <v>1.3096153155739081</v>
      </c>
      <c r="X286" s="3">
        <v>0.92679348683005203</v>
      </c>
      <c r="Y286" s="1">
        <f>(W286+X286)*O286</f>
        <v>347.76156877381578</v>
      </c>
      <c r="Z286" s="7">
        <v>1.1000000000000001</v>
      </c>
      <c r="AA286" s="7">
        <v>1</v>
      </c>
      <c r="AB286" s="1">
        <f>Y286*Z286*AA286</f>
        <v>382.53772565119738</v>
      </c>
      <c r="AC286" t="str">
        <f>CONCATENATE("https://wiki.52poke.com/wiki/", B286)</f>
        <v>https://wiki.52poke.com/wiki/胡地</v>
      </c>
      <c r="AD286" s="6">
        <f>(T286-AB286)^2</f>
        <v>1.4582210708121251E-8</v>
      </c>
      <c r="AE286" t="str">
        <f>IF(ISNUMBER(SEARCH(AE$1,$D286)),"T","")</f>
        <v/>
      </c>
      <c r="AF286" t="str">
        <f>IF(ISNUMBER(SEARCH(AF$1,$D286)),"T","")</f>
        <v/>
      </c>
      <c r="AG286" t="str">
        <f>IF(ISNUMBER(SEARCH(AG$1,$D286)),"T","")</f>
        <v/>
      </c>
      <c r="AH286" t="str">
        <f>IF(ISNUMBER(SEARCH(AH$1,$D286)),"T","")</f>
        <v/>
      </c>
      <c r="AI286" t="str">
        <f>IF(ISNUMBER(SEARCH(AI$1,$D286)),"T","")</f>
        <v/>
      </c>
      <c r="AJ286" t="str">
        <f>IF(ISNUMBER(SEARCH(AJ$1,$D286)),"T","")</f>
        <v/>
      </c>
      <c r="AK286" t="str">
        <f>IF(ISNUMBER(SEARCH(AK$1,$D286)),"T","")</f>
        <v/>
      </c>
      <c r="AL286" t="str">
        <f>IF(ISNUMBER(SEARCH(AL$1,$D286)),"T","")</f>
        <v/>
      </c>
      <c r="AM286" t="str">
        <f>IF(ISNUMBER(SEARCH(AM$1,$D286)),"T","")</f>
        <v/>
      </c>
      <c r="AN286" t="str">
        <f>IF(ISNUMBER(SEARCH(AN$1,$D286)),"T","")</f>
        <v/>
      </c>
      <c r="AO286" t="str">
        <f>IF(ISNUMBER(SEARCH(AO$1,$D286)),"T","")</f>
        <v>T</v>
      </c>
      <c r="AP286" t="str">
        <f>IF(ISNUMBER(SEARCH(AP$1,$D286)),"T","")</f>
        <v/>
      </c>
      <c r="AQ286" t="str">
        <f>IF(ISNUMBER(SEARCH(AQ$1,$D286)),"T","")</f>
        <v/>
      </c>
      <c r="AR286" t="str">
        <f>IF(ISNUMBER(SEARCH(AR$1,$D286)),"T","")</f>
        <v/>
      </c>
      <c r="AS286" t="str">
        <f>IF(ISNUMBER(SEARCH(AS$1,$D286)),"T","")</f>
        <v/>
      </c>
      <c r="AT286" t="str">
        <f>IF(ISNUMBER(SEARCH(AT$1,$D286)),"T","")</f>
        <v/>
      </c>
      <c r="AU286" t="str">
        <f>IF(ISNUMBER(SEARCH(AU$1,$D286)),"T","")</f>
        <v/>
      </c>
      <c r="AV286" t="str">
        <f>IF(ISNUMBER(SEARCH(AV$1,$D286)),"T","")</f>
        <v/>
      </c>
    </row>
    <row r="287" spans="1:48" x14ac:dyDescent="0.85">
      <c r="A287">
        <v>407</v>
      </c>
      <c r="B287" t="s">
        <v>923</v>
      </c>
      <c r="C287" t="s">
        <v>924</v>
      </c>
      <c r="D287" t="s">
        <v>10</v>
      </c>
      <c r="E287">
        <v>4</v>
      </c>
      <c r="F287">
        <v>60</v>
      </c>
      <c r="G287">
        <v>70</v>
      </c>
      <c r="H287">
        <v>65</v>
      </c>
      <c r="I287">
        <v>125</v>
      </c>
      <c r="J287">
        <v>105</v>
      </c>
      <c r="K287">
        <v>90</v>
      </c>
      <c r="L287">
        <f>MAX(G287,I287)</f>
        <v>125</v>
      </c>
      <c r="M287">
        <f>MIN(H287,J287)</f>
        <v>65</v>
      </c>
      <c r="N287" s="1">
        <f>(F287*2+31)/2+60</f>
        <v>135.5</v>
      </c>
      <c r="O287" s="1">
        <f>(L287*2+31)/2+5</f>
        <v>145.5</v>
      </c>
      <c r="P287" s="1">
        <f>(M287*2+31)/2+5</f>
        <v>85.5</v>
      </c>
      <c r="Q287" s="1">
        <f>N287*P287</f>
        <v>11585.25</v>
      </c>
      <c r="R287" s="1">
        <f>((H287*2+31)/2+5)*N287</f>
        <v>11585.25</v>
      </c>
      <c r="S287" s="1">
        <f>((J287*2+31)/2+5)*N287</f>
        <v>17005.25</v>
      </c>
      <c r="T287" s="1">
        <v>382.27429442844891</v>
      </c>
      <c r="U287" s="1">
        <f>IF(T287&lt;200, 0, T287)</f>
        <v>382.27429442844891</v>
      </c>
      <c r="V287" s="5">
        <f>U287*O287</f>
        <v>55620.909839339314</v>
      </c>
      <c r="W287" s="2">
        <f>Q287/(constants!$B$1 * constants!$B$2 * (110/250) * AVERAGE(0.8, 1) * 1.5)</f>
        <v>1.7749958567754811</v>
      </c>
      <c r="X287" s="3">
        <v>0.61347113032349232</v>
      </c>
      <c r="Y287" s="1">
        <f>(W287+X287)*O287</f>
        <v>347.52194662290066</v>
      </c>
      <c r="Z287" s="7">
        <v>1.1000000000000001</v>
      </c>
      <c r="AA287" s="7">
        <v>1</v>
      </c>
      <c r="AB287" s="1">
        <f>Y287*Z287*AA287</f>
        <v>382.27414128519075</v>
      </c>
      <c r="AC287" t="str">
        <f>CONCATENATE("https://wiki.52poke.com/wiki/", B287)</f>
        <v>https://wiki.52poke.com/wiki/罗丝雷朵</v>
      </c>
      <c r="AD287" s="6">
        <f>(T287-AB287)^2</f>
        <v>2.3452857519882193E-8</v>
      </c>
      <c r="AE287" t="str">
        <f>IF(ISNUMBER(SEARCH(AE$1,$D287)),"T","")</f>
        <v/>
      </c>
      <c r="AF287" t="str">
        <f>IF(ISNUMBER(SEARCH(AF$1,$D287)),"T","")</f>
        <v/>
      </c>
      <c r="AG287" t="str">
        <f>IF(ISNUMBER(SEARCH(AG$1,$D287)),"T","")</f>
        <v/>
      </c>
      <c r="AH287" t="str">
        <f>IF(ISNUMBER(SEARCH(AH$1,$D287)),"T","")</f>
        <v>T</v>
      </c>
      <c r="AI287" t="str">
        <f>IF(ISNUMBER(SEARCH(AI$1,$D287)),"T","")</f>
        <v/>
      </c>
      <c r="AJ287" t="str">
        <f>IF(ISNUMBER(SEARCH(AJ$1,$D287)),"T","")</f>
        <v/>
      </c>
      <c r="AK287" t="str">
        <f>IF(ISNUMBER(SEARCH(AK$1,$D287)),"T","")</f>
        <v/>
      </c>
      <c r="AL287" t="str">
        <f>IF(ISNUMBER(SEARCH(AL$1,$D287)),"T","")</f>
        <v>T</v>
      </c>
      <c r="AM287" t="str">
        <f>IF(ISNUMBER(SEARCH(AM$1,$D287)),"T","")</f>
        <v/>
      </c>
      <c r="AN287" t="str">
        <f>IF(ISNUMBER(SEARCH(AN$1,$D287)),"T","")</f>
        <v/>
      </c>
      <c r="AO287" t="str">
        <f>IF(ISNUMBER(SEARCH(AO$1,$D287)),"T","")</f>
        <v/>
      </c>
      <c r="AP287" t="str">
        <f>IF(ISNUMBER(SEARCH(AP$1,$D287)),"T","")</f>
        <v/>
      </c>
      <c r="AQ287" t="str">
        <f>IF(ISNUMBER(SEARCH(AQ$1,$D287)),"T","")</f>
        <v/>
      </c>
      <c r="AR287" t="str">
        <f>IF(ISNUMBER(SEARCH(AR$1,$D287)),"T","")</f>
        <v/>
      </c>
      <c r="AS287" t="str">
        <f>IF(ISNUMBER(SEARCH(AS$1,$D287)),"T","")</f>
        <v/>
      </c>
      <c r="AT287" t="str">
        <f>IF(ISNUMBER(SEARCH(AT$1,$D287)),"T","")</f>
        <v/>
      </c>
      <c r="AU287" t="str">
        <f>IF(ISNUMBER(SEARCH(AU$1,$D287)),"T","")</f>
        <v/>
      </c>
      <c r="AV287" t="str">
        <f>IF(ISNUMBER(SEARCH(AV$1,$D287)),"T","")</f>
        <v/>
      </c>
    </row>
    <row r="288" spans="1:48" x14ac:dyDescent="0.85">
      <c r="A288">
        <v>842</v>
      </c>
      <c r="B288" t="s">
        <v>1863</v>
      </c>
      <c r="C288" t="s">
        <v>1864</v>
      </c>
      <c r="D288" t="s">
        <v>252</v>
      </c>
      <c r="E288">
        <v>8</v>
      </c>
      <c r="F288">
        <v>110</v>
      </c>
      <c r="G288">
        <v>85</v>
      </c>
      <c r="H288">
        <v>80</v>
      </c>
      <c r="I288">
        <v>100</v>
      </c>
      <c r="J288">
        <v>80</v>
      </c>
      <c r="K288">
        <v>30</v>
      </c>
      <c r="L288">
        <f>MAX(G288,I288)</f>
        <v>100</v>
      </c>
      <c r="M288">
        <f>MIN(H288,J288)</f>
        <v>80</v>
      </c>
      <c r="N288" s="1">
        <f>(F288*2+31)/2+60</f>
        <v>185.5</v>
      </c>
      <c r="O288" s="1">
        <f>(L288*2+31)/2+5</f>
        <v>120.5</v>
      </c>
      <c r="P288" s="1">
        <f>(M288*2+31)/2+5</f>
        <v>100.5</v>
      </c>
      <c r="Q288" s="1">
        <f>N288*P288</f>
        <v>18642.75</v>
      </c>
      <c r="R288" s="1">
        <f>((H288*2+31)/2+5)*N288</f>
        <v>18642.75</v>
      </c>
      <c r="S288" s="1">
        <f>((J288*2+31)/2+5)*N288</f>
        <v>18642.75</v>
      </c>
      <c r="T288" s="1">
        <v>382.22026565941945</v>
      </c>
      <c r="U288" s="1">
        <f>IF(T288&lt;200, 0, T288)</f>
        <v>382.22026565941945</v>
      </c>
      <c r="V288" s="5">
        <f>U288*O288</f>
        <v>46057.542011960046</v>
      </c>
      <c r="W288" s="2">
        <f>Q288/(constants!$B$1 * constants!$B$2 * (110/250) * AVERAGE(0.8, 1) * 1.5)</f>
        <v>2.856287435221605</v>
      </c>
      <c r="X288" s="3">
        <v>2.7304126960022934E-2</v>
      </c>
      <c r="Y288" s="1">
        <f>(W288+X288)*O288</f>
        <v>347.47278324288618</v>
      </c>
      <c r="Z288" s="7">
        <v>1.1000000000000001</v>
      </c>
      <c r="AA288" s="7">
        <v>1</v>
      </c>
      <c r="AB288" s="1">
        <f>Y288*Z288*AA288</f>
        <v>382.22006156717481</v>
      </c>
      <c r="AC288" t="str">
        <f>CONCATENATE("https://wiki.52poke.com/wiki/", B288)</f>
        <v>https://wiki.52poke.com/wiki/丰蜜龙</v>
      </c>
      <c r="AD288" s="6">
        <f>(T288-AB288)^2</f>
        <v>4.1653644323833007E-8</v>
      </c>
      <c r="AE288" t="str">
        <f>IF(ISNUMBER(SEARCH(AE$1,$D288)),"T","")</f>
        <v/>
      </c>
      <c r="AF288" t="str">
        <f>IF(ISNUMBER(SEARCH(AF$1,$D288)),"T","")</f>
        <v/>
      </c>
      <c r="AG288" t="str">
        <f>IF(ISNUMBER(SEARCH(AG$1,$D288)),"T","")</f>
        <v/>
      </c>
      <c r="AH288" t="str">
        <f>IF(ISNUMBER(SEARCH(AH$1,$D288)),"T","")</f>
        <v>T</v>
      </c>
      <c r="AI288" t="str">
        <f>IF(ISNUMBER(SEARCH(AI$1,$D288)),"T","")</f>
        <v/>
      </c>
      <c r="AJ288" t="str">
        <f>IF(ISNUMBER(SEARCH(AJ$1,$D288)),"T","")</f>
        <v/>
      </c>
      <c r="AK288" t="str">
        <f>IF(ISNUMBER(SEARCH(AK$1,$D288)),"T","")</f>
        <v/>
      </c>
      <c r="AL288" t="str">
        <f>IF(ISNUMBER(SEARCH(AL$1,$D288)),"T","")</f>
        <v/>
      </c>
      <c r="AM288" t="str">
        <f>IF(ISNUMBER(SEARCH(AM$1,$D288)),"T","")</f>
        <v/>
      </c>
      <c r="AN288" t="str">
        <f>IF(ISNUMBER(SEARCH(AN$1,$D288)),"T","")</f>
        <v/>
      </c>
      <c r="AO288" t="str">
        <f>IF(ISNUMBER(SEARCH(AO$1,$D288)),"T","")</f>
        <v/>
      </c>
      <c r="AP288" t="str">
        <f>IF(ISNUMBER(SEARCH(AP$1,$D288)),"T","")</f>
        <v/>
      </c>
      <c r="AQ288" t="str">
        <f>IF(ISNUMBER(SEARCH(AQ$1,$D288)),"T","")</f>
        <v/>
      </c>
      <c r="AR288" t="str">
        <f>IF(ISNUMBER(SEARCH(AR$1,$D288)),"T","")</f>
        <v/>
      </c>
      <c r="AS288" t="str">
        <f>IF(ISNUMBER(SEARCH(AS$1,$D288)),"T","")</f>
        <v>T</v>
      </c>
      <c r="AT288" t="str">
        <f>IF(ISNUMBER(SEARCH(AT$1,$D288)),"T","")</f>
        <v/>
      </c>
      <c r="AU288" t="str">
        <f>IF(ISNUMBER(SEARCH(AU$1,$D288)),"T","")</f>
        <v/>
      </c>
      <c r="AV288" t="str">
        <f>IF(ISNUMBER(SEARCH(AV$1,$D288)),"T","")</f>
        <v/>
      </c>
    </row>
    <row r="289" spans="1:48" x14ac:dyDescent="0.85">
      <c r="A289">
        <v>861</v>
      </c>
      <c r="B289" t="s">
        <v>1905</v>
      </c>
      <c r="C289" t="s">
        <v>1906</v>
      </c>
      <c r="D289" t="s">
        <v>1901</v>
      </c>
      <c r="E289">
        <v>8</v>
      </c>
      <c r="F289">
        <v>95</v>
      </c>
      <c r="G289">
        <v>120</v>
      </c>
      <c r="H289">
        <v>65</v>
      </c>
      <c r="I289">
        <v>95</v>
      </c>
      <c r="J289">
        <v>75</v>
      </c>
      <c r="K289">
        <v>60</v>
      </c>
      <c r="L289">
        <f>MAX(G289,I289)</f>
        <v>120</v>
      </c>
      <c r="M289">
        <f>MIN(H289,J289)</f>
        <v>65</v>
      </c>
      <c r="N289" s="1">
        <f>(F289*2+31)/2+60</f>
        <v>170.5</v>
      </c>
      <c r="O289" s="1">
        <f>(L289*2+31)/2+5</f>
        <v>140.5</v>
      </c>
      <c r="P289" s="1">
        <f>(M289*2+31)/2+5</f>
        <v>85.5</v>
      </c>
      <c r="Q289" s="1">
        <f>N289*P289</f>
        <v>14577.75</v>
      </c>
      <c r="R289" s="1">
        <f>((H289*2+31)/2+5)*N289</f>
        <v>14577.75</v>
      </c>
      <c r="S289" s="1">
        <f>((J289*2+31)/2+5)*N289</f>
        <v>16282.75</v>
      </c>
      <c r="T289" s="1">
        <v>382.16478082249057</v>
      </c>
      <c r="U289" s="1">
        <f>IF(T289&lt;200, 0, T289)</f>
        <v>382.16478082249057</v>
      </c>
      <c r="V289" s="5">
        <f>U289*O289</f>
        <v>53694.151705559925</v>
      </c>
      <c r="W289" s="2">
        <f>Q289/(constants!$B$1 * constants!$B$2 * (110/250) * AVERAGE(0.8, 1) * 1.5)</f>
        <v>2.2334818714407345</v>
      </c>
      <c r="X289" s="3">
        <v>0.23927513110824949</v>
      </c>
      <c r="Y289" s="1">
        <f>(W289+X289)*O289</f>
        <v>347.42235885813221</v>
      </c>
      <c r="Z289" s="7">
        <v>1.1000000000000001</v>
      </c>
      <c r="AA289" s="7">
        <v>1</v>
      </c>
      <c r="AB289" s="1">
        <f>Y289*Z289*AA289</f>
        <v>382.16459474394549</v>
      </c>
      <c r="AC289" t="str">
        <f>CONCATENATE("https://wiki.52poke.com/wiki/", B289)</f>
        <v>https://wiki.52poke.com/wiki/长毛巨魔</v>
      </c>
      <c r="AD289" s="6">
        <f>(T289-AB289)^2</f>
        <v>3.4625224940747917E-8</v>
      </c>
      <c r="AE289" t="str">
        <f>IF(ISNUMBER(SEARCH(AE$1,$D289)),"T","")</f>
        <v/>
      </c>
      <c r="AF289" t="str">
        <f>IF(ISNUMBER(SEARCH(AF$1,$D289)),"T","")</f>
        <v/>
      </c>
      <c r="AG289" t="str">
        <f>IF(ISNUMBER(SEARCH(AG$1,$D289)),"T","")</f>
        <v/>
      </c>
      <c r="AH289" t="str">
        <f>IF(ISNUMBER(SEARCH(AH$1,$D289)),"T","")</f>
        <v/>
      </c>
      <c r="AI289" t="str">
        <f>IF(ISNUMBER(SEARCH(AI$1,$D289)),"T","")</f>
        <v/>
      </c>
      <c r="AJ289" t="str">
        <f>IF(ISNUMBER(SEARCH(AJ$1,$D289)),"T","")</f>
        <v/>
      </c>
      <c r="AK289" t="str">
        <f>IF(ISNUMBER(SEARCH(AK$1,$D289)),"T","")</f>
        <v/>
      </c>
      <c r="AL289" t="str">
        <f>IF(ISNUMBER(SEARCH(AL$1,$D289)),"T","")</f>
        <v/>
      </c>
      <c r="AM289" t="str">
        <f>IF(ISNUMBER(SEARCH(AM$1,$D289)),"T","")</f>
        <v/>
      </c>
      <c r="AN289" t="str">
        <f>IF(ISNUMBER(SEARCH(AN$1,$D289)),"T","")</f>
        <v/>
      </c>
      <c r="AO289" t="str">
        <f>IF(ISNUMBER(SEARCH(AO$1,$D289)),"T","")</f>
        <v/>
      </c>
      <c r="AP289" t="str">
        <f>IF(ISNUMBER(SEARCH(AP$1,$D289)),"T","")</f>
        <v/>
      </c>
      <c r="AQ289" t="str">
        <f>IF(ISNUMBER(SEARCH(AQ$1,$D289)),"T","")</f>
        <v/>
      </c>
      <c r="AR289" t="str">
        <f>IF(ISNUMBER(SEARCH(AR$1,$D289)),"T","")</f>
        <v/>
      </c>
      <c r="AS289" t="str">
        <f>IF(ISNUMBER(SEARCH(AS$1,$D289)),"T","")</f>
        <v/>
      </c>
      <c r="AT289" t="str">
        <f>IF(ISNUMBER(SEARCH(AT$1,$D289)),"T","")</f>
        <v>T</v>
      </c>
      <c r="AU289" t="str">
        <f>IF(ISNUMBER(SEARCH(AU$1,$D289)),"T","")</f>
        <v/>
      </c>
      <c r="AV289" t="str">
        <f>IF(ISNUMBER(SEARCH(AV$1,$D289)),"T","")</f>
        <v>T</v>
      </c>
    </row>
    <row r="290" spans="1:48" x14ac:dyDescent="0.85">
      <c r="A290">
        <v>560</v>
      </c>
      <c r="B290" t="s">
        <v>1248</v>
      </c>
      <c r="C290" t="s">
        <v>1249</v>
      </c>
      <c r="D290" t="s">
        <v>1246</v>
      </c>
      <c r="E290">
        <v>5</v>
      </c>
      <c r="F290">
        <v>65</v>
      </c>
      <c r="G290">
        <v>90</v>
      </c>
      <c r="H290">
        <v>115</v>
      </c>
      <c r="I290">
        <v>45</v>
      </c>
      <c r="J290">
        <v>115</v>
      </c>
      <c r="K290">
        <v>58</v>
      </c>
      <c r="L290">
        <f>MAX(G290,I290)</f>
        <v>90</v>
      </c>
      <c r="M290">
        <f>MIN(H290,J290)</f>
        <v>115</v>
      </c>
      <c r="N290" s="1">
        <f>(F290*2+31)/2+60</f>
        <v>140.5</v>
      </c>
      <c r="O290" s="1">
        <f>(L290*2+31)/2+5</f>
        <v>110.5</v>
      </c>
      <c r="P290" s="1">
        <f>(M290*2+31)/2+5</f>
        <v>135.5</v>
      </c>
      <c r="Q290" s="1">
        <f>N290*P290</f>
        <v>19037.75</v>
      </c>
      <c r="R290" s="1">
        <f>((H290*2+31)/2+5)*N290</f>
        <v>19037.75</v>
      </c>
      <c r="S290" s="1">
        <f>((J290*2+31)/2+5)*N290</f>
        <v>19037.75</v>
      </c>
      <c r="T290" s="1">
        <v>382.05174511908746</v>
      </c>
      <c r="U290" s="1">
        <f>IF(T290&lt;200, 0, T290)</f>
        <v>382.05174511908746</v>
      </c>
      <c r="V290" s="5">
        <f>U290*O290</f>
        <v>42216.717835659161</v>
      </c>
      <c r="W290" s="2">
        <f>Q290/(constants!$B$1 * constants!$B$2 * (110/250) * AVERAGE(0.8, 1) * 1.5)</f>
        <v>2.9168060570404104</v>
      </c>
      <c r="X290" s="3">
        <v>0.2263576944901674</v>
      </c>
      <c r="Y290" s="1">
        <f>(W290+X290)*O290</f>
        <v>347.31959454412885</v>
      </c>
      <c r="Z290" s="7">
        <v>1.1000000000000001</v>
      </c>
      <c r="AA290" s="7">
        <v>1</v>
      </c>
      <c r="AB290" s="1">
        <f>Y290*Z290*AA290</f>
        <v>382.05155399854175</v>
      </c>
      <c r="AC290" t="str">
        <f>CONCATENATE("https://wiki.52poke.com/wiki/", B290)</f>
        <v>https://wiki.52poke.com/wiki/头巾混混</v>
      </c>
      <c r="AD290" s="6">
        <f>(T290-AB290)^2</f>
        <v>3.6527062991605345E-8</v>
      </c>
      <c r="AE290" t="str">
        <f>IF(ISNUMBER(SEARCH(AE$1,$D290)),"T","")</f>
        <v/>
      </c>
      <c r="AF290" t="str">
        <f>IF(ISNUMBER(SEARCH(AF$1,$D290)),"T","")</f>
        <v/>
      </c>
      <c r="AG290" t="str">
        <f>IF(ISNUMBER(SEARCH(AG$1,$D290)),"T","")</f>
        <v/>
      </c>
      <c r="AH290" t="str">
        <f>IF(ISNUMBER(SEARCH(AH$1,$D290)),"T","")</f>
        <v/>
      </c>
      <c r="AI290" t="str">
        <f>IF(ISNUMBER(SEARCH(AI$1,$D290)),"T","")</f>
        <v/>
      </c>
      <c r="AJ290" t="str">
        <f>IF(ISNUMBER(SEARCH(AJ$1,$D290)),"T","")</f>
        <v/>
      </c>
      <c r="AK290" t="str">
        <f>IF(ISNUMBER(SEARCH(AK$1,$D290)),"T","")</f>
        <v>T</v>
      </c>
      <c r="AL290" t="str">
        <f>IF(ISNUMBER(SEARCH(AL$1,$D290)),"T","")</f>
        <v/>
      </c>
      <c r="AM290" t="str">
        <f>IF(ISNUMBER(SEARCH(AM$1,$D290)),"T","")</f>
        <v/>
      </c>
      <c r="AN290" t="str">
        <f>IF(ISNUMBER(SEARCH(AN$1,$D290)),"T","")</f>
        <v/>
      </c>
      <c r="AO290" t="str">
        <f>IF(ISNUMBER(SEARCH(AO$1,$D290)),"T","")</f>
        <v/>
      </c>
      <c r="AP290" t="str">
        <f>IF(ISNUMBER(SEARCH(AP$1,$D290)),"T","")</f>
        <v/>
      </c>
      <c r="AQ290" t="str">
        <f>IF(ISNUMBER(SEARCH(AQ$1,$D290)),"T","")</f>
        <v/>
      </c>
      <c r="AR290" t="str">
        <f>IF(ISNUMBER(SEARCH(AR$1,$D290)),"T","")</f>
        <v/>
      </c>
      <c r="AS290" t="str">
        <f>IF(ISNUMBER(SEARCH(AS$1,$D290)),"T","")</f>
        <v/>
      </c>
      <c r="AT290" t="str">
        <f>IF(ISNUMBER(SEARCH(AT$1,$D290)),"T","")</f>
        <v>T</v>
      </c>
      <c r="AU290" t="str">
        <f>IF(ISNUMBER(SEARCH(AU$1,$D290)),"T","")</f>
        <v/>
      </c>
      <c r="AV290" t="str">
        <f>IF(ISNUMBER(SEARCH(AV$1,$D290)),"T","")</f>
        <v/>
      </c>
    </row>
    <row r="291" spans="1:48" x14ac:dyDescent="0.85">
      <c r="A291">
        <v>853</v>
      </c>
      <c r="B291" t="s">
        <v>1888</v>
      </c>
      <c r="C291" t="s">
        <v>1889</v>
      </c>
      <c r="D291" t="s">
        <v>143</v>
      </c>
      <c r="E291">
        <v>8</v>
      </c>
      <c r="F291">
        <v>80</v>
      </c>
      <c r="G291">
        <v>118</v>
      </c>
      <c r="H291">
        <v>90</v>
      </c>
      <c r="I291">
        <v>70</v>
      </c>
      <c r="J291">
        <v>80</v>
      </c>
      <c r="K291">
        <v>42</v>
      </c>
      <c r="L291">
        <f>MAX(G291,I291)</f>
        <v>118</v>
      </c>
      <c r="M291">
        <f>MIN(H291,J291)</f>
        <v>80</v>
      </c>
      <c r="N291" s="1">
        <f>(F291*2+31)/2+60</f>
        <v>155.5</v>
      </c>
      <c r="O291" s="1">
        <f>(L291*2+31)/2+5</f>
        <v>138.5</v>
      </c>
      <c r="P291" s="1">
        <f>(M291*2+31)/2+5</f>
        <v>100.5</v>
      </c>
      <c r="Q291" s="1">
        <f>N291*P291</f>
        <v>15627.75</v>
      </c>
      <c r="R291" s="1">
        <f>((H291*2+31)/2+5)*N291</f>
        <v>17182.75</v>
      </c>
      <c r="S291" s="1">
        <f>((J291*2+31)/2+5)*N291</f>
        <v>15627.75</v>
      </c>
      <c r="T291" s="1">
        <v>379.53695403511125</v>
      </c>
      <c r="U291" s="1">
        <f>IF(T291&lt;200, 0, T291)</f>
        <v>379.53695403511125</v>
      </c>
      <c r="V291" s="5">
        <f>U291*O291</f>
        <v>52565.86813386291</v>
      </c>
      <c r="W291" s="2">
        <f>Q291/(constants!$B$1 * constants!$B$2 * (110/250) * AVERAGE(0.8, 1) * 1.5)</f>
        <v>2.3943541572881917</v>
      </c>
      <c r="X291" s="3">
        <v>9.6861841355532663E-2</v>
      </c>
      <c r="Y291" s="1">
        <f>(W291+X291)*O291</f>
        <v>345.03341581215585</v>
      </c>
      <c r="Z291" s="7">
        <v>1.1000000000000001</v>
      </c>
      <c r="AA291" s="7">
        <v>1</v>
      </c>
      <c r="AB291" s="1">
        <f>Y291*Z291*AA291</f>
        <v>379.53675739337149</v>
      </c>
      <c r="AC291" t="str">
        <f>CONCATENATE("https://wiki.52poke.com/wiki/", B291)</f>
        <v>https://wiki.52poke.com/wiki/八爪武师</v>
      </c>
      <c r="AD291" s="6">
        <f>(T291-AB291)^2</f>
        <v>3.8667973816833159E-8</v>
      </c>
      <c r="AE291" t="str">
        <f>IF(ISNUMBER(SEARCH(AE$1,$D291)),"T","")</f>
        <v/>
      </c>
      <c r="AF291" t="str">
        <f>IF(ISNUMBER(SEARCH(AF$1,$D291)),"T","")</f>
        <v/>
      </c>
      <c r="AG291" t="str">
        <f>IF(ISNUMBER(SEARCH(AG$1,$D291)),"T","")</f>
        <v/>
      </c>
      <c r="AH291" t="str">
        <f>IF(ISNUMBER(SEARCH(AH$1,$D291)),"T","")</f>
        <v/>
      </c>
      <c r="AI291" t="str">
        <f>IF(ISNUMBER(SEARCH(AI$1,$D291)),"T","")</f>
        <v/>
      </c>
      <c r="AJ291" t="str">
        <f>IF(ISNUMBER(SEARCH(AJ$1,$D291)),"T","")</f>
        <v/>
      </c>
      <c r="AK291" t="str">
        <f>IF(ISNUMBER(SEARCH(AK$1,$D291)),"T","")</f>
        <v>T</v>
      </c>
      <c r="AL291" t="str">
        <f>IF(ISNUMBER(SEARCH(AL$1,$D291)),"T","")</f>
        <v/>
      </c>
      <c r="AM291" t="str">
        <f>IF(ISNUMBER(SEARCH(AM$1,$D291)),"T","")</f>
        <v/>
      </c>
      <c r="AN291" t="str">
        <f>IF(ISNUMBER(SEARCH(AN$1,$D291)),"T","")</f>
        <v/>
      </c>
      <c r="AO291" t="str">
        <f>IF(ISNUMBER(SEARCH(AO$1,$D291)),"T","")</f>
        <v/>
      </c>
      <c r="AP291" t="str">
        <f>IF(ISNUMBER(SEARCH(AP$1,$D291)),"T","")</f>
        <v/>
      </c>
      <c r="AQ291" t="str">
        <f>IF(ISNUMBER(SEARCH(AQ$1,$D291)),"T","")</f>
        <v/>
      </c>
      <c r="AR291" t="str">
        <f>IF(ISNUMBER(SEARCH(AR$1,$D291)),"T","")</f>
        <v/>
      </c>
      <c r="AS291" t="str">
        <f>IF(ISNUMBER(SEARCH(AS$1,$D291)),"T","")</f>
        <v/>
      </c>
      <c r="AT291" t="str">
        <f>IF(ISNUMBER(SEARCH(AT$1,$D291)),"T","")</f>
        <v/>
      </c>
      <c r="AU291" t="str">
        <f>IF(ISNUMBER(SEARCH(AU$1,$D291)),"T","")</f>
        <v/>
      </c>
      <c r="AV291" t="str">
        <f>IF(ISNUMBER(SEARCH(AV$1,$D291)),"T","")</f>
        <v/>
      </c>
    </row>
    <row r="292" spans="1:48" x14ac:dyDescent="0.85">
      <c r="A292">
        <v>954</v>
      </c>
      <c r="B292" t="s">
        <v>2106</v>
      </c>
      <c r="C292" t="s">
        <v>2107</v>
      </c>
      <c r="D292" t="s">
        <v>1828</v>
      </c>
      <c r="E292">
        <v>9</v>
      </c>
      <c r="F292">
        <v>75</v>
      </c>
      <c r="G292">
        <v>50</v>
      </c>
      <c r="H292">
        <v>85</v>
      </c>
      <c r="I292">
        <v>115</v>
      </c>
      <c r="J292">
        <v>100</v>
      </c>
      <c r="K292">
        <v>45</v>
      </c>
      <c r="L292">
        <f>MAX(G292,I292)</f>
        <v>115</v>
      </c>
      <c r="M292">
        <f>MIN(H292,J292)</f>
        <v>85</v>
      </c>
      <c r="N292" s="1">
        <f>(F292*2+31)/2+60</f>
        <v>150.5</v>
      </c>
      <c r="O292" s="1">
        <f>(L292*2+31)/2+5</f>
        <v>135.5</v>
      </c>
      <c r="P292" s="1">
        <f>(M292*2+31)/2+5</f>
        <v>105.5</v>
      </c>
      <c r="Q292" s="1">
        <f>N292*P292</f>
        <v>15877.75</v>
      </c>
      <c r="R292" s="1">
        <f>((H292*2+31)/2+5)*N292</f>
        <v>15877.75</v>
      </c>
      <c r="S292" s="1">
        <f>((J292*2+31)/2+5)*N292</f>
        <v>18135.25</v>
      </c>
      <c r="T292" s="1">
        <v>379.17044779332571</v>
      </c>
      <c r="U292" s="1">
        <f>IF(T292&lt;200, 0, T292)</f>
        <v>379.17044779332571</v>
      </c>
      <c r="V292" s="5">
        <f>U292*O292</f>
        <v>51377.595675995632</v>
      </c>
      <c r="W292" s="2">
        <f>Q292/(constants!$B$1 * constants!$B$2 * (110/250) * AVERAGE(0.8, 1) * 1.5)</f>
        <v>2.4326570824899671</v>
      </c>
      <c r="X292" s="3">
        <v>0.1112560495690581</v>
      </c>
      <c r="Y292" s="1">
        <f>(W292+X292)*O292</f>
        <v>344.70022939399792</v>
      </c>
      <c r="Z292" s="7">
        <v>1.1000000000000001</v>
      </c>
      <c r="AA292" s="7">
        <v>1</v>
      </c>
      <c r="AB292" s="1">
        <f>Y292*Z292*AA292</f>
        <v>379.17025233339774</v>
      </c>
      <c r="AC292" t="str">
        <f>CONCATENATE("https://wiki.52poke.com/wiki/", B292)</f>
        <v>https://wiki.52poke.com/wiki/虫甲圣</v>
      </c>
      <c r="AD292" s="6">
        <f>(T292-AB292)^2</f>
        <v>3.8204583440340096E-8</v>
      </c>
      <c r="AE292" t="str">
        <f>IF(ISNUMBER(SEARCH(AE$1,$D292)),"T","")</f>
        <v/>
      </c>
      <c r="AF292" t="str">
        <f>IF(ISNUMBER(SEARCH(AF$1,$D292)),"T","")</f>
        <v/>
      </c>
      <c r="AG292" t="str">
        <f>IF(ISNUMBER(SEARCH(AG$1,$D292)),"T","")</f>
        <v/>
      </c>
      <c r="AH292" t="str">
        <f>IF(ISNUMBER(SEARCH(AH$1,$D292)),"T","")</f>
        <v/>
      </c>
      <c r="AI292" t="str">
        <f>IF(ISNUMBER(SEARCH(AI$1,$D292)),"T","")</f>
        <v/>
      </c>
      <c r="AJ292" t="str">
        <f>IF(ISNUMBER(SEARCH(AJ$1,$D292)),"T","")</f>
        <v/>
      </c>
      <c r="AK292" t="str">
        <f>IF(ISNUMBER(SEARCH(AK$1,$D292)),"T","")</f>
        <v/>
      </c>
      <c r="AL292" t="str">
        <f>IF(ISNUMBER(SEARCH(AL$1,$D292)),"T","")</f>
        <v/>
      </c>
      <c r="AM292" t="str">
        <f>IF(ISNUMBER(SEARCH(AM$1,$D292)),"T","")</f>
        <v/>
      </c>
      <c r="AN292" t="str">
        <f>IF(ISNUMBER(SEARCH(AN$1,$D292)),"T","")</f>
        <v/>
      </c>
      <c r="AO292" t="str">
        <f>IF(ISNUMBER(SEARCH(AO$1,$D292)),"T","")</f>
        <v>T</v>
      </c>
      <c r="AP292" t="str">
        <f>IF(ISNUMBER(SEARCH(AP$1,$D292)),"T","")</f>
        <v>T</v>
      </c>
      <c r="AQ292" t="str">
        <f>IF(ISNUMBER(SEARCH(AQ$1,$D292)),"T","")</f>
        <v/>
      </c>
      <c r="AR292" t="str">
        <f>IF(ISNUMBER(SEARCH(AR$1,$D292)),"T","")</f>
        <v/>
      </c>
      <c r="AS292" t="str">
        <f>IF(ISNUMBER(SEARCH(AS$1,$D292)),"T","")</f>
        <v/>
      </c>
      <c r="AT292" t="str">
        <f>IF(ISNUMBER(SEARCH(AT$1,$D292)),"T","")</f>
        <v/>
      </c>
      <c r="AU292" t="str">
        <f>IF(ISNUMBER(SEARCH(AU$1,$D292)),"T","")</f>
        <v/>
      </c>
      <c r="AV292" t="str">
        <f>IF(ISNUMBER(SEARCH(AV$1,$D292)),"T","")</f>
        <v/>
      </c>
    </row>
    <row r="293" spans="1:48" x14ac:dyDescent="0.85">
      <c r="A293">
        <v>689</v>
      </c>
      <c r="B293" t="s">
        <v>1528</v>
      </c>
      <c r="C293" t="s">
        <v>1529</v>
      </c>
      <c r="D293" t="s">
        <v>333</v>
      </c>
      <c r="E293">
        <v>6</v>
      </c>
      <c r="F293">
        <v>72</v>
      </c>
      <c r="G293">
        <v>105</v>
      </c>
      <c r="H293">
        <v>115</v>
      </c>
      <c r="I293">
        <v>54</v>
      </c>
      <c r="J293">
        <v>86</v>
      </c>
      <c r="K293">
        <v>68</v>
      </c>
      <c r="L293">
        <f>MAX(G293,I293)</f>
        <v>105</v>
      </c>
      <c r="M293">
        <f>MIN(H293,J293)</f>
        <v>86</v>
      </c>
      <c r="N293" s="1">
        <f>(F293*2+31)/2+60</f>
        <v>147.5</v>
      </c>
      <c r="O293" s="1">
        <f>(L293*2+31)/2+5</f>
        <v>125.5</v>
      </c>
      <c r="P293" s="1">
        <f>(M293*2+31)/2+5</f>
        <v>106.5</v>
      </c>
      <c r="Q293" s="1">
        <f>N293*P293</f>
        <v>15708.75</v>
      </c>
      <c r="R293" s="1">
        <f>((H293*2+31)/2+5)*N293</f>
        <v>19986.25</v>
      </c>
      <c r="S293" s="1">
        <f>((J293*2+31)/2+5)*N293</f>
        <v>15708.75</v>
      </c>
      <c r="T293" s="1">
        <v>378.68538814778429</v>
      </c>
      <c r="U293" s="1">
        <f>IF(T293&lt;200, 0, T293)</f>
        <v>378.68538814778429</v>
      </c>
      <c r="V293" s="5">
        <f>U293*O293</f>
        <v>47525.016212546929</v>
      </c>
      <c r="W293" s="2">
        <f>Q293/(constants!$B$1 * constants!$B$2 * (110/250) * AVERAGE(0.8, 1) * 1.5)</f>
        <v>2.4067643050535672</v>
      </c>
      <c r="X293" s="3">
        <v>0.33633753514814668</v>
      </c>
      <c r="Y293" s="1">
        <f>(W293+X293)*O293</f>
        <v>344.25928094531508</v>
      </c>
      <c r="Z293" s="7">
        <v>1.1000000000000001</v>
      </c>
      <c r="AA293" s="7">
        <v>1</v>
      </c>
      <c r="AB293" s="1">
        <f>Y293*Z293*AA293</f>
        <v>378.6852090398466</v>
      </c>
      <c r="AC293" t="str">
        <f>CONCATENATE("https://wiki.52poke.com/wiki/", B293)</f>
        <v>https://wiki.52poke.com/wiki/龟足巨铠</v>
      </c>
      <c r="AD293" s="6">
        <f>(T293-AB293)^2</f>
        <v>3.2079653346127539E-8</v>
      </c>
      <c r="AE293" t="str">
        <f>IF(ISNUMBER(SEARCH(AE$1,$D293)),"T","")</f>
        <v/>
      </c>
      <c r="AF293" t="str">
        <f>IF(ISNUMBER(SEARCH(AF$1,$D293)),"T","")</f>
        <v/>
      </c>
      <c r="AG293" t="str">
        <f>IF(ISNUMBER(SEARCH(AG$1,$D293)),"T","")</f>
        <v>T</v>
      </c>
      <c r="AH293" t="str">
        <f>IF(ISNUMBER(SEARCH(AH$1,$D293)),"T","")</f>
        <v/>
      </c>
      <c r="AI293" t="str">
        <f>IF(ISNUMBER(SEARCH(AI$1,$D293)),"T","")</f>
        <v/>
      </c>
      <c r="AJ293" t="str">
        <f>IF(ISNUMBER(SEARCH(AJ$1,$D293)),"T","")</f>
        <v/>
      </c>
      <c r="AK293" t="str">
        <f>IF(ISNUMBER(SEARCH(AK$1,$D293)),"T","")</f>
        <v/>
      </c>
      <c r="AL293" t="str">
        <f>IF(ISNUMBER(SEARCH(AL$1,$D293)),"T","")</f>
        <v/>
      </c>
      <c r="AM293" t="str">
        <f>IF(ISNUMBER(SEARCH(AM$1,$D293)),"T","")</f>
        <v/>
      </c>
      <c r="AN293" t="str">
        <f>IF(ISNUMBER(SEARCH(AN$1,$D293)),"T","")</f>
        <v/>
      </c>
      <c r="AO293" t="str">
        <f>IF(ISNUMBER(SEARCH(AO$1,$D293)),"T","")</f>
        <v/>
      </c>
      <c r="AP293" t="str">
        <f>IF(ISNUMBER(SEARCH(AP$1,$D293)),"T","")</f>
        <v/>
      </c>
      <c r="AQ293" t="str">
        <f>IF(ISNUMBER(SEARCH(AQ$1,$D293)),"T","")</f>
        <v>T</v>
      </c>
      <c r="AR293" t="str">
        <f>IF(ISNUMBER(SEARCH(AR$1,$D293)),"T","")</f>
        <v/>
      </c>
      <c r="AS293" t="str">
        <f>IF(ISNUMBER(SEARCH(AS$1,$D293)),"T","")</f>
        <v/>
      </c>
      <c r="AT293" t="str">
        <f>IF(ISNUMBER(SEARCH(AT$1,$D293)),"T","")</f>
        <v/>
      </c>
      <c r="AU293" t="str">
        <f>IF(ISNUMBER(SEARCH(AU$1,$D293)),"T","")</f>
        <v/>
      </c>
      <c r="AV293" t="str">
        <f>IF(ISNUMBER(SEARCH(AV$1,$D293)),"T","")</f>
        <v/>
      </c>
    </row>
    <row r="294" spans="1:48" x14ac:dyDescent="0.85">
      <c r="A294">
        <v>282</v>
      </c>
      <c r="B294" t="s">
        <v>652</v>
      </c>
      <c r="C294" t="s">
        <v>653</v>
      </c>
      <c r="D294" t="s">
        <v>193</v>
      </c>
      <c r="E294">
        <v>3</v>
      </c>
      <c r="F294">
        <v>68</v>
      </c>
      <c r="G294">
        <v>65</v>
      </c>
      <c r="H294">
        <v>65</v>
      </c>
      <c r="I294">
        <v>125</v>
      </c>
      <c r="J294">
        <v>115</v>
      </c>
      <c r="K294">
        <v>80</v>
      </c>
      <c r="L294">
        <f>MAX(G294,I294)</f>
        <v>125</v>
      </c>
      <c r="M294">
        <f>MIN(H294,J294)</f>
        <v>65</v>
      </c>
      <c r="N294" s="1">
        <f>(F294*2+31)/2+60</f>
        <v>143.5</v>
      </c>
      <c r="O294" s="1">
        <f>(L294*2+31)/2+5</f>
        <v>145.5</v>
      </c>
      <c r="P294" s="1">
        <f>(M294*2+31)/2+5</f>
        <v>85.5</v>
      </c>
      <c r="Q294" s="1">
        <f>N294*P294</f>
        <v>12269.25</v>
      </c>
      <c r="R294" s="1">
        <f>((H294*2+31)/2+5)*N294</f>
        <v>12269.25</v>
      </c>
      <c r="S294" s="1">
        <f>((J294*2+31)/2+5)*N294</f>
        <v>19444.25</v>
      </c>
      <c r="T294" s="1">
        <v>378.41036371931392</v>
      </c>
      <c r="U294" s="1">
        <f>IF(T294&lt;200, 0, T294)</f>
        <v>378.41036371931392</v>
      </c>
      <c r="V294" s="5">
        <f>U294*O294</f>
        <v>55058.707921160174</v>
      </c>
      <c r="W294" s="2">
        <f>Q294/(constants!$B$1 * constants!$B$2 * (110/250) * AVERAGE(0.8, 1) * 1.5)</f>
        <v>1.879792660127539</v>
      </c>
      <c r="X294" s="3">
        <v>0.48453224792861427</v>
      </c>
      <c r="Y294" s="1">
        <f>(W294+X294)*O294</f>
        <v>344.00927412217032</v>
      </c>
      <c r="Z294" s="7">
        <v>1.1000000000000001</v>
      </c>
      <c r="AA294" s="7">
        <v>1</v>
      </c>
      <c r="AB294" s="1">
        <f>Y294*Z294*AA294</f>
        <v>378.4102015343874</v>
      </c>
      <c r="AC294" t="str">
        <f>CONCATENATE("https://wiki.52poke.com/wiki/", B294)</f>
        <v>https://wiki.52poke.com/wiki/沙奈朵</v>
      </c>
      <c r="AD294" s="6">
        <f>(T294-AB294)^2</f>
        <v>2.6303950391408183E-8</v>
      </c>
      <c r="AE294" t="str">
        <f>IF(ISNUMBER(SEARCH(AE$1,$D294)),"T","")</f>
        <v/>
      </c>
      <c r="AF294" t="str">
        <f>IF(ISNUMBER(SEARCH(AF$1,$D294)),"T","")</f>
        <v/>
      </c>
      <c r="AG294" t="str">
        <f>IF(ISNUMBER(SEARCH(AG$1,$D294)),"T","")</f>
        <v/>
      </c>
      <c r="AH294" t="str">
        <f>IF(ISNUMBER(SEARCH(AH$1,$D294)),"T","")</f>
        <v/>
      </c>
      <c r="AI294" t="str">
        <f>IF(ISNUMBER(SEARCH(AI$1,$D294)),"T","")</f>
        <v/>
      </c>
      <c r="AJ294" t="str">
        <f>IF(ISNUMBER(SEARCH(AJ$1,$D294)),"T","")</f>
        <v/>
      </c>
      <c r="AK294" t="str">
        <f>IF(ISNUMBER(SEARCH(AK$1,$D294)),"T","")</f>
        <v/>
      </c>
      <c r="AL294" t="str">
        <f>IF(ISNUMBER(SEARCH(AL$1,$D294)),"T","")</f>
        <v/>
      </c>
      <c r="AM294" t="str">
        <f>IF(ISNUMBER(SEARCH(AM$1,$D294)),"T","")</f>
        <v/>
      </c>
      <c r="AN294" t="str">
        <f>IF(ISNUMBER(SEARCH(AN$1,$D294)),"T","")</f>
        <v/>
      </c>
      <c r="AO294" t="str">
        <f>IF(ISNUMBER(SEARCH(AO$1,$D294)),"T","")</f>
        <v>T</v>
      </c>
      <c r="AP294" t="str">
        <f>IF(ISNUMBER(SEARCH(AP$1,$D294)),"T","")</f>
        <v/>
      </c>
      <c r="AQ294" t="str">
        <f>IF(ISNUMBER(SEARCH(AQ$1,$D294)),"T","")</f>
        <v/>
      </c>
      <c r="AR294" t="str">
        <f>IF(ISNUMBER(SEARCH(AR$1,$D294)),"T","")</f>
        <v/>
      </c>
      <c r="AS294" t="str">
        <f>IF(ISNUMBER(SEARCH(AS$1,$D294)),"T","")</f>
        <v/>
      </c>
      <c r="AT294" t="str">
        <f>IF(ISNUMBER(SEARCH(AT$1,$D294)),"T","")</f>
        <v/>
      </c>
      <c r="AU294" t="str">
        <f>IF(ISNUMBER(SEARCH(AU$1,$D294)),"T","")</f>
        <v/>
      </c>
      <c r="AV294" t="str">
        <f>IF(ISNUMBER(SEARCH(AV$1,$D294)),"T","")</f>
        <v>T</v>
      </c>
    </row>
    <row r="295" spans="1:48" x14ac:dyDescent="0.85">
      <c r="A295">
        <v>941</v>
      </c>
      <c r="B295" t="s">
        <v>2076</v>
      </c>
      <c r="C295" t="s">
        <v>2077</v>
      </c>
      <c r="D295" t="s">
        <v>1306</v>
      </c>
      <c r="E295">
        <v>9</v>
      </c>
      <c r="F295">
        <v>70</v>
      </c>
      <c r="G295">
        <v>70</v>
      </c>
      <c r="H295">
        <v>60</v>
      </c>
      <c r="I295">
        <v>105</v>
      </c>
      <c r="J295">
        <v>60</v>
      </c>
      <c r="K295">
        <v>125</v>
      </c>
      <c r="L295">
        <f>MAX(G295,I295)</f>
        <v>105</v>
      </c>
      <c r="M295">
        <f>MIN(H295,J295)</f>
        <v>60</v>
      </c>
      <c r="N295" s="1">
        <f>(F295*2+31)/2+60</f>
        <v>145.5</v>
      </c>
      <c r="O295" s="1">
        <f>(L295*2+31)/2+5</f>
        <v>125.5</v>
      </c>
      <c r="P295" s="1">
        <f>(M295*2+31)/2+5</f>
        <v>80.5</v>
      </c>
      <c r="Q295" s="1">
        <f>N295*P295</f>
        <v>11712.75</v>
      </c>
      <c r="R295" s="1">
        <f>((H295*2+31)/2+5)*N295</f>
        <v>11712.75</v>
      </c>
      <c r="S295" s="1">
        <f>((J295*2+31)/2+5)*N295</f>
        <v>11712.75</v>
      </c>
      <c r="T295" s="1">
        <v>377.90700240135357</v>
      </c>
      <c r="U295" s="1">
        <f>IF(T295&lt;200, 0, T295)</f>
        <v>377.90700240135357</v>
      </c>
      <c r="V295" s="5">
        <f>U295*O295</f>
        <v>47427.328801369869</v>
      </c>
      <c r="W295" s="2">
        <f>Q295/(constants!$B$1 * constants!$B$2 * (110/250) * AVERAGE(0.8, 1) * 1.5)</f>
        <v>1.7945303486283866</v>
      </c>
      <c r="X295" s="3">
        <v>0.94293338809733784</v>
      </c>
      <c r="Y295" s="1">
        <f>(W295+X295)*O295</f>
        <v>343.55169895907841</v>
      </c>
      <c r="Z295" s="7">
        <v>1.1000000000000001</v>
      </c>
      <c r="AA295" s="7">
        <v>1</v>
      </c>
      <c r="AB295" s="1">
        <f>Y295*Z295*AA295</f>
        <v>377.90686885498627</v>
      </c>
      <c r="AC295" t="str">
        <f>CONCATENATE("https://wiki.52poke.com/wiki/", B295)</f>
        <v>https://wiki.52poke.com/wiki/大电海燕</v>
      </c>
      <c r="AD295" s="6">
        <f>(T295-AB295)^2</f>
        <v>1.7834632217546019E-8</v>
      </c>
      <c r="AE295" t="str">
        <f>IF(ISNUMBER(SEARCH(AE$1,$D295)),"T","")</f>
        <v/>
      </c>
      <c r="AF295" t="str">
        <f>IF(ISNUMBER(SEARCH(AF$1,$D295)),"T","")</f>
        <v/>
      </c>
      <c r="AG295" t="str">
        <f>IF(ISNUMBER(SEARCH(AG$1,$D295)),"T","")</f>
        <v/>
      </c>
      <c r="AH295" t="str">
        <f>IF(ISNUMBER(SEARCH(AH$1,$D295)),"T","")</f>
        <v/>
      </c>
      <c r="AI295" t="str">
        <f>IF(ISNUMBER(SEARCH(AI$1,$D295)),"T","")</f>
        <v>T</v>
      </c>
      <c r="AJ295" t="str">
        <f>IF(ISNUMBER(SEARCH(AJ$1,$D295)),"T","")</f>
        <v/>
      </c>
      <c r="AK295" t="str">
        <f>IF(ISNUMBER(SEARCH(AK$1,$D295)),"T","")</f>
        <v/>
      </c>
      <c r="AL295" t="str">
        <f>IF(ISNUMBER(SEARCH(AL$1,$D295)),"T","")</f>
        <v/>
      </c>
      <c r="AM295" t="str">
        <f>IF(ISNUMBER(SEARCH(AM$1,$D295)),"T","")</f>
        <v/>
      </c>
      <c r="AN295" t="str">
        <f>IF(ISNUMBER(SEARCH(AN$1,$D295)),"T","")</f>
        <v>T</v>
      </c>
      <c r="AO295" t="str">
        <f>IF(ISNUMBER(SEARCH(AO$1,$D295)),"T","")</f>
        <v/>
      </c>
      <c r="AP295" t="str">
        <f>IF(ISNUMBER(SEARCH(AP$1,$D295)),"T","")</f>
        <v/>
      </c>
      <c r="AQ295" t="str">
        <f>IF(ISNUMBER(SEARCH(AQ$1,$D295)),"T","")</f>
        <v/>
      </c>
      <c r="AR295" t="str">
        <f>IF(ISNUMBER(SEARCH(AR$1,$D295)),"T","")</f>
        <v/>
      </c>
      <c r="AS295" t="str">
        <f>IF(ISNUMBER(SEARCH(AS$1,$D295)),"T","")</f>
        <v/>
      </c>
      <c r="AT295" t="str">
        <f>IF(ISNUMBER(SEARCH(AT$1,$D295)),"T","")</f>
        <v/>
      </c>
      <c r="AU295" t="str">
        <f>IF(ISNUMBER(SEARCH(AU$1,$D295)),"T","")</f>
        <v/>
      </c>
      <c r="AV295" t="str">
        <f>IF(ISNUMBER(SEARCH(AV$1,$D295)),"T","")</f>
        <v/>
      </c>
    </row>
    <row r="296" spans="1:48" x14ac:dyDescent="0.85">
      <c r="A296">
        <v>673</v>
      </c>
      <c r="B296" t="s">
        <v>1494</v>
      </c>
      <c r="C296" t="s">
        <v>1495</v>
      </c>
      <c r="D296" t="s">
        <v>280</v>
      </c>
      <c r="E296">
        <v>6</v>
      </c>
      <c r="F296">
        <v>123</v>
      </c>
      <c r="G296">
        <v>100</v>
      </c>
      <c r="H296">
        <v>62</v>
      </c>
      <c r="I296">
        <v>97</v>
      </c>
      <c r="J296">
        <v>81</v>
      </c>
      <c r="K296">
        <v>68</v>
      </c>
      <c r="L296">
        <f>MAX(G296,I296)</f>
        <v>100</v>
      </c>
      <c r="M296">
        <f>MIN(H296,J296)</f>
        <v>62</v>
      </c>
      <c r="N296" s="1">
        <f>(F296*2+31)/2+60</f>
        <v>198.5</v>
      </c>
      <c r="O296" s="1">
        <f>(L296*2+31)/2+5</f>
        <v>120.5</v>
      </c>
      <c r="P296" s="1">
        <f>(M296*2+31)/2+5</f>
        <v>82.5</v>
      </c>
      <c r="Q296" s="1">
        <f>N296*P296</f>
        <v>16376.25</v>
      </c>
      <c r="R296" s="1">
        <f>((H296*2+31)/2+5)*N296</f>
        <v>16376.25</v>
      </c>
      <c r="S296" s="1">
        <f>((J296*2+31)/2+5)*N296</f>
        <v>20147.75</v>
      </c>
      <c r="T296" s="1">
        <v>377.35702515032023</v>
      </c>
      <c r="U296" s="1">
        <f>IF(T296&lt;200, 0, T296)</f>
        <v>377.35702515032023</v>
      </c>
      <c r="V296" s="5">
        <f>U296*O296</f>
        <v>45471.521530613587</v>
      </c>
      <c r="W296" s="2">
        <f>Q296/(constants!$B$1 * constants!$B$2 * (110/250) * AVERAGE(0.8, 1) * 1.5)</f>
        <v>2.5090331153423078</v>
      </c>
      <c r="X296" s="3">
        <v>0.33786877730706344</v>
      </c>
      <c r="Y296" s="1">
        <f>(W296+X296)*O296</f>
        <v>343.05167806424924</v>
      </c>
      <c r="Z296" s="7">
        <v>1.1000000000000001</v>
      </c>
      <c r="AA296" s="7">
        <v>1</v>
      </c>
      <c r="AB296" s="1">
        <f>Y296*Z296*AA296</f>
        <v>377.35684587067419</v>
      </c>
      <c r="AC296" t="str">
        <f>CONCATENATE("https://wiki.52poke.com/wiki/", B296)</f>
        <v>https://wiki.52poke.com/wiki/坐骑山羊</v>
      </c>
      <c r="AD296" s="6">
        <f>(T296-AB296)^2</f>
        <v>3.214119148193009E-8</v>
      </c>
      <c r="AE296" t="str">
        <f>IF(ISNUMBER(SEARCH(AE$1,$D296)),"T","")</f>
        <v/>
      </c>
      <c r="AF296" t="str">
        <f>IF(ISNUMBER(SEARCH(AF$1,$D296)),"T","")</f>
        <v/>
      </c>
      <c r="AG296" t="str">
        <f>IF(ISNUMBER(SEARCH(AG$1,$D296)),"T","")</f>
        <v/>
      </c>
      <c r="AH296" t="str">
        <f>IF(ISNUMBER(SEARCH(AH$1,$D296)),"T","")</f>
        <v>T</v>
      </c>
      <c r="AI296" t="str">
        <f>IF(ISNUMBER(SEARCH(AI$1,$D296)),"T","")</f>
        <v/>
      </c>
      <c r="AJ296" t="str">
        <f>IF(ISNUMBER(SEARCH(AJ$1,$D296)),"T","")</f>
        <v/>
      </c>
      <c r="AK296" t="str">
        <f>IF(ISNUMBER(SEARCH(AK$1,$D296)),"T","")</f>
        <v/>
      </c>
      <c r="AL296" t="str">
        <f>IF(ISNUMBER(SEARCH(AL$1,$D296)),"T","")</f>
        <v/>
      </c>
      <c r="AM296" t="str">
        <f>IF(ISNUMBER(SEARCH(AM$1,$D296)),"T","")</f>
        <v/>
      </c>
      <c r="AN296" t="str">
        <f>IF(ISNUMBER(SEARCH(AN$1,$D296)),"T","")</f>
        <v/>
      </c>
      <c r="AO296" t="str">
        <f>IF(ISNUMBER(SEARCH(AO$1,$D296)),"T","")</f>
        <v/>
      </c>
      <c r="AP296" t="str">
        <f>IF(ISNUMBER(SEARCH(AP$1,$D296)),"T","")</f>
        <v/>
      </c>
      <c r="AQ296" t="str">
        <f>IF(ISNUMBER(SEARCH(AQ$1,$D296)),"T","")</f>
        <v/>
      </c>
      <c r="AR296" t="str">
        <f>IF(ISNUMBER(SEARCH(AR$1,$D296)),"T","")</f>
        <v/>
      </c>
      <c r="AS296" t="str">
        <f>IF(ISNUMBER(SEARCH(AS$1,$D296)),"T","")</f>
        <v/>
      </c>
      <c r="AT296" t="str">
        <f>IF(ISNUMBER(SEARCH(AT$1,$D296)),"T","")</f>
        <v/>
      </c>
      <c r="AU296" t="str">
        <f>IF(ISNUMBER(SEARCH(AU$1,$D296)),"T","")</f>
        <v/>
      </c>
      <c r="AV296" t="str">
        <f>IF(ISNUMBER(SEARCH(AV$1,$D296)),"T","")</f>
        <v/>
      </c>
    </row>
    <row r="297" spans="1:48" x14ac:dyDescent="0.85">
      <c r="A297">
        <v>866</v>
      </c>
      <c r="B297" t="s">
        <v>1915</v>
      </c>
      <c r="C297" t="s">
        <v>1916</v>
      </c>
      <c r="D297" t="s">
        <v>298</v>
      </c>
      <c r="E297">
        <v>8</v>
      </c>
      <c r="F297">
        <v>80</v>
      </c>
      <c r="G297">
        <v>85</v>
      </c>
      <c r="H297">
        <v>75</v>
      </c>
      <c r="I297">
        <v>110</v>
      </c>
      <c r="J297">
        <v>100</v>
      </c>
      <c r="K297">
        <v>70</v>
      </c>
      <c r="L297">
        <f>MAX(G297,I297)</f>
        <v>110</v>
      </c>
      <c r="M297">
        <f>MIN(H297,J297)</f>
        <v>75</v>
      </c>
      <c r="N297" s="1">
        <f>(F297*2+31)/2+60</f>
        <v>155.5</v>
      </c>
      <c r="O297" s="1">
        <f>(L297*2+31)/2+5</f>
        <v>130.5</v>
      </c>
      <c r="P297" s="1">
        <f>(M297*2+31)/2+5</f>
        <v>95.5</v>
      </c>
      <c r="Q297" s="1">
        <f>N297*P297</f>
        <v>14850.25</v>
      </c>
      <c r="R297" s="1">
        <f>((H297*2+31)/2+5)*N297</f>
        <v>14850.25</v>
      </c>
      <c r="S297" s="1">
        <f>((J297*2+31)/2+5)*N297</f>
        <v>18737.75</v>
      </c>
      <c r="T297" s="1">
        <v>376.49673016797578</v>
      </c>
      <c r="U297" s="1">
        <f>IF(T297&lt;200, 0, T297)</f>
        <v>376.49673016797578</v>
      </c>
      <c r="V297" s="5">
        <f>U297*O297</f>
        <v>49132.823286920837</v>
      </c>
      <c r="W297" s="2">
        <f>Q297/(constants!$B$1 * constants!$B$2 * (110/250) * AVERAGE(0.8, 1) * 1.5)</f>
        <v>2.2752320599106697</v>
      </c>
      <c r="X297" s="3">
        <v>0.34752345456290623</v>
      </c>
      <c r="Y297" s="1">
        <f>(W297+X297)*O297</f>
        <v>342.26959463880166</v>
      </c>
      <c r="Z297" s="7">
        <v>1.1000000000000001</v>
      </c>
      <c r="AA297" s="7">
        <v>1</v>
      </c>
      <c r="AB297" s="1">
        <f>Y297*Z297*AA297</f>
        <v>376.49655410268184</v>
      </c>
      <c r="AC297" t="str">
        <f>CONCATENATE("https://wiki.52poke.com/wiki/", B297)</f>
        <v>https://wiki.52poke.com/wiki/踏冰人偶</v>
      </c>
      <c r="AD297" s="6">
        <f>(T297-AB297)^2</f>
        <v>3.099898773103392E-8</v>
      </c>
      <c r="AE297" t="str">
        <f>IF(ISNUMBER(SEARCH(AE$1,$D297)),"T","")</f>
        <v/>
      </c>
      <c r="AF297" t="str">
        <f>IF(ISNUMBER(SEARCH(AF$1,$D297)),"T","")</f>
        <v/>
      </c>
      <c r="AG297" t="str">
        <f>IF(ISNUMBER(SEARCH(AG$1,$D297)),"T","")</f>
        <v/>
      </c>
      <c r="AH297" t="str">
        <f>IF(ISNUMBER(SEARCH(AH$1,$D297)),"T","")</f>
        <v/>
      </c>
      <c r="AI297" t="str">
        <f>IF(ISNUMBER(SEARCH(AI$1,$D297)),"T","")</f>
        <v/>
      </c>
      <c r="AJ297" t="str">
        <f>IF(ISNUMBER(SEARCH(AJ$1,$D297)),"T","")</f>
        <v>T</v>
      </c>
      <c r="AK297" t="str">
        <f>IF(ISNUMBER(SEARCH(AK$1,$D297)),"T","")</f>
        <v/>
      </c>
      <c r="AL297" t="str">
        <f>IF(ISNUMBER(SEARCH(AL$1,$D297)),"T","")</f>
        <v/>
      </c>
      <c r="AM297" t="str">
        <f>IF(ISNUMBER(SEARCH(AM$1,$D297)),"T","")</f>
        <v/>
      </c>
      <c r="AN297" t="str">
        <f>IF(ISNUMBER(SEARCH(AN$1,$D297)),"T","")</f>
        <v/>
      </c>
      <c r="AO297" t="str">
        <f>IF(ISNUMBER(SEARCH(AO$1,$D297)),"T","")</f>
        <v>T</v>
      </c>
      <c r="AP297" t="str">
        <f>IF(ISNUMBER(SEARCH(AP$1,$D297)),"T","")</f>
        <v/>
      </c>
      <c r="AQ297" t="str">
        <f>IF(ISNUMBER(SEARCH(AQ$1,$D297)),"T","")</f>
        <v/>
      </c>
      <c r="AR297" t="str">
        <f>IF(ISNUMBER(SEARCH(AR$1,$D297)),"T","")</f>
        <v/>
      </c>
      <c r="AS297" t="str">
        <f>IF(ISNUMBER(SEARCH(AS$1,$D297)),"T","")</f>
        <v/>
      </c>
      <c r="AT297" t="str">
        <f>IF(ISNUMBER(SEARCH(AT$1,$D297)),"T","")</f>
        <v/>
      </c>
      <c r="AU297" t="str">
        <f>IF(ISNUMBER(SEARCH(AU$1,$D297)),"T","")</f>
        <v/>
      </c>
      <c r="AV297" t="str">
        <f>IF(ISNUMBER(SEARCH(AV$1,$D297)),"T","")</f>
        <v/>
      </c>
    </row>
    <row r="298" spans="1:48" x14ac:dyDescent="0.85">
      <c r="A298">
        <v>475</v>
      </c>
      <c r="B298" t="s">
        <v>1068</v>
      </c>
      <c r="C298" t="s">
        <v>1070</v>
      </c>
      <c r="D298" t="s">
        <v>1069</v>
      </c>
      <c r="E298">
        <v>4</v>
      </c>
      <c r="F298">
        <v>68</v>
      </c>
      <c r="G298">
        <v>125</v>
      </c>
      <c r="H298">
        <v>65</v>
      </c>
      <c r="I298">
        <v>65</v>
      </c>
      <c r="J298">
        <v>115</v>
      </c>
      <c r="K298">
        <v>80</v>
      </c>
      <c r="L298">
        <f>MAX(G298,I298)</f>
        <v>125</v>
      </c>
      <c r="M298">
        <f>MIN(H298,J298)</f>
        <v>65</v>
      </c>
      <c r="N298" s="1">
        <f>(F298*2+31)/2+60</f>
        <v>143.5</v>
      </c>
      <c r="O298" s="1">
        <f>(L298*2+31)/2+5</f>
        <v>145.5</v>
      </c>
      <c r="P298" s="1">
        <f>(M298*2+31)/2+5</f>
        <v>85.5</v>
      </c>
      <c r="Q298" s="1">
        <f>N298*P298</f>
        <v>12269.25</v>
      </c>
      <c r="R298" s="1">
        <f>((H298*2+31)/2+5)*N298</f>
        <v>12269.25</v>
      </c>
      <c r="S298" s="1">
        <f>((J298*2+31)/2+5)*N298</f>
        <v>19444.25</v>
      </c>
      <c r="T298" s="1">
        <v>376.27245648884127</v>
      </c>
      <c r="U298" s="1">
        <f>IF(T298&lt;200, 0, T298)</f>
        <v>376.27245648884127</v>
      </c>
      <c r="V298" s="5">
        <f>U298*O298</f>
        <v>54747.642419126409</v>
      </c>
      <c r="W298" s="2">
        <f>Q298/(constants!$B$1 * constants!$B$2 * (110/250) * AVERAGE(0.8, 1) * 1.5)</f>
        <v>1.879792660127539</v>
      </c>
      <c r="X298" s="3">
        <v>0.47117450203375244</v>
      </c>
      <c r="Y298" s="1">
        <f>(W298+X298)*O298</f>
        <v>342.0657220944679</v>
      </c>
      <c r="Z298" s="7">
        <v>1.1000000000000001</v>
      </c>
      <c r="AA298" s="7">
        <v>1</v>
      </c>
      <c r="AB298" s="1">
        <f>Y298*Z298*AA298</f>
        <v>376.27229430391475</v>
      </c>
      <c r="AC298" t="str">
        <f>CONCATENATE("https://wiki.52poke.com/wiki/", B298)</f>
        <v>https://wiki.52poke.com/wiki/艾路雷朵</v>
      </c>
      <c r="AD298" s="6">
        <f>(T298-AB298)^2</f>
        <v>2.6303950391408183E-8</v>
      </c>
      <c r="AE298" t="str">
        <f>IF(ISNUMBER(SEARCH(AE$1,$D298)),"T","")</f>
        <v/>
      </c>
      <c r="AF298" t="str">
        <f>IF(ISNUMBER(SEARCH(AF$1,$D298)),"T","")</f>
        <v/>
      </c>
      <c r="AG298" t="str">
        <f>IF(ISNUMBER(SEARCH(AG$1,$D298)),"T","")</f>
        <v/>
      </c>
      <c r="AH298" t="str">
        <f>IF(ISNUMBER(SEARCH(AH$1,$D298)),"T","")</f>
        <v/>
      </c>
      <c r="AI298" t="str">
        <f>IF(ISNUMBER(SEARCH(AI$1,$D298)),"T","")</f>
        <v/>
      </c>
      <c r="AJ298" t="str">
        <f>IF(ISNUMBER(SEARCH(AJ$1,$D298)),"T","")</f>
        <v/>
      </c>
      <c r="AK298" t="str">
        <f>IF(ISNUMBER(SEARCH(AK$1,$D298)),"T","")</f>
        <v>T</v>
      </c>
      <c r="AL298" t="str">
        <f>IF(ISNUMBER(SEARCH(AL$1,$D298)),"T","")</f>
        <v/>
      </c>
      <c r="AM298" t="str">
        <f>IF(ISNUMBER(SEARCH(AM$1,$D298)),"T","")</f>
        <v/>
      </c>
      <c r="AN298" t="str">
        <f>IF(ISNUMBER(SEARCH(AN$1,$D298)),"T","")</f>
        <v/>
      </c>
      <c r="AO298" t="str">
        <f>IF(ISNUMBER(SEARCH(AO$1,$D298)),"T","")</f>
        <v>T</v>
      </c>
      <c r="AP298" t="str">
        <f>IF(ISNUMBER(SEARCH(AP$1,$D298)),"T","")</f>
        <v/>
      </c>
      <c r="AQ298" t="str">
        <f>IF(ISNUMBER(SEARCH(AQ$1,$D298)),"T","")</f>
        <v/>
      </c>
      <c r="AR298" t="str">
        <f>IF(ISNUMBER(SEARCH(AR$1,$D298)),"T","")</f>
        <v/>
      </c>
      <c r="AS298" t="str">
        <f>IF(ISNUMBER(SEARCH(AS$1,$D298)),"T","")</f>
        <v/>
      </c>
      <c r="AT298" t="str">
        <f>IF(ISNUMBER(SEARCH(AT$1,$D298)),"T","")</f>
        <v/>
      </c>
      <c r="AU298" t="str">
        <f>IF(ISNUMBER(SEARCH(AU$1,$D298)),"T","")</f>
        <v/>
      </c>
      <c r="AV298" t="str">
        <f>IF(ISNUMBER(SEARCH(AV$1,$D298)),"T","")</f>
        <v/>
      </c>
    </row>
    <row r="299" spans="1:48" x14ac:dyDescent="0.85">
      <c r="A299">
        <v>652</v>
      </c>
      <c r="B299" t="s">
        <v>1449</v>
      </c>
      <c r="C299" t="s">
        <v>1450</v>
      </c>
      <c r="D299" t="s">
        <v>662</v>
      </c>
      <c r="E299">
        <v>6</v>
      </c>
      <c r="F299">
        <v>88</v>
      </c>
      <c r="G299">
        <v>107</v>
      </c>
      <c r="H299">
        <v>122</v>
      </c>
      <c r="I299">
        <v>74</v>
      </c>
      <c r="J299">
        <v>75</v>
      </c>
      <c r="K299">
        <v>64</v>
      </c>
      <c r="L299">
        <f>MAX(G299,I299)</f>
        <v>107</v>
      </c>
      <c r="M299">
        <f>MIN(H299,J299)</f>
        <v>75</v>
      </c>
      <c r="N299" s="1">
        <f>(F299*2+31)/2+60</f>
        <v>163.5</v>
      </c>
      <c r="O299" s="1">
        <f>(L299*2+31)/2+5</f>
        <v>127.5</v>
      </c>
      <c r="P299" s="1">
        <f>(M299*2+31)/2+5</f>
        <v>95.5</v>
      </c>
      <c r="Q299" s="1">
        <f>N299*P299</f>
        <v>15614.25</v>
      </c>
      <c r="R299" s="1">
        <f>((H299*2+31)/2+5)*N299</f>
        <v>23298.75</v>
      </c>
      <c r="S299" s="1">
        <f>((J299*2+31)/2+5)*N299</f>
        <v>15614.25</v>
      </c>
      <c r="T299" s="1">
        <v>375.7850836066537</v>
      </c>
      <c r="U299" s="1">
        <f>IF(T299&lt;200, 0, T299)</f>
        <v>375.7850836066537</v>
      </c>
      <c r="V299" s="5">
        <f>U299*O299</f>
        <v>47912.598159848349</v>
      </c>
      <c r="W299" s="2">
        <f>Q299/(constants!$B$1 * constants!$B$2 * (110/250) * AVERAGE(0.8, 1) * 1.5)</f>
        <v>2.3922857993272957</v>
      </c>
      <c r="X299" s="3">
        <v>0.28710744658391019</v>
      </c>
      <c r="Y299" s="1">
        <f>(W299+X299)*O299</f>
        <v>341.62263885367872</v>
      </c>
      <c r="Z299" s="7">
        <v>1.1000000000000001</v>
      </c>
      <c r="AA299" s="7">
        <v>1</v>
      </c>
      <c r="AB299" s="1">
        <f>Y299*Z299*AA299</f>
        <v>375.78490273904663</v>
      </c>
      <c r="AC299" t="str">
        <f>CONCATENATE("https://wiki.52poke.com/wiki/", B299)</f>
        <v>https://wiki.52poke.com/wiki/布里卡隆</v>
      </c>
      <c r="AD299" s="6">
        <f>(T299-AB299)^2</f>
        <v>3.2713091287561626E-8</v>
      </c>
      <c r="AE299" t="str">
        <f>IF(ISNUMBER(SEARCH(AE$1,$D299)),"T","")</f>
        <v/>
      </c>
      <c r="AF299" t="str">
        <f>IF(ISNUMBER(SEARCH(AF$1,$D299)),"T","")</f>
        <v/>
      </c>
      <c r="AG299" t="str">
        <f>IF(ISNUMBER(SEARCH(AG$1,$D299)),"T","")</f>
        <v/>
      </c>
      <c r="AH299" t="str">
        <f>IF(ISNUMBER(SEARCH(AH$1,$D299)),"T","")</f>
        <v>T</v>
      </c>
      <c r="AI299" t="str">
        <f>IF(ISNUMBER(SEARCH(AI$1,$D299)),"T","")</f>
        <v/>
      </c>
      <c r="AJ299" t="str">
        <f>IF(ISNUMBER(SEARCH(AJ$1,$D299)),"T","")</f>
        <v/>
      </c>
      <c r="AK299" t="str">
        <f>IF(ISNUMBER(SEARCH(AK$1,$D299)),"T","")</f>
        <v>T</v>
      </c>
      <c r="AL299" t="str">
        <f>IF(ISNUMBER(SEARCH(AL$1,$D299)),"T","")</f>
        <v/>
      </c>
      <c r="AM299" t="str">
        <f>IF(ISNUMBER(SEARCH(AM$1,$D299)),"T","")</f>
        <v/>
      </c>
      <c r="AN299" t="str">
        <f>IF(ISNUMBER(SEARCH(AN$1,$D299)),"T","")</f>
        <v/>
      </c>
      <c r="AO299" t="str">
        <f>IF(ISNUMBER(SEARCH(AO$1,$D299)),"T","")</f>
        <v/>
      </c>
      <c r="AP299" t="str">
        <f>IF(ISNUMBER(SEARCH(AP$1,$D299)),"T","")</f>
        <v/>
      </c>
      <c r="AQ299" t="str">
        <f>IF(ISNUMBER(SEARCH(AQ$1,$D299)),"T","")</f>
        <v/>
      </c>
      <c r="AR299" t="str">
        <f>IF(ISNUMBER(SEARCH(AR$1,$D299)),"T","")</f>
        <v/>
      </c>
      <c r="AS299" t="str">
        <f>IF(ISNUMBER(SEARCH(AS$1,$D299)),"T","")</f>
        <v/>
      </c>
      <c r="AT299" t="str">
        <f>IF(ISNUMBER(SEARCH(AT$1,$D299)),"T","")</f>
        <v/>
      </c>
      <c r="AU299" t="str">
        <f>IF(ISNUMBER(SEARCH(AU$1,$D299)),"T","")</f>
        <v/>
      </c>
      <c r="AV299" t="str">
        <f>IF(ISNUMBER(SEARCH(AV$1,$D299)),"T","")</f>
        <v/>
      </c>
    </row>
    <row r="300" spans="1:48" x14ac:dyDescent="0.85">
      <c r="A300">
        <v>523</v>
      </c>
      <c r="B300" t="s">
        <v>1171</v>
      </c>
      <c r="C300" t="s">
        <v>1172</v>
      </c>
      <c r="D300" t="s">
        <v>68</v>
      </c>
      <c r="E300">
        <v>5</v>
      </c>
      <c r="F300">
        <v>75</v>
      </c>
      <c r="G300">
        <v>100</v>
      </c>
      <c r="H300">
        <v>63</v>
      </c>
      <c r="I300">
        <v>80</v>
      </c>
      <c r="J300">
        <v>63</v>
      </c>
      <c r="K300">
        <v>116</v>
      </c>
      <c r="L300">
        <f>MAX(G300,I300)</f>
        <v>100</v>
      </c>
      <c r="M300">
        <f>MIN(H300,J300)</f>
        <v>63</v>
      </c>
      <c r="N300" s="1">
        <f>(F300*2+31)/2+60</f>
        <v>150.5</v>
      </c>
      <c r="O300" s="1">
        <f>(L300*2+31)/2+5</f>
        <v>120.5</v>
      </c>
      <c r="P300" s="1">
        <f>(M300*2+31)/2+5</f>
        <v>83.5</v>
      </c>
      <c r="Q300" s="1">
        <f>N300*P300</f>
        <v>12566.75</v>
      </c>
      <c r="R300" s="1">
        <f>((H300*2+31)/2+5)*N300</f>
        <v>12566.75</v>
      </c>
      <c r="S300" s="1">
        <f>((J300*2+31)/2+5)*N300</f>
        <v>12566.75</v>
      </c>
      <c r="T300" s="1">
        <v>375.5969397170656</v>
      </c>
      <c r="U300" s="1">
        <f>IF(T300&lt;200, 0, T300)</f>
        <v>375.5969397170656</v>
      </c>
      <c r="V300" s="5">
        <f>U300*O300</f>
        <v>45259.431235906406</v>
      </c>
      <c r="W300" s="2">
        <f>Q300/(constants!$B$1 * constants!$B$2 * (110/250) * AVERAGE(0.8, 1) * 1.5)</f>
        <v>1.9253731411176518</v>
      </c>
      <c r="X300" s="3">
        <v>0.9082504133302679</v>
      </c>
      <c r="Y300" s="1">
        <f>(W300+X300)*O300</f>
        <v>341.45163831097432</v>
      </c>
      <c r="Z300" s="7">
        <v>1.1000000000000001</v>
      </c>
      <c r="AA300" s="7">
        <v>1</v>
      </c>
      <c r="AB300" s="1">
        <f>Y300*Z300*AA300</f>
        <v>375.59680214207179</v>
      </c>
      <c r="AC300" t="str">
        <f>CONCATENATE("https://wiki.52poke.com/wiki/", B300)</f>
        <v>https://wiki.52poke.com/wiki/雷电斑马</v>
      </c>
      <c r="AD300" s="6">
        <f>(T300-AB300)^2</f>
        <v>1.8926878919242432E-8</v>
      </c>
      <c r="AE300" t="str">
        <f>IF(ISNUMBER(SEARCH(AE$1,$D300)),"T","")</f>
        <v/>
      </c>
      <c r="AF300" t="str">
        <f>IF(ISNUMBER(SEARCH(AF$1,$D300)),"T","")</f>
        <v/>
      </c>
      <c r="AG300" t="str">
        <f>IF(ISNUMBER(SEARCH(AG$1,$D300)),"T","")</f>
        <v/>
      </c>
      <c r="AH300" t="str">
        <f>IF(ISNUMBER(SEARCH(AH$1,$D300)),"T","")</f>
        <v/>
      </c>
      <c r="AI300" t="str">
        <f>IF(ISNUMBER(SEARCH(AI$1,$D300)),"T","")</f>
        <v>T</v>
      </c>
      <c r="AJ300" t="str">
        <f>IF(ISNUMBER(SEARCH(AJ$1,$D300)),"T","")</f>
        <v/>
      </c>
      <c r="AK300" t="str">
        <f>IF(ISNUMBER(SEARCH(AK$1,$D300)),"T","")</f>
        <v/>
      </c>
      <c r="AL300" t="str">
        <f>IF(ISNUMBER(SEARCH(AL$1,$D300)),"T","")</f>
        <v/>
      </c>
      <c r="AM300" t="str">
        <f>IF(ISNUMBER(SEARCH(AM$1,$D300)),"T","")</f>
        <v/>
      </c>
      <c r="AN300" t="str">
        <f>IF(ISNUMBER(SEARCH(AN$1,$D300)),"T","")</f>
        <v/>
      </c>
      <c r="AO300" t="str">
        <f>IF(ISNUMBER(SEARCH(AO$1,$D300)),"T","")</f>
        <v/>
      </c>
      <c r="AP300" t="str">
        <f>IF(ISNUMBER(SEARCH(AP$1,$D300)),"T","")</f>
        <v/>
      </c>
      <c r="AQ300" t="str">
        <f>IF(ISNUMBER(SEARCH(AQ$1,$D300)),"T","")</f>
        <v/>
      </c>
      <c r="AR300" t="str">
        <f>IF(ISNUMBER(SEARCH(AR$1,$D300)),"T","")</f>
        <v/>
      </c>
      <c r="AS300" t="str">
        <f>IF(ISNUMBER(SEARCH(AS$1,$D300)),"T","")</f>
        <v/>
      </c>
      <c r="AT300" t="str">
        <f>IF(ISNUMBER(SEARCH(AT$1,$D300)),"T","")</f>
        <v/>
      </c>
      <c r="AU300" t="str">
        <f>IF(ISNUMBER(SEARCH(AU$1,$D300)),"T","")</f>
        <v/>
      </c>
      <c r="AV300" t="str">
        <f>IF(ISNUMBER(SEARCH(AV$1,$D300)),"T","")</f>
        <v/>
      </c>
    </row>
    <row r="301" spans="1:48" x14ac:dyDescent="0.85">
      <c r="A301">
        <v>45</v>
      </c>
      <c r="B301" t="s">
        <v>116</v>
      </c>
      <c r="C301" t="s">
        <v>117</v>
      </c>
      <c r="D301" t="s">
        <v>10</v>
      </c>
      <c r="E301">
        <v>1</v>
      </c>
      <c r="F301">
        <v>75</v>
      </c>
      <c r="G301">
        <v>80</v>
      </c>
      <c r="H301">
        <v>85</v>
      </c>
      <c r="I301">
        <v>110</v>
      </c>
      <c r="J301">
        <v>90</v>
      </c>
      <c r="K301">
        <v>50</v>
      </c>
      <c r="L301">
        <f>MAX(G301,I301)</f>
        <v>110</v>
      </c>
      <c r="M301">
        <f>MIN(H301,J301)</f>
        <v>85</v>
      </c>
      <c r="N301" s="1">
        <f>(F301*2+31)/2+60</f>
        <v>150.5</v>
      </c>
      <c r="O301" s="1">
        <f>(L301*2+31)/2+5</f>
        <v>130.5</v>
      </c>
      <c r="P301" s="1">
        <f>(M301*2+31)/2+5</f>
        <v>105.5</v>
      </c>
      <c r="Q301" s="1">
        <f>N301*P301</f>
        <v>15877.75</v>
      </c>
      <c r="R301" s="1">
        <f>((H301*2+31)/2+5)*N301</f>
        <v>15877.75</v>
      </c>
      <c r="S301" s="1">
        <f>((J301*2+31)/2+5)*N301</f>
        <v>16630.25</v>
      </c>
      <c r="T301" s="1">
        <v>375.49834729743736</v>
      </c>
      <c r="U301" s="1">
        <f>IF(T301&lt;200, 0, T301)</f>
        <v>375.49834729743736</v>
      </c>
      <c r="V301" s="5">
        <f>U301*O301</f>
        <v>49002.534322315572</v>
      </c>
      <c r="W301" s="2">
        <f>Q301/(constants!$B$1 * constants!$B$2 * (110/250) * AVERAGE(0.8, 1) * 1.5)</f>
        <v>2.4326570824899671</v>
      </c>
      <c r="X301" s="3">
        <v>0.18314339852746819</v>
      </c>
      <c r="Y301" s="1">
        <f>(W301+X301)*O301</f>
        <v>341.36196277277531</v>
      </c>
      <c r="Z301" s="7">
        <v>1.1000000000000001</v>
      </c>
      <c r="AA301" s="7">
        <v>1</v>
      </c>
      <c r="AB301" s="1">
        <f>Y301*Z301*AA301</f>
        <v>375.49815905005289</v>
      </c>
      <c r="AC301" t="str">
        <f>CONCATENATE("https://wiki.52poke.com/wiki/", B301)</f>
        <v>https://wiki.52poke.com/wiki/霸王花</v>
      </c>
      <c r="AD301" s="6">
        <f>(T301-AB301)^2</f>
        <v>3.5437077760417763E-8</v>
      </c>
      <c r="AE301" t="str">
        <f>IF(ISNUMBER(SEARCH(AE$1,$D301)),"T","")</f>
        <v/>
      </c>
      <c r="AF301" t="str">
        <f>IF(ISNUMBER(SEARCH(AF$1,$D301)),"T","")</f>
        <v/>
      </c>
      <c r="AG301" t="str">
        <f>IF(ISNUMBER(SEARCH(AG$1,$D301)),"T","")</f>
        <v/>
      </c>
      <c r="AH301" t="str">
        <f>IF(ISNUMBER(SEARCH(AH$1,$D301)),"T","")</f>
        <v>T</v>
      </c>
      <c r="AI301" t="str">
        <f>IF(ISNUMBER(SEARCH(AI$1,$D301)),"T","")</f>
        <v/>
      </c>
      <c r="AJ301" t="str">
        <f>IF(ISNUMBER(SEARCH(AJ$1,$D301)),"T","")</f>
        <v/>
      </c>
      <c r="AK301" t="str">
        <f>IF(ISNUMBER(SEARCH(AK$1,$D301)),"T","")</f>
        <v/>
      </c>
      <c r="AL301" t="str">
        <f>IF(ISNUMBER(SEARCH(AL$1,$D301)),"T","")</f>
        <v>T</v>
      </c>
      <c r="AM301" t="str">
        <f>IF(ISNUMBER(SEARCH(AM$1,$D301)),"T","")</f>
        <v/>
      </c>
      <c r="AN301" t="str">
        <f>IF(ISNUMBER(SEARCH(AN$1,$D301)),"T","")</f>
        <v/>
      </c>
      <c r="AO301" t="str">
        <f>IF(ISNUMBER(SEARCH(AO$1,$D301)),"T","")</f>
        <v/>
      </c>
      <c r="AP301" t="str">
        <f>IF(ISNUMBER(SEARCH(AP$1,$D301)),"T","")</f>
        <v/>
      </c>
      <c r="AQ301" t="str">
        <f>IF(ISNUMBER(SEARCH(AQ$1,$D301)),"T","")</f>
        <v/>
      </c>
      <c r="AR301" t="str">
        <f>IF(ISNUMBER(SEARCH(AR$1,$D301)),"T","")</f>
        <v/>
      </c>
      <c r="AS301" t="str">
        <f>IF(ISNUMBER(SEARCH(AS$1,$D301)),"T","")</f>
        <v/>
      </c>
      <c r="AT301" t="str">
        <f>IF(ISNUMBER(SEARCH(AT$1,$D301)),"T","")</f>
        <v/>
      </c>
      <c r="AU301" t="str">
        <f>IF(ISNUMBER(SEARCH(AU$1,$D301)),"T","")</f>
        <v/>
      </c>
      <c r="AV301" t="str">
        <f>IF(ISNUMBER(SEARCH(AV$1,$D301)),"T","")</f>
        <v/>
      </c>
    </row>
    <row r="302" spans="1:48" x14ac:dyDescent="0.85">
      <c r="A302">
        <v>586</v>
      </c>
      <c r="B302" t="s">
        <v>1303</v>
      </c>
      <c r="C302" t="s">
        <v>1304</v>
      </c>
      <c r="D302" t="s">
        <v>1301</v>
      </c>
      <c r="E302">
        <v>5</v>
      </c>
      <c r="F302">
        <v>80</v>
      </c>
      <c r="G302">
        <v>100</v>
      </c>
      <c r="H302">
        <v>70</v>
      </c>
      <c r="I302">
        <v>60</v>
      </c>
      <c r="J302">
        <v>70</v>
      </c>
      <c r="K302">
        <v>95</v>
      </c>
      <c r="L302">
        <f>MAX(G302,I302)</f>
        <v>100</v>
      </c>
      <c r="M302">
        <f>MIN(H302,J302)</f>
        <v>70</v>
      </c>
      <c r="N302" s="1">
        <f>(F302*2+31)/2+60</f>
        <v>155.5</v>
      </c>
      <c r="O302" s="1">
        <f>(L302*2+31)/2+5</f>
        <v>120.5</v>
      </c>
      <c r="P302" s="1">
        <f>(M302*2+31)/2+5</f>
        <v>90.5</v>
      </c>
      <c r="Q302" s="1">
        <f>N302*P302</f>
        <v>14072.75</v>
      </c>
      <c r="R302" s="1">
        <f>((H302*2+31)/2+5)*N302</f>
        <v>14072.75</v>
      </c>
      <c r="S302" s="1">
        <f>((J302*2+31)/2+5)*N302</f>
        <v>14072.75</v>
      </c>
      <c r="T302" s="1">
        <v>374.31880348903633</v>
      </c>
      <c r="U302" s="1">
        <f>IF(T302&lt;200, 0, T302)</f>
        <v>374.31880348903633</v>
      </c>
      <c r="V302" s="5">
        <f>U302*O302</f>
        <v>45105.415820428876</v>
      </c>
      <c r="W302" s="2">
        <f>Q302/(constants!$B$1 * constants!$B$2 * (110/250) * AVERAGE(0.8, 1) * 1.5)</f>
        <v>2.1561099625331477</v>
      </c>
      <c r="X302" s="3">
        <v>0.66787079512092895</v>
      </c>
      <c r="Y302" s="1">
        <f>(W302+X302)*O302</f>
        <v>340.28968129731624</v>
      </c>
      <c r="Z302" s="7">
        <v>1.1000000000000001</v>
      </c>
      <c r="AA302" s="7">
        <v>1</v>
      </c>
      <c r="AB302" s="1">
        <f>Y302*Z302*AA302</f>
        <v>374.31864942704789</v>
      </c>
      <c r="AC302" t="str">
        <f>CONCATENATE("https://wiki.52poke.com/wiki/", B302)</f>
        <v>https://wiki.52poke.com/wiki/萌芽鹿</v>
      </c>
      <c r="AD302" s="6">
        <f>(T302-AB302)^2</f>
        <v>2.3735096281926484E-8</v>
      </c>
      <c r="AE302" t="str">
        <f>IF(ISNUMBER(SEARCH(AE$1,$D302)),"T","")</f>
        <v>T</v>
      </c>
      <c r="AF302" t="str">
        <f>IF(ISNUMBER(SEARCH(AF$1,$D302)),"T","")</f>
        <v/>
      </c>
      <c r="AG302" t="str">
        <f>IF(ISNUMBER(SEARCH(AG$1,$D302)),"T","")</f>
        <v/>
      </c>
      <c r="AH302" t="str">
        <f>IF(ISNUMBER(SEARCH(AH$1,$D302)),"T","")</f>
        <v>T</v>
      </c>
      <c r="AI302" t="str">
        <f>IF(ISNUMBER(SEARCH(AI$1,$D302)),"T","")</f>
        <v/>
      </c>
      <c r="AJ302" t="str">
        <f>IF(ISNUMBER(SEARCH(AJ$1,$D302)),"T","")</f>
        <v/>
      </c>
      <c r="AK302" t="str">
        <f>IF(ISNUMBER(SEARCH(AK$1,$D302)),"T","")</f>
        <v/>
      </c>
      <c r="AL302" t="str">
        <f>IF(ISNUMBER(SEARCH(AL$1,$D302)),"T","")</f>
        <v/>
      </c>
      <c r="AM302" t="str">
        <f>IF(ISNUMBER(SEARCH(AM$1,$D302)),"T","")</f>
        <v/>
      </c>
      <c r="AN302" t="str">
        <f>IF(ISNUMBER(SEARCH(AN$1,$D302)),"T","")</f>
        <v/>
      </c>
      <c r="AO302" t="str">
        <f>IF(ISNUMBER(SEARCH(AO$1,$D302)),"T","")</f>
        <v/>
      </c>
      <c r="AP302" t="str">
        <f>IF(ISNUMBER(SEARCH(AP$1,$D302)),"T","")</f>
        <v/>
      </c>
      <c r="AQ302" t="str">
        <f>IF(ISNUMBER(SEARCH(AQ$1,$D302)),"T","")</f>
        <v/>
      </c>
      <c r="AR302" t="str">
        <f>IF(ISNUMBER(SEARCH(AR$1,$D302)),"T","")</f>
        <v/>
      </c>
      <c r="AS302" t="str">
        <f>IF(ISNUMBER(SEARCH(AS$1,$D302)),"T","")</f>
        <v/>
      </c>
      <c r="AT302" t="str">
        <f>IF(ISNUMBER(SEARCH(AT$1,$D302)),"T","")</f>
        <v/>
      </c>
      <c r="AU302" t="str">
        <f>IF(ISNUMBER(SEARCH(AU$1,$D302)),"T","")</f>
        <v/>
      </c>
      <c r="AV302" t="str">
        <f>IF(ISNUMBER(SEARCH(AV$1,$D302)),"T","")</f>
        <v/>
      </c>
    </row>
    <row r="303" spans="1:48" x14ac:dyDescent="0.85">
      <c r="A303">
        <v>430</v>
      </c>
      <c r="B303" t="s">
        <v>971</v>
      </c>
      <c r="C303" t="s">
        <v>972</v>
      </c>
      <c r="D303" t="s">
        <v>353</v>
      </c>
      <c r="E303">
        <v>4</v>
      </c>
      <c r="F303">
        <v>100</v>
      </c>
      <c r="G303">
        <v>125</v>
      </c>
      <c r="H303">
        <v>52</v>
      </c>
      <c r="I303">
        <v>105</v>
      </c>
      <c r="J303">
        <v>52</v>
      </c>
      <c r="K303">
        <v>71</v>
      </c>
      <c r="L303">
        <f>MAX(G303,I303)</f>
        <v>125</v>
      </c>
      <c r="M303">
        <f>MIN(H303,J303)</f>
        <v>52</v>
      </c>
      <c r="N303" s="1">
        <f>(F303*2+31)/2+60</f>
        <v>175.5</v>
      </c>
      <c r="O303" s="1">
        <f>(L303*2+31)/2+5</f>
        <v>145.5</v>
      </c>
      <c r="P303" s="1">
        <f>(M303*2+31)/2+5</f>
        <v>72.5</v>
      </c>
      <c r="Q303" s="1">
        <f>N303*P303</f>
        <v>12723.75</v>
      </c>
      <c r="R303" s="1">
        <f>((H303*2+31)/2+5)*N303</f>
        <v>12723.75</v>
      </c>
      <c r="S303" s="1">
        <f>((J303*2+31)/2+5)*N303</f>
        <v>12723.75</v>
      </c>
      <c r="T303" s="1">
        <v>374.28867050585711</v>
      </c>
      <c r="U303" s="1">
        <f>IF(T303&lt;200, 0, T303)</f>
        <v>374.28867050585711</v>
      </c>
      <c r="V303" s="5">
        <f>U303*O303</f>
        <v>54459.001558602213</v>
      </c>
      <c r="W303" s="2">
        <f>Q303/(constants!$B$1 * constants!$B$2 * (110/250) * AVERAGE(0.8, 1) * 1.5)</f>
        <v>1.949427378144367</v>
      </c>
      <c r="X303" s="3">
        <v>0.38914495745688127</v>
      </c>
      <c r="Y303" s="1">
        <f>(W303+X303)*O303</f>
        <v>340.26227482998161</v>
      </c>
      <c r="Z303" s="7">
        <v>1.1000000000000001</v>
      </c>
      <c r="AA303" s="7">
        <v>1</v>
      </c>
      <c r="AB303" s="1">
        <f>Y303*Z303*AA303</f>
        <v>374.2885023129798</v>
      </c>
      <c r="AC303" t="str">
        <f>CONCATENATE("https://wiki.52poke.com/wiki/", B303)</f>
        <v>https://wiki.52poke.com/wiki/乌鸦头头</v>
      </c>
      <c r="AD303" s="6">
        <f>(T303-AB303)^2</f>
        <v>2.828884397813882E-8</v>
      </c>
      <c r="AE303" t="str">
        <f>IF(ISNUMBER(SEARCH(AE$1,$D303)),"T","")</f>
        <v/>
      </c>
      <c r="AF303" t="str">
        <f>IF(ISNUMBER(SEARCH(AF$1,$D303)),"T","")</f>
        <v/>
      </c>
      <c r="AG303" t="str">
        <f>IF(ISNUMBER(SEARCH(AG$1,$D303)),"T","")</f>
        <v/>
      </c>
      <c r="AH303" t="str">
        <f>IF(ISNUMBER(SEARCH(AH$1,$D303)),"T","")</f>
        <v/>
      </c>
      <c r="AI303" t="str">
        <f>IF(ISNUMBER(SEARCH(AI$1,$D303)),"T","")</f>
        <v/>
      </c>
      <c r="AJ303" t="str">
        <f>IF(ISNUMBER(SEARCH(AJ$1,$D303)),"T","")</f>
        <v/>
      </c>
      <c r="AK303" t="str">
        <f>IF(ISNUMBER(SEARCH(AK$1,$D303)),"T","")</f>
        <v/>
      </c>
      <c r="AL303" t="str">
        <f>IF(ISNUMBER(SEARCH(AL$1,$D303)),"T","")</f>
        <v/>
      </c>
      <c r="AM303" t="str">
        <f>IF(ISNUMBER(SEARCH(AM$1,$D303)),"T","")</f>
        <v/>
      </c>
      <c r="AN303" t="str">
        <f>IF(ISNUMBER(SEARCH(AN$1,$D303)),"T","")</f>
        <v>T</v>
      </c>
      <c r="AO303" t="str">
        <f>IF(ISNUMBER(SEARCH(AO$1,$D303)),"T","")</f>
        <v/>
      </c>
      <c r="AP303" t="str">
        <f>IF(ISNUMBER(SEARCH(AP$1,$D303)),"T","")</f>
        <v/>
      </c>
      <c r="AQ303" t="str">
        <f>IF(ISNUMBER(SEARCH(AQ$1,$D303)),"T","")</f>
        <v/>
      </c>
      <c r="AR303" t="str">
        <f>IF(ISNUMBER(SEARCH(AR$1,$D303)),"T","")</f>
        <v/>
      </c>
      <c r="AS303" t="str">
        <f>IF(ISNUMBER(SEARCH(AS$1,$D303)),"T","")</f>
        <v/>
      </c>
      <c r="AT303" t="str">
        <f>IF(ISNUMBER(SEARCH(AT$1,$D303)),"T","")</f>
        <v>T</v>
      </c>
      <c r="AU303" t="str">
        <f>IF(ISNUMBER(SEARCH(AU$1,$D303)),"T","")</f>
        <v/>
      </c>
      <c r="AV303" t="str">
        <f>IF(ISNUMBER(SEARCH(AV$1,$D303)),"T","")</f>
        <v/>
      </c>
    </row>
    <row r="304" spans="1:48" x14ac:dyDescent="0.85">
      <c r="A304">
        <v>497</v>
      </c>
      <c r="B304" t="s">
        <v>1119</v>
      </c>
      <c r="C304" t="s">
        <v>1120</v>
      </c>
      <c r="D304" t="s">
        <v>280</v>
      </c>
      <c r="E304">
        <v>5</v>
      </c>
      <c r="F304">
        <v>75</v>
      </c>
      <c r="G304">
        <v>75</v>
      </c>
      <c r="H304">
        <v>95</v>
      </c>
      <c r="I304">
        <v>75</v>
      </c>
      <c r="J304">
        <v>95</v>
      </c>
      <c r="K304">
        <v>113</v>
      </c>
      <c r="L304">
        <f>MAX(G304,I304)</f>
        <v>75</v>
      </c>
      <c r="M304">
        <f>MIN(H304,J304)</f>
        <v>95</v>
      </c>
      <c r="N304" s="1">
        <f>(F304*2+31)/2+60</f>
        <v>150.5</v>
      </c>
      <c r="O304" s="1">
        <f>(L304*2+31)/2+5</f>
        <v>95.5</v>
      </c>
      <c r="P304" s="1">
        <f>(M304*2+31)/2+5</f>
        <v>115.5</v>
      </c>
      <c r="Q304" s="1">
        <f>N304*P304</f>
        <v>17382.75</v>
      </c>
      <c r="R304" s="1">
        <f>((H304*2+31)/2+5)*N304</f>
        <v>17382.75</v>
      </c>
      <c r="S304" s="1">
        <f>((J304*2+31)/2+5)*N304</f>
        <v>17382.75</v>
      </c>
      <c r="T304" s="1">
        <v>373.1405366470072</v>
      </c>
      <c r="U304" s="1">
        <f>IF(T304&lt;200, 0, T304)</f>
        <v>373.1405366470072</v>
      </c>
      <c r="V304" s="5">
        <f>U304*O304</f>
        <v>35634.921249789186</v>
      </c>
      <c r="W304" s="2">
        <f>Q304/(constants!$B$1 * constants!$B$2 * (110/250) * AVERAGE(0.8, 1) * 1.5)</f>
        <v>2.6632406922046563</v>
      </c>
      <c r="X304" s="3">
        <v>0.8887858268781319</v>
      </c>
      <c r="Y304" s="1">
        <f>(W304+X304)*O304</f>
        <v>339.21853257240627</v>
      </c>
      <c r="Z304" s="7">
        <v>1.1000000000000001</v>
      </c>
      <c r="AA304" s="7">
        <v>1</v>
      </c>
      <c r="AB304" s="1">
        <f>Y304*Z304*AA304</f>
        <v>373.14038582964696</v>
      </c>
      <c r="AC304" t="str">
        <f>CONCATENATE("https://wiki.52poke.com/wiki/", B304)</f>
        <v>https://wiki.52poke.com/wiki/君主蛇</v>
      </c>
      <c r="AD304" s="6">
        <f>(T304-AB304)^2</f>
        <v>2.2745876148565341E-8</v>
      </c>
      <c r="AE304" t="str">
        <f>IF(ISNUMBER(SEARCH(AE$1,$D304)),"T","")</f>
        <v/>
      </c>
      <c r="AF304" t="str">
        <f>IF(ISNUMBER(SEARCH(AF$1,$D304)),"T","")</f>
        <v/>
      </c>
      <c r="AG304" t="str">
        <f>IF(ISNUMBER(SEARCH(AG$1,$D304)),"T","")</f>
        <v/>
      </c>
      <c r="AH304" t="str">
        <f>IF(ISNUMBER(SEARCH(AH$1,$D304)),"T","")</f>
        <v>T</v>
      </c>
      <c r="AI304" t="str">
        <f>IF(ISNUMBER(SEARCH(AI$1,$D304)),"T","")</f>
        <v/>
      </c>
      <c r="AJ304" t="str">
        <f>IF(ISNUMBER(SEARCH(AJ$1,$D304)),"T","")</f>
        <v/>
      </c>
      <c r="AK304" t="str">
        <f>IF(ISNUMBER(SEARCH(AK$1,$D304)),"T","")</f>
        <v/>
      </c>
      <c r="AL304" t="str">
        <f>IF(ISNUMBER(SEARCH(AL$1,$D304)),"T","")</f>
        <v/>
      </c>
      <c r="AM304" t="str">
        <f>IF(ISNUMBER(SEARCH(AM$1,$D304)),"T","")</f>
        <v/>
      </c>
      <c r="AN304" t="str">
        <f>IF(ISNUMBER(SEARCH(AN$1,$D304)),"T","")</f>
        <v/>
      </c>
      <c r="AO304" t="str">
        <f>IF(ISNUMBER(SEARCH(AO$1,$D304)),"T","")</f>
        <v/>
      </c>
      <c r="AP304" t="str">
        <f>IF(ISNUMBER(SEARCH(AP$1,$D304)),"T","")</f>
        <v/>
      </c>
      <c r="AQ304" t="str">
        <f>IF(ISNUMBER(SEARCH(AQ$1,$D304)),"T","")</f>
        <v/>
      </c>
      <c r="AR304" t="str">
        <f>IF(ISNUMBER(SEARCH(AR$1,$D304)),"T","")</f>
        <v/>
      </c>
      <c r="AS304" t="str">
        <f>IF(ISNUMBER(SEARCH(AS$1,$D304)),"T","")</f>
        <v/>
      </c>
      <c r="AT304" t="str">
        <f>IF(ISNUMBER(SEARCH(AT$1,$D304)),"T","")</f>
        <v/>
      </c>
      <c r="AU304" t="str">
        <f>IF(ISNUMBER(SEARCH(AU$1,$D304)),"T","")</f>
        <v/>
      </c>
      <c r="AV304" t="str">
        <f>IF(ISNUMBER(SEARCH(AV$1,$D304)),"T","")</f>
        <v/>
      </c>
    </row>
    <row r="305" spans="1:48" x14ac:dyDescent="0.85">
      <c r="A305">
        <v>709</v>
      </c>
      <c r="B305" t="s">
        <v>1576</v>
      </c>
      <c r="C305" t="s">
        <v>1577</v>
      </c>
      <c r="D305" t="s">
        <v>1574</v>
      </c>
      <c r="E305">
        <v>6</v>
      </c>
      <c r="F305">
        <v>85</v>
      </c>
      <c r="G305">
        <v>110</v>
      </c>
      <c r="H305">
        <v>76</v>
      </c>
      <c r="I305">
        <v>65</v>
      </c>
      <c r="J305">
        <v>82</v>
      </c>
      <c r="K305">
        <v>56</v>
      </c>
      <c r="L305">
        <f>MAX(G305,I305)</f>
        <v>110</v>
      </c>
      <c r="M305">
        <f>MIN(H305,J305)</f>
        <v>76</v>
      </c>
      <c r="N305" s="1">
        <f>(F305*2+31)/2+60</f>
        <v>160.5</v>
      </c>
      <c r="O305" s="1">
        <f>(L305*2+31)/2+5</f>
        <v>130.5</v>
      </c>
      <c r="P305" s="1">
        <f>(M305*2+31)/2+5</f>
        <v>96.5</v>
      </c>
      <c r="Q305" s="1">
        <f>N305*P305</f>
        <v>15488.25</v>
      </c>
      <c r="R305" s="1">
        <f>((H305*2+31)/2+5)*N305</f>
        <v>15488.25</v>
      </c>
      <c r="S305" s="1">
        <f>((J305*2+31)/2+5)*N305</f>
        <v>16451.25</v>
      </c>
      <c r="T305" s="1">
        <v>371.93041118453112</v>
      </c>
      <c r="U305" s="1">
        <f>IF(T305&lt;200, 0, T305)</f>
        <v>371.93041118453112</v>
      </c>
      <c r="V305" s="5">
        <f>U305*O305</f>
        <v>48536.918659581315</v>
      </c>
      <c r="W305" s="2">
        <f>Q305/(constants!$B$1 * constants!$B$2 * (110/250) * AVERAGE(0.8, 1) * 1.5)</f>
        <v>2.3729811250256008</v>
      </c>
      <c r="X305" s="3">
        <v>0.21796438215014169</v>
      </c>
      <c r="Y305" s="1">
        <f>(W305+X305)*O305</f>
        <v>338.1183886864344</v>
      </c>
      <c r="Z305" s="7">
        <v>1.1000000000000001</v>
      </c>
      <c r="AA305" s="7">
        <v>1</v>
      </c>
      <c r="AB305" s="1">
        <f>Y305*Z305*AA305</f>
        <v>371.93022755507786</v>
      </c>
      <c r="AC305" t="str">
        <f>CONCATENATE("https://wiki.52poke.com/wiki/", B305)</f>
        <v>https://wiki.52poke.com/wiki/朽木妖</v>
      </c>
      <c r="AD305" s="6">
        <f>(T305-AB305)^2</f>
        <v>3.3719776104894027E-8</v>
      </c>
      <c r="AE305" t="str">
        <f>IF(ISNUMBER(SEARCH(AE$1,$D305)),"T","")</f>
        <v/>
      </c>
      <c r="AF305" t="str">
        <f>IF(ISNUMBER(SEARCH(AF$1,$D305)),"T","")</f>
        <v/>
      </c>
      <c r="AG305" t="str">
        <f>IF(ISNUMBER(SEARCH(AG$1,$D305)),"T","")</f>
        <v/>
      </c>
      <c r="AH305" t="str">
        <f>IF(ISNUMBER(SEARCH(AH$1,$D305)),"T","")</f>
        <v>T</v>
      </c>
      <c r="AI305" t="str">
        <f>IF(ISNUMBER(SEARCH(AI$1,$D305)),"T","")</f>
        <v/>
      </c>
      <c r="AJ305" t="str">
        <f>IF(ISNUMBER(SEARCH(AJ$1,$D305)),"T","")</f>
        <v/>
      </c>
      <c r="AK305" t="str">
        <f>IF(ISNUMBER(SEARCH(AK$1,$D305)),"T","")</f>
        <v/>
      </c>
      <c r="AL305" t="str">
        <f>IF(ISNUMBER(SEARCH(AL$1,$D305)),"T","")</f>
        <v/>
      </c>
      <c r="AM305" t="str">
        <f>IF(ISNUMBER(SEARCH(AM$1,$D305)),"T","")</f>
        <v/>
      </c>
      <c r="AN305" t="str">
        <f>IF(ISNUMBER(SEARCH(AN$1,$D305)),"T","")</f>
        <v/>
      </c>
      <c r="AO305" t="str">
        <f>IF(ISNUMBER(SEARCH(AO$1,$D305)),"T","")</f>
        <v/>
      </c>
      <c r="AP305" t="str">
        <f>IF(ISNUMBER(SEARCH(AP$1,$D305)),"T","")</f>
        <v/>
      </c>
      <c r="AQ305" t="str">
        <f>IF(ISNUMBER(SEARCH(AQ$1,$D305)),"T","")</f>
        <v/>
      </c>
      <c r="AR305" t="str">
        <f>IF(ISNUMBER(SEARCH(AR$1,$D305)),"T","")</f>
        <v>T</v>
      </c>
      <c r="AS305" t="str">
        <f>IF(ISNUMBER(SEARCH(AS$1,$D305)),"T","")</f>
        <v/>
      </c>
      <c r="AT305" t="str">
        <f>IF(ISNUMBER(SEARCH(AT$1,$D305)),"T","")</f>
        <v/>
      </c>
      <c r="AU305" t="str">
        <f>IF(ISNUMBER(SEARCH(AU$1,$D305)),"T","")</f>
        <v/>
      </c>
      <c r="AV305" t="str">
        <f>IF(ISNUMBER(SEARCH(AV$1,$D305)),"T","")</f>
        <v/>
      </c>
    </row>
    <row r="306" spans="1:48" x14ac:dyDescent="0.85">
      <c r="A306">
        <v>823</v>
      </c>
      <c r="B306" t="s">
        <v>1822</v>
      </c>
      <c r="C306" t="s">
        <v>1824</v>
      </c>
      <c r="D306" t="s">
        <v>1823</v>
      </c>
      <c r="E306">
        <v>8</v>
      </c>
      <c r="F306">
        <v>98</v>
      </c>
      <c r="G306">
        <v>87</v>
      </c>
      <c r="H306">
        <v>105</v>
      </c>
      <c r="I306">
        <v>53</v>
      </c>
      <c r="J306">
        <v>85</v>
      </c>
      <c r="K306">
        <v>67</v>
      </c>
      <c r="L306">
        <f>MAX(G306,I306)</f>
        <v>87</v>
      </c>
      <c r="M306">
        <f>MIN(H306,J306)</f>
        <v>85</v>
      </c>
      <c r="N306" s="1">
        <f>(F306*2+31)/2+60</f>
        <v>173.5</v>
      </c>
      <c r="O306" s="1">
        <f>(L306*2+31)/2+5</f>
        <v>107.5</v>
      </c>
      <c r="P306" s="1">
        <f>(M306*2+31)/2+5</f>
        <v>105.5</v>
      </c>
      <c r="Q306" s="1">
        <f>N306*P306</f>
        <v>18304.25</v>
      </c>
      <c r="R306" s="1">
        <f>((H306*2+31)/2+5)*N306</f>
        <v>21774.25</v>
      </c>
      <c r="S306" s="1">
        <f>((J306*2+31)/2+5)*N306</f>
        <v>18304.25</v>
      </c>
      <c r="T306" s="1">
        <v>370.62747135077956</v>
      </c>
      <c r="U306" s="1">
        <f>IF(T306&lt;200, 0, T306)</f>
        <v>370.62747135077956</v>
      </c>
      <c r="V306" s="5">
        <f>U306*O306</f>
        <v>39842.453170208806</v>
      </c>
      <c r="W306" s="2">
        <f>Q306/(constants!$B$1 * constants!$B$2 * (110/250) * AVERAGE(0.8, 1) * 1.5)</f>
        <v>2.8044252744984006</v>
      </c>
      <c r="X306" s="3">
        <v>0.3298435845522375</v>
      </c>
      <c r="Y306" s="1">
        <f>(W306+X306)*O306</f>
        <v>336.93390234794362</v>
      </c>
      <c r="Z306" s="7">
        <v>1.1000000000000001</v>
      </c>
      <c r="AA306" s="7">
        <v>1</v>
      </c>
      <c r="AB306" s="1">
        <f>Y306*Z306*AA306</f>
        <v>370.62729258273799</v>
      </c>
      <c r="AC306" t="str">
        <f>CONCATENATE("https://wiki.52poke.com/wiki/", B306)</f>
        <v>https://wiki.52poke.com/wiki/钢铠鸦</v>
      </c>
      <c r="AD306" s="6">
        <f>(T306-AB306)^2</f>
        <v>3.1958012684835731E-8</v>
      </c>
      <c r="AE306" t="str">
        <f>IF(ISNUMBER(SEARCH(AE$1,$D306)),"T","")</f>
        <v/>
      </c>
      <c r="AF306" t="str">
        <f>IF(ISNUMBER(SEARCH(AF$1,$D306)),"T","")</f>
        <v/>
      </c>
      <c r="AG306" t="str">
        <f>IF(ISNUMBER(SEARCH(AG$1,$D306)),"T","")</f>
        <v/>
      </c>
      <c r="AH306" t="str">
        <f>IF(ISNUMBER(SEARCH(AH$1,$D306)),"T","")</f>
        <v/>
      </c>
      <c r="AI306" t="str">
        <f>IF(ISNUMBER(SEARCH(AI$1,$D306)),"T","")</f>
        <v/>
      </c>
      <c r="AJ306" t="str">
        <f>IF(ISNUMBER(SEARCH(AJ$1,$D306)),"T","")</f>
        <v/>
      </c>
      <c r="AK306" t="str">
        <f>IF(ISNUMBER(SEARCH(AK$1,$D306)),"T","")</f>
        <v/>
      </c>
      <c r="AL306" t="str">
        <f>IF(ISNUMBER(SEARCH(AL$1,$D306)),"T","")</f>
        <v/>
      </c>
      <c r="AM306" t="str">
        <f>IF(ISNUMBER(SEARCH(AM$1,$D306)),"T","")</f>
        <v/>
      </c>
      <c r="AN306" t="str">
        <f>IF(ISNUMBER(SEARCH(AN$1,$D306)),"T","")</f>
        <v>T</v>
      </c>
      <c r="AO306" t="str">
        <f>IF(ISNUMBER(SEARCH(AO$1,$D306)),"T","")</f>
        <v/>
      </c>
      <c r="AP306" t="str">
        <f>IF(ISNUMBER(SEARCH(AP$1,$D306)),"T","")</f>
        <v/>
      </c>
      <c r="AQ306" t="str">
        <f>IF(ISNUMBER(SEARCH(AQ$1,$D306)),"T","")</f>
        <v/>
      </c>
      <c r="AR306" t="str">
        <f>IF(ISNUMBER(SEARCH(AR$1,$D306)),"T","")</f>
        <v/>
      </c>
      <c r="AS306" t="str">
        <f>IF(ISNUMBER(SEARCH(AS$1,$D306)),"T","")</f>
        <v/>
      </c>
      <c r="AT306" t="str">
        <f>IF(ISNUMBER(SEARCH(AT$1,$D306)),"T","")</f>
        <v/>
      </c>
      <c r="AU306" t="str">
        <f>IF(ISNUMBER(SEARCH(AU$1,$D306)),"T","")</f>
        <v>T</v>
      </c>
      <c r="AV306" t="str">
        <f>IF(ISNUMBER(SEARCH(AV$1,$D306)),"T","")</f>
        <v/>
      </c>
    </row>
    <row r="307" spans="1:48" x14ac:dyDescent="0.85">
      <c r="A307">
        <v>849</v>
      </c>
      <c r="B307" t="s">
        <v>1879</v>
      </c>
      <c r="C307" t="s">
        <v>1880</v>
      </c>
      <c r="D307" t="s">
        <v>1877</v>
      </c>
      <c r="E307">
        <v>8</v>
      </c>
      <c r="F307">
        <v>75</v>
      </c>
      <c r="G307">
        <v>98</v>
      </c>
      <c r="H307">
        <v>70</v>
      </c>
      <c r="I307">
        <v>114</v>
      </c>
      <c r="J307">
        <v>70</v>
      </c>
      <c r="K307">
        <v>75</v>
      </c>
      <c r="L307">
        <f>MAX(G307,I307)</f>
        <v>114</v>
      </c>
      <c r="M307">
        <f>MIN(H307,J307)</f>
        <v>70</v>
      </c>
      <c r="N307" s="1">
        <f>(F307*2+31)/2+60</f>
        <v>150.5</v>
      </c>
      <c r="O307" s="1">
        <f>(L307*2+31)/2+5</f>
        <v>134.5</v>
      </c>
      <c r="P307" s="1">
        <f>(M307*2+31)/2+5</f>
        <v>90.5</v>
      </c>
      <c r="Q307" s="1">
        <f>N307*P307</f>
        <v>13620.25</v>
      </c>
      <c r="R307" s="1">
        <f>((H307*2+31)/2+5)*N307</f>
        <v>13620.25</v>
      </c>
      <c r="S307" s="1">
        <f>((J307*2+31)/2+5)*N307</f>
        <v>13620.25</v>
      </c>
      <c r="T307" s="1">
        <v>370.6201063616316</v>
      </c>
      <c r="U307" s="1">
        <f>IF(T307&lt;200, 0, T307)</f>
        <v>370.6201063616316</v>
      </c>
      <c r="V307" s="5">
        <f>U307*O307</f>
        <v>49848.404305639451</v>
      </c>
      <c r="W307" s="2">
        <f>Q307/(constants!$B$1 * constants!$B$2 * (110/250) * AVERAGE(0.8, 1) * 1.5)</f>
        <v>2.0867816679179341</v>
      </c>
      <c r="X307" s="3">
        <v>0.41825341102513736</v>
      </c>
      <c r="Y307" s="1">
        <f>(W307+X307)*O307</f>
        <v>336.9272181178431</v>
      </c>
      <c r="Z307" s="7">
        <v>1.1000000000000001</v>
      </c>
      <c r="AA307" s="7">
        <v>1</v>
      </c>
      <c r="AB307" s="1">
        <f>Y307*Z307*AA307</f>
        <v>370.61993992962744</v>
      </c>
      <c r="AC307" t="str">
        <f>CONCATENATE("https://wiki.52poke.com/wiki/", B307)</f>
        <v>https://wiki.52poke.com/wiki/颤弦蝾螈</v>
      </c>
      <c r="AD307" s="6">
        <f>(T307-AB307)^2</f>
        <v>2.7699612010081544E-8</v>
      </c>
      <c r="AE307" t="str">
        <f>IF(ISNUMBER(SEARCH(AE$1,$D307)),"T","")</f>
        <v/>
      </c>
      <c r="AF307" t="str">
        <f>IF(ISNUMBER(SEARCH(AF$1,$D307)),"T","")</f>
        <v/>
      </c>
      <c r="AG307" t="str">
        <f>IF(ISNUMBER(SEARCH(AG$1,$D307)),"T","")</f>
        <v/>
      </c>
      <c r="AH307" t="str">
        <f>IF(ISNUMBER(SEARCH(AH$1,$D307)),"T","")</f>
        <v/>
      </c>
      <c r="AI307" t="str">
        <f>IF(ISNUMBER(SEARCH(AI$1,$D307)),"T","")</f>
        <v>T</v>
      </c>
      <c r="AJ307" t="str">
        <f>IF(ISNUMBER(SEARCH(AJ$1,$D307)),"T","")</f>
        <v/>
      </c>
      <c r="AK307" t="str">
        <f>IF(ISNUMBER(SEARCH(AK$1,$D307)),"T","")</f>
        <v/>
      </c>
      <c r="AL307" t="str">
        <f>IF(ISNUMBER(SEARCH(AL$1,$D307)),"T","")</f>
        <v>T</v>
      </c>
      <c r="AM307" t="str">
        <f>IF(ISNUMBER(SEARCH(AM$1,$D307)),"T","")</f>
        <v/>
      </c>
      <c r="AN307" t="str">
        <f>IF(ISNUMBER(SEARCH(AN$1,$D307)),"T","")</f>
        <v/>
      </c>
      <c r="AO307" t="str">
        <f>IF(ISNUMBER(SEARCH(AO$1,$D307)),"T","")</f>
        <v/>
      </c>
      <c r="AP307" t="str">
        <f>IF(ISNUMBER(SEARCH(AP$1,$D307)),"T","")</f>
        <v/>
      </c>
      <c r="AQ307" t="str">
        <f>IF(ISNUMBER(SEARCH(AQ$1,$D307)),"T","")</f>
        <v/>
      </c>
      <c r="AR307" t="str">
        <f>IF(ISNUMBER(SEARCH(AR$1,$D307)),"T","")</f>
        <v/>
      </c>
      <c r="AS307" t="str">
        <f>IF(ISNUMBER(SEARCH(AS$1,$D307)),"T","")</f>
        <v/>
      </c>
      <c r="AT307" t="str">
        <f>IF(ISNUMBER(SEARCH(AT$1,$D307)),"T","")</f>
        <v/>
      </c>
      <c r="AU307" t="str">
        <f>IF(ISNUMBER(SEARCH(AU$1,$D307)),"T","")</f>
        <v/>
      </c>
      <c r="AV307" t="str">
        <f>IF(ISNUMBER(SEARCH(AV$1,$D307)),"T","")</f>
        <v/>
      </c>
    </row>
    <row r="308" spans="1:48" x14ac:dyDescent="0.85">
      <c r="A308">
        <v>601</v>
      </c>
      <c r="B308" t="s">
        <v>1337</v>
      </c>
      <c r="C308" t="s">
        <v>1338</v>
      </c>
      <c r="D308" t="s">
        <v>133</v>
      </c>
      <c r="E308">
        <v>5</v>
      </c>
      <c r="F308">
        <v>60</v>
      </c>
      <c r="G308">
        <v>100</v>
      </c>
      <c r="H308">
        <v>115</v>
      </c>
      <c r="I308">
        <v>70</v>
      </c>
      <c r="J308">
        <v>85</v>
      </c>
      <c r="K308">
        <v>90</v>
      </c>
      <c r="L308">
        <f>MAX(G308,I308)</f>
        <v>100</v>
      </c>
      <c r="M308">
        <f>MIN(H308,J308)</f>
        <v>85</v>
      </c>
      <c r="N308" s="1">
        <f>(F308*2+31)/2+60</f>
        <v>135.5</v>
      </c>
      <c r="O308" s="1">
        <f>(L308*2+31)/2+5</f>
        <v>120.5</v>
      </c>
      <c r="P308" s="1">
        <f>(M308*2+31)/2+5</f>
        <v>105.5</v>
      </c>
      <c r="Q308" s="1">
        <f>N308*P308</f>
        <v>14295.25</v>
      </c>
      <c r="R308" s="1">
        <f>((H308*2+31)/2+5)*N308</f>
        <v>18360.25</v>
      </c>
      <c r="S308" s="1">
        <f>((J308*2+31)/2+5)*N308</f>
        <v>14295.25</v>
      </c>
      <c r="T308" s="1">
        <v>369.95042676246226</v>
      </c>
      <c r="U308" s="1">
        <f>IF(T308&lt;200, 0, T308)</f>
        <v>369.95042676246226</v>
      </c>
      <c r="V308" s="5">
        <f>U308*O308</f>
        <v>44579.026424876705</v>
      </c>
      <c r="W308" s="2">
        <f>Q308/(constants!$B$1 * constants!$B$2 * (110/250) * AVERAGE(0.8, 1) * 1.5)</f>
        <v>2.190199565962728</v>
      </c>
      <c r="X308" s="3">
        <v>0.60082472875357684</v>
      </c>
      <c r="Y308" s="1">
        <f>(W308+X308)*O308</f>
        <v>336.31842751331476</v>
      </c>
      <c r="Z308" s="7">
        <v>1.1000000000000001</v>
      </c>
      <c r="AA308" s="7">
        <v>1</v>
      </c>
      <c r="AB308" s="1">
        <f>Y308*Z308*AA308</f>
        <v>369.95027026464629</v>
      </c>
      <c r="AC308" t="str">
        <f>CONCATENATE("https://wiki.52poke.com/wiki/", B308)</f>
        <v>https://wiki.52poke.com/wiki/齿轮怪</v>
      </c>
      <c r="AD308" s="6">
        <f>(T308-AB308)^2</f>
        <v>2.4491566401796212E-8</v>
      </c>
      <c r="AE308" t="str">
        <f>IF(ISNUMBER(SEARCH(AE$1,$D308)),"T","")</f>
        <v/>
      </c>
      <c r="AF308" t="str">
        <f>IF(ISNUMBER(SEARCH(AF$1,$D308)),"T","")</f>
        <v/>
      </c>
      <c r="AG308" t="str">
        <f>IF(ISNUMBER(SEARCH(AG$1,$D308)),"T","")</f>
        <v/>
      </c>
      <c r="AH308" t="str">
        <f>IF(ISNUMBER(SEARCH(AH$1,$D308)),"T","")</f>
        <v/>
      </c>
      <c r="AI308" t="str">
        <f>IF(ISNUMBER(SEARCH(AI$1,$D308)),"T","")</f>
        <v/>
      </c>
      <c r="AJ308" t="str">
        <f>IF(ISNUMBER(SEARCH(AJ$1,$D308)),"T","")</f>
        <v/>
      </c>
      <c r="AK308" t="str">
        <f>IF(ISNUMBER(SEARCH(AK$1,$D308)),"T","")</f>
        <v/>
      </c>
      <c r="AL308" t="str">
        <f>IF(ISNUMBER(SEARCH(AL$1,$D308)),"T","")</f>
        <v/>
      </c>
      <c r="AM308" t="str">
        <f>IF(ISNUMBER(SEARCH(AM$1,$D308)),"T","")</f>
        <v/>
      </c>
      <c r="AN308" t="str">
        <f>IF(ISNUMBER(SEARCH(AN$1,$D308)),"T","")</f>
        <v/>
      </c>
      <c r="AO308" t="str">
        <f>IF(ISNUMBER(SEARCH(AO$1,$D308)),"T","")</f>
        <v/>
      </c>
      <c r="AP308" t="str">
        <f>IF(ISNUMBER(SEARCH(AP$1,$D308)),"T","")</f>
        <v/>
      </c>
      <c r="AQ308" t="str">
        <f>IF(ISNUMBER(SEARCH(AQ$1,$D308)),"T","")</f>
        <v/>
      </c>
      <c r="AR308" t="str">
        <f>IF(ISNUMBER(SEARCH(AR$1,$D308)),"T","")</f>
        <v/>
      </c>
      <c r="AS308" t="str">
        <f>IF(ISNUMBER(SEARCH(AS$1,$D308)),"T","")</f>
        <v/>
      </c>
      <c r="AT308" t="str">
        <f>IF(ISNUMBER(SEARCH(AT$1,$D308)),"T","")</f>
        <v/>
      </c>
      <c r="AU308" t="str">
        <f>IF(ISNUMBER(SEARCH(AU$1,$D308)),"T","")</f>
        <v>T</v>
      </c>
      <c r="AV308" t="str">
        <f>IF(ISNUMBER(SEARCH(AV$1,$D308)),"T","")</f>
        <v/>
      </c>
    </row>
    <row r="309" spans="1:48" x14ac:dyDescent="0.85">
      <c r="A309">
        <v>55</v>
      </c>
      <c r="B309" t="s">
        <v>140</v>
      </c>
      <c r="C309" t="s">
        <v>141</v>
      </c>
      <c r="D309" t="s">
        <v>25</v>
      </c>
      <c r="E309">
        <v>1</v>
      </c>
      <c r="F309">
        <v>80</v>
      </c>
      <c r="G309">
        <v>82</v>
      </c>
      <c r="H309">
        <v>78</v>
      </c>
      <c r="I309">
        <v>95</v>
      </c>
      <c r="J309">
        <v>80</v>
      </c>
      <c r="K309">
        <v>85</v>
      </c>
      <c r="L309">
        <f>MAX(G309,I309)</f>
        <v>95</v>
      </c>
      <c r="M309">
        <f>MIN(H309,J309)</f>
        <v>78</v>
      </c>
      <c r="N309" s="1">
        <f>(F309*2+31)/2+60</f>
        <v>155.5</v>
      </c>
      <c r="O309" s="1">
        <f>(L309*2+31)/2+5</f>
        <v>115.5</v>
      </c>
      <c r="P309" s="1">
        <f>(M309*2+31)/2+5</f>
        <v>98.5</v>
      </c>
      <c r="Q309" s="1">
        <f>N309*P309</f>
        <v>15316.75</v>
      </c>
      <c r="R309" s="1">
        <f>((H309*2+31)/2+5)*N309</f>
        <v>15316.75</v>
      </c>
      <c r="S309" s="1">
        <f>((J309*2+31)/2+5)*N309</f>
        <v>15627.75</v>
      </c>
      <c r="T309" s="1">
        <v>369.86822560004174</v>
      </c>
      <c r="U309" s="1">
        <f>IF(T309&lt;200, 0, T309)</f>
        <v>369.86822560004174</v>
      </c>
      <c r="V309" s="5">
        <f>U309*O309</f>
        <v>42719.780056804819</v>
      </c>
      <c r="W309" s="2">
        <f>Q309/(constants!$B$1 * constants!$B$2 * (110/250) * AVERAGE(0.8, 1) * 1.5)</f>
        <v>2.3467053183371829</v>
      </c>
      <c r="X309" s="3">
        <v>0.56449550714113672</v>
      </c>
      <c r="Y309" s="1">
        <f>(W309+X309)*O309</f>
        <v>336.24369534274592</v>
      </c>
      <c r="Z309" s="7">
        <v>1.1000000000000001</v>
      </c>
      <c r="AA309" s="7">
        <v>1</v>
      </c>
      <c r="AB309" s="1">
        <f>Y309*Z309*AA309</f>
        <v>369.86806487702057</v>
      </c>
      <c r="AC309" t="str">
        <f>CONCATENATE("https://wiki.52poke.com/wiki/", B309)</f>
        <v>https://wiki.52poke.com/wiki/哥达鸭</v>
      </c>
      <c r="AD309" s="6">
        <f>(T309-AB309)^2</f>
        <v>2.5831889533221974E-8</v>
      </c>
      <c r="AE309" t="str">
        <f>IF(ISNUMBER(SEARCH(AE$1,$D309)),"T","")</f>
        <v/>
      </c>
      <c r="AF309" t="str">
        <f>IF(ISNUMBER(SEARCH(AF$1,$D309)),"T","")</f>
        <v/>
      </c>
      <c r="AG309" t="str">
        <f>IF(ISNUMBER(SEARCH(AG$1,$D309)),"T","")</f>
        <v>T</v>
      </c>
      <c r="AH309" t="str">
        <f>IF(ISNUMBER(SEARCH(AH$1,$D309)),"T","")</f>
        <v/>
      </c>
      <c r="AI309" t="str">
        <f>IF(ISNUMBER(SEARCH(AI$1,$D309)),"T","")</f>
        <v/>
      </c>
      <c r="AJ309" t="str">
        <f>IF(ISNUMBER(SEARCH(AJ$1,$D309)),"T","")</f>
        <v/>
      </c>
      <c r="AK309" t="str">
        <f>IF(ISNUMBER(SEARCH(AK$1,$D309)),"T","")</f>
        <v/>
      </c>
      <c r="AL309" t="str">
        <f>IF(ISNUMBER(SEARCH(AL$1,$D309)),"T","")</f>
        <v/>
      </c>
      <c r="AM309" t="str">
        <f>IF(ISNUMBER(SEARCH(AM$1,$D309)),"T","")</f>
        <v/>
      </c>
      <c r="AN309" t="str">
        <f>IF(ISNUMBER(SEARCH(AN$1,$D309)),"T","")</f>
        <v/>
      </c>
      <c r="AO309" t="str">
        <f>IF(ISNUMBER(SEARCH(AO$1,$D309)),"T","")</f>
        <v/>
      </c>
      <c r="AP309" t="str">
        <f>IF(ISNUMBER(SEARCH(AP$1,$D309)),"T","")</f>
        <v/>
      </c>
      <c r="AQ309" t="str">
        <f>IF(ISNUMBER(SEARCH(AQ$1,$D309)),"T","")</f>
        <v/>
      </c>
      <c r="AR309" t="str">
        <f>IF(ISNUMBER(SEARCH(AR$1,$D309)),"T","")</f>
        <v/>
      </c>
      <c r="AS309" t="str">
        <f>IF(ISNUMBER(SEARCH(AS$1,$D309)),"T","")</f>
        <v/>
      </c>
      <c r="AT309" t="str">
        <f>IF(ISNUMBER(SEARCH(AT$1,$D309)),"T","")</f>
        <v/>
      </c>
      <c r="AU309" t="str">
        <f>IF(ISNUMBER(SEARCH(AU$1,$D309)),"T","")</f>
        <v/>
      </c>
      <c r="AV309" t="str">
        <f>IF(ISNUMBER(SEARCH(AV$1,$D309)),"T","")</f>
        <v/>
      </c>
    </row>
    <row r="310" spans="1:48" x14ac:dyDescent="0.85">
      <c r="A310">
        <v>476</v>
      </c>
      <c r="B310" t="s">
        <v>1071</v>
      </c>
      <c r="C310" t="s">
        <v>1072</v>
      </c>
      <c r="D310" t="s">
        <v>930</v>
      </c>
      <c r="E310">
        <v>4</v>
      </c>
      <c r="F310">
        <v>60</v>
      </c>
      <c r="G310">
        <v>55</v>
      </c>
      <c r="H310">
        <v>145</v>
      </c>
      <c r="I310">
        <v>75</v>
      </c>
      <c r="J310">
        <v>150</v>
      </c>
      <c r="K310">
        <v>40</v>
      </c>
      <c r="L310">
        <f>MAX(G310,I310)</f>
        <v>75</v>
      </c>
      <c r="M310">
        <f>MIN(H310,J310)</f>
        <v>145</v>
      </c>
      <c r="N310" s="1">
        <f>(F310*2+31)/2+60</f>
        <v>135.5</v>
      </c>
      <c r="O310" s="1">
        <f>(L310*2+31)/2+5</f>
        <v>95.5</v>
      </c>
      <c r="P310" s="1">
        <f>(M310*2+31)/2+5</f>
        <v>165.5</v>
      </c>
      <c r="Q310" s="1">
        <f>N310*P310</f>
        <v>22425.25</v>
      </c>
      <c r="R310" s="1">
        <f>((H310*2+31)/2+5)*N310</f>
        <v>22425.25</v>
      </c>
      <c r="S310" s="1">
        <f>((J310*2+31)/2+5)*N310</f>
        <v>23102.75</v>
      </c>
      <c r="T310" s="1">
        <v>369.77611310531557</v>
      </c>
      <c r="U310" s="1">
        <f>IF(T310&lt;200, 0, T310)</f>
        <v>369.77611310531557</v>
      </c>
      <c r="V310" s="5">
        <f>U310*O310</f>
        <v>35313.618801557641</v>
      </c>
      <c r="W310" s="2">
        <f>Q310/(constants!$B$1 * constants!$B$2 * (110/250) * AVERAGE(0.8, 1) * 1.5)</f>
        <v>3.435810693524469</v>
      </c>
      <c r="X310" s="3">
        <v>8.4188531015128243E-2</v>
      </c>
      <c r="Y310" s="1">
        <f>(W310+X310)*O310</f>
        <v>336.1599259435315</v>
      </c>
      <c r="Z310" s="7">
        <v>1.1000000000000001</v>
      </c>
      <c r="AA310" s="7">
        <v>1</v>
      </c>
      <c r="AB310" s="1">
        <f>Y310*Z310*AA310</f>
        <v>369.77591853788471</v>
      </c>
      <c r="AC310" t="str">
        <f>CONCATENATE("https://wiki.52poke.com/wiki/", B310)</f>
        <v>https://wiki.52poke.com/wiki/大朝北鼻</v>
      </c>
      <c r="AD310" s="6">
        <f>(T310-AB310)^2</f>
        <v>3.7856485154266396E-8</v>
      </c>
      <c r="AE310" t="str">
        <f>IF(ISNUMBER(SEARCH(AE$1,$D310)),"T","")</f>
        <v/>
      </c>
      <c r="AF310" t="str">
        <f>IF(ISNUMBER(SEARCH(AF$1,$D310)),"T","")</f>
        <v/>
      </c>
      <c r="AG310" t="str">
        <f>IF(ISNUMBER(SEARCH(AG$1,$D310)),"T","")</f>
        <v/>
      </c>
      <c r="AH310" t="str">
        <f>IF(ISNUMBER(SEARCH(AH$1,$D310)),"T","")</f>
        <v/>
      </c>
      <c r="AI310" t="str">
        <f>IF(ISNUMBER(SEARCH(AI$1,$D310)),"T","")</f>
        <v/>
      </c>
      <c r="AJ310" t="str">
        <f>IF(ISNUMBER(SEARCH(AJ$1,$D310)),"T","")</f>
        <v/>
      </c>
      <c r="AK310" t="str">
        <f>IF(ISNUMBER(SEARCH(AK$1,$D310)),"T","")</f>
        <v/>
      </c>
      <c r="AL310" t="str">
        <f>IF(ISNUMBER(SEARCH(AL$1,$D310)),"T","")</f>
        <v/>
      </c>
      <c r="AM310" t="str">
        <f>IF(ISNUMBER(SEARCH(AM$1,$D310)),"T","")</f>
        <v/>
      </c>
      <c r="AN310" t="str">
        <f>IF(ISNUMBER(SEARCH(AN$1,$D310)),"T","")</f>
        <v/>
      </c>
      <c r="AO310" t="str">
        <f>IF(ISNUMBER(SEARCH(AO$1,$D310)),"T","")</f>
        <v/>
      </c>
      <c r="AP310" t="str">
        <f>IF(ISNUMBER(SEARCH(AP$1,$D310)),"T","")</f>
        <v/>
      </c>
      <c r="AQ310" t="str">
        <f>IF(ISNUMBER(SEARCH(AQ$1,$D310)),"T","")</f>
        <v>T</v>
      </c>
      <c r="AR310" t="str">
        <f>IF(ISNUMBER(SEARCH(AR$1,$D310)),"T","")</f>
        <v/>
      </c>
      <c r="AS310" t="str">
        <f>IF(ISNUMBER(SEARCH(AS$1,$D310)),"T","")</f>
        <v/>
      </c>
      <c r="AT310" t="str">
        <f>IF(ISNUMBER(SEARCH(AT$1,$D310)),"T","")</f>
        <v/>
      </c>
      <c r="AU310" t="str">
        <f>IF(ISNUMBER(SEARCH(AU$1,$D310)),"T","")</f>
        <v>T</v>
      </c>
      <c r="AV310" t="str">
        <f>IF(ISNUMBER(SEARCH(AV$1,$D310)),"T","")</f>
        <v/>
      </c>
    </row>
    <row r="311" spans="1:48" x14ac:dyDescent="0.85">
      <c r="A311">
        <v>625</v>
      </c>
      <c r="B311" t="s">
        <v>1387</v>
      </c>
      <c r="C311" t="s">
        <v>1388</v>
      </c>
      <c r="D311" t="s">
        <v>1385</v>
      </c>
      <c r="E311">
        <v>5</v>
      </c>
      <c r="F311">
        <v>65</v>
      </c>
      <c r="G311">
        <v>125</v>
      </c>
      <c r="H311">
        <v>100</v>
      </c>
      <c r="I311">
        <v>60</v>
      </c>
      <c r="J311">
        <v>70</v>
      </c>
      <c r="K311">
        <v>70</v>
      </c>
      <c r="L311">
        <f>MAX(G311,I311)</f>
        <v>125</v>
      </c>
      <c r="M311">
        <f>MIN(H311,J311)</f>
        <v>70</v>
      </c>
      <c r="N311" s="1">
        <f>(F311*2+31)/2+60</f>
        <v>140.5</v>
      </c>
      <c r="O311" s="1">
        <f>(L311*2+31)/2+5</f>
        <v>145.5</v>
      </c>
      <c r="P311" s="1">
        <f>(M311*2+31)/2+5</f>
        <v>90.5</v>
      </c>
      <c r="Q311" s="1">
        <f>N311*P311</f>
        <v>12715.25</v>
      </c>
      <c r="R311" s="1">
        <f>((H311*2+31)/2+5)*N311</f>
        <v>16930.25</v>
      </c>
      <c r="S311" s="1">
        <f>((J311*2+31)/2+5)*N311</f>
        <v>12715.25</v>
      </c>
      <c r="T311" s="1">
        <v>368.92678921417871</v>
      </c>
      <c r="U311" s="1">
        <f>IF(T311&lt;200, 0, T311)</f>
        <v>368.92678921417871</v>
      </c>
      <c r="V311" s="5">
        <f>U311*O311</f>
        <v>53678.847830663006</v>
      </c>
      <c r="W311" s="2">
        <f>Q311/(constants!$B$1 * constants!$B$2 * (110/250) * AVERAGE(0.8, 1) * 1.5)</f>
        <v>1.9481250786875066</v>
      </c>
      <c r="X311" s="3">
        <v>0.35694596869556927</v>
      </c>
      <c r="Y311" s="1">
        <f>(W311+X311)*O311</f>
        <v>335.38783739423758</v>
      </c>
      <c r="Z311" s="7">
        <v>1.1000000000000001</v>
      </c>
      <c r="AA311" s="7">
        <v>1</v>
      </c>
      <c r="AB311" s="1">
        <f>Y311*Z311*AA311</f>
        <v>368.92662113366134</v>
      </c>
      <c r="AC311" t="str">
        <f>CONCATENATE("https://wiki.52poke.com/wiki/", B311)</f>
        <v>https://wiki.52poke.com/wiki/劈斩司令</v>
      </c>
      <c r="AD311" s="6">
        <f>(T311-AB311)^2</f>
        <v>2.8251060319085307E-8</v>
      </c>
      <c r="AE311" t="str">
        <f>IF(ISNUMBER(SEARCH(AE$1,$D311)),"T","")</f>
        <v/>
      </c>
      <c r="AF311" t="str">
        <f>IF(ISNUMBER(SEARCH(AF$1,$D311)),"T","")</f>
        <v/>
      </c>
      <c r="AG311" t="str">
        <f>IF(ISNUMBER(SEARCH(AG$1,$D311)),"T","")</f>
        <v/>
      </c>
      <c r="AH311" t="str">
        <f>IF(ISNUMBER(SEARCH(AH$1,$D311)),"T","")</f>
        <v/>
      </c>
      <c r="AI311" t="str">
        <f>IF(ISNUMBER(SEARCH(AI$1,$D311)),"T","")</f>
        <v/>
      </c>
      <c r="AJ311" t="str">
        <f>IF(ISNUMBER(SEARCH(AJ$1,$D311)),"T","")</f>
        <v/>
      </c>
      <c r="AK311" t="str">
        <f>IF(ISNUMBER(SEARCH(AK$1,$D311)),"T","")</f>
        <v/>
      </c>
      <c r="AL311" t="str">
        <f>IF(ISNUMBER(SEARCH(AL$1,$D311)),"T","")</f>
        <v/>
      </c>
      <c r="AM311" t="str">
        <f>IF(ISNUMBER(SEARCH(AM$1,$D311)),"T","")</f>
        <v/>
      </c>
      <c r="AN311" t="str">
        <f>IF(ISNUMBER(SEARCH(AN$1,$D311)),"T","")</f>
        <v/>
      </c>
      <c r="AO311" t="str">
        <f>IF(ISNUMBER(SEARCH(AO$1,$D311)),"T","")</f>
        <v/>
      </c>
      <c r="AP311" t="str">
        <f>IF(ISNUMBER(SEARCH(AP$1,$D311)),"T","")</f>
        <v/>
      </c>
      <c r="AQ311" t="str">
        <f>IF(ISNUMBER(SEARCH(AQ$1,$D311)),"T","")</f>
        <v/>
      </c>
      <c r="AR311" t="str">
        <f>IF(ISNUMBER(SEARCH(AR$1,$D311)),"T","")</f>
        <v/>
      </c>
      <c r="AS311" t="str">
        <f>IF(ISNUMBER(SEARCH(AS$1,$D311)),"T","")</f>
        <v/>
      </c>
      <c r="AT311" t="str">
        <f>IF(ISNUMBER(SEARCH(AT$1,$D311)),"T","")</f>
        <v>T</v>
      </c>
      <c r="AU311" t="str">
        <f>IF(ISNUMBER(SEARCH(AU$1,$D311)),"T","")</f>
        <v>T</v>
      </c>
      <c r="AV311" t="str">
        <f>IF(ISNUMBER(SEARCH(AV$1,$D311)),"T","")</f>
        <v/>
      </c>
    </row>
    <row r="312" spans="1:48" x14ac:dyDescent="0.85">
      <c r="A312">
        <v>78</v>
      </c>
      <c r="B312" t="s">
        <v>192</v>
      </c>
      <c r="C312" t="s">
        <v>194</v>
      </c>
      <c r="D312" t="s">
        <v>17</v>
      </c>
      <c r="E312">
        <v>1</v>
      </c>
      <c r="F312">
        <v>65</v>
      </c>
      <c r="G312">
        <v>100</v>
      </c>
      <c r="H312">
        <v>70</v>
      </c>
      <c r="I312">
        <v>80</v>
      </c>
      <c r="J312">
        <v>80</v>
      </c>
      <c r="K312">
        <v>105</v>
      </c>
      <c r="L312">
        <f>MAX(G312,I312)</f>
        <v>100</v>
      </c>
      <c r="M312">
        <f>MIN(H312,J312)</f>
        <v>70</v>
      </c>
      <c r="N312" s="1">
        <f>(F312*2+31)/2+60</f>
        <v>140.5</v>
      </c>
      <c r="O312" s="1">
        <f>(L312*2+31)/2+5</f>
        <v>120.5</v>
      </c>
      <c r="P312" s="1">
        <f>(M312*2+31)/2+5</f>
        <v>90.5</v>
      </c>
      <c r="Q312" s="1">
        <f>N312*P312</f>
        <v>12715.25</v>
      </c>
      <c r="R312" s="1">
        <f>((H312*2+31)/2+5)*N312</f>
        <v>12715.25</v>
      </c>
      <c r="S312" s="1">
        <f>((J312*2+31)/2+5)*N312</f>
        <v>14120.25</v>
      </c>
      <c r="T312" s="1">
        <v>366.98378249714779</v>
      </c>
      <c r="U312" s="1">
        <f>IF(T312&lt;200, 0, T312)</f>
        <v>366.98378249714779</v>
      </c>
      <c r="V312" s="5">
        <f>U312*O312</f>
        <v>44221.545790906312</v>
      </c>
      <c r="W312" s="2">
        <f>Q312/(constants!$B$1 * constants!$B$2 * (110/250) * AVERAGE(0.8, 1) * 1.5)</f>
        <v>1.9481250786875066</v>
      </c>
      <c r="X312" s="3">
        <v>0.82051802426567599</v>
      </c>
      <c r="Y312" s="1">
        <f>(W312+X312)*O312</f>
        <v>333.62149390585853</v>
      </c>
      <c r="Z312" s="7">
        <v>1.1000000000000001</v>
      </c>
      <c r="AA312" s="7">
        <v>1</v>
      </c>
      <c r="AB312" s="1">
        <f>Y312*Z312*AA312</f>
        <v>366.98364329644443</v>
      </c>
      <c r="AC312" t="str">
        <f>CONCATENATE("https://wiki.52poke.com/wiki/", B312)</f>
        <v>https://wiki.52poke.com/wiki/烈焰马</v>
      </c>
      <c r="AD312" s="6">
        <f>(T312-AB312)^2</f>
        <v>1.9376835815559743E-8</v>
      </c>
      <c r="AE312" t="str">
        <f>IF(ISNUMBER(SEARCH(AE$1,$D312)),"T","")</f>
        <v/>
      </c>
      <c r="AF312" t="str">
        <f>IF(ISNUMBER(SEARCH(AF$1,$D312)),"T","")</f>
        <v>T</v>
      </c>
      <c r="AG312" t="str">
        <f>IF(ISNUMBER(SEARCH(AG$1,$D312)),"T","")</f>
        <v/>
      </c>
      <c r="AH312" t="str">
        <f>IF(ISNUMBER(SEARCH(AH$1,$D312)),"T","")</f>
        <v/>
      </c>
      <c r="AI312" t="str">
        <f>IF(ISNUMBER(SEARCH(AI$1,$D312)),"T","")</f>
        <v/>
      </c>
      <c r="AJ312" t="str">
        <f>IF(ISNUMBER(SEARCH(AJ$1,$D312)),"T","")</f>
        <v/>
      </c>
      <c r="AK312" t="str">
        <f>IF(ISNUMBER(SEARCH(AK$1,$D312)),"T","")</f>
        <v/>
      </c>
      <c r="AL312" t="str">
        <f>IF(ISNUMBER(SEARCH(AL$1,$D312)),"T","")</f>
        <v/>
      </c>
      <c r="AM312" t="str">
        <f>IF(ISNUMBER(SEARCH(AM$1,$D312)),"T","")</f>
        <v/>
      </c>
      <c r="AN312" t="str">
        <f>IF(ISNUMBER(SEARCH(AN$1,$D312)),"T","")</f>
        <v/>
      </c>
      <c r="AO312" t="str">
        <f>IF(ISNUMBER(SEARCH(AO$1,$D312)),"T","")</f>
        <v/>
      </c>
      <c r="AP312" t="str">
        <f>IF(ISNUMBER(SEARCH(AP$1,$D312)),"T","")</f>
        <v/>
      </c>
      <c r="AQ312" t="str">
        <f>IF(ISNUMBER(SEARCH(AQ$1,$D312)),"T","")</f>
        <v/>
      </c>
      <c r="AR312" t="str">
        <f>IF(ISNUMBER(SEARCH(AR$1,$D312)),"T","")</f>
        <v/>
      </c>
      <c r="AS312" t="str">
        <f>IF(ISNUMBER(SEARCH(AS$1,$D312)),"T","")</f>
        <v/>
      </c>
      <c r="AT312" t="str">
        <f>IF(ISNUMBER(SEARCH(AT$1,$D312)),"T","")</f>
        <v/>
      </c>
      <c r="AU312" t="str">
        <f>IF(ISNUMBER(SEARCH(AU$1,$D312)),"T","")</f>
        <v/>
      </c>
      <c r="AV312" t="str">
        <f>IF(ISNUMBER(SEARCH(AV$1,$D312)),"T","")</f>
        <v/>
      </c>
    </row>
    <row r="313" spans="1:48" x14ac:dyDescent="0.85">
      <c r="A313">
        <v>576</v>
      </c>
      <c r="B313" t="s">
        <v>1282</v>
      </c>
      <c r="C313" t="s">
        <v>1283</v>
      </c>
      <c r="D313" t="s">
        <v>160</v>
      </c>
      <c r="E313">
        <v>5</v>
      </c>
      <c r="F313">
        <v>70</v>
      </c>
      <c r="G313">
        <v>55</v>
      </c>
      <c r="H313">
        <v>95</v>
      </c>
      <c r="I313">
        <v>95</v>
      </c>
      <c r="J313">
        <v>110</v>
      </c>
      <c r="K313">
        <v>65</v>
      </c>
      <c r="L313">
        <f>MAX(G313,I313)</f>
        <v>95</v>
      </c>
      <c r="M313">
        <f>MIN(H313,J313)</f>
        <v>95</v>
      </c>
      <c r="N313" s="1">
        <f>(F313*2+31)/2+60</f>
        <v>145.5</v>
      </c>
      <c r="O313" s="1">
        <f>(L313*2+31)/2+5</f>
        <v>115.5</v>
      </c>
      <c r="P313" s="1">
        <f>(M313*2+31)/2+5</f>
        <v>115.5</v>
      </c>
      <c r="Q313" s="1">
        <f>N313*P313</f>
        <v>16805.25</v>
      </c>
      <c r="R313" s="1">
        <f>((H313*2+31)/2+5)*N313</f>
        <v>16805.25</v>
      </c>
      <c r="S313" s="1">
        <f>((J313*2+31)/2+5)*N313</f>
        <v>18987.75</v>
      </c>
      <c r="T313" s="1">
        <v>365.92319229724956</v>
      </c>
      <c r="U313" s="1">
        <f>IF(T313&lt;200, 0, T313)</f>
        <v>365.92319229724956</v>
      </c>
      <c r="V313" s="5">
        <f>U313*O313</f>
        <v>42264.128710332327</v>
      </c>
      <c r="W313" s="2">
        <f>Q313/(constants!$B$1 * constants!$B$2 * (110/250) * AVERAGE(0.8, 1) * 1.5)</f>
        <v>2.5747609349885545</v>
      </c>
      <c r="X313" s="3">
        <v>0.30538873801399402</v>
      </c>
      <c r="Y313" s="1">
        <f>(W313+X313)*O313</f>
        <v>332.65728723179438</v>
      </c>
      <c r="Z313" s="7">
        <v>1.1000000000000001</v>
      </c>
      <c r="AA313" s="7">
        <v>1</v>
      </c>
      <c r="AB313" s="1">
        <f>Y313*Z313*AA313</f>
        <v>365.92301595497383</v>
      </c>
      <c r="AC313" t="str">
        <f>CONCATENATE("https://wiki.52poke.com/wiki/", B313)</f>
        <v>https://wiki.52poke.com/wiki/哥德小姐</v>
      </c>
      <c r="AD313" s="6">
        <f>(T313-AB313)^2</f>
        <v>3.1096598206871473E-8</v>
      </c>
      <c r="AE313" t="str">
        <f>IF(ISNUMBER(SEARCH(AE$1,$D313)),"T","")</f>
        <v/>
      </c>
      <c r="AF313" t="str">
        <f>IF(ISNUMBER(SEARCH(AF$1,$D313)),"T","")</f>
        <v/>
      </c>
      <c r="AG313" t="str">
        <f>IF(ISNUMBER(SEARCH(AG$1,$D313)),"T","")</f>
        <v/>
      </c>
      <c r="AH313" t="str">
        <f>IF(ISNUMBER(SEARCH(AH$1,$D313)),"T","")</f>
        <v/>
      </c>
      <c r="AI313" t="str">
        <f>IF(ISNUMBER(SEARCH(AI$1,$D313)),"T","")</f>
        <v/>
      </c>
      <c r="AJ313" t="str">
        <f>IF(ISNUMBER(SEARCH(AJ$1,$D313)),"T","")</f>
        <v/>
      </c>
      <c r="AK313" t="str">
        <f>IF(ISNUMBER(SEARCH(AK$1,$D313)),"T","")</f>
        <v/>
      </c>
      <c r="AL313" t="str">
        <f>IF(ISNUMBER(SEARCH(AL$1,$D313)),"T","")</f>
        <v/>
      </c>
      <c r="AM313" t="str">
        <f>IF(ISNUMBER(SEARCH(AM$1,$D313)),"T","")</f>
        <v/>
      </c>
      <c r="AN313" t="str">
        <f>IF(ISNUMBER(SEARCH(AN$1,$D313)),"T","")</f>
        <v/>
      </c>
      <c r="AO313" t="str">
        <f>IF(ISNUMBER(SEARCH(AO$1,$D313)),"T","")</f>
        <v>T</v>
      </c>
      <c r="AP313" t="str">
        <f>IF(ISNUMBER(SEARCH(AP$1,$D313)),"T","")</f>
        <v/>
      </c>
      <c r="AQ313" t="str">
        <f>IF(ISNUMBER(SEARCH(AQ$1,$D313)),"T","")</f>
        <v/>
      </c>
      <c r="AR313" t="str">
        <f>IF(ISNUMBER(SEARCH(AR$1,$D313)),"T","")</f>
        <v/>
      </c>
      <c r="AS313" t="str">
        <f>IF(ISNUMBER(SEARCH(AS$1,$D313)),"T","")</f>
        <v/>
      </c>
      <c r="AT313" t="str">
        <f>IF(ISNUMBER(SEARCH(AT$1,$D313)),"T","")</f>
        <v/>
      </c>
      <c r="AU313" t="str">
        <f>IF(ISNUMBER(SEARCH(AU$1,$D313)),"T","")</f>
        <v/>
      </c>
      <c r="AV313" t="str">
        <f>IF(ISNUMBER(SEARCH(AV$1,$D313)),"T","")</f>
        <v/>
      </c>
    </row>
    <row r="314" spans="1:48" x14ac:dyDescent="0.85">
      <c r="A314">
        <v>85</v>
      </c>
      <c r="B314" t="s">
        <v>209</v>
      </c>
      <c r="C314" t="s">
        <v>210</v>
      </c>
      <c r="D314" t="s">
        <v>47</v>
      </c>
      <c r="E314">
        <v>1</v>
      </c>
      <c r="F314">
        <v>60</v>
      </c>
      <c r="G314">
        <v>110</v>
      </c>
      <c r="H314">
        <v>70</v>
      </c>
      <c r="I314">
        <v>60</v>
      </c>
      <c r="J314">
        <v>60</v>
      </c>
      <c r="K314">
        <v>110</v>
      </c>
      <c r="L314">
        <f>MAX(G314,I314)</f>
        <v>110</v>
      </c>
      <c r="M314">
        <f>MIN(H314,J314)</f>
        <v>60</v>
      </c>
      <c r="N314" s="1">
        <f>(F314*2+31)/2+60</f>
        <v>135.5</v>
      </c>
      <c r="O314" s="1">
        <f>(L314*2+31)/2+5</f>
        <v>130.5</v>
      </c>
      <c r="P314" s="1">
        <f>(M314*2+31)/2+5</f>
        <v>80.5</v>
      </c>
      <c r="Q314" s="1">
        <f>N314*P314</f>
        <v>10907.75</v>
      </c>
      <c r="R314" s="1">
        <f>((H314*2+31)/2+5)*N314</f>
        <v>12262.75</v>
      </c>
      <c r="S314" s="1">
        <f>((J314*2+31)/2+5)*N314</f>
        <v>10907.75</v>
      </c>
      <c r="T314" s="1">
        <v>365.48835458349799</v>
      </c>
      <c r="U314" s="1">
        <f>IF(T314&lt;200, 0, T314)</f>
        <v>365.48835458349799</v>
      </c>
      <c r="V314" s="5">
        <f>U314*O314</f>
        <v>47696.230273146488</v>
      </c>
      <c r="W314" s="2">
        <f>Q314/(constants!$B$1 * constants!$B$2 * (110/250) * AVERAGE(0.8, 1) * 1.5)</f>
        <v>1.6711949294786692</v>
      </c>
      <c r="X314" s="3">
        <v>0.8748742120098566</v>
      </c>
      <c r="Y314" s="1">
        <f>(W314+X314)*O314</f>
        <v>332.26202296425265</v>
      </c>
      <c r="Z314" s="7">
        <v>1.1000000000000001</v>
      </c>
      <c r="AA314" s="7">
        <v>1</v>
      </c>
      <c r="AB314" s="1">
        <f>Y314*Z314*AA314</f>
        <v>365.48822526067795</v>
      </c>
      <c r="AC314" t="str">
        <f>CONCATENATE("https://wiki.52poke.com/wiki/", B314)</f>
        <v>https://wiki.52poke.com/wiki/嘟嘟利</v>
      </c>
      <c r="AD314" s="6">
        <f>(T314-AB314)^2</f>
        <v>1.6724391784094899E-8</v>
      </c>
      <c r="AE314" t="str">
        <f>IF(ISNUMBER(SEARCH(AE$1,$D314)),"T","")</f>
        <v>T</v>
      </c>
      <c r="AF314" t="str">
        <f>IF(ISNUMBER(SEARCH(AF$1,$D314)),"T","")</f>
        <v/>
      </c>
      <c r="AG314" t="str">
        <f>IF(ISNUMBER(SEARCH(AG$1,$D314)),"T","")</f>
        <v/>
      </c>
      <c r="AH314" t="str">
        <f>IF(ISNUMBER(SEARCH(AH$1,$D314)),"T","")</f>
        <v/>
      </c>
      <c r="AI314" t="str">
        <f>IF(ISNUMBER(SEARCH(AI$1,$D314)),"T","")</f>
        <v/>
      </c>
      <c r="AJ314" t="str">
        <f>IF(ISNUMBER(SEARCH(AJ$1,$D314)),"T","")</f>
        <v/>
      </c>
      <c r="AK314" t="str">
        <f>IF(ISNUMBER(SEARCH(AK$1,$D314)),"T","")</f>
        <v/>
      </c>
      <c r="AL314" t="str">
        <f>IF(ISNUMBER(SEARCH(AL$1,$D314)),"T","")</f>
        <v/>
      </c>
      <c r="AM314" t="str">
        <f>IF(ISNUMBER(SEARCH(AM$1,$D314)),"T","")</f>
        <v/>
      </c>
      <c r="AN314" t="str">
        <f>IF(ISNUMBER(SEARCH(AN$1,$D314)),"T","")</f>
        <v>T</v>
      </c>
      <c r="AO314" t="str">
        <f>IF(ISNUMBER(SEARCH(AO$1,$D314)),"T","")</f>
        <v/>
      </c>
      <c r="AP314" t="str">
        <f>IF(ISNUMBER(SEARCH(AP$1,$D314)),"T","")</f>
        <v/>
      </c>
      <c r="AQ314" t="str">
        <f>IF(ISNUMBER(SEARCH(AQ$1,$D314)),"T","")</f>
        <v/>
      </c>
      <c r="AR314" t="str">
        <f>IF(ISNUMBER(SEARCH(AR$1,$D314)),"T","")</f>
        <v/>
      </c>
      <c r="AS314" t="str">
        <f>IF(ISNUMBER(SEARCH(AS$1,$D314)),"T","")</f>
        <v/>
      </c>
      <c r="AT314" t="str">
        <f>IF(ISNUMBER(SEARCH(AT$1,$D314)),"T","")</f>
        <v/>
      </c>
      <c r="AU314" t="str">
        <f>IF(ISNUMBER(SEARCH(AU$1,$D314)),"T","")</f>
        <v/>
      </c>
      <c r="AV314" t="str">
        <f>IF(ISNUMBER(SEARCH(AV$1,$D314)),"T","")</f>
        <v/>
      </c>
    </row>
    <row r="315" spans="1:48" x14ac:dyDescent="0.85">
      <c r="A315">
        <v>335</v>
      </c>
      <c r="B315" t="s">
        <v>769</v>
      </c>
      <c r="C315" t="s">
        <v>770</v>
      </c>
      <c r="D315" t="s">
        <v>265</v>
      </c>
      <c r="E315">
        <v>3</v>
      </c>
      <c r="F315">
        <v>73</v>
      </c>
      <c r="G315">
        <v>115</v>
      </c>
      <c r="H315">
        <v>60</v>
      </c>
      <c r="I315">
        <v>60</v>
      </c>
      <c r="J315">
        <v>60</v>
      </c>
      <c r="K315">
        <v>90</v>
      </c>
      <c r="L315">
        <f>MAX(G315,I315)</f>
        <v>115</v>
      </c>
      <c r="M315">
        <f>MIN(H315,J315)</f>
        <v>60</v>
      </c>
      <c r="N315" s="1">
        <f>(F315*2+31)/2+60</f>
        <v>148.5</v>
      </c>
      <c r="O315" s="1">
        <f>(L315*2+31)/2+5</f>
        <v>135.5</v>
      </c>
      <c r="P315" s="1">
        <f>(M315*2+31)/2+5</f>
        <v>80.5</v>
      </c>
      <c r="Q315" s="1">
        <f>N315*P315</f>
        <v>11954.25</v>
      </c>
      <c r="R315" s="1">
        <f>((H315*2+31)/2+5)*N315</f>
        <v>11954.25</v>
      </c>
      <c r="S315" s="1">
        <f>((J315*2+31)/2+5)*N315</f>
        <v>11954.25</v>
      </c>
      <c r="T315" s="1">
        <v>365.46899709173891</v>
      </c>
      <c r="U315" s="1">
        <f>IF(T315&lt;200, 0, T315)</f>
        <v>365.46899709173891</v>
      </c>
      <c r="V315" s="5">
        <f>U315*O315</f>
        <v>49521.049105930622</v>
      </c>
      <c r="W315" s="2">
        <f>Q315/(constants!$B$1 * constants!$B$2 * (110/250) * AVERAGE(0.8, 1) * 1.5)</f>
        <v>1.8315309743733017</v>
      </c>
      <c r="X315" s="3">
        <v>0.62045728413919976</v>
      </c>
      <c r="Y315" s="1">
        <f>(W315+X315)*O315</f>
        <v>332.2444090284439</v>
      </c>
      <c r="Z315" s="7">
        <v>1.1000000000000001</v>
      </c>
      <c r="AA315" s="7">
        <v>1</v>
      </c>
      <c r="AB315" s="1">
        <f>Y315*Z315*AA315</f>
        <v>365.46884993128833</v>
      </c>
      <c r="AC315" t="str">
        <f>CONCATENATE("https://wiki.52poke.com/wiki/", B315)</f>
        <v>https://wiki.52poke.com/wiki/猫鼬斩</v>
      </c>
      <c r="AD315" s="6">
        <f>(T315-AB315)^2</f>
        <v>2.1656198215185566E-8</v>
      </c>
      <c r="AE315" t="str">
        <f>IF(ISNUMBER(SEARCH(AE$1,$D315)),"T","")</f>
        <v>T</v>
      </c>
      <c r="AF315" t="str">
        <f>IF(ISNUMBER(SEARCH(AF$1,$D315)),"T","")</f>
        <v/>
      </c>
      <c r="AG315" t="str">
        <f>IF(ISNUMBER(SEARCH(AG$1,$D315)),"T","")</f>
        <v/>
      </c>
      <c r="AH315" t="str">
        <f>IF(ISNUMBER(SEARCH(AH$1,$D315)),"T","")</f>
        <v/>
      </c>
      <c r="AI315" t="str">
        <f>IF(ISNUMBER(SEARCH(AI$1,$D315)),"T","")</f>
        <v/>
      </c>
      <c r="AJ315" t="str">
        <f>IF(ISNUMBER(SEARCH(AJ$1,$D315)),"T","")</f>
        <v/>
      </c>
      <c r="AK315" t="str">
        <f>IF(ISNUMBER(SEARCH(AK$1,$D315)),"T","")</f>
        <v/>
      </c>
      <c r="AL315" t="str">
        <f>IF(ISNUMBER(SEARCH(AL$1,$D315)),"T","")</f>
        <v/>
      </c>
      <c r="AM315" t="str">
        <f>IF(ISNUMBER(SEARCH(AM$1,$D315)),"T","")</f>
        <v/>
      </c>
      <c r="AN315" t="str">
        <f>IF(ISNUMBER(SEARCH(AN$1,$D315)),"T","")</f>
        <v/>
      </c>
      <c r="AO315" t="str">
        <f>IF(ISNUMBER(SEARCH(AO$1,$D315)),"T","")</f>
        <v/>
      </c>
      <c r="AP315" t="str">
        <f>IF(ISNUMBER(SEARCH(AP$1,$D315)),"T","")</f>
        <v/>
      </c>
      <c r="AQ315" t="str">
        <f>IF(ISNUMBER(SEARCH(AQ$1,$D315)),"T","")</f>
        <v/>
      </c>
      <c r="AR315" t="str">
        <f>IF(ISNUMBER(SEARCH(AR$1,$D315)),"T","")</f>
        <v/>
      </c>
      <c r="AS315" t="str">
        <f>IF(ISNUMBER(SEARCH(AS$1,$D315)),"T","")</f>
        <v/>
      </c>
      <c r="AT315" t="str">
        <f>IF(ISNUMBER(SEARCH(AT$1,$D315)),"T","")</f>
        <v/>
      </c>
      <c r="AU315" t="str">
        <f>IF(ISNUMBER(SEARCH(AU$1,$D315)),"T","")</f>
        <v/>
      </c>
      <c r="AV315" t="str">
        <f>IF(ISNUMBER(SEARCH(AV$1,$D315)),"T","")</f>
        <v/>
      </c>
    </row>
    <row r="316" spans="1:48" x14ac:dyDescent="0.85">
      <c r="A316">
        <v>606</v>
      </c>
      <c r="B316" t="s">
        <v>1347</v>
      </c>
      <c r="C316" t="s">
        <v>1348</v>
      </c>
      <c r="D316" t="s">
        <v>160</v>
      </c>
      <c r="E316">
        <v>5</v>
      </c>
      <c r="F316">
        <v>75</v>
      </c>
      <c r="G316">
        <v>75</v>
      </c>
      <c r="H316">
        <v>75</v>
      </c>
      <c r="I316">
        <v>125</v>
      </c>
      <c r="J316">
        <v>95</v>
      </c>
      <c r="K316">
        <v>40</v>
      </c>
      <c r="L316">
        <f>MAX(G316,I316)</f>
        <v>125</v>
      </c>
      <c r="M316">
        <f>MIN(H316,J316)</f>
        <v>75</v>
      </c>
      <c r="N316" s="1">
        <f>(F316*2+31)/2+60</f>
        <v>150.5</v>
      </c>
      <c r="O316" s="1">
        <f>(L316*2+31)/2+5</f>
        <v>145.5</v>
      </c>
      <c r="P316" s="1">
        <f>(M316*2+31)/2+5</f>
        <v>95.5</v>
      </c>
      <c r="Q316" s="1">
        <f>N316*P316</f>
        <v>14372.75</v>
      </c>
      <c r="R316" s="1">
        <f>((H316*2+31)/2+5)*N316</f>
        <v>14372.75</v>
      </c>
      <c r="S316" s="1">
        <f>((J316*2+31)/2+5)*N316</f>
        <v>17382.75</v>
      </c>
      <c r="T316" s="1">
        <v>365.36506423545018</v>
      </c>
      <c r="U316" s="1">
        <f>IF(T316&lt;200, 0, T316)</f>
        <v>365.36506423545018</v>
      </c>
      <c r="V316" s="5">
        <f>U316*O316</f>
        <v>53160.616846258003</v>
      </c>
      <c r="W316" s="2">
        <f>Q316/(constants!$B$1 * constants!$B$2 * (110/250) * AVERAGE(0.8, 1) * 1.5)</f>
        <v>2.2020734727752784</v>
      </c>
      <c r="X316" s="3">
        <v>8.0743610915752662E-2</v>
      </c>
      <c r="Y316" s="1">
        <f>(W316+X316)*O316</f>
        <v>332.14988567704501</v>
      </c>
      <c r="Z316" s="7">
        <v>1.1000000000000001</v>
      </c>
      <c r="AA316" s="7">
        <v>1</v>
      </c>
      <c r="AB316" s="1">
        <f>Y316*Z316*AA316</f>
        <v>365.36487424474956</v>
      </c>
      <c r="AC316" t="str">
        <f>CONCATENATE("https://wiki.52poke.com/wiki/", B316)</f>
        <v>https://wiki.52poke.com/wiki/大宇怪</v>
      </c>
      <c r="AD316" s="6">
        <f>(T316-AB316)^2</f>
        <v>3.609646632173326E-8</v>
      </c>
      <c r="AE316" t="str">
        <f>IF(ISNUMBER(SEARCH(AE$1,$D316)),"T","")</f>
        <v/>
      </c>
      <c r="AF316" t="str">
        <f>IF(ISNUMBER(SEARCH(AF$1,$D316)),"T","")</f>
        <v/>
      </c>
      <c r="AG316" t="str">
        <f>IF(ISNUMBER(SEARCH(AG$1,$D316)),"T","")</f>
        <v/>
      </c>
      <c r="AH316" t="str">
        <f>IF(ISNUMBER(SEARCH(AH$1,$D316)),"T","")</f>
        <v/>
      </c>
      <c r="AI316" t="str">
        <f>IF(ISNUMBER(SEARCH(AI$1,$D316)),"T","")</f>
        <v/>
      </c>
      <c r="AJ316" t="str">
        <f>IF(ISNUMBER(SEARCH(AJ$1,$D316)),"T","")</f>
        <v/>
      </c>
      <c r="AK316" t="str">
        <f>IF(ISNUMBER(SEARCH(AK$1,$D316)),"T","")</f>
        <v/>
      </c>
      <c r="AL316" t="str">
        <f>IF(ISNUMBER(SEARCH(AL$1,$D316)),"T","")</f>
        <v/>
      </c>
      <c r="AM316" t="str">
        <f>IF(ISNUMBER(SEARCH(AM$1,$D316)),"T","")</f>
        <v/>
      </c>
      <c r="AN316" t="str">
        <f>IF(ISNUMBER(SEARCH(AN$1,$D316)),"T","")</f>
        <v/>
      </c>
      <c r="AO316" t="str">
        <f>IF(ISNUMBER(SEARCH(AO$1,$D316)),"T","")</f>
        <v>T</v>
      </c>
      <c r="AP316" t="str">
        <f>IF(ISNUMBER(SEARCH(AP$1,$D316)),"T","")</f>
        <v/>
      </c>
      <c r="AQ316" t="str">
        <f>IF(ISNUMBER(SEARCH(AQ$1,$D316)),"T","")</f>
        <v/>
      </c>
      <c r="AR316" t="str">
        <f>IF(ISNUMBER(SEARCH(AR$1,$D316)),"T","")</f>
        <v/>
      </c>
      <c r="AS316" t="str">
        <f>IF(ISNUMBER(SEARCH(AS$1,$D316)),"T","")</f>
        <v/>
      </c>
      <c r="AT316" t="str">
        <f>IF(ISNUMBER(SEARCH(AT$1,$D316)),"T","")</f>
        <v/>
      </c>
      <c r="AU316" t="str">
        <f>IF(ISNUMBER(SEARCH(AU$1,$D316)),"T","")</f>
        <v/>
      </c>
      <c r="AV316" t="str">
        <f>IF(ISNUMBER(SEARCH(AV$1,$D316)),"T","")</f>
        <v/>
      </c>
    </row>
    <row r="317" spans="1:48" x14ac:dyDescent="0.85">
      <c r="A317">
        <v>521</v>
      </c>
      <c r="B317" t="s">
        <v>1167</v>
      </c>
      <c r="C317" t="s">
        <v>1168</v>
      </c>
      <c r="D317" t="s">
        <v>47</v>
      </c>
      <c r="E317">
        <v>5</v>
      </c>
      <c r="F317">
        <v>80</v>
      </c>
      <c r="G317">
        <v>115</v>
      </c>
      <c r="H317">
        <v>80</v>
      </c>
      <c r="I317">
        <v>65</v>
      </c>
      <c r="J317">
        <v>55</v>
      </c>
      <c r="K317">
        <v>93</v>
      </c>
      <c r="L317">
        <f>MAX(G317,I317)</f>
        <v>115</v>
      </c>
      <c r="M317">
        <f>MIN(H317,J317)</f>
        <v>55</v>
      </c>
      <c r="N317" s="1">
        <f>(F317*2+31)/2+60</f>
        <v>155.5</v>
      </c>
      <c r="O317" s="1">
        <f>(L317*2+31)/2+5</f>
        <v>135.5</v>
      </c>
      <c r="P317" s="1">
        <f>(M317*2+31)/2+5</f>
        <v>75.5</v>
      </c>
      <c r="Q317" s="1">
        <f>N317*P317</f>
        <v>11740.25</v>
      </c>
      <c r="R317" s="1">
        <f>((H317*2+31)/2+5)*N317</f>
        <v>15627.75</v>
      </c>
      <c r="S317" s="1">
        <f>((J317*2+31)/2+5)*N317</f>
        <v>11740.25</v>
      </c>
      <c r="T317" s="1">
        <v>365.31144330767967</v>
      </c>
      <c r="U317" s="1">
        <f>IF(T317&lt;200, 0, T317)</f>
        <v>365.31144330767967</v>
      </c>
      <c r="V317" s="5">
        <f>U317*O317</f>
        <v>49499.700568190594</v>
      </c>
      <c r="W317" s="2">
        <f>Q317/(constants!$B$1 * constants!$B$2 * (110/250) * AVERAGE(0.8, 1) * 1.5)</f>
        <v>1.7987436704005819</v>
      </c>
      <c r="X317" s="3">
        <v>0.65218755255570238</v>
      </c>
      <c r="Y317" s="1">
        <f>(W317+X317)*O317</f>
        <v>332.1011807105765</v>
      </c>
      <c r="Z317" s="7">
        <v>1.1000000000000001</v>
      </c>
      <c r="AA317" s="7">
        <v>1</v>
      </c>
      <c r="AB317" s="1">
        <f>Y317*Z317*AA317</f>
        <v>365.31129878163421</v>
      </c>
      <c r="AC317" t="str">
        <f>CONCATENATE("https://wiki.52poke.com/wiki/", B317)</f>
        <v>https://wiki.52poke.com/wiki/高傲雉鸡</v>
      </c>
      <c r="AD317" s="6">
        <f>(T317-AB317)^2</f>
        <v>2.088777781637098E-8</v>
      </c>
      <c r="AE317" t="str">
        <f>IF(ISNUMBER(SEARCH(AE$1,$D317)),"T","")</f>
        <v>T</v>
      </c>
      <c r="AF317" t="str">
        <f>IF(ISNUMBER(SEARCH(AF$1,$D317)),"T","")</f>
        <v/>
      </c>
      <c r="AG317" t="str">
        <f>IF(ISNUMBER(SEARCH(AG$1,$D317)),"T","")</f>
        <v/>
      </c>
      <c r="AH317" t="str">
        <f>IF(ISNUMBER(SEARCH(AH$1,$D317)),"T","")</f>
        <v/>
      </c>
      <c r="AI317" t="str">
        <f>IF(ISNUMBER(SEARCH(AI$1,$D317)),"T","")</f>
        <v/>
      </c>
      <c r="AJ317" t="str">
        <f>IF(ISNUMBER(SEARCH(AJ$1,$D317)),"T","")</f>
        <v/>
      </c>
      <c r="AK317" t="str">
        <f>IF(ISNUMBER(SEARCH(AK$1,$D317)),"T","")</f>
        <v/>
      </c>
      <c r="AL317" t="str">
        <f>IF(ISNUMBER(SEARCH(AL$1,$D317)),"T","")</f>
        <v/>
      </c>
      <c r="AM317" t="str">
        <f>IF(ISNUMBER(SEARCH(AM$1,$D317)),"T","")</f>
        <v/>
      </c>
      <c r="AN317" t="str">
        <f>IF(ISNUMBER(SEARCH(AN$1,$D317)),"T","")</f>
        <v>T</v>
      </c>
      <c r="AO317" t="str">
        <f>IF(ISNUMBER(SEARCH(AO$1,$D317)),"T","")</f>
        <v/>
      </c>
      <c r="AP317" t="str">
        <f>IF(ISNUMBER(SEARCH(AP$1,$D317)),"T","")</f>
        <v/>
      </c>
      <c r="AQ317" t="str">
        <f>IF(ISNUMBER(SEARCH(AQ$1,$D317)),"T","")</f>
        <v/>
      </c>
      <c r="AR317" t="str">
        <f>IF(ISNUMBER(SEARCH(AR$1,$D317)),"T","")</f>
        <v/>
      </c>
      <c r="AS317" t="str">
        <f>IF(ISNUMBER(SEARCH(AS$1,$D317)),"T","")</f>
        <v/>
      </c>
      <c r="AT317" t="str">
        <f>IF(ISNUMBER(SEARCH(AT$1,$D317)),"T","")</f>
        <v/>
      </c>
      <c r="AU317" t="str">
        <f>IF(ISNUMBER(SEARCH(AU$1,$D317)),"T","")</f>
        <v/>
      </c>
      <c r="AV317" t="str">
        <f>IF(ISNUMBER(SEARCH(AV$1,$D317)),"T","")</f>
        <v/>
      </c>
    </row>
    <row r="318" spans="1:48" x14ac:dyDescent="0.85">
      <c r="A318">
        <v>472</v>
      </c>
      <c r="B318" t="s">
        <v>1062</v>
      </c>
      <c r="C318" t="s">
        <v>1063</v>
      </c>
      <c r="D318" t="s">
        <v>487</v>
      </c>
      <c r="E318">
        <v>4</v>
      </c>
      <c r="F318">
        <v>75</v>
      </c>
      <c r="G318">
        <v>95</v>
      </c>
      <c r="H318">
        <v>125</v>
      </c>
      <c r="I318">
        <v>45</v>
      </c>
      <c r="J318">
        <v>75</v>
      </c>
      <c r="K318">
        <v>95</v>
      </c>
      <c r="L318">
        <f>MAX(G318,I318)</f>
        <v>95</v>
      </c>
      <c r="M318">
        <f>MIN(H318,J318)</f>
        <v>75</v>
      </c>
      <c r="N318" s="1">
        <f>(F318*2+31)/2+60</f>
        <v>150.5</v>
      </c>
      <c r="O318" s="1">
        <f>(L318*2+31)/2+5</f>
        <v>115.5</v>
      </c>
      <c r="P318" s="1">
        <f>(M318*2+31)/2+5</f>
        <v>95.5</v>
      </c>
      <c r="Q318" s="1">
        <f>N318*P318</f>
        <v>14372.75</v>
      </c>
      <c r="R318" s="1">
        <f>((H318*2+31)/2+5)*N318</f>
        <v>21897.75</v>
      </c>
      <c r="S318" s="1">
        <f>((J318*2+31)/2+5)*N318</f>
        <v>14372.75</v>
      </c>
      <c r="T318" s="1">
        <v>365.29234363168354</v>
      </c>
      <c r="U318" s="1">
        <f>IF(T318&lt;200, 0, T318)</f>
        <v>365.29234363168354</v>
      </c>
      <c r="V318" s="5">
        <f>U318*O318</f>
        <v>42191.265689459447</v>
      </c>
      <c r="W318" s="2">
        <f>Q318/(constants!$B$1 * constants!$B$2 * (110/250) * AVERAGE(0.8, 1) * 1.5)</f>
        <v>2.2020734727752784</v>
      </c>
      <c r="X318" s="3">
        <v>0.67311104366961105</v>
      </c>
      <c r="Y318" s="1">
        <f>(W318+X318)*O318</f>
        <v>332.08381164938476</v>
      </c>
      <c r="Z318" s="7">
        <v>1.1000000000000001</v>
      </c>
      <c r="AA318" s="7">
        <v>1</v>
      </c>
      <c r="AB318" s="1">
        <f>Y318*Z318*AA318</f>
        <v>365.29219281432324</v>
      </c>
      <c r="AC318" t="str">
        <f>CONCATENATE("https://wiki.52poke.com/wiki/", B318)</f>
        <v>https://wiki.52poke.com/wiki/天蝎王</v>
      </c>
      <c r="AD318" s="6">
        <f>(T318-AB318)^2</f>
        <v>2.274587616571129E-8</v>
      </c>
      <c r="AE318" t="str">
        <f>IF(ISNUMBER(SEARCH(AE$1,$D318)),"T","")</f>
        <v/>
      </c>
      <c r="AF318" t="str">
        <f>IF(ISNUMBER(SEARCH(AF$1,$D318)),"T","")</f>
        <v/>
      </c>
      <c r="AG318" t="str">
        <f>IF(ISNUMBER(SEARCH(AG$1,$D318)),"T","")</f>
        <v/>
      </c>
      <c r="AH318" t="str">
        <f>IF(ISNUMBER(SEARCH(AH$1,$D318)),"T","")</f>
        <v/>
      </c>
      <c r="AI318" t="str">
        <f>IF(ISNUMBER(SEARCH(AI$1,$D318)),"T","")</f>
        <v/>
      </c>
      <c r="AJ318" t="str">
        <f>IF(ISNUMBER(SEARCH(AJ$1,$D318)),"T","")</f>
        <v/>
      </c>
      <c r="AK318" t="str">
        <f>IF(ISNUMBER(SEARCH(AK$1,$D318)),"T","")</f>
        <v/>
      </c>
      <c r="AL318" t="str">
        <f>IF(ISNUMBER(SEARCH(AL$1,$D318)),"T","")</f>
        <v/>
      </c>
      <c r="AM318" t="str">
        <f>IF(ISNUMBER(SEARCH(AM$1,$D318)),"T","")</f>
        <v>T</v>
      </c>
      <c r="AN318" t="str">
        <f>IF(ISNUMBER(SEARCH(AN$1,$D318)),"T","")</f>
        <v>T</v>
      </c>
      <c r="AO318" t="str">
        <f>IF(ISNUMBER(SEARCH(AO$1,$D318)),"T","")</f>
        <v/>
      </c>
      <c r="AP318" t="str">
        <f>IF(ISNUMBER(SEARCH(AP$1,$D318)),"T","")</f>
        <v/>
      </c>
      <c r="AQ318" t="str">
        <f>IF(ISNUMBER(SEARCH(AQ$1,$D318)),"T","")</f>
        <v/>
      </c>
      <c r="AR318" t="str">
        <f>IF(ISNUMBER(SEARCH(AR$1,$D318)),"T","")</f>
        <v/>
      </c>
      <c r="AS318" t="str">
        <f>IF(ISNUMBER(SEARCH(AS$1,$D318)),"T","")</f>
        <v/>
      </c>
      <c r="AT318" t="str">
        <f>IF(ISNUMBER(SEARCH(AT$1,$D318)),"T","")</f>
        <v/>
      </c>
      <c r="AU318" t="str">
        <f>IF(ISNUMBER(SEARCH(AU$1,$D318)),"T","")</f>
        <v/>
      </c>
      <c r="AV318" t="str">
        <f>IF(ISNUMBER(SEARCH(AV$1,$D318)),"T","")</f>
        <v/>
      </c>
    </row>
    <row r="319" spans="1:48" x14ac:dyDescent="0.85">
      <c r="A319">
        <v>671</v>
      </c>
      <c r="B319" t="s">
        <v>1490</v>
      </c>
      <c r="C319" t="s">
        <v>1491</v>
      </c>
      <c r="D319" t="s">
        <v>92</v>
      </c>
      <c r="E319">
        <v>6</v>
      </c>
      <c r="F319">
        <v>78</v>
      </c>
      <c r="G319">
        <v>65</v>
      </c>
      <c r="H319">
        <v>68</v>
      </c>
      <c r="I319">
        <v>112</v>
      </c>
      <c r="J319">
        <v>154</v>
      </c>
      <c r="K319">
        <v>75</v>
      </c>
      <c r="L319">
        <f>MAX(G319,I319)</f>
        <v>112</v>
      </c>
      <c r="M319">
        <f>MIN(H319,J319)</f>
        <v>68</v>
      </c>
      <c r="N319" s="1">
        <f>(F319*2+31)/2+60</f>
        <v>153.5</v>
      </c>
      <c r="O319" s="1">
        <f>(L319*2+31)/2+5</f>
        <v>132.5</v>
      </c>
      <c r="P319" s="1">
        <f>(M319*2+31)/2+5</f>
        <v>88.5</v>
      </c>
      <c r="Q319" s="1">
        <f>N319*P319</f>
        <v>13584.75</v>
      </c>
      <c r="R319" s="1">
        <f>((H319*2+31)/2+5)*N319</f>
        <v>13584.75</v>
      </c>
      <c r="S319" s="1">
        <f>((J319*2+31)/2+5)*N319</f>
        <v>26785.75</v>
      </c>
      <c r="T319" s="1">
        <v>365.12177600386184</v>
      </c>
      <c r="U319" s="1">
        <f>IF(T319&lt;200, 0, T319)</f>
        <v>365.12177600386184</v>
      </c>
      <c r="V319" s="5">
        <f>U319*O319</f>
        <v>48378.63532051169</v>
      </c>
      <c r="W319" s="2">
        <f>Q319/(constants!$B$1 * constants!$B$2 * (110/250) * AVERAGE(0.8, 1) * 1.5)</f>
        <v>2.081342652539282</v>
      </c>
      <c r="X319" s="3">
        <v>0.42377990302863</v>
      </c>
      <c r="Y319" s="1">
        <f>(W319+X319)*O319</f>
        <v>331.9287386127483</v>
      </c>
      <c r="Z319" s="7">
        <v>1.1000000000000001</v>
      </c>
      <c r="AA319" s="7">
        <v>1</v>
      </c>
      <c r="AB319" s="1">
        <f>Y319*Z319*AA319</f>
        <v>365.12161247402315</v>
      </c>
      <c r="AC319" t="str">
        <f>CONCATENATE("https://wiki.52poke.com/wiki/", B319)</f>
        <v>https://wiki.52poke.com/wiki/花洁夫人</v>
      </c>
      <c r="AD319" s="6">
        <f>(T319-AB319)^2</f>
        <v>2.6742008141088433E-8</v>
      </c>
      <c r="AE319" t="str">
        <f>IF(ISNUMBER(SEARCH(AE$1,$D319)),"T","")</f>
        <v/>
      </c>
      <c r="AF319" t="str">
        <f>IF(ISNUMBER(SEARCH(AF$1,$D319)),"T","")</f>
        <v/>
      </c>
      <c r="AG319" t="str">
        <f>IF(ISNUMBER(SEARCH(AG$1,$D319)),"T","")</f>
        <v/>
      </c>
      <c r="AH319" t="str">
        <f>IF(ISNUMBER(SEARCH(AH$1,$D319)),"T","")</f>
        <v/>
      </c>
      <c r="AI319" t="str">
        <f>IF(ISNUMBER(SEARCH(AI$1,$D319)),"T","")</f>
        <v/>
      </c>
      <c r="AJ319" t="str">
        <f>IF(ISNUMBER(SEARCH(AJ$1,$D319)),"T","")</f>
        <v/>
      </c>
      <c r="AK319" t="str">
        <f>IF(ISNUMBER(SEARCH(AK$1,$D319)),"T","")</f>
        <v/>
      </c>
      <c r="AL319" t="str">
        <f>IF(ISNUMBER(SEARCH(AL$1,$D319)),"T","")</f>
        <v/>
      </c>
      <c r="AM319" t="str">
        <f>IF(ISNUMBER(SEARCH(AM$1,$D319)),"T","")</f>
        <v/>
      </c>
      <c r="AN319" t="str">
        <f>IF(ISNUMBER(SEARCH(AN$1,$D319)),"T","")</f>
        <v/>
      </c>
      <c r="AO319" t="str">
        <f>IF(ISNUMBER(SEARCH(AO$1,$D319)),"T","")</f>
        <v/>
      </c>
      <c r="AP319" t="str">
        <f>IF(ISNUMBER(SEARCH(AP$1,$D319)),"T","")</f>
        <v/>
      </c>
      <c r="AQ319" t="str">
        <f>IF(ISNUMBER(SEARCH(AQ$1,$D319)),"T","")</f>
        <v/>
      </c>
      <c r="AR319" t="str">
        <f>IF(ISNUMBER(SEARCH(AR$1,$D319)),"T","")</f>
        <v/>
      </c>
      <c r="AS319" t="str">
        <f>IF(ISNUMBER(SEARCH(AS$1,$D319)),"T","")</f>
        <v/>
      </c>
      <c r="AT319" t="str">
        <f>IF(ISNUMBER(SEARCH(AT$1,$D319)),"T","")</f>
        <v/>
      </c>
      <c r="AU319" t="str">
        <f>IF(ISNUMBER(SEARCH(AU$1,$D319)),"T","")</f>
        <v/>
      </c>
      <c r="AV319" t="str">
        <f>IF(ISNUMBER(SEARCH(AV$1,$D319)),"T","")</f>
        <v>T</v>
      </c>
    </row>
    <row r="320" spans="1:48" x14ac:dyDescent="0.85">
      <c r="A320">
        <v>437</v>
      </c>
      <c r="B320" t="s">
        <v>985</v>
      </c>
      <c r="C320" t="s">
        <v>986</v>
      </c>
      <c r="D320" t="s">
        <v>854</v>
      </c>
      <c r="E320">
        <v>4</v>
      </c>
      <c r="F320">
        <v>67</v>
      </c>
      <c r="G320">
        <v>89</v>
      </c>
      <c r="H320">
        <v>116</v>
      </c>
      <c r="I320">
        <v>79</v>
      </c>
      <c r="J320">
        <v>116</v>
      </c>
      <c r="K320">
        <v>33</v>
      </c>
      <c r="L320">
        <f>MAX(G320,I320)</f>
        <v>89</v>
      </c>
      <c r="M320">
        <f>MIN(H320,J320)</f>
        <v>116</v>
      </c>
      <c r="N320" s="1">
        <f>(F320*2+31)/2+60</f>
        <v>142.5</v>
      </c>
      <c r="O320" s="1">
        <f>(L320*2+31)/2+5</f>
        <v>109.5</v>
      </c>
      <c r="P320" s="1">
        <f>(M320*2+31)/2+5</f>
        <v>136.5</v>
      </c>
      <c r="Q320" s="1">
        <f>N320*P320</f>
        <v>19451.25</v>
      </c>
      <c r="R320" s="1">
        <f>((H320*2+31)/2+5)*N320</f>
        <v>19451.25</v>
      </c>
      <c r="S320" s="1">
        <f>((J320*2+31)/2+5)*N320</f>
        <v>19451.25</v>
      </c>
      <c r="T320" s="1">
        <v>365.09565756642684</v>
      </c>
      <c r="U320" s="1">
        <f>IF(T320&lt;200, 0, T320)</f>
        <v>365.09565756642684</v>
      </c>
      <c r="V320" s="5">
        <f>U320*O320</f>
        <v>39977.974503523736</v>
      </c>
      <c r="W320" s="2">
        <f>Q320/(constants!$B$1 * constants!$B$2 * (110/250) * AVERAGE(0.8, 1) * 1.5)</f>
        <v>2.9801590953241472</v>
      </c>
      <c r="X320" s="3">
        <v>5.0936496721569968E-2</v>
      </c>
      <c r="Y320" s="1">
        <f>(W320+X320)*O320</f>
        <v>331.90496732900601</v>
      </c>
      <c r="Z320" s="7">
        <v>1.1000000000000001</v>
      </c>
      <c r="AA320" s="7">
        <v>1</v>
      </c>
      <c r="AB320" s="1">
        <f>Y320*Z320*AA320</f>
        <v>365.09546406190663</v>
      </c>
      <c r="AC320" t="str">
        <f>CONCATENATE("https://wiki.52poke.com/wiki/", B320)</f>
        <v>https://wiki.52poke.com/wiki/青铜钟</v>
      </c>
      <c r="AD320" s="6">
        <f>(T320-AB320)^2</f>
        <v>3.7443999342367194E-8</v>
      </c>
      <c r="AE320" t="str">
        <f>IF(ISNUMBER(SEARCH(AE$1,$D320)),"T","")</f>
        <v/>
      </c>
      <c r="AF320" t="str">
        <f>IF(ISNUMBER(SEARCH(AF$1,$D320)),"T","")</f>
        <v/>
      </c>
      <c r="AG320" t="str">
        <f>IF(ISNUMBER(SEARCH(AG$1,$D320)),"T","")</f>
        <v/>
      </c>
      <c r="AH320" t="str">
        <f>IF(ISNUMBER(SEARCH(AH$1,$D320)),"T","")</f>
        <v/>
      </c>
      <c r="AI320" t="str">
        <f>IF(ISNUMBER(SEARCH(AI$1,$D320)),"T","")</f>
        <v/>
      </c>
      <c r="AJ320" t="str">
        <f>IF(ISNUMBER(SEARCH(AJ$1,$D320)),"T","")</f>
        <v/>
      </c>
      <c r="AK320" t="str">
        <f>IF(ISNUMBER(SEARCH(AK$1,$D320)),"T","")</f>
        <v/>
      </c>
      <c r="AL320" t="str">
        <f>IF(ISNUMBER(SEARCH(AL$1,$D320)),"T","")</f>
        <v/>
      </c>
      <c r="AM320" t="str">
        <f>IF(ISNUMBER(SEARCH(AM$1,$D320)),"T","")</f>
        <v/>
      </c>
      <c r="AN320" t="str">
        <f>IF(ISNUMBER(SEARCH(AN$1,$D320)),"T","")</f>
        <v/>
      </c>
      <c r="AO320" t="str">
        <f>IF(ISNUMBER(SEARCH(AO$1,$D320)),"T","")</f>
        <v>T</v>
      </c>
      <c r="AP320" t="str">
        <f>IF(ISNUMBER(SEARCH(AP$1,$D320)),"T","")</f>
        <v/>
      </c>
      <c r="AQ320" t="str">
        <f>IF(ISNUMBER(SEARCH(AQ$1,$D320)),"T","")</f>
        <v/>
      </c>
      <c r="AR320" t="str">
        <f>IF(ISNUMBER(SEARCH(AR$1,$D320)),"T","")</f>
        <v/>
      </c>
      <c r="AS320" t="str">
        <f>IF(ISNUMBER(SEARCH(AS$1,$D320)),"T","")</f>
        <v/>
      </c>
      <c r="AT320" t="str">
        <f>IF(ISNUMBER(SEARCH(AT$1,$D320)),"T","")</f>
        <v/>
      </c>
      <c r="AU320" t="str">
        <f>IF(ISNUMBER(SEARCH(AU$1,$D320)),"T","")</f>
        <v>T</v>
      </c>
      <c r="AV320" t="str">
        <f>IF(ISNUMBER(SEARCH(AV$1,$D320)),"T","")</f>
        <v/>
      </c>
    </row>
    <row r="321" spans="1:48" x14ac:dyDescent="0.85">
      <c r="A321">
        <v>826</v>
      </c>
      <c r="B321" t="s">
        <v>1830</v>
      </c>
      <c r="C321" t="s">
        <v>1831</v>
      </c>
      <c r="D321" t="s">
        <v>1828</v>
      </c>
      <c r="E321">
        <v>8</v>
      </c>
      <c r="F321">
        <v>60</v>
      </c>
      <c r="G321">
        <v>45</v>
      </c>
      <c r="H321">
        <v>110</v>
      </c>
      <c r="I321">
        <v>80</v>
      </c>
      <c r="J321">
        <v>120</v>
      </c>
      <c r="K321">
        <v>90</v>
      </c>
      <c r="L321">
        <f>MAX(G321,I321)</f>
        <v>80</v>
      </c>
      <c r="M321">
        <f>MIN(H321,J321)</f>
        <v>110</v>
      </c>
      <c r="N321" s="1">
        <f>(F321*2+31)/2+60</f>
        <v>135.5</v>
      </c>
      <c r="O321" s="1">
        <f>(L321*2+31)/2+5</f>
        <v>100.5</v>
      </c>
      <c r="P321" s="1">
        <f>(M321*2+31)/2+5</f>
        <v>130.5</v>
      </c>
      <c r="Q321" s="1">
        <f>N321*P321</f>
        <v>17682.75</v>
      </c>
      <c r="R321" s="1">
        <f>((H321*2+31)/2+5)*N321</f>
        <v>17682.75</v>
      </c>
      <c r="S321" s="1">
        <f>((J321*2+31)/2+5)*N321</f>
        <v>19037.75</v>
      </c>
      <c r="T321" s="1">
        <v>364.64772143681688</v>
      </c>
      <c r="U321" s="1">
        <f>IF(T321&lt;200, 0, T321)</f>
        <v>364.64772143681688</v>
      </c>
      <c r="V321" s="5">
        <f>U321*O321</f>
        <v>36647.096004400097</v>
      </c>
      <c r="W321" s="2">
        <f>Q321/(constants!$B$1 * constants!$B$2 * (110/250) * AVERAGE(0.8, 1) * 1.5)</f>
        <v>2.7092042024467866</v>
      </c>
      <c r="X321" s="3">
        <v>0.58928118863510814</v>
      </c>
      <c r="Y321" s="1">
        <f>(W321+X321)*O321</f>
        <v>331.49778180373045</v>
      </c>
      <c r="Z321" s="7">
        <v>1.1000000000000001</v>
      </c>
      <c r="AA321" s="7">
        <v>1</v>
      </c>
      <c r="AB321" s="1">
        <f>Y321*Z321*AA321</f>
        <v>364.64755998410351</v>
      </c>
      <c r="AC321" t="str">
        <f>CONCATENATE("https://wiki.52poke.com/wiki/", B321)</f>
        <v>https://wiki.52poke.com/wiki/以欧路普</v>
      </c>
      <c r="AD321" s="6">
        <f>(T321-AB321)^2</f>
        <v>2.60669786548876E-8</v>
      </c>
      <c r="AE321" t="str">
        <f>IF(ISNUMBER(SEARCH(AE$1,$D321)),"T","")</f>
        <v/>
      </c>
      <c r="AF321" t="str">
        <f>IF(ISNUMBER(SEARCH(AF$1,$D321)),"T","")</f>
        <v/>
      </c>
      <c r="AG321" t="str">
        <f>IF(ISNUMBER(SEARCH(AG$1,$D321)),"T","")</f>
        <v/>
      </c>
      <c r="AH321" t="str">
        <f>IF(ISNUMBER(SEARCH(AH$1,$D321)),"T","")</f>
        <v/>
      </c>
      <c r="AI321" t="str">
        <f>IF(ISNUMBER(SEARCH(AI$1,$D321)),"T","")</f>
        <v/>
      </c>
      <c r="AJ321" t="str">
        <f>IF(ISNUMBER(SEARCH(AJ$1,$D321)),"T","")</f>
        <v/>
      </c>
      <c r="AK321" t="str">
        <f>IF(ISNUMBER(SEARCH(AK$1,$D321)),"T","")</f>
        <v/>
      </c>
      <c r="AL321" t="str">
        <f>IF(ISNUMBER(SEARCH(AL$1,$D321)),"T","")</f>
        <v/>
      </c>
      <c r="AM321" t="str">
        <f>IF(ISNUMBER(SEARCH(AM$1,$D321)),"T","")</f>
        <v/>
      </c>
      <c r="AN321" t="str">
        <f>IF(ISNUMBER(SEARCH(AN$1,$D321)),"T","")</f>
        <v/>
      </c>
      <c r="AO321" t="str">
        <f>IF(ISNUMBER(SEARCH(AO$1,$D321)),"T","")</f>
        <v>T</v>
      </c>
      <c r="AP321" t="str">
        <f>IF(ISNUMBER(SEARCH(AP$1,$D321)),"T","")</f>
        <v>T</v>
      </c>
      <c r="AQ321" t="str">
        <f>IF(ISNUMBER(SEARCH(AQ$1,$D321)),"T","")</f>
        <v/>
      </c>
      <c r="AR321" t="str">
        <f>IF(ISNUMBER(SEARCH(AR$1,$D321)),"T","")</f>
        <v/>
      </c>
      <c r="AS321" t="str">
        <f>IF(ISNUMBER(SEARCH(AS$1,$D321)),"T","")</f>
        <v/>
      </c>
      <c r="AT321" t="str">
        <f>IF(ISNUMBER(SEARCH(AT$1,$D321)),"T","")</f>
        <v/>
      </c>
      <c r="AU321" t="str">
        <f>IF(ISNUMBER(SEARCH(AU$1,$D321)),"T","")</f>
        <v/>
      </c>
      <c r="AV321" t="str">
        <f>IF(ISNUMBER(SEARCH(AV$1,$D321)),"T","")</f>
        <v/>
      </c>
    </row>
    <row r="322" spans="1:48" x14ac:dyDescent="0.85">
      <c r="A322">
        <v>454</v>
      </c>
      <c r="B322" t="s">
        <v>1024</v>
      </c>
      <c r="C322" t="s">
        <v>1025</v>
      </c>
      <c r="D322" t="s">
        <v>1022</v>
      </c>
      <c r="E322">
        <v>4</v>
      </c>
      <c r="F322">
        <v>83</v>
      </c>
      <c r="G322">
        <v>106</v>
      </c>
      <c r="H322">
        <v>65</v>
      </c>
      <c r="I322">
        <v>86</v>
      </c>
      <c r="J322">
        <v>65</v>
      </c>
      <c r="K322">
        <v>85</v>
      </c>
      <c r="L322">
        <f>MAX(G322,I322)</f>
        <v>106</v>
      </c>
      <c r="M322">
        <f>MIN(H322,J322)</f>
        <v>65</v>
      </c>
      <c r="N322" s="1">
        <f>(F322*2+31)/2+60</f>
        <v>158.5</v>
      </c>
      <c r="O322" s="1">
        <f>(L322*2+31)/2+5</f>
        <v>126.5</v>
      </c>
      <c r="P322" s="1">
        <f>(M322*2+31)/2+5</f>
        <v>85.5</v>
      </c>
      <c r="Q322" s="1">
        <f>N322*P322</f>
        <v>13551.75</v>
      </c>
      <c r="R322" s="1">
        <f>((H322*2+31)/2+5)*N322</f>
        <v>13551.75</v>
      </c>
      <c r="S322" s="1">
        <f>((J322*2+31)/2+5)*N322</f>
        <v>13551.75</v>
      </c>
      <c r="T322" s="1">
        <v>364.49835831946251</v>
      </c>
      <c r="U322" s="1">
        <f>IF(T322&lt;200, 0, T322)</f>
        <v>364.49835831946251</v>
      </c>
      <c r="V322" s="5">
        <f>U322*O322</f>
        <v>46109.042327412011</v>
      </c>
      <c r="W322" s="2">
        <f>Q322/(constants!$B$1 * constants!$B$2 * (110/250) * AVERAGE(0.8, 1) * 1.5)</f>
        <v>2.0762866664126474</v>
      </c>
      <c r="X322" s="3">
        <v>0.54317580267830401</v>
      </c>
      <c r="Y322" s="1">
        <f>(W322+X322)*O322</f>
        <v>331.36200234000535</v>
      </c>
      <c r="Z322" s="7">
        <v>1.1000000000000001</v>
      </c>
      <c r="AA322" s="7">
        <v>1</v>
      </c>
      <c r="AB322" s="1">
        <f>Y322*Z322*AA322</f>
        <v>364.49820257400592</v>
      </c>
      <c r="AC322" t="str">
        <f>CONCATENATE("https://wiki.52poke.com/wiki/", B322)</f>
        <v>https://wiki.52poke.com/wiki/毒骷蛙</v>
      </c>
      <c r="AD322" s="6">
        <f>(T322-AB322)^2</f>
        <v>2.4256647250130983E-8</v>
      </c>
      <c r="AE322" t="str">
        <f>IF(ISNUMBER(SEARCH(AE$1,$D322)),"T","")</f>
        <v/>
      </c>
      <c r="AF322" t="str">
        <f>IF(ISNUMBER(SEARCH(AF$1,$D322)),"T","")</f>
        <v/>
      </c>
      <c r="AG322" t="str">
        <f>IF(ISNUMBER(SEARCH(AG$1,$D322)),"T","")</f>
        <v/>
      </c>
      <c r="AH322" t="str">
        <f>IF(ISNUMBER(SEARCH(AH$1,$D322)),"T","")</f>
        <v/>
      </c>
      <c r="AI322" t="str">
        <f>IF(ISNUMBER(SEARCH(AI$1,$D322)),"T","")</f>
        <v/>
      </c>
      <c r="AJ322" t="str">
        <f>IF(ISNUMBER(SEARCH(AJ$1,$D322)),"T","")</f>
        <v/>
      </c>
      <c r="AK322" t="str">
        <f>IF(ISNUMBER(SEARCH(AK$1,$D322)),"T","")</f>
        <v>T</v>
      </c>
      <c r="AL322" t="str">
        <f>IF(ISNUMBER(SEARCH(AL$1,$D322)),"T","")</f>
        <v>T</v>
      </c>
      <c r="AM322" t="str">
        <f>IF(ISNUMBER(SEARCH(AM$1,$D322)),"T","")</f>
        <v/>
      </c>
      <c r="AN322" t="str">
        <f>IF(ISNUMBER(SEARCH(AN$1,$D322)),"T","")</f>
        <v/>
      </c>
      <c r="AO322" t="str">
        <f>IF(ISNUMBER(SEARCH(AO$1,$D322)),"T","")</f>
        <v/>
      </c>
      <c r="AP322" t="str">
        <f>IF(ISNUMBER(SEARCH(AP$1,$D322)),"T","")</f>
        <v/>
      </c>
      <c r="AQ322" t="str">
        <f>IF(ISNUMBER(SEARCH(AQ$1,$D322)),"T","")</f>
        <v/>
      </c>
      <c r="AR322" t="str">
        <f>IF(ISNUMBER(SEARCH(AR$1,$D322)),"T","")</f>
        <v/>
      </c>
      <c r="AS322" t="str">
        <f>IF(ISNUMBER(SEARCH(AS$1,$D322)),"T","")</f>
        <v/>
      </c>
      <c r="AT322" t="str">
        <f>IF(ISNUMBER(SEARCH(AT$1,$D322)),"T","")</f>
        <v/>
      </c>
      <c r="AU322" t="str">
        <f>IF(ISNUMBER(SEARCH(AU$1,$D322)),"T","")</f>
        <v/>
      </c>
      <c r="AV322" t="str">
        <f>IF(ISNUMBER(SEARCH(AV$1,$D322)),"T","")</f>
        <v/>
      </c>
    </row>
    <row r="323" spans="1:48" x14ac:dyDescent="0.85">
      <c r="A323">
        <v>724</v>
      </c>
      <c r="B323" t="s">
        <v>1610</v>
      </c>
      <c r="C323" t="s">
        <v>1611</v>
      </c>
      <c r="D323" t="s">
        <v>662</v>
      </c>
      <c r="E323">
        <v>7</v>
      </c>
      <c r="F323">
        <v>78</v>
      </c>
      <c r="G323">
        <v>107</v>
      </c>
      <c r="H323">
        <v>75</v>
      </c>
      <c r="I323">
        <v>100</v>
      </c>
      <c r="J323">
        <v>100</v>
      </c>
      <c r="K323">
        <v>70</v>
      </c>
      <c r="L323">
        <f>MAX(G323,I323)</f>
        <v>107</v>
      </c>
      <c r="M323">
        <f>MIN(H323,J323)</f>
        <v>75</v>
      </c>
      <c r="N323" s="1">
        <f>(F323*2+31)/2+60</f>
        <v>153.5</v>
      </c>
      <c r="O323" s="1">
        <f>(L323*2+31)/2+5</f>
        <v>127.5</v>
      </c>
      <c r="P323" s="1">
        <f>(M323*2+31)/2+5</f>
        <v>95.5</v>
      </c>
      <c r="Q323" s="1">
        <f>N323*P323</f>
        <v>14659.25</v>
      </c>
      <c r="R323" s="1">
        <f>((H323*2+31)/2+5)*N323</f>
        <v>14659.25</v>
      </c>
      <c r="S323" s="1">
        <f>((J323*2+31)/2+5)*N323</f>
        <v>18496.75</v>
      </c>
      <c r="T323" s="1">
        <v>364.33025220764142</v>
      </c>
      <c r="U323" s="1">
        <f>IF(T323&lt;200, 0, T323)</f>
        <v>364.33025220764142</v>
      </c>
      <c r="V323" s="5">
        <f>U323*O323</f>
        <v>46452.107156474282</v>
      </c>
      <c r="W323" s="2">
        <f>Q323/(constants!$B$1 * constants!$B$2 * (110/250) * AVERAGE(0.8, 1) * 1.5)</f>
        <v>2.2459686250565132</v>
      </c>
      <c r="X323" s="3">
        <v>0.35175032255327821</v>
      </c>
      <c r="Y323" s="1">
        <f>(W323+X323)*O323</f>
        <v>331.20916582024842</v>
      </c>
      <c r="Z323" s="7">
        <v>1.1000000000000001</v>
      </c>
      <c r="AA323" s="7">
        <v>1</v>
      </c>
      <c r="AB323" s="1">
        <f>Y323*Z323*AA323</f>
        <v>364.33008240227326</v>
      </c>
      <c r="AC323" t="str">
        <f>CONCATENATE("https://wiki.52poke.com/wiki/", B323)</f>
        <v>https://wiki.52poke.com/wiki/狙射树枭</v>
      </c>
      <c r="AD323" s="6">
        <f>(T323-AB323)^2</f>
        <v>2.883386305573552E-8</v>
      </c>
      <c r="AE323" t="str">
        <f>IF(ISNUMBER(SEARCH(AE$1,$D323)),"T","")</f>
        <v/>
      </c>
      <c r="AF323" t="str">
        <f>IF(ISNUMBER(SEARCH(AF$1,$D323)),"T","")</f>
        <v/>
      </c>
      <c r="AG323" t="str">
        <f>IF(ISNUMBER(SEARCH(AG$1,$D323)),"T","")</f>
        <v/>
      </c>
      <c r="AH323" t="str">
        <f>IF(ISNUMBER(SEARCH(AH$1,$D323)),"T","")</f>
        <v>T</v>
      </c>
      <c r="AI323" t="str">
        <f>IF(ISNUMBER(SEARCH(AI$1,$D323)),"T","")</f>
        <v/>
      </c>
      <c r="AJ323" t="str">
        <f>IF(ISNUMBER(SEARCH(AJ$1,$D323)),"T","")</f>
        <v/>
      </c>
      <c r="AK323" t="str">
        <f>IF(ISNUMBER(SEARCH(AK$1,$D323)),"T","")</f>
        <v>T</v>
      </c>
      <c r="AL323" t="str">
        <f>IF(ISNUMBER(SEARCH(AL$1,$D323)),"T","")</f>
        <v/>
      </c>
      <c r="AM323" t="str">
        <f>IF(ISNUMBER(SEARCH(AM$1,$D323)),"T","")</f>
        <v/>
      </c>
      <c r="AN323" t="str">
        <f>IF(ISNUMBER(SEARCH(AN$1,$D323)),"T","")</f>
        <v/>
      </c>
      <c r="AO323" t="str">
        <f>IF(ISNUMBER(SEARCH(AO$1,$D323)),"T","")</f>
        <v/>
      </c>
      <c r="AP323" t="str">
        <f>IF(ISNUMBER(SEARCH(AP$1,$D323)),"T","")</f>
        <v/>
      </c>
      <c r="AQ323" t="str">
        <f>IF(ISNUMBER(SEARCH(AQ$1,$D323)),"T","")</f>
        <v/>
      </c>
      <c r="AR323" t="str">
        <f>IF(ISNUMBER(SEARCH(AR$1,$D323)),"T","")</f>
        <v/>
      </c>
      <c r="AS323" t="str">
        <f>IF(ISNUMBER(SEARCH(AS$1,$D323)),"T","")</f>
        <v/>
      </c>
      <c r="AT323" t="str">
        <f>IF(ISNUMBER(SEARCH(AT$1,$D323)),"T","")</f>
        <v/>
      </c>
      <c r="AU323" t="str">
        <f>IF(ISNUMBER(SEARCH(AU$1,$D323)),"T","")</f>
        <v/>
      </c>
      <c r="AV323" t="str">
        <f>IF(ISNUMBER(SEARCH(AV$1,$D323)),"T","")</f>
        <v/>
      </c>
    </row>
    <row r="324" spans="1:48" x14ac:dyDescent="0.85">
      <c r="A324">
        <v>569</v>
      </c>
      <c r="B324" t="s">
        <v>1267</v>
      </c>
      <c r="C324" t="s">
        <v>1268</v>
      </c>
      <c r="D324" t="s">
        <v>63</v>
      </c>
      <c r="E324">
        <v>5</v>
      </c>
      <c r="F324">
        <v>80</v>
      </c>
      <c r="G324">
        <v>95</v>
      </c>
      <c r="H324">
        <v>82</v>
      </c>
      <c r="I324">
        <v>60</v>
      </c>
      <c r="J324">
        <v>82</v>
      </c>
      <c r="K324">
        <v>75</v>
      </c>
      <c r="L324">
        <f>MAX(G324,I324)</f>
        <v>95</v>
      </c>
      <c r="M324">
        <f>MIN(H324,J324)</f>
        <v>82</v>
      </c>
      <c r="N324" s="1">
        <f>(F324*2+31)/2+60</f>
        <v>155.5</v>
      </c>
      <c r="O324" s="1">
        <f>(L324*2+31)/2+5</f>
        <v>115.5</v>
      </c>
      <c r="P324" s="1">
        <f>(M324*2+31)/2+5</f>
        <v>102.5</v>
      </c>
      <c r="Q324" s="1">
        <f>N324*P324</f>
        <v>15938.75</v>
      </c>
      <c r="R324" s="1">
        <f>((H324*2+31)/2+5)*N324</f>
        <v>15938.75</v>
      </c>
      <c r="S324" s="1">
        <f>((J324*2+31)/2+5)*N324</f>
        <v>15938.75</v>
      </c>
      <c r="T324" s="1">
        <v>364.28544182662694</v>
      </c>
      <c r="U324" s="1">
        <f>IF(T324&lt;200, 0, T324)</f>
        <v>364.28544182662694</v>
      </c>
      <c r="V324" s="5">
        <f>U324*O324</f>
        <v>42074.968530975413</v>
      </c>
      <c r="W324" s="2">
        <f>Q324/(constants!$B$1 * constants!$B$2 * (110/250) * AVERAGE(0.8, 1) * 1.5)</f>
        <v>2.4420029962392005</v>
      </c>
      <c r="X324" s="3">
        <v>0.42525615037065756</v>
      </c>
      <c r="Y324" s="1">
        <f>(W324+X324)*O324</f>
        <v>331.16843143343863</v>
      </c>
      <c r="Z324" s="7">
        <v>1.1000000000000001</v>
      </c>
      <c r="AA324" s="7">
        <v>1</v>
      </c>
      <c r="AB324" s="1">
        <f>Y324*Z324*AA324</f>
        <v>364.28527457678251</v>
      </c>
      <c r="AC324" t="str">
        <f>CONCATENATE("https://wiki.52poke.com/wiki/", B324)</f>
        <v>https://wiki.52poke.com/wiki/灰尘山</v>
      </c>
      <c r="AD324" s="6">
        <f>(T324-AB324)^2</f>
        <v>2.7972510459725952E-8</v>
      </c>
      <c r="AE324" t="str">
        <f>IF(ISNUMBER(SEARCH(AE$1,$D324)),"T","")</f>
        <v/>
      </c>
      <c r="AF324" t="str">
        <f>IF(ISNUMBER(SEARCH(AF$1,$D324)),"T","")</f>
        <v/>
      </c>
      <c r="AG324" t="str">
        <f>IF(ISNUMBER(SEARCH(AG$1,$D324)),"T","")</f>
        <v/>
      </c>
      <c r="AH324" t="str">
        <f>IF(ISNUMBER(SEARCH(AH$1,$D324)),"T","")</f>
        <v/>
      </c>
      <c r="AI324" t="str">
        <f>IF(ISNUMBER(SEARCH(AI$1,$D324)),"T","")</f>
        <v/>
      </c>
      <c r="AJ324" t="str">
        <f>IF(ISNUMBER(SEARCH(AJ$1,$D324)),"T","")</f>
        <v/>
      </c>
      <c r="AK324" t="str">
        <f>IF(ISNUMBER(SEARCH(AK$1,$D324)),"T","")</f>
        <v/>
      </c>
      <c r="AL324" t="str">
        <f>IF(ISNUMBER(SEARCH(AL$1,$D324)),"T","")</f>
        <v>T</v>
      </c>
      <c r="AM324" t="str">
        <f>IF(ISNUMBER(SEARCH(AM$1,$D324)),"T","")</f>
        <v/>
      </c>
      <c r="AN324" t="str">
        <f>IF(ISNUMBER(SEARCH(AN$1,$D324)),"T","")</f>
        <v/>
      </c>
      <c r="AO324" t="str">
        <f>IF(ISNUMBER(SEARCH(AO$1,$D324)),"T","")</f>
        <v/>
      </c>
      <c r="AP324" t="str">
        <f>IF(ISNUMBER(SEARCH(AP$1,$D324)),"T","")</f>
        <v/>
      </c>
      <c r="AQ324" t="str">
        <f>IF(ISNUMBER(SEARCH(AQ$1,$D324)),"T","")</f>
        <v/>
      </c>
      <c r="AR324" t="str">
        <f>IF(ISNUMBER(SEARCH(AR$1,$D324)),"T","")</f>
        <v/>
      </c>
      <c r="AS324" t="str">
        <f>IF(ISNUMBER(SEARCH(AS$1,$D324)),"T","")</f>
        <v/>
      </c>
      <c r="AT324" t="str">
        <f>IF(ISNUMBER(SEARCH(AT$1,$D324)),"T","")</f>
        <v/>
      </c>
      <c r="AU324" t="str">
        <f>IF(ISNUMBER(SEARCH(AU$1,$D324)),"T","")</f>
        <v/>
      </c>
      <c r="AV324" t="str">
        <f>IF(ISNUMBER(SEARCH(AV$1,$D324)),"T","")</f>
        <v/>
      </c>
    </row>
    <row r="325" spans="1:48" x14ac:dyDescent="0.85">
      <c r="A325">
        <v>883</v>
      </c>
      <c r="B325" t="s">
        <v>1954</v>
      </c>
      <c r="C325" t="s">
        <v>1955</v>
      </c>
      <c r="D325" t="s">
        <v>214</v>
      </c>
      <c r="E325">
        <v>8</v>
      </c>
      <c r="F325">
        <v>90</v>
      </c>
      <c r="G325">
        <v>90</v>
      </c>
      <c r="H325">
        <v>100</v>
      </c>
      <c r="I325">
        <v>80</v>
      </c>
      <c r="J325">
        <v>90</v>
      </c>
      <c r="K325">
        <v>55</v>
      </c>
      <c r="L325">
        <f>MAX(G325,I325)</f>
        <v>90</v>
      </c>
      <c r="M325">
        <f>MIN(H325,J325)</f>
        <v>90</v>
      </c>
      <c r="N325" s="1">
        <f>(F325*2+31)/2+60</f>
        <v>165.5</v>
      </c>
      <c r="O325" s="1">
        <f>(L325*2+31)/2+5</f>
        <v>110.5</v>
      </c>
      <c r="P325" s="1">
        <f>(M325*2+31)/2+5</f>
        <v>110.5</v>
      </c>
      <c r="Q325" s="1">
        <f>N325*P325</f>
        <v>18287.75</v>
      </c>
      <c r="R325" s="1">
        <f>((H325*2+31)/2+5)*N325</f>
        <v>19942.75</v>
      </c>
      <c r="S325" s="1">
        <f>((J325*2+31)/2+5)*N325</f>
        <v>18287.75</v>
      </c>
      <c r="T325" s="1">
        <v>364.19314353779617</v>
      </c>
      <c r="U325" s="1">
        <f>IF(T325&lt;200, 0, T325)</f>
        <v>364.19314353779617</v>
      </c>
      <c r="V325" s="5">
        <f>U325*O325</f>
        <v>40243.342360926479</v>
      </c>
      <c r="W325" s="2">
        <f>Q325/(constants!$B$1 * constants!$B$2 * (110/250) * AVERAGE(0.8, 1) * 1.5)</f>
        <v>2.8018972814350835</v>
      </c>
      <c r="X325" s="3">
        <v>0.19434261940015263</v>
      </c>
      <c r="Y325" s="1">
        <f>(W325+X325)*O325</f>
        <v>331.08450904229363</v>
      </c>
      <c r="Z325" s="7">
        <v>1.1000000000000001</v>
      </c>
      <c r="AA325" s="7">
        <v>1</v>
      </c>
      <c r="AB325" s="1">
        <f>Y325*Z325*AA325</f>
        <v>364.19295994652305</v>
      </c>
      <c r="AC325" t="str">
        <f>CONCATENATE("https://wiki.52poke.com/wiki/", B325)</f>
        <v>https://wiki.52poke.com/wiki/鳃鱼海兽</v>
      </c>
      <c r="AD325" s="6">
        <f>(T325-AB325)^2</f>
        <v>3.3705755568781442E-8</v>
      </c>
      <c r="AE325" t="str">
        <f>IF(ISNUMBER(SEARCH(AE$1,$D325)),"T","")</f>
        <v/>
      </c>
      <c r="AF325" t="str">
        <f>IF(ISNUMBER(SEARCH(AF$1,$D325)),"T","")</f>
        <v/>
      </c>
      <c r="AG325" t="str">
        <f>IF(ISNUMBER(SEARCH(AG$1,$D325)),"T","")</f>
        <v>T</v>
      </c>
      <c r="AH325" t="str">
        <f>IF(ISNUMBER(SEARCH(AH$1,$D325)),"T","")</f>
        <v/>
      </c>
      <c r="AI325" t="str">
        <f>IF(ISNUMBER(SEARCH(AI$1,$D325)),"T","")</f>
        <v/>
      </c>
      <c r="AJ325" t="str">
        <f>IF(ISNUMBER(SEARCH(AJ$1,$D325)),"T","")</f>
        <v>T</v>
      </c>
      <c r="AK325" t="str">
        <f>IF(ISNUMBER(SEARCH(AK$1,$D325)),"T","")</f>
        <v/>
      </c>
      <c r="AL325" t="str">
        <f>IF(ISNUMBER(SEARCH(AL$1,$D325)),"T","")</f>
        <v/>
      </c>
      <c r="AM325" t="str">
        <f>IF(ISNUMBER(SEARCH(AM$1,$D325)),"T","")</f>
        <v/>
      </c>
      <c r="AN325" t="str">
        <f>IF(ISNUMBER(SEARCH(AN$1,$D325)),"T","")</f>
        <v/>
      </c>
      <c r="AO325" t="str">
        <f>IF(ISNUMBER(SEARCH(AO$1,$D325)),"T","")</f>
        <v/>
      </c>
      <c r="AP325" t="str">
        <f>IF(ISNUMBER(SEARCH(AP$1,$D325)),"T","")</f>
        <v/>
      </c>
      <c r="AQ325" t="str">
        <f>IF(ISNUMBER(SEARCH(AQ$1,$D325)),"T","")</f>
        <v/>
      </c>
      <c r="AR325" t="str">
        <f>IF(ISNUMBER(SEARCH(AR$1,$D325)),"T","")</f>
        <v/>
      </c>
      <c r="AS325" t="str">
        <f>IF(ISNUMBER(SEARCH(AS$1,$D325)),"T","")</f>
        <v/>
      </c>
      <c r="AT325" t="str">
        <f>IF(ISNUMBER(SEARCH(AT$1,$D325)),"T","")</f>
        <v/>
      </c>
      <c r="AU325" t="str">
        <f>IF(ISNUMBER(SEARCH(AU$1,$D325)),"T","")</f>
        <v/>
      </c>
      <c r="AV325" t="str">
        <f>IF(ISNUMBER(SEARCH(AV$1,$D325)),"T","")</f>
        <v/>
      </c>
    </row>
    <row r="326" spans="1:48" x14ac:dyDescent="0.85">
      <c r="A326">
        <v>820</v>
      </c>
      <c r="B326" t="s">
        <v>1816</v>
      </c>
      <c r="C326" t="s">
        <v>1817</v>
      </c>
      <c r="D326" t="s">
        <v>265</v>
      </c>
      <c r="E326">
        <v>8</v>
      </c>
      <c r="F326">
        <v>120</v>
      </c>
      <c r="G326">
        <v>95</v>
      </c>
      <c r="H326">
        <v>95</v>
      </c>
      <c r="I326">
        <v>55</v>
      </c>
      <c r="J326">
        <v>75</v>
      </c>
      <c r="K326">
        <v>20</v>
      </c>
      <c r="L326">
        <f>MAX(G326,I326)</f>
        <v>95</v>
      </c>
      <c r="M326">
        <f>MIN(H326,J326)</f>
        <v>75</v>
      </c>
      <c r="N326" s="1">
        <f>(F326*2+31)/2+60</f>
        <v>195.5</v>
      </c>
      <c r="O326" s="1">
        <f>(L326*2+31)/2+5</f>
        <v>115.5</v>
      </c>
      <c r="P326" s="1">
        <f>(M326*2+31)/2+5</f>
        <v>95.5</v>
      </c>
      <c r="Q326" s="1">
        <f>N326*P326</f>
        <v>18670.25</v>
      </c>
      <c r="R326" s="1">
        <f>((H326*2+31)/2+5)*N326</f>
        <v>22580.25</v>
      </c>
      <c r="S326" s="1">
        <f>((J326*2+31)/2+5)*N326</f>
        <v>18670.25</v>
      </c>
      <c r="T326" s="1">
        <v>364.1723692881867</v>
      </c>
      <c r="U326" s="1">
        <f>IF(T326&lt;200, 0, T326)</f>
        <v>364.1723692881867</v>
      </c>
      <c r="V326" s="5">
        <f>U326*O326</f>
        <v>42061.908652785562</v>
      </c>
      <c r="W326" s="2">
        <f>Q326/(constants!$B$1 * constants!$B$2 * (110/250) * AVERAGE(0.8, 1) * 1.5)</f>
        <v>2.8605007569938001</v>
      </c>
      <c r="X326" s="3">
        <v>5.8681794559017897E-3</v>
      </c>
      <c r="Y326" s="1">
        <f>(W326+X326)*O326</f>
        <v>331.06561215994054</v>
      </c>
      <c r="Z326" s="7">
        <v>1.1000000000000001</v>
      </c>
      <c r="AA326" s="7">
        <v>1</v>
      </c>
      <c r="AB326" s="1">
        <f>Y326*Z326*AA326</f>
        <v>364.17217337593462</v>
      </c>
      <c r="AC326" t="str">
        <f>CONCATENATE("https://wiki.52poke.com/wiki/", B326)</f>
        <v>https://wiki.52poke.com/wiki/藏饱栗鼠</v>
      </c>
      <c r="AD326" s="6">
        <f>(T326-AB326)^2</f>
        <v>3.8381610515683651E-8</v>
      </c>
      <c r="AE326" t="str">
        <f>IF(ISNUMBER(SEARCH(AE$1,$D326)),"T","")</f>
        <v>T</v>
      </c>
      <c r="AF326" t="str">
        <f>IF(ISNUMBER(SEARCH(AF$1,$D326)),"T","")</f>
        <v/>
      </c>
      <c r="AG326" t="str">
        <f>IF(ISNUMBER(SEARCH(AG$1,$D326)),"T","")</f>
        <v/>
      </c>
      <c r="AH326" t="str">
        <f>IF(ISNUMBER(SEARCH(AH$1,$D326)),"T","")</f>
        <v/>
      </c>
      <c r="AI326" t="str">
        <f>IF(ISNUMBER(SEARCH(AI$1,$D326)),"T","")</f>
        <v/>
      </c>
      <c r="AJ326" t="str">
        <f>IF(ISNUMBER(SEARCH(AJ$1,$D326)),"T","")</f>
        <v/>
      </c>
      <c r="AK326" t="str">
        <f>IF(ISNUMBER(SEARCH(AK$1,$D326)),"T","")</f>
        <v/>
      </c>
      <c r="AL326" t="str">
        <f>IF(ISNUMBER(SEARCH(AL$1,$D326)),"T","")</f>
        <v/>
      </c>
      <c r="AM326" t="str">
        <f>IF(ISNUMBER(SEARCH(AM$1,$D326)),"T","")</f>
        <v/>
      </c>
      <c r="AN326" t="str">
        <f>IF(ISNUMBER(SEARCH(AN$1,$D326)),"T","")</f>
        <v/>
      </c>
      <c r="AO326" t="str">
        <f>IF(ISNUMBER(SEARCH(AO$1,$D326)),"T","")</f>
        <v/>
      </c>
      <c r="AP326" t="str">
        <f>IF(ISNUMBER(SEARCH(AP$1,$D326)),"T","")</f>
        <v/>
      </c>
      <c r="AQ326" t="str">
        <f>IF(ISNUMBER(SEARCH(AQ$1,$D326)),"T","")</f>
        <v/>
      </c>
      <c r="AR326" t="str">
        <f>IF(ISNUMBER(SEARCH(AR$1,$D326)),"T","")</f>
        <v/>
      </c>
      <c r="AS326" t="str">
        <f>IF(ISNUMBER(SEARCH(AS$1,$D326)),"T","")</f>
        <v/>
      </c>
      <c r="AT326" t="str">
        <f>IF(ISNUMBER(SEARCH(AT$1,$D326)),"T","")</f>
        <v/>
      </c>
      <c r="AU326" t="str">
        <f>IF(ISNUMBER(SEARCH(AU$1,$D326)),"T","")</f>
        <v/>
      </c>
      <c r="AV326" t="str">
        <f>IF(ISNUMBER(SEARCH(AV$1,$D326)),"T","")</f>
        <v/>
      </c>
    </row>
    <row r="327" spans="1:48" x14ac:dyDescent="0.85">
      <c r="A327">
        <v>779</v>
      </c>
      <c r="B327" t="s">
        <v>1729</v>
      </c>
      <c r="C327" t="s">
        <v>1730</v>
      </c>
      <c r="D327" t="s">
        <v>295</v>
      </c>
      <c r="E327">
        <v>7</v>
      </c>
      <c r="F327">
        <v>68</v>
      </c>
      <c r="G327">
        <v>105</v>
      </c>
      <c r="H327">
        <v>70</v>
      </c>
      <c r="I327">
        <v>70</v>
      </c>
      <c r="J327">
        <v>70</v>
      </c>
      <c r="K327">
        <v>92</v>
      </c>
      <c r="L327">
        <f>MAX(G327,I327)</f>
        <v>105</v>
      </c>
      <c r="M327">
        <f>MIN(H327,J327)</f>
        <v>70</v>
      </c>
      <c r="N327" s="1">
        <f>(F327*2+31)/2+60</f>
        <v>143.5</v>
      </c>
      <c r="O327" s="1">
        <f>(L327*2+31)/2+5</f>
        <v>125.5</v>
      </c>
      <c r="P327" s="1">
        <f>(M327*2+31)/2+5</f>
        <v>90.5</v>
      </c>
      <c r="Q327" s="1">
        <f>N327*P327</f>
        <v>12986.75</v>
      </c>
      <c r="R327" s="1">
        <f>((H327*2+31)/2+5)*N327</f>
        <v>12986.75</v>
      </c>
      <c r="S327" s="1">
        <f>((J327*2+31)/2+5)*N327</f>
        <v>12986.75</v>
      </c>
      <c r="T327" s="1">
        <v>363.83447242257392</v>
      </c>
      <c r="U327" s="1">
        <f>IF(T327&lt;200, 0, T327)</f>
        <v>363.83447242257392</v>
      </c>
      <c r="V327" s="5">
        <f>U327*O327</f>
        <v>45661.226289033024</v>
      </c>
      <c r="W327" s="2">
        <f>Q327/(constants!$B$1 * constants!$B$2 * (110/250) * AVERAGE(0.8, 1) * 1.5)</f>
        <v>1.9897220554566348</v>
      </c>
      <c r="X327" s="3">
        <v>0.64580365515778393</v>
      </c>
      <c r="Y327" s="1">
        <f>(W327+X327)*O327</f>
        <v>330.75847668210957</v>
      </c>
      <c r="Z327" s="7">
        <v>1.1000000000000001</v>
      </c>
      <c r="AA327" s="7">
        <v>1</v>
      </c>
      <c r="AB327" s="1">
        <f>Y327*Z327*AA327</f>
        <v>363.83432435032057</v>
      </c>
      <c r="AC327" t="str">
        <f>CONCATENATE("https://wiki.52poke.com/wiki/", B327)</f>
        <v>https://wiki.52poke.com/wiki/磨牙彩皮鱼</v>
      </c>
      <c r="AD327" s="6">
        <f>(T327-AB327)^2</f>
        <v>2.1925392213003424E-8</v>
      </c>
      <c r="AE327" t="str">
        <f>IF(ISNUMBER(SEARCH(AE$1,$D327)),"T","")</f>
        <v/>
      </c>
      <c r="AF327" t="str">
        <f>IF(ISNUMBER(SEARCH(AF$1,$D327)),"T","")</f>
        <v/>
      </c>
      <c r="AG327" t="str">
        <f>IF(ISNUMBER(SEARCH(AG$1,$D327)),"T","")</f>
        <v>T</v>
      </c>
      <c r="AH327" t="str">
        <f>IF(ISNUMBER(SEARCH(AH$1,$D327)),"T","")</f>
        <v/>
      </c>
      <c r="AI327" t="str">
        <f>IF(ISNUMBER(SEARCH(AI$1,$D327)),"T","")</f>
        <v/>
      </c>
      <c r="AJ327" t="str">
        <f>IF(ISNUMBER(SEARCH(AJ$1,$D327)),"T","")</f>
        <v/>
      </c>
      <c r="AK327" t="str">
        <f>IF(ISNUMBER(SEARCH(AK$1,$D327)),"T","")</f>
        <v/>
      </c>
      <c r="AL327" t="str">
        <f>IF(ISNUMBER(SEARCH(AL$1,$D327)),"T","")</f>
        <v/>
      </c>
      <c r="AM327" t="str">
        <f>IF(ISNUMBER(SEARCH(AM$1,$D327)),"T","")</f>
        <v/>
      </c>
      <c r="AN327" t="str">
        <f>IF(ISNUMBER(SEARCH(AN$1,$D327)),"T","")</f>
        <v/>
      </c>
      <c r="AO327" t="str">
        <f>IF(ISNUMBER(SEARCH(AO$1,$D327)),"T","")</f>
        <v>T</v>
      </c>
      <c r="AP327" t="str">
        <f>IF(ISNUMBER(SEARCH(AP$1,$D327)),"T","")</f>
        <v/>
      </c>
      <c r="AQ327" t="str">
        <f>IF(ISNUMBER(SEARCH(AQ$1,$D327)),"T","")</f>
        <v/>
      </c>
      <c r="AR327" t="str">
        <f>IF(ISNUMBER(SEARCH(AR$1,$D327)),"T","")</f>
        <v/>
      </c>
      <c r="AS327" t="str">
        <f>IF(ISNUMBER(SEARCH(AS$1,$D327)),"T","")</f>
        <v/>
      </c>
      <c r="AT327" t="str">
        <f>IF(ISNUMBER(SEARCH(AT$1,$D327)),"T","")</f>
        <v/>
      </c>
      <c r="AU327" t="str">
        <f>IF(ISNUMBER(SEARCH(AU$1,$D327)),"T","")</f>
        <v/>
      </c>
      <c r="AV327" t="str">
        <f>IF(ISNUMBER(SEARCH(AV$1,$D327)),"T","")</f>
        <v/>
      </c>
    </row>
    <row r="328" spans="1:48" x14ac:dyDescent="0.85">
      <c r="A328">
        <v>881</v>
      </c>
      <c r="B328" t="s">
        <v>1949</v>
      </c>
      <c r="C328" t="s">
        <v>1951</v>
      </c>
      <c r="D328" t="s">
        <v>1950</v>
      </c>
      <c r="E328">
        <v>8</v>
      </c>
      <c r="F328">
        <v>90</v>
      </c>
      <c r="G328">
        <v>100</v>
      </c>
      <c r="H328">
        <v>90</v>
      </c>
      <c r="I328">
        <v>90</v>
      </c>
      <c r="J328">
        <v>80</v>
      </c>
      <c r="K328">
        <v>55</v>
      </c>
      <c r="L328">
        <f>MAX(G328,I328)</f>
        <v>100</v>
      </c>
      <c r="M328">
        <f>MIN(H328,J328)</f>
        <v>80</v>
      </c>
      <c r="N328" s="1">
        <f>(F328*2+31)/2+60</f>
        <v>165.5</v>
      </c>
      <c r="O328" s="1">
        <f>(L328*2+31)/2+5</f>
        <v>120.5</v>
      </c>
      <c r="P328" s="1">
        <f>(M328*2+31)/2+5</f>
        <v>100.5</v>
      </c>
      <c r="Q328" s="1">
        <f>N328*P328</f>
        <v>16632.75</v>
      </c>
      <c r="R328" s="1">
        <f>((H328*2+31)/2+5)*N328</f>
        <v>18287.75</v>
      </c>
      <c r="S328" s="1">
        <f>((J328*2+31)/2+5)*N328</f>
        <v>16632.75</v>
      </c>
      <c r="T328" s="1">
        <v>363.73691493843234</v>
      </c>
      <c r="U328" s="1">
        <f>IF(T328&lt;200, 0, T328)</f>
        <v>363.73691493843234</v>
      </c>
      <c r="V328" s="5">
        <f>U328*O328</f>
        <v>43830.298250081098</v>
      </c>
      <c r="W328" s="2">
        <f>Q328/(constants!$B$1 * constants!$B$2 * (110/250) * AVERAGE(0.8, 1) * 1.5)</f>
        <v>2.5483319165993294</v>
      </c>
      <c r="X328" s="3">
        <v>0.19581544553377028</v>
      </c>
      <c r="Y328" s="1">
        <f>(W328+X328)*O328</f>
        <v>330.66975713703852</v>
      </c>
      <c r="Z328" s="7">
        <v>1.1000000000000001</v>
      </c>
      <c r="AA328" s="7">
        <v>1</v>
      </c>
      <c r="AB328" s="1">
        <f>Y328*Z328*AA328</f>
        <v>363.73673285074238</v>
      </c>
      <c r="AC328" t="str">
        <f>CONCATENATE("https://wiki.52poke.com/wiki/", B328)</f>
        <v>https://wiki.52poke.com/wiki/雷鸟海兽</v>
      </c>
      <c r="AD328" s="6">
        <f>(T328-AB328)^2</f>
        <v>3.3155926831361745E-8</v>
      </c>
      <c r="AE328" t="str">
        <f>IF(ISNUMBER(SEARCH(AE$1,$D328)),"T","")</f>
        <v/>
      </c>
      <c r="AF328" t="str">
        <f>IF(ISNUMBER(SEARCH(AF$1,$D328)),"T","")</f>
        <v/>
      </c>
      <c r="AG328" t="str">
        <f>IF(ISNUMBER(SEARCH(AG$1,$D328)),"T","")</f>
        <v/>
      </c>
      <c r="AH328" t="str">
        <f>IF(ISNUMBER(SEARCH(AH$1,$D328)),"T","")</f>
        <v/>
      </c>
      <c r="AI328" t="str">
        <f>IF(ISNUMBER(SEARCH(AI$1,$D328)),"T","")</f>
        <v>T</v>
      </c>
      <c r="AJ328" t="str">
        <f>IF(ISNUMBER(SEARCH(AJ$1,$D328)),"T","")</f>
        <v>T</v>
      </c>
      <c r="AK328" t="str">
        <f>IF(ISNUMBER(SEARCH(AK$1,$D328)),"T","")</f>
        <v/>
      </c>
      <c r="AL328" t="str">
        <f>IF(ISNUMBER(SEARCH(AL$1,$D328)),"T","")</f>
        <v/>
      </c>
      <c r="AM328" t="str">
        <f>IF(ISNUMBER(SEARCH(AM$1,$D328)),"T","")</f>
        <v/>
      </c>
      <c r="AN328" t="str">
        <f>IF(ISNUMBER(SEARCH(AN$1,$D328)),"T","")</f>
        <v/>
      </c>
      <c r="AO328" t="str">
        <f>IF(ISNUMBER(SEARCH(AO$1,$D328)),"T","")</f>
        <v/>
      </c>
      <c r="AP328" t="str">
        <f>IF(ISNUMBER(SEARCH(AP$1,$D328)),"T","")</f>
        <v/>
      </c>
      <c r="AQ328" t="str">
        <f>IF(ISNUMBER(SEARCH(AQ$1,$D328)),"T","")</f>
        <v/>
      </c>
      <c r="AR328" t="str">
        <f>IF(ISNUMBER(SEARCH(AR$1,$D328)),"T","")</f>
        <v/>
      </c>
      <c r="AS328" t="str">
        <f>IF(ISNUMBER(SEARCH(AS$1,$D328)),"T","")</f>
        <v/>
      </c>
      <c r="AT328" t="str">
        <f>IF(ISNUMBER(SEARCH(AT$1,$D328)),"T","")</f>
        <v/>
      </c>
      <c r="AU328" t="str">
        <f>IF(ISNUMBER(SEARCH(AU$1,$D328)),"T","")</f>
        <v/>
      </c>
      <c r="AV328" t="str">
        <f>IF(ISNUMBER(SEARCH(AV$1,$D328)),"T","")</f>
        <v/>
      </c>
    </row>
    <row r="329" spans="1:48" x14ac:dyDescent="0.85">
      <c r="A329">
        <v>545</v>
      </c>
      <c r="B329" t="s">
        <v>1215</v>
      </c>
      <c r="C329" t="s">
        <v>1216</v>
      </c>
      <c r="D329" t="s">
        <v>40</v>
      </c>
      <c r="E329">
        <v>5</v>
      </c>
      <c r="F329">
        <v>60</v>
      </c>
      <c r="G329">
        <v>100</v>
      </c>
      <c r="H329">
        <v>89</v>
      </c>
      <c r="I329">
        <v>55</v>
      </c>
      <c r="J329">
        <v>69</v>
      </c>
      <c r="K329">
        <v>112</v>
      </c>
      <c r="L329">
        <f>MAX(G329,I329)</f>
        <v>100</v>
      </c>
      <c r="M329">
        <f>MIN(H329,J329)</f>
        <v>69</v>
      </c>
      <c r="N329" s="1">
        <f>(F329*2+31)/2+60</f>
        <v>135.5</v>
      </c>
      <c r="O329" s="1">
        <f>(L329*2+31)/2+5</f>
        <v>120.5</v>
      </c>
      <c r="P329" s="1">
        <f>(M329*2+31)/2+5</f>
        <v>89.5</v>
      </c>
      <c r="Q329" s="1">
        <f>N329*P329</f>
        <v>12127.25</v>
      </c>
      <c r="R329" s="1">
        <f>((H329*2+31)/2+5)*N329</f>
        <v>14837.25</v>
      </c>
      <c r="S329" s="1">
        <f>((J329*2+31)/2+5)*N329</f>
        <v>12127.25</v>
      </c>
      <c r="T329" s="1">
        <v>363.73517850157788</v>
      </c>
      <c r="U329" s="1">
        <f>IF(T329&lt;200, 0, T329)</f>
        <v>363.73517850157788</v>
      </c>
      <c r="V329" s="5">
        <f>U329*O329</f>
        <v>43830.089009440133</v>
      </c>
      <c r="W329" s="2">
        <f>Q329/(constants!$B$1 * constants!$B$2 * (110/250) * AVERAGE(0.8, 1) * 1.5)</f>
        <v>1.8580365986129304</v>
      </c>
      <c r="X329" s="3">
        <v>0.88609803539708665</v>
      </c>
      <c r="Y329" s="1">
        <f>(W329+X329)*O329</f>
        <v>330.66822339820703</v>
      </c>
      <c r="Z329" s="7">
        <v>1.1000000000000001</v>
      </c>
      <c r="AA329" s="7">
        <v>1</v>
      </c>
      <c r="AB329" s="1">
        <f>Y329*Z329*AA329</f>
        <v>363.73504573802779</v>
      </c>
      <c r="AC329" t="str">
        <f>CONCATENATE("https://wiki.52poke.com/wiki/", B329)</f>
        <v>https://wiki.52poke.com/wiki/蜈蚣王</v>
      </c>
      <c r="AD329" s="6">
        <f>(T329-AB329)^2</f>
        <v>1.7626160230984214E-8</v>
      </c>
      <c r="AE329" t="str">
        <f>IF(ISNUMBER(SEARCH(AE$1,$D329)),"T","")</f>
        <v/>
      </c>
      <c r="AF329" t="str">
        <f>IF(ISNUMBER(SEARCH(AF$1,$D329)),"T","")</f>
        <v/>
      </c>
      <c r="AG329" t="str">
        <f>IF(ISNUMBER(SEARCH(AG$1,$D329)),"T","")</f>
        <v/>
      </c>
      <c r="AH329" t="str">
        <f>IF(ISNUMBER(SEARCH(AH$1,$D329)),"T","")</f>
        <v/>
      </c>
      <c r="AI329" t="str">
        <f>IF(ISNUMBER(SEARCH(AI$1,$D329)),"T","")</f>
        <v/>
      </c>
      <c r="AJ329" t="str">
        <f>IF(ISNUMBER(SEARCH(AJ$1,$D329)),"T","")</f>
        <v/>
      </c>
      <c r="AK329" t="str">
        <f>IF(ISNUMBER(SEARCH(AK$1,$D329)),"T","")</f>
        <v/>
      </c>
      <c r="AL329" t="str">
        <f>IF(ISNUMBER(SEARCH(AL$1,$D329)),"T","")</f>
        <v>T</v>
      </c>
      <c r="AM329" t="str">
        <f>IF(ISNUMBER(SEARCH(AM$1,$D329)),"T","")</f>
        <v/>
      </c>
      <c r="AN329" t="str">
        <f>IF(ISNUMBER(SEARCH(AN$1,$D329)),"T","")</f>
        <v/>
      </c>
      <c r="AO329" t="str">
        <f>IF(ISNUMBER(SEARCH(AO$1,$D329)),"T","")</f>
        <v/>
      </c>
      <c r="AP329" t="str">
        <f>IF(ISNUMBER(SEARCH(AP$1,$D329)),"T","")</f>
        <v>T</v>
      </c>
      <c r="AQ329" t="str">
        <f>IF(ISNUMBER(SEARCH(AQ$1,$D329)),"T","")</f>
        <v/>
      </c>
      <c r="AR329" t="str">
        <f>IF(ISNUMBER(SEARCH(AR$1,$D329)),"T","")</f>
        <v/>
      </c>
      <c r="AS329" t="str">
        <f>IF(ISNUMBER(SEARCH(AS$1,$D329)),"T","")</f>
        <v/>
      </c>
      <c r="AT329" t="str">
        <f>IF(ISNUMBER(SEARCH(AT$1,$D329)),"T","")</f>
        <v/>
      </c>
      <c r="AU329" t="str">
        <f>IF(ISNUMBER(SEARCH(AU$1,$D329)),"T","")</f>
        <v/>
      </c>
      <c r="AV329" t="str">
        <f>IF(ISNUMBER(SEARCH(AV$1,$D329)),"T","")</f>
        <v/>
      </c>
    </row>
    <row r="330" spans="1:48" x14ac:dyDescent="0.85">
      <c r="A330">
        <v>419</v>
      </c>
      <c r="B330" t="s">
        <v>948</v>
      </c>
      <c r="C330" t="s">
        <v>949</v>
      </c>
      <c r="D330" t="s">
        <v>25</v>
      </c>
      <c r="E330">
        <v>4</v>
      </c>
      <c r="F330">
        <v>85</v>
      </c>
      <c r="G330">
        <v>105</v>
      </c>
      <c r="H330">
        <v>55</v>
      </c>
      <c r="I330">
        <v>85</v>
      </c>
      <c r="J330">
        <v>50</v>
      </c>
      <c r="K330">
        <v>115</v>
      </c>
      <c r="L330">
        <f>MAX(G330,I330)</f>
        <v>105</v>
      </c>
      <c r="M330">
        <f>MIN(H330,J330)</f>
        <v>50</v>
      </c>
      <c r="N330" s="1">
        <f>(F330*2+31)/2+60</f>
        <v>160.5</v>
      </c>
      <c r="O330" s="1">
        <f>(L330*2+31)/2+5</f>
        <v>125.5</v>
      </c>
      <c r="P330" s="1">
        <f>(M330*2+31)/2+5</f>
        <v>70.5</v>
      </c>
      <c r="Q330" s="1">
        <f>N330*P330</f>
        <v>11315.25</v>
      </c>
      <c r="R330" s="1">
        <f>((H330*2+31)/2+5)*N330</f>
        <v>12117.75</v>
      </c>
      <c r="S330" s="1">
        <f>((J330*2+31)/2+5)*N330</f>
        <v>11315.25</v>
      </c>
      <c r="T330" s="1">
        <v>363.25970696200847</v>
      </c>
      <c r="U330" s="1">
        <f>IF(T330&lt;200, 0, T330)</f>
        <v>363.25970696200847</v>
      </c>
      <c r="V330" s="5">
        <f>U330*O330</f>
        <v>45589.093223732059</v>
      </c>
      <c r="W330" s="2">
        <f>Q330/(constants!$B$1 * constants!$B$2 * (110/250) * AVERAGE(0.8, 1) * 1.5)</f>
        <v>1.7336286975575634</v>
      </c>
      <c r="X330" s="3">
        <v>0.89773369250295354</v>
      </c>
      <c r="Y330" s="1">
        <f>(W330+X330)*O330</f>
        <v>330.2359799525949</v>
      </c>
      <c r="Z330" s="7">
        <v>1.1000000000000001</v>
      </c>
      <c r="AA330" s="7">
        <v>1</v>
      </c>
      <c r="AB330" s="1">
        <f>Y330*Z330*AA330</f>
        <v>363.25957794785444</v>
      </c>
      <c r="AC330" t="str">
        <f>CONCATENATE("https://wiki.52poke.com/wiki/", B330)</f>
        <v>https://wiki.52poke.com/wiki/浮潜鼬</v>
      </c>
      <c r="AD330" s="6">
        <f>(T330-AB330)^2</f>
        <v>1.6644651939215568E-8</v>
      </c>
      <c r="AE330" t="str">
        <f>IF(ISNUMBER(SEARCH(AE$1,$D330)),"T","")</f>
        <v/>
      </c>
      <c r="AF330" t="str">
        <f>IF(ISNUMBER(SEARCH(AF$1,$D330)),"T","")</f>
        <v/>
      </c>
      <c r="AG330" t="str">
        <f>IF(ISNUMBER(SEARCH(AG$1,$D330)),"T","")</f>
        <v>T</v>
      </c>
      <c r="AH330" t="str">
        <f>IF(ISNUMBER(SEARCH(AH$1,$D330)),"T","")</f>
        <v/>
      </c>
      <c r="AI330" t="str">
        <f>IF(ISNUMBER(SEARCH(AI$1,$D330)),"T","")</f>
        <v/>
      </c>
      <c r="AJ330" t="str">
        <f>IF(ISNUMBER(SEARCH(AJ$1,$D330)),"T","")</f>
        <v/>
      </c>
      <c r="AK330" t="str">
        <f>IF(ISNUMBER(SEARCH(AK$1,$D330)),"T","")</f>
        <v/>
      </c>
      <c r="AL330" t="str">
        <f>IF(ISNUMBER(SEARCH(AL$1,$D330)),"T","")</f>
        <v/>
      </c>
      <c r="AM330" t="str">
        <f>IF(ISNUMBER(SEARCH(AM$1,$D330)),"T","")</f>
        <v/>
      </c>
      <c r="AN330" t="str">
        <f>IF(ISNUMBER(SEARCH(AN$1,$D330)),"T","")</f>
        <v/>
      </c>
      <c r="AO330" t="str">
        <f>IF(ISNUMBER(SEARCH(AO$1,$D330)),"T","")</f>
        <v/>
      </c>
      <c r="AP330" t="str">
        <f>IF(ISNUMBER(SEARCH(AP$1,$D330)),"T","")</f>
        <v/>
      </c>
      <c r="AQ330" t="str">
        <f>IF(ISNUMBER(SEARCH(AQ$1,$D330)),"T","")</f>
        <v/>
      </c>
      <c r="AR330" t="str">
        <f>IF(ISNUMBER(SEARCH(AR$1,$D330)),"T","")</f>
        <v/>
      </c>
      <c r="AS330" t="str">
        <f>IF(ISNUMBER(SEARCH(AS$1,$D330)),"T","")</f>
        <v/>
      </c>
      <c r="AT330" t="str">
        <f>IF(ISNUMBER(SEARCH(AT$1,$D330)),"T","")</f>
        <v/>
      </c>
      <c r="AU330" t="str">
        <f>IF(ISNUMBER(SEARCH(AU$1,$D330)),"T","")</f>
        <v/>
      </c>
      <c r="AV330" t="str">
        <f>IF(ISNUMBER(SEARCH(AV$1,$D330)),"T","")</f>
        <v/>
      </c>
    </row>
    <row r="331" spans="1:48" x14ac:dyDescent="0.85">
      <c r="A331">
        <v>470</v>
      </c>
      <c r="B331" t="s">
        <v>1058</v>
      </c>
      <c r="C331" t="s">
        <v>1059</v>
      </c>
      <c r="D331" t="s">
        <v>280</v>
      </c>
      <c r="E331">
        <v>4</v>
      </c>
      <c r="F331">
        <v>65</v>
      </c>
      <c r="G331">
        <v>110</v>
      </c>
      <c r="H331">
        <v>130</v>
      </c>
      <c r="I331">
        <v>60</v>
      </c>
      <c r="J331">
        <v>65</v>
      </c>
      <c r="K331">
        <v>95</v>
      </c>
      <c r="L331">
        <f>MAX(G331,I331)</f>
        <v>110</v>
      </c>
      <c r="M331">
        <f>MIN(H331,J331)</f>
        <v>65</v>
      </c>
      <c r="N331" s="1">
        <f>(F331*2+31)/2+60</f>
        <v>140.5</v>
      </c>
      <c r="O331" s="1">
        <f>(L331*2+31)/2+5</f>
        <v>130.5</v>
      </c>
      <c r="P331" s="1">
        <f>(M331*2+31)/2+5</f>
        <v>85.5</v>
      </c>
      <c r="Q331" s="1">
        <f>N331*P331</f>
        <v>12012.75</v>
      </c>
      <c r="R331" s="1">
        <f>((H331*2+31)/2+5)*N331</f>
        <v>21145.25</v>
      </c>
      <c r="S331" s="1">
        <f>((J331*2+31)/2+5)*N331</f>
        <v>12012.75</v>
      </c>
      <c r="T331" s="1">
        <v>361.04011060386006</v>
      </c>
      <c r="U331" s="1">
        <f>IF(T331&lt;200, 0, T331)</f>
        <v>361.04011060386006</v>
      </c>
      <c r="V331" s="5">
        <f>U331*O331</f>
        <v>47115.734433803736</v>
      </c>
      <c r="W331" s="2">
        <f>Q331/(constants!$B$1 * constants!$B$2 * (110/250) * AVERAGE(0.8, 1) * 1.5)</f>
        <v>1.8404938588705173</v>
      </c>
      <c r="X331" s="3">
        <v>0.6745877724781808</v>
      </c>
      <c r="Y331" s="1">
        <f>(W331+X331)*O331</f>
        <v>328.2181528910051</v>
      </c>
      <c r="Z331" s="7">
        <v>1.1000000000000001</v>
      </c>
      <c r="AA331" s="7">
        <v>1</v>
      </c>
      <c r="AB331" s="1">
        <f>Y331*Z331*AA331</f>
        <v>361.03996818010563</v>
      </c>
      <c r="AC331" t="str">
        <f>CONCATENATE("https://wiki.52poke.com/wiki/", B331)</f>
        <v>https://wiki.52poke.com/wiki/叶伊布</v>
      </c>
      <c r="AD331" s="6">
        <f>(T331-AB331)^2</f>
        <v>2.0284525824693787E-8</v>
      </c>
      <c r="AE331" t="str">
        <f>IF(ISNUMBER(SEARCH(AE$1,$D331)),"T","")</f>
        <v/>
      </c>
      <c r="AF331" t="str">
        <f>IF(ISNUMBER(SEARCH(AF$1,$D331)),"T","")</f>
        <v/>
      </c>
      <c r="AG331" t="str">
        <f>IF(ISNUMBER(SEARCH(AG$1,$D331)),"T","")</f>
        <v/>
      </c>
      <c r="AH331" t="str">
        <f>IF(ISNUMBER(SEARCH(AH$1,$D331)),"T","")</f>
        <v>T</v>
      </c>
      <c r="AI331" t="str">
        <f>IF(ISNUMBER(SEARCH(AI$1,$D331)),"T","")</f>
        <v/>
      </c>
      <c r="AJ331" t="str">
        <f>IF(ISNUMBER(SEARCH(AJ$1,$D331)),"T","")</f>
        <v/>
      </c>
      <c r="AK331" t="str">
        <f>IF(ISNUMBER(SEARCH(AK$1,$D331)),"T","")</f>
        <v/>
      </c>
      <c r="AL331" t="str">
        <f>IF(ISNUMBER(SEARCH(AL$1,$D331)),"T","")</f>
        <v/>
      </c>
      <c r="AM331" t="str">
        <f>IF(ISNUMBER(SEARCH(AM$1,$D331)),"T","")</f>
        <v/>
      </c>
      <c r="AN331" t="str">
        <f>IF(ISNUMBER(SEARCH(AN$1,$D331)),"T","")</f>
        <v/>
      </c>
      <c r="AO331" t="str">
        <f>IF(ISNUMBER(SEARCH(AO$1,$D331)),"T","")</f>
        <v/>
      </c>
      <c r="AP331" t="str">
        <f>IF(ISNUMBER(SEARCH(AP$1,$D331)),"T","")</f>
        <v/>
      </c>
      <c r="AQ331" t="str">
        <f>IF(ISNUMBER(SEARCH(AQ$1,$D331)),"T","")</f>
        <v/>
      </c>
      <c r="AR331" t="str">
        <f>IF(ISNUMBER(SEARCH(AR$1,$D331)),"T","")</f>
        <v/>
      </c>
      <c r="AS331" t="str">
        <f>IF(ISNUMBER(SEARCH(AS$1,$D331)),"T","")</f>
        <v/>
      </c>
      <c r="AT331" t="str">
        <f>IF(ISNUMBER(SEARCH(AT$1,$D331)),"T","")</f>
        <v/>
      </c>
      <c r="AU331" t="str">
        <f>IF(ISNUMBER(SEARCH(AU$1,$D331)),"T","")</f>
        <v/>
      </c>
      <c r="AV331" t="str">
        <f>IF(ISNUMBER(SEARCH(AV$1,$D331)),"T","")</f>
        <v/>
      </c>
    </row>
    <row r="332" spans="1:48" x14ac:dyDescent="0.85">
      <c r="A332">
        <v>855</v>
      </c>
      <c r="B332" t="s">
        <v>1892</v>
      </c>
      <c r="C332" t="s">
        <v>1893</v>
      </c>
      <c r="D332" t="s">
        <v>470</v>
      </c>
      <c r="E332">
        <v>8</v>
      </c>
      <c r="F332">
        <v>60</v>
      </c>
      <c r="G332">
        <v>65</v>
      </c>
      <c r="H332">
        <v>65</v>
      </c>
      <c r="I332">
        <v>134</v>
      </c>
      <c r="J332">
        <v>114</v>
      </c>
      <c r="K332">
        <v>70</v>
      </c>
      <c r="L332">
        <f>MAX(G332,I332)</f>
        <v>134</v>
      </c>
      <c r="M332">
        <f>MIN(H332,J332)</f>
        <v>65</v>
      </c>
      <c r="N332" s="1">
        <f>(F332*2+31)/2+60</f>
        <v>135.5</v>
      </c>
      <c r="O332" s="1">
        <f>(L332*2+31)/2+5</f>
        <v>154.5</v>
      </c>
      <c r="P332" s="1">
        <f>(M332*2+31)/2+5</f>
        <v>85.5</v>
      </c>
      <c r="Q332" s="1">
        <f>N332*P332</f>
        <v>11585.25</v>
      </c>
      <c r="R332" s="1">
        <f>((H332*2+31)/2+5)*N332</f>
        <v>11585.25</v>
      </c>
      <c r="S332" s="1">
        <f>((J332*2+31)/2+5)*N332</f>
        <v>18224.75</v>
      </c>
      <c r="T332" s="1">
        <v>360.98104457468645</v>
      </c>
      <c r="U332" s="1">
        <f>IF(T332&lt;200, 0, T332)</f>
        <v>360.98104457468645</v>
      </c>
      <c r="V332" s="5">
        <f>U332*O332</f>
        <v>55771.571386789059</v>
      </c>
      <c r="W332" s="2">
        <f>Q332/(constants!$B$1 * constants!$B$2 * (110/250) * AVERAGE(0.8, 1) * 1.5)</f>
        <v>1.7749958567754811</v>
      </c>
      <c r="X332" s="3">
        <v>0.34904581406093793</v>
      </c>
      <c r="Y332" s="1">
        <f>(W332+X332)*O332</f>
        <v>328.16443814422672</v>
      </c>
      <c r="Z332" s="7">
        <v>1.1000000000000001</v>
      </c>
      <c r="AA332" s="7">
        <v>1</v>
      </c>
      <c r="AB332" s="1">
        <f>Y332*Z332*AA332</f>
        <v>360.98088195864943</v>
      </c>
      <c r="AC332" t="str">
        <f>CONCATENATE("https://wiki.52poke.com/wiki/", B332)</f>
        <v>https://wiki.52poke.com/wiki/怖思壶</v>
      </c>
      <c r="AD332" s="6">
        <f>(T332-AB332)^2</f>
        <v>2.644397549495342E-8</v>
      </c>
      <c r="AE332" t="str">
        <f>IF(ISNUMBER(SEARCH(AE$1,$D332)),"T","")</f>
        <v/>
      </c>
      <c r="AF332" t="str">
        <f>IF(ISNUMBER(SEARCH(AF$1,$D332)),"T","")</f>
        <v/>
      </c>
      <c r="AG332" t="str">
        <f>IF(ISNUMBER(SEARCH(AG$1,$D332)),"T","")</f>
        <v/>
      </c>
      <c r="AH332" t="str">
        <f>IF(ISNUMBER(SEARCH(AH$1,$D332)),"T","")</f>
        <v/>
      </c>
      <c r="AI332" t="str">
        <f>IF(ISNUMBER(SEARCH(AI$1,$D332)),"T","")</f>
        <v/>
      </c>
      <c r="AJ332" t="str">
        <f>IF(ISNUMBER(SEARCH(AJ$1,$D332)),"T","")</f>
        <v/>
      </c>
      <c r="AK332" t="str">
        <f>IF(ISNUMBER(SEARCH(AK$1,$D332)),"T","")</f>
        <v/>
      </c>
      <c r="AL332" t="str">
        <f>IF(ISNUMBER(SEARCH(AL$1,$D332)),"T","")</f>
        <v/>
      </c>
      <c r="AM332" t="str">
        <f>IF(ISNUMBER(SEARCH(AM$1,$D332)),"T","")</f>
        <v/>
      </c>
      <c r="AN332" t="str">
        <f>IF(ISNUMBER(SEARCH(AN$1,$D332)),"T","")</f>
        <v/>
      </c>
      <c r="AO332" t="str">
        <f>IF(ISNUMBER(SEARCH(AO$1,$D332)),"T","")</f>
        <v/>
      </c>
      <c r="AP332" t="str">
        <f>IF(ISNUMBER(SEARCH(AP$1,$D332)),"T","")</f>
        <v/>
      </c>
      <c r="AQ332" t="str">
        <f>IF(ISNUMBER(SEARCH(AQ$1,$D332)),"T","")</f>
        <v/>
      </c>
      <c r="AR332" t="str">
        <f>IF(ISNUMBER(SEARCH(AR$1,$D332)),"T","")</f>
        <v>T</v>
      </c>
      <c r="AS332" t="str">
        <f>IF(ISNUMBER(SEARCH(AS$1,$D332)),"T","")</f>
        <v/>
      </c>
      <c r="AT332" t="str">
        <f>IF(ISNUMBER(SEARCH(AT$1,$D332)),"T","")</f>
        <v/>
      </c>
      <c r="AU332" t="str">
        <f>IF(ISNUMBER(SEARCH(AU$1,$D332)),"T","")</f>
        <v/>
      </c>
      <c r="AV332" t="str">
        <f>IF(ISNUMBER(SEARCH(AV$1,$D332)),"T","")</f>
        <v/>
      </c>
    </row>
    <row r="333" spans="1:48" x14ac:dyDescent="0.85">
      <c r="A333">
        <v>310</v>
      </c>
      <c r="B333" t="s">
        <v>716</v>
      </c>
      <c r="C333" t="s">
        <v>717</v>
      </c>
      <c r="D333" t="s">
        <v>68</v>
      </c>
      <c r="E333">
        <v>3</v>
      </c>
      <c r="F333">
        <v>70</v>
      </c>
      <c r="G333">
        <v>75</v>
      </c>
      <c r="H333">
        <v>60</v>
      </c>
      <c r="I333">
        <v>105</v>
      </c>
      <c r="J333">
        <v>60</v>
      </c>
      <c r="K333">
        <v>105</v>
      </c>
      <c r="L333">
        <f>MAX(G333,I333)</f>
        <v>105</v>
      </c>
      <c r="M333">
        <f>MIN(H333,J333)</f>
        <v>60</v>
      </c>
      <c r="N333" s="1">
        <f>(F333*2+31)/2+60</f>
        <v>145.5</v>
      </c>
      <c r="O333" s="1">
        <f>(L333*2+31)/2+5</f>
        <v>125.5</v>
      </c>
      <c r="P333" s="1">
        <f>(M333*2+31)/2+5</f>
        <v>80.5</v>
      </c>
      <c r="Q333" s="1">
        <f>N333*P333</f>
        <v>11712.75</v>
      </c>
      <c r="R333" s="1">
        <f>((H333*2+31)/2+5)*N333</f>
        <v>11712.75</v>
      </c>
      <c r="S333" s="1">
        <f>((J333*2+31)/2+5)*N333</f>
        <v>11712.75</v>
      </c>
      <c r="T333" s="1">
        <v>360.38520226327893</v>
      </c>
      <c r="U333" s="1">
        <f>IF(T333&lt;200, 0, T333)</f>
        <v>360.38520226327893</v>
      </c>
      <c r="V333" s="5">
        <f>U333*O333</f>
        <v>45228.342884041507</v>
      </c>
      <c r="W333" s="2">
        <f>Q333/(constants!$B$1 * constants!$B$2 * (110/250) * AVERAGE(0.8, 1) * 1.5)</f>
        <v>1.7945303486283866</v>
      </c>
      <c r="X333" s="3">
        <v>0.81600980868354134</v>
      </c>
      <c r="Y333" s="1">
        <f>(W333+X333)*O333</f>
        <v>327.62278974264694</v>
      </c>
      <c r="Z333" s="7">
        <v>1.1000000000000001</v>
      </c>
      <c r="AA333" s="7">
        <v>1</v>
      </c>
      <c r="AB333" s="1">
        <f>Y333*Z333*AA333</f>
        <v>360.38506871691169</v>
      </c>
      <c r="AC333" t="str">
        <f>CONCATENATE("https://wiki.52poke.com/wiki/", B333)</f>
        <v>https://wiki.52poke.com/wiki/雷电兽</v>
      </c>
      <c r="AD333" s="6">
        <f>(T333-AB333)^2</f>
        <v>1.7834632202363555E-8</v>
      </c>
      <c r="AE333" t="str">
        <f>IF(ISNUMBER(SEARCH(AE$1,$D333)),"T","")</f>
        <v/>
      </c>
      <c r="AF333" t="str">
        <f>IF(ISNUMBER(SEARCH(AF$1,$D333)),"T","")</f>
        <v/>
      </c>
      <c r="AG333" t="str">
        <f>IF(ISNUMBER(SEARCH(AG$1,$D333)),"T","")</f>
        <v/>
      </c>
      <c r="AH333" t="str">
        <f>IF(ISNUMBER(SEARCH(AH$1,$D333)),"T","")</f>
        <v/>
      </c>
      <c r="AI333" t="str">
        <f>IF(ISNUMBER(SEARCH(AI$1,$D333)),"T","")</f>
        <v>T</v>
      </c>
      <c r="AJ333" t="str">
        <f>IF(ISNUMBER(SEARCH(AJ$1,$D333)),"T","")</f>
        <v/>
      </c>
      <c r="AK333" t="str">
        <f>IF(ISNUMBER(SEARCH(AK$1,$D333)),"T","")</f>
        <v/>
      </c>
      <c r="AL333" t="str">
        <f>IF(ISNUMBER(SEARCH(AL$1,$D333)),"T","")</f>
        <v/>
      </c>
      <c r="AM333" t="str">
        <f>IF(ISNUMBER(SEARCH(AM$1,$D333)),"T","")</f>
        <v/>
      </c>
      <c r="AN333" t="str">
        <f>IF(ISNUMBER(SEARCH(AN$1,$D333)),"T","")</f>
        <v/>
      </c>
      <c r="AO333" t="str">
        <f>IF(ISNUMBER(SEARCH(AO$1,$D333)),"T","")</f>
        <v/>
      </c>
      <c r="AP333" t="str">
        <f>IF(ISNUMBER(SEARCH(AP$1,$D333)),"T","")</f>
        <v/>
      </c>
      <c r="AQ333" t="str">
        <f>IF(ISNUMBER(SEARCH(AQ$1,$D333)),"T","")</f>
        <v/>
      </c>
      <c r="AR333" t="str">
        <f>IF(ISNUMBER(SEARCH(AR$1,$D333)),"T","")</f>
        <v/>
      </c>
      <c r="AS333" t="str">
        <f>IF(ISNUMBER(SEARCH(AS$1,$D333)),"T","")</f>
        <v/>
      </c>
      <c r="AT333" t="str">
        <f>IF(ISNUMBER(SEARCH(AT$1,$D333)),"T","")</f>
        <v/>
      </c>
      <c r="AU333" t="str">
        <f>IF(ISNUMBER(SEARCH(AU$1,$D333)),"T","")</f>
        <v/>
      </c>
      <c r="AV333" t="str">
        <f>IF(ISNUMBER(SEARCH(AV$1,$D333)),"T","")</f>
        <v/>
      </c>
    </row>
    <row r="334" spans="1:48" x14ac:dyDescent="0.85">
      <c r="A334">
        <v>967</v>
      </c>
      <c r="B334" t="s">
        <v>2135</v>
      </c>
      <c r="C334" t="s">
        <v>2137</v>
      </c>
      <c r="D334" t="s">
        <v>2136</v>
      </c>
      <c r="E334">
        <v>9</v>
      </c>
      <c r="F334">
        <v>70</v>
      </c>
      <c r="G334">
        <v>95</v>
      </c>
      <c r="H334">
        <v>65</v>
      </c>
      <c r="I334">
        <v>85</v>
      </c>
      <c r="J334">
        <v>65</v>
      </c>
      <c r="K334">
        <v>121</v>
      </c>
      <c r="L334">
        <f>MAX(G334,I334)</f>
        <v>95</v>
      </c>
      <c r="M334">
        <f>MIN(H334,J334)</f>
        <v>65</v>
      </c>
      <c r="N334" s="1">
        <f>(F334*2+31)/2+60</f>
        <v>145.5</v>
      </c>
      <c r="O334" s="1">
        <f>(L334*2+31)/2+5</f>
        <v>115.5</v>
      </c>
      <c r="P334" s="1">
        <f>(M334*2+31)/2+5</f>
        <v>85.5</v>
      </c>
      <c r="Q334" s="1">
        <f>N334*P334</f>
        <v>12440.25</v>
      </c>
      <c r="R334" s="1">
        <f>((H334*2+31)/2+5)*N334</f>
        <v>12440.25</v>
      </c>
      <c r="S334" s="1">
        <f>((J334*2+31)/2+5)*N334</f>
        <v>12440.25</v>
      </c>
      <c r="T334" s="1">
        <v>360.24630166471718</v>
      </c>
      <c r="U334" s="1">
        <f>IF(T334&lt;200, 0, T334)</f>
        <v>360.24630166471718</v>
      </c>
      <c r="V334" s="5">
        <f>U334*O334</f>
        <v>41608.447842274836</v>
      </c>
      <c r="W334" s="2">
        <f>Q334/(constants!$B$1 * constants!$B$2 * (110/250) * AVERAGE(0.8, 1) * 1.5)</f>
        <v>1.9059918609655535</v>
      </c>
      <c r="X334" s="3">
        <v>0.9294758377800576</v>
      </c>
      <c r="Y334" s="1">
        <f>(W334+X334)*O334</f>
        <v>327.49651920511809</v>
      </c>
      <c r="Z334" s="7">
        <v>1.1000000000000001</v>
      </c>
      <c r="AA334" s="7">
        <v>1</v>
      </c>
      <c r="AB334" s="1">
        <f>Y334*Z334*AA334</f>
        <v>360.24617112562993</v>
      </c>
      <c r="AC334" t="str">
        <f>CONCATENATE("https://wiki.52poke.com/wiki/", B334)</f>
        <v>https://wiki.52poke.com/wiki/摩托蜥</v>
      </c>
      <c r="AD334" s="6">
        <f>(T334-AB334)^2</f>
        <v>1.704045330050458E-8</v>
      </c>
      <c r="AE334" t="str">
        <f>IF(ISNUMBER(SEARCH(AE$1,$D334)),"T","")</f>
        <v>T</v>
      </c>
      <c r="AF334" t="str">
        <f>IF(ISNUMBER(SEARCH(AF$1,$D334)),"T","")</f>
        <v/>
      </c>
      <c r="AG334" t="str">
        <f>IF(ISNUMBER(SEARCH(AG$1,$D334)),"T","")</f>
        <v/>
      </c>
      <c r="AH334" t="str">
        <f>IF(ISNUMBER(SEARCH(AH$1,$D334)),"T","")</f>
        <v/>
      </c>
      <c r="AI334" t="str">
        <f>IF(ISNUMBER(SEARCH(AI$1,$D334)),"T","")</f>
        <v/>
      </c>
      <c r="AJ334" t="str">
        <f>IF(ISNUMBER(SEARCH(AJ$1,$D334)),"T","")</f>
        <v/>
      </c>
      <c r="AK334" t="str">
        <f>IF(ISNUMBER(SEARCH(AK$1,$D334)),"T","")</f>
        <v/>
      </c>
      <c r="AL334" t="str">
        <f>IF(ISNUMBER(SEARCH(AL$1,$D334)),"T","")</f>
        <v/>
      </c>
      <c r="AM334" t="str">
        <f>IF(ISNUMBER(SEARCH(AM$1,$D334)),"T","")</f>
        <v/>
      </c>
      <c r="AN334" t="str">
        <f>IF(ISNUMBER(SEARCH(AN$1,$D334)),"T","")</f>
        <v/>
      </c>
      <c r="AO334" t="str">
        <f>IF(ISNUMBER(SEARCH(AO$1,$D334)),"T","")</f>
        <v/>
      </c>
      <c r="AP334" t="str">
        <f>IF(ISNUMBER(SEARCH(AP$1,$D334)),"T","")</f>
        <v/>
      </c>
      <c r="AQ334" t="str">
        <f>IF(ISNUMBER(SEARCH(AQ$1,$D334)),"T","")</f>
        <v/>
      </c>
      <c r="AR334" t="str">
        <f>IF(ISNUMBER(SEARCH(AR$1,$D334)),"T","")</f>
        <v/>
      </c>
      <c r="AS334" t="str">
        <f>IF(ISNUMBER(SEARCH(AS$1,$D334)),"T","")</f>
        <v>T</v>
      </c>
      <c r="AT334" t="str">
        <f>IF(ISNUMBER(SEARCH(AT$1,$D334)),"T","")</f>
        <v/>
      </c>
      <c r="AU334" t="str">
        <f>IF(ISNUMBER(SEARCH(AU$1,$D334)),"T","")</f>
        <v/>
      </c>
      <c r="AV334" t="str">
        <f>IF(ISNUMBER(SEARCH(AV$1,$D334)),"T","")</f>
        <v/>
      </c>
    </row>
    <row r="335" spans="1:48" x14ac:dyDescent="0.85">
      <c r="A335">
        <v>882</v>
      </c>
      <c r="B335" t="s">
        <v>1952</v>
      </c>
      <c r="C335" t="s">
        <v>1953</v>
      </c>
      <c r="D335" t="s">
        <v>543</v>
      </c>
      <c r="E335">
        <v>8</v>
      </c>
      <c r="F335">
        <v>90</v>
      </c>
      <c r="G335">
        <v>90</v>
      </c>
      <c r="H335">
        <v>100</v>
      </c>
      <c r="I335">
        <v>70</v>
      </c>
      <c r="J335">
        <v>80</v>
      </c>
      <c r="K335">
        <v>75</v>
      </c>
      <c r="L335">
        <f>MAX(G335,I335)</f>
        <v>90</v>
      </c>
      <c r="M335">
        <f>MIN(H335,J335)</f>
        <v>80</v>
      </c>
      <c r="N335" s="1">
        <f>(F335*2+31)/2+60</f>
        <v>165.5</v>
      </c>
      <c r="O335" s="1">
        <f>(L335*2+31)/2+5</f>
        <v>110.5</v>
      </c>
      <c r="P335" s="1">
        <f>(M335*2+31)/2+5</f>
        <v>100.5</v>
      </c>
      <c r="Q335" s="1">
        <f>N335*P335</f>
        <v>16632.75</v>
      </c>
      <c r="R335" s="1">
        <f>((H335*2+31)/2+5)*N335</f>
        <v>19942.75</v>
      </c>
      <c r="S335" s="1">
        <f>((J335*2+31)/2+5)*N335</f>
        <v>16632.75</v>
      </c>
      <c r="T335" s="1">
        <v>360.09502496611225</v>
      </c>
      <c r="U335" s="1">
        <f>IF(T335&lt;200, 0, T335)</f>
        <v>360.09502496611225</v>
      </c>
      <c r="V335" s="5">
        <f>U335*O335</f>
        <v>39790.500258755405</v>
      </c>
      <c r="W335" s="2">
        <f>Q335/(constants!$B$1 * constants!$B$2 * (110/250) * AVERAGE(0.8, 1) * 1.5)</f>
        <v>2.5483319165993294</v>
      </c>
      <c r="X335" s="3">
        <v>0.41419262465475437</v>
      </c>
      <c r="Y335" s="1">
        <f>(W335+X335)*O335</f>
        <v>327.35896180857628</v>
      </c>
      <c r="Z335" s="7">
        <v>1.1000000000000001</v>
      </c>
      <c r="AA335" s="7">
        <v>1</v>
      </c>
      <c r="AB335" s="1">
        <f>Y335*Z335*AA335</f>
        <v>360.09485798943393</v>
      </c>
      <c r="AC335" t="str">
        <f>CONCATENATE("https://wiki.52poke.com/wiki/", B335)</f>
        <v>https://wiki.52poke.com/wiki/鳃鱼龙</v>
      </c>
      <c r="AD335" s="6">
        <f>(T335-AB335)^2</f>
        <v>2.7881211101185353E-8</v>
      </c>
      <c r="AE335" t="str">
        <f>IF(ISNUMBER(SEARCH(AE$1,$D335)),"T","")</f>
        <v/>
      </c>
      <c r="AF335" t="str">
        <f>IF(ISNUMBER(SEARCH(AF$1,$D335)),"T","")</f>
        <v/>
      </c>
      <c r="AG335" t="str">
        <f>IF(ISNUMBER(SEARCH(AG$1,$D335)),"T","")</f>
        <v>T</v>
      </c>
      <c r="AH335" t="str">
        <f>IF(ISNUMBER(SEARCH(AH$1,$D335)),"T","")</f>
        <v/>
      </c>
      <c r="AI335" t="str">
        <f>IF(ISNUMBER(SEARCH(AI$1,$D335)),"T","")</f>
        <v/>
      </c>
      <c r="AJ335" t="str">
        <f>IF(ISNUMBER(SEARCH(AJ$1,$D335)),"T","")</f>
        <v/>
      </c>
      <c r="AK335" t="str">
        <f>IF(ISNUMBER(SEARCH(AK$1,$D335)),"T","")</f>
        <v/>
      </c>
      <c r="AL335" t="str">
        <f>IF(ISNUMBER(SEARCH(AL$1,$D335)),"T","")</f>
        <v/>
      </c>
      <c r="AM335" t="str">
        <f>IF(ISNUMBER(SEARCH(AM$1,$D335)),"T","")</f>
        <v/>
      </c>
      <c r="AN335" t="str">
        <f>IF(ISNUMBER(SEARCH(AN$1,$D335)),"T","")</f>
        <v/>
      </c>
      <c r="AO335" t="str">
        <f>IF(ISNUMBER(SEARCH(AO$1,$D335)),"T","")</f>
        <v/>
      </c>
      <c r="AP335" t="str">
        <f>IF(ISNUMBER(SEARCH(AP$1,$D335)),"T","")</f>
        <v/>
      </c>
      <c r="AQ335" t="str">
        <f>IF(ISNUMBER(SEARCH(AQ$1,$D335)),"T","")</f>
        <v/>
      </c>
      <c r="AR335" t="str">
        <f>IF(ISNUMBER(SEARCH(AR$1,$D335)),"T","")</f>
        <v/>
      </c>
      <c r="AS335" t="str">
        <f>IF(ISNUMBER(SEARCH(AS$1,$D335)),"T","")</f>
        <v>T</v>
      </c>
      <c r="AT335" t="str">
        <f>IF(ISNUMBER(SEARCH(AT$1,$D335)),"T","")</f>
        <v/>
      </c>
      <c r="AU335" t="str">
        <f>IF(ISNUMBER(SEARCH(AU$1,$D335)),"T","")</f>
        <v/>
      </c>
      <c r="AV335" t="str">
        <f>IF(ISNUMBER(SEARCH(AV$1,$D335)),"T","")</f>
        <v/>
      </c>
    </row>
    <row r="336" spans="1:48" x14ac:dyDescent="0.85">
      <c r="A336">
        <v>880</v>
      </c>
      <c r="B336" t="s">
        <v>1946</v>
      </c>
      <c r="C336" t="s">
        <v>1948</v>
      </c>
      <c r="D336" t="s">
        <v>1947</v>
      </c>
      <c r="E336">
        <v>8</v>
      </c>
      <c r="F336">
        <v>90</v>
      </c>
      <c r="G336">
        <v>100</v>
      </c>
      <c r="H336">
        <v>90</v>
      </c>
      <c r="I336">
        <v>80</v>
      </c>
      <c r="J336">
        <v>70</v>
      </c>
      <c r="K336">
        <v>75</v>
      </c>
      <c r="L336">
        <f>MAX(G336,I336)</f>
        <v>100</v>
      </c>
      <c r="M336">
        <f>MIN(H336,J336)</f>
        <v>70</v>
      </c>
      <c r="N336" s="1">
        <f>(F336*2+31)/2+60</f>
        <v>165.5</v>
      </c>
      <c r="O336" s="1">
        <f>(L336*2+31)/2+5</f>
        <v>120.5</v>
      </c>
      <c r="P336" s="1">
        <f>(M336*2+31)/2+5</f>
        <v>90.5</v>
      </c>
      <c r="Q336" s="1">
        <f>N336*P336</f>
        <v>14977.75</v>
      </c>
      <c r="R336" s="1">
        <f>((H336*2+31)/2+5)*N336</f>
        <v>18287.75</v>
      </c>
      <c r="S336" s="1">
        <f>((J336*2+31)/2+5)*N336</f>
        <v>14977.75</v>
      </c>
      <c r="T336" s="1">
        <v>359.26569773252146</v>
      </c>
      <c r="U336" s="1">
        <f>IF(T336&lt;200, 0, T336)</f>
        <v>359.26569773252146</v>
      </c>
      <c r="V336" s="5">
        <f>U336*O336</f>
        <v>43291.516576768838</v>
      </c>
      <c r="W336" s="2">
        <f>Q336/(constants!$B$1 * constants!$B$2 * (110/250) * AVERAGE(0.8, 1) * 1.5)</f>
        <v>2.2947665517635754</v>
      </c>
      <c r="X336" s="3">
        <v>0.41564864071480734</v>
      </c>
      <c r="Y336" s="1">
        <f>(W336+X336)*O336</f>
        <v>326.60503069364512</v>
      </c>
      <c r="Z336" s="7">
        <v>1.1000000000000001</v>
      </c>
      <c r="AA336" s="7">
        <v>1</v>
      </c>
      <c r="AB336" s="1">
        <f>Y336*Z336*AA336</f>
        <v>359.26553376300967</v>
      </c>
      <c r="AC336" t="str">
        <f>CONCATENATE("https://wiki.52poke.com/wiki/", B336)</f>
        <v>https://wiki.52poke.com/wiki/雷鸟龙</v>
      </c>
      <c r="AD336" s="6">
        <f>(T336-AB336)^2</f>
        <v>2.6886000796245639E-8</v>
      </c>
      <c r="AE336" t="str">
        <f>IF(ISNUMBER(SEARCH(AE$1,$D336)),"T","")</f>
        <v/>
      </c>
      <c r="AF336" t="str">
        <f>IF(ISNUMBER(SEARCH(AF$1,$D336)),"T","")</f>
        <v/>
      </c>
      <c r="AG336" t="str">
        <f>IF(ISNUMBER(SEARCH(AG$1,$D336)),"T","")</f>
        <v/>
      </c>
      <c r="AH336" t="str">
        <f>IF(ISNUMBER(SEARCH(AH$1,$D336)),"T","")</f>
        <v/>
      </c>
      <c r="AI336" t="str">
        <f>IF(ISNUMBER(SEARCH(AI$1,$D336)),"T","")</f>
        <v>T</v>
      </c>
      <c r="AJ336" t="str">
        <f>IF(ISNUMBER(SEARCH(AJ$1,$D336)),"T","")</f>
        <v/>
      </c>
      <c r="AK336" t="str">
        <f>IF(ISNUMBER(SEARCH(AK$1,$D336)),"T","")</f>
        <v/>
      </c>
      <c r="AL336" t="str">
        <f>IF(ISNUMBER(SEARCH(AL$1,$D336)),"T","")</f>
        <v/>
      </c>
      <c r="AM336" t="str">
        <f>IF(ISNUMBER(SEARCH(AM$1,$D336)),"T","")</f>
        <v/>
      </c>
      <c r="AN336" t="str">
        <f>IF(ISNUMBER(SEARCH(AN$1,$D336)),"T","")</f>
        <v/>
      </c>
      <c r="AO336" t="str">
        <f>IF(ISNUMBER(SEARCH(AO$1,$D336)),"T","")</f>
        <v/>
      </c>
      <c r="AP336" t="str">
        <f>IF(ISNUMBER(SEARCH(AP$1,$D336)),"T","")</f>
        <v/>
      </c>
      <c r="AQ336" t="str">
        <f>IF(ISNUMBER(SEARCH(AQ$1,$D336)),"T","")</f>
        <v/>
      </c>
      <c r="AR336" t="str">
        <f>IF(ISNUMBER(SEARCH(AR$1,$D336)),"T","")</f>
        <v/>
      </c>
      <c r="AS336" t="str">
        <f>IF(ISNUMBER(SEARCH(AS$1,$D336)),"T","")</f>
        <v>T</v>
      </c>
      <c r="AT336" t="str">
        <f>IF(ISNUMBER(SEARCH(AT$1,$D336)),"T","")</f>
        <v/>
      </c>
      <c r="AU336" t="str">
        <f>IF(ISNUMBER(SEARCH(AU$1,$D336)),"T","")</f>
        <v/>
      </c>
      <c r="AV336" t="str">
        <f>IF(ISNUMBER(SEARCH(AV$1,$D336)),"T","")</f>
        <v/>
      </c>
    </row>
    <row r="337" spans="1:48" x14ac:dyDescent="0.85">
      <c r="A337">
        <v>697</v>
      </c>
      <c r="B337" t="s">
        <v>1548</v>
      </c>
      <c r="C337" t="s">
        <v>1549</v>
      </c>
      <c r="D337" t="s">
        <v>1546</v>
      </c>
      <c r="E337">
        <v>6</v>
      </c>
      <c r="F337">
        <v>82</v>
      </c>
      <c r="G337">
        <v>121</v>
      </c>
      <c r="H337">
        <v>119</v>
      </c>
      <c r="I337">
        <v>69</v>
      </c>
      <c r="J337">
        <v>59</v>
      </c>
      <c r="K337">
        <v>71</v>
      </c>
      <c r="L337">
        <f>MAX(G337,I337)</f>
        <v>121</v>
      </c>
      <c r="M337">
        <f>MIN(H337,J337)</f>
        <v>59</v>
      </c>
      <c r="N337" s="1">
        <f>(F337*2+31)/2+60</f>
        <v>157.5</v>
      </c>
      <c r="O337" s="1">
        <f>(L337*2+31)/2+5</f>
        <v>141.5</v>
      </c>
      <c r="P337" s="1">
        <f>(M337*2+31)/2+5</f>
        <v>79.5</v>
      </c>
      <c r="Q337" s="1">
        <f>N337*P337</f>
        <v>12521.25</v>
      </c>
      <c r="R337" s="1">
        <f>((H337*2+31)/2+5)*N337</f>
        <v>21971.25</v>
      </c>
      <c r="S337" s="1">
        <f>((J337*2+31)/2+5)*N337</f>
        <v>12521.25</v>
      </c>
      <c r="T337" s="1">
        <v>358.94395562800446</v>
      </c>
      <c r="U337" s="1">
        <f>IF(T337&lt;200, 0, T337)</f>
        <v>358.94395562800446</v>
      </c>
      <c r="V337" s="5">
        <f>U337*O337</f>
        <v>50790.569721362634</v>
      </c>
      <c r="W337" s="2">
        <f>Q337/(constants!$B$1 * constants!$B$2 * (110/250) * AVERAGE(0.8, 1) * 1.5)</f>
        <v>1.9184020087309286</v>
      </c>
      <c r="X337" s="3">
        <v>0.38769368456946807</v>
      </c>
      <c r="Y337" s="1">
        <f>(W337+X337)*O337</f>
        <v>326.31254060200615</v>
      </c>
      <c r="Z337" s="7">
        <v>1.1000000000000001</v>
      </c>
      <c r="AA337" s="7">
        <v>1</v>
      </c>
      <c r="AB337" s="1">
        <f>Y337*Z337*AA337</f>
        <v>358.94379466220681</v>
      </c>
      <c r="AC337" t="str">
        <f>CONCATENATE("https://wiki.52poke.com/wiki/", B337)</f>
        <v>https://wiki.52poke.com/wiki/怪颚龙</v>
      </c>
      <c r="AD337" s="6">
        <f>(T337-AB337)^2</f>
        <v>2.5909988012247618E-8</v>
      </c>
      <c r="AE337" t="str">
        <f>IF(ISNUMBER(SEARCH(AE$1,$D337)),"T","")</f>
        <v/>
      </c>
      <c r="AF337" t="str">
        <f>IF(ISNUMBER(SEARCH(AF$1,$D337)),"T","")</f>
        <v/>
      </c>
      <c r="AG337" t="str">
        <f>IF(ISNUMBER(SEARCH(AG$1,$D337)),"T","")</f>
        <v/>
      </c>
      <c r="AH337" t="str">
        <f>IF(ISNUMBER(SEARCH(AH$1,$D337)),"T","")</f>
        <v/>
      </c>
      <c r="AI337" t="str">
        <f>IF(ISNUMBER(SEARCH(AI$1,$D337)),"T","")</f>
        <v/>
      </c>
      <c r="AJ337" t="str">
        <f>IF(ISNUMBER(SEARCH(AJ$1,$D337)),"T","")</f>
        <v/>
      </c>
      <c r="AK337" t="str">
        <f>IF(ISNUMBER(SEARCH(AK$1,$D337)),"T","")</f>
        <v/>
      </c>
      <c r="AL337" t="str">
        <f>IF(ISNUMBER(SEARCH(AL$1,$D337)),"T","")</f>
        <v/>
      </c>
      <c r="AM337" t="str">
        <f>IF(ISNUMBER(SEARCH(AM$1,$D337)),"T","")</f>
        <v/>
      </c>
      <c r="AN337" t="str">
        <f>IF(ISNUMBER(SEARCH(AN$1,$D337)),"T","")</f>
        <v/>
      </c>
      <c r="AO337" t="str">
        <f>IF(ISNUMBER(SEARCH(AO$1,$D337)),"T","")</f>
        <v/>
      </c>
      <c r="AP337" t="str">
        <f>IF(ISNUMBER(SEARCH(AP$1,$D337)),"T","")</f>
        <v/>
      </c>
      <c r="AQ337" t="str">
        <f>IF(ISNUMBER(SEARCH(AQ$1,$D337)),"T","")</f>
        <v>T</v>
      </c>
      <c r="AR337" t="str">
        <f>IF(ISNUMBER(SEARCH(AR$1,$D337)),"T","")</f>
        <v/>
      </c>
      <c r="AS337" t="str">
        <f>IF(ISNUMBER(SEARCH(AS$1,$D337)),"T","")</f>
        <v>T</v>
      </c>
      <c r="AT337" t="str">
        <f>IF(ISNUMBER(SEARCH(AT$1,$D337)),"T","")</f>
        <v/>
      </c>
      <c r="AU337" t="str">
        <f>IF(ISNUMBER(SEARCH(AU$1,$D337)),"T","")</f>
        <v/>
      </c>
      <c r="AV337" t="str">
        <f>IF(ISNUMBER(SEARCH(AV$1,$D337)),"T","")</f>
        <v/>
      </c>
    </row>
    <row r="338" spans="1:48" x14ac:dyDescent="0.85">
      <c r="A338">
        <v>718</v>
      </c>
      <c r="B338" t="s">
        <v>1596</v>
      </c>
      <c r="C338" t="s">
        <v>1597</v>
      </c>
      <c r="D338" t="s">
        <v>999</v>
      </c>
      <c r="E338">
        <v>6</v>
      </c>
      <c r="F338">
        <v>54</v>
      </c>
      <c r="G338">
        <v>100</v>
      </c>
      <c r="H338">
        <v>71</v>
      </c>
      <c r="I338">
        <v>61</v>
      </c>
      <c r="J338">
        <v>85</v>
      </c>
      <c r="K338">
        <v>115</v>
      </c>
      <c r="L338">
        <f>MAX(G338,I338)</f>
        <v>100</v>
      </c>
      <c r="M338">
        <f>MIN(H338,J338)</f>
        <v>71</v>
      </c>
      <c r="N338" s="1">
        <f>(F338*2+31)/2+60</f>
        <v>129.5</v>
      </c>
      <c r="O338" s="1">
        <f>(L338*2+31)/2+5</f>
        <v>120.5</v>
      </c>
      <c r="P338" s="1">
        <f>(M338*2+31)/2+5</f>
        <v>91.5</v>
      </c>
      <c r="Q338" s="1">
        <f>N338*P338</f>
        <v>11849.25</v>
      </c>
      <c r="R338" s="1">
        <f>((H338*2+31)/2+5)*N338</f>
        <v>11849.25</v>
      </c>
      <c r="S338" s="1">
        <f>((J338*2+31)/2+5)*N338</f>
        <v>13662.25</v>
      </c>
      <c r="T338" s="1">
        <v>358.79155720637721</v>
      </c>
      <c r="U338" s="1">
        <f>IF(T338&lt;200, 0, T338)</f>
        <v>358.79155720637721</v>
      </c>
      <c r="V338" s="5">
        <f>U338*O338</f>
        <v>43234.382643368452</v>
      </c>
      <c r="W338" s="2">
        <f>Q338/(constants!$B$1 * constants!$B$2 * (110/250) * AVERAGE(0.8, 1) * 1.5)</f>
        <v>1.8154437457885559</v>
      </c>
      <c r="X338" s="3">
        <v>0.89139463585039647</v>
      </c>
      <c r="Y338" s="1">
        <f>(W338+X338)*O338</f>
        <v>326.17402498749374</v>
      </c>
      <c r="Z338" s="7">
        <v>1.1000000000000001</v>
      </c>
      <c r="AA338" s="7">
        <v>1</v>
      </c>
      <c r="AB338" s="1">
        <f>Y338*Z338*AA338</f>
        <v>358.79142748624315</v>
      </c>
      <c r="AC338" t="str">
        <f>CONCATENATE("https://wiki.52poke.com/wiki/", B338)</f>
        <v>https://wiki.52poke.com/wiki/基格尔德</v>
      </c>
      <c r="AD338" s="6">
        <f>(T338-AB338)^2</f>
        <v>1.6827313179215558E-8</v>
      </c>
      <c r="AE338" t="str">
        <f>IF(ISNUMBER(SEARCH(AE$1,$D338)),"T","")</f>
        <v/>
      </c>
      <c r="AF338" t="str">
        <f>IF(ISNUMBER(SEARCH(AF$1,$D338)),"T","")</f>
        <v/>
      </c>
      <c r="AG338" t="str">
        <f>IF(ISNUMBER(SEARCH(AG$1,$D338)),"T","")</f>
        <v/>
      </c>
      <c r="AH338" t="str">
        <f>IF(ISNUMBER(SEARCH(AH$1,$D338)),"T","")</f>
        <v/>
      </c>
      <c r="AI338" t="str">
        <f>IF(ISNUMBER(SEARCH(AI$1,$D338)),"T","")</f>
        <v/>
      </c>
      <c r="AJ338" t="str">
        <f>IF(ISNUMBER(SEARCH(AJ$1,$D338)),"T","")</f>
        <v/>
      </c>
      <c r="AK338" t="str">
        <f>IF(ISNUMBER(SEARCH(AK$1,$D338)),"T","")</f>
        <v/>
      </c>
      <c r="AL338" t="str">
        <f>IF(ISNUMBER(SEARCH(AL$1,$D338)),"T","")</f>
        <v/>
      </c>
      <c r="AM338" t="str">
        <f>IF(ISNUMBER(SEARCH(AM$1,$D338)),"T","")</f>
        <v>T</v>
      </c>
      <c r="AN338" t="str">
        <f>IF(ISNUMBER(SEARCH(AN$1,$D338)),"T","")</f>
        <v/>
      </c>
      <c r="AO338" t="str">
        <f>IF(ISNUMBER(SEARCH(AO$1,$D338)),"T","")</f>
        <v/>
      </c>
      <c r="AP338" t="str">
        <f>IF(ISNUMBER(SEARCH(AP$1,$D338)),"T","")</f>
        <v/>
      </c>
      <c r="AQ338" t="str">
        <f>IF(ISNUMBER(SEARCH(AQ$1,$D338)),"T","")</f>
        <v/>
      </c>
      <c r="AR338" t="str">
        <f>IF(ISNUMBER(SEARCH(AR$1,$D338)),"T","")</f>
        <v/>
      </c>
      <c r="AS338" t="str">
        <f>IF(ISNUMBER(SEARCH(AS$1,$D338)),"T","")</f>
        <v>T</v>
      </c>
      <c r="AT338" t="str">
        <f>IF(ISNUMBER(SEARCH(AT$1,$D338)),"T","")</f>
        <v/>
      </c>
      <c r="AU338" t="str">
        <f>IF(ISNUMBER(SEARCH(AU$1,$D338)),"T","")</f>
        <v/>
      </c>
      <c r="AV338" t="str">
        <f>IF(ISNUMBER(SEARCH(AV$1,$D338)),"T","")</f>
        <v/>
      </c>
    </row>
    <row r="339" spans="1:48" x14ac:dyDescent="0.85">
      <c r="A339">
        <v>359</v>
      </c>
      <c r="B339" t="s">
        <v>821</v>
      </c>
      <c r="C339" t="s">
        <v>822</v>
      </c>
      <c r="D339" t="s">
        <v>136</v>
      </c>
      <c r="E339">
        <v>3</v>
      </c>
      <c r="F339">
        <v>65</v>
      </c>
      <c r="G339">
        <v>130</v>
      </c>
      <c r="H339">
        <v>60</v>
      </c>
      <c r="I339">
        <v>75</v>
      </c>
      <c r="J339">
        <v>60</v>
      </c>
      <c r="K339">
        <v>75</v>
      </c>
      <c r="L339">
        <f>MAX(G339,I339)</f>
        <v>130</v>
      </c>
      <c r="M339">
        <f>MIN(H339,J339)</f>
        <v>60</v>
      </c>
      <c r="N339" s="1">
        <f>(F339*2+31)/2+60</f>
        <v>140.5</v>
      </c>
      <c r="O339" s="1">
        <f>(L339*2+31)/2+5</f>
        <v>150.5</v>
      </c>
      <c r="P339" s="1">
        <f>(M339*2+31)/2+5</f>
        <v>80.5</v>
      </c>
      <c r="Q339" s="1">
        <f>N339*P339</f>
        <v>11310.25</v>
      </c>
      <c r="R339" s="1">
        <f>((H339*2+31)/2+5)*N339</f>
        <v>11310.25</v>
      </c>
      <c r="S339" s="1">
        <f>((J339*2+31)/2+5)*N339</f>
        <v>11310.25</v>
      </c>
      <c r="T339" s="1">
        <v>357.52056420721016</v>
      </c>
      <c r="U339" s="1">
        <f>IF(T339&lt;200, 0, T339)</f>
        <v>357.52056420721016</v>
      </c>
      <c r="V339" s="5">
        <f>U339*O339</f>
        <v>53806.84491318513</v>
      </c>
      <c r="W339" s="2">
        <f>Q339/(constants!$B$1 * constants!$B$2 * (110/250) * AVERAGE(0.8, 1) * 1.5)</f>
        <v>1.732862639053528</v>
      </c>
      <c r="X339" s="3">
        <v>0.42672908285158107</v>
      </c>
      <c r="Y339" s="1">
        <f>(W339+X339)*O339</f>
        <v>325.01855414671888</v>
      </c>
      <c r="Z339" s="7">
        <v>1.1000000000000001</v>
      </c>
      <c r="AA339" s="7">
        <v>1</v>
      </c>
      <c r="AB339" s="1">
        <f>Y339*Z339*AA339</f>
        <v>357.52040956139081</v>
      </c>
      <c r="AC339" t="str">
        <f>CONCATENATE("https://wiki.52poke.com/wiki/", B339)</f>
        <v>https://wiki.52poke.com/wiki/阿勃梭鲁</v>
      </c>
      <c r="AD339" s="6">
        <f>(T339-AB339)^2</f>
        <v>2.3915329442497044E-8</v>
      </c>
      <c r="AE339" t="str">
        <f>IF(ISNUMBER(SEARCH(AE$1,$D339)),"T","")</f>
        <v/>
      </c>
      <c r="AF339" t="str">
        <f>IF(ISNUMBER(SEARCH(AF$1,$D339)),"T","")</f>
        <v/>
      </c>
      <c r="AG339" t="str">
        <f>IF(ISNUMBER(SEARCH(AG$1,$D339)),"T","")</f>
        <v/>
      </c>
      <c r="AH339" t="str">
        <f>IF(ISNUMBER(SEARCH(AH$1,$D339)),"T","")</f>
        <v/>
      </c>
      <c r="AI339" t="str">
        <f>IF(ISNUMBER(SEARCH(AI$1,$D339)),"T","")</f>
        <v/>
      </c>
      <c r="AJ339" t="str">
        <f>IF(ISNUMBER(SEARCH(AJ$1,$D339)),"T","")</f>
        <v/>
      </c>
      <c r="AK339" t="str">
        <f>IF(ISNUMBER(SEARCH(AK$1,$D339)),"T","")</f>
        <v/>
      </c>
      <c r="AL339" t="str">
        <f>IF(ISNUMBER(SEARCH(AL$1,$D339)),"T","")</f>
        <v/>
      </c>
      <c r="AM339" t="str">
        <f>IF(ISNUMBER(SEARCH(AM$1,$D339)),"T","")</f>
        <v/>
      </c>
      <c r="AN339" t="str">
        <f>IF(ISNUMBER(SEARCH(AN$1,$D339)),"T","")</f>
        <v/>
      </c>
      <c r="AO339" t="str">
        <f>IF(ISNUMBER(SEARCH(AO$1,$D339)),"T","")</f>
        <v/>
      </c>
      <c r="AP339" t="str">
        <f>IF(ISNUMBER(SEARCH(AP$1,$D339)),"T","")</f>
        <v/>
      </c>
      <c r="AQ339" t="str">
        <f>IF(ISNUMBER(SEARCH(AQ$1,$D339)),"T","")</f>
        <v/>
      </c>
      <c r="AR339" t="str">
        <f>IF(ISNUMBER(SEARCH(AR$1,$D339)),"T","")</f>
        <v/>
      </c>
      <c r="AS339" t="str">
        <f>IF(ISNUMBER(SEARCH(AS$1,$D339)),"T","")</f>
        <v/>
      </c>
      <c r="AT339" t="str">
        <f>IF(ISNUMBER(SEARCH(AT$1,$D339)),"T","")</f>
        <v>T</v>
      </c>
      <c r="AU339" t="str">
        <f>IF(ISNUMBER(SEARCH(AU$1,$D339)),"T","")</f>
        <v/>
      </c>
      <c r="AV339" t="str">
        <f>IF(ISNUMBER(SEARCH(AV$1,$D339)),"T","")</f>
        <v/>
      </c>
    </row>
    <row r="340" spans="1:48" x14ac:dyDescent="0.85">
      <c r="A340">
        <v>947</v>
      </c>
      <c r="B340" t="s">
        <v>2090</v>
      </c>
      <c r="C340" t="s">
        <v>2091</v>
      </c>
      <c r="D340" t="s">
        <v>2088</v>
      </c>
      <c r="E340">
        <v>9</v>
      </c>
      <c r="F340">
        <v>55</v>
      </c>
      <c r="G340">
        <v>115</v>
      </c>
      <c r="H340">
        <v>70</v>
      </c>
      <c r="I340">
        <v>80</v>
      </c>
      <c r="J340">
        <v>70</v>
      </c>
      <c r="K340">
        <v>90</v>
      </c>
      <c r="L340">
        <f>MAX(G340,I340)</f>
        <v>115</v>
      </c>
      <c r="M340">
        <f>MIN(H340,J340)</f>
        <v>70</v>
      </c>
      <c r="N340" s="1">
        <f>(F340*2+31)/2+60</f>
        <v>130.5</v>
      </c>
      <c r="O340" s="1">
        <f>(L340*2+31)/2+5</f>
        <v>135.5</v>
      </c>
      <c r="P340" s="1">
        <f>(M340*2+31)/2+5</f>
        <v>90.5</v>
      </c>
      <c r="Q340" s="1">
        <f>N340*P340</f>
        <v>11810.25</v>
      </c>
      <c r="R340" s="1">
        <f>((H340*2+31)/2+5)*N340</f>
        <v>11810.25</v>
      </c>
      <c r="S340" s="1">
        <f>((J340*2+31)/2+5)*N340</f>
        <v>11810.25</v>
      </c>
      <c r="T340" s="1">
        <v>357.15200119250898</v>
      </c>
      <c r="U340" s="1">
        <f>IF(T340&lt;200, 0, T340)</f>
        <v>357.15200119250898</v>
      </c>
      <c r="V340" s="5">
        <f>U340*O340</f>
        <v>48394.096161584966</v>
      </c>
      <c r="W340" s="2">
        <f>Q340/(constants!$B$1 * constants!$B$2 * (110/250) * AVERAGE(0.8, 1) * 1.5)</f>
        <v>1.8094684894570789</v>
      </c>
      <c r="X340" s="3">
        <v>0.58671974136977256</v>
      </c>
      <c r="Y340" s="1">
        <f>(W340+X340)*O340</f>
        <v>324.68350527703836</v>
      </c>
      <c r="Z340" s="7">
        <v>1.1000000000000001</v>
      </c>
      <c r="AA340" s="7">
        <v>1</v>
      </c>
      <c r="AB340" s="1">
        <f>Y340*Z340*AA340</f>
        <v>357.15185580474224</v>
      </c>
      <c r="AC340" t="str">
        <f>CONCATENATE("https://wiki.52poke.com/wiki/", B340)</f>
        <v>https://wiki.52poke.com/wiki/怖纳噬草</v>
      </c>
      <c r="AD340" s="6">
        <f>(T340-AB340)^2</f>
        <v>2.1137602716450675E-8</v>
      </c>
      <c r="AE340" t="str">
        <f>IF(ISNUMBER(SEARCH(AE$1,$D340)),"T","")</f>
        <v/>
      </c>
      <c r="AF340" t="str">
        <f>IF(ISNUMBER(SEARCH(AF$1,$D340)),"T","")</f>
        <v/>
      </c>
      <c r="AG340" t="str">
        <f>IF(ISNUMBER(SEARCH(AG$1,$D340)),"T","")</f>
        <v/>
      </c>
      <c r="AH340" t="str">
        <f>IF(ISNUMBER(SEARCH(AH$1,$D340)),"T","")</f>
        <v>T</v>
      </c>
      <c r="AI340" t="str">
        <f>IF(ISNUMBER(SEARCH(AI$1,$D340)),"T","")</f>
        <v/>
      </c>
      <c r="AJ340" t="str">
        <f>IF(ISNUMBER(SEARCH(AJ$1,$D340)),"T","")</f>
        <v/>
      </c>
      <c r="AK340" t="str">
        <f>IF(ISNUMBER(SEARCH(AK$1,$D340)),"T","")</f>
        <v/>
      </c>
      <c r="AL340" t="str">
        <f>IF(ISNUMBER(SEARCH(AL$1,$D340)),"T","")</f>
        <v/>
      </c>
      <c r="AM340" t="str">
        <f>IF(ISNUMBER(SEARCH(AM$1,$D340)),"T","")</f>
        <v/>
      </c>
      <c r="AN340" t="str">
        <f>IF(ISNUMBER(SEARCH(AN$1,$D340)),"T","")</f>
        <v/>
      </c>
      <c r="AO340" t="str">
        <f>IF(ISNUMBER(SEARCH(AO$1,$D340)),"T","")</f>
        <v/>
      </c>
      <c r="AP340" t="str">
        <f>IF(ISNUMBER(SEARCH(AP$1,$D340)),"T","")</f>
        <v/>
      </c>
      <c r="AQ340" t="str">
        <f>IF(ISNUMBER(SEARCH(AQ$1,$D340)),"T","")</f>
        <v/>
      </c>
      <c r="AR340" t="str">
        <f>IF(ISNUMBER(SEARCH(AR$1,$D340)),"T","")</f>
        <v>T</v>
      </c>
      <c r="AS340" t="str">
        <f>IF(ISNUMBER(SEARCH(AS$1,$D340)),"T","")</f>
        <v/>
      </c>
      <c r="AT340" t="str">
        <f>IF(ISNUMBER(SEARCH(AT$1,$D340)),"T","")</f>
        <v/>
      </c>
      <c r="AU340" t="str">
        <f>IF(ISNUMBER(SEARCH(AU$1,$D340)),"T","")</f>
        <v/>
      </c>
      <c r="AV340" t="str">
        <f>IF(ISNUMBER(SEARCH(AV$1,$D340)),"T","")</f>
        <v/>
      </c>
    </row>
    <row r="341" spans="1:48" x14ac:dyDescent="0.85">
      <c r="A341">
        <v>452</v>
      </c>
      <c r="B341" t="s">
        <v>1019</v>
      </c>
      <c r="C341" t="s">
        <v>1020</v>
      </c>
      <c r="D341" t="s">
        <v>217</v>
      </c>
      <c r="E341">
        <v>4</v>
      </c>
      <c r="F341">
        <v>70</v>
      </c>
      <c r="G341">
        <v>90</v>
      </c>
      <c r="H341">
        <v>110</v>
      </c>
      <c r="I341">
        <v>60</v>
      </c>
      <c r="J341">
        <v>75</v>
      </c>
      <c r="K341">
        <v>95</v>
      </c>
      <c r="L341">
        <f>MAX(G341,I341)</f>
        <v>90</v>
      </c>
      <c r="M341">
        <f>MIN(H341,J341)</f>
        <v>75</v>
      </c>
      <c r="N341" s="1">
        <f>(F341*2+31)/2+60</f>
        <v>145.5</v>
      </c>
      <c r="O341" s="1">
        <f>(L341*2+31)/2+5</f>
        <v>110.5</v>
      </c>
      <c r="P341" s="1">
        <f>(M341*2+31)/2+5</f>
        <v>95.5</v>
      </c>
      <c r="Q341" s="1">
        <f>N341*P341</f>
        <v>13895.25</v>
      </c>
      <c r="R341" s="1">
        <f>((H341*2+31)/2+5)*N341</f>
        <v>18987.75</v>
      </c>
      <c r="S341" s="1">
        <f>((J341*2+31)/2+5)*N341</f>
        <v>13895.25</v>
      </c>
      <c r="T341" s="1">
        <v>356.85738884839304</v>
      </c>
      <c r="U341" s="1">
        <f>IF(T341&lt;200, 0, T341)</f>
        <v>356.85738884839304</v>
      </c>
      <c r="V341" s="5">
        <f>U341*O341</f>
        <v>39432.74146774743</v>
      </c>
      <c r="W341" s="2">
        <f>Q341/(constants!$B$1 * constants!$B$2 * (110/250) * AVERAGE(0.8, 1) * 1.5)</f>
        <v>2.1289148856398872</v>
      </c>
      <c r="X341" s="3">
        <v>0.67932625551994352</v>
      </c>
      <c r="Y341" s="1">
        <f>(W341+X341)*O341</f>
        <v>310.31064609816127</v>
      </c>
      <c r="Z341" s="7">
        <v>1.1499999999999999</v>
      </c>
      <c r="AA341" s="7">
        <v>1</v>
      </c>
      <c r="AB341" s="1">
        <f>Y341*Z341*AA341</f>
        <v>356.85724301288542</v>
      </c>
      <c r="AC341" t="str">
        <f>CONCATENATE("https://wiki.52poke.com/wiki/", B341)</f>
        <v>https://wiki.52poke.com/wiki/龙王蝎</v>
      </c>
      <c r="AD341" s="6">
        <f>(T341-AB341)^2</f>
        <v>2.1267995283895779E-8</v>
      </c>
      <c r="AE341" t="str">
        <f>IF(ISNUMBER(SEARCH(AE$1,$D341)),"T","")</f>
        <v/>
      </c>
      <c r="AF341" t="str">
        <f>IF(ISNUMBER(SEARCH(AF$1,$D341)),"T","")</f>
        <v/>
      </c>
      <c r="AG341" t="str">
        <f>IF(ISNUMBER(SEARCH(AG$1,$D341)),"T","")</f>
        <v/>
      </c>
      <c r="AH341" t="str">
        <f>IF(ISNUMBER(SEARCH(AH$1,$D341)),"T","")</f>
        <v/>
      </c>
      <c r="AI341" t="str">
        <f>IF(ISNUMBER(SEARCH(AI$1,$D341)),"T","")</f>
        <v/>
      </c>
      <c r="AJ341" t="str">
        <f>IF(ISNUMBER(SEARCH(AJ$1,$D341)),"T","")</f>
        <v/>
      </c>
      <c r="AK341" t="str">
        <f>IF(ISNUMBER(SEARCH(AK$1,$D341)),"T","")</f>
        <v/>
      </c>
      <c r="AL341" t="str">
        <f>IF(ISNUMBER(SEARCH(AL$1,$D341)),"T","")</f>
        <v>T</v>
      </c>
      <c r="AM341" t="str">
        <f>IF(ISNUMBER(SEARCH(AM$1,$D341)),"T","")</f>
        <v/>
      </c>
      <c r="AN341" t="str">
        <f>IF(ISNUMBER(SEARCH(AN$1,$D341)),"T","")</f>
        <v/>
      </c>
      <c r="AO341" t="str">
        <f>IF(ISNUMBER(SEARCH(AO$1,$D341)),"T","")</f>
        <v/>
      </c>
      <c r="AP341" t="str">
        <f>IF(ISNUMBER(SEARCH(AP$1,$D341)),"T","")</f>
        <v/>
      </c>
      <c r="AQ341" t="str">
        <f>IF(ISNUMBER(SEARCH(AQ$1,$D341)),"T","")</f>
        <v/>
      </c>
      <c r="AR341" t="str">
        <f>IF(ISNUMBER(SEARCH(AR$1,$D341)),"T","")</f>
        <v/>
      </c>
      <c r="AS341" t="str">
        <f>IF(ISNUMBER(SEARCH(AS$1,$D341)),"T","")</f>
        <v/>
      </c>
      <c r="AT341" t="str">
        <f>IF(ISNUMBER(SEARCH(AT$1,$D341)),"T","")</f>
        <v>T</v>
      </c>
      <c r="AU341" t="str">
        <f>IF(ISNUMBER(SEARCH(AU$1,$D341)),"T","")</f>
        <v/>
      </c>
      <c r="AV341" t="str">
        <f>IF(ISNUMBER(SEARCH(AV$1,$D341)),"T","")</f>
        <v/>
      </c>
    </row>
    <row r="342" spans="1:48" x14ac:dyDescent="0.85">
      <c r="A342">
        <v>741</v>
      </c>
      <c r="B342" t="s">
        <v>1646</v>
      </c>
      <c r="C342" t="s">
        <v>1647</v>
      </c>
      <c r="D342" t="s">
        <v>22</v>
      </c>
      <c r="E342">
        <v>7</v>
      </c>
      <c r="F342">
        <v>75</v>
      </c>
      <c r="G342">
        <v>70</v>
      </c>
      <c r="H342">
        <v>70</v>
      </c>
      <c r="I342">
        <v>98</v>
      </c>
      <c r="J342">
        <v>70</v>
      </c>
      <c r="K342">
        <v>93</v>
      </c>
      <c r="L342">
        <f>MAX(G342,I342)</f>
        <v>98</v>
      </c>
      <c r="M342">
        <f>MIN(H342,J342)</f>
        <v>70</v>
      </c>
      <c r="N342" s="1">
        <f>(F342*2+31)/2+60</f>
        <v>150.5</v>
      </c>
      <c r="O342" s="1">
        <f>(L342*2+31)/2+5</f>
        <v>118.5</v>
      </c>
      <c r="P342" s="1">
        <f>(M342*2+31)/2+5</f>
        <v>90.5</v>
      </c>
      <c r="Q342" s="1">
        <f>N342*P342</f>
        <v>13620.25</v>
      </c>
      <c r="R342" s="1">
        <f>((H342*2+31)/2+5)*N342</f>
        <v>13620.25</v>
      </c>
      <c r="S342" s="1">
        <f>((J342*2+31)/2+5)*N342</f>
        <v>13620.25</v>
      </c>
      <c r="T342" s="1">
        <v>356.83675008967805</v>
      </c>
      <c r="U342" s="1">
        <f>IF(T342&lt;200, 0, T342)</f>
        <v>356.83675008967805</v>
      </c>
      <c r="V342" s="5">
        <f>U342*O342</f>
        <v>42285.154885626849</v>
      </c>
      <c r="W342" s="2">
        <f>Q342/(constants!$B$1 * constants!$B$2 * (110/250) * AVERAGE(0.8, 1) * 1.5)</f>
        <v>2.0867816679179341</v>
      </c>
      <c r="X342" s="3">
        <v>0.65074501759243519</v>
      </c>
      <c r="Y342" s="1">
        <f>(W342+X342)*O342</f>
        <v>324.39691223297876</v>
      </c>
      <c r="Z342" s="7">
        <v>1.1000000000000001</v>
      </c>
      <c r="AA342" s="7">
        <v>1</v>
      </c>
      <c r="AB342" s="1">
        <f>Y342*Z342*AA342</f>
        <v>356.83660345627669</v>
      </c>
      <c r="AC342" t="str">
        <f>CONCATENATE("https://wiki.52poke.com/wiki/", B342)</f>
        <v>https://wiki.52poke.com/wiki/花舞鸟</v>
      </c>
      <c r="AD342" s="6">
        <f>(T342-AB342)^2</f>
        <v>2.1501354393558631E-8</v>
      </c>
      <c r="AE342" t="str">
        <f>IF(ISNUMBER(SEARCH(AE$1,$D342)),"T","")</f>
        <v/>
      </c>
      <c r="AF342" t="str">
        <f>IF(ISNUMBER(SEARCH(AF$1,$D342)),"T","")</f>
        <v>T</v>
      </c>
      <c r="AG342" t="str">
        <f>IF(ISNUMBER(SEARCH(AG$1,$D342)),"T","")</f>
        <v/>
      </c>
      <c r="AH342" t="str">
        <f>IF(ISNUMBER(SEARCH(AH$1,$D342)),"T","")</f>
        <v/>
      </c>
      <c r="AI342" t="str">
        <f>IF(ISNUMBER(SEARCH(AI$1,$D342)),"T","")</f>
        <v/>
      </c>
      <c r="AJ342" t="str">
        <f>IF(ISNUMBER(SEARCH(AJ$1,$D342)),"T","")</f>
        <v/>
      </c>
      <c r="AK342" t="str">
        <f>IF(ISNUMBER(SEARCH(AK$1,$D342)),"T","")</f>
        <v/>
      </c>
      <c r="AL342" t="str">
        <f>IF(ISNUMBER(SEARCH(AL$1,$D342)),"T","")</f>
        <v/>
      </c>
      <c r="AM342" t="str">
        <f>IF(ISNUMBER(SEARCH(AM$1,$D342)),"T","")</f>
        <v/>
      </c>
      <c r="AN342" t="str">
        <f>IF(ISNUMBER(SEARCH(AN$1,$D342)),"T","")</f>
        <v>T</v>
      </c>
      <c r="AO342" t="str">
        <f>IF(ISNUMBER(SEARCH(AO$1,$D342)),"T","")</f>
        <v/>
      </c>
      <c r="AP342" t="str">
        <f>IF(ISNUMBER(SEARCH(AP$1,$D342)),"T","")</f>
        <v/>
      </c>
      <c r="AQ342" t="str">
        <f>IF(ISNUMBER(SEARCH(AQ$1,$D342)),"T","")</f>
        <v/>
      </c>
      <c r="AR342" t="str">
        <f>IF(ISNUMBER(SEARCH(AR$1,$D342)),"T","")</f>
        <v/>
      </c>
      <c r="AS342" t="str">
        <f>IF(ISNUMBER(SEARCH(AS$1,$D342)),"T","")</f>
        <v/>
      </c>
      <c r="AT342" t="str">
        <f>IF(ISNUMBER(SEARCH(AT$1,$D342)),"T","")</f>
        <v/>
      </c>
      <c r="AU342" t="str">
        <f>IF(ISNUMBER(SEARCH(AU$1,$D342)),"T","")</f>
        <v/>
      </c>
      <c r="AV342" t="str">
        <f>IF(ISNUMBER(SEARCH(AV$1,$D342)),"T","")</f>
        <v/>
      </c>
    </row>
    <row r="343" spans="1:48" x14ac:dyDescent="0.85">
      <c r="A343">
        <v>700</v>
      </c>
      <c r="B343" t="s">
        <v>1555</v>
      </c>
      <c r="C343" t="s">
        <v>1556</v>
      </c>
      <c r="D343" t="s">
        <v>92</v>
      </c>
      <c r="E343">
        <v>6</v>
      </c>
      <c r="F343">
        <v>95</v>
      </c>
      <c r="G343">
        <v>65</v>
      </c>
      <c r="H343">
        <v>65</v>
      </c>
      <c r="I343">
        <v>110</v>
      </c>
      <c r="J343">
        <v>130</v>
      </c>
      <c r="K343">
        <v>60</v>
      </c>
      <c r="L343">
        <f>MAX(G343,I343)</f>
        <v>110</v>
      </c>
      <c r="M343">
        <f>MIN(H343,J343)</f>
        <v>65</v>
      </c>
      <c r="N343" s="1">
        <f>(F343*2+31)/2+60</f>
        <v>170.5</v>
      </c>
      <c r="O343" s="1">
        <f>(L343*2+31)/2+5</f>
        <v>130.5</v>
      </c>
      <c r="P343" s="1">
        <f>(M343*2+31)/2+5</f>
        <v>85.5</v>
      </c>
      <c r="Q343" s="1">
        <f>N343*P343</f>
        <v>14577.75</v>
      </c>
      <c r="R343" s="1">
        <f>((H343*2+31)/2+5)*N343</f>
        <v>14577.75</v>
      </c>
      <c r="S343" s="1">
        <f>((J343*2+31)/2+5)*N343</f>
        <v>25660.25</v>
      </c>
      <c r="T343" s="1">
        <v>356.78831621599733</v>
      </c>
      <c r="U343" s="1">
        <f>IF(T343&lt;200, 0, T343)</f>
        <v>356.78831621599733</v>
      </c>
      <c r="V343" s="5">
        <f>U343*O343</f>
        <v>46560.87526618765</v>
      </c>
      <c r="W343" s="2">
        <f>Q343/(constants!$B$1 * constants!$B$2 * (110/250) * AVERAGE(0.8, 1) * 1.5)</f>
        <v>2.2334818714407345</v>
      </c>
      <c r="X343" s="3">
        <v>0.25198063905370516</v>
      </c>
      <c r="Y343" s="1">
        <f>(W343+X343)*O343</f>
        <v>324.3528576195244</v>
      </c>
      <c r="Z343" s="7">
        <v>1.1000000000000001</v>
      </c>
      <c r="AA343" s="7">
        <v>1</v>
      </c>
      <c r="AB343" s="1">
        <f>Y343*Z343*AA343</f>
        <v>356.78814338147686</v>
      </c>
      <c r="AC343" t="str">
        <f>CONCATENATE("https://wiki.52poke.com/wiki/", B343)</f>
        <v>https://wiki.52poke.com/wiki/仙子伊布</v>
      </c>
      <c r="AD343" s="6">
        <f>(T343-AB343)^2</f>
        <v>2.987177146598353E-8</v>
      </c>
      <c r="AE343" t="str">
        <f>IF(ISNUMBER(SEARCH(AE$1,$D343)),"T","")</f>
        <v/>
      </c>
      <c r="AF343" t="str">
        <f>IF(ISNUMBER(SEARCH(AF$1,$D343)),"T","")</f>
        <v/>
      </c>
      <c r="AG343" t="str">
        <f>IF(ISNUMBER(SEARCH(AG$1,$D343)),"T","")</f>
        <v/>
      </c>
      <c r="AH343" t="str">
        <f>IF(ISNUMBER(SEARCH(AH$1,$D343)),"T","")</f>
        <v/>
      </c>
      <c r="AI343" t="str">
        <f>IF(ISNUMBER(SEARCH(AI$1,$D343)),"T","")</f>
        <v/>
      </c>
      <c r="AJ343" t="str">
        <f>IF(ISNUMBER(SEARCH(AJ$1,$D343)),"T","")</f>
        <v/>
      </c>
      <c r="AK343" t="str">
        <f>IF(ISNUMBER(SEARCH(AK$1,$D343)),"T","")</f>
        <v/>
      </c>
      <c r="AL343" t="str">
        <f>IF(ISNUMBER(SEARCH(AL$1,$D343)),"T","")</f>
        <v/>
      </c>
      <c r="AM343" t="str">
        <f>IF(ISNUMBER(SEARCH(AM$1,$D343)),"T","")</f>
        <v/>
      </c>
      <c r="AN343" t="str">
        <f>IF(ISNUMBER(SEARCH(AN$1,$D343)),"T","")</f>
        <v/>
      </c>
      <c r="AO343" t="str">
        <f>IF(ISNUMBER(SEARCH(AO$1,$D343)),"T","")</f>
        <v/>
      </c>
      <c r="AP343" t="str">
        <f>IF(ISNUMBER(SEARCH(AP$1,$D343)),"T","")</f>
        <v/>
      </c>
      <c r="AQ343" t="str">
        <f>IF(ISNUMBER(SEARCH(AQ$1,$D343)),"T","")</f>
        <v/>
      </c>
      <c r="AR343" t="str">
        <f>IF(ISNUMBER(SEARCH(AR$1,$D343)),"T","")</f>
        <v/>
      </c>
      <c r="AS343" t="str">
        <f>IF(ISNUMBER(SEARCH(AS$1,$D343)),"T","")</f>
        <v/>
      </c>
      <c r="AT343" t="str">
        <f>IF(ISNUMBER(SEARCH(AT$1,$D343)),"T","")</f>
        <v/>
      </c>
      <c r="AU343" t="str">
        <f>IF(ISNUMBER(SEARCH(AU$1,$D343)),"T","")</f>
        <v/>
      </c>
      <c r="AV343" t="str">
        <f>IF(ISNUMBER(SEARCH(AV$1,$D343)),"T","")</f>
        <v>T</v>
      </c>
    </row>
    <row r="344" spans="1:48" x14ac:dyDescent="0.85">
      <c r="A344">
        <v>754</v>
      </c>
      <c r="B344" t="s">
        <v>1674</v>
      </c>
      <c r="C344" t="s">
        <v>1675</v>
      </c>
      <c r="D344" t="s">
        <v>280</v>
      </c>
      <c r="E344">
        <v>7</v>
      </c>
      <c r="F344">
        <v>70</v>
      </c>
      <c r="G344">
        <v>105</v>
      </c>
      <c r="H344">
        <v>90</v>
      </c>
      <c r="I344">
        <v>80</v>
      </c>
      <c r="J344">
        <v>90</v>
      </c>
      <c r="K344">
        <v>45</v>
      </c>
      <c r="L344">
        <f>MAX(G344,I344)</f>
        <v>105</v>
      </c>
      <c r="M344">
        <f>MIN(H344,J344)</f>
        <v>90</v>
      </c>
      <c r="N344" s="1">
        <f>(F344*2+31)/2+60</f>
        <v>145.5</v>
      </c>
      <c r="O344" s="1">
        <f>(L344*2+31)/2+5</f>
        <v>125.5</v>
      </c>
      <c r="P344" s="1">
        <f>(M344*2+31)/2+5</f>
        <v>110.5</v>
      </c>
      <c r="Q344" s="1">
        <f>N344*P344</f>
        <v>16077.75</v>
      </c>
      <c r="R344" s="1">
        <f>((H344*2+31)/2+5)*N344</f>
        <v>16077.75</v>
      </c>
      <c r="S344" s="1">
        <f>((J344*2+31)/2+5)*N344</f>
        <v>16077.75</v>
      </c>
      <c r="T344" s="1">
        <v>355.85972286828587</v>
      </c>
      <c r="U344" s="1">
        <f>IF(T344&lt;200, 0, T344)</f>
        <v>355.85972286828587</v>
      </c>
      <c r="V344" s="5">
        <f>U344*O344</f>
        <v>44660.395219969876</v>
      </c>
      <c r="W344" s="2">
        <f>Q344/(constants!$B$1 * constants!$B$2 * (110/250) * AVERAGE(0.8, 1) * 1.5)</f>
        <v>2.4632994226513878</v>
      </c>
      <c r="X344" s="3">
        <v>0.11445892253576218</v>
      </c>
      <c r="Y344" s="1">
        <f>(W344+X344)*O344</f>
        <v>323.50867232098733</v>
      </c>
      <c r="Z344" s="7">
        <v>1.1000000000000001</v>
      </c>
      <c r="AA344" s="7">
        <v>1</v>
      </c>
      <c r="AB344" s="1">
        <f>Y344*Z344*AA344</f>
        <v>355.85953955308611</v>
      </c>
      <c r="AC344" t="str">
        <f>CONCATENATE("https://wiki.52poke.com/wiki/", B344)</f>
        <v>https://wiki.52poke.com/wiki/兰螳花</v>
      </c>
      <c r="AD344" s="6">
        <f>(T344-AB344)^2</f>
        <v>3.3604462464149017E-8</v>
      </c>
      <c r="AE344" t="str">
        <f>IF(ISNUMBER(SEARCH(AE$1,$D344)),"T","")</f>
        <v/>
      </c>
      <c r="AF344" t="str">
        <f>IF(ISNUMBER(SEARCH(AF$1,$D344)),"T","")</f>
        <v/>
      </c>
      <c r="AG344" t="str">
        <f>IF(ISNUMBER(SEARCH(AG$1,$D344)),"T","")</f>
        <v/>
      </c>
      <c r="AH344" t="str">
        <f>IF(ISNUMBER(SEARCH(AH$1,$D344)),"T","")</f>
        <v>T</v>
      </c>
      <c r="AI344" t="str">
        <f>IF(ISNUMBER(SEARCH(AI$1,$D344)),"T","")</f>
        <v/>
      </c>
      <c r="AJ344" t="str">
        <f>IF(ISNUMBER(SEARCH(AJ$1,$D344)),"T","")</f>
        <v/>
      </c>
      <c r="AK344" t="str">
        <f>IF(ISNUMBER(SEARCH(AK$1,$D344)),"T","")</f>
        <v/>
      </c>
      <c r="AL344" t="str">
        <f>IF(ISNUMBER(SEARCH(AL$1,$D344)),"T","")</f>
        <v/>
      </c>
      <c r="AM344" t="str">
        <f>IF(ISNUMBER(SEARCH(AM$1,$D344)),"T","")</f>
        <v/>
      </c>
      <c r="AN344" t="str">
        <f>IF(ISNUMBER(SEARCH(AN$1,$D344)),"T","")</f>
        <v/>
      </c>
      <c r="AO344" t="str">
        <f>IF(ISNUMBER(SEARCH(AO$1,$D344)),"T","")</f>
        <v/>
      </c>
      <c r="AP344" t="str">
        <f>IF(ISNUMBER(SEARCH(AP$1,$D344)),"T","")</f>
        <v/>
      </c>
      <c r="AQ344" t="str">
        <f>IF(ISNUMBER(SEARCH(AQ$1,$D344)),"T","")</f>
        <v/>
      </c>
      <c r="AR344" t="str">
        <f>IF(ISNUMBER(SEARCH(AR$1,$D344)),"T","")</f>
        <v/>
      </c>
      <c r="AS344" t="str">
        <f>IF(ISNUMBER(SEARCH(AS$1,$D344)),"T","")</f>
        <v/>
      </c>
      <c r="AT344" t="str">
        <f>IF(ISNUMBER(SEARCH(AT$1,$D344)),"T","")</f>
        <v/>
      </c>
      <c r="AU344" t="str">
        <f>IF(ISNUMBER(SEARCH(AU$1,$D344)),"T","")</f>
        <v/>
      </c>
      <c r="AV344" t="str">
        <f>IF(ISNUMBER(SEARCH(AV$1,$D344)),"T","")</f>
        <v/>
      </c>
    </row>
    <row r="345" spans="1:48" x14ac:dyDescent="0.85">
      <c r="A345">
        <v>701</v>
      </c>
      <c r="B345" t="s">
        <v>1557</v>
      </c>
      <c r="C345" t="s">
        <v>1558</v>
      </c>
      <c r="D345" t="s">
        <v>350</v>
      </c>
      <c r="E345">
        <v>6</v>
      </c>
      <c r="F345">
        <v>78</v>
      </c>
      <c r="G345">
        <v>92</v>
      </c>
      <c r="H345">
        <v>75</v>
      </c>
      <c r="I345">
        <v>74</v>
      </c>
      <c r="J345">
        <v>63</v>
      </c>
      <c r="K345">
        <v>118</v>
      </c>
      <c r="L345">
        <f>MAX(G345,I345)</f>
        <v>92</v>
      </c>
      <c r="M345">
        <f>MIN(H345,J345)</f>
        <v>63</v>
      </c>
      <c r="N345" s="1">
        <f>(F345*2+31)/2+60</f>
        <v>153.5</v>
      </c>
      <c r="O345" s="1">
        <f>(L345*2+31)/2+5</f>
        <v>112.5</v>
      </c>
      <c r="P345" s="1">
        <f>(M345*2+31)/2+5</f>
        <v>83.5</v>
      </c>
      <c r="Q345" s="1">
        <f>N345*P345</f>
        <v>12817.25</v>
      </c>
      <c r="R345" s="1">
        <f>((H345*2+31)/2+5)*N345</f>
        <v>14659.25</v>
      </c>
      <c r="S345" s="1">
        <f>((J345*2+31)/2+5)*N345</f>
        <v>12817.25</v>
      </c>
      <c r="T345" s="1">
        <v>355.79224326556943</v>
      </c>
      <c r="U345" s="1">
        <f>IF(T345&lt;200, 0, T345)</f>
        <v>355.79224326556943</v>
      </c>
      <c r="V345" s="5">
        <f>U345*O345</f>
        <v>40026.627367376561</v>
      </c>
      <c r="W345" s="2">
        <f>Q345/(constants!$B$1 * constants!$B$2 * (110/250) * AVERAGE(0.8, 1) * 1.5)</f>
        <v>1.9637526721698308</v>
      </c>
      <c r="X345" s="3">
        <v>0.91133510370000137</v>
      </c>
      <c r="Y345" s="1">
        <f>(W345+X345)*O345</f>
        <v>323.44737478535609</v>
      </c>
      <c r="Z345" s="7">
        <v>1.1000000000000001</v>
      </c>
      <c r="AA345" s="7">
        <v>1</v>
      </c>
      <c r="AB345" s="1">
        <f>Y345*Z345*AA345</f>
        <v>355.79211226389174</v>
      </c>
      <c r="AC345" t="str">
        <f>CONCATENATE("https://wiki.52poke.com/wiki/", B345)</f>
        <v>https://wiki.52poke.com/wiki/摔角鹰人</v>
      </c>
      <c r="AD345" s="6">
        <f>(T345-AB345)^2</f>
        <v>1.7161439556803803E-8</v>
      </c>
      <c r="AE345" t="str">
        <f>IF(ISNUMBER(SEARCH(AE$1,$D345)),"T","")</f>
        <v/>
      </c>
      <c r="AF345" t="str">
        <f>IF(ISNUMBER(SEARCH(AF$1,$D345)),"T","")</f>
        <v/>
      </c>
      <c r="AG345" t="str">
        <f>IF(ISNUMBER(SEARCH(AG$1,$D345)),"T","")</f>
        <v/>
      </c>
      <c r="AH345" t="str">
        <f>IF(ISNUMBER(SEARCH(AH$1,$D345)),"T","")</f>
        <v/>
      </c>
      <c r="AI345" t="str">
        <f>IF(ISNUMBER(SEARCH(AI$1,$D345)),"T","")</f>
        <v/>
      </c>
      <c r="AJ345" t="str">
        <f>IF(ISNUMBER(SEARCH(AJ$1,$D345)),"T","")</f>
        <v/>
      </c>
      <c r="AK345" t="str">
        <f>IF(ISNUMBER(SEARCH(AK$1,$D345)),"T","")</f>
        <v>T</v>
      </c>
      <c r="AL345" t="str">
        <f>IF(ISNUMBER(SEARCH(AL$1,$D345)),"T","")</f>
        <v/>
      </c>
      <c r="AM345" t="str">
        <f>IF(ISNUMBER(SEARCH(AM$1,$D345)),"T","")</f>
        <v/>
      </c>
      <c r="AN345" t="str">
        <f>IF(ISNUMBER(SEARCH(AN$1,$D345)),"T","")</f>
        <v>T</v>
      </c>
      <c r="AO345" t="str">
        <f>IF(ISNUMBER(SEARCH(AO$1,$D345)),"T","")</f>
        <v/>
      </c>
      <c r="AP345" t="str">
        <f>IF(ISNUMBER(SEARCH(AP$1,$D345)),"T","")</f>
        <v/>
      </c>
      <c r="AQ345" t="str">
        <f>IF(ISNUMBER(SEARCH(AQ$1,$D345)),"T","")</f>
        <v/>
      </c>
      <c r="AR345" t="str">
        <f>IF(ISNUMBER(SEARCH(AR$1,$D345)),"T","")</f>
        <v/>
      </c>
      <c r="AS345" t="str">
        <f>IF(ISNUMBER(SEARCH(AS$1,$D345)),"T","")</f>
        <v/>
      </c>
      <c r="AT345" t="str">
        <f>IF(ISNUMBER(SEARCH(AT$1,$D345)),"T","")</f>
        <v/>
      </c>
      <c r="AU345" t="str">
        <f>IF(ISNUMBER(SEARCH(AU$1,$D345)),"T","")</f>
        <v/>
      </c>
      <c r="AV345" t="str">
        <f>IF(ISNUMBER(SEARCH(AV$1,$D345)),"T","")</f>
        <v/>
      </c>
    </row>
    <row r="346" spans="1:48" x14ac:dyDescent="0.85">
      <c r="A346">
        <v>894</v>
      </c>
      <c r="B346" t="s">
        <v>1978</v>
      </c>
      <c r="C346" t="s">
        <v>1979</v>
      </c>
      <c r="D346" t="s">
        <v>68</v>
      </c>
      <c r="E346">
        <v>8</v>
      </c>
      <c r="F346">
        <v>80</v>
      </c>
      <c r="G346">
        <v>100</v>
      </c>
      <c r="H346">
        <v>50</v>
      </c>
      <c r="I346">
        <v>100</v>
      </c>
      <c r="J346">
        <v>50</v>
      </c>
      <c r="K346">
        <v>200</v>
      </c>
      <c r="L346">
        <f>MAX(G346,I346)</f>
        <v>100</v>
      </c>
      <c r="M346">
        <f>MIN(H346,J346)</f>
        <v>50</v>
      </c>
      <c r="N346" s="1">
        <f>(F346*2+31)/2+60</f>
        <v>155.5</v>
      </c>
      <c r="O346" s="1">
        <f>(L346*2+31)/2+5</f>
        <v>120.5</v>
      </c>
      <c r="P346" s="1">
        <f>(M346*2+31)/2+5</f>
        <v>70.5</v>
      </c>
      <c r="Q346" s="1">
        <f>N346*P346</f>
        <v>10962.75</v>
      </c>
      <c r="R346" s="1">
        <f>((H346*2+31)/2+5)*N346</f>
        <v>10962.75</v>
      </c>
      <c r="S346" s="1">
        <f>((J346*2+31)/2+5)*N346</f>
        <v>10962.75</v>
      </c>
      <c r="T346" s="1">
        <v>354.99379464817378</v>
      </c>
      <c r="U346" s="1">
        <f>IF(T346&lt;200, 0, T346)</f>
        <v>354.99379464817378</v>
      </c>
      <c r="V346" s="5">
        <f>U346*O346</f>
        <v>42776.752255104941</v>
      </c>
      <c r="W346" s="2">
        <f>Q346/(constants!$B$1 * constants!$B$2 * (110/250) * AVERAGE(0.8, 1) * 1.5)</f>
        <v>1.6796215730230599</v>
      </c>
      <c r="X346" s="3">
        <v>0.99856533480820087</v>
      </c>
      <c r="Y346" s="1">
        <f>(W346+X346)*O346</f>
        <v>322.72152239366693</v>
      </c>
      <c r="Z346" s="7">
        <v>1.1000000000000001</v>
      </c>
      <c r="AA346" s="7">
        <v>1</v>
      </c>
      <c r="AB346" s="1">
        <f>Y346*Z346*AA346</f>
        <v>354.99367463303366</v>
      </c>
      <c r="AC346" t="str">
        <f>CONCATENATE("https://wiki.52poke.com/wiki/", B346)</f>
        <v>https://wiki.52poke.com/wiki/雷吉艾勒奇</v>
      </c>
      <c r="AD346" s="6">
        <f>(T346-AB346)^2</f>
        <v>1.4403633856144507E-8</v>
      </c>
      <c r="AE346" t="str">
        <f>IF(ISNUMBER(SEARCH(AE$1,$D346)),"T","")</f>
        <v/>
      </c>
      <c r="AF346" t="str">
        <f>IF(ISNUMBER(SEARCH(AF$1,$D346)),"T","")</f>
        <v/>
      </c>
      <c r="AG346" t="str">
        <f>IF(ISNUMBER(SEARCH(AG$1,$D346)),"T","")</f>
        <v/>
      </c>
      <c r="AH346" t="str">
        <f>IF(ISNUMBER(SEARCH(AH$1,$D346)),"T","")</f>
        <v/>
      </c>
      <c r="AI346" t="str">
        <f>IF(ISNUMBER(SEARCH(AI$1,$D346)),"T","")</f>
        <v>T</v>
      </c>
      <c r="AJ346" t="str">
        <f>IF(ISNUMBER(SEARCH(AJ$1,$D346)),"T","")</f>
        <v/>
      </c>
      <c r="AK346" t="str">
        <f>IF(ISNUMBER(SEARCH(AK$1,$D346)),"T","")</f>
        <v/>
      </c>
      <c r="AL346" t="str">
        <f>IF(ISNUMBER(SEARCH(AL$1,$D346)),"T","")</f>
        <v/>
      </c>
      <c r="AM346" t="str">
        <f>IF(ISNUMBER(SEARCH(AM$1,$D346)),"T","")</f>
        <v/>
      </c>
      <c r="AN346" t="str">
        <f>IF(ISNUMBER(SEARCH(AN$1,$D346)),"T","")</f>
        <v/>
      </c>
      <c r="AO346" t="str">
        <f>IF(ISNUMBER(SEARCH(AO$1,$D346)),"T","")</f>
        <v/>
      </c>
      <c r="AP346" t="str">
        <f>IF(ISNUMBER(SEARCH(AP$1,$D346)),"T","")</f>
        <v/>
      </c>
      <c r="AQ346" t="str">
        <f>IF(ISNUMBER(SEARCH(AQ$1,$D346)),"T","")</f>
        <v/>
      </c>
      <c r="AR346" t="str">
        <f>IF(ISNUMBER(SEARCH(AR$1,$D346)),"T","")</f>
        <v/>
      </c>
      <c r="AS346" t="str">
        <f>IF(ISNUMBER(SEARCH(AS$1,$D346)),"T","")</f>
        <v/>
      </c>
      <c r="AT346" t="str">
        <f>IF(ISNUMBER(SEARCH(AT$1,$D346)),"T","")</f>
        <v/>
      </c>
      <c r="AU346" t="str">
        <f>IF(ISNUMBER(SEARCH(AU$1,$D346)),"T","")</f>
        <v/>
      </c>
      <c r="AV346" t="str">
        <f>IF(ISNUMBER(SEARCH(AV$1,$D346)),"T","")</f>
        <v/>
      </c>
    </row>
    <row r="347" spans="1:48" x14ac:dyDescent="0.85">
      <c r="A347">
        <v>80</v>
      </c>
      <c r="B347" t="s">
        <v>197</v>
      </c>
      <c r="C347" t="s">
        <v>199</v>
      </c>
      <c r="D347" t="s">
        <v>198</v>
      </c>
      <c r="E347">
        <v>1</v>
      </c>
      <c r="F347">
        <v>95</v>
      </c>
      <c r="G347">
        <v>75</v>
      </c>
      <c r="H347">
        <v>110</v>
      </c>
      <c r="I347">
        <v>100</v>
      </c>
      <c r="J347">
        <v>80</v>
      </c>
      <c r="K347">
        <v>30</v>
      </c>
      <c r="L347">
        <f>MAX(G347,I347)</f>
        <v>100</v>
      </c>
      <c r="M347">
        <f>MIN(H347,J347)</f>
        <v>80</v>
      </c>
      <c r="N347" s="1">
        <f>(F347*2+31)/2+60</f>
        <v>170.5</v>
      </c>
      <c r="O347" s="1">
        <f>(L347*2+31)/2+5</f>
        <v>120.5</v>
      </c>
      <c r="P347" s="1">
        <f>(M347*2+31)/2+5</f>
        <v>100.5</v>
      </c>
      <c r="Q347" s="1">
        <f>N347*P347</f>
        <v>17135.25</v>
      </c>
      <c r="R347" s="1">
        <f>((H347*2+31)/2+5)*N347</f>
        <v>22250.25</v>
      </c>
      <c r="S347" s="1">
        <f>((J347*2+31)/2+5)*N347</f>
        <v>17135.25</v>
      </c>
      <c r="T347" s="1">
        <v>354.07106305602048</v>
      </c>
      <c r="U347" s="1">
        <f>IF(T347&lt;200, 0, T347)</f>
        <v>354.07106305602048</v>
      </c>
      <c r="V347" s="5">
        <f>U347*O347</f>
        <v>42665.563098250466</v>
      </c>
      <c r="W347" s="2">
        <f>Q347/(constants!$B$1 * constants!$B$2 * (110/250) * AVERAGE(0.8, 1) * 1.5)</f>
        <v>2.6253207962548983</v>
      </c>
      <c r="X347" s="3">
        <v>4.5904216700151435E-2</v>
      </c>
      <c r="Y347" s="1">
        <f>(W347+X347)*O347</f>
        <v>321.88261406108347</v>
      </c>
      <c r="Z347" s="7">
        <v>1.1000000000000001</v>
      </c>
      <c r="AA347" s="7">
        <v>1</v>
      </c>
      <c r="AB347" s="1">
        <f>Y347*Z347*AA347</f>
        <v>354.07087546719185</v>
      </c>
      <c r="AC347" t="str">
        <f>CONCATENATE("https://wiki.52poke.com/wiki/", B347)</f>
        <v>https://wiki.52poke.com/wiki/呆壳兽</v>
      </c>
      <c r="AD347" s="6">
        <f>(T347-AB347)^2</f>
        <v>3.5189568624364973E-8</v>
      </c>
      <c r="AE347" t="str">
        <f>IF(ISNUMBER(SEARCH(AE$1,$D347)),"T","")</f>
        <v/>
      </c>
      <c r="AF347" t="str">
        <f>IF(ISNUMBER(SEARCH(AF$1,$D347)),"T","")</f>
        <v/>
      </c>
      <c r="AG347" t="str">
        <f>IF(ISNUMBER(SEARCH(AG$1,$D347)),"T","")</f>
        <v/>
      </c>
      <c r="AH347" t="str">
        <f>IF(ISNUMBER(SEARCH(AH$1,$D347)),"T","")</f>
        <v/>
      </c>
      <c r="AI347" t="str">
        <f>IF(ISNUMBER(SEARCH(AI$1,$D347)),"T","")</f>
        <v/>
      </c>
      <c r="AJ347" t="str">
        <f>IF(ISNUMBER(SEARCH(AJ$1,$D347)),"T","")</f>
        <v/>
      </c>
      <c r="AK347" t="str">
        <f>IF(ISNUMBER(SEARCH(AK$1,$D347)),"T","")</f>
        <v/>
      </c>
      <c r="AL347" t="str">
        <f>IF(ISNUMBER(SEARCH(AL$1,$D347)),"T","")</f>
        <v>T</v>
      </c>
      <c r="AM347" t="str">
        <f>IF(ISNUMBER(SEARCH(AM$1,$D347)),"T","")</f>
        <v/>
      </c>
      <c r="AN347" t="str">
        <f>IF(ISNUMBER(SEARCH(AN$1,$D347)),"T","")</f>
        <v/>
      </c>
      <c r="AO347" t="str">
        <f>IF(ISNUMBER(SEARCH(AO$1,$D347)),"T","")</f>
        <v>T</v>
      </c>
      <c r="AP347" t="str">
        <f>IF(ISNUMBER(SEARCH(AP$1,$D347)),"T","")</f>
        <v/>
      </c>
      <c r="AQ347" t="str">
        <f>IF(ISNUMBER(SEARCH(AQ$1,$D347)),"T","")</f>
        <v/>
      </c>
      <c r="AR347" t="str">
        <f>IF(ISNUMBER(SEARCH(AR$1,$D347)),"T","")</f>
        <v/>
      </c>
      <c r="AS347" t="str">
        <f>IF(ISNUMBER(SEARCH(AS$1,$D347)),"T","")</f>
        <v/>
      </c>
      <c r="AT347" t="str">
        <f>IF(ISNUMBER(SEARCH(AT$1,$D347)),"T","")</f>
        <v/>
      </c>
      <c r="AU347" t="str">
        <f>IF(ISNUMBER(SEARCH(AU$1,$D347)),"T","")</f>
        <v/>
      </c>
      <c r="AV347" t="str">
        <f>IF(ISNUMBER(SEARCH(AV$1,$D347)),"T","")</f>
        <v/>
      </c>
    </row>
    <row r="348" spans="1:48" x14ac:dyDescent="0.85">
      <c r="A348">
        <v>141</v>
      </c>
      <c r="B348" t="s">
        <v>339</v>
      </c>
      <c r="C348" t="s">
        <v>340</v>
      </c>
      <c r="D348" t="s">
        <v>333</v>
      </c>
      <c r="E348">
        <v>1</v>
      </c>
      <c r="F348">
        <v>60</v>
      </c>
      <c r="G348">
        <v>115</v>
      </c>
      <c r="H348">
        <v>105</v>
      </c>
      <c r="I348">
        <v>65</v>
      </c>
      <c r="J348">
        <v>70</v>
      </c>
      <c r="K348">
        <v>80</v>
      </c>
      <c r="L348">
        <f>MAX(G348,I348)</f>
        <v>115</v>
      </c>
      <c r="M348">
        <f>MIN(H348,J348)</f>
        <v>70</v>
      </c>
      <c r="N348" s="1">
        <f>(F348*2+31)/2+60</f>
        <v>135.5</v>
      </c>
      <c r="O348" s="1">
        <f>(L348*2+31)/2+5</f>
        <v>135.5</v>
      </c>
      <c r="P348" s="1">
        <f>(M348*2+31)/2+5</f>
        <v>90.5</v>
      </c>
      <c r="Q348" s="1">
        <f>N348*P348</f>
        <v>12262.75</v>
      </c>
      <c r="R348" s="1">
        <f>((H348*2+31)/2+5)*N348</f>
        <v>17005.25</v>
      </c>
      <c r="S348" s="1">
        <f>((J348*2+31)/2+5)*N348</f>
        <v>12262.75</v>
      </c>
      <c r="T348" s="1">
        <v>353.70070721562485</v>
      </c>
      <c r="U348" s="1">
        <f>IF(T348&lt;200, 0, T348)</f>
        <v>353.70070721562485</v>
      </c>
      <c r="V348" s="5">
        <f>U348*O348</f>
        <v>47926.445827717165</v>
      </c>
      <c r="W348" s="2">
        <f>Q348/(constants!$B$1 * constants!$B$2 * (110/250) * AVERAGE(0.8, 1) * 1.5)</f>
        <v>1.8787967840722928</v>
      </c>
      <c r="X348" s="3">
        <v>0.4942361327841015</v>
      </c>
      <c r="Y348" s="1">
        <f>(W348+X348)*O348</f>
        <v>321.54596023404139</v>
      </c>
      <c r="Z348" s="7">
        <v>1.1000000000000001</v>
      </c>
      <c r="AA348" s="7">
        <v>1</v>
      </c>
      <c r="AB348" s="1">
        <f>Y348*Z348*AA348</f>
        <v>353.70055625744556</v>
      </c>
      <c r="AC348" t="str">
        <f>CONCATENATE("https://wiki.52poke.com/wiki/", B348)</f>
        <v>https://wiki.52poke.com/wiki/镰刀盔</v>
      </c>
      <c r="AD348" s="6">
        <f>(T348-AB348)^2</f>
        <v>2.2788371894620666E-8</v>
      </c>
      <c r="AE348" t="str">
        <f>IF(ISNUMBER(SEARCH(AE$1,$D348)),"T","")</f>
        <v/>
      </c>
      <c r="AF348" t="str">
        <f>IF(ISNUMBER(SEARCH(AF$1,$D348)),"T","")</f>
        <v/>
      </c>
      <c r="AG348" t="str">
        <f>IF(ISNUMBER(SEARCH(AG$1,$D348)),"T","")</f>
        <v>T</v>
      </c>
      <c r="AH348" t="str">
        <f>IF(ISNUMBER(SEARCH(AH$1,$D348)),"T","")</f>
        <v/>
      </c>
      <c r="AI348" t="str">
        <f>IF(ISNUMBER(SEARCH(AI$1,$D348)),"T","")</f>
        <v/>
      </c>
      <c r="AJ348" t="str">
        <f>IF(ISNUMBER(SEARCH(AJ$1,$D348)),"T","")</f>
        <v/>
      </c>
      <c r="AK348" t="str">
        <f>IF(ISNUMBER(SEARCH(AK$1,$D348)),"T","")</f>
        <v/>
      </c>
      <c r="AL348" t="str">
        <f>IF(ISNUMBER(SEARCH(AL$1,$D348)),"T","")</f>
        <v/>
      </c>
      <c r="AM348" t="str">
        <f>IF(ISNUMBER(SEARCH(AM$1,$D348)),"T","")</f>
        <v/>
      </c>
      <c r="AN348" t="str">
        <f>IF(ISNUMBER(SEARCH(AN$1,$D348)),"T","")</f>
        <v/>
      </c>
      <c r="AO348" t="str">
        <f>IF(ISNUMBER(SEARCH(AO$1,$D348)),"T","")</f>
        <v/>
      </c>
      <c r="AP348" t="str">
        <f>IF(ISNUMBER(SEARCH(AP$1,$D348)),"T","")</f>
        <v/>
      </c>
      <c r="AQ348" t="str">
        <f>IF(ISNUMBER(SEARCH(AQ$1,$D348)),"T","")</f>
        <v>T</v>
      </c>
      <c r="AR348" t="str">
        <f>IF(ISNUMBER(SEARCH(AR$1,$D348)),"T","")</f>
        <v/>
      </c>
      <c r="AS348" t="str">
        <f>IF(ISNUMBER(SEARCH(AS$1,$D348)),"T","")</f>
        <v/>
      </c>
      <c r="AT348" t="str">
        <f>IF(ISNUMBER(SEARCH(AT$1,$D348)),"T","")</f>
        <v/>
      </c>
      <c r="AU348" t="str">
        <f>IF(ISNUMBER(SEARCH(AU$1,$D348)),"T","")</f>
        <v/>
      </c>
      <c r="AV348" t="str">
        <f>IF(ISNUMBER(SEARCH(AV$1,$D348)),"T","")</f>
        <v/>
      </c>
    </row>
    <row r="349" spans="1:48" x14ac:dyDescent="0.85">
      <c r="A349">
        <v>512</v>
      </c>
      <c r="B349" t="s">
        <v>1149</v>
      </c>
      <c r="C349" t="s">
        <v>1150</v>
      </c>
      <c r="D349" t="s">
        <v>280</v>
      </c>
      <c r="E349">
        <v>5</v>
      </c>
      <c r="F349">
        <v>75</v>
      </c>
      <c r="G349">
        <v>98</v>
      </c>
      <c r="H349">
        <v>63</v>
      </c>
      <c r="I349">
        <v>98</v>
      </c>
      <c r="J349">
        <v>63</v>
      </c>
      <c r="K349">
        <v>101</v>
      </c>
      <c r="L349">
        <f>MAX(G349,I349)</f>
        <v>98</v>
      </c>
      <c r="M349">
        <f>MIN(H349,J349)</f>
        <v>63</v>
      </c>
      <c r="N349" s="1">
        <f>(F349*2+31)/2+60</f>
        <v>150.5</v>
      </c>
      <c r="O349" s="1">
        <f>(L349*2+31)/2+5</f>
        <v>118.5</v>
      </c>
      <c r="P349" s="1">
        <f>(M349*2+31)/2+5</f>
        <v>83.5</v>
      </c>
      <c r="Q349" s="1">
        <f>N349*P349</f>
        <v>12566.75</v>
      </c>
      <c r="R349" s="1">
        <f>((H349*2+31)/2+5)*N349</f>
        <v>12566.75</v>
      </c>
      <c r="S349" s="1">
        <f>((J349*2+31)/2+5)*N349</f>
        <v>12566.75</v>
      </c>
      <c r="T349" s="1">
        <v>353.60770760465812</v>
      </c>
      <c r="U349" s="1">
        <f>IF(T349&lt;200, 0, T349)</f>
        <v>353.60770760465812</v>
      </c>
      <c r="V349" s="5">
        <f>U349*O349</f>
        <v>41902.513351151989</v>
      </c>
      <c r="W349" s="2">
        <f>Q349/(constants!$B$1 * constants!$B$2 * (110/250) * AVERAGE(0.8, 1) * 1.5)</f>
        <v>1.9253731411176518</v>
      </c>
      <c r="X349" s="3">
        <v>0.7873815371567382</v>
      </c>
      <c r="Y349" s="1">
        <f>(W349+X349)*O349</f>
        <v>321.46142937551519</v>
      </c>
      <c r="Z349" s="7">
        <v>1.1000000000000001</v>
      </c>
      <c r="AA349" s="7">
        <v>1</v>
      </c>
      <c r="AB349" s="1">
        <f>Y349*Z349*AA349</f>
        <v>353.60757231306673</v>
      </c>
      <c r="AC349" t="str">
        <f>CONCATENATE("https://wiki.52poke.com/wiki/", B349)</f>
        <v>https://wiki.52poke.com/wiki/花椰猿</v>
      </c>
      <c r="AD349" s="6">
        <f>(T349-AB349)^2</f>
        <v>1.8303814701177258E-8</v>
      </c>
      <c r="AE349" t="str">
        <f>IF(ISNUMBER(SEARCH(AE$1,$D349)),"T","")</f>
        <v/>
      </c>
      <c r="AF349" t="str">
        <f>IF(ISNUMBER(SEARCH(AF$1,$D349)),"T","")</f>
        <v/>
      </c>
      <c r="AG349" t="str">
        <f>IF(ISNUMBER(SEARCH(AG$1,$D349)),"T","")</f>
        <v/>
      </c>
      <c r="AH349" t="str">
        <f>IF(ISNUMBER(SEARCH(AH$1,$D349)),"T","")</f>
        <v>T</v>
      </c>
      <c r="AI349" t="str">
        <f>IF(ISNUMBER(SEARCH(AI$1,$D349)),"T","")</f>
        <v/>
      </c>
      <c r="AJ349" t="str">
        <f>IF(ISNUMBER(SEARCH(AJ$1,$D349)),"T","")</f>
        <v/>
      </c>
      <c r="AK349" t="str">
        <f>IF(ISNUMBER(SEARCH(AK$1,$D349)),"T","")</f>
        <v/>
      </c>
      <c r="AL349" t="str">
        <f>IF(ISNUMBER(SEARCH(AL$1,$D349)),"T","")</f>
        <v/>
      </c>
      <c r="AM349" t="str">
        <f>IF(ISNUMBER(SEARCH(AM$1,$D349)),"T","")</f>
        <v/>
      </c>
      <c r="AN349" t="str">
        <f>IF(ISNUMBER(SEARCH(AN$1,$D349)),"T","")</f>
        <v/>
      </c>
      <c r="AO349" t="str">
        <f>IF(ISNUMBER(SEARCH(AO$1,$D349)),"T","")</f>
        <v/>
      </c>
      <c r="AP349" t="str">
        <f>IF(ISNUMBER(SEARCH(AP$1,$D349)),"T","")</f>
        <v/>
      </c>
      <c r="AQ349" t="str">
        <f>IF(ISNUMBER(SEARCH(AQ$1,$D349)),"T","")</f>
        <v/>
      </c>
      <c r="AR349" t="str">
        <f>IF(ISNUMBER(SEARCH(AR$1,$D349)),"T","")</f>
        <v/>
      </c>
      <c r="AS349" t="str">
        <f>IF(ISNUMBER(SEARCH(AS$1,$D349)),"T","")</f>
        <v/>
      </c>
      <c r="AT349" t="str">
        <f>IF(ISNUMBER(SEARCH(AT$1,$D349)),"T","")</f>
        <v/>
      </c>
      <c r="AU349" t="str">
        <f>IF(ISNUMBER(SEARCH(AU$1,$D349)),"T","")</f>
        <v/>
      </c>
      <c r="AV349" t="str">
        <f>IF(ISNUMBER(SEARCH(AV$1,$D349)),"T","")</f>
        <v/>
      </c>
    </row>
    <row r="350" spans="1:48" x14ac:dyDescent="0.85">
      <c r="A350">
        <v>514</v>
      </c>
      <c r="B350" t="s">
        <v>1153</v>
      </c>
      <c r="C350" t="s">
        <v>1154</v>
      </c>
      <c r="D350" t="s">
        <v>17</v>
      </c>
      <c r="E350">
        <v>5</v>
      </c>
      <c r="F350">
        <v>75</v>
      </c>
      <c r="G350">
        <v>98</v>
      </c>
      <c r="H350">
        <v>63</v>
      </c>
      <c r="I350">
        <v>98</v>
      </c>
      <c r="J350">
        <v>63</v>
      </c>
      <c r="K350">
        <v>101</v>
      </c>
      <c r="L350">
        <f>MAX(G350,I350)</f>
        <v>98</v>
      </c>
      <c r="M350">
        <f>MIN(H350,J350)</f>
        <v>63</v>
      </c>
      <c r="N350" s="1">
        <f>(F350*2+31)/2+60</f>
        <v>150.5</v>
      </c>
      <c r="O350" s="1">
        <f>(L350*2+31)/2+5</f>
        <v>118.5</v>
      </c>
      <c r="P350" s="1">
        <f>(M350*2+31)/2+5</f>
        <v>83.5</v>
      </c>
      <c r="Q350" s="1">
        <f>N350*P350</f>
        <v>12566.75</v>
      </c>
      <c r="R350" s="1">
        <f>((H350*2+31)/2+5)*N350</f>
        <v>12566.75</v>
      </c>
      <c r="S350" s="1">
        <f>((J350*2+31)/2+5)*N350</f>
        <v>12566.75</v>
      </c>
      <c r="T350" s="1">
        <v>353.4214938625301</v>
      </c>
      <c r="U350" s="1">
        <f>IF(T350&lt;200, 0, T350)</f>
        <v>353.4214938625301</v>
      </c>
      <c r="V350" s="5">
        <f>U350*O350</f>
        <v>41880.447022709814</v>
      </c>
      <c r="W350" s="2">
        <f>Q350/(constants!$B$1 * constants!$B$2 * (110/250) * AVERAGE(0.8, 1) * 1.5)</f>
        <v>1.9253731411176518</v>
      </c>
      <c r="X350" s="3">
        <v>0.7859529698983716</v>
      </c>
      <c r="Y350" s="1">
        <f>(W350+X350)*O350</f>
        <v>321.29214415539877</v>
      </c>
      <c r="Z350" s="7">
        <v>1.1000000000000001</v>
      </c>
      <c r="AA350" s="7">
        <v>1</v>
      </c>
      <c r="AB350" s="1">
        <f>Y350*Z350*AA350</f>
        <v>353.42135857093871</v>
      </c>
      <c r="AC350" t="str">
        <f>CONCATENATE("https://wiki.52poke.com/wiki/", B350)</f>
        <v>https://wiki.52poke.com/wiki/爆香猿</v>
      </c>
      <c r="AD350" s="6">
        <f>(T350-AB350)^2</f>
        <v>1.8303814701177258E-8</v>
      </c>
      <c r="AE350" t="str">
        <f>IF(ISNUMBER(SEARCH(AE$1,$D350)),"T","")</f>
        <v/>
      </c>
      <c r="AF350" t="str">
        <f>IF(ISNUMBER(SEARCH(AF$1,$D350)),"T","")</f>
        <v>T</v>
      </c>
      <c r="AG350" t="str">
        <f>IF(ISNUMBER(SEARCH(AG$1,$D350)),"T","")</f>
        <v/>
      </c>
      <c r="AH350" t="str">
        <f>IF(ISNUMBER(SEARCH(AH$1,$D350)),"T","")</f>
        <v/>
      </c>
      <c r="AI350" t="str">
        <f>IF(ISNUMBER(SEARCH(AI$1,$D350)),"T","")</f>
        <v/>
      </c>
      <c r="AJ350" t="str">
        <f>IF(ISNUMBER(SEARCH(AJ$1,$D350)),"T","")</f>
        <v/>
      </c>
      <c r="AK350" t="str">
        <f>IF(ISNUMBER(SEARCH(AK$1,$D350)),"T","")</f>
        <v/>
      </c>
      <c r="AL350" t="str">
        <f>IF(ISNUMBER(SEARCH(AL$1,$D350)),"T","")</f>
        <v/>
      </c>
      <c r="AM350" t="str">
        <f>IF(ISNUMBER(SEARCH(AM$1,$D350)),"T","")</f>
        <v/>
      </c>
      <c r="AN350" t="str">
        <f>IF(ISNUMBER(SEARCH(AN$1,$D350)),"T","")</f>
        <v/>
      </c>
      <c r="AO350" t="str">
        <f>IF(ISNUMBER(SEARCH(AO$1,$D350)),"T","")</f>
        <v/>
      </c>
      <c r="AP350" t="str">
        <f>IF(ISNUMBER(SEARCH(AP$1,$D350)),"T","")</f>
        <v/>
      </c>
      <c r="AQ350" t="str">
        <f>IF(ISNUMBER(SEARCH(AQ$1,$D350)),"T","")</f>
        <v/>
      </c>
      <c r="AR350" t="str">
        <f>IF(ISNUMBER(SEARCH(AR$1,$D350)),"T","")</f>
        <v/>
      </c>
      <c r="AS350" t="str">
        <f>IF(ISNUMBER(SEARCH(AS$1,$D350)),"T","")</f>
        <v/>
      </c>
      <c r="AT350" t="str">
        <f>IF(ISNUMBER(SEARCH(AT$1,$D350)),"T","")</f>
        <v/>
      </c>
      <c r="AU350" t="str">
        <f>IF(ISNUMBER(SEARCH(AU$1,$D350)),"T","")</f>
        <v/>
      </c>
      <c r="AV350" t="str">
        <f>IF(ISNUMBER(SEARCH(AV$1,$D350)),"T","")</f>
        <v/>
      </c>
    </row>
    <row r="351" spans="1:48" x14ac:dyDescent="0.85">
      <c r="A351">
        <v>199</v>
      </c>
      <c r="B351" t="s">
        <v>467</v>
      </c>
      <c r="C351" t="s">
        <v>468</v>
      </c>
      <c r="D351" t="s">
        <v>198</v>
      </c>
      <c r="E351">
        <v>2</v>
      </c>
      <c r="F351">
        <v>95</v>
      </c>
      <c r="G351">
        <v>75</v>
      </c>
      <c r="H351">
        <v>80</v>
      </c>
      <c r="I351">
        <v>100</v>
      </c>
      <c r="J351">
        <v>110</v>
      </c>
      <c r="K351">
        <v>30</v>
      </c>
      <c r="L351">
        <f>MAX(G351,I351)</f>
        <v>100</v>
      </c>
      <c r="M351">
        <f>MIN(H351,J351)</f>
        <v>80</v>
      </c>
      <c r="N351" s="1">
        <f>(F351*2+31)/2+60</f>
        <v>170.5</v>
      </c>
      <c r="O351" s="1">
        <f>(L351*2+31)/2+5</f>
        <v>120.5</v>
      </c>
      <c r="P351" s="1">
        <f>(M351*2+31)/2+5</f>
        <v>100.5</v>
      </c>
      <c r="Q351" s="1">
        <f>N351*P351</f>
        <v>17135.25</v>
      </c>
      <c r="R351" s="1">
        <f>((H351*2+31)/2+5)*N351</f>
        <v>17135.25</v>
      </c>
      <c r="S351" s="1">
        <f>((J351*2+31)/2+5)*N351</f>
        <v>22250.25</v>
      </c>
      <c r="T351" s="1">
        <v>353.25353612424584</v>
      </c>
      <c r="U351" s="1">
        <f>IF(T351&lt;200, 0, T351)</f>
        <v>353.25353612424584</v>
      </c>
      <c r="V351" s="5">
        <f>U351*O351</f>
        <v>42567.051102971622</v>
      </c>
      <c r="W351" s="2">
        <f>Q351/(constants!$B$1 * constants!$B$2 * (110/250) * AVERAGE(0.8, 1) * 1.5)</f>
        <v>2.6253207962548983</v>
      </c>
      <c r="X351" s="3">
        <v>3.973652954983331E-2</v>
      </c>
      <c r="Y351" s="1">
        <f>(W351+X351)*O351</f>
        <v>321.13940775947015</v>
      </c>
      <c r="Z351" s="7">
        <v>1.1000000000000001</v>
      </c>
      <c r="AA351" s="7">
        <v>1</v>
      </c>
      <c r="AB351" s="1">
        <f>Y351*Z351*AA351</f>
        <v>353.25334853541722</v>
      </c>
      <c r="AC351" t="str">
        <f>CONCATENATE("https://wiki.52poke.com/wiki/", B351)</f>
        <v>https://wiki.52poke.com/wiki/呆呆王</v>
      </c>
      <c r="AD351" s="6">
        <f>(T351-AB351)^2</f>
        <v>3.5189568624364973E-8</v>
      </c>
      <c r="AE351" t="str">
        <f>IF(ISNUMBER(SEARCH(AE$1,$D351)),"T","")</f>
        <v/>
      </c>
      <c r="AF351" t="str">
        <f>IF(ISNUMBER(SEARCH(AF$1,$D351)),"T","")</f>
        <v/>
      </c>
      <c r="AG351" t="str">
        <f>IF(ISNUMBER(SEARCH(AG$1,$D351)),"T","")</f>
        <v/>
      </c>
      <c r="AH351" t="str">
        <f>IF(ISNUMBER(SEARCH(AH$1,$D351)),"T","")</f>
        <v/>
      </c>
      <c r="AI351" t="str">
        <f>IF(ISNUMBER(SEARCH(AI$1,$D351)),"T","")</f>
        <v/>
      </c>
      <c r="AJ351" t="str">
        <f>IF(ISNUMBER(SEARCH(AJ$1,$D351)),"T","")</f>
        <v/>
      </c>
      <c r="AK351" t="str">
        <f>IF(ISNUMBER(SEARCH(AK$1,$D351)),"T","")</f>
        <v/>
      </c>
      <c r="AL351" t="str">
        <f>IF(ISNUMBER(SEARCH(AL$1,$D351)),"T","")</f>
        <v>T</v>
      </c>
      <c r="AM351" t="str">
        <f>IF(ISNUMBER(SEARCH(AM$1,$D351)),"T","")</f>
        <v/>
      </c>
      <c r="AN351" t="str">
        <f>IF(ISNUMBER(SEARCH(AN$1,$D351)),"T","")</f>
        <v/>
      </c>
      <c r="AO351" t="str">
        <f>IF(ISNUMBER(SEARCH(AO$1,$D351)),"T","")</f>
        <v>T</v>
      </c>
      <c r="AP351" t="str">
        <f>IF(ISNUMBER(SEARCH(AP$1,$D351)),"T","")</f>
        <v/>
      </c>
      <c r="AQ351" t="str">
        <f>IF(ISNUMBER(SEARCH(AQ$1,$D351)),"T","")</f>
        <v/>
      </c>
      <c r="AR351" t="str">
        <f>IF(ISNUMBER(SEARCH(AR$1,$D351)),"T","")</f>
        <v/>
      </c>
      <c r="AS351" t="str">
        <f>IF(ISNUMBER(SEARCH(AS$1,$D351)),"T","")</f>
        <v/>
      </c>
      <c r="AT351" t="str">
        <f>IF(ISNUMBER(SEARCH(AT$1,$D351)),"T","")</f>
        <v/>
      </c>
      <c r="AU351" t="str">
        <f>IF(ISNUMBER(SEARCH(AU$1,$D351)),"T","")</f>
        <v/>
      </c>
      <c r="AV351" t="str">
        <f>IF(ISNUMBER(SEARCH(AV$1,$D351)),"T","")</f>
        <v/>
      </c>
    </row>
    <row r="352" spans="1:48" x14ac:dyDescent="0.85">
      <c r="A352">
        <v>516</v>
      </c>
      <c r="B352" t="s">
        <v>1157</v>
      </c>
      <c r="C352" t="s">
        <v>1158</v>
      </c>
      <c r="D352" t="s">
        <v>25</v>
      </c>
      <c r="E352">
        <v>5</v>
      </c>
      <c r="F352">
        <v>75</v>
      </c>
      <c r="G352">
        <v>98</v>
      </c>
      <c r="H352">
        <v>63</v>
      </c>
      <c r="I352">
        <v>98</v>
      </c>
      <c r="J352">
        <v>63</v>
      </c>
      <c r="K352">
        <v>101</v>
      </c>
      <c r="L352">
        <f>MAX(G352,I352)</f>
        <v>98</v>
      </c>
      <c r="M352">
        <f>MIN(H352,J352)</f>
        <v>63</v>
      </c>
      <c r="N352" s="1">
        <f>(F352*2+31)/2+60</f>
        <v>150.5</v>
      </c>
      <c r="O352" s="1">
        <f>(L352*2+31)/2+5</f>
        <v>118.5</v>
      </c>
      <c r="P352" s="1">
        <f>(M352*2+31)/2+5</f>
        <v>83.5</v>
      </c>
      <c r="Q352" s="1">
        <f>N352*P352</f>
        <v>12566.75</v>
      </c>
      <c r="R352" s="1">
        <f>((H352*2+31)/2+5)*N352</f>
        <v>12566.75</v>
      </c>
      <c r="S352" s="1">
        <f>((J352*2+31)/2+5)*N352</f>
        <v>12566.75</v>
      </c>
      <c r="T352" s="1">
        <v>353.23537803222291</v>
      </c>
      <c r="U352" s="1">
        <f>IF(T352&lt;200, 0, T352)</f>
        <v>353.23537803222291</v>
      </c>
      <c r="V352" s="5">
        <f>U352*O352</f>
        <v>41858.392296818412</v>
      </c>
      <c r="W352" s="2">
        <f>Q352/(constants!$B$1 * constants!$B$2 * (110/250) * AVERAGE(0.8, 1) * 1.5)</f>
        <v>1.9253731411176518</v>
      </c>
      <c r="X352" s="3">
        <v>0.78452515378554355</v>
      </c>
      <c r="Y352" s="1">
        <f>(W352+X352)*O352</f>
        <v>321.1229479460286</v>
      </c>
      <c r="Z352" s="7">
        <v>1.1000000000000001</v>
      </c>
      <c r="AA352" s="7">
        <v>1</v>
      </c>
      <c r="AB352" s="1">
        <f>Y352*Z352*AA352</f>
        <v>353.23524274063152</v>
      </c>
      <c r="AC352" t="str">
        <f>CONCATENATE("https://wiki.52poke.com/wiki/", B352)</f>
        <v>https://wiki.52poke.com/wiki/冷水猿</v>
      </c>
      <c r="AD352" s="6">
        <f>(T352-AB352)^2</f>
        <v>1.8303814701177258E-8</v>
      </c>
      <c r="AE352" t="str">
        <f>IF(ISNUMBER(SEARCH(AE$1,$D352)),"T","")</f>
        <v/>
      </c>
      <c r="AF352" t="str">
        <f>IF(ISNUMBER(SEARCH(AF$1,$D352)),"T","")</f>
        <v/>
      </c>
      <c r="AG352" t="str">
        <f>IF(ISNUMBER(SEARCH(AG$1,$D352)),"T","")</f>
        <v>T</v>
      </c>
      <c r="AH352" t="str">
        <f>IF(ISNUMBER(SEARCH(AH$1,$D352)),"T","")</f>
        <v/>
      </c>
      <c r="AI352" t="str">
        <f>IF(ISNUMBER(SEARCH(AI$1,$D352)),"T","")</f>
        <v/>
      </c>
      <c r="AJ352" t="str">
        <f>IF(ISNUMBER(SEARCH(AJ$1,$D352)),"T","")</f>
        <v/>
      </c>
      <c r="AK352" t="str">
        <f>IF(ISNUMBER(SEARCH(AK$1,$D352)),"T","")</f>
        <v/>
      </c>
      <c r="AL352" t="str">
        <f>IF(ISNUMBER(SEARCH(AL$1,$D352)),"T","")</f>
        <v/>
      </c>
      <c r="AM352" t="str">
        <f>IF(ISNUMBER(SEARCH(AM$1,$D352)),"T","")</f>
        <v/>
      </c>
      <c r="AN352" t="str">
        <f>IF(ISNUMBER(SEARCH(AN$1,$D352)),"T","")</f>
        <v/>
      </c>
      <c r="AO352" t="str">
        <f>IF(ISNUMBER(SEARCH(AO$1,$D352)),"T","")</f>
        <v/>
      </c>
      <c r="AP352" t="str">
        <f>IF(ISNUMBER(SEARCH(AP$1,$D352)),"T","")</f>
        <v/>
      </c>
      <c r="AQ352" t="str">
        <f>IF(ISNUMBER(SEARCH(AQ$1,$D352)),"T","")</f>
        <v/>
      </c>
      <c r="AR352" t="str">
        <f>IF(ISNUMBER(SEARCH(AR$1,$D352)),"T","")</f>
        <v/>
      </c>
      <c r="AS352" t="str">
        <f>IF(ISNUMBER(SEARCH(AS$1,$D352)),"T","")</f>
        <v/>
      </c>
      <c r="AT352" t="str">
        <f>IF(ISNUMBER(SEARCH(AT$1,$D352)),"T","")</f>
        <v/>
      </c>
      <c r="AU352" t="str">
        <f>IF(ISNUMBER(SEARCH(AU$1,$D352)),"T","")</f>
        <v/>
      </c>
      <c r="AV352" t="str">
        <f>IF(ISNUMBER(SEARCH(AV$1,$D352)),"T","")</f>
        <v/>
      </c>
    </row>
    <row r="353" spans="1:48" x14ac:dyDescent="0.85">
      <c r="A353">
        <v>630</v>
      </c>
      <c r="B353" t="s">
        <v>1397</v>
      </c>
      <c r="C353" t="s">
        <v>1398</v>
      </c>
      <c r="D353" t="s">
        <v>353</v>
      </c>
      <c r="E353">
        <v>5</v>
      </c>
      <c r="F353">
        <v>110</v>
      </c>
      <c r="G353">
        <v>65</v>
      </c>
      <c r="H353">
        <v>105</v>
      </c>
      <c r="I353">
        <v>55</v>
      </c>
      <c r="J353">
        <v>95</v>
      </c>
      <c r="K353">
        <v>80</v>
      </c>
      <c r="L353">
        <f>MAX(G353,I353)</f>
        <v>65</v>
      </c>
      <c r="M353">
        <f>MIN(H353,J353)</f>
        <v>95</v>
      </c>
      <c r="N353" s="1">
        <f>(F353*2+31)/2+60</f>
        <v>185.5</v>
      </c>
      <c r="O353" s="1">
        <f>(L353*2+31)/2+5</f>
        <v>85.5</v>
      </c>
      <c r="P353" s="1">
        <f>(M353*2+31)/2+5</f>
        <v>115.5</v>
      </c>
      <c r="Q353" s="1">
        <f>N353*P353</f>
        <v>21425.25</v>
      </c>
      <c r="R353" s="1">
        <f>((H353*2+31)/2+5)*N353</f>
        <v>23280.25</v>
      </c>
      <c r="S353" s="1">
        <f>((J353*2+31)/2+5)*N353</f>
        <v>21425.25</v>
      </c>
      <c r="T353" s="1">
        <v>352.06015583393548</v>
      </c>
      <c r="U353" s="1">
        <f>IF(T353&lt;200, 0, T353)</f>
        <v>352.06015583393548</v>
      </c>
      <c r="V353" s="5">
        <f>U353*O353</f>
        <v>30101.143323801483</v>
      </c>
      <c r="W353" s="2">
        <f>Q353/(constants!$B$1 * constants!$B$2 * (110/250) * AVERAGE(0.8, 1) * 1.5)</f>
        <v>3.2825989927173667</v>
      </c>
      <c r="X353" s="3">
        <v>0.4607289116719363</v>
      </c>
      <c r="Y353" s="1">
        <f>(W353+X353)*O353</f>
        <v>320.05453582528537</v>
      </c>
      <c r="Z353" s="7">
        <v>1.1000000000000001</v>
      </c>
      <c r="AA353" s="7">
        <v>1</v>
      </c>
      <c r="AB353" s="1">
        <f>Y353*Z353*AA353</f>
        <v>352.05998940781393</v>
      </c>
      <c r="AC353" t="str">
        <f>CONCATENATE("https://wiki.52poke.com/wiki/", B353)</f>
        <v>https://wiki.52poke.com/wiki/秃鹰娜</v>
      </c>
      <c r="AD353" s="6">
        <f>(T353-AB353)^2</f>
        <v>2.7697653934966421E-8</v>
      </c>
      <c r="AE353" t="str">
        <f>IF(ISNUMBER(SEARCH(AE$1,$D353)),"T","")</f>
        <v/>
      </c>
      <c r="AF353" t="str">
        <f>IF(ISNUMBER(SEARCH(AF$1,$D353)),"T","")</f>
        <v/>
      </c>
      <c r="AG353" t="str">
        <f>IF(ISNUMBER(SEARCH(AG$1,$D353)),"T","")</f>
        <v/>
      </c>
      <c r="AH353" t="str">
        <f>IF(ISNUMBER(SEARCH(AH$1,$D353)),"T","")</f>
        <v/>
      </c>
      <c r="AI353" t="str">
        <f>IF(ISNUMBER(SEARCH(AI$1,$D353)),"T","")</f>
        <v/>
      </c>
      <c r="AJ353" t="str">
        <f>IF(ISNUMBER(SEARCH(AJ$1,$D353)),"T","")</f>
        <v/>
      </c>
      <c r="AK353" t="str">
        <f>IF(ISNUMBER(SEARCH(AK$1,$D353)),"T","")</f>
        <v/>
      </c>
      <c r="AL353" t="str">
        <f>IF(ISNUMBER(SEARCH(AL$1,$D353)),"T","")</f>
        <v/>
      </c>
      <c r="AM353" t="str">
        <f>IF(ISNUMBER(SEARCH(AM$1,$D353)),"T","")</f>
        <v/>
      </c>
      <c r="AN353" t="str">
        <f>IF(ISNUMBER(SEARCH(AN$1,$D353)),"T","")</f>
        <v>T</v>
      </c>
      <c r="AO353" t="str">
        <f>IF(ISNUMBER(SEARCH(AO$1,$D353)),"T","")</f>
        <v/>
      </c>
      <c r="AP353" t="str">
        <f>IF(ISNUMBER(SEARCH(AP$1,$D353)),"T","")</f>
        <v/>
      </c>
      <c r="AQ353" t="str">
        <f>IF(ISNUMBER(SEARCH(AQ$1,$D353)),"T","")</f>
        <v/>
      </c>
      <c r="AR353" t="str">
        <f>IF(ISNUMBER(SEARCH(AR$1,$D353)),"T","")</f>
        <v/>
      </c>
      <c r="AS353" t="str">
        <f>IF(ISNUMBER(SEARCH(AS$1,$D353)),"T","")</f>
        <v/>
      </c>
      <c r="AT353" t="str">
        <f>IF(ISNUMBER(SEARCH(AT$1,$D353)),"T","")</f>
        <v>T</v>
      </c>
      <c r="AU353" t="str">
        <f>IF(ISNUMBER(SEARCH(AU$1,$D353)),"T","")</f>
        <v/>
      </c>
      <c r="AV353" t="str">
        <f>IF(ISNUMBER(SEARCH(AV$1,$D353)),"T","")</f>
        <v/>
      </c>
    </row>
    <row r="354" spans="1:48" x14ac:dyDescent="0.85">
      <c r="A354">
        <v>978</v>
      </c>
      <c r="B354" t="s">
        <v>2159</v>
      </c>
      <c r="C354" t="s">
        <v>2161</v>
      </c>
      <c r="D354" t="s">
        <v>2160</v>
      </c>
      <c r="E354">
        <v>9</v>
      </c>
      <c r="F354">
        <v>68</v>
      </c>
      <c r="G354">
        <v>50</v>
      </c>
      <c r="H354">
        <v>60</v>
      </c>
      <c r="I354">
        <v>120</v>
      </c>
      <c r="J354">
        <v>95</v>
      </c>
      <c r="K354">
        <v>82</v>
      </c>
      <c r="L354">
        <f>MAX(G354,I354)</f>
        <v>120</v>
      </c>
      <c r="M354">
        <f>MIN(H354,J354)</f>
        <v>60</v>
      </c>
      <c r="N354" s="1">
        <f>(F354*2+31)/2+60</f>
        <v>143.5</v>
      </c>
      <c r="O354" s="1">
        <f>(L354*2+31)/2+5</f>
        <v>140.5</v>
      </c>
      <c r="P354" s="1">
        <f>(M354*2+31)/2+5</f>
        <v>80.5</v>
      </c>
      <c r="Q354" s="1">
        <f>N354*P354</f>
        <v>11551.75</v>
      </c>
      <c r="R354" s="1">
        <f>((H354*2+31)/2+5)*N354</f>
        <v>11551.75</v>
      </c>
      <c r="S354" s="1">
        <f>((J354*2+31)/2+5)*N354</f>
        <v>16574.25</v>
      </c>
      <c r="T354" s="1">
        <v>351.82529025054612</v>
      </c>
      <c r="U354" s="1">
        <f>IF(T354&lt;200, 0, T354)</f>
        <v>351.82529025054612</v>
      </c>
      <c r="V354" s="5">
        <f>U354*O354</f>
        <v>49431.453280201727</v>
      </c>
      <c r="W354" s="2">
        <f>Q354/(constants!$B$1 * constants!$B$2 * (110/250) * AVERAGE(0.8, 1) * 1.5)</f>
        <v>1.7698632647984431</v>
      </c>
      <c r="X354" s="3">
        <v>0.50658541069528396</v>
      </c>
      <c r="Y354" s="1">
        <f>(W354+X354)*O354</f>
        <v>319.84103890686862</v>
      </c>
      <c r="Z354" s="7">
        <v>1.1000000000000001</v>
      </c>
      <c r="AA354" s="7">
        <v>1</v>
      </c>
      <c r="AB354" s="1">
        <f>Y354*Z354*AA354</f>
        <v>351.82514279755549</v>
      </c>
      <c r="AC354" t="str">
        <f>CONCATENATE("https://wiki.52poke.com/wiki/", B354)</f>
        <v>https://wiki.52poke.com/wiki/米立龙</v>
      </c>
      <c r="AD354" s="6">
        <f>(T354-AB354)^2</f>
        <v>2.1742384446259097E-8</v>
      </c>
      <c r="AE354" t="str">
        <f>IF(ISNUMBER(SEARCH(AE$1,$D354)),"T","")</f>
        <v/>
      </c>
      <c r="AF354" t="str">
        <f>IF(ISNUMBER(SEARCH(AF$1,$D354)),"T","")</f>
        <v/>
      </c>
      <c r="AG354" t="str">
        <f>IF(ISNUMBER(SEARCH(AG$1,$D354)),"T","")</f>
        <v>T</v>
      </c>
      <c r="AH354" t="str">
        <f>IF(ISNUMBER(SEARCH(AH$1,$D354)),"T","")</f>
        <v/>
      </c>
      <c r="AI354" t="str">
        <f>IF(ISNUMBER(SEARCH(AI$1,$D354)),"T","")</f>
        <v/>
      </c>
      <c r="AJ354" t="str">
        <f>IF(ISNUMBER(SEARCH(AJ$1,$D354)),"T","")</f>
        <v/>
      </c>
      <c r="AK354" t="str">
        <f>IF(ISNUMBER(SEARCH(AK$1,$D354)),"T","")</f>
        <v/>
      </c>
      <c r="AL354" t="str">
        <f>IF(ISNUMBER(SEARCH(AL$1,$D354)),"T","")</f>
        <v/>
      </c>
      <c r="AM354" t="str">
        <f>IF(ISNUMBER(SEARCH(AM$1,$D354)),"T","")</f>
        <v/>
      </c>
      <c r="AN354" t="str">
        <f>IF(ISNUMBER(SEARCH(AN$1,$D354)),"T","")</f>
        <v/>
      </c>
      <c r="AO354" t="str">
        <f>IF(ISNUMBER(SEARCH(AO$1,$D354)),"T","")</f>
        <v/>
      </c>
      <c r="AP354" t="str">
        <f>IF(ISNUMBER(SEARCH(AP$1,$D354)),"T","")</f>
        <v/>
      </c>
      <c r="AQ354" t="str">
        <f>IF(ISNUMBER(SEARCH(AQ$1,$D354)),"T","")</f>
        <v/>
      </c>
      <c r="AR354" t="str">
        <f>IF(ISNUMBER(SEARCH(AR$1,$D354)),"T","")</f>
        <v/>
      </c>
      <c r="AS354" t="str">
        <f>IF(ISNUMBER(SEARCH(AS$1,$D354)),"T","")</f>
        <v>T</v>
      </c>
      <c r="AT354" t="str">
        <f>IF(ISNUMBER(SEARCH(AT$1,$D354)),"T","")</f>
        <v/>
      </c>
      <c r="AU354" t="str">
        <f>IF(ISNUMBER(SEARCH(AU$1,$D354)),"T","")</f>
        <v/>
      </c>
      <c r="AV354" t="str">
        <f>IF(ISNUMBER(SEARCH(AV$1,$D354)),"T","")</f>
        <v/>
      </c>
    </row>
    <row r="355" spans="1:48" x14ac:dyDescent="0.85">
      <c r="A355">
        <v>197</v>
      </c>
      <c r="B355" t="s">
        <v>463</v>
      </c>
      <c r="C355" t="s">
        <v>464</v>
      </c>
      <c r="D355" t="s">
        <v>136</v>
      </c>
      <c r="E355">
        <v>2</v>
      </c>
      <c r="F355">
        <v>95</v>
      </c>
      <c r="G355">
        <v>65</v>
      </c>
      <c r="H355">
        <v>110</v>
      </c>
      <c r="I355">
        <v>60</v>
      </c>
      <c r="J355">
        <v>130</v>
      </c>
      <c r="K355">
        <v>65</v>
      </c>
      <c r="L355">
        <f>MAX(G355,I355)</f>
        <v>65</v>
      </c>
      <c r="M355">
        <f>MIN(H355,J355)</f>
        <v>110</v>
      </c>
      <c r="N355" s="1">
        <f>(F355*2+31)/2+60</f>
        <v>170.5</v>
      </c>
      <c r="O355" s="1">
        <f>(L355*2+31)/2+5</f>
        <v>85.5</v>
      </c>
      <c r="P355" s="1">
        <f>(M355*2+31)/2+5</f>
        <v>130.5</v>
      </c>
      <c r="Q355" s="1">
        <f>N355*P355</f>
        <v>22250.25</v>
      </c>
      <c r="R355" s="1">
        <f>((H355*2+31)/2+5)*N355</f>
        <v>22250.25</v>
      </c>
      <c r="S355" s="1">
        <f>((J355*2+31)/2+5)*N355</f>
        <v>25660.25</v>
      </c>
      <c r="T355" s="1">
        <v>350.86288970673536</v>
      </c>
      <c r="U355" s="1">
        <f>IF(T355&lt;200, 0, T355)</f>
        <v>350.86288970673536</v>
      </c>
      <c r="V355" s="5">
        <f>U355*O355</f>
        <v>29998.777069925873</v>
      </c>
      <c r="W355" s="2">
        <f>Q355/(constants!$B$1 * constants!$B$2 * (110/250) * AVERAGE(0.8, 1) * 1.5)</f>
        <v>3.408998645883226</v>
      </c>
      <c r="X355" s="3">
        <v>0.32159908800528858</v>
      </c>
      <c r="Y355" s="1">
        <f>(W355+X355)*O355</f>
        <v>318.96610624746802</v>
      </c>
      <c r="Z355" s="7">
        <v>1.1000000000000001</v>
      </c>
      <c r="AA355" s="7">
        <v>1</v>
      </c>
      <c r="AB355" s="1">
        <f>Y355*Z355*AA355</f>
        <v>350.86271687221483</v>
      </c>
      <c r="AC355" t="str">
        <f>CONCATENATE("https://wiki.52poke.com/wiki/", B355)</f>
        <v>https://wiki.52poke.com/wiki/月亮伊布</v>
      </c>
      <c r="AD355" s="6">
        <f>(T355-AB355)^2</f>
        <v>2.9871771485632537E-8</v>
      </c>
      <c r="AE355" t="str">
        <f>IF(ISNUMBER(SEARCH(AE$1,$D355)),"T","")</f>
        <v/>
      </c>
      <c r="AF355" t="str">
        <f>IF(ISNUMBER(SEARCH(AF$1,$D355)),"T","")</f>
        <v/>
      </c>
      <c r="AG355" t="str">
        <f>IF(ISNUMBER(SEARCH(AG$1,$D355)),"T","")</f>
        <v/>
      </c>
      <c r="AH355" t="str">
        <f>IF(ISNUMBER(SEARCH(AH$1,$D355)),"T","")</f>
        <v/>
      </c>
      <c r="AI355" t="str">
        <f>IF(ISNUMBER(SEARCH(AI$1,$D355)),"T","")</f>
        <v/>
      </c>
      <c r="AJ355" t="str">
        <f>IF(ISNUMBER(SEARCH(AJ$1,$D355)),"T","")</f>
        <v/>
      </c>
      <c r="AK355" t="str">
        <f>IF(ISNUMBER(SEARCH(AK$1,$D355)),"T","")</f>
        <v/>
      </c>
      <c r="AL355" t="str">
        <f>IF(ISNUMBER(SEARCH(AL$1,$D355)),"T","")</f>
        <v/>
      </c>
      <c r="AM355" t="str">
        <f>IF(ISNUMBER(SEARCH(AM$1,$D355)),"T","")</f>
        <v/>
      </c>
      <c r="AN355" t="str">
        <f>IF(ISNUMBER(SEARCH(AN$1,$D355)),"T","")</f>
        <v/>
      </c>
      <c r="AO355" t="str">
        <f>IF(ISNUMBER(SEARCH(AO$1,$D355)),"T","")</f>
        <v/>
      </c>
      <c r="AP355" t="str">
        <f>IF(ISNUMBER(SEARCH(AP$1,$D355)),"T","")</f>
        <v/>
      </c>
      <c r="AQ355" t="str">
        <f>IF(ISNUMBER(SEARCH(AQ$1,$D355)),"T","")</f>
        <v/>
      </c>
      <c r="AR355" t="str">
        <f>IF(ISNUMBER(SEARCH(AR$1,$D355)),"T","")</f>
        <v/>
      </c>
      <c r="AS355" t="str">
        <f>IF(ISNUMBER(SEARCH(AS$1,$D355)),"T","")</f>
        <v/>
      </c>
      <c r="AT355" t="str">
        <f>IF(ISNUMBER(SEARCH(AT$1,$D355)),"T","")</f>
        <v>T</v>
      </c>
      <c r="AU355" t="str">
        <f>IF(ISNUMBER(SEARCH(AU$1,$D355)),"T","")</f>
        <v/>
      </c>
      <c r="AV355" t="str">
        <f>IF(ISNUMBER(SEARCH(AV$1,$D355)),"T","")</f>
        <v/>
      </c>
    </row>
    <row r="356" spans="1:48" x14ac:dyDescent="0.85">
      <c r="A356">
        <v>839</v>
      </c>
      <c r="B356" t="s">
        <v>1857</v>
      </c>
      <c r="C356" t="s">
        <v>1858</v>
      </c>
      <c r="D356" t="s">
        <v>1855</v>
      </c>
      <c r="E356">
        <v>8</v>
      </c>
      <c r="F356">
        <v>110</v>
      </c>
      <c r="G356">
        <v>80</v>
      </c>
      <c r="H356">
        <v>120</v>
      </c>
      <c r="I356">
        <v>80</v>
      </c>
      <c r="J356">
        <v>90</v>
      </c>
      <c r="K356">
        <v>30</v>
      </c>
      <c r="L356">
        <f>MAX(G356,I356)</f>
        <v>80</v>
      </c>
      <c r="M356">
        <f>MIN(H356,J356)</f>
        <v>90</v>
      </c>
      <c r="N356" s="1">
        <f>(F356*2+31)/2+60</f>
        <v>185.5</v>
      </c>
      <c r="O356" s="1">
        <f>(L356*2+31)/2+5</f>
        <v>100.5</v>
      </c>
      <c r="P356" s="1">
        <f>(M356*2+31)/2+5</f>
        <v>110.5</v>
      </c>
      <c r="Q356" s="1">
        <f>N356*P356</f>
        <v>20497.75</v>
      </c>
      <c r="R356" s="1">
        <f>((H356*2+31)/2+5)*N356</f>
        <v>26062.75</v>
      </c>
      <c r="S356" s="1">
        <f>((J356*2+31)/2+5)*N356</f>
        <v>20497.75</v>
      </c>
      <c r="T356" s="1">
        <v>350.37129698796235</v>
      </c>
      <c r="U356" s="1">
        <f>IF(T356&lt;200, 0, T356)</f>
        <v>350.37129698796235</v>
      </c>
      <c r="V356" s="5">
        <f>U356*O356</f>
        <v>35212.31534729022</v>
      </c>
      <c r="W356" s="2">
        <f>Q356/(constants!$B$1 * constants!$B$2 * (110/250) * AVERAGE(0.8, 1) * 1.5)</f>
        <v>3.1404951402187797</v>
      </c>
      <c r="X356" s="3">
        <v>2.8850041444118957E-2</v>
      </c>
      <c r="Y356" s="1">
        <f>(W356+X356)*O356</f>
        <v>318.51919075712135</v>
      </c>
      <c r="Z356" s="7">
        <v>1.1000000000000001</v>
      </c>
      <c r="AA356" s="7">
        <v>1</v>
      </c>
      <c r="AB356" s="1">
        <f>Y356*Z356*AA356</f>
        <v>350.3711098328335</v>
      </c>
      <c r="AC356" t="str">
        <f>CONCATENATE("https://wiki.52poke.com/wiki/", B356)</f>
        <v>https://wiki.52poke.com/wiki/巨炭山</v>
      </c>
      <c r="AD356" s="6">
        <f>(T356-AB356)^2</f>
        <v>3.5027042257076147E-8</v>
      </c>
      <c r="AE356" t="str">
        <f>IF(ISNUMBER(SEARCH(AE$1,$D356)),"T","")</f>
        <v/>
      </c>
      <c r="AF356" t="str">
        <f>IF(ISNUMBER(SEARCH(AF$1,$D356)),"T","")</f>
        <v>T</v>
      </c>
      <c r="AG356" t="str">
        <f>IF(ISNUMBER(SEARCH(AG$1,$D356)),"T","")</f>
        <v/>
      </c>
      <c r="AH356" t="str">
        <f>IF(ISNUMBER(SEARCH(AH$1,$D356)),"T","")</f>
        <v/>
      </c>
      <c r="AI356" t="str">
        <f>IF(ISNUMBER(SEARCH(AI$1,$D356)),"T","")</f>
        <v/>
      </c>
      <c r="AJ356" t="str">
        <f>IF(ISNUMBER(SEARCH(AJ$1,$D356)),"T","")</f>
        <v/>
      </c>
      <c r="AK356" t="str">
        <f>IF(ISNUMBER(SEARCH(AK$1,$D356)),"T","")</f>
        <v/>
      </c>
      <c r="AL356" t="str">
        <f>IF(ISNUMBER(SEARCH(AL$1,$D356)),"T","")</f>
        <v/>
      </c>
      <c r="AM356" t="str">
        <f>IF(ISNUMBER(SEARCH(AM$1,$D356)),"T","")</f>
        <v/>
      </c>
      <c r="AN356" t="str">
        <f>IF(ISNUMBER(SEARCH(AN$1,$D356)),"T","")</f>
        <v/>
      </c>
      <c r="AO356" t="str">
        <f>IF(ISNUMBER(SEARCH(AO$1,$D356)),"T","")</f>
        <v/>
      </c>
      <c r="AP356" t="str">
        <f>IF(ISNUMBER(SEARCH(AP$1,$D356)),"T","")</f>
        <v/>
      </c>
      <c r="AQ356" t="str">
        <f>IF(ISNUMBER(SEARCH(AQ$1,$D356)),"T","")</f>
        <v>T</v>
      </c>
      <c r="AR356" t="str">
        <f>IF(ISNUMBER(SEARCH(AR$1,$D356)),"T","")</f>
        <v/>
      </c>
      <c r="AS356" t="str">
        <f>IF(ISNUMBER(SEARCH(AS$1,$D356)),"T","")</f>
        <v/>
      </c>
      <c r="AT356" t="str">
        <f>IF(ISNUMBER(SEARCH(AT$1,$D356)),"T","")</f>
        <v/>
      </c>
      <c r="AU356" t="str">
        <f>IF(ISNUMBER(SEARCH(AU$1,$D356)),"T","")</f>
        <v/>
      </c>
      <c r="AV356" t="str">
        <f>IF(ISNUMBER(SEARCH(AV$1,$D356)),"T","")</f>
        <v/>
      </c>
    </row>
    <row r="357" spans="1:48" x14ac:dyDescent="0.85">
      <c r="A357">
        <v>573</v>
      </c>
      <c r="B357" t="s">
        <v>1276</v>
      </c>
      <c r="C357" t="s">
        <v>1277</v>
      </c>
      <c r="D357" t="s">
        <v>265</v>
      </c>
      <c r="E357">
        <v>5</v>
      </c>
      <c r="F357">
        <v>75</v>
      </c>
      <c r="G357">
        <v>95</v>
      </c>
      <c r="H357">
        <v>60</v>
      </c>
      <c r="I357">
        <v>65</v>
      </c>
      <c r="J357">
        <v>60</v>
      </c>
      <c r="K357">
        <v>115</v>
      </c>
      <c r="L357">
        <f>MAX(G357,I357)</f>
        <v>95</v>
      </c>
      <c r="M357">
        <f>MIN(H357,J357)</f>
        <v>60</v>
      </c>
      <c r="N357" s="1">
        <f>(F357*2+31)/2+60</f>
        <v>150.5</v>
      </c>
      <c r="O357" s="1">
        <f>(L357*2+31)/2+5</f>
        <v>115.5</v>
      </c>
      <c r="P357" s="1">
        <f>(M357*2+31)/2+5</f>
        <v>80.5</v>
      </c>
      <c r="Q357" s="1">
        <f>N357*P357</f>
        <v>12115.25</v>
      </c>
      <c r="R357" s="1">
        <f>((H357*2+31)/2+5)*N357</f>
        <v>12115.25</v>
      </c>
      <c r="S357" s="1">
        <f>((J357*2+31)/2+5)*N357</f>
        <v>12115.25</v>
      </c>
      <c r="T357" s="1">
        <v>349.26602045956997</v>
      </c>
      <c r="U357" s="1">
        <f>IF(T357&lt;200, 0, T357)</f>
        <v>349.26602045956997</v>
      </c>
      <c r="V357" s="5">
        <f>U357*O357</f>
        <v>40340.225363080332</v>
      </c>
      <c r="W357" s="2">
        <f>Q357/(constants!$B$1 * constants!$B$2 * (110/250) * AVERAGE(0.8, 1) * 1.5)</f>
        <v>1.8561980582032451</v>
      </c>
      <c r="X357" s="3">
        <v>0.89284478580148008</v>
      </c>
      <c r="Y357" s="1">
        <f>(W357+X357)*O357</f>
        <v>317.51444848254573</v>
      </c>
      <c r="Z357" s="7">
        <v>1.1000000000000001</v>
      </c>
      <c r="AA357" s="7">
        <v>1</v>
      </c>
      <c r="AB357" s="1">
        <f>Y357*Z357*AA357</f>
        <v>349.26589333080034</v>
      </c>
      <c r="AC357" t="str">
        <f>CONCATENATE("https://wiki.52poke.com/wiki/", B357)</f>
        <v>https://wiki.52poke.com/wiki/奇诺栗鼠</v>
      </c>
      <c r="AD357" s="6">
        <f>(T357-AB357)^2</f>
        <v>1.6161724068668641E-8</v>
      </c>
      <c r="AE357" t="str">
        <f>IF(ISNUMBER(SEARCH(AE$1,$D357)),"T","")</f>
        <v>T</v>
      </c>
      <c r="AF357" t="str">
        <f>IF(ISNUMBER(SEARCH(AF$1,$D357)),"T","")</f>
        <v/>
      </c>
      <c r="AG357" t="str">
        <f>IF(ISNUMBER(SEARCH(AG$1,$D357)),"T","")</f>
        <v/>
      </c>
      <c r="AH357" t="str">
        <f>IF(ISNUMBER(SEARCH(AH$1,$D357)),"T","")</f>
        <v/>
      </c>
      <c r="AI357" t="str">
        <f>IF(ISNUMBER(SEARCH(AI$1,$D357)),"T","")</f>
        <v/>
      </c>
      <c r="AJ357" t="str">
        <f>IF(ISNUMBER(SEARCH(AJ$1,$D357)),"T","")</f>
        <v/>
      </c>
      <c r="AK357" t="str">
        <f>IF(ISNUMBER(SEARCH(AK$1,$D357)),"T","")</f>
        <v/>
      </c>
      <c r="AL357" t="str">
        <f>IF(ISNUMBER(SEARCH(AL$1,$D357)),"T","")</f>
        <v/>
      </c>
      <c r="AM357" t="str">
        <f>IF(ISNUMBER(SEARCH(AM$1,$D357)),"T","")</f>
        <v/>
      </c>
      <c r="AN357" t="str">
        <f>IF(ISNUMBER(SEARCH(AN$1,$D357)),"T","")</f>
        <v/>
      </c>
      <c r="AO357" t="str">
        <f>IF(ISNUMBER(SEARCH(AO$1,$D357)),"T","")</f>
        <v/>
      </c>
      <c r="AP357" t="str">
        <f>IF(ISNUMBER(SEARCH(AP$1,$D357)),"T","")</f>
        <v/>
      </c>
      <c r="AQ357" t="str">
        <f>IF(ISNUMBER(SEARCH(AQ$1,$D357)),"T","")</f>
        <v/>
      </c>
      <c r="AR357" t="str">
        <f>IF(ISNUMBER(SEARCH(AR$1,$D357)),"T","")</f>
        <v/>
      </c>
      <c r="AS357" t="str">
        <f>IF(ISNUMBER(SEARCH(AS$1,$D357)),"T","")</f>
        <v/>
      </c>
      <c r="AT357" t="str">
        <f>IF(ISNUMBER(SEARCH(AT$1,$D357)),"T","")</f>
        <v/>
      </c>
      <c r="AU357" t="str">
        <f>IF(ISNUMBER(SEARCH(AU$1,$D357)),"T","")</f>
        <v/>
      </c>
      <c r="AV357" t="str">
        <f>IF(ISNUMBER(SEARCH(AV$1,$D357)),"T","")</f>
        <v/>
      </c>
    </row>
    <row r="358" spans="1:48" x14ac:dyDescent="0.85">
      <c r="A358">
        <v>898</v>
      </c>
      <c r="B358" t="s">
        <v>1986</v>
      </c>
      <c r="C358" t="s">
        <v>1987</v>
      </c>
      <c r="D358" t="s">
        <v>587</v>
      </c>
      <c r="E358">
        <v>8</v>
      </c>
      <c r="F358">
        <v>100</v>
      </c>
      <c r="G358">
        <v>80</v>
      </c>
      <c r="H358">
        <v>80</v>
      </c>
      <c r="I358">
        <v>80</v>
      </c>
      <c r="J358">
        <v>80</v>
      </c>
      <c r="K358">
        <v>80</v>
      </c>
      <c r="L358">
        <f>MAX(G358,I358)</f>
        <v>80</v>
      </c>
      <c r="M358">
        <f>MIN(H358,J358)</f>
        <v>80</v>
      </c>
      <c r="N358" s="1">
        <f>(F358*2+31)/2+60</f>
        <v>175.5</v>
      </c>
      <c r="O358" s="1">
        <f>(L358*2+31)/2+5</f>
        <v>100.5</v>
      </c>
      <c r="P358" s="1">
        <f>(M358*2+31)/2+5</f>
        <v>100.5</v>
      </c>
      <c r="Q358" s="1">
        <f>N358*P358</f>
        <v>17637.75</v>
      </c>
      <c r="R358" s="1">
        <f>((H358*2+31)/2+5)*N358</f>
        <v>17637.75</v>
      </c>
      <c r="S358" s="1">
        <f>((J358*2+31)/2+5)*N358</f>
        <v>17637.75</v>
      </c>
      <c r="T358" s="1">
        <v>348.84031622505535</v>
      </c>
      <c r="U358" s="1">
        <f>IF(T358&lt;200, 0, T358)</f>
        <v>348.84031622505535</v>
      </c>
      <c r="V358" s="5">
        <f>U358*O358</f>
        <v>35058.451780618059</v>
      </c>
      <c r="W358" s="2">
        <f>Q358/(constants!$B$1 * constants!$B$2 * (110/250) * AVERAGE(0.8, 1) * 1.5)</f>
        <v>2.7023096759104672</v>
      </c>
      <c r="X358" s="3">
        <v>0.45318697884498593</v>
      </c>
      <c r="Y358" s="1">
        <f>(W358+X358)*O358</f>
        <v>317.12741380292306</v>
      </c>
      <c r="Z358" s="7">
        <v>1.1000000000000001</v>
      </c>
      <c r="AA358" s="7">
        <v>1</v>
      </c>
      <c r="AB358" s="1">
        <f>Y358*Z358*AA358</f>
        <v>348.84015518321542</v>
      </c>
      <c r="AC358" t="str">
        <f>CONCATENATE("https://wiki.52poke.com/wiki/", B358)</f>
        <v>https://wiki.52poke.com/wiki/蕾冠王</v>
      </c>
      <c r="AD358" s="6">
        <f>(T358-AB358)^2</f>
        <v>2.593447420833961E-8</v>
      </c>
      <c r="AE358" t="str">
        <f>IF(ISNUMBER(SEARCH(AE$1,$D358)),"T","")</f>
        <v/>
      </c>
      <c r="AF358" t="str">
        <f>IF(ISNUMBER(SEARCH(AF$1,$D358)),"T","")</f>
        <v/>
      </c>
      <c r="AG358" t="str">
        <f>IF(ISNUMBER(SEARCH(AG$1,$D358)),"T","")</f>
        <v/>
      </c>
      <c r="AH358" t="str">
        <f>IF(ISNUMBER(SEARCH(AH$1,$D358)),"T","")</f>
        <v>T</v>
      </c>
      <c r="AI358" t="str">
        <f>IF(ISNUMBER(SEARCH(AI$1,$D358)),"T","")</f>
        <v/>
      </c>
      <c r="AJ358" t="str">
        <f>IF(ISNUMBER(SEARCH(AJ$1,$D358)),"T","")</f>
        <v/>
      </c>
      <c r="AK358" t="str">
        <f>IF(ISNUMBER(SEARCH(AK$1,$D358)),"T","")</f>
        <v/>
      </c>
      <c r="AL358" t="str">
        <f>IF(ISNUMBER(SEARCH(AL$1,$D358)),"T","")</f>
        <v/>
      </c>
      <c r="AM358" t="str">
        <f>IF(ISNUMBER(SEARCH(AM$1,$D358)),"T","")</f>
        <v/>
      </c>
      <c r="AN358" t="str">
        <f>IF(ISNUMBER(SEARCH(AN$1,$D358)),"T","")</f>
        <v/>
      </c>
      <c r="AO358" t="str">
        <f>IF(ISNUMBER(SEARCH(AO$1,$D358)),"T","")</f>
        <v>T</v>
      </c>
      <c r="AP358" t="str">
        <f>IF(ISNUMBER(SEARCH(AP$1,$D358)),"T","")</f>
        <v/>
      </c>
      <c r="AQ358" t="str">
        <f>IF(ISNUMBER(SEARCH(AQ$1,$D358)),"T","")</f>
        <v/>
      </c>
      <c r="AR358" t="str">
        <f>IF(ISNUMBER(SEARCH(AR$1,$D358)),"T","")</f>
        <v/>
      </c>
      <c r="AS358" t="str">
        <f>IF(ISNUMBER(SEARCH(AS$1,$D358)),"T","")</f>
        <v/>
      </c>
      <c r="AT358" t="str">
        <f>IF(ISNUMBER(SEARCH(AT$1,$D358)),"T","")</f>
        <v/>
      </c>
      <c r="AU358" t="str">
        <f>IF(ISNUMBER(SEARCH(AU$1,$D358)),"T","")</f>
        <v/>
      </c>
      <c r="AV358" t="str">
        <f>IF(ISNUMBER(SEARCH(AV$1,$D358)),"T","")</f>
        <v/>
      </c>
    </row>
    <row r="359" spans="1:48" x14ac:dyDescent="0.85">
      <c r="A359">
        <v>241</v>
      </c>
      <c r="B359" t="s">
        <v>565</v>
      </c>
      <c r="C359" t="s">
        <v>566</v>
      </c>
      <c r="D359" t="s">
        <v>265</v>
      </c>
      <c r="E359">
        <v>2</v>
      </c>
      <c r="F359">
        <v>95</v>
      </c>
      <c r="G359">
        <v>80</v>
      </c>
      <c r="H359">
        <v>105</v>
      </c>
      <c r="I359">
        <v>40</v>
      </c>
      <c r="J359">
        <v>70</v>
      </c>
      <c r="K359">
        <v>100</v>
      </c>
      <c r="L359">
        <f>MAX(G359,I359)</f>
        <v>80</v>
      </c>
      <c r="M359">
        <f>MIN(H359,J359)</f>
        <v>70</v>
      </c>
      <c r="N359" s="1">
        <f>(F359*2+31)/2+60</f>
        <v>170.5</v>
      </c>
      <c r="O359" s="1">
        <f>(L359*2+31)/2+5</f>
        <v>100.5</v>
      </c>
      <c r="P359" s="1">
        <f>(M359*2+31)/2+5</f>
        <v>90.5</v>
      </c>
      <c r="Q359" s="1">
        <f>N359*P359</f>
        <v>15430.25</v>
      </c>
      <c r="R359" s="1">
        <f>((H359*2+31)/2+5)*N359</f>
        <v>21397.75</v>
      </c>
      <c r="S359" s="1">
        <f>((J359*2+31)/2+5)*N359</f>
        <v>15430.25</v>
      </c>
      <c r="T359" s="1">
        <v>346.05194771704197</v>
      </c>
      <c r="U359" s="1">
        <f>IF(T359&lt;200, 0, T359)</f>
        <v>346.05194771704197</v>
      </c>
      <c r="V359" s="5">
        <f>U359*O359</f>
        <v>34778.220745562721</v>
      </c>
      <c r="W359" s="2">
        <f>Q359/(constants!$B$1 * constants!$B$2 * (110/250) * AVERAGE(0.8, 1) * 1.5)</f>
        <v>2.364094846378789</v>
      </c>
      <c r="X359" s="3">
        <v>0.766179299535515</v>
      </c>
      <c r="Y359" s="1">
        <f>(W359+X359)*O359</f>
        <v>314.59255166438754</v>
      </c>
      <c r="Z359" s="7">
        <v>1.1000000000000001</v>
      </c>
      <c r="AA359" s="7">
        <v>1</v>
      </c>
      <c r="AB359" s="1">
        <f>Y359*Z359*AA359</f>
        <v>346.05180683082631</v>
      </c>
      <c r="AC359" t="str">
        <f>CONCATENATE("https://wiki.52poke.com/wiki/", B359)</f>
        <v>https://wiki.52poke.com/wiki/大奶罐</v>
      </c>
      <c r="AD359" s="6">
        <f>(T359-AB359)^2</f>
        <v>1.9848925763245335E-8</v>
      </c>
      <c r="AE359" t="str">
        <f>IF(ISNUMBER(SEARCH(AE$1,$D359)),"T","")</f>
        <v>T</v>
      </c>
      <c r="AF359" t="str">
        <f>IF(ISNUMBER(SEARCH(AF$1,$D359)),"T","")</f>
        <v/>
      </c>
      <c r="AG359" t="str">
        <f>IF(ISNUMBER(SEARCH(AG$1,$D359)),"T","")</f>
        <v/>
      </c>
      <c r="AH359" t="str">
        <f>IF(ISNUMBER(SEARCH(AH$1,$D359)),"T","")</f>
        <v/>
      </c>
      <c r="AI359" t="str">
        <f>IF(ISNUMBER(SEARCH(AI$1,$D359)),"T","")</f>
        <v/>
      </c>
      <c r="AJ359" t="str">
        <f>IF(ISNUMBER(SEARCH(AJ$1,$D359)),"T","")</f>
        <v/>
      </c>
      <c r="AK359" t="str">
        <f>IF(ISNUMBER(SEARCH(AK$1,$D359)),"T","")</f>
        <v/>
      </c>
      <c r="AL359" t="str">
        <f>IF(ISNUMBER(SEARCH(AL$1,$D359)),"T","")</f>
        <v/>
      </c>
      <c r="AM359" t="str">
        <f>IF(ISNUMBER(SEARCH(AM$1,$D359)),"T","")</f>
        <v/>
      </c>
      <c r="AN359" t="str">
        <f>IF(ISNUMBER(SEARCH(AN$1,$D359)),"T","")</f>
        <v/>
      </c>
      <c r="AO359" t="str">
        <f>IF(ISNUMBER(SEARCH(AO$1,$D359)),"T","")</f>
        <v/>
      </c>
      <c r="AP359" t="str">
        <f>IF(ISNUMBER(SEARCH(AP$1,$D359)),"T","")</f>
        <v/>
      </c>
      <c r="AQ359" t="str">
        <f>IF(ISNUMBER(SEARCH(AQ$1,$D359)),"T","")</f>
        <v/>
      </c>
      <c r="AR359" t="str">
        <f>IF(ISNUMBER(SEARCH(AR$1,$D359)),"T","")</f>
        <v/>
      </c>
      <c r="AS359" t="str">
        <f>IF(ISNUMBER(SEARCH(AS$1,$D359)),"T","")</f>
        <v/>
      </c>
      <c r="AT359" t="str">
        <f>IF(ISNUMBER(SEARCH(AT$1,$D359)),"T","")</f>
        <v/>
      </c>
      <c r="AU359" t="str">
        <f>IF(ISNUMBER(SEARCH(AU$1,$D359)),"T","")</f>
        <v/>
      </c>
      <c r="AV359" t="str">
        <f>IF(ISNUMBER(SEARCH(AV$1,$D359)),"T","")</f>
        <v/>
      </c>
    </row>
    <row r="360" spans="1:48" x14ac:dyDescent="0.85">
      <c r="A360">
        <v>182</v>
      </c>
      <c r="B360" t="s">
        <v>429</v>
      </c>
      <c r="C360" t="s">
        <v>430</v>
      </c>
      <c r="D360" t="s">
        <v>280</v>
      </c>
      <c r="E360">
        <v>2</v>
      </c>
      <c r="F360">
        <v>75</v>
      </c>
      <c r="G360">
        <v>80</v>
      </c>
      <c r="H360">
        <v>95</v>
      </c>
      <c r="I360">
        <v>90</v>
      </c>
      <c r="J360">
        <v>100</v>
      </c>
      <c r="K360">
        <v>50</v>
      </c>
      <c r="L360">
        <f>MAX(G360,I360)</f>
        <v>90</v>
      </c>
      <c r="M360">
        <f>MIN(H360,J360)</f>
        <v>95</v>
      </c>
      <c r="N360" s="1">
        <f>(F360*2+31)/2+60</f>
        <v>150.5</v>
      </c>
      <c r="O360" s="1">
        <f>(L360*2+31)/2+5</f>
        <v>110.5</v>
      </c>
      <c r="P360" s="1">
        <f>(M360*2+31)/2+5</f>
        <v>115.5</v>
      </c>
      <c r="Q360" s="1">
        <f>N360*P360</f>
        <v>17382.75</v>
      </c>
      <c r="R360" s="1">
        <f>((H360*2+31)/2+5)*N360</f>
        <v>17382.75</v>
      </c>
      <c r="S360" s="1">
        <f>((J360*2+31)/2+5)*N360</f>
        <v>18135.25</v>
      </c>
      <c r="T360" s="1">
        <v>345.61672931536128</v>
      </c>
      <c r="U360" s="1">
        <f>IF(T360&lt;200, 0, T360)</f>
        <v>345.61672931536128</v>
      </c>
      <c r="V360" s="5">
        <f>U360*O360</f>
        <v>38190.648589347424</v>
      </c>
      <c r="W360" s="2">
        <f>Q360/(constants!$B$1 * constants!$B$2 * (110/250) * AVERAGE(0.8, 1) * 1.5)</f>
        <v>2.6632406922046563</v>
      </c>
      <c r="X360" s="3">
        <v>0.18016987800851059</v>
      </c>
      <c r="Y360" s="1">
        <f>(W360+X360)*O360</f>
        <v>314.19686800855493</v>
      </c>
      <c r="Z360" s="7">
        <v>1.1000000000000001</v>
      </c>
      <c r="AA360" s="7">
        <v>1</v>
      </c>
      <c r="AB360" s="1">
        <f>Y360*Z360*AA360</f>
        <v>345.61655480941045</v>
      </c>
      <c r="AC360" t="str">
        <f>CONCATENATE("https://wiki.52poke.com/wiki/", B360)</f>
        <v>https://wiki.52poke.com/wiki/美丽花</v>
      </c>
      <c r="AD360" s="6">
        <f>(T360-AB360)^2</f>
        <v>3.0452326877878279E-8</v>
      </c>
      <c r="AE360" t="str">
        <f>IF(ISNUMBER(SEARCH(AE$1,$D360)),"T","")</f>
        <v/>
      </c>
      <c r="AF360" t="str">
        <f>IF(ISNUMBER(SEARCH(AF$1,$D360)),"T","")</f>
        <v/>
      </c>
      <c r="AG360" t="str">
        <f>IF(ISNUMBER(SEARCH(AG$1,$D360)),"T","")</f>
        <v/>
      </c>
      <c r="AH360" t="str">
        <f>IF(ISNUMBER(SEARCH(AH$1,$D360)),"T","")</f>
        <v>T</v>
      </c>
      <c r="AI360" t="str">
        <f>IF(ISNUMBER(SEARCH(AI$1,$D360)),"T","")</f>
        <v/>
      </c>
      <c r="AJ360" t="str">
        <f>IF(ISNUMBER(SEARCH(AJ$1,$D360)),"T","")</f>
        <v/>
      </c>
      <c r="AK360" t="str">
        <f>IF(ISNUMBER(SEARCH(AK$1,$D360)),"T","")</f>
        <v/>
      </c>
      <c r="AL360" t="str">
        <f>IF(ISNUMBER(SEARCH(AL$1,$D360)),"T","")</f>
        <v/>
      </c>
      <c r="AM360" t="str">
        <f>IF(ISNUMBER(SEARCH(AM$1,$D360)),"T","")</f>
        <v/>
      </c>
      <c r="AN360" t="str">
        <f>IF(ISNUMBER(SEARCH(AN$1,$D360)),"T","")</f>
        <v/>
      </c>
      <c r="AO360" t="str">
        <f>IF(ISNUMBER(SEARCH(AO$1,$D360)),"T","")</f>
        <v/>
      </c>
      <c r="AP360" t="str">
        <f>IF(ISNUMBER(SEARCH(AP$1,$D360)),"T","")</f>
        <v/>
      </c>
      <c r="AQ360" t="str">
        <f>IF(ISNUMBER(SEARCH(AQ$1,$D360)),"T","")</f>
        <v/>
      </c>
      <c r="AR360" t="str">
        <f>IF(ISNUMBER(SEARCH(AR$1,$D360)),"T","")</f>
        <v/>
      </c>
      <c r="AS360" t="str">
        <f>IF(ISNUMBER(SEARCH(AS$1,$D360)),"T","")</f>
        <v/>
      </c>
      <c r="AT360" t="str">
        <f>IF(ISNUMBER(SEARCH(AT$1,$D360)),"T","")</f>
        <v/>
      </c>
      <c r="AU360" t="str">
        <f>IF(ISNUMBER(SEARCH(AU$1,$D360)),"T","")</f>
        <v/>
      </c>
      <c r="AV360" t="str">
        <f>IF(ISNUMBER(SEARCH(AV$1,$D360)),"T","")</f>
        <v/>
      </c>
    </row>
    <row r="361" spans="1:48" x14ac:dyDescent="0.85">
      <c r="A361">
        <v>36</v>
      </c>
      <c r="B361" t="s">
        <v>94</v>
      </c>
      <c r="C361" t="s">
        <v>95</v>
      </c>
      <c r="D361" t="s">
        <v>92</v>
      </c>
      <c r="E361">
        <v>1</v>
      </c>
      <c r="F361">
        <v>95</v>
      </c>
      <c r="G361">
        <v>70</v>
      </c>
      <c r="H361">
        <v>73</v>
      </c>
      <c r="I361">
        <v>95</v>
      </c>
      <c r="J361">
        <v>90</v>
      </c>
      <c r="K361">
        <v>60</v>
      </c>
      <c r="L361">
        <f>MAX(G361,I361)</f>
        <v>95</v>
      </c>
      <c r="M361">
        <f>MIN(H361,J361)</f>
        <v>73</v>
      </c>
      <c r="N361" s="1">
        <f>(F361*2+31)/2+60</f>
        <v>170.5</v>
      </c>
      <c r="O361" s="1">
        <f>(L361*2+31)/2+5</f>
        <v>115.5</v>
      </c>
      <c r="P361" s="1">
        <f>(M361*2+31)/2+5</f>
        <v>93.5</v>
      </c>
      <c r="Q361" s="1">
        <f>N361*P361</f>
        <v>15941.75</v>
      </c>
      <c r="R361" s="1">
        <f>((H361*2+31)/2+5)*N361</f>
        <v>15941.75</v>
      </c>
      <c r="S361" s="1">
        <f>((J361*2+31)/2+5)*N361</f>
        <v>18840.25</v>
      </c>
      <c r="T361" s="1">
        <v>345.6083138285926</v>
      </c>
      <c r="U361" s="1">
        <f>IF(T361&lt;200, 0, T361)</f>
        <v>345.6083138285926</v>
      </c>
      <c r="V361" s="5">
        <f>U361*O361</f>
        <v>39917.760247202445</v>
      </c>
      <c r="W361" s="2">
        <f>Q361/(constants!$B$1 * constants!$B$2 * (110/250) * AVERAGE(0.8, 1) * 1.5)</f>
        <v>2.442462631341622</v>
      </c>
      <c r="X361" s="3">
        <v>0.27779039146253648</v>
      </c>
      <c r="Y361" s="1">
        <f>(W361+X361)*O361</f>
        <v>314.18922413388032</v>
      </c>
      <c r="Z361" s="7">
        <v>1.1000000000000001</v>
      </c>
      <c r="AA361" s="7">
        <v>1</v>
      </c>
      <c r="AB361" s="1">
        <f>Y361*Z361*AA361</f>
        <v>345.60814654726835</v>
      </c>
      <c r="AC361" t="str">
        <f>CONCATENATE("https://wiki.52poke.com/wiki/", B361)</f>
        <v>https://wiki.52poke.com/wiki/皮可西</v>
      </c>
      <c r="AD361" s="6">
        <f>(T361-AB361)^2</f>
        <v>2.7983041443551026E-8</v>
      </c>
      <c r="AE361" t="str">
        <f>IF(ISNUMBER(SEARCH(AE$1,$D361)),"T","")</f>
        <v/>
      </c>
      <c r="AF361" t="str">
        <f>IF(ISNUMBER(SEARCH(AF$1,$D361)),"T","")</f>
        <v/>
      </c>
      <c r="AG361" t="str">
        <f>IF(ISNUMBER(SEARCH(AG$1,$D361)),"T","")</f>
        <v/>
      </c>
      <c r="AH361" t="str">
        <f>IF(ISNUMBER(SEARCH(AH$1,$D361)),"T","")</f>
        <v/>
      </c>
      <c r="AI361" t="str">
        <f>IF(ISNUMBER(SEARCH(AI$1,$D361)),"T","")</f>
        <v/>
      </c>
      <c r="AJ361" t="str">
        <f>IF(ISNUMBER(SEARCH(AJ$1,$D361)),"T","")</f>
        <v/>
      </c>
      <c r="AK361" t="str">
        <f>IF(ISNUMBER(SEARCH(AK$1,$D361)),"T","")</f>
        <v/>
      </c>
      <c r="AL361" t="str">
        <f>IF(ISNUMBER(SEARCH(AL$1,$D361)),"T","")</f>
        <v/>
      </c>
      <c r="AM361" t="str">
        <f>IF(ISNUMBER(SEARCH(AM$1,$D361)),"T","")</f>
        <v/>
      </c>
      <c r="AN361" t="str">
        <f>IF(ISNUMBER(SEARCH(AN$1,$D361)),"T","")</f>
        <v/>
      </c>
      <c r="AO361" t="str">
        <f>IF(ISNUMBER(SEARCH(AO$1,$D361)),"T","")</f>
        <v/>
      </c>
      <c r="AP361" t="str">
        <f>IF(ISNUMBER(SEARCH(AP$1,$D361)),"T","")</f>
        <v/>
      </c>
      <c r="AQ361" t="str">
        <f>IF(ISNUMBER(SEARCH(AQ$1,$D361)),"T","")</f>
        <v/>
      </c>
      <c r="AR361" t="str">
        <f>IF(ISNUMBER(SEARCH(AR$1,$D361)),"T","")</f>
        <v/>
      </c>
      <c r="AS361" t="str">
        <f>IF(ISNUMBER(SEARCH(AS$1,$D361)),"T","")</f>
        <v/>
      </c>
      <c r="AT361" t="str">
        <f>IF(ISNUMBER(SEARCH(AT$1,$D361)),"T","")</f>
        <v/>
      </c>
      <c r="AU361" t="str">
        <f>IF(ISNUMBER(SEARCH(AU$1,$D361)),"T","")</f>
        <v/>
      </c>
      <c r="AV361" t="str">
        <f>IF(ISNUMBER(SEARCH(AV$1,$D361)),"T","")</f>
        <v>T</v>
      </c>
    </row>
    <row r="362" spans="1:48" x14ac:dyDescent="0.85">
      <c r="A362">
        <v>435</v>
      </c>
      <c r="B362" t="s">
        <v>981</v>
      </c>
      <c r="C362" t="s">
        <v>982</v>
      </c>
      <c r="D362" t="s">
        <v>217</v>
      </c>
      <c r="E362">
        <v>4</v>
      </c>
      <c r="F362">
        <v>103</v>
      </c>
      <c r="G362">
        <v>93</v>
      </c>
      <c r="H362">
        <v>67</v>
      </c>
      <c r="I362">
        <v>71</v>
      </c>
      <c r="J362">
        <v>61</v>
      </c>
      <c r="K362">
        <v>84</v>
      </c>
      <c r="L362">
        <f>MAX(G362,I362)</f>
        <v>93</v>
      </c>
      <c r="M362">
        <f>MIN(H362,J362)</f>
        <v>61</v>
      </c>
      <c r="N362" s="1">
        <f>(F362*2+31)/2+60</f>
        <v>178.5</v>
      </c>
      <c r="O362" s="1">
        <f>(L362*2+31)/2+5</f>
        <v>113.5</v>
      </c>
      <c r="P362" s="1">
        <f>(M362*2+31)/2+5</f>
        <v>81.5</v>
      </c>
      <c r="Q362" s="1">
        <f>N362*P362</f>
        <v>14547.75</v>
      </c>
      <c r="R362" s="1">
        <f>((H362*2+31)/2+5)*N362</f>
        <v>15618.75</v>
      </c>
      <c r="S362" s="1">
        <f>((J362*2+31)/2+5)*N362</f>
        <v>14547.75</v>
      </c>
      <c r="T362" s="1">
        <v>343.15314397688815</v>
      </c>
      <c r="U362" s="1">
        <f>IF(T362&lt;200, 0, T362)</f>
        <v>343.15314397688815</v>
      </c>
      <c r="V362" s="5">
        <f>U362*O362</f>
        <v>38947.881841376802</v>
      </c>
      <c r="W362" s="2">
        <f>Q362/(constants!$B$1 * constants!$B$2 * (110/250) * AVERAGE(0.8, 1) * 1.5)</f>
        <v>2.2288855204165214</v>
      </c>
      <c r="X362" s="3">
        <v>0.51963665792994962</v>
      </c>
      <c r="Y362" s="1">
        <f>(W362+X362)*O362</f>
        <v>311.95726724232446</v>
      </c>
      <c r="Z362" s="7">
        <v>1.1000000000000001</v>
      </c>
      <c r="AA362" s="7">
        <v>1</v>
      </c>
      <c r="AB362" s="1">
        <f>Y362*Z362*AA362</f>
        <v>343.15299396655695</v>
      </c>
      <c r="AC362" t="str">
        <f>CONCATENATE("https://wiki.52poke.com/wiki/", B362)</f>
        <v>https://wiki.52poke.com/wiki/坦克臭鼬</v>
      </c>
      <c r="AD362" s="6">
        <f>(T362-AB362)^2</f>
        <v>2.2503099465798064E-8</v>
      </c>
      <c r="AE362" t="str">
        <f>IF(ISNUMBER(SEARCH(AE$1,$D362)),"T","")</f>
        <v/>
      </c>
      <c r="AF362" t="str">
        <f>IF(ISNUMBER(SEARCH(AF$1,$D362)),"T","")</f>
        <v/>
      </c>
      <c r="AG362" t="str">
        <f>IF(ISNUMBER(SEARCH(AG$1,$D362)),"T","")</f>
        <v/>
      </c>
      <c r="AH362" t="str">
        <f>IF(ISNUMBER(SEARCH(AH$1,$D362)),"T","")</f>
        <v/>
      </c>
      <c r="AI362" t="str">
        <f>IF(ISNUMBER(SEARCH(AI$1,$D362)),"T","")</f>
        <v/>
      </c>
      <c r="AJ362" t="str">
        <f>IF(ISNUMBER(SEARCH(AJ$1,$D362)),"T","")</f>
        <v/>
      </c>
      <c r="AK362" t="str">
        <f>IF(ISNUMBER(SEARCH(AK$1,$D362)),"T","")</f>
        <v/>
      </c>
      <c r="AL362" t="str">
        <f>IF(ISNUMBER(SEARCH(AL$1,$D362)),"T","")</f>
        <v>T</v>
      </c>
      <c r="AM362" t="str">
        <f>IF(ISNUMBER(SEARCH(AM$1,$D362)),"T","")</f>
        <v/>
      </c>
      <c r="AN362" t="str">
        <f>IF(ISNUMBER(SEARCH(AN$1,$D362)),"T","")</f>
        <v/>
      </c>
      <c r="AO362" t="str">
        <f>IF(ISNUMBER(SEARCH(AO$1,$D362)),"T","")</f>
        <v/>
      </c>
      <c r="AP362" t="str">
        <f>IF(ISNUMBER(SEARCH(AP$1,$D362)),"T","")</f>
        <v/>
      </c>
      <c r="AQ362" t="str">
        <f>IF(ISNUMBER(SEARCH(AQ$1,$D362)),"T","")</f>
        <v/>
      </c>
      <c r="AR362" t="str">
        <f>IF(ISNUMBER(SEARCH(AR$1,$D362)),"T","")</f>
        <v/>
      </c>
      <c r="AS362" t="str">
        <f>IF(ISNUMBER(SEARCH(AS$1,$D362)),"T","")</f>
        <v/>
      </c>
      <c r="AT362" t="str">
        <f>IF(ISNUMBER(SEARCH(AT$1,$D362)),"T","")</f>
        <v>T</v>
      </c>
      <c r="AU362" t="str">
        <f>IF(ISNUMBER(SEARCH(AU$1,$D362)),"T","")</f>
        <v/>
      </c>
      <c r="AV362" t="str">
        <f>IF(ISNUMBER(SEARCH(AV$1,$D362)),"T","")</f>
        <v/>
      </c>
    </row>
    <row r="363" spans="1:48" x14ac:dyDescent="0.85">
      <c r="A363">
        <v>429</v>
      </c>
      <c r="B363" t="s">
        <v>969</v>
      </c>
      <c r="C363" t="s">
        <v>970</v>
      </c>
      <c r="D363" t="s">
        <v>470</v>
      </c>
      <c r="E363">
        <v>4</v>
      </c>
      <c r="F363">
        <v>60</v>
      </c>
      <c r="G363">
        <v>60</v>
      </c>
      <c r="H363">
        <v>60</v>
      </c>
      <c r="I363">
        <v>105</v>
      </c>
      <c r="J363">
        <v>105</v>
      </c>
      <c r="K363">
        <v>105</v>
      </c>
      <c r="L363">
        <f>MAX(G363,I363)</f>
        <v>105</v>
      </c>
      <c r="M363">
        <f>MIN(H363,J363)</f>
        <v>60</v>
      </c>
      <c r="N363" s="1">
        <f>(F363*2+31)/2+60</f>
        <v>135.5</v>
      </c>
      <c r="O363" s="1">
        <f>(L363*2+31)/2+5</f>
        <v>125.5</v>
      </c>
      <c r="P363" s="1">
        <f>(M363*2+31)/2+5</f>
        <v>80.5</v>
      </c>
      <c r="Q363" s="1">
        <f>N363*P363</f>
        <v>10907.75</v>
      </c>
      <c r="R363" s="1">
        <f>((H363*2+31)/2+5)*N363</f>
        <v>10907.75</v>
      </c>
      <c r="S363" s="1">
        <f>((J363*2+31)/2+5)*N363</f>
        <v>17005.25</v>
      </c>
      <c r="T363" s="1">
        <v>342.98585280529755</v>
      </c>
      <c r="U363" s="1">
        <f>IF(T363&lt;200, 0, T363)</f>
        <v>342.98585280529755</v>
      </c>
      <c r="V363" s="5">
        <f>U363*O363</f>
        <v>43044.724527064842</v>
      </c>
      <c r="W363" s="2">
        <f>Q363/(constants!$B$1 * constants!$B$2 * (110/250) * AVERAGE(0.8, 1) * 1.5)</f>
        <v>1.6711949294786692</v>
      </c>
      <c r="X363" s="3">
        <v>0.81330871729695331</v>
      </c>
      <c r="Y363" s="1">
        <f>(W363+X363)*O363</f>
        <v>311.80520767034062</v>
      </c>
      <c r="Z363" s="7">
        <v>1.1000000000000001</v>
      </c>
      <c r="AA363" s="7">
        <v>1</v>
      </c>
      <c r="AB363" s="1">
        <f>Y363*Z363*AA363</f>
        <v>342.98572843737469</v>
      </c>
      <c r="AC363" t="str">
        <f>CONCATENATE("https://wiki.52poke.com/wiki/", B363)</f>
        <v>https://wiki.52poke.com/wiki/梦妖魔</v>
      </c>
      <c r="AD363" s="6">
        <f>(T363-AB363)^2</f>
        <v>1.5467380237773558E-8</v>
      </c>
      <c r="AE363" t="str">
        <f>IF(ISNUMBER(SEARCH(AE$1,$D363)),"T","")</f>
        <v/>
      </c>
      <c r="AF363" t="str">
        <f>IF(ISNUMBER(SEARCH(AF$1,$D363)),"T","")</f>
        <v/>
      </c>
      <c r="AG363" t="str">
        <f>IF(ISNUMBER(SEARCH(AG$1,$D363)),"T","")</f>
        <v/>
      </c>
      <c r="AH363" t="str">
        <f>IF(ISNUMBER(SEARCH(AH$1,$D363)),"T","")</f>
        <v/>
      </c>
      <c r="AI363" t="str">
        <f>IF(ISNUMBER(SEARCH(AI$1,$D363)),"T","")</f>
        <v/>
      </c>
      <c r="AJ363" t="str">
        <f>IF(ISNUMBER(SEARCH(AJ$1,$D363)),"T","")</f>
        <v/>
      </c>
      <c r="AK363" t="str">
        <f>IF(ISNUMBER(SEARCH(AK$1,$D363)),"T","")</f>
        <v/>
      </c>
      <c r="AL363" t="str">
        <f>IF(ISNUMBER(SEARCH(AL$1,$D363)),"T","")</f>
        <v/>
      </c>
      <c r="AM363" t="str">
        <f>IF(ISNUMBER(SEARCH(AM$1,$D363)),"T","")</f>
        <v/>
      </c>
      <c r="AN363" t="str">
        <f>IF(ISNUMBER(SEARCH(AN$1,$D363)),"T","")</f>
        <v/>
      </c>
      <c r="AO363" t="str">
        <f>IF(ISNUMBER(SEARCH(AO$1,$D363)),"T","")</f>
        <v/>
      </c>
      <c r="AP363" t="str">
        <f>IF(ISNUMBER(SEARCH(AP$1,$D363)),"T","")</f>
        <v/>
      </c>
      <c r="AQ363" t="str">
        <f>IF(ISNUMBER(SEARCH(AQ$1,$D363)),"T","")</f>
        <v/>
      </c>
      <c r="AR363" t="str">
        <f>IF(ISNUMBER(SEARCH(AR$1,$D363)),"T","")</f>
        <v>T</v>
      </c>
      <c r="AS363" t="str">
        <f>IF(ISNUMBER(SEARCH(AS$1,$D363)),"T","")</f>
        <v/>
      </c>
      <c r="AT363" t="str">
        <f>IF(ISNUMBER(SEARCH(AT$1,$D363)),"T","")</f>
        <v/>
      </c>
      <c r="AU363" t="str">
        <f>IF(ISNUMBER(SEARCH(AU$1,$D363)),"T","")</f>
        <v/>
      </c>
      <c r="AV363" t="str">
        <f>IF(ISNUMBER(SEARCH(AV$1,$D363)),"T","")</f>
        <v/>
      </c>
    </row>
    <row r="364" spans="1:48" x14ac:dyDescent="0.85">
      <c r="A364">
        <v>232</v>
      </c>
      <c r="B364" t="s">
        <v>547</v>
      </c>
      <c r="C364" t="s">
        <v>548</v>
      </c>
      <c r="D364" t="s">
        <v>255</v>
      </c>
      <c r="E364">
        <v>2</v>
      </c>
      <c r="F364">
        <v>90</v>
      </c>
      <c r="G364">
        <v>120</v>
      </c>
      <c r="H364">
        <v>120</v>
      </c>
      <c r="I364">
        <v>60</v>
      </c>
      <c r="J364">
        <v>60</v>
      </c>
      <c r="K364">
        <v>50</v>
      </c>
      <c r="L364">
        <f>MAX(G364,I364)</f>
        <v>120</v>
      </c>
      <c r="M364">
        <f>MIN(H364,J364)</f>
        <v>60</v>
      </c>
      <c r="N364" s="1">
        <f>(F364*2+31)/2+60</f>
        <v>165.5</v>
      </c>
      <c r="O364" s="1">
        <f>(L364*2+31)/2+5</f>
        <v>140.5</v>
      </c>
      <c r="P364" s="1">
        <f>(M364*2+31)/2+5</f>
        <v>80.5</v>
      </c>
      <c r="Q364" s="1">
        <f>N364*P364</f>
        <v>13322.75</v>
      </c>
      <c r="R364" s="1">
        <f>((H364*2+31)/2+5)*N364</f>
        <v>23252.75</v>
      </c>
      <c r="S364" s="1">
        <f>((J364*2+31)/2+5)*N364</f>
        <v>13322.75</v>
      </c>
      <c r="T364" s="1">
        <v>342.74532639414878</v>
      </c>
      <c r="U364" s="1">
        <f>IF(T364&lt;200, 0, T364)</f>
        <v>342.74532639414878</v>
      </c>
      <c r="V364" s="5">
        <f>U364*O364</f>
        <v>48155.718358377904</v>
      </c>
      <c r="W364" s="2">
        <f>Q364/(constants!$B$1 * constants!$B$2 * (110/250) * AVERAGE(0.8, 1) * 1.5)</f>
        <v>2.0412011869278213</v>
      </c>
      <c r="X364" s="3">
        <v>0.17649636295975424</v>
      </c>
      <c r="Y364" s="1">
        <f>(W364+X364)*O364</f>
        <v>311.58650575920439</v>
      </c>
      <c r="Z364" s="7">
        <v>1.1000000000000001</v>
      </c>
      <c r="AA364" s="7">
        <v>1</v>
      </c>
      <c r="AB364" s="1">
        <f>Y364*Z364*AA364</f>
        <v>342.74515633512488</v>
      </c>
      <c r="AC364" t="str">
        <f>CONCATENATE("https://wiki.52poke.com/wiki/", B364)</f>
        <v>https://wiki.52poke.com/wiki/顿甲</v>
      </c>
      <c r="AD364" s="6">
        <f>(T364-AB364)^2</f>
        <v>2.8920071610196093E-8</v>
      </c>
      <c r="AE364" t="str">
        <f>IF(ISNUMBER(SEARCH(AE$1,$D364)),"T","")</f>
        <v/>
      </c>
      <c r="AF364" t="str">
        <f>IF(ISNUMBER(SEARCH(AF$1,$D364)),"T","")</f>
        <v/>
      </c>
      <c r="AG364" t="str">
        <f>IF(ISNUMBER(SEARCH(AG$1,$D364)),"T","")</f>
        <v/>
      </c>
      <c r="AH364" t="str">
        <f>IF(ISNUMBER(SEARCH(AH$1,$D364)),"T","")</f>
        <v/>
      </c>
      <c r="AI364" t="str">
        <f>IF(ISNUMBER(SEARCH(AI$1,$D364)),"T","")</f>
        <v/>
      </c>
      <c r="AJ364" t="str">
        <f>IF(ISNUMBER(SEARCH(AJ$1,$D364)),"T","")</f>
        <v/>
      </c>
      <c r="AK364" t="str">
        <f>IF(ISNUMBER(SEARCH(AK$1,$D364)),"T","")</f>
        <v/>
      </c>
      <c r="AL364" t="str">
        <f>IF(ISNUMBER(SEARCH(AL$1,$D364)),"T","")</f>
        <v/>
      </c>
      <c r="AM364" t="str">
        <f>IF(ISNUMBER(SEARCH(AM$1,$D364)),"T","")</f>
        <v>T</v>
      </c>
      <c r="AN364" t="str">
        <f>IF(ISNUMBER(SEARCH(AN$1,$D364)),"T","")</f>
        <v/>
      </c>
      <c r="AO364" t="str">
        <f>IF(ISNUMBER(SEARCH(AO$1,$D364)),"T","")</f>
        <v/>
      </c>
      <c r="AP364" t="str">
        <f>IF(ISNUMBER(SEARCH(AP$1,$D364)),"T","")</f>
        <v/>
      </c>
      <c r="AQ364" t="str">
        <f>IF(ISNUMBER(SEARCH(AQ$1,$D364)),"T","")</f>
        <v/>
      </c>
      <c r="AR364" t="str">
        <f>IF(ISNUMBER(SEARCH(AR$1,$D364)),"T","")</f>
        <v/>
      </c>
      <c r="AS364" t="str">
        <f>IF(ISNUMBER(SEARCH(AS$1,$D364)),"T","")</f>
        <v/>
      </c>
      <c r="AT364" t="str">
        <f>IF(ISNUMBER(SEARCH(AT$1,$D364)),"T","")</f>
        <v/>
      </c>
      <c r="AU364" t="str">
        <f>IF(ISNUMBER(SEARCH(AU$1,$D364)),"T","")</f>
        <v/>
      </c>
      <c r="AV364" t="str">
        <f>IF(ISNUMBER(SEARCH(AV$1,$D364)),"T","")</f>
        <v/>
      </c>
    </row>
    <row r="365" spans="1:48" x14ac:dyDescent="0.85">
      <c r="A365">
        <v>678</v>
      </c>
      <c r="B365" t="s">
        <v>1504</v>
      </c>
      <c r="C365" t="s">
        <v>1505</v>
      </c>
      <c r="D365" t="s">
        <v>160</v>
      </c>
      <c r="E365">
        <v>6</v>
      </c>
      <c r="F365">
        <v>74</v>
      </c>
      <c r="G365">
        <v>48</v>
      </c>
      <c r="H365">
        <v>76</v>
      </c>
      <c r="I365">
        <v>83</v>
      </c>
      <c r="J365">
        <v>81</v>
      </c>
      <c r="K365">
        <v>104</v>
      </c>
      <c r="L365">
        <f>MAX(G365,I365)</f>
        <v>83</v>
      </c>
      <c r="M365">
        <f>MIN(H365,J365)</f>
        <v>76</v>
      </c>
      <c r="N365" s="1">
        <f>(F365*2+31)/2+60</f>
        <v>149.5</v>
      </c>
      <c r="O365" s="1">
        <f>(L365*2+31)/2+5</f>
        <v>103.5</v>
      </c>
      <c r="P365" s="1">
        <f>(M365*2+31)/2+5</f>
        <v>96.5</v>
      </c>
      <c r="Q365" s="1">
        <f>N365*P365</f>
        <v>14426.75</v>
      </c>
      <c r="R365" s="1">
        <f>((H365*2+31)/2+5)*N365</f>
        <v>14426.75</v>
      </c>
      <c r="S365" s="1">
        <f>((J365*2+31)/2+5)*N365</f>
        <v>15174.25</v>
      </c>
      <c r="T365" s="1">
        <v>342.73484196194067</v>
      </c>
      <c r="U365" s="1">
        <f>IF(T365&lt;200, 0, T365)</f>
        <v>342.73484196194067</v>
      </c>
      <c r="V365" s="5">
        <f>U365*O365</f>
        <v>35473.056143060858</v>
      </c>
      <c r="W365" s="2">
        <f>Q365/(constants!$B$1 * constants!$B$2 * (110/250) * AVERAGE(0.8, 1) * 1.5)</f>
        <v>2.210346904618862</v>
      </c>
      <c r="X365" s="3">
        <v>0.80005894787257859</v>
      </c>
      <c r="Y365" s="1">
        <f>(W365+X365)*O365</f>
        <v>311.57700573286411</v>
      </c>
      <c r="Z365" s="7">
        <v>1.1000000000000001</v>
      </c>
      <c r="AA365" s="7">
        <v>1</v>
      </c>
      <c r="AB365" s="1">
        <f>Y365*Z365*AA365</f>
        <v>342.73470630615054</v>
      </c>
      <c r="AC365" t="str">
        <f>CONCATENATE("https://wiki.52poke.com/wiki/", B365)</f>
        <v>https://wiki.52poke.com/wiki/超能妙喵</v>
      </c>
      <c r="AD365" s="6">
        <f>(T365-AB365)^2</f>
        <v>1.8402493396269429E-8</v>
      </c>
      <c r="AE365" t="str">
        <f>IF(ISNUMBER(SEARCH(AE$1,$D365)),"T","")</f>
        <v/>
      </c>
      <c r="AF365" t="str">
        <f>IF(ISNUMBER(SEARCH(AF$1,$D365)),"T","")</f>
        <v/>
      </c>
      <c r="AG365" t="str">
        <f>IF(ISNUMBER(SEARCH(AG$1,$D365)),"T","")</f>
        <v/>
      </c>
      <c r="AH365" t="str">
        <f>IF(ISNUMBER(SEARCH(AH$1,$D365)),"T","")</f>
        <v/>
      </c>
      <c r="AI365" t="str">
        <f>IF(ISNUMBER(SEARCH(AI$1,$D365)),"T","")</f>
        <v/>
      </c>
      <c r="AJ365" t="str">
        <f>IF(ISNUMBER(SEARCH(AJ$1,$D365)),"T","")</f>
        <v/>
      </c>
      <c r="AK365" t="str">
        <f>IF(ISNUMBER(SEARCH(AK$1,$D365)),"T","")</f>
        <v/>
      </c>
      <c r="AL365" t="str">
        <f>IF(ISNUMBER(SEARCH(AL$1,$D365)),"T","")</f>
        <v/>
      </c>
      <c r="AM365" t="str">
        <f>IF(ISNUMBER(SEARCH(AM$1,$D365)),"T","")</f>
        <v/>
      </c>
      <c r="AN365" t="str">
        <f>IF(ISNUMBER(SEARCH(AN$1,$D365)),"T","")</f>
        <v/>
      </c>
      <c r="AO365" t="str">
        <f>IF(ISNUMBER(SEARCH(AO$1,$D365)),"T","")</f>
        <v>T</v>
      </c>
      <c r="AP365" t="str">
        <f>IF(ISNUMBER(SEARCH(AP$1,$D365)),"T","")</f>
        <v/>
      </c>
      <c r="AQ365" t="str">
        <f>IF(ISNUMBER(SEARCH(AQ$1,$D365)),"T","")</f>
        <v/>
      </c>
      <c r="AR365" t="str">
        <f>IF(ISNUMBER(SEARCH(AR$1,$D365)),"T","")</f>
        <v/>
      </c>
      <c r="AS365" t="str">
        <f>IF(ISNUMBER(SEARCH(AS$1,$D365)),"T","")</f>
        <v/>
      </c>
      <c r="AT365" t="str">
        <f>IF(ISNUMBER(SEARCH(AT$1,$D365)),"T","")</f>
        <v/>
      </c>
      <c r="AU365" t="str">
        <f>IF(ISNUMBER(SEARCH(AU$1,$D365)),"T","")</f>
        <v/>
      </c>
      <c r="AV365" t="str">
        <f>IF(ISNUMBER(SEARCH(AV$1,$D365)),"T","")</f>
        <v/>
      </c>
    </row>
    <row r="366" spans="1:48" x14ac:dyDescent="0.85">
      <c r="A366">
        <v>687</v>
      </c>
      <c r="B366" t="s">
        <v>1524</v>
      </c>
      <c r="C366" t="s">
        <v>1525</v>
      </c>
      <c r="D366" t="s">
        <v>1522</v>
      </c>
      <c r="E366">
        <v>6</v>
      </c>
      <c r="F366">
        <v>86</v>
      </c>
      <c r="G366">
        <v>92</v>
      </c>
      <c r="H366">
        <v>88</v>
      </c>
      <c r="I366">
        <v>68</v>
      </c>
      <c r="J366">
        <v>75</v>
      </c>
      <c r="K366">
        <v>73</v>
      </c>
      <c r="L366">
        <f>MAX(G366,I366)</f>
        <v>92</v>
      </c>
      <c r="M366">
        <f>MIN(H366,J366)</f>
        <v>75</v>
      </c>
      <c r="N366" s="1">
        <f>(F366*2+31)/2+60</f>
        <v>161.5</v>
      </c>
      <c r="O366" s="1">
        <f>(L366*2+31)/2+5</f>
        <v>112.5</v>
      </c>
      <c r="P366" s="1">
        <f>(M366*2+31)/2+5</f>
        <v>95.5</v>
      </c>
      <c r="Q366" s="1">
        <f>N366*P366</f>
        <v>15423.25</v>
      </c>
      <c r="R366" s="1">
        <f>((H366*2+31)/2+5)*N366</f>
        <v>17522.75</v>
      </c>
      <c r="S366" s="1">
        <f>((J366*2+31)/2+5)*N366</f>
        <v>15423.25</v>
      </c>
      <c r="T366" s="1">
        <v>342.13933792420653</v>
      </c>
      <c r="U366" s="1">
        <f>IF(T366&lt;200, 0, T366)</f>
        <v>342.13933792420653</v>
      </c>
      <c r="V366" s="5">
        <f>U366*O366</f>
        <v>38490.675516473231</v>
      </c>
      <c r="W366" s="2">
        <f>Q366/(constants!$B$1 * constants!$B$2 * (110/250) * AVERAGE(0.8, 1) * 1.5)</f>
        <v>2.3630223644731392</v>
      </c>
      <c r="X366" s="3">
        <v>0.40173868835353799</v>
      </c>
      <c r="Y366" s="1">
        <f>(W366+X366)*O366</f>
        <v>311.03561844300117</v>
      </c>
      <c r="Z366" s="7">
        <v>1.1000000000000001</v>
      </c>
      <c r="AA366" s="7">
        <v>1</v>
      </c>
      <c r="AB366" s="1">
        <f>Y366*Z366*AA366</f>
        <v>342.13918028730131</v>
      </c>
      <c r="AC366" t="str">
        <f>CONCATENATE("https://wiki.52poke.com/wiki/", B366)</f>
        <v>https://wiki.52poke.com/wiki/乌贼王</v>
      </c>
      <c r="AD366" s="6">
        <f>(T366-AB366)^2</f>
        <v>2.4849393885615029E-8</v>
      </c>
      <c r="AE366" t="str">
        <f>IF(ISNUMBER(SEARCH(AE$1,$D366)),"T","")</f>
        <v/>
      </c>
      <c r="AF366" t="str">
        <f>IF(ISNUMBER(SEARCH(AF$1,$D366)),"T","")</f>
        <v/>
      </c>
      <c r="AG366" t="str">
        <f>IF(ISNUMBER(SEARCH(AG$1,$D366)),"T","")</f>
        <v/>
      </c>
      <c r="AH366" t="str">
        <f>IF(ISNUMBER(SEARCH(AH$1,$D366)),"T","")</f>
        <v/>
      </c>
      <c r="AI366" t="str">
        <f>IF(ISNUMBER(SEARCH(AI$1,$D366)),"T","")</f>
        <v/>
      </c>
      <c r="AJ366" t="str">
        <f>IF(ISNUMBER(SEARCH(AJ$1,$D366)),"T","")</f>
        <v/>
      </c>
      <c r="AK366" t="str">
        <f>IF(ISNUMBER(SEARCH(AK$1,$D366)),"T","")</f>
        <v/>
      </c>
      <c r="AL366" t="str">
        <f>IF(ISNUMBER(SEARCH(AL$1,$D366)),"T","")</f>
        <v/>
      </c>
      <c r="AM366" t="str">
        <f>IF(ISNUMBER(SEARCH(AM$1,$D366)),"T","")</f>
        <v/>
      </c>
      <c r="AN366" t="str">
        <f>IF(ISNUMBER(SEARCH(AN$1,$D366)),"T","")</f>
        <v/>
      </c>
      <c r="AO366" t="str">
        <f>IF(ISNUMBER(SEARCH(AO$1,$D366)),"T","")</f>
        <v>T</v>
      </c>
      <c r="AP366" t="str">
        <f>IF(ISNUMBER(SEARCH(AP$1,$D366)),"T","")</f>
        <v/>
      </c>
      <c r="AQ366" t="str">
        <f>IF(ISNUMBER(SEARCH(AQ$1,$D366)),"T","")</f>
        <v/>
      </c>
      <c r="AR366" t="str">
        <f>IF(ISNUMBER(SEARCH(AR$1,$D366)),"T","")</f>
        <v/>
      </c>
      <c r="AS366" t="str">
        <f>IF(ISNUMBER(SEARCH(AS$1,$D366)),"T","")</f>
        <v/>
      </c>
      <c r="AT366" t="str">
        <f>IF(ISNUMBER(SEARCH(AT$1,$D366)),"T","")</f>
        <v>T</v>
      </c>
      <c r="AU366" t="str">
        <f>IF(ISNUMBER(SEARCH(AU$1,$D366)),"T","")</f>
        <v/>
      </c>
      <c r="AV366" t="str">
        <f>IF(ISNUMBER(SEARCH(AV$1,$D366)),"T","")</f>
        <v/>
      </c>
    </row>
    <row r="367" spans="1:48" x14ac:dyDescent="0.85">
      <c r="A367">
        <v>663</v>
      </c>
      <c r="B367" t="s">
        <v>1473</v>
      </c>
      <c r="C367" t="s">
        <v>1474</v>
      </c>
      <c r="D367" t="s">
        <v>22</v>
      </c>
      <c r="E367">
        <v>6</v>
      </c>
      <c r="F367">
        <v>78</v>
      </c>
      <c r="G367">
        <v>81</v>
      </c>
      <c r="H367">
        <v>71</v>
      </c>
      <c r="I367">
        <v>74</v>
      </c>
      <c r="J367">
        <v>69</v>
      </c>
      <c r="K367">
        <v>126</v>
      </c>
      <c r="L367">
        <f>MAX(G367,I367)</f>
        <v>81</v>
      </c>
      <c r="M367">
        <f>MIN(H367,J367)</f>
        <v>69</v>
      </c>
      <c r="N367" s="1">
        <f>(F367*2+31)/2+60</f>
        <v>153.5</v>
      </c>
      <c r="O367" s="1">
        <f>(L367*2+31)/2+5</f>
        <v>101.5</v>
      </c>
      <c r="P367" s="1">
        <f>(M367*2+31)/2+5</f>
        <v>89.5</v>
      </c>
      <c r="Q367" s="1">
        <f>N367*P367</f>
        <v>13738.25</v>
      </c>
      <c r="R367" s="1">
        <f>((H367*2+31)/2+5)*N367</f>
        <v>14045.25</v>
      </c>
      <c r="S367" s="1">
        <f>((J367*2+31)/2+5)*N367</f>
        <v>13738.25</v>
      </c>
      <c r="T367" s="1">
        <v>341.29794632491934</v>
      </c>
      <c r="U367" s="1">
        <f>IF(T367&lt;200, 0, T367)</f>
        <v>341.29794632491934</v>
      </c>
      <c r="V367" s="5">
        <f>U367*O367</f>
        <v>34641.741551979314</v>
      </c>
      <c r="W367" s="2">
        <f>Q367/(constants!$B$1 * constants!$B$2 * (110/250) * AVERAGE(0.8, 1) * 1.5)</f>
        <v>2.104860648613172</v>
      </c>
      <c r="X367" s="3">
        <v>0.95199398317734629</v>
      </c>
      <c r="Y367" s="1">
        <f>(W367+X367)*O367</f>
        <v>310.27074512673761</v>
      </c>
      <c r="Z367" s="7">
        <v>1.1000000000000001</v>
      </c>
      <c r="AA367" s="7">
        <v>1</v>
      </c>
      <c r="AB367" s="1">
        <f>Y367*Z367*AA367</f>
        <v>341.29781963941139</v>
      </c>
      <c r="AC367" t="str">
        <f>CONCATENATE("https://wiki.52poke.com/wiki/", B367)</f>
        <v>https://wiki.52poke.com/wiki/烈箭鹰</v>
      </c>
      <c r="AD367" s="6">
        <f>(T367-AB367)^2</f>
        <v>1.6049217924726055E-8</v>
      </c>
      <c r="AE367" t="str">
        <f>IF(ISNUMBER(SEARCH(AE$1,$D367)),"T","")</f>
        <v/>
      </c>
      <c r="AF367" t="str">
        <f>IF(ISNUMBER(SEARCH(AF$1,$D367)),"T","")</f>
        <v>T</v>
      </c>
      <c r="AG367" t="str">
        <f>IF(ISNUMBER(SEARCH(AG$1,$D367)),"T","")</f>
        <v/>
      </c>
      <c r="AH367" t="str">
        <f>IF(ISNUMBER(SEARCH(AH$1,$D367)),"T","")</f>
        <v/>
      </c>
      <c r="AI367" t="str">
        <f>IF(ISNUMBER(SEARCH(AI$1,$D367)),"T","")</f>
        <v/>
      </c>
      <c r="AJ367" t="str">
        <f>IF(ISNUMBER(SEARCH(AJ$1,$D367)),"T","")</f>
        <v/>
      </c>
      <c r="AK367" t="str">
        <f>IF(ISNUMBER(SEARCH(AK$1,$D367)),"T","")</f>
        <v/>
      </c>
      <c r="AL367" t="str">
        <f>IF(ISNUMBER(SEARCH(AL$1,$D367)),"T","")</f>
        <v/>
      </c>
      <c r="AM367" t="str">
        <f>IF(ISNUMBER(SEARCH(AM$1,$D367)),"T","")</f>
        <v/>
      </c>
      <c r="AN367" t="str">
        <f>IF(ISNUMBER(SEARCH(AN$1,$D367)),"T","")</f>
        <v>T</v>
      </c>
      <c r="AO367" t="str">
        <f>IF(ISNUMBER(SEARCH(AO$1,$D367)),"T","")</f>
        <v/>
      </c>
      <c r="AP367" t="str">
        <f>IF(ISNUMBER(SEARCH(AP$1,$D367)),"T","")</f>
        <v/>
      </c>
      <c r="AQ367" t="str">
        <f>IF(ISNUMBER(SEARCH(AQ$1,$D367)),"T","")</f>
        <v/>
      </c>
      <c r="AR367" t="str">
        <f>IF(ISNUMBER(SEARCH(AR$1,$D367)),"T","")</f>
        <v/>
      </c>
      <c r="AS367" t="str">
        <f>IF(ISNUMBER(SEARCH(AS$1,$D367)),"T","")</f>
        <v/>
      </c>
      <c r="AT367" t="str">
        <f>IF(ISNUMBER(SEARCH(AT$1,$D367)),"T","")</f>
        <v/>
      </c>
      <c r="AU367" t="str">
        <f>IF(ISNUMBER(SEARCH(AU$1,$D367)),"T","")</f>
        <v/>
      </c>
      <c r="AV367" t="str">
        <f>IF(ISNUMBER(SEARCH(AV$1,$D367)),"T","")</f>
        <v/>
      </c>
    </row>
    <row r="368" spans="1:48" x14ac:dyDescent="0.85">
      <c r="A368">
        <v>844</v>
      </c>
      <c r="B368" t="s">
        <v>1867</v>
      </c>
      <c r="C368" t="s">
        <v>1868</v>
      </c>
      <c r="D368" t="s">
        <v>255</v>
      </c>
      <c r="E368">
        <v>8</v>
      </c>
      <c r="F368">
        <v>72</v>
      </c>
      <c r="G368">
        <v>107</v>
      </c>
      <c r="H368">
        <v>125</v>
      </c>
      <c r="I368">
        <v>65</v>
      </c>
      <c r="J368">
        <v>70</v>
      </c>
      <c r="K368">
        <v>71</v>
      </c>
      <c r="L368">
        <f>MAX(G368,I368)</f>
        <v>107</v>
      </c>
      <c r="M368">
        <f>MIN(H368,J368)</f>
        <v>70</v>
      </c>
      <c r="N368" s="1">
        <f>(F368*2+31)/2+60</f>
        <v>147.5</v>
      </c>
      <c r="O368" s="1">
        <f>(L368*2+31)/2+5</f>
        <v>127.5</v>
      </c>
      <c r="P368" s="1">
        <f>(M368*2+31)/2+5</f>
        <v>90.5</v>
      </c>
      <c r="Q368" s="1">
        <f>N368*P368</f>
        <v>13348.75</v>
      </c>
      <c r="R368" s="1">
        <f>((H368*2+31)/2+5)*N368</f>
        <v>21461.25</v>
      </c>
      <c r="S368" s="1">
        <f>((J368*2+31)/2+5)*N368</f>
        <v>13348.75</v>
      </c>
      <c r="T368" s="1">
        <v>341.01796694909194</v>
      </c>
      <c r="U368" s="1">
        <f>IF(T368&lt;200, 0, T368)</f>
        <v>341.01796694909194</v>
      </c>
      <c r="V368" s="5">
        <f>U368*O368</f>
        <v>43479.790786009224</v>
      </c>
      <c r="W368" s="2">
        <f>Q368/(constants!$B$1 * constants!$B$2 * (110/250) * AVERAGE(0.8, 1) * 1.5)</f>
        <v>2.0451846911488056</v>
      </c>
      <c r="X368" s="3">
        <v>0.38631486196275022</v>
      </c>
      <c r="Y368" s="1">
        <f>(W368+X368)*O368</f>
        <v>310.01619302172338</v>
      </c>
      <c r="Z368" s="7">
        <v>1.1000000000000001</v>
      </c>
      <c r="AA368" s="7">
        <v>1</v>
      </c>
      <c r="AB368" s="1">
        <f>Y368*Z368*AA368</f>
        <v>341.01781232389573</v>
      </c>
      <c r="AC368" t="str">
        <f>CONCATENATE("https://wiki.52poke.com/wiki/", B368)</f>
        <v>https://wiki.52poke.com/wiki/沙螺蟒</v>
      </c>
      <c r="AD368" s="6">
        <f>(T368-AB368)^2</f>
        <v>2.3908951305079073E-8</v>
      </c>
      <c r="AE368" t="str">
        <f>IF(ISNUMBER(SEARCH(AE$1,$D368)),"T","")</f>
        <v/>
      </c>
      <c r="AF368" t="str">
        <f>IF(ISNUMBER(SEARCH(AF$1,$D368)),"T","")</f>
        <v/>
      </c>
      <c r="AG368" t="str">
        <f>IF(ISNUMBER(SEARCH(AG$1,$D368)),"T","")</f>
        <v/>
      </c>
      <c r="AH368" t="str">
        <f>IF(ISNUMBER(SEARCH(AH$1,$D368)),"T","")</f>
        <v/>
      </c>
      <c r="AI368" t="str">
        <f>IF(ISNUMBER(SEARCH(AI$1,$D368)),"T","")</f>
        <v/>
      </c>
      <c r="AJ368" t="str">
        <f>IF(ISNUMBER(SEARCH(AJ$1,$D368)),"T","")</f>
        <v/>
      </c>
      <c r="AK368" t="str">
        <f>IF(ISNUMBER(SEARCH(AK$1,$D368)),"T","")</f>
        <v/>
      </c>
      <c r="AL368" t="str">
        <f>IF(ISNUMBER(SEARCH(AL$1,$D368)),"T","")</f>
        <v/>
      </c>
      <c r="AM368" t="str">
        <f>IF(ISNUMBER(SEARCH(AM$1,$D368)),"T","")</f>
        <v>T</v>
      </c>
      <c r="AN368" t="str">
        <f>IF(ISNUMBER(SEARCH(AN$1,$D368)),"T","")</f>
        <v/>
      </c>
      <c r="AO368" t="str">
        <f>IF(ISNUMBER(SEARCH(AO$1,$D368)),"T","")</f>
        <v/>
      </c>
      <c r="AP368" t="str">
        <f>IF(ISNUMBER(SEARCH(AP$1,$D368)),"T","")</f>
        <v/>
      </c>
      <c r="AQ368" t="str">
        <f>IF(ISNUMBER(SEARCH(AQ$1,$D368)),"T","")</f>
        <v/>
      </c>
      <c r="AR368" t="str">
        <f>IF(ISNUMBER(SEARCH(AR$1,$D368)),"T","")</f>
        <v/>
      </c>
      <c r="AS368" t="str">
        <f>IF(ISNUMBER(SEARCH(AS$1,$D368)),"T","")</f>
        <v/>
      </c>
      <c r="AT368" t="str">
        <f>IF(ISNUMBER(SEARCH(AT$1,$D368)),"T","")</f>
        <v/>
      </c>
      <c r="AU368" t="str">
        <f>IF(ISNUMBER(SEARCH(AU$1,$D368)),"T","")</f>
        <v/>
      </c>
      <c r="AV368" t="str">
        <f>IF(ISNUMBER(SEARCH(AV$1,$D368)),"T","")</f>
        <v/>
      </c>
    </row>
    <row r="369" spans="1:48" x14ac:dyDescent="0.85">
      <c r="A369">
        <v>596</v>
      </c>
      <c r="B369" t="s">
        <v>1326</v>
      </c>
      <c r="C369" t="s">
        <v>1327</v>
      </c>
      <c r="D369" t="s">
        <v>1324</v>
      </c>
      <c r="E369">
        <v>5</v>
      </c>
      <c r="F369">
        <v>70</v>
      </c>
      <c r="G369">
        <v>77</v>
      </c>
      <c r="H369">
        <v>60</v>
      </c>
      <c r="I369">
        <v>97</v>
      </c>
      <c r="J369">
        <v>60</v>
      </c>
      <c r="K369">
        <v>108</v>
      </c>
      <c r="L369">
        <f>MAX(G369,I369)</f>
        <v>97</v>
      </c>
      <c r="M369">
        <f>MIN(H369,J369)</f>
        <v>60</v>
      </c>
      <c r="N369" s="1">
        <f>(F369*2+31)/2+60</f>
        <v>145.5</v>
      </c>
      <c r="O369" s="1">
        <f>(L369*2+31)/2+5</f>
        <v>117.5</v>
      </c>
      <c r="P369" s="1">
        <f>(M369*2+31)/2+5</f>
        <v>80.5</v>
      </c>
      <c r="Q369" s="1">
        <f>N369*P369</f>
        <v>11712.75</v>
      </c>
      <c r="R369" s="1">
        <f>((H369*2+31)/2+5)*N369</f>
        <v>11712.75</v>
      </c>
      <c r="S369" s="1">
        <f>((J369*2+31)/2+5)*N369</f>
        <v>11712.75</v>
      </c>
      <c r="T369" s="1">
        <v>340.98873121536775</v>
      </c>
      <c r="U369" s="1">
        <f>IF(T369&lt;200, 0, T369)</f>
        <v>340.98873121536775</v>
      </c>
      <c r="V369" s="5">
        <f>U369*O369</f>
        <v>40066.175917805711</v>
      </c>
      <c r="W369" s="2">
        <f>Q369/(constants!$B$1 * constants!$B$2 * (110/250) * AVERAGE(0.8, 1) * 1.5)</f>
        <v>1.7945303486283866</v>
      </c>
      <c r="X369" s="3">
        <v>0.84367937038063656</v>
      </c>
      <c r="Y369" s="1">
        <f>(W369+X369)*O369</f>
        <v>309.9896419835602</v>
      </c>
      <c r="Z369" s="7">
        <v>1.1000000000000001</v>
      </c>
      <c r="AA369" s="7">
        <v>1</v>
      </c>
      <c r="AB369" s="1">
        <f>Y369*Z369*AA369</f>
        <v>340.98860618191623</v>
      </c>
      <c r="AC369" t="str">
        <f>CONCATENATE("https://wiki.52poke.com/wiki/", B369)</f>
        <v>https://wiki.52poke.com/wiki/电蜘蛛</v>
      </c>
      <c r="AD369" s="6">
        <f>(T369-AB369)^2</f>
        <v>1.5633364000208051E-8</v>
      </c>
      <c r="AE369" t="str">
        <f>IF(ISNUMBER(SEARCH(AE$1,$D369)),"T","")</f>
        <v/>
      </c>
      <c r="AF369" t="str">
        <f>IF(ISNUMBER(SEARCH(AF$1,$D369)),"T","")</f>
        <v/>
      </c>
      <c r="AG369" t="str">
        <f>IF(ISNUMBER(SEARCH(AG$1,$D369)),"T","")</f>
        <v/>
      </c>
      <c r="AH369" t="str">
        <f>IF(ISNUMBER(SEARCH(AH$1,$D369)),"T","")</f>
        <v/>
      </c>
      <c r="AI369" t="str">
        <f>IF(ISNUMBER(SEARCH(AI$1,$D369)),"T","")</f>
        <v>T</v>
      </c>
      <c r="AJ369" t="str">
        <f>IF(ISNUMBER(SEARCH(AJ$1,$D369)),"T","")</f>
        <v/>
      </c>
      <c r="AK369" t="str">
        <f>IF(ISNUMBER(SEARCH(AK$1,$D369)),"T","")</f>
        <v/>
      </c>
      <c r="AL369" t="str">
        <f>IF(ISNUMBER(SEARCH(AL$1,$D369)),"T","")</f>
        <v/>
      </c>
      <c r="AM369" t="str">
        <f>IF(ISNUMBER(SEARCH(AM$1,$D369)),"T","")</f>
        <v/>
      </c>
      <c r="AN369" t="str">
        <f>IF(ISNUMBER(SEARCH(AN$1,$D369)),"T","")</f>
        <v/>
      </c>
      <c r="AO369" t="str">
        <f>IF(ISNUMBER(SEARCH(AO$1,$D369)),"T","")</f>
        <v/>
      </c>
      <c r="AP369" t="str">
        <f>IF(ISNUMBER(SEARCH(AP$1,$D369)),"T","")</f>
        <v>T</v>
      </c>
      <c r="AQ369" t="str">
        <f>IF(ISNUMBER(SEARCH(AQ$1,$D369)),"T","")</f>
        <v/>
      </c>
      <c r="AR369" t="str">
        <f>IF(ISNUMBER(SEARCH(AR$1,$D369)),"T","")</f>
        <v/>
      </c>
      <c r="AS369" t="str">
        <f>IF(ISNUMBER(SEARCH(AS$1,$D369)),"T","")</f>
        <v/>
      </c>
      <c r="AT369" t="str">
        <f>IF(ISNUMBER(SEARCH(AT$1,$D369)),"T","")</f>
        <v/>
      </c>
      <c r="AU369" t="str">
        <f>IF(ISNUMBER(SEARCH(AU$1,$D369)),"T","")</f>
        <v/>
      </c>
      <c r="AV369" t="str">
        <f>IF(ISNUMBER(SEARCH(AV$1,$D369)),"T","")</f>
        <v/>
      </c>
    </row>
    <row r="370" spans="1:48" x14ac:dyDescent="0.85">
      <c r="A370">
        <v>136</v>
      </c>
      <c r="B370" t="s">
        <v>328</v>
      </c>
      <c r="C370" t="s">
        <v>329</v>
      </c>
      <c r="D370" t="s">
        <v>17</v>
      </c>
      <c r="E370">
        <v>1</v>
      </c>
      <c r="F370">
        <v>65</v>
      </c>
      <c r="G370">
        <v>130</v>
      </c>
      <c r="H370">
        <v>60</v>
      </c>
      <c r="I370">
        <v>95</v>
      </c>
      <c r="J370">
        <v>110</v>
      </c>
      <c r="K370">
        <v>65</v>
      </c>
      <c r="L370">
        <f>MAX(G370,I370)</f>
        <v>130</v>
      </c>
      <c r="M370">
        <f>MIN(H370,J370)</f>
        <v>60</v>
      </c>
      <c r="N370" s="1">
        <f>(F370*2+31)/2+60</f>
        <v>140.5</v>
      </c>
      <c r="O370" s="1">
        <f>(L370*2+31)/2+5</f>
        <v>150.5</v>
      </c>
      <c r="P370" s="1">
        <f>(M370*2+31)/2+5</f>
        <v>80.5</v>
      </c>
      <c r="Q370" s="1">
        <f>N370*P370</f>
        <v>11310.25</v>
      </c>
      <c r="R370" s="1">
        <f>((H370*2+31)/2+5)*N370</f>
        <v>11310.25</v>
      </c>
      <c r="S370" s="1">
        <f>((J370*2+31)/2+5)*N370</f>
        <v>18335.25</v>
      </c>
      <c r="T370" s="1">
        <v>340.35118446755945</v>
      </c>
      <c r="U370" s="1">
        <f>IF(T370&lt;200, 0, T370)</f>
        <v>340.35118446755945</v>
      </c>
      <c r="V370" s="5">
        <f>U370*O370</f>
        <v>51222.853262367695</v>
      </c>
      <c r="W370" s="2">
        <f>Q370/(constants!$B$1 * constants!$B$2 * (110/250) * AVERAGE(0.8, 1) * 1.5)</f>
        <v>1.732862639053528</v>
      </c>
      <c r="X370" s="3">
        <v>0.32301793975492887</v>
      </c>
      <c r="Y370" s="1">
        <f>(W370+X370)*O370</f>
        <v>309.41002711067279</v>
      </c>
      <c r="Z370" s="7">
        <v>1.1000000000000001</v>
      </c>
      <c r="AA370" s="7">
        <v>1</v>
      </c>
      <c r="AB370" s="1">
        <f>Y370*Z370*AA370</f>
        <v>340.3510298217401</v>
      </c>
      <c r="AC370" t="str">
        <f>CONCATENATE("https://wiki.52poke.com/wiki/", B370)</f>
        <v>https://wiki.52poke.com/wiki/火伊布</v>
      </c>
      <c r="AD370" s="6">
        <f>(T370-AB370)^2</f>
        <v>2.3915329442497044E-8</v>
      </c>
      <c r="AE370" t="str">
        <f>IF(ISNUMBER(SEARCH(AE$1,$D370)),"T","")</f>
        <v/>
      </c>
      <c r="AF370" t="str">
        <f>IF(ISNUMBER(SEARCH(AF$1,$D370)),"T","")</f>
        <v>T</v>
      </c>
      <c r="AG370" t="str">
        <f>IF(ISNUMBER(SEARCH(AG$1,$D370)),"T","")</f>
        <v/>
      </c>
      <c r="AH370" t="str">
        <f>IF(ISNUMBER(SEARCH(AH$1,$D370)),"T","")</f>
        <v/>
      </c>
      <c r="AI370" t="str">
        <f>IF(ISNUMBER(SEARCH(AI$1,$D370)),"T","")</f>
        <v/>
      </c>
      <c r="AJ370" t="str">
        <f>IF(ISNUMBER(SEARCH(AJ$1,$D370)),"T","")</f>
        <v/>
      </c>
      <c r="AK370" t="str">
        <f>IF(ISNUMBER(SEARCH(AK$1,$D370)),"T","")</f>
        <v/>
      </c>
      <c r="AL370" t="str">
        <f>IF(ISNUMBER(SEARCH(AL$1,$D370)),"T","")</f>
        <v/>
      </c>
      <c r="AM370" t="str">
        <f>IF(ISNUMBER(SEARCH(AM$1,$D370)),"T","")</f>
        <v/>
      </c>
      <c r="AN370" t="str">
        <f>IF(ISNUMBER(SEARCH(AN$1,$D370)),"T","")</f>
        <v/>
      </c>
      <c r="AO370" t="str">
        <f>IF(ISNUMBER(SEARCH(AO$1,$D370)),"T","")</f>
        <v/>
      </c>
      <c r="AP370" t="str">
        <f>IF(ISNUMBER(SEARCH(AP$1,$D370)),"T","")</f>
        <v/>
      </c>
      <c r="AQ370" t="str">
        <f>IF(ISNUMBER(SEARCH(AQ$1,$D370)),"T","")</f>
        <v/>
      </c>
      <c r="AR370" t="str">
        <f>IF(ISNUMBER(SEARCH(AR$1,$D370)),"T","")</f>
        <v/>
      </c>
      <c r="AS370" t="str">
        <f>IF(ISNUMBER(SEARCH(AS$1,$D370)),"T","")</f>
        <v/>
      </c>
      <c r="AT370" t="str">
        <f>IF(ISNUMBER(SEARCH(AT$1,$D370)),"T","")</f>
        <v/>
      </c>
      <c r="AU370" t="str">
        <f>IF(ISNUMBER(SEARCH(AU$1,$D370)),"T","")</f>
        <v/>
      </c>
      <c r="AV370" t="str">
        <f>IF(ISNUMBER(SEARCH(AV$1,$D370)),"T","")</f>
        <v/>
      </c>
    </row>
    <row r="371" spans="1:48" x14ac:dyDescent="0.85">
      <c r="A371">
        <v>186</v>
      </c>
      <c r="B371" t="s">
        <v>439</v>
      </c>
      <c r="C371" t="s">
        <v>440</v>
      </c>
      <c r="D371" t="s">
        <v>25</v>
      </c>
      <c r="E371">
        <v>2</v>
      </c>
      <c r="F371">
        <v>90</v>
      </c>
      <c r="G371">
        <v>75</v>
      </c>
      <c r="H371">
        <v>75</v>
      </c>
      <c r="I371">
        <v>90</v>
      </c>
      <c r="J371">
        <v>100</v>
      </c>
      <c r="K371">
        <v>70</v>
      </c>
      <c r="L371">
        <f>MAX(G371,I371)</f>
        <v>90</v>
      </c>
      <c r="M371">
        <f>MIN(H371,J371)</f>
        <v>75</v>
      </c>
      <c r="N371" s="1">
        <f>(F371*2+31)/2+60</f>
        <v>165.5</v>
      </c>
      <c r="O371" s="1">
        <f>(L371*2+31)/2+5</f>
        <v>110.5</v>
      </c>
      <c r="P371" s="1">
        <f>(M371*2+31)/2+5</f>
        <v>95.5</v>
      </c>
      <c r="Q371" s="1">
        <f>N371*P371</f>
        <v>15805.25</v>
      </c>
      <c r="R371" s="1">
        <f>((H371*2+31)/2+5)*N371</f>
        <v>15805.25</v>
      </c>
      <c r="S371" s="1">
        <f>((J371*2+31)/2+5)*N371</f>
        <v>19942.75</v>
      </c>
      <c r="T371" s="1">
        <v>339.99553245930304</v>
      </c>
      <c r="U371" s="1">
        <f>IF(T371&lt;200, 0, T371)</f>
        <v>339.99553245930304</v>
      </c>
      <c r="V371" s="5">
        <f>U371*O371</f>
        <v>37569.506336752987</v>
      </c>
      <c r="W371" s="2">
        <f>Q371/(constants!$B$1 * constants!$B$2 * (110/250) * AVERAGE(0.8, 1) * 1.5)</f>
        <v>2.4215492341814522</v>
      </c>
      <c r="X371" s="3">
        <v>0.37561550288084411</v>
      </c>
      <c r="Y371" s="1">
        <f>(W371+X371)*O371</f>
        <v>309.08670344538371</v>
      </c>
      <c r="Z371" s="7">
        <v>1.1000000000000001</v>
      </c>
      <c r="AA371" s="7">
        <v>1</v>
      </c>
      <c r="AB371" s="1">
        <f>Y371*Z371*AA371</f>
        <v>339.9953737899221</v>
      </c>
      <c r="AC371" t="str">
        <f>CONCATENATE("https://wiki.52poke.com/wiki/", B371)</f>
        <v>https://wiki.52poke.com/wiki/蚊香蛙皇</v>
      </c>
      <c r="AD371" s="6">
        <f>(T371-AB371)^2</f>
        <v>2.5175972447002657E-8</v>
      </c>
      <c r="AE371" t="str">
        <f>IF(ISNUMBER(SEARCH(AE$1,$D371)),"T","")</f>
        <v/>
      </c>
      <c r="AF371" t="str">
        <f>IF(ISNUMBER(SEARCH(AF$1,$D371)),"T","")</f>
        <v/>
      </c>
      <c r="AG371" t="str">
        <f>IF(ISNUMBER(SEARCH(AG$1,$D371)),"T","")</f>
        <v>T</v>
      </c>
      <c r="AH371" t="str">
        <f>IF(ISNUMBER(SEARCH(AH$1,$D371)),"T","")</f>
        <v/>
      </c>
      <c r="AI371" t="str">
        <f>IF(ISNUMBER(SEARCH(AI$1,$D371)),"T","")</f>
        <v/>
      </c>
      <c r="AJ371" t="str">
        <f>IF(ISNUMBER(SEARCH(AJ$1,$D371)),"T","")</f>
        <v/>
      </c>
      <c r="AK371" t="str">
        <f>IF(ISNUMBER(SEARCH(AK$1,$D371)),"T","")</f>
        <v/>
      </c>
      <c r="AL371" t="str">
        <f>IF(ISNUMBER(SEARCH(AL$1,$D371)),"T","")</f>
        <v/>
      </c>
      <c r="AM371" t="str">
        <f>IF(ISNUMBER(SEARCH(AM$1,$D371)),"T","")</f>
        <v/>
      </c>
      <c r="AN371" t="str">
        <f>IF(ISNUMBER(SEARCH(AN$1,$D371)),"T","")</f>
        <v/>
      </c>
      <c r="AO371" t="str">
        <f>IF(ISNUMBER(SEARCH(AO$1,$D371)),"T","")</f>
        <v/>
      </c>
      <c r="AP371" t="str">
        <f>IF(ISNUMBER(SEARCH(AP$1,$D371)),"T","")</f>
        <v/>
      </c>
      <c r="AQ371" t="str">
        <f>IF(ISNUMBER(SEARCH(AQ$1,$D371)),"T","")</f>
        <v/>
      </c>
      <c r="AR371" t="str">
        <f>IF(ISNUMBER(SEARCH(AR$1,$D371)),"T","")</f>
        <v/>
      </c>
      <c r="AS371" t="str">
        <f>IF(ISNUMBER(SEARCH(AS$1,$D371)),"T","")</f>
        <v/>
      </c>
      <c r="AT371" t="str">
        <f>IF(ISNUMBER(SEARCH(AT$1,$D371)),"T","")</f>
        <v/>
      </c>
      <c r="AU371" t="str">
        <f>IF(ISNUMBER(SEARCH(AU$1,$D371)),"T","")</f>
        <v/>
      </c>
      <c r="AV371" t="str">
        <f>IF(ISNUMBER(SEARCH(AV$1,$D371)),"T","")</f>
        <v/>
      </c>
    </row>
    <row r="372" spans="1:48" x14ac:dyDescent="0.85">
      <c r="A372">
        <v>832</v>
      </c>
      <c r="B372" t="s">
        <v>1842</v>
      </c>
      <c r="C372" t="s">
        <v>1843</v>
      </c>
      <c r="D372" t="s">
        <v>265</v>
      </c>
      <c r="E372">
        <v>8</v>
      </c>
      <c r="F372">
        <v>72</v>
      </c>
      <c r="G372">
        <v>80</v>
      </c>
      <c r="H372">
        <v>100</v>
      </c>
      <c r="I372">
        <v>60</v>
      </c>
      <c r="J372">
        <v>90</v>
      </c>
      <c r="K372">
        <v>88</v>
      </c>
      <c r="L372">
        <f>MAX(G372,I372)</f>
        <v>80</v>
      </c>
      <c r="M372">
        <f>MIN(H372,J372)</f>
        <v>90</v>
      </c>
      <c r="N372" s="1">
        <f>(F372*2+31)/2+60</f>
        <v>147.5</v>
      </c>
      <c r="O372" s="1">
        <f>(L372*2+31)/2+5</f>
        <v>100.5</v>
      </c>
      <c r="P372" s="1">
        <f>(M372*2+31)/2+5</f>
        <v>110.5</v>
      </c>
      <c r="Q372" s="1">
        <f>N372*P372</f>
        <v>16298.75</v>
      </c>
      <c r="R372" s="1">
        <f>((H372*2+31)/2+5)*N372</f>
        <v>17773.75</v>
      </c>
      <c r="S372" s="1">
        <f>((J372*2+31)/2+5)*N372</f>
        <v>16298.75</v>
      </c>
      <c r="T372" s="1">
        <v>339.84238890291141</v>
      </c>
      <c r="U372" s="1">
        <f>IF(T372&lt;200, 0, T372)</f>
        <v>339.84238890291141</v>
      </c>
      <c r="V372" s="5">
        <f>U372*O372</f>
        <v>34154.160084742594</v>
      </c>
      <c r="W372" s="2">
        <f>Q372/(constants!$B$1 * constants!$B$2 * (110/250) * AVERAGE(0.8, 1) * 1.5)</f>
        <v>2.4971592085297574</v>
      </c>
      <c r="X372" s="3">
        <v>0.57694517941088941</v>
      </c>
      <c r="Y372" s="1">
        <f>(W372+X372)*O372</f>
        <v>308.94749098803499</v>
      </c>
      <c r="Z372" s="7">
        <v>1.1000000000000001</v>
      </c>
      <c r="AA372" s="7">
        <v>1</v>
      </c>
      <c r="AB372" s="1">
        <f>Y372*Z372*AA372</f>
        <v>339.8422400868385</v>
      </c>
      <c r="AC372" t="str">
        <f>CONCATENATE("https://wiki.52poke.com/wiki/", B372)</f>
        <v>https://wiki.52poke.com/wiki/毛毛角羊</v>
      </c>
      <c r="AD372" s="6">
        <f>(T372-AB372)^2</f>
        <v>2.2146223555811423E-8</v>
      </c>
      <c r="AE372" t="str">
        <f>IF(ISNUMBER(SEARCH(AE$1,$D372)),"T","")</f>
        <v>T</v>
      </c>
      <c r="AF372" t="str">
        <f>IF(ISNUMBER(SEARCH(AF$1,$D372)),"T","")</f>
        <v/>
      </c>
      <c r="AG372" t="str">
        <f>IF(ISNUMBER(SEARCH(AG$1,$D372)),"T","")</f>
        <v/>
      </c>
      <c r="AH372" t="str">
        <f>IF(ISNUMBER(SEARCH(AH$1,$D372)),"T","")</f>
        <v/>
      </c>
      <c r="AI372" t="str">
        <f>IF(ISNUMBER(SEARCH(AI$1,$D372)),"T","")</f>
        <v/>
      </c>
      <c r="AJ372" t="str">
        <f>IF(ISNUMBER(SEARCH(AJ$1,$D372)),"T","")</f>
        <v/>
      </c>
      <c r="AK372" t="str">
        <f>IF(ISNUMBER(SEARCH(AK$1,$D372)),"T","")</f>
        <v/>
      </c>
      <c r="AL372" t="str">
        <f>IF(ISNUMBER(SEARCH(AL$1,$D372)),"T","")</f>
        <v/>
      </c>
      <c r="AM372" t="str">
        <f>IF(ISNUMBER(SEARCH(AM$1,$D372)),"T","")</f>
        <v/>
      </c>
      <c r="AN372" t="str">
        <f>IF(ISNUMBER(SEARCH(AN$1,$D372)),"T","")</f>
        <v/>
      </c>
      <c r="AO372" t="str">
        <f>IF(ISNUMBER(SEARCH(AO$1,$D372)),"T","")</f>
        <v/>
      </c>
      <c r="AP372" t="str">
        <f>IF(ISNUMBER(SEARCH(AP$1,$D372)),"T","")</f>
        <v/>
      </c>
      <c r="AQ372" t="str">
        <f>IF(ISNUMBER(SEARCH(AQ$1,$D372)),"T","")</f>
        <v/>
      </c>
      <c r="AR372" t="str">
        <f>IF(ISNUMBER(SEARCH(AR$1,$D372)),"T","")</f>
        <v/>
      </c>
      <c r="AS372" t="str">
        <f>IF(ISNUMBER(SEARCH(AS$1,$D372)),"T","")</f>
        <v/>
      </c>
      <c r="AT372" t="str">
        <f>IF(ISNUMBER(SEARCH(AT$1,$D372)),"T","")</f>
        <v/>
      </c>
      <c r="AU372" t="str">
        <f>IF(ISNUMBER(SEARCH(AU$1,$D372)),"T","")</f>
        <v/>
      </c>
      <c r="AV372" t="str">
        <f>IF(ISNUMBER(SEARCH(AV$1,$D372)),"T","")</f>
        <v/>
      </c>
    </row>
    <row r="373" spans="1:48" x14ac:dyDescent="0.85">
      <c r="A373">
        <v>945</v>
      </c>
      <c r="B373" t="s">
        <v>2085</v>
      </c>
      <c r="C373" t="s">
        <v>2086</v>
      </c>
      <c r="D373" t="s">
        <v>2083</v>
      </c>
      <c r="E373">
        <v>9</v>
      </c>
      <c r="F373">
        <v>63</v>
      </c>
      <c r="G373">
        <v>95</v>
      </c>
      <c r="H373">
        <v>65</v>
      </c>
      <c r="I373">
        <v>80</v>
      </c>
      <c r="J373">
        <v>72</v>
      </c>
      <c r="K373">
        <v>110</v>
      </c>
      <c r="L373">
        <f>MAX(G373,I373)</f>
        <v>95</v>
      </c>
      <c r="M373">
        <f>MIN(H373,J373)</f>
        <v>65</v>
      </c>
      <c r="N373" s="1">
        <f>(F373*2+31)/2+60</f>
        <v>138.5</v>
      </c>
      <c r="O373" s="1">
        <f>(L373*2+31)/2+5</f>
        <v>115.5</v>
      </c>
      <c r="P373" s="1">
        <f>(M373*2+31)/2+5</f>
        <v>85.5</v>
      </c>
      <c r="Q373" s="1">
        <f>N373*P373</f>
        <v>11841.75</v>
      </c>
      <c r="R373" s="1">
        <f>((H373*2+31)/2+5)*N373</f>
        <v>11841.75</v>
      </c>
      <c r="S373" s="1">
        <f>((J373*2+31)/2+5)*N373</f>
        <v>12811.25</v>
      </c>
      <c r="T373" s="1">
        <v>339.44962320287158</v>
      </c>
      <c r="U373" s="1">
        <f>IF(T373&lt;200, 0, T373)</f>
        <v>339.44962320287158</v>
      </c>
      <c r="V373" s="5">
        <f>U373*O373</f>
        <v>39206.431479931671</v>
      </c>
      <c r="W373" s="2">
        <f>Q373/(constants!$B$1 * constants!$B$2 * (110/250) * AVERAGE(0.8, 1) * 1.5)</f>
        <v>1.8142946580325028</v>
      </c>
      <c r="X373" s="3">
        <v>0.85748416088930224</v>
      </c>
      <c r="Y373" s="1">
        <f>(W373+X373)*O373</f>
        <v>308.59045358546848</v>
      </c>
      <c r="Z373" s="7">
        <v>1.1000000000000001</v>
      </c>
      <c r="AA373" s="7">
        <v>1</v>
      </c>
      <c r="AB373" s="1">
        <f>Y373*Z373*AA373</f>
        <v>339.44949894401537</v>
      </c>
      <c r="AC373" t="str">
        <f>CONCATENATE("https://wiki.52poke.com/wiki/", B373)</f>
        <v>https://wiki.52poke.com/wiki/涂标客</v>
      </c>
      <c r="AD373" s="6">
        <f>(T373-AB373)^2</f>
        <v>1.5440263345026003E-8</v>
      </c>
      <c r="AE373" t="str">
        <f>IF(ISNUMBER(SEARCH(AE$1,$D373)),"T","")</f>
        <v>T</v>
      </c>
      <c r="AF373" t="str">
        <f>IF(ISNUMBER(SEARCH(AF$1,$D373)),"T","")</f>
        <v/>
      </c>
      <c r="AG373" t="str">
        <f>IF(ISNUMBER(SEARCH(AG$1,$D373)),"T","")</f>
        <v/>
      </c>
      <c r="AH373" t="str">
        <f>IF(ISNUMBER(SEARCH(AH$1,$D373)),"T","")</f>
        <v/>
      </c>
      <c r="AI373" t="str">
        <f>IF(ISNUMBER(SEARCH(AI$1,$D373)),"T","")</f>
        <v/>
      </c>
      <c r="AJ373" t="str">
        <f>IF(ISNUMBER(SEARCH(AJ$1,$D373)),"T","")</f>
        <v/>
      </c>
      <c r="AK373" t="str">
        <f>IF(ISNUMBER(SEARCH(AK$1,$D373)),"T","")</f>
        <v/>
      </c>
      <c r="AL373" t="str">
        <f>IF(ISNUMBER(SEARCH(AL$1,$D373)),"T","")</f>
        <v>T</v>
      </c>
      <c r="AM373" t="str">
        <f>IF(ISNUMBER(SEARCH(AM$1,$D373)),"T","")</f>
        <v/>
      </c>
      <c r="AN373" t="str">
        <f>IF(ISNUMBER(SEARCH(AN$1,$D373)),"T","")</f>
        <v/>
      </c>
      <c r="AO373" t="str">
        <f>IF(ISNUMBER(SEARCH(AO$1,$D373)),"T","")</f>
        <v/>
      </c>
      <c r="AP373" t="str">
        <f>IF(ISNUMBER(SEARCH(AP$1,$D373)),"T","")</f>
        <v/>
      </c>
      <c r="AQ373" t="str">
        <f>IF(ISNUMBER(SEARCH(AQ$1,$D373)),"T","")</f>
        <v/>
      </c>
      <c r="AR373" t="str">
        <f>IF(ISNUMBER(SEARCH(AR$1,$D373)),"T","")</f>
        <v/>
      </c>
      <c r="AS373" t="str">
        <f>IF(ISNUMBER(SEARCH(AS$1,$D373)),"T","")</f>
        <v/>
      </c>
      <c r="AT373" t="str">
        <f>IF(ISNUMBER(SEARCH(AT$1,$D373)),"T","")</f>
        <v/>
      </c>
      <c r="AU373" t="str">
        <f>IF(ISNUMBER(SEARCH(AU$1,$D373)),"T","")</f>
        <v/>
      </c>
      <c r="AV373" t="str">
        <f>IF(ISNUMBER(SEARCH(AV$1,$D373)),"T","")</f>
        <v/>
      </c>
    </row>
    <row r="374" spans="1:48" x14ac:dyDescent="0.85">
      <c r="A374">
        <v>765</v>
      </c>
      <c r="B374" t="s">
        <v>1698</v>
      </c>
      <c r="C374" t="s">
        <v>1699</v>
      </c>
      <c r="D374" t="s">
        <v>477</v>
      </c>
      <c r="E374">
        <v>7</v>
      </c>
      <c r="F374">
        <v>90</v>
      </c>
      <c r="G374">
        <v>60</v>
      </c>
      <c r="H374">
        <v>80</v>
      </c>
      <c r="I374">
        <v>90</v>
      </c>
      <c r="J374">
        <v>110</v>
      </c>
      <c r="K374">
        <v>60</v>
      </c>
      <c r="L374">
        <f>MAX(G374,I374)</f>
        <v>90</v>
      </c>
      <c r="M374">
        <f>MIN(H374,J374)</f>
        <v>80</v>
      </c>
      <c r="N374" s="1">
        <f>(F374*2+31)/2+60</f>
        <v>165.5</v>
      </c>
      <c r="O374" s="1">
        <f>(L374*2+31)/2+5</f>
        <v>110.5</v>
      </c>
      <c r="P374" s="1">
        <f>(M374*2+31)/2+5</f>
        <v>100.5</v>
      </c>
      <c r="Q374" s="1">
        <f>N374*P374</f>
        <v>16632.75</v>
      </c>
      <c r="R374" s="1">
        <f>((H374*2+31)/2+5)*N374</f>
        <v>16632.75</v>
      </c>
      <c r="S374" s="1">
        <f>((J374*2+31)/2+5)*N374</f>
        <v>21597.75</v>
      </c>
      <c r="T374" s="1">
        <v>339.27879842189736</v>
      </c>
      <c r="U374" s="1">
        <f>IF(T374&lt;200, 0, T374)</f>
        <v>339.27879842189736</v>
      </c>
      <c r="V374" s="5">
        <f>U374*O374</f>
        <v>37490.307225619661</v>
      </c>
      <c r="W374" s="2">
        <f>Q374/(constants!$B$1 * constants!$B$2 * (110/250) * AVERAGE(0.8, 1) * 1.5)</f>
        <v>2.5483319165993294</v>
      </c>
      <c r="X374" s="3">
        <v>0.24293613313509321</v>
      </c>
      <c r="Y374" s="1">
        <f>(W374+X374)*O374</f>
        <v>308.43511949565368</v>
      </c>
      <c r="Z374" s="7">
        <v>1.1000000000000001</v>
      </c>
      <c r="AA374" s="7">
        <v>1</v>
      </c>
      <c r="AB374" s="1">
        <f>Y374*Z374*AA374</f>
        <v>339.27863144521905</v>
      </c>
      <c r="AC374" t="str">
        <f>CONCATENATE("https://wiki.52poke.com/wiki/", B374)</f>
        <v>https://wiki.52poke.com/wiki/智挥猩</v>
      </c>
      <c r="AD374" s="6">
        <f>(T374-AB374)^2</f>
        <v>2.7881211101185353E-8</v>
      </c>
      <c r="AE374" t="str">
        <f>IF(ISNUMBER(SEARCH(AE$1,$D374)),"T","")</f>
        <v>T</v>
      </c>
      <c r="AF374" t="str">
        <f>IF(ISNUMBER(SEARCH(AF$1,$D374)),"T","")</f>
        <v/>
      </c>
      <c r="AG374" t="str">
        <f>IF(ISNUMBER(SEARCH(AG$1,$D374)),"T","")</f>
        <v/>
      </c>
      <c r="AH374" t="str">
        <f>IF(ISNUMBER(SEARCH(AH$1,$D374)),"T","")</f>
        <v/>
      </c>
      <c r="AI374" t="str">
        <f>IF(ISNUMBER(SEARCH(AI$1,$D374)),"T","")</f>
        <v/>
      </c>
      <c r="AJ374" t="str">
        <f>IF(ISNUMBER(SEARCH(AJ$1,$D374)),"T","")</f>
        <v/>
      </c>
      <c r="AK374" t="str">
        <f>IF(ISNUMBER(SEARCH(AK$1,$D374)),"T","")</f>
        <v/>
      </c>
      <c r="AL374" t="str">
        <f>IF(ISNUMBER(SEARCH(AL$1,$D374)),"T","")</f>
        <v/>
      </c>
      <c r="AM374" t="str">
        <f>IF(ISNUMBER(SEARCH(AM$1,$D374)),"T","")</f>
        <v/>
      </c>
      <c r="AN374" t="str">
        <f>IF(ISNUMBER(SEARCH(AN$1,$D374)),"T","")</f>
        <v/>
      </c>
      <c r="AO374" t="str">
        <f>IF(ISNUMBER(SEARCH(AO$1,$D374)),"T","")</f>
        <v>T</v>
      </c>
      <c r="AP374" t="str">
        <f>IF(ISNUMBER(SEARCH(AP$1,$D374)),"T","")</f>
        <v/>
      </c>
      <c r="AQ374" t="str">
        <f>IF(ISNUMBER(SEARCH(AQ$1,$D374)),"T","")</f>
        <v/>
      </c>
      <c r="AR374" t="str">
        <f>IF(ISNUMBER(SEARCH(AR$1,$D374)),"T","")</f>
        <v/>
      </c>
      <c r="AS374" t="str">
        <f>IF(ISNUMBER(SEARCH(AS$1,$D374)),"T","")</f>
        <v/>
      </c>
      <c r="AT374" t="str">
        <f>IF(ISNUMBER(SEARCH(AT$1,$D374)),"T","")</f>
        <v/>
      </c>
      <c r="AU374" t="str">
        <f>IF(ISNUMBER(SEARCH(AU$1,$D374)),"T","")</f>
        <v/>
      </c>
      <c r="AV374" t="str">
        <f>IF(ISNUMBER(SEARCH(AV$1,$D374)),"T","")</f>
        <v/>
      </c>
    </row>
    <row r="375" spans="1:48" x14ac:dyDescent="0.85">
      <c r="A375">
        <v>695</v>
      </c>
      <c r="B375" t="s">
        <v>1543</v>
      </c>
      <c r="C375" t="s">
        <v>1544</v>
      </c>
      <c r="D375" t="s">
        <v>1541</v>
      </c>
      <c r="E375">
        <v>6</v>
      </c>
      <c r="F375">
        <v>62</v>
      </c>
      <c r="G375">
        <v>55</v>
      </c>
      <c r="H375">
        <v>52</v>
      </c>
      <c r="I375">
        <v>109</v>
      </c>
      <c r="J375">
        <v>94</v>
      </c>
      <c r="K375">
        <v>109</v>
      </c>
      <c r="L375">
        <f>MAX(G375,I375)</f>
        <v>109</v>
      </c>
      <c r="M375">
        <f>MIN(H375,J375)</f>
        <v>52</v>
      </c>
      <c r="N375" s="1">
        <f>(F375*2+31)/2+60</f>
        <v>137.5</v>
      </c>
      <c r="O375" s="1">
        <f>(L375*2+31)/2+5</f>
        <v>129.5</v>
      </c>
      <c r="P375" s="1">
        <f>(M375*2+31)/2+5</f>
        <v>72.5</v>
      </c>
      <c r="Q375" s="1">
        <f>N375*P375</f>
        <v>9968.75</v>
      </c>
      <c r="R375" s="1">
        <f>((H375*2+31)/2+5)*N375</f>
        <v>9968.75</v>
      </c>
      <c r="S375" s="1">
        <f>((J375*2+31)/2+5)*N375</f>
        <v>15743.75</v>
      </c>
      <c r="T375" s="1">
        <v>338.75752479320846</v>
      </c>
      <c r="U375" s="1">
        <f>IF(T375&lt;200, 0, T375)</f>
        <v>338.75752479320846</v>
      </c>
      <c r="V375" s="5">
        <f>U375*O375</f>
        <v>43869.099460720492</v>
      </c>
      <c r="W375" s="2">
        <f>Q375/(constants!$B$1 * constants!$B$2 * (110/250) * AVERAGE(0.8, 1) * 1.5)</f>
        <v>1.5273291424208002</v>
      </c>
      <c r="X375" s="3">
        <v>0.85075023637097835</v>
      </c>
      <c r="Y375" s="1">
        <f>(W375+X375)*O375</f>
        <v>307.96127955353529</v>
      </c>
      <c r="Z375" s="7">
        <v>1.1000000000000001</v>
      </c>
      <c r="AA375" s="7">
        <v>1</v>
      </c>
      <c r="AB375" s="1">
        <f>Y375*Z375*AA375</f>
        <v>338.75740750888883</v>
      </c>
      <c r="AC375" t="str">
        <f>CONCATENATE("https://wiki.52poke.com/wiki/", B375)</f>
        <v>https://wiki.52poke.com/wiki/光电伞蜥</v>
      </c>
      <c r="AD375" s="6">
        <f>(T375-AB375)^2</f>
        <v>1.3755611630755842E-8</v>
      </c>
      <c r="AE375" t="str">
        <f>IF(ISNUMBER(SEARCH(AE$1,$D375)),"T","")</f>
        <v>T</v>
      </c>
      <c r="AF375" t="str">
        <f>IF(ISNUMBER(SEARCH(AF$1,$D375)),"T","")</f>
        <v/>
      </c>
      <c r="AG375" t="str">
        <f>IF(ISNUMBER(SEARCH(AG$1,$D375)),"T","")</f>
        <v/>
      </c>
      <c r="AH375" t="str">
        <f>IF(ISNUMBER(SEARCH(AH$1,$D375)),"T","")</f>
        <v/>
      </c>
      <c r="AI375" t="str">
        <f>IF(ISNUMBER(SEARCH(AI$1,$D375)),"T","")</f>
        <v>T</v>
      </c>
      <c r="AJ375" t="str">
        <f>IF(ISNUMBER(SEARCH(AJ$1,$D375)),"T","")</f>
        <v/>
      </c>
      <c r="AK375" t="str">
        <f>IF(ISNUMBER(SEARCH(AK$1,$D375)),"T","")</f>
        <v/>
      </c>
      <c r="AL375" t="str">
        <f>IF(ISNUMBER(SEARCH(AL$1,$D375)),"T","")</f>
        <v/>
      </c>
      <c r="AM375" t="str">
        <f>IF(ISNUMBER(SEARCH(AM$1,$D375)),"T","")</f>
        <v/>
      </c>
      <c r="AN375" t="str">
        <f>IF(ISNUMBER(SEARCH(AN$1,$D375)),"T","")</f>
        <v/>
      </c>
      <c r="AO375" t="str">
        <f>IF(ISNUMBER(SEARCH(AO$1,$D375)),"T","")</f>
        <v/>
      </c>
      <c r="AP375" t="str">
        <f>IF(ISNUMBER(SEARCH(AP$1,$D375)),"T","")</f>
        <v/>
      </c>
      <c r="AQ375" t="str">
        <f>IF(ISNUMBER(SEARCH(AQ$1,$D375)),"T","")</f>
        <v/>
      </c>
      <c r="AR375" t="str">
        <f>IF(ISNUMBER(SEARCH(AR$1,$D375)),"T","")</f>
        <v/>
      </c>
      <c r="AS375" t="str">
        <f>IF(ISNUMBER(SEARCH(AS$1,$D375)),"T","")</f>
        <v/>
      </c>
      <c r="AT375" t="str">
        <f>IF(ISNUMBER(SEARCH(AT$1,$D375)),"T","")</f>
        <v/>
      </c>
      <c r="AU375" t="str">
        <f>IF(ISNUMBER(SEARCH(AU$1,$D375)),"T","")</f>
        <v/>
      </c>
      <c r="AV375" t="str">
        <f>IF(ISNUMBER(SEARCH(AV$1,$D375)),"T","")</f>
        <v/>
      </c>
    </row>
    <row r="376" spans="1:48" x14ac:dyDescent="0.85">
      <c r="A376">
        <v>976</v>
      </c>
      <c r="B376" t="s">
        <v>2155</v>
      </c>
      <c r="C376" t="s">
        <v>2156</v>
      </c>
      <c r="D376" t="s">
        <v>295</v>
      </c>
      <c r="E376">
        <v>9</v>
      </c>
      <c r="F376">
        <v>90</v>
      </c>
      <c r="G376">
        <v>102</v>
      </c>
      <c r="H376">
        <v>73</v>
      </c>
      <c r="I376">
        <v>78</v>
      </c>
      <c r="J376">
        <v>65</v>
      </c>
      <c r="K376">
        <v>70</v>
      </c>
      <c r="L376">
        <f>MAX(G376,I376)</f>
        <v>102</v>
      </c>
      <c r="M376">
        <f>MIN(H376,J376)</f>
        <v>65</v>
      </c>
      <c r="N376" s="1">
        <f>(F376*2+31)/2+60</f>
        <v>165.5</v>
      </c>
      <c r="O376" s="1">
        <f>(L376*2+31)/2+5</f>
        <v>122.5</v>
      </c>
      <c r="P376" s="1">
        <f>(M376*2+31)/2+5</f>
        <v>85.5</v>
      </c>
      <c r="Q376" s="1">
        <f>N376*P376</f>
        <v>14150.25</v>
      </c>
      <c r="R376" s="1">
        <f>((H376*2+31)/2+5)*N376</f>
        <v>15474.25</v>
      </c>
      <c r="S376" s="1">
        <f>((J376*2+31)/2+5)*N376</f>
        <v>14150.25</v>
      </c>
      <c r="T376" s="1">
        <v>338.65509132030593</v>
      </c>
      <c r="U376" s="1">
        <f>IF(T376&lt;200, 0, T376)</f>
        <v>338.65509132030593</v>
      </c>
      <c r="V376" s="5">
        <f>U376*O376</f>
        <v>41485.248686737476</v>
      </c>
      <c r="W376" s="2">
        <f>Q376/(constants!$B$1 * constants!$B$2 * (110/250) * AVERAGE(0.8, 1) * 1.5)</f>
        <v>2.1679838693456981</v>
      </c>
      <c r="X376" s="3">
        <v>0.34522528715712741</v>
      </c>
      <c r="Y376" s="1">
        <f>(W376+X376)*O376</f>
        <v>307.86812167159616</v>
      </c>
      <c r="Z376" s="7">
        <v>1.1000000000000001</v>
      </c>
      <c r="AA376" s="7">
        <v>1</v>
      </c>
      <c r="AB376" s="1">
        <f>Y376*Z376*AA376</f>
        <v>338.65493383875582</v>
      </c>
      <c r="AC376" t="str">
        <f>CONCATENATE("https://wiki.52poke.com/wiki/", B376)</f>
        <v>https://wiki.52poke.com/wiki/轻身鳕</v>
      </c>
      <c r="AD376" s="6">
        <f>(T376-AB376)^2</f>
        <v>2.4800438623291366E-8</v>
      </c>
      <c r="AE376" t="str">
        <f>IF(ISNUMBER(SEARCH(AE$1,$D376)),"T","")</f>
        <v/>
      </c>
      <c r="AF376" t="str">
        <f>IF(ISNUMBER(SEARCH(AF$1,$D376)),"T","")</f>
        <v/>
      </c>
      <c r="AG376" t="str">
        <f>IF(ISNUMBER(SEARCH(AG$1,$D376)),"T","")</f>
        <v>T</v>
      </c>
      <c r="AH376" t="str">
        <f>IF(ISNUMBER(SEARCH(AH$1,$D376)),"T","")</f>
        <v/>
      </c>
      <c r="AI376" t="str">
        <f>IF(ISNUMBER(SEARCH(AI$1,$D376)),"T","")</f>
        <v/>
      </c>
      <c r="AJ376" t="str">
        <f>IF(ISNUMBER(SEARCH(AJ$1,$D376)),"T","")</f>
        <v/>
      </c>
      <c r="AK376" t="str">
        <f>IF(ISNUMBER(SEARCH(AK$1,$D376)),"T","")</f>
        <v/>
      </c>
      <c r="AL376" t="str">
        <f>IF(ISNUMBER(SEARCH(AL$1,$D376)),"T","")</f>
        <v/>
      </c>
      <c r="AM376" t="str">
        <f>IF(ISNUMBER(SEARCH(AM$1,$D376)),"T","")</f>
        <v/>
      </c>
      <c r="AN376" t="str">
        <f>IF(ISNUMBER(SEARCH(AN$1,$D376)),"T","")</f>
        <v/>
      </c>
      <c r="AO376" t="str">
        <f>IF(ISNUMBER(SEARCH(AO$1,$D376)),"T","")</f>
        <v>T</v>
      </c>
      <c r="AP376" t="str">
        <f>IF(ISNUMBER(SEARCH(AP$1,$D376)),"T","")</f>
        <v/>
      </c>
      <c r="AQ376" t="str">
        <f>IF(ISNUMBER(SEARCH(AQ$1,$D376)),"T","")</f>
        <v/>
      </c>
      <c r="AR376" t="str">
        <f>IF(ISNUMBER(SEARCH(AR$1,$D376)),"T","")</f>
        <v/>
      </c>
      <c r="AS376" t="str">
        <f>IF(ISNUMBER(SEARCH(AS$1,$D376)),"T","")</f>
        <v/>
      </c>
      <c r="AT376" t="str">
        <f>IF(ISNUMBER(SEARCH(AT$1,$D376)),"T","")</f>
        <v/>
      </c>
      <c r="AU376" t="str">
        <f>IF(ISNUMBER(SEARCH(AU$1,$D376)),"T","")</f>
        <v/>
      </c>
      <c r="AV376" t="str">
        <f>IF(ISNUMBER(SEARCH(AV$1,$D376)),"T","")</f>
        <v/>
      </c>
    </row>
    <row r="377" spans="1:48" x14ac:dyDescent="0.85">
      <c r="A377">
        <v>286</v>
      </c>
      <c r="B377" t="s">
        <v>661</v>
      </c>
      <c r="C377" t="s">
        <v>663</v>
      </c>
      <c r="D377" t="s">
        <v>662</v>
      </c>
      <c r="E377">
        <v>3</v>
      </c>
      <c r="F377">
        <v>60</v>
      </c>
      <c r="G377">
        <v>130</v>
      </c>
      <c r="H377">
        <v>80</v>
      </c>
      <c r="I377">
        <v>60</v>
      </c>
      <c r="J377">
        <v>60</v>
      </c>
      <c r="K377">
        <v>70</v>
      </c>
      <c r="L377">
        <f>MAX(G377,I377)</f>
        <v>130</v>
      </c>
      <c r="M377">
        <f>MIN(H377,J377)</f>
        <v>60</v>
      </c>
      <c r="N377" s="1">
        <f>(F377*2+31)/2+60</f>
        <v>135.5</v>
      </c>
      <c r="O377" s="1">
        <f>(L377*2+31)/2+5</f>
        <v>150.5</v>
      </c>
      <c r="P377" s="1">
        <f>(M377*2+31)/2+5</f>
        <v>80.5</v>
      </c>
      <c r="Q377" s="1">
        <f>N377*P377</f>
        <v>10907.75</v>
      </c>
      <c r="R377" s="1">
        <f>((H377*2+31)/2+5)*N377</f>
        <v>13617.75</v>
      </c>
      <c r="S377" s="1">
        <f>((J377*2+31)/2+5)*N377</f>
        <v>10907.75</v>
      </c>
      <c r="T377" s="1">
        <v>337.65721529208236</v>
      </c>
      <c r="U377" s="1">
        <f>IF(T377&lt;200, 0, T377)</f>
        <v>337.65721529208236</v>
      </c>
      <c r="V377" s="5">
        <f>U377*O377</f>
        <v>50817.410901458396</v>
      </c>
      <c r="W377" s="2">
        <f>Q377/(constants!$B$1 * constants!$B$2 * (110/250) * AVERAGE(0.8, 1) * 1.5)</f>
        <v>1.6711949294786692</v>
      </c>
      <c r="X377" s="3">
        <v>0.36841283947133319</v>
      </c>
      <c r="Y377" s="1">
        <f>(W377+X377)*O377</f>
        <v>306.96096922697535</v>
      </c>
      <c r="Z377" s="7">
        <v>1.1000000000000001</v>
      </c>
      <c r="AA377" s="7">
        <v>1</v>
      </c>
      <c r="AB377" s="1">
        <f>Y377*Z377*AA377</f>
        <v>337.65706614967291</v>
      </c>
      <c r="AC377" t="str">
        <f>CONCATENATE("https://wiki.52poke.com/wiki/", B377)</f>
        <v>https://wiki.52poke.com/wiki/斗笠菇</v>
      </c>
      <c r="AD377" s="6">
        <f>(T377-AB377)^2</f>
        <v>2.2243458293891686E-8</v>
      </c>
      <c r="AE377" t="str">
        <f>IF(ISNUMBER(SEARCH(AE$1,$D377)),"T","")</f>
        <v/>
      </c>
      <c r="AF377" t="str">
        <f>IF(ISNUMBER(SEARCH(AF$1,$D377)),"T","")</f>
        <v/>
      </c>
      <c r="AG377" t="str">
        <f>IF(ISNUMBER(SEARCH(AG$1,$D377)),"T","")</f>
        <v/>
      </c>
      <c r="AH377" t="str">
        <f>IF(ISNUMBER(SEARCH(AH$1,$D377)),"T","")</f>
        <v>T</v>
      </c>
      <c r="AI377" t="str">
        <f>IF(ISNUMBER(SEARCH(AI$1,$D377)),"T","")</f>
        <v/>
      </c>
      <c r="AJ377" t="str">
        <f>IF(ISNUMBER(SEARCH(AJ$1,$D377)),"T","")</f>
        <v/>
      </c>
      <c r="AK377" t="str">
        <f>IF(ISNUMBER(SEARCH(AK$1,$D377)),"T","")</f>
        <v>T</v>
      </c>
      <c r="AL377" t="str">
        <f>IF(ISNUMBER(SEARCH(AL$1,$D377)),"T","")</f>
        <v/>
      </c>
      <c r="AM377" t="str">
        <f>IF(ISNUMBER(SEARCH(AM$1,$D377)),"T","")</f>
        <v/>
      </c>
      <c r="AN377" t="str">
        <f>IF(ISNUMBER(SEARCH(AN$1,$D377)),"T","")</f>
        <v/>
      </c>
      <c r="AO377" t="str">
        <f>IF(ISNUMBER(SEARCH(AO$1,$D377)),"T","")</f>
        <v/>
      </c>
      <c r="AP377" t="str">
        <f>IF(ISNUMBER(SEARCH(AP$1,$D377)),"T","")</f>
        <v/>
      </c>
      <c r="AQ377" t="str">
        <f>IF(ISNUMBER(SEARCH(AQ$1,$D377)),"T","")</f>
        <v/>
      </c>
      <c r="AR377" t="str">
        <f>IF(ISNUMBER(SEARCH(AR$1,$D377)),"T","")</f>
        <v/>
      </c>
      <c r="AS377" t="str">
        <f>IF(ISNUMBER(SEARCH(AS$1,$D377)),"T","")</f>
        <v/>
      </c>
      <c r="AT377" t="str">
        <f>IF(ISNUMBER(SEARCH(AT$1,$D377)),"T","")</f>
        <v/>
      </c>
      <c r="AU377" t="str">
        <f>IF(ISNUMBER(SEARCH(AU$1,$D377)),"T","")</f>
        <v/>
      </c>
      <c r="AV377" t="str">
        <f>IF(ISNUMBER(SEARCH(AV$1,$D377)),"T","")</f>
        <v/>
      </c>
    </row>
    <row r="378" spans="1:48" x14ac:dyDescent="0.85">
      <c r="A378">
        <v>346</v>
      </c>
      <c r="B378" t="s">
        <v>794</v>
      </c>
      <c r="C378" t="s">
        <v>795</v>
      </c>
      <c r="D378" t="s">
        <v>792</v>
      </c>
      <c r="E378">
        <v>3</v>
      </c>
      <c r="F378">
        <v>86</v>
      </c>
      <c r="G378">
        <v>81</v>
      </c>
      <c r="H378">
        <v>97</v>
      </c>
      <c r="I378">
        <v>81</v>
      </c>
      <c r="J378">
        <v>107</v>
      </c>
      <c r="K378">
        <v>43</v>
      </c>
      <c r="L378">
        <f>MAX(G378,I378)</f>
        <v>81</v>
      </c>
      <c r="M378">
        <f>MIN(H378,J378)</f>
        <v>97</v>
      </c>
      <c r="N378" s="1">
        <f>(F378*2+31)/2+60</f>
        <v>161.5</v>
      </c>
      <c r="O378" s="1">
        <f>(L378*2+31)/2+5</f>
        <v>101.5</v>
      </c>
      <c r="P378" s="1">
        <f>(M378*2+31)/2+5</f>
        <v>117.5</v>
      </c>
      <c r="Q378" s="1">
        <f>N378*P378</f>
        <v>18976.25</v>
      </c>
      <c r="R378" s="1">
        <f>((H378*2+31)/2+5)*N378</f>
        <v>18976.25</v>
      </c>
      <c r="S378" s="1">
        <f>((J378*2+31)/2+5)*N378</f>
        <v>20591.25</v>
      </c>
      <c r="T378" s="1">
        <v>336.29474728954932</v>
      </c>
      <c r="U378" s="1">
        <f>IF(T378&lt;200, 0, T378)</f>
        <v>336.29474728954932</v>
      </c>
      <c r="V378" s="5">
        <f>U378*O378</f>
        <v>34133.916849889254</v>
      </c>
      <c r="W378" s="2">
        <f>Q378/(constants!$B$1 * constants!$B$2 * (110/250) * AVERAGE(0.8, 1) * 1.5)</f>
        <v>2.9073835374407735</v>
      </c>
      <c r="X378" s="3">
        <v>0.10465920597612877</v>
      </c>
      <c r="Y378" s="1">
        <f>(W378+X378)*O378</f>
        <v>305.72233845681558</v>
      </c>
      <c r="Z378" s="7">
        <v>1.1000000000000001</v>
      </c>
      <c r="AA378" s="7">
        <v>1</v>
      </c>
      <c r="AB378" s="1">
        <f>Y378*Z378*AA378</f>
        <v>336.29457230249716</v>
      </c>
      <c r="AC378" t="str">
        <f>CONCATENATE("https://wiki.52poke.com/wiki/", B378)</f>
        <v>https://wiki.52poke.com/wiki/摇篮百合</v>
      </c>
      <c r="AD378" s="6">
        <f>(T378-AB378)^2</f>
        <v>3.0620468424389655E-8</v>
      </c>
      <c r="AE378" t="str">
        <f>IF(ISNUMBER(SEARCH(AE$1,$D378)),"T","")</f>
        <v/>
      </c>
      <c r="AF378" t="str">
        <f>IF(ISNUMBER(SEARCH(AF$1,$D378)),"T","")</f>
        <v/>
      </c>
      <c r="AG378" t="str">
        <f>IF(ISNUMBER(SEARCH(AG$1,$D378)),"T","")</f>
        <v/>
      </c>
      <c r="AH378" t="str">
        <f>IF(ISNUMBER(SEARCH(AH$1,$D378)),"T","")</f>
        <v>T</v>
      </c>
      <c r="AI378" t="str">
        <f>IF(ISNUMBER(SEARCH(AI$1,$D378)),"T","")</f>
        <v/>
      </c>
      <c r="AJ378" t="str">
        <f>IF(ISNUMBER(SEARCH(AJ$1,$D378)),"T","")</f>
        <v/>
      </c>
      <c r="AK378" t="str">
        <f>IF(ISNUMBER(SEARCH(AK$1,$D378)),"T","")</f>
        <v/>
      </c>
      <c r="AL378" t="str">
        <f>IF(ISNUMBER(SEARCH(AL$1,$D378)),"T","")</f>
        <v/>
      </c>
      <c r="AM378" t="str">
        <f>IF(ISNUMBER(SEARCH(AM$1,$D378)),"T","")</f>
        <v/>
      </c>
      <c r="AN378" t="str">
        <f>IF(ISNUMBER(SEARCH(AN$1,$D378)),"T","")</f>
        <v/>
      </c>
      <c r="AO378" t="str">
        <f>IF(ISNUMBER(SEARCH(AO$1,$D378)),"T","")</f>
        <v/>
      </c>
      <c r="AP378" t="str">
        <f>IF(ISNUMBER(SEARCH(AP$1,$D378)),"T","")</f>
        <v/>
      </c>
      <c r="AQ378" t="str">
        <f>IF(ISNUMBER(SEARCH(AQ$1,$D378)),"T","")</f>
        <v>T</v>
      </c>
      <c r="AR378" t="str">
        <f>IF(ISNUMBER(SEARCH(AR$1,$D378)),"T","")</f>
        <v/>
      </c>
      <c r="AS378" t="str">
        <f>IF(ISNUMBER(SEARCH(AS$1,$D378)),"T","")</f>
        <v/>
      </c>
      <c r="AT378" t="str">
        <f>IF(ISNUMBER(SEARCH(AT$1,$D378)),"T","")</f>
        <v/>
      </c>
      <c r="AU378" t="str">
        <f>IF(ISNUMBER(SEARCH(AU$1,$D378)),"T","")</f>
        <v/>
      </c>
      <c r="AV378" t="str">
        <f>IF(ISNUMBER(SEARCH(AV$1,$D378)),"T","")</f>
        <v/>
      </c>
    </row>
    <row r="379" spans="1:48" x14ac:dyDescent="0.85">
      <c r="A379">
        <v>869</v>
      </c>
      <c r="B379" t="s">
        <v>1921</v>
      </c>
      <c r="C379" t="s">
        <v>1922</v>
      </c>
      <c r="D379" t="s">
        <v>92</v>
      </c>
      <c r="E379">
        <v>8</v>
      </c>
      <c r="F379">
        <v>65</v>
      </c>
      <c r="G379">
        <v>60</v>
      </c>
      <c r="H379">
        <v>75</v>
      </c>
      <c r="I379">
        <v>110</v>
      </c>
      <c r="J379">
        <v>121</v>
      </c>
      <c r="K379">
        <v>64</v>
      </c>
      <c r="L379">
        <f>MAX(G379,I379)</f>
        <v>110</v>
      </c>
      <c r="M379">
        <f>MIN(H379,J379)</f>
        <v>75</v>
      </c>
      <c r="N379" s="1">
        <f>(F379*2+31)/2+60</f>
        <v>140.5</v>
      </c>
      <c r="O379" s="1">
        <f>(L379*2+31)/2+5</f>
        <v>130.5</v>
      </c>
      <c r="P379" s="1">
        <f>(M379*2+31)/2+5</f>
        <v>95.5</v>
      </c>
      <c r="Q379" s="1">
        <f>N379*P379</f>
        <v>13417.75</v>
      </c>
      <c r="R379" s="1">
        <f>((H379*2+31)/2+5)*N379</f>
        <v>13417.75</v>
      </c>
      <c r="S379" s="1">
        <f>((J379*2+31)/2+5)*N379</f>
        <v>19880.75</v>
      </c>
      <c r="T379" s="1">
        <v>336.12314507449213</v>
      </c>
      <c r="U379" s="1">
        <f>IF(T379&lt;200, 0, T379)</f>
        <v>336.12314507449213</v>
      </c>
      <c r="V379" s="5">
        <f>U379*O379</f>
        <v>43864.070432221226</v>
      </c>
      <c r="W379" s="2">
        <f>Q379/(constants!$B$1 * constants!$B$2 * (110/250) * AVERAGE(0.8, 1) * 1.5)</f>
        <v>2.0557562985044959</v>
      </c>
      <c r="X379" s="3">
        <v>0.28574830611402435</v>
      </c>
      <c r="Y379" s="1">
        <f>(W379+X379)*O379</f>
        <v>305.56635090271686</v>
      </c>
      <c r="Z379" s="7">
        <v>1.1000000000000001</v>
      </c>
      <c r="AA379" s="7">
        <v>1</v>
      </c>
      <c r="AB379" s="1">
        <f>Y379*Z379*AA379</f>
        <v>336.12298599298856</v>
      </c>
      <c r="AC379" t="str">
        <f>CONCATENATE("https://wiki.52poke.com/wiki/", B379)</f>
        <v>https://wiki.52poke.com/wiki/霜奶仙</v>
      </c>
      <c r="AD379" s="6">
        <f>(T379-AB379)^2</f>
        <v>2.5306924777569828E-8</v>
      </c>
      <c r="AE379" t="str">
        <f>IF(ISNUMBER(SEARCH(AE$1,$D379)),"T","")</f>
        <v/>
      </c>
      <c r="AF379" t="str">
        <f>IF(ISNUMBER(SEARCH(AF$1,$D379)),"T","")</f>
        <v/>
      </c>
      <c r="AG379" t="str">
        <f>IF(ISNUMBER(SEARCH(AG$1,$D379)),"T","")</f>
        <v/>
      </c>
      <c r="AH379" t="str">
        <f>IF(ISNUMBER(SEARCH(AH$1,$D379)),"T","")</f>
        <v/>
      </c>
      <c r="AI379" t="str">
        <f>IF(ISNUMBER(SEARCH(AI$1,$D379)),"T","")</f>
        <v/>
      </c>
      <c r="AJ379" t="str">
        <f>IF(ISNUMBER(SEARCH(AJ$1,$D379)),"T","")</f>
        <v/>
      </c>
      <c r="AK379" t="str">
        <f>IF(ISNUMBER(SEARCH(AK$1,$D379)),"T","")</f>
        <v/>
      </c>
      <c r="AL379" t="str">
        <f>IF(ISNUMBER(SEARCH(AL$1,$D379)),"T","")</f>
        <v/>
      </c>
      <c r="AM379" t="str">
        <f>IF(ISNUMBER(SEARCH(AM$1,$D379)),"T","")</f>
        <v/>
      </c>
      <c r="AN379" t="str">
        <f>IF(ISNUMBER(SEARCH(AN$1,$D379)),"T","")</f>
        <v/>
      </c>
      <c r="AO379" t="str">
        <f>IF(ISNUMBER(SEARCH(AO$1,$D379)),"T","")</f>
        <v/>
      </c>
      <c r="AP379" t="str">
        <f>IF(ISNUMBER(SEARCH(AP$1,$D379)),"T","")</f>
        <v/>
      </c>
      <c r="AQ379" t="str">
        <f>IF(ISNUMBER(SEARCH(AQ$1,$D379)),"T","")</f>
        <v/>
      </c>
      <c r="AR379" t="str">
        <f>IF(ISNUMBER(SEARCH(AR$1,$D379)),"T","")</f>
        <v/>
      </c>
      <c r="AS379" t="str">
        <f>IF(ISNUMBER(SEARCH(AS$1,$D379)),"T","")</f>
        <v/>
      </c>
      <c r="AT379" t="str">
        <f>IF(ISNUMBER(SEARCH(AT$1,$D379)),"T","")</f>
        <v/>
      </c>
      <c r="AU379" t="str">
        <f>IF(ISNUMBER(SEARCH(AU$1,$D379)),"T","")</f>
        <v/>
      </c>
      <c r="AV379" t="str">
        <f>IF(ISNUMBER(SEARCH(AV$1,$D379)),"T","")</f>
        <v>T</v>
      </c>
    </row>
    <row r="380" spans="1:48" x14ac:dyDescent="0.85">
      <c r="A380">
        <v>631</v>
      </c>
      <c r="B380" t="s">
        <v>1399</v>
      </c>
      <c r="C380" t="s">
        <v>1400</v>
      </c>
      <c r="D380" t="s">
        <v>17</v>
      </c>
      <c r="E380">
        <v>5</v>
      </c>
      <c r="F380">
        <v>85</v>
      </c>
      <c r="G380">
        <v>97</v>
      </c>
      <c r="H380">
        <v>66</v>
      </c>
      <c r="I380">
        <v>105</v>
      </c>
      <c r="J380">
        <v>66</v>
      </c>
      <c r="K380">
        <v>65</v>
      </c>
      <c r="L380">
        <f>MAX(G380,I380)</f>
        <v>105</v>
      </c>
      <c r="M380">
        <f>MIN(H380,J380)</f>
        <v>66</v>
      </c>
      <c r="N380" s="1">
        <f>(F380*2+31)/2+60</f>
        <v>160.5</v>
      </c>
      <c r="O380" s="1">
        <f>(L380*2+31)/2+5</f>
        <v>125.5</v>
      </c>
      <c r="P380" s="1">
        <f>(M380*2+31)/2+5</f>
        <v>86.5</v>
      </c>
      <c r="Q380" s="1">
        <f>N380*P380</f>
        <v>13883.25</v>
      </c>
      <c r="R380" s="1">
        <f>((H380*2+31)/2+5)*N380</f>
        <v>13883.25</v>
      </c>
      <c r="S380" s="1">
        <f>((J380*2+31)/2+5)*N380</f>
        <v>13883.25</v>
      </c>
      <c r="T380" s="1">
        <v>335.45533409564285</v>
      </c>
      <c r="U380" s="1">
        <f>IF(T380&lt;200, 0, T380)</f>
        <v>335.45533409564285</v>
      </c>
      <c r="V380" s="5">
        <f>U380*O380</f>
        <v>42099.64442900318</v>
      </c>
      <c r="W380" s="2">
        <f>Q380/(constants!$B$1 * constants!$B$2 * (110/250) * AVERAGE(0.8, 1) * 1.5)</f>
        <v>2.1270763452302019</v>
      </c>
      <c r="X380" s="3">
        <v>0.30287784384390715</v>
      </c>
      <c r="Y380" s="1">
        <f>(W380+X380)*O380</f>
        <v>304.95925072880073</v>
      </c>
      <c r="Z380" s="7">
        <v>1.1000000000000001</v>
      </c>
      <c r="AA380" s="7">
        <v>1</v>
      </c>
      <c r="AB380" s="1">
        <f>Y380*Z380*AA380</f>
        <v>335.45517580168081</v>
      </c>
      <c r="AC380" t="str">
        <f>CONCATENATE("https://wiki.52poke.com/wiki/", B380)</f>
        <v>https://wiki.52poke.com/wiki/熔蚁兽</v>
      </c>
      <c r="AD380" s="6">
        <f>(T380-AB380)^2</f>
        <v>2.5056978419843345E-8</v>
      </c>
      <c r="AE380" t="str">
        <f>IF(ISNUMBER(SEARCH(AE$1,$D380)),"T","")</f>
        <v/>
      </c>
      <c r="AF380" t="str">
        <f>IF(ISNUMBER(SEARCH(AF$1,$D380)),"T","")</f>
        <v>T</v>
      </c>
      <c r="AG380" t="str">
        <f>IF(ISNUMBER(SEARCH(AG$1,$D380)),"T","")</f>
        <v/>
      </c>
      <c r="AH380" t="str">
        <f>IF(ISNUMBER(SEARCH(AH$1,$D380)),"T","")</f>
        <v/>
      </c>
      <c r="AI380" t="str">
        <f>IF(ISNUMBER(SEARCH(AI$1,$D380)),"T","")</f>
        <v/>
      </c>
      <c r="AJ380" t="str">
        <f>IF(ISNUMBER(SEARCH(AJ$1,$D380)),"T","")</f>
        <v/>
      </c>
      <c r="AK380" t="str">
        <f>IF(ISNUMBER(SEARCH(AK$1,$D380)),"T","")</f>
        <v/>
      </c>
      <c r="AL380" t="str">
        <f>IF(ISNUMBER(SEARCH(AL$1,$D380)),"T","")</f>
        <v/>
      </c>
      <c r="AM380" t="str">
        <f>IF(ISNUMBER(SEARCH(AM$1,$D380)),"T","")</f>
        <v/>
      </c>
      <c r="AN380" t="str">
        <f>IF(ISNUMBER(SEARCH(AN$1,$D380)),"T","")</f>
        <v/>
      </c>
      <c r="AO380" t="str">
        <f>IF(ISNUMBER(SEARCH(AO$1,$D380)),"T","")</f>
        <v/>
      </c>
      <c r="AP380" t="str">
        <f>IF(ISNUMBER(SEARCH(AP$1,$D380)),"T","")</f>
        <v/>
      </c>
      <c r="AQ380" t="str">
        <f>IF(ISNUMBER(SEARCH(AQ$1,$D380)),"T","")</f>
        <v/>
      </c>
      <c r="AR380" t="str">
        <f>IF(ISNUMBER(SEARCH(AR$1,$D380)),"T","")</f>
        <v/>
      </c>
      <c r="AS380" t="str">
        <f>IF(ISNUMBER(SEARCH(AS$1,$D380)),"T","")</f>
        <v/>
      </c>
      <c r="AT380" t="str">
        <f>IF(ISNUMBER(SEARCH(AT$1,$D380)),"T","")</f>
        <v/>
      </c>
      <c r="AU380" t="str">
        <f>IF(ISNUMBER(SEARCH(AU$1,$D380)),"T","")</f>
        <v/>
      </c>
      <c r="AV380" t="str">
        <f>IF(ISNUMBER(SEARCH(AV$1,$D380)),"T","")</f>
        <v/>
      </c>
    </row>
    <row r="381" spans="1:48" x14ac:dyDescent="0.85">
      <c r="A381">
        <v>210</v>
      </c>
      <c r="B381" t="s">
        <v>494</v>
      </c>
      <c r="C381" t="s">
        <v>495</v>
      </c>
      <c r="D381" t="s">
        <v>92</v>
      </c>
      <c r="E381">
        <v>2</v>
      </c>
      <c r="F381">
        <v>90</v>
      </c>
      <c r="G381">
        <v>120</v>
      </c>
      <c r="H381">
        <v>75</v>
      </c>
      <c r="I381">
        <v>60</v>
      </c>
      <c r="J381">
        <v>60</v>
      </c>
      <c r="K381">
        <v>45</v>
      </c>
      <c r="L381">
        <f>MAX(G381,I381)</f>
        <v>120</v>
      </c>
      <c r="M381">
        <f>MIN(H381,J381)</f>
        <v>60</v>
      </c>
      <c r="N381" s="1">
        <f>(F381*2+31)/2+60</f>
        <v>165.5</v>
      </c>
      <c r="O381" s="1">
        <f>(L381*2+31)/2+5</f>
        <v>140.5</v>
      </c>
      <c r="P381" s="1">
        <f>(M381*2+31)/2+5</f>
        <v>80.5</v>
      </c>
      <c r="Q381" s="1">
        <f>N381*P381</f>
        <v>13322.75</v>
      </c>
      <c r="R381" s="1">
        <f>((H381*2+31)/2+5)*N381</f>
        <v>15805.25</v>
      </c>
      <c r="S381" s="1">
        <f>((J381*2+31)/2+5)*N381</f>
        <v>13322.75</v>
      </c>
      <c r="T381" s="1">
        <v>335.3124119133862</v>
      </c>
      <c r="U381" s="1">
        <f>IF(T381&lt;200, 0, T381)</f>
        <v>335.3124119133862</v>
      </c>
      <c r="V381" s="5">
        <f>U381*O381</f>
        <v>47111.393873830762</v>
      </c>
      <c r="W381" s="2">
        <f>Q381/(constants!$B$1 * constants!$B$2 * (110/250) * AVERAGE(0.8, 1) * 1.5)</f>
        <v>2.0412011869278213</v>
      </c>
      <c r="X381" s="3">
        <v>0.12840244849348104</v>
      </c>
      <c r="Y381" s="1">
        <f>(W381+X381)*O381</f>
        <v>304.82931077669298</v>
      </c>
      <c r="Z381" s="7">
        <v>1.1000000000000001</v>
      </c>
      <c r="AA381" s="7">
        <v>1</v>
      </c>
      <c r="AB381" s="1">
        <f>Y381*Z381*AA381</f>
        <v>335.3122418543623</v>
      </c>
      <c r="AC381" t="str">
        <f>CONCATENATE("https://wiki.52poke.com/wiki/", B381)</f>
        <v>https://wiki.52poke.com/wiki/布鲁皇</v>
      </c>
      <c r="AD381" s="6">
        <f>(T381-AB381)^2</f>
        <v>2.8920071610196093E-8</v>
      </c>
      <c r="AE381" t="str">
        <f>IF(ISNUMBER(SEARCH(AE$1,$D381)),"T","")</f>
        <v/>
      </c>
      <c r="AF381" t="str">
        <f>IF(ISNUMBER(SEARCH(AF$1,$D381)),"T","")</f>
        <v/>
      </c>
      <c r="AG381" t="str">
        <f>IF(ISNUMBER(SEARCH(AG$1,$D381)),"T","")</f>
        <v/>
      </c>
      <c r="AH381" t="str">
        <f>IF(ISNUMBER(SEARCH(AH$1,$D381)),"T","")</f>
        <v/>
      </c>
      <c r="AI381" t="str">
        <f>IF(ISNUMBER(SEARCH(AI$1,$D381)),"T","")</f>
        <v/>
      </c>
      <c r="AJ381" t="str">
        <f>IF(ISNUMBER(SEARCH(AJ$1,$D381)),"T","")</f>
        <v/>
      </c>
      <c r="AK381" t="str">
        <f>IF(ISNUMBER(SEARCH(AK$1,$D381)),"T","")</f>
        <v/>
      </c>
      <c r="AL381" t="str">
        <f>IF(ISNUMBER(SEARCH(AL$1,$D381)),"T","")</f>
        <v/>
      </c>
      <c r="AM381" t="str">
        <f>IF(ISNUMBER(SEARCH(AM$1,$D381)),"T","")</f>
        <v/>
      </c>
      <c r="AN381" t="str">
        <f>IF(ISNUMBER(SEARCH(AN$1,$D381)),"T","")</f>
        <v/>
      </c>
      <c r="AO381" t="str">
        <f>IF(ISNUMBER(SEARCH(AO$1,$D381)),"T","")</f>
        <v/>
      </c>
      <c r="AP381" t="str">
        <f>IF(ISNUMBER(SEARCH(AP$1,$D381)),"T","")</f>
        <v/>
      </c>
      <c r="AQ381" t="str">
        <f>IF(ISNUMBER(SEARCH(AQ$1,$D381)),"T","")</f>
        <v/>
      </c>
      <c r="AR381" t="str">
        <f>IF(ISNUMBER(SEARCH(AR$1,$D381)),"T","")</f>
        <v/>
      </c>
      <c r="AS381" t="str">
        <f>IF(ISNUMBER(SEARCH(AS$1,$D381)),"T","")</f>
        <v/>
      </c>
      <c r="AT381" t="str">
        <f>IF(ISNUMBER(SEARCH(AT$1,$D381)),"T","")</f>
        <v/>
      </c>
      <c r="AU381" t="str">
        <f>IF(ISNUMBER(SEARCH(AU$1,$D381)),"T","")</f>
        <v/>
      </c>
      <c r="AV381" t="str">
        <f>IF(ISNUMBER(SEARCH(AV$1,$D381)),"T","")</f>
        <v>T</v>
      </c>
    </row>
    <row r="382" spans="1:48" x14ac:dyDescent="0.85">
      <c r="A382">
        <v>76</v>
      </c>
      <c r="B382" t="s">
        <v>188</v>
      </c>
      <c r="C382" t="s">
        <v>189</v>
      </c>
      <c r="D382" t="s">
        <v>184</v>
      </c>
      <c r="E382">
        <v>1</v>
      </c>
      <c r="F382">
        <v>80</v>
      </c>
      <c r="G382">
        <v>120</v>
      </c>
      <c r="H382">
        <v>130</v>
      </c>
      <c r="I382">
        <v>55</v>
      </c>
      <c r="J382">
        <v>65</v>
      </c>
      <c r="K382">
        <v>45</v>
      </c>
      <c r="L382">
        <f>MAX(G382,I382)</f>
        <v>120</v>
      </c>
      <c r="M382">
        <f>MIN(H382,J382)</f>
        <v>65</v>
      </c>
      <c r="N382" s="1">
        <f>(F382*2+31)/2+60</f>
        <v>155.5</v>
      </c>
      <c r="O382" s="1">
        <f>(L382*2+31)/2+5</f>
        <v>140.5</v>
      </c>
      <c r="P382" s="1">
        <f>(M382*2+31)/2+5</f>
        <v>85.5</v>
      </c>
      <c r="Q382" s="1">
        <f>N382*P382</f>
        <v>13295.25</v>
      </c>
      <c r="R382" s="1">
        <f>((H382*2+31)/2+5)*N382</f>
        <v>23402.75</v>
      </c>
      <c r="S382" s="1">
        <f>((J382*2+31)/2+5)*N382</f>
        <v>13295.25</v>
      </c>
      <c r="T382" s="1">
        <v>335.30051405700618</v>
      </c>
      <c r="U382" s="1">
        <f>IF(T382&lt;200, 0, T382)</f>
        <v>335.30051405700618</v>
      </c>
      <c r="V382" s="5">
        <f>U382*O382</f>
        <v>47109.722225009369</v>
      </c>
      <c r="W382" s="2">
        <f>Q382/(constants!$B$1 * constants!$B$2 * (110/250) * AVERAGE(0.8, 1) * 1.5)</f>
        <v>2.0369878651556257</v>
      </c>
      <c r="X382" s="3">
        <v>0.13253878867166358</v>
      </c>
      <c r="Y382" s="1">
        <f>(W382+X382)*O382</f>
        <v>304.81849486273416</v>
      </c>
      <c r="Z382" s="7">
        <v>1.1000000000000001</v>
      </c>
      <c r="AA382" s="7">
        <v>1</v>
      </c>
      <c r="AB382" s="1">
        <f>Y382*Z382*AA382</f>
        <v>335.30034434900762</v>
      </c>
      <c r="AC382" t="str">
        <f>CONCATENATE("https://wiki.52poke.com/wiki/", B382)</f>
        <v>https://wiki.52poke.com/wiki/隆隆岩</v>
      </c>
      <c r="AD382" s="6">
        <f>(T382-AB382)^2</f>
        <v>2.8800804777305322E-8</v>
      </c>
      <c r="AE382" t="str">
        <f>IF(ISNUMBER(SEARCH(AE$1,$D382)),"T","")</f>
        <v/>
      </c>
      <c r="AF382" t="str">
        <f>IF(ISNUMBER(SEARCH(AF$1,$D382)),"T","")</f>
        <v/>
      </c>
      <c r="AG382" t="str">
        <f>IF(ISNUMBER(SEARCH(AG$1,$D382)),"T","")</f>
        <v/>
      </c>
      <c r="AH382" t="str">
        <f>IF(ISNUMBER(SEARCH(AH$1,$D382)),"T","")</f>
        <v/>
      </c>
      <c r="AI382" t="str">
        <f>IF(ISNUMBER(SEARCH(AI$1,$D382)),"T","")</f>
        <v>T</v>
      </c>
      <c r="AJ382" t="str">
        <f>IF(ISNUMBER(SEARCH(AJ$1,$D382)),"T","")</f>
        <v/>
      </c>
      <c r="AK382" t="str">
        <f>IF(ISNUMBER(SEARCH(AK$1,$D382)),"T","")</f>
        <v/>
      </c>
      <c r="AL382" t="str">
        <f>IF(ISNUMBER(SEARCH(AL$1,$D382)),"T","")</f>
        <v/>
      </c>
      <c r="AM382" t="str">
        <f>IF(ISNUMBER(SEARCH(AM$1,$D382)),"T","")</f>
        <v/>
      </c>
      <c r="AN382" t="str">
        <f>IF(ISNUMBER(SEARCH(AN$1,$D382)),"T","")</f>
        <v/>
      </c>
      <c r="AO382" t="str">
        <f>IF(ISNUMBER(SEARCH(AO$1,$D382)),"T","")</f>
        <v/>
      </c>
      <c r="AP382" t="str">
        <f>IF(ISNUMBER(SEARCH(AP$1,$D382)),"T","")</f>
        <v/>
      </c>
      <c r="AQ382" t="str">
        <f>IF(ISNUMBER(SEARCH(AQ$1,$D382)),"T","")</f>
        <v>T</v>
      </c>
      <c r="AR382" t="str">
        <f>IF(ISNUMBER(SEARCH(AR$1,$D382)),"T","")</f>
        <v/>
      </c>
      <c r="AS382" t="str">
        <f>IF(ISNUMBER(SEARCH(AS$1,$D382)),"T","")</f>
        <v/>
      </c>
      <c r="AT382" t="str">
        <f>IF(ISNUMBER(SEARCH(AT$1,$D382)),"T","")</f>
        <v/>
      </c>
      <c r="AU382" t="str">
        <f>IF(ISNUMBER(SEARCH(AU$1,$D382)),"T","")</f>
        <v/>
      </c>
      <c r="AV382" t="str">
        <f>IF(ISNUMBER(SEARCH(AV$1,$D382)),"T","")</f>
        <v/>
      </c>
    </row>
    <row r="383" spans="1:48" x14ac:dyDescent="0.85">
      <c r="A383">
        <v>618</v>
      </c>
      <c r="B383" t="s">
        <v>1372</v>
      </c>
      <c r="C383" t="s">
        <v>1373</v>
      </c>
      <c r="D383" t="s">
        <v>128</v>
      </c>
      <c r="E383">
        <v>5</v>
      </c>
      <c r="F383">
        <v>109</v>
      </c>
      <c r="G383">
        <v>66</v>
      </c>
      <c r="H383">
        <v>84</v>
      </c>
      <c r="I383">
        <v>81</v>
      </c>
      <c r="J383">
        <v>99</v>
      </c>
      <c r="K383">
        <v>32</v>
      </c>
      <c r="L383">
        <f>MAX(G383,I383)</f>
        <v>81</v>
      </c>
      <c r="M383">
        <f>MIN(H383,J383)</f>
        <v>84</v>
      </c>
      <c r="N383" s="1">
        <f>(F383*2+31)/2+60</f>
        <v>184.5</v>
      </c>
      <c r="O383" s="1">
        <f>(L383*2+31)/2+5</f>
        <v>101.5</v>
      </c>
      <c r="P383" s="1">
        <f>(M383*2+31)/2+5</f>
        <v>104.5</v>
      </c>
      <c r="Q383" s="1">
        <f>N383*P383</f>
        <v>19280.25</v>
      </c>
      <c r="R383" s="1">
        <f>((H383*2+31)/2+5)*N383</f>
        <v>19280.25</v>
      </c>
      <c r="S383" s="1">
        <f>((J383*2+31)/2+5)*N383</f>
        <v>22047.75</v>
      </c>
      <c r="T383" s="1">
        <v>335.21730778906971</v>
      </c>
      <c r="U383" s="1">
        <f>IF(T383&lt;200, 0, T383)</f>
        <v>335.21730778906971</v>
      </c>
      <c r="V383" s="5">
        <f>U383*O383</f>
        <v>34024.556740590575</v>
      </c>
      <c r="W383" s="2">
        <f>Q383/(constants!$B$1 * constants!$B$2 * (110/250) * AVERAGE(0.8, 1) * 1.5)</f>
        <v>2.9539598944861325</v>
      </c>
      <c r="X383" s="3">
        <v>4.8432671557043783E-2</v>
      </c>
      <c r="Y383" s="1">
        <f>(W383+X383)*O383</f>
        <v>304.74284545338242</v>
      </c>
      <c r="Z383" s="7">
        <v>1.1000000000000001</v>
      </c>
      <c r="AA383" s="7">
        <v>1</v>
      </c>
      <c r="AB383" s="1">
        <f>Y383*Z383*AA383</f>
        <v>335.21712999872068</v>
      </c>
      <c r="AC383" t="str">
        <f>CONCATENATE("https://wiki.52poke.com/wiki/", B383)</f>
        <v>https://wiki.52poke.com/wiki/泥巴鱼</v>
      </c>
      <c r="AD383" s="6">
        <f>(T383-AB383)^2</f>
        <v>3.160940820745296E-8</v>
      </c>
      <c r="AE383" t="str">
        <f>IF(ISNUMBER(SEARCH(AE$1,$D383)),"T","")</f>
        <v/>
      </c>
      <c r="AF383" t="str">
        <f>IF(ISNUMBER(SEARCH(AF$1,$D383)),"T","")</f>
        <v/>
      </c>
      <c r="AG383" t="str">
        <f>IF(ISNUMBER(SEARCH(AG$1,$D383)),"T","")</f>
        <v/>
      </c>
      <c r="AH383" t="str">
        <f>IF(ISNUMBER(SEARCH(AH$1,$D383)),"T","")</f>
        <v/>
      </c>
      <c r="AI383" t="str">
        <f>IF(ISNUMBER(SEARCH(AI$1,$D383)),"T","")</f>
        <v/>
      </c>
      <c r="AJ383" t="str">
        <f>IF(ISNUMBER(SEARCH(AJ$1,$D383)),"T","")</f>
        <v/>
      </c>
      <c r="AK383" t="str">
        <f>IF(ISNUMBER(SEARCH(AK$1,$D383)),"T","")</f>
        <v/>
      </c>
      <c r="AL383" t="str">
        <f>IF(ISNUMBER(SEARCH(AL$1,$D383)),"T","")</f>
        <v/>
      </c>
      <c r="AM383" t="str">
        <f>IF(ISNUMBER(SEARCH(AM$1,$D383)),"T","")</f>
        <v>T</v>
      </c>
      <c r="AN383" t="str">
        <f>IF(ISNUMBER(SEARCH(AN$1,$D383)),"T","")</f>
        <v/>
      </c>
      <c r="AO383" t="str">
        <f>IF(ISNUMBER(SEARCH(AO$1,$D383)),"T","")</f>
        <v/>
      </c>
      <c r="AP383" t="str">
        <f>IF(ISNUMBER(SEARCH(AP$1,$D383)),"T","")</f>
        <v/>
      </c>
      <c r="AQ383" t="str">
        <f>IF(ISNUMBER(SEARCH(AQ$1,$D383)),"T","")</f>
        <v/>
      </c>
      <c r="AR383" t="str">
        <f>IF(ISNUMBER(SEARCH(AR$1,$D383)),"T","")</f>
        <v/>
      </c>
      <c r="AS383" t="str">
        <f>IF(ISNUMBER(SEARCH(AS$1,$D383)),"T","")</f>
        <v/>
      </c>
      <c r="AT383" t="str">
        <f>IF(ISNUMBER(SEARCH(AT$1,$D383)),"T","")</f>
        <v/>
      </c>
      <c r="AU383" t="str">
        <f>IF(ISNUMBER(SEARCH(AU$1,$D383)),"T","")</f>
        <v>T</v>
      </c>
      <c r="AV383" t="str">
        <f>IF(ISNUMBER(SEARCH(AV$1,$D383)),"T","")</f>
        <v/>
      </c>
    </row>
    <row r="384" spans="1:48" x14ac:dyDescent="0.85">
      <c r="A384">
        <v>57</v>
      </c>
      <c r="B384" t="s">
        <v>145</v>
      </c>
      <c r="C384" t="s">
        <v>146</v>
      </c>
      <c r="D384" t="s">
        <v>143</v>
      </c>
      <c r="E384">
        <v>1</v>
      </c>
      <c r="F384">
        <v>65</v>
      </c>
      <c r="G384">
        <v>105</v>
      </c>
      <c r="H384">
        <v>60</v>
      </c>
      <c r="I384">
        <v>60</v>
      </c>
      <c r="J384">
        <v>70</v>
      </c>
      <c r="K384">
        <v>95</v>
      </c>
      <c r="L384">
        <f>MAX(G384,I384)</f>
        <v>105</v>
      </c>
      <c r="M384">
        <f>MIN(H384,J384)</f>
        <v>60</v>
      </c>
      <c r="N384" s="1">
        <f>(F384*2+31)/2+60</f>
        <v>140.5</v>
      </c>
      <c r="O384" s="1">
        <f>(L384*2+31)/2+5</f>
        <v>125.5</v>
      </c>
      <c r="P384" s="1">
        <f>(M384*2+31)/2+5</f>
        <v>80.5</v>
      </c>
      <c r="Q384" s="1">
        <f>N384*P384</f>
        <v>11310.25</v>
      </c>
      <c r="R384" s="1">
        <f>((H384*2+31)/2+5)*N384</f>
        <v>11310.25</v>
      </c>
      <c r="S384" s="1">
        <f>((J384*2+31)/2+5)*N384</f>
        <v>12715.25</v>
      </c>
      <c r="T384" s="1">
        <v>335.21605660284661</v>
      </c>
      <c r="U384" s="1">
        <f>IF(T384&lt;200, 0, T384)</f>
        <v>335.21605660284661</v>
      </c>
      <c r="V384" s="5">
        <f>U384*O384</f>
        <v>42069.615103657248</v>
      </c>
      <c r="W384" s="2">
        <f>Q384/(constants!$B$1 * constants!$B$2 * (110/250) * AVERAGE(0.8, 1) * 1.5)</f>
        <v>1.732862639053528</v>
      </c>
      <c r="X384" s="3">
        <v>0.69535849564912722</v>
      </c>
      <c r="Y384" s="1">
        <f>(W384+X384)*O384</f>
        <v>304.74175240518321</v>
      </c>
      <c r="Z384" s="7">
        <v>1.1000000000000001</v>
      </c>
      <c r="AA384" s="7">
        <v>1</v>
      </c>
      <c r="AB384" s="1">
        <f>Y384*Z384*AA384</f>
        <v>335.21592764570153</v>
      </c>
      <c r="AC384" t="str">
        <f>CONCATENATE("https://wiki.52poke.com/wiki/", B384)</f>
        <v>https://wiki.52poke.com/wiki/火爆猴</v>
      </c>
      <c r="AD384" s="6">
        <f>(T384-AB384)^2</f>
        <v>1.6629945267123979E-8</v>
      </c>
      <c r="AE384" t="str">
        <f>IF(ISNUMBER(SEARCH(AE$1,$D384)),"T","")</f>
        <v/>
      </c>
      <c r="AF384" t="str">
        <f>IF(ISNUMBER(SEARCH(AF$1,$D384)),"T","")</f>
        <v/>
      </c>
      <c r="AG384" t="str">
        <f>IF(ISNUMBER(SEARCH(AG$1,$D384)),"T","")</f>
        <v/>
      </c>
      <c r="AH384" t="str">
        <f>IF(ISNUMBER(SEARCH(AH$1,$D384)),"T","")</f>
        <v/>
      </c>
      <c r="AI384" t="str">
        <f>IF(ISNUMBER(SEARCH(AI$1,$D384)),"T","")</f>
        <v/>
      </c>
      <c r="AJ384" t="str">
        <f>IF(ISNUMBER(SEARCH(AJ$1,$D384)),"T","")</f>
        <v/>
      </c>
      <c r="AK384" t="str">
        <f>IF(ISNUMBER(SEARCH(AK$1,$D384)),"T","")</f>
        <v>T</v>
      </c>
      <c r="AL384" t="str">
        <f>IF(ISNUMBER(SEARCH(AL$1,$D384)),"T","")</f>
        <v/>
      </c>
      <c r="AM384" t="str">
        <f>IF(ISNUMBER(SEARCH(AM$1,$D384)),"T","")</f>
        <v/>
      </c>
      <c r="AN384" t="str">
        <f>IF(ISNUMBER(SEARCH(AN$1,$D384)),"T","")</f>
        <v/>
      </c>
      <c r="AO384" t="str">
        <f>IF(ISNUMBER(SEARCH(AO$1,$D384)),"T","")</f>
        <v/>
      </c>
      <c r="AP384" t="str">
        <f>IF(ISNUMBER(SEARCH(AP$1,$D384)),"T","")</f>
        <v/>
      </c>
      <c r="AQ384" t="str">
        <f>IF(ISNUMBER(SEARCH(AQ$1,$D384)),"T","")</f>
        <v/>
      </c>
      <c r="AR384" t="str">
        <f>IF(ISNUMBER(SEARCH(AR$1,$D384)),"T","")</f>
        <v/>
      </c>
      <c r="AS384" t="str">
        <f>IF(ISNUMBER(SEARCH(AS$1,$D384)),"T","")</f>
        <v/>
      </c>
      <c r="AT384" t="str">
        <f>IF(ISNUMBER(SEARCH(AT$1,$D384)),"T","")</f>
        <v/>
      </c>
      <c r="AU384" t="str">
        <f>IF(ISNUMBER(SEARCH(AU$1,$D384)),"T","")</f>
        <v/>
      </c>
      <c r="AV384" t="str">
        <f>IF(ISNUMBER(SEARCH(AV$1,$D384)),"T","")</f>
        <v/>
      </c>
    </row>
    <row r="385" spans="1:48" x14ac:dyDescent="0.85">
      <c r="A385">
        <v>178</v>
      </c>
      <c r="B385" t="s">
        <v>421</v>
      </c>
      <c r="C385" t="s">
        <v>422</v>
      </c>
      <c r="D385" t="s">
        <v>347</v>
      </c>
      <c r="E385">
        <v>2</v>
      </c>
      <c r="F385">
        <v>65</v>
      </c>
      <c r="G385">
        <v>75</v>
      </c>
      <c r="H385">
        <v>70</v>
      </c>
      <c r="I385">
        <v>95</v>
      </c>
      <c r="J385">
        <v>70</v>
      </c>
      <c r="K385">
        <v>95</v>
      </c>
      <c r="L385">
        <f>MAX(G385,I385)</f>
        <v>95</v>
      </c>
      <c r="M385">
        <f>MIN(H385,J385)</f>
        <v>70</v>
      </c>
      <c r="N385" s="1">
        <f>(F385*2+31)/2+60</f>
        <v>140.5</v>
      </c>
      <c r="O385" s="1">
        <f>(L385*2+31)/2+5</f>
        <v>115.5</v>
      </c>
      <c r="P385" s="1">
        <f>(M385*2+31)/2+5</f>
        <v>90.5</v>
      </c>
      <c r="Q385" s="1">
        <f>N385*P385</f>
        <v>12715.25</v>
      </c>
      <c r="R385" s="1">
        <f>((H385*2+31)/2+5)*N385</f>
        <v>12715.25</v>
      </c>
      <c r="S385" s="1">
        <f>((J385*2+31)/2+5)*N385</f>
        <v>12715.25</v>
      </c>
      <c r="T385" s="1">
        <v>335.15370234304169</v>
      </c>
      <c r="U385" s="1">
        <f>IF(T385&lt;200, 0, T385)</f>
        <v>335.15370234304169</v>
      </c>
      <c r="V385" s="5">
        <f>U385*O385</f>
        <v>38710.252620621315</v>
      </c>
      <c r="W385" s="2">
        <f>Q385/(constants!$B$1 * constants!$B$2 * (110/250) * AVERAGE(0.8, 1) * 1.5)</f>
        <v>1.9481250786875066</v>
      </c>
      <c r="X385" s="3">
        <v>0.6898408317280863</v>
      </c>
      <c r="Y385" s="1">
        <f>(W385+X385)*O385</f>
        <v>304.68506265300101</v>
      </c>
      <c r="Z385" s="7">
        <v>1.1000000000000001</v>
      </c>
      <c r="AA385" s="7">
        <v>1</v>
      </c>
      <c r="AB385" s="1">
        <f>Y385*Z385*AA385</f>
        <v>335.15356891830112</v>
      </c>
      <c r="AC385" t="str">
        <f>CONCATENATE("https://wiki.52poke.com/wiki/", B385)</f>
        <v>https://wiki.52poke.com/wiki/天然鸟</v>
      </c>
      <c r="AD385" s="6">
        <f>(T385-AB385)^2</f>
        <v>1.7802161395635148E-8</v>
      </c>
      <c r="AE385" t="str">
        <f>IF(ISNUMBER(SEARCH(AE$1,$D385)),"T","")</f>
        <v/>
      </c>
      <c r="AF385" t="str">
        <f>IF(ISNUMBER(SEARCH(AF$1,$D385)),"T","")</f>
        <v/>
      </c>
      <c r="AG385" t="str">
        <f>IF(ISNUMBER(SEARCH(AG$1,$D385)),"T","")</f>
        <v/>
      </c>
      <c r="AH385" t="str">
        <f>IF(ISNUMBER(SEARCH(AH$1,$D385)),"T","")</f>
        <v/>
      </c>
      <c r="AI385" t="str">
        <f>IF(ISNUMBER(SEARCH(AI$1,$D385)),"T","")</f>
        <v/>
      </c>
      <c r="AJ385" t="str">
        <f>IF(ISNUMBER(SEARCH(AJ$1,$D385)),"T","")</f>
        <v/>
      </c>
      <c r="AK385" t="str">
        <f>IF(ISNUMBER(SEARCH(AK$1,$D385)),"T","")</f>
        <v/>
      </c>
      <c r="AL385" t="str">
        <f>IF(ISNUMBER(SEARCH(AL$1,$D385)),"T","")</f>
        <v/>
      </c>
      <c r="AM385" t="str">
        <f>IF(ISNUMBER(SEARCH(AM$1,$D385)),"T","")</f>
        <v/>
      </c>
      <c r="AN385" t="str">
        <f>IF(ISNUMBER(SEARCH(AN$1,$D385)),"T","")</f>
        <v>T</v>
      </c>
      <c r="AO385" t="str">
        <f>IF(ISNUMBER(SEARCH(AO$1,$D385)),"T","")</f>
        <v>T</v>
      </c>
      <c r="AP385" t="str">
        <f>IF(ISNUMBER(SEARCH(AP$1,$D385)),"T","")</f>
        <v/>
      </c>
      <c r="AQ385" t="str">
        <f>IF(ISNUMBER(SEARCH(AQ$1,$D385)),"T","")</f>
        <v/>
      </c>
      <c r="AR385" t="str">
        <f>IF(ISNUMBER(SEARCH(AR$1,$D385)),"T","")</f>
        <v/>
      </c>
      <c r="AS385" t="str">
        <f>IF(ISNUMBER(SEARCH(AS$1,$D385)),"T","")</f>
        <v/>
      </c>
      <c r="AT385" t="str">
        <f>IF(ISNUMBER(SEARCH(AT$1,$D385)),"T","")</f>
        <v/>
      </c>
      <c r="AU385" t="str">
        <f>IF(ISNUMBER(SEARCH(AU$1,$D385)),"T","")</f>
        <v/>
      </c>
      <c r="AV385" t="str">
        <f>IF(ISNUMBER(SEARCH(AV$1,$D385)),"T","")</f>
        <v/>
      </c>
    </row>
    <row r="386" spans="1:48" x14ac:dyDescent="0.85">
      <c r="A386">
        <v>275</v>
      </c>
      <c r="B386" t="s">
        <v>638</v>
      </c>
      <c r="C386" t="s">
        <v>639</v>
      </c>
      <c r="D386" t="s">
        <v>636</v>
      </c>
      <c r="E386">
        <v>3</v>
      </c>
      <c r="F386">
        <v>90</v>
      </c>
      <c r="G386">
        <v>100</v>
      </c>
      <c r="H386">
        <v>60</v>
      </c>
      <c r="I386">
        <v>90</v>
      </c>
      <c r="J386">
        <v>60</v>
      </c>
      <c r="K386">
        <v>80</v>
      </c>
      <c r="L386">
        <f>MAX(G386,I386)</f>
        <v>100</v>
      </c>
      <c r="M386">
        <f>MIN(H386,J386)</f>
        <v>60</v>
      </c>
      <c r="N386" s="1">
        <f>(F386*2+31)/2+60</f>
        <v>165.5</v>
      </c>
      <c r="O386" s="1">
        <f>(L386*2+31)/2+5</f>
        <v>120.5</v>
      </c>
      <c r="P386" s="1">
        <f>(M386*2+31)/2+5</f>
        <v>80.5</v>
      </c>
      <c r="Q386" s="1">
        <f>N386*P386</f>
        <v>13322.75</v>
      </c>
      <c r="R386" s="1">
        <f>((H386*2+31)/2+5)*N386</f>
        <v>13322.75</v>
      </c>
      <c r="S386" s="1">
        <f>((J386*2+31)/2+5)*N386</f>
        <v>13322.75</v>
      </c>
      <c r="T386" s="1">
        <v>334.98889510918167</v>
      </c>
      <c r="U386" s="1">
        <f>IF(T386&lt;200, 0, T386)</f>
        <v>334.98889510918167</v>
      </c>
      <c r="V386" s="5">
        <f>U386*O386</f>
        <v>40366.161860656393</v>
      </c>
      <c r="W386" s="2">
        <f>Q386/(constants!$B$1 * constants!$B$2 * (110/250) * AVERAGE(0.8, 1) * 1.5)</f>
        <v>2.0412011869278213</v>
      </c>
      <c r="X386" s="3">
        <v>0.48606210434224983</v>
      </c>
      <c r="Y386" s="1">
        <f>(W386+X386)*O386</f>
        <v>304.53522659804361</v>
      </c>
      <c r="Z386" s="7">
        <v>1.1000000000000001</v>
      </c>
      <c r="AA386" s="7">
        <v>1</v>
      </c>
      <c r="AB386" s="1">
        <f>Y386*Z386*AA386</f>
        <v>334.98874925784799</v>
      </c>
      <c r="AC386" t="str">
        <f>CONCATENATE("https://wiki.52poke.com/wiki/", B386)</f>
        <v>https://wiki.52poke.com/wiki/狡猾天狗</v>
      </c>
      <c r="AD386" s="6">
        <f>(T386-AB386)^2</f>
        <v>2.1272611537482331E-8</v>
      </c>
      <c r="AE386" t="str">
        <f>IF(ISNUMBER(SEARCH(AE$1,$D386)),"T","")</f>
        <v/>
      </c>
      <c r="AF386" t="str">
        <f>IF(ISNUMBER(SEARCH(AF$1,$D386)),"T","")</f>
        <v/>
      </c>
      <c r="AG386" t="str">
        <f>IF(ISNUMBER(SEARCH(AG$1,$D386)),"T","")</f>
        <v/>
      </c>
      <c r="AH386" t="str">
        <f>IF(ISNUMBER(SEARCH(AH$1,$D386)),"T","")</f>
        <v>T</v>
      </c>
      <c r="AI386" t="str">
        <f>IF(ISNUMBER(SEARCH(AI$1,$D386)),"T","")</f>
        <v/>
      </c>
      <c r="AJ386" t="str">
        <f>IF(ISNUMBER(SEARCH(AJ$1,$D386)),"T","")</f>
        <v/>
      </c>
      <c r="AK386" t="str">
        <f>IF(ISNUMBER(SEARCH(AK$1,$D386)),"T","")</f>
        <v/>
      </c>
      <c r="AL386" t="str">
        <f>IF(ISNUMBER(SEARCH(AL$1,$D386)),"T","")</f>
        <v/>
      </c>
      <c r="AM386" t="str">
        <f>IF(ISNUMBER(SEARCH(AM$1,$D386)),"T","")</f>
        <v/>
      </c>
      <c r="AN386" t="str">
        <f>IF(ISNUMBER(SEARCH(AN$1,$D386)),"T","")</f>
        <v/>
      </c>
      <c r="AO386" t="str">
        <f>IF(ISNUMBER(SEARCH(AO$1,$D386)),"T","")</f>
        <v/>
      </c>
      <c r="AP386" t="str">
        <f>IF(ISNUMBER(SEARCH(AP$1,$D386)),"T","")</f>
        <v/>
      </c>
      <c r="AQ386" t="str">
        <f>IF(ISNUMBER(SEARCH(AQ$1,$D386)),"T","")</f>
        <v/>
      </c>
      <c r="AR386" t="str">
        <f>IF(ISNUMBER(SEARCH(AR$1,$D386)),"T","")</f>
        <v/>
      </c>
      <c r="AS386" t="str">
        <f>IF(ISNUMBER(SEARCH(AS$1,$D386)),"T","")</f>
        <v/>
      </c>
      <c r="AT386" t="str">
        <f>IF(ISNUMBER(SEARCH(AT$1,$D386)),"T","")</f>
        <v>T</v>
      </c>
      <c r="AU386" t="str">
        <f>IF(ISNUMBER(SEARCH(AU$1,$D386)),"T","")</f>
        <v/>
      </c>
      <c r="AV386" t="str">
        <f>IF(ISNUMBER(SEARCH(AV$1,$D386)),"T","")</f>
        <v/>
      </c>
    </row>
    <row r="387" spans="1:48" x14ac:dyDescent="0.85">
      <c r="A387">
        <v>873</v>
      </c>
      <c r="B387" t="s">
        <v>1930</v>
      </c>
      <c r="C387" t="s">
        <v>1931</v>
      </c>
      <c r="D387" t="s">
        <v>1928</v>
      </c>
      <c r="E387">
        <v>8</v>
      </c>
      <c r="F387">
        <v>70</v>
      </c>
      <c r="G387">
        <v>65</v>
      </c>
      <c r="H387">
        <v>60</v>
      </c>
      <c r="I387">
        <v>125</v>
      </c>
      <c r="J387">
        <v>90</v>
      </c>
      <c r="K387">
        <v>65</v>
      </c>
      <c r="L387">
        <f>MAX(G387,I387)</f>
        <v>125</v>
      </c>
      <c r="M387">
        <f>MIN(H387,J387)</f>
        <v>60</v>
      </c>
      <c r="N387" s="1">
        <f>(F387*2+31)/2+60</f>
        <v>145.5</v>
      </c>
      <c r="O387" s="1">
        <f>(L387*2+31)/2+5</f>
        <v>145.5</v>
      </c>
      <c r="P387" s="1">
        <f>(M387*2+31)/2+5</f>
        <v>80.5</v>
      </c>
      <c r="Q387" s="1">
        <f>N387*P387</f>
        <v>11712.75</v>
      </c>
      <c r="R387" s="1">
        <f>((H387*2+31)/2+5)*N387</f>
        <v>11712.75</v>
      </c>
      <c r="S387" s="1">
        <f>((J387*2+31)/2+5)*N387</f>
        <v>16077.75</v>
      </c>
      <c r="T387" s="1">
        <v>334.22401142230223</v>
      </c>
      <c r="U387" s="1">
        <f>IF(T387&lt;200, 0, T387)</f>
        <v>334.22401142230223</v>
      </c>
      <c r="V387" s="5">
        <f>U387*O387</f>
        <v>48629.593661944971</v>
      </c>
      <c r="W387" s="2">
        <f>Q387/(constants!$B$1 * constants!$B$2 * (110/250) * AVERAGE(0.8, 1) * 1.5)</f>
        <v>1.7945303486283866</v>
      </c>
      <c r="X387" s="3">
        <v>0.29371617804231198</v>
      </c>
      <c r="Y387" s="1">
        <f>(W387+X387)*O387</f>
        <v>303.83986963058663</v>
      </c>
      <c r="Z387" s="7">
        <v>1.1000000000000001</v>
      </c>
      <c r="AA387" s="7">
        <v>1</v>
      </c>
      <c r="AB387" s="1">
        <f>Y387*Z387*AA387</f>
        <v>334.22385659364534</v>
      </c>
      <c r="AC387" t="str">
        <f>CONCATENATE("https://wiki.52poke.com/wiki/", B387)</f>
        <v>https://wiki.52poke.com/wiki/雪绒蛾</v>
      </c>
      <c r="AD387" s="6">
        <f>(T387-AB387)^2</f>
        <v>2.3971912994080924E-8</v>
      </c>
      <c r="AE387" t="str">
        <f>IF(ISNUMBER(SEARCH(AE$1,$D387)),"T","")</f>
        <v/>
      </c>
      <c r="AF387" t="str">
        <f>IF(ISNUMBER(SEARCH(AF$1,$D387)),"T","")</f>
        <v/>
      </c>
      <c r="AG387" t="str">
        <f>IF(ISNUMBER(SEARCH(AG$1,$D387)),"T","")</f>
        <v/>
      </c>
      <c r="AH387" t="str">
        <f>IF(ISNUMBER(SEARCH(AH$1,$D387)),"T","")</f>
        <v/>
      </c>
      <c r="AI387" t="str">
        <f>IF(ISNUMBER(SEARCH(AI$1,$D387)),"T","")</f>
        <v/>
      </c>
      <c r="AJ387" t="str">
        <f>IF(ISNUMBER(SEARCH(AJ$1,$D387)),"T","")</f>
        <v>T</v>
      </c>
      <c r="AK387" t="str">
        <f>IF(ISNUMBER(SEARCH(AK$1,$D387)),"T","")</f>
        <v/>
      </c>
      <c r="AL387" t="str">
        <f>IF(ISNUMBER(SEARCH(AL$1,$D387)),"T","")</f>
        <v/>
      </c>
      <c r="AM387" t="str">
        <f>IF(ISNUMBER(SEARCH(AM$1,$D387)),"T","")</f>
        <v/>
      </c>
      <c r="AN387" t="str">
        <f>IF(ISNUMBER(SEARCH(AN$1,$D387)),"T","")</f>
        <v/>
      </c>
      <c r="AO387" t="str">
        <f>IF(ISNUMBER(SEARCH(AO$1,$D387)),"T","")</f>
        <v/>
      </c>
      <c r="AP387" t="str">
        <f>IF(ISNUMBER(SEARCH(AP$1,$D387)),"T","")</f>
        <v>T</v>
      </c>
      <c r="AQ387" t="str">
        <f>IF(ISNUMBER(SEARCH(AQ$1,$D387)),"T","")</f>
        <v/>
      </c>
      <c r="AR387" t="str">
        <f>IF(ISNUMBER(SEARCH(AR$1,$D387)),"T","")</f>
        <v/>
      </c>
      <c r="AS387" t="str">
        <f>IF(ISNUMBER(SEARCH(AS$1,$D387)),"T","")</f>
        <v/>
      </c>
      <c r="AT387" t="str">
        <f>IF(ISNUMBER(SEARCH(AT$1,$D387)),"T","")</f>
        <v/>
      </c>
      <c r="AU387" t="str">
        <f>IF(ISNUMBER(SEARCH(AU$1,$D387)),"T","")</f>
        <v/>
      </c>
      <c r="AV387" t="str">
        <f>IF(ISNUMBER(SEARCH(AV$1,$D387)),"T","")</f>
        <v/>
      </c>
    </row>
    <row r="388" spans="1:48" x14ac:dyDescent="0.85">
      <c r="A388">
        <v>358</v>
      </c>
      <c r="B388" t="s">
        <v>819</v>
      </c>
      <c r="C388" t="s">
        <v>820</v>
      </c>
      <c r="D388" t="s">
        <v>160</v>
      </c>
      <c r="E388">
        <v>3</v>
      </c>
      <c r="F388">
        <v>75</v>
      </c>
      <c r="G388">
        <v>50</v>
      </c>
      <c r="H388">
        <v>80</v>
      </c>
      <c r="I388">
        <v>95</v>
      </c>
      <c r="J388">
        <v>90</v>
      </c>
      <c r="K388">
        <v>65</v>
      </c>
      <c r="L388">
        <f>MAX(G388,I388)</f>
        <v>95</v>
      </c>
      <c r="M388">
        <f>MIN(H388,J388)</f>
        <v>80</v>
      </c>
      <c r="N388" s="1">
        <f>(F388*2+31)/2+60</f>
        <v>150.5</v>
      </c>
      <c r="O388" s="1">
        <f>(L388*2+31)/2+5</f>
        <v>115.5</v>
      </c>
      <c r="P388" s="1">
        <f>(M388*2+31)/2+5</f>
        <v>100.5</v>
      </c>
      <c r="Q388" s="1">
        <f>N388*P388</f>
        <v>15125.25</v>
      </c>
      <c r="R388" s="1">
        <f>((H388*2+31)/2+5)*N388</f>
        <v>15125.25</v>
      </c>
      <c r="S388" s="1">
        <f>((J388*2+31)/2+5)*N388</f>
        <v>16630.25</v>
      </c>
      <c r="T388" s="1">
        <v>334.21212881720078</v>
      </c>
      <c r="U388" s="1">
        <f>IF(T388&lt;200, 0, T388)</f>
        <v>334.21212881720078</v>
      </c>
      <c r="V388" s="5">
        <f>U388*O388</f>
        <v>38601.500878386687</v>
      </c>
      <c r="W388" s="2">
        <f>Q388/(constants!$B$1 * constants!$B$2 * (110/250) * AVERAGE(0.8, 1) * 1.5)</f>
        <v>2.3173652776326228</v>
      </c>
      <c r="X388" s="3">
        <v>0.31318938670144747</v>
      </c>
      <c r="Y388" s="1">
        <f>(W388+X388)*O388</f>
        <v>303.82906373058512</v>
      </c>
      <c r="Z388" s="7">
        <v>1.1000000000000001</v>
      </c>
      <c r="AA388" s="7">
        <v>1</v>
      </c>
      <c r="AB388" s="1">
        <f>Y388*Z388*AA388</f>
        <v>334.21197010364364</v>
      </c>
      <c r="AC388" t="str">
        <f>CONCATENATE("https://wiki.52poke.com/wiki/", B388)</f>
        <v>https://wiki.52poke.com/wiki/风铃铃</v>
      </c>
      <c r="AD388" s="6">
        <f>(T388-AB388)^2</f>
        <v>2.518999322043028E-8</v>
      </c>
      <c r="AE388" t="str">
        <f>IF(ISNUMBER(SEARCH(AE$1,$D388)),"T","")</f>
        <v/>
      </c>
      <c r="AF388" t="str">
        <f>IF(ISNUMBER(SEARCH(AF$1,$D388)),"T","")</f>
        <v/>
      </c>
      <c r="AG388" t="str">
        <f>IF(ISNUMBER(SEARCH(AG$1,$D388)),"T","")</f>
        <v/>
      </c>
      <c r="AH388" t="str">
        <f>IF(ISNUMBER(SEARCH(AH$1,$D388)),"T","")</f>
        <v/>
      </c>
      <c r="AI388" t="str">
        <f>IF(ISNUMBER(SEARCH(AI$1,$D388)),"T","")</f>
        <v/>
      </c>
      <c r="AJ388" t="str">
        <f>IF(ISNUMBER(SEARCH(AJ$1,$D388)),"T","")</f>
        <v/>
      </c>
      <c r="AK388" t="str">
        <f>IF(ISNUMBER(SEARCH(AK$1,$D388)),"T","")</f>
        <v/>
      </c>
      <c r="AL388" t="str">
        <f>IF(ISNUMBER(SEARCH(AL$1,$D388)),"T","")</f>
        <v/>
      </c>
      <c r="AM388" t="str">
        <f>IF(ISNUMBER(SEARCH(AM$1,$D388)),"T","")</f>
        <v/>
      </c>
      <c r="AN388" t="str">
        <f>IF(ISNUMBER(SEARCH(AN$1,$D388)),"T","")</f>
        <v/>
      </c>
      <c r="AO388" t="str">
        <f>IF(ISNUMBER(SEARCH(AO$1,$D388)),"T","")</f>
        <v>T</v>
      </c>
      <c r="AP388" t="str">
        <f>IF(ISNUMBER(SEARCH(AP$1,$D388)),"T","")</f>
        <v/>
      </c>
      <c r="AQ388" t="str">
        <f>IF(ISNUMBER(SEARCH(AQ$1,$D388)),"T","")</f>
        <v/>
      </c>
      <c r="AR388" t="str">
        <f>IF(ISNUMBER(SEARCH(AR$1,$D388)),"T","")</f>
        <v/>
      </c>
      <c r="AS388" t="str">
        <f>IF(ISNUMBER(SEARCH(AS$1,$D388)),"T","")</f>
        <v/>
      </c>
      <c r="AT388" t="str">
        <f>IF(ISNUMBER(SEARCH(AT$1,$D388)),"T","")</f>
        <v/>
      </c>
      <c r="AU388" t="str">
        <f>IF(ISNUMBER(SEARCH(AU$1,$D388)),"T","")</f>
        <v/>
      </c>
      <c r="AV388" t="str">
        <f>IF(ISNUMBER(SEARCH(AV$1,$D388)),"T","")</f>
        <v/>
      </c>
    </row>
    <row r="389" spans="1:48" x14ac:dyDescent="0.85">
      <c r="A389">
        <v>71</v>
      </c>
      <c r="B389" t="s">
        <v>176</v>
      </c>
      <c r="C389" t="s">
        <v>177</v>
      </c>
      <c r="D389" t="s">
        <v>10</v>
      </c>
      <c r="E389">
        <v>1</v>
      </c>
      <c r="F389">
        <v>80</v>
      </c>
      <c r="G389">
        <v>105</v>
      </c>
      <c r="H389">
        <v>65</v>
      </c>
      <c r="I389">
        <v>100</v>
      </c>
      <c r="J389">
        <v>70</v>
      </c>
      <c r="K389">
        <v>70</v>
      </c>
      <c r="L389">
        <f>MAX(G389,I389)</f>
        <v>105</v>
      </c>
      <c r="M389">
        <f>MIN(H389,J389)</f>
        <v>65</v>
      </c>
      <c r="N389" s="1">
        <f>(F389*2+31)/2+60</f>
        <v>155.5</v>
      </c>
      <c r="O389" s="1">
        <f>(L389*2+31)/2+5</f>
        <v>125.5</v>
      </c>
      <c r="P389" s="1">
        <f>(M389*2+31)/2+5</f>
        <v>85.5</v>
      </c>
      <c r="Q389" s="1">
        <f>N389*P389</f>
        <v>13295.25</v>
      </c>
      <c r="R389" s="1">
        <f>((H389*2+31)/2+5)*N389</f>
        <v>13295.25</v>
      </c>
      <c r="S389" s="1">
        <f>((J389*2+31)/2+5)*N389</f>
        <v>14072.75</v>
      </c>
      <c r="T389" s="1">
        <v>333.99929798625766</v>
      </c>
      <c r="U389" s="1">
        <f>IF(T389&lt;200, 0, T389)</f>
        <v>333.99929798625766</v>
      </c>
      <c r="V389" s="5">
        <f>U389*O389</f>
        <v>41916.911897275335</v>
      </c>
      <c r="W389" s="2">
        <f>Q389/(constants!$B$1 * constants!$B$2 * (110/250) * AVERAGE(0.8, 1) * 1.5)</f>
        <v>2.0369878651556257</v>
      </c>
      <c r="X389" s="3">
        <v>0.38241920761909864</v>
      </c>
      <c r="Y389" s="1">
        <f>(W389+X389)*O389</f>
        <v>303.63558763322794</v>
      </c>
      <c r="Z389" s="7">
        <v>1.1000000000000001</v>
      </c>
      <c r="AA389" s="7">
        <v>1</v>
      </c>
      <c r="AB389" s="1">
        <f>Y389*Z389*AA389</f>
        <v>333.99914639655077</v>
      </c>
      <c r="AC389" t="str">
        <f>CONCATENATE("https://wiki.52poke.com/wiki/", B389)</f>
        <v>https://wiki.52poke.com/wiki/大食花</v>
      </c>
      <c r="AD389" s="6">
        <f>(T389-AB389)^2</f>
        <v>2.2979439234524426E-8</v>
      </c>
      <c r="AE389" t="str">
        <f>IF(ISNUMBER(SEARCH(AE$1,$D389)),"T","")</f>
        <v/>
      </c>
      <c r="AF389" t="str">
        <f>IF(ISNUMBER(SEARCH(AF$1,$D389)),"T","")</f>
        <v/>
      </c>
      <c r="AG389" t="str">
        <f>IF(ISNUMBER(SEARCH(AG$1,$D389)),"T","")</f>
        <v/>
      </c>
      <c r="AH389" t="str">
        <f>IF(ISNUMBER(SEARCH(AH$1,$D389)),"T","")</f>
        <v>T</v>
      </c>
      <c r="AI389" t="str">
        <f>IF(ISNUMBER(SEARCH(AI$1,$D389)),"T","")</f>
        <v/>
      </c>
      <c r="AJ389" t="str">
        <f>IF(ISNUMBER(SEARCH(AJ$1,$D389)),"T","")</f>
        <v/>
      </c>
      <c r="AK389" t="str">
        <f>IF(ISNUMBER(SEARCH(AK$1,$D389)),"T","")</f>
        <v/>
      </c>
      <c r="AL389" t="str">
        <f>IF(ISNUMBER(SEARCH(AL$1,$D389)),"T","")</f>
        <v>T</v>
      </c>
      <c r="AM389" t="str">
        <f>IF(ISNUMBER(SEARCH(AM$1,$D389)),"T","")</f>
        <v/>
      </c>
      <c r="AN389" t="str">
        <f>IF(ISNUMBER(SEARCH(AN$1,$D389)),"T","")</f>
        <v/>
      </c>
      <c r="AO389" t="str">
        <f>IF(ISNUMBER(SEARCH(AO$1,$D389)),"T","")</f>
        <v/>
      </c>
      <c r="AP389" t="str">
        <f>IF(ISNUMBER(SEARCH(AP$1,$D389)),"T","")</f>
        <v/>
      </c>
      <c r="AQ389" t="str">
        <f>IF(ISNUMBER(SEARCH(AQ$1,$D389)),"T","")</f>
        <v/>
      </c>
      <c r="AR389" t="str">
        <f>IF(ISNUMBER(SEARCH(AR$1,$D389)),"T","")</f>
        <v/>
      </c>
      <c r="AS389" t="str">
        <f>IF(ISNUMBER(SEARCH(AS$1,$D389)),"T","")</f>
        <v/>
      </c>
      <c r="AT389" t="str">
        <f>IF(ISNUMBER(SEARCH(AT$1,$D389)),"T","")</f>
        <v/>
      </c>
      <c r="AU389" t="str">
        <f>IF(ISNUMBER(SEARCH(AU$1,$D389)),"T","")</f>
        <v/>
      </c>
      <c r="AV389" t="str">
        <f>IF(ISNUMBER(SEARCH(AV$1,$D389)),"T","")</f>
        <v/>
      </c>
    </row>
    <row r="390" spans="1:48" x14ac:dyDescent="0.85">
      <c r="A390">
        <v>139</v>
      </c>
      <c r="B390" t="s">
        <v>335</v>
      </c>
      <c r="C390" t="s">
        <v>336</v>
      </c>
      <c r="D390" t="s">
        <v>333</v>
      </c>
      <c r="E390">
        <v>1</v>
      </c>
      <c r="F390">
        <v>70</v>
      </c>
      <c r="G390">
        <v>60</v>
      </c>
      <c r="H390">
        <v>125</v>
      </c>
      <c r="I390">
        <v>115</v>
      </c>
      <c r="J390">
        <v>70</v>
      </c>
      <c r="K390">
        <v>55</v>
      </c>
      <c r="L390">
        <f>MAX(G390,I390)</f>
        <v>115</v>
      </c>
      <c r="M390">
        <f>MIN(H390,J390)</f>
        <v>70</v>
      </c>
      <c r="N390" s="1">
        <f>(F390*2+31)/2+60</f>
        <v>145.5</v>
      </c>
      <c r="O390" s="1">
        <f>(L390*2+31)/2+5</f>
        <v>135.5</v>
      </c>
      <c r="P390" s="1">
        <f>(M390*2+31)/2+5</f>
        <v>90.5</v>
      </c>
      <c r="Q390" s="1">
        <f>N390*P390</f>
        <v>13167.75</v>
      </c>
      <c r="R390" s="1">
        <f>((H390*2+31)/2+5)*N390</f>
        <v>21170.25</v>
      </c>
      <c r="S390" s="1">
        <f>((J390*2+31)/2+5)*N390</f>
        <v>13167.75</v>
      </c>
      <c r="T390" s="1">
        <v>332.45160270440363</v>
      </c>
      <c r="U390" s="1">
        <f>IF(T390&lt;200, 0, T390)</f>
        <v>332.45160270440363</v>
      </c>
      <c r="V390" s="5">
        <f>U390*O390</f>
        <v>45047.192166446694</v>
      </c>
      <c r="W390" s="2">
        <f>Q390/(constants!$B$1 * constants!$B$2 * (110/250) * AVERAGE(0.8, 1) * 1.5)</f>
        <v>2.0174533733027205</v>
      </c>
      <c r="X390" s="3">
        <v>0.21301586926956673</v>
      </c>
      <c r="Y390" s="1">
        <f>(W390+X390)*O390</f>
        <v>302.22858236854489</v>
      </c>
      <c r="Z390" s="7">
        <v>1.1000000000000001</v>
      </c>
      <c r="AA390" s="7">
        <v>1</v>
      </c>
      <c r="AB390" s="1">
        <f>Y390*Z390*AA390</f>
        <v>332.4514406053994</v>
      </c>
      <c r="AC390" t="str">
        <f>CONCATENATE("https://wiki.52poke.com/wiki/", B390)</f>
        <v>https://wiki.52poke.com/wiki/多刺菊石兽</v>
      </c>
      <c r="AD390" s="6">
        <f>(T390-AB390)^2</f>
        <v>2.6276087171827993E-8</v>
      </c>
      <c r="AE390" t="str">
        <f>IF(ISNUMBER(SEARCH(AE$1,$D390)),"T","")</f>
        <v/>
      </c>
      <c r="AF390" t="str">
        <f>IF(ISNUMBER(SEARCH(AF$1,$D390)),"T","")</f>
        <v/>
      </c>
      <c r="AG390" t="str">
        <f>IF(ISNUMBER(SEARCH(AG$1,$D390)),"T","")</f>
        <v>T</v>
      </c>
      <c r="AH390" t="str">
        <f>IF(ISNUMBER(SEARCH(AH$1,$D390)),"T","")</f>
        <v/>
      </c>
      <c r="AI390" t="str">
        <f>IF(ISNUMBER(SEARCH(AI$1,$D390)),"T","")</f>
        <v/>
      </c>
      <c r="AJ390" t="str">
        <f>IF(ISNUMBER(SEARCH(AJ$1,$D390)),"T","")</f>
        <v/>
      </c>
      <c r="AK390" t="str">
        <f>IF(ISNUMBER(SEARCH(AK$1,$D390)),"T","")</f>
        <v/>
      </c>
      <c r="AL390" t="str">
        <f>IF(ISNUMBER(SEARCH(AL$1,$D390)),"T","")</f>
        <v/>
      </c>
      <c r="AM390" t="str">
        <f>IF(ISNUMBER(SEARCH(AM$1,$D390)),"T","")</f>
        <v/>
      </c>
      <c r="AN390" t="str">
        <f>IF(ISNUMBER(SEARCH(AN$1,$D390)),"T","")</f>
        <v/>
      </c>
      <c r="AO390" t="str">
        <f>IF(ISNUMBER(SEARCH(AO$1,$D390)),"T","")</f>
        <v/>
      </c>
      <c r="AP390" t="str">
        <f>IF(ISNUMBER(SEARCH(AP$1,$D390)),"T","")</f>
        <v/>
      </c>
      <c r="AQ390" t="str">
        <f>IF(ISNUMBER(SEARCH(AQ$1,$D390)),"T","")</f>
        <v>T</v>
      </c>
      <c r="AR390" t="str">
        <f>IF(ISNUMBER(SEARCH(AR$1,$D390)),"T","")</f>
        <v/>
      </c>
      <c r="AS390" t="str">
        <f>IF(ISNUMBER(SEARCH(AS$1,$D390)),"T","")</f>
        <v/>
      </c>
      <c r="AT390" t="str">
        <f>IF(ISNUMBER(SEARCH(AT$1,$D390)),"T","")</f>
        <v/>
      </c>
      <c r="AU390" t="str">
        <f>IF(ISNUMBER(SEARCH(AU$1,$D390)),"T","")</f>
        <v/>
      </c>
      <c r="AV390" t="str">
        <f>IF(ISNUMBER(SEARCH(AV$1,$D390)),"T","")</f>
        <v/>
      </c>
    </row>
    <row r="391" spans="1:48" x14ac:dyDescent="0.85">
      <c r="A391">
        <v>460</v>
      </c>
      <c r="B391" t="s">
        <v>1037</v>
      </c>
      <c r="C391" t="s">
        <v>1038</v>
      </c>
      <c r="D391" t="s">
        <v>1035</v>
      </c>
      <c r="E391">
        <v>4</v>
      </c>
      <c r="F391">
        <v>90</v>
      </c>
      <c r="G391">
        <v>92</v>
      </c>
      <c r="H391">
        <v>75</v>
      </c>
      <c r="I391">
        <v>92</v>
      </c>
      <c r="J391">
        <v>85</v>
      </c>
      <c r="K391">
        <v>60</v>
      </c>
      <c r="L391">
        <f>MAX(G391,I391)</f>
        <v>92</v>
      </c>
      <c r="M391">
        <f>MIN(H391,J391)</f>
        <v>75</v>
      </c>
      <c r="N391" s="1">
        <f>(F391*2+31)/2+60</f>
        <v>165.5</v>
      </c>
      <c r="O391" s="1">
        <f>(L391*2+31)/2+5</f>
        <v>112.5</v>
      </c>
      <c r="P391" s="1">
        <f>(M391*2+31)/2+5</f>
        <v>95.5</v>
      </c>
      <c r="Q391" s="1">
        <f>N391*P391</f>
        <v>15805.25</v>
      </c>
      <c r="R391" s="1">
        <f>((H391*2+31)/2+5)*N391</f>
        <v>15805.25</v>
      </c>
      <c r="S391" s="1">
        <f>((J391*2+31)/2+5)*N391</f>
        <v>17460.25</v>
      </c>
      <c r="T391" s="1">
        <v>332.15064270762304</v>
      </c>
      <c r="U391" s="1">
        <f>IF(T391&lt;200, 0, T391)</f>
        <v>332.15064270762304</v>
      </c>
      <c r="V391" s="5">
        <f>U391*O391</f>
        <v>37366.947304607595</v>
      </c>
      <c r="W391" s="2">
        <f>Q391/(constants!$B$1 * constants!$B$2 * (110/250) * AVERAGE(0.8, 1) * 1.5)</f>
        <v>2.4215492341814522</v>
      </c>
      <c r="X391" s="3">
        <v>0.26249505807226992</v>
      </c>
      <c r="Y391" s="1">
        <f>(W391+X391)*O391</f>
        <v>301.95498287854377</v>
      </c>
      <c r="Z391" s="7">
        <v>1.1000000000000001</v>
      </c>
      <c r="AA391" s="7">
        <v>1</v>
      </c>
      <c r="AB391" s="1">
        <f>Y391*Z391*AA391</f>
        <v>332.15048116639815</v>
      </c>
      <c r="AC391" t="str">
        <f>CONCATENATE("https://wiki.52poke.com/wiki/", B391)</f>
        <v>https://wiki.52poke.com/wiki/暴雪王</v>
      </c>
      <c r="AD391" s="6">
        <f>(T391-AB391)^2</f>
        <v>2.6095567336983183E-8</v>
      </c>
      <c r="AE391" t="str">
        <f>IF(ISNUMBER(SEARCH(AE$1,$D391)),"T","")</f>
        <v/>
      </c>
      <c r="AF391" t="str">
        <f>IF(ISNUMBER(SEARCH(AF$1,$D391)),"T","")</f>
        <v/>
      </c>
      <c r="AG391" t="str">
        <f>IF(ISNUMBER(SEARCH(AG$1,$D391)),"T","")</f>
        <v/>
      </c>
      <c r="AH391" t="str">
        <f>IF(ISNUMBER(SEARCH(AH$1,$D391)),"T","")</f>
        <v>T</v>
      </c>
      <c r="AI391" t="str">
        <f>IF(ISNUMBER(SEARCH(AI$1,$D391)),"T","")</f>
        <v/>
      </c>
      <c r="AJ391" t="str">
        <f>IF(ISNUMBER(SEARCH(AJ$1,$D391)),"T","")</f>
        <v>T</v>
      </c>
      <c r="AK391" t="str">
        <f>IF(ISNUMBER(SEARCH(AK$1,$D391)),"T","")</f>
        <v/>
      </c>
      <c r="AL391" t="str">
        <f>IF(ISNUMBER(SEARCH(AL$1,$D391)),"T","")</f>
        <v/>
      </c>
      <c r="AM391" t="str">
        <f>IF(ISNUMBER(SEARCH(AM$1,$D391)),"T","")</f>
        <v/>
      </c>
      <c r="AN391" t="str">
        <f>IF(ISNUMBER(SEARCH(AN$1,$D391)),"T","")</f>
        <v/>
      </c>
      <c r="AO391" t="str">
        <f>IF(ISNUMBER(SEARCH(AO$1,$D391)),"T","")</f>
        <v/>
      </c>
      <c r="AP391" t="str">
        <f>IF(ISNUMBER(SEARCH(AP$1,$D391)),"T","")</f>
        <v/>
      </c>
      <c r="AQ391" t="str">
        <f>IF(ISNUMBER(SEARCH(AQ$1,$D391)),"T","")</f>
        <v/>
      </c>
      <c r="AR391" t="str">
        <f>IF(ISNUMBER(SEARCH(AR$1,$D391)),"T","")</f>
        <v/>
      </c>
      <c r="AS391" t="str">
        <f>IF(ISNUMBER(SEARCH(AS$1,$D391)),"T","")</f>
        <v/>
      </c>
      <c r="AT391" t="str">
        <f>IF(ISNUMBER(SEARCH(AT$1,$D391)),"T","")</f>
        <v/>
      </c>
      <c r="AU391" t="str">
        <f>IF(ISNUMBER(SEARCH(AU$1,$D391)),"T","")</f>
        <v/>
      </c>
      <c r="AV391" t="str">
        <f>IF(ISNUMBER(SEARCH(AV$1,$D391)),"T","")</f>
        <v/>
      </c>
    </row>
    <row r="392" spans="1:48" x14ac:dyDescent="0.85">
      <c r="A392">
        <v>229</v>
      </c>
      <c r="B392" t="s">
        <v>540</v>
      </c>
      <c r="C392" t="s">
        <v>541</v>
      </c>
      <c r="D392" t="s">
        <v>538</v>
      </c>
      <c r="E392">
        <v>2</v>
      </c>
      <c r="F392">
        <v>75</v>
      </c>
      <c r="G392">
        <v>90</v>
      </c>
      <c r="H392">
        <v>50</v>
      </c>
      <c r="I392">
        <v>110</v>
      </c>
      <c r="J392">
        <v>80</v>
      </c>
      <c r="K392">
        <v>95</v>
      </c>
      <c r="L392">
        <f>MAX(G392,I392)</f>
        <v>110</v>
      </c>
      <c r="M392">
        <f>MIN(H392,J392)</f>
        <v>50</v>
      </c>
      <c r="N392" s="1">
        <f>(F392*2+31)/2+60</f>
        <v>150.5</v>
      </c>
      <c r="O392" s="1">
        <f>(L392*2+31)/2+5</f>
        <v>130.5</v>
      </c>
      <c r="P392" s="1">
        <f>(M392*2+31)/2+5</f>
        <v>70.5</v>
      </c>
      <c r="Q392" s="1">
        <f>N392*P392</f>
        <v>10610.25</v>
      </c>
      <c r="R392" s="1">
        <f>((H392*2+31)/2+5)*N392</f>
        <v>10610.25</v>
      </c>
      <c r="S392" s="1">
        <f>((J392*2+31)/2+5)*N392</f>
        <v>15125.25</v>
      </c>
      <c r="T392" s="1">
        <v>332.06312835932874</v>
      </c>
      <c r="U392" s="1">
        <f>IF(T392&lt;200, 0, T392)</f>
        <v>332.06312835932874</v>
      </c>
      <c r="V392" s="5">
        <f>U392*O392</f>
        <v>43334.238250892398</v>
      </c>
      <c r="W392" s="2">
        <f>Q392/(constants!$B$1 * constants!$B$2 * (110/250) * AVERAGE(0.8, 1) * 1.5)</f>
        <v>1.6256144484885564</v>
      </c>
      <c r="X392" s="3">
        <v>0.68760744328213874</v>
      </c>
      <c r="Y392" s="1">
        <f>(W392+X392)*O392</f>
        <v>301.8754568760757</v>
      </c>
      <c r="Z392" s="7">
        <v>1.1000000000000001</v>
      </c>
      <c r="AA392" s="7">
        <v>1</v>
      </c>
      <c r="AB392" s="1">
        <f>Y392*Z392*AA392</f>
        <v>332.06300256368331</v>
      </c>
      <c r="AC392" t="str">
        <f>CONCATENATE("https://wiki.52poke.com/wiki/", B392)</f>
        <v>https://wiki.52poke.com/wiki/黑鲁加</v>
      </c>
      <c r="AD392" s="6">
        <f>(T392-AB392)^2</f>
        <v>1.5824544409408427E-8</v>
      </c>
      <c r="AE392" t="str">
        <f>IF(ISNUMBER(SEARCH(AE$1,$D392)),"T","")</f>
        <v/>
      </c>
      <c r="AF392" t="str">
        <f>IF(ISNUMBER(SEARCH(AF$1,$D392)),"T","")</f>
        <v>T</v>
      </c>
      <c r="AG392" t="str">
        <f>IF(ISNUMBER(SEARCH(AG$1,$D392)),"T","")</f>
        <v/>
      </c>
      <c r="AH392" t="str">
        <f>IF(ISNUMBER(SEARCH(AH$1,$D392)),"T","")</f>
        <v/>
      </c>
      <c r="AI392" t="str">
        <f>IF(ISNUMBER(SEARCH(AI$1,$D392)),"T","")</f>
        <v/>
      </c>
      <c r="AJ392" t="str">
        <f>IF(ISNUMBER(SEARCH(AJ$1,$D392)),"T","")</f>
        <v/>
      </c>
      <c r="AK392" t="str">
        <f>IF(ISNUMBER(SEARCH(AK$1,$D392)),"T","")</f>
        <v/>
      </c>
      <c r="AL392" t="str">
        <f>IF(ISNUMBER(SEARCH(AL$1,$D392)),"T","")</f>
        <v/>
      </c>
      <c r="AM392" t="str">
        <f>IF(ISNUMBER(SEARCH(AM$1,$D392)),"T","")</f>
        <v/>
      </c>
      <c r="AN392" t="str">
        <f>IF(ISNUMBER(SEARCH(AN$1,$D392)),"T","")</f>
        <v/>
      </c>
      <c r="AO392" t="str">
        <f>IF(ISNUMBER(SEARCH(AO$1,$D392)),"T","")</f>
        <v/>
      </c>
      <c r="AP392" t="str">
        <f>IF(ISNUMBER(SEARCH(AP$1,$D392)),"T","")</f>
        <v/>
      </c>
      <c r="AQ392" t="str">
        <f>IF(ISNUMBER(SEARCH(AQ$1,$D392)),"T","")</f>
        <v/>
      </c>
      <c r="AR392" t="str">
        <f>IF(ISNUMBER(SEARCH(AR$1,$D392)),"T","")</f>
        <v/>
      </c>
      <c r="AS392" t="str">
        <f>IF(ISNUMBER(SEARCH(AS$1,$D392)),"T","")</f>
        <v/>
      </c>
      <c r="AT392" t="str">
        <f>IF(ISNUMBER(SEARCH(AT$1,$D392)),"T","")</f>
        <v>T</v>
      </c>
      <c r="AU392" t="str">
        <f>IF(ISNUMBER(SEARCH(AU$1,$D392)),"T","")</f>
        <v/>
      </c>
      <c r="AV392" t="str">
        <f>IF(ISNUMBER(SEARCH(AV$1,$D392)),"T","")</f>
        <v/>
      </c>
    </row>
    <row r="393" spans="1:48" x14ac:dyDescent="0.85">
      <c r="A393">
        <v>743</v>
      </c>
      <c r="B393" t="s">
        <v>1651</v>
      </c>
      <c r="C393" t="s">
        <v>1652</v>
      </c>
      <c r="D393" t="s">
        <v>1649</v>
      </c>
      <c r="E393">
        <v>7</v>
      </c>
      <c r="F393">
        <v>60</v>
      </c>
      <c r="G393">
        <v>55</v>
      </c>
      <c r="H393">
        <v>60</v>
      </c>
      <c r="I393">
        <v>95</v>
      </c>
      <c r="J393">
        <v>70</v>
      </c>
      <c r="K393">
        <v>124</v>
      </c>
      <c r="L393">
        <f>MAX(G393,I393)</f>
        <v>95</v>
      </c>
      <c r="M393">
        <f>MIN(H393,J393)</f>
        <v>60</v>
      </c>
      <c r="N393" s="1">
        <f>(F393*2+31)/2+60</f>
        <v>135.5</v>
      </c>
      <c r="O393" s="1">
        <f>(L393*2+31)/2+5</f>
        <v>115.5</v>
      </c>
      <c r="P393" s="1">
        <f>(M393*2+31)/2+5</f>
        <v>80.5</v>
      </c>
      <c r="Q393" s="1">
        <f>N393*P393</f>
        <v>10907.75</v>
      </c>
      <c r="R393" s="1">
        <f>((H393*2+31)/2+5)*N393</f>
        <v>10907.75</v>
      </c>
      <c r="S393" s="1">
        <f>((J393*2+31)/2+5)*N393</f>
        <v>12262.75</v>
      </c>
      <c r="T393" s="1">
        <v>331.95466801505279</v>
      </c>
      <c r="U393" s="1">
        <f>IF(T393&lt;200, 0, T393)</f>
        <v>331.95466801505279</v>
      </c>
      <c r="V393" s="5">
        <f>U393*O393</f>
        <v>38340.764155738594</v>
      </c>
      <c r="W393" s="2">
        <f>Q393/(constants!$B$1 * constants!$B$2 * (110/250) * AVERAGE(0.8, 1) * 1.5)</f>
        <v>1.6711949294786692</v>
      </c>
      <c r="X393" s="3">
        <v>0.94159179666792325</v>
      </c>
      <c r="Y393" s="1">
        <f>(W393+X393)*O393</f>
        <v>301.77686686993144</v>
      </c>
      <c r="Z393" s="7">
        <v>1.1000000000000001</v>
      </c>
      <c r="AA393" s="7">
        <v>1</v>
      </c>
      <c r="AB393" s="1">
        <f>Y393*Z393*AA393</f>
        <v>331.95455355692462</v>
      </c>
      <c r="AC393" t="str">
        <f>CONCATENATE("https://wiki.52poke.com/wiki/", B393)</f>
        <v>https://wiki.52poke.com/wiki/蝶结萌虻</v>
      </c>
      <c r="AD393" s="6">
        <f>(T393-AB393)^2</f>
        <v>1.3100663103370102E-8</v>
      </c>
      <c r="AE393" t="str">
        <f>IF(ISNUMBER(SEARCH(AE$1,$D393)),"T","")</f>
        <v/>
      </c>
      <c r="AF393" t="str">
        <f>IF(ISNUMBER(SEARCH(AF$1,$D393)),"T","")</f>
        <v/>
      </c>
      <c r="AG393" t="str">
        <f>IF(ISNUMBER(SEARCH(AG$1,$D393)),"T","")</f>
        <v/>
      </c>
      <c r="AH393" t="str">
        <f>IF(ISNUMBER(SEARCH(AH$1,$D393)),"T","")</f>
        <v/>
      </c>
      <c r="AI393" t="str">
        <f>IF(ISNUMBER(SEARCH(AI$1,$D393)),"T","")</f>
        <v/>
      </c>
      <c r="AJ393" t="str">
        <f>IF(ISNUMBER(SEARCH(AJ$1,$D393)),"T","")</f>
        <v/>
      </c>
      <c r="AK393" t="str">
        <f>IF(ISNUMBER(SEARCH(AK$1,$D393)),"T","")</f>
        <v/>
      </c>
      <c r="AL393" t="str">
        <f>IF(ISNUMBER(SEARCH(AL$1,$D393)),"T","")</f>
        <v/>
      </c>
      <c r="AM393" t="str">
        <f>IF(ISNUMBER(SEARCH(AM$1,$D393)),"T","")</f>
        <v/>
      </c>
      <c r="AN393" t="str">
        <f>IF(ISNUMBER(SEARCH(AN$1,$D393)),"T","")</f>
        <v/>
      </c>
      <c r="AO393" t="str">
        <f>IF(ISNUMBER(SEARCH(AO$1,$D393)),"T","")</f>
        <v/>
      </c>
      <c r="AP393" t="str">
        <f>IF(ISNUMBER(SEARCH(AP$1,$D393)),"T","")</f>
        <v>T</v>
      </c>
      <c r="AQ393" t="str">
        <f>IF(ISNUMBER(SEARCH(AQ$1,$D393)),"T","")</f>
        <v/>
      </c>
      <c r="AR393" t="str">
        <f>IF(ISNUMBER(SEARCH(AR$1,$D393)),"T","")</f>
        <v/>
      </c>
      <c r="AS393" t="str">
        <f>IF(ISNUMBER(SEARCH(AS$1,$D393)),"T","")</f>
        <v/>
      </c>
      <c r="AT393" t="str">
        <f>IF(ISNUMBER(SEARCH(AT$1,$D393)),"T","")</f>
        <v/>
      </c>
      <c r="AU393" t="str">
        <f>IF(ISNUMBER(SEARCH(AU$1,$D393)),"T","")</f>
        <v/>
      </c>
      <c r="AV393" t="str">
        <f>IF(ISNUMBER(SEARCH(AV$1,$D393)),"T","")</f>
        <v>T</v>
      </c>
    </row>
    <row r="394" spans="1:48" x14ac:dyDescent="0.85">
      <c r="A394">
        <v>321</v>
      </c>
      <c r="B394" t="s">
        <v>739</v>
      </c>
      <c r="C394" t="s">
        <v>740</v>
      </c>
      <c r="D394" t="s">
        <v>25</v>
      </c>
      <c r="E394">
        <v>3</v>
      </c>
      <c r="F394">
        <v>170</v>
      </c>
      <c r="G394">
        <v>90</v>
      </c>
      <c r="H394">
        <v>45</v>
      </c>
      <c r="I394">
        <v>90</v>
      </c>
      <c r="J394">
        <v>45</v>
      </c>
      <c r="K394">
        <v>60</v>
      </c>
      <c r="L394">
        <f>MAX(G394,I394)</f>
        <v>90</v>
      </c>
      <c r="M394">
        <f>MIN(H394,J394)</f>
        <v>45</v>
      </c>
      <c r="N394" s="1">
        <f>(F394*2+31)/2+60</f>
        <v>245.5</v>
      </c>
      <c r="O394" s="1">
        <f>(L394*2+31)/2+5</f>
        <v>110.5</v>
      </c>
      <c r="P394" s="1">
        <f>(M394*2+31)/2+5</f>
        <v>65.5</v>
      </c>
      <c r="Q394" s="1">
        <f>N394*P394</f>
        <v>16080.25</v>
      </c>
      <c r="R394" s="1">
        <f>((H394*2+31)/2+5)*N394</f>
        <v>16080.25</v>
      </c>
      <c r="S394" s="1">
        <f>((J394*2+31)/2+5)*N394</f>
        <v>16080.25</v>
      </c>
      <c r="T394" s="1">
        <v>331.89021096220057</v>
      </c>
      <c r="U394" s="1">
        <f>IF(T394&lt;200, 0, T394)</f>
        <v>331.89021096220057</v>
      </c>
      <c r="V394" s="5">
        <f>U394*O394</f>
        <v>36673.86831132316</v>
      </c>
      <c r="W394" s="2">
        <f>Q394/(constants!$B$1 * constants!$B$2 * (110/250) * AVERAGE(0.8, 1) * 1.5)</f>
        <v>2.4636824519034053</v>
      </c>
      <c r="X394" s="3">
        <v>0.26679923902285019</v>
      </c>
      <c r="Y394" s="1">
        <f>(W394+X394)*O394</f>
        <v>301.71822684735122</v>
      </c>
      <c r="Z394" s="7">
        <v>1.1000000000000001</v>
      </c>
      <c r="AA394" s="7">
        <v>1</v>
      </c>
      <c r="AB394" s="1">
        <f>Y394*Z394*AA394</f>
        <v>331.89004953208638</v>
      </c>
      <c r="AC394" t="str">
        <f>CONCATENATE("https://wiki.52poke.com/wiki/", B394)</f>
        <v>https://wiki.52poke.com/wiki/吼鲸王</v>
      </c>
      <c r="AD394" s="6">
        <f>(T394-AB394)^2</f>
        <v>2.6059681767363418E-8</v>
      </c>
      <c r="AE394" t="str">
        <f>IF(ISNUMBER(SEARCH(AE$1,$D394)),"T","")</f>
        <v/>
      </c>
      <c r="AF394" t="str">
        <f>IF(ISNUMBER(SEARCH(AF$1,$D394)),"T","")</f>
        <v/>
      </c>
      <c r="AG394" t="str">
        <f>IF(ISNUMBER(SEARCH(AG$1,$D394)),"T","")</f>
        <v>T</v>
      </c>
      <c r="AH394" t="str">
        <f>IF(ISNUMBER(SEARCH(AH$1,$D394)),"T","")</f>
        <v/>
      </c>
      <c r="AI394" t="str">
        <f>IF(ISNUMBER(SEARCH(AI$1,$D394)),"T","")</f>
        <v/>
      </c>
      <c r="AJ394" t="str">
        <f>IF(ISNUMBER(SEARCH(AJ$1,$D394)),"T","")</f>
        <v/>
      </c>
      <c r="AK394" t="str">
        <f>IF(ISNUMBER(SEARCH(AK$1,$D394)),"T","")</f>
        <v/>
      </c>
      <c r="AL394" t="str">
        <f>IF(ISNUMBER(SEARCH(AL$1,$D394)),"T","")</f>
        <v/>
      </c>
      <c r="AM394" t="str">
        <f>IF(ISNUMBER(SEARCH(AM$1,$D394)),"T","")</f>
        <v/>
      </c>
      <c r="AN394" t="str">
        <f>IF(ISNUMBER(SEARCH(AN$1,$D394)),"T","")</f>
        <v/>
      </c>
      <c r="AO394" t="str">
        <f>IF(ISNUMBER(SEARCH(AO$1,$D394)),"T","")</f>
        <v/>
      </c>
      <c r="AP394" t="str">
        <f>IF(ISNUMBER(SEARCH(AP$1,$D394)),"T","")</f>
        <v/>
      </c>
      <c r="AQ394" t="str">
        <f>IF(ISNUMBER(SEARCH(AQ$1,$D394)),"T","")</f>
        <v/>
      </c>
      <c r="AR394" t="str">
        <f>IF(ISNUMBER(SEARCH(AR$1,$D394)),"T","")</f>
        <v/>
      </c>
      <c r="AS394" t="str">
        <f>IF(ISNUMBER(SEARCH(AS$1,$D394)),"T","")</f>
        <v/>
      </c>
      <c r="AT394" t="str">
        <f>IF(ISNUMBER(SEARCH(AT$1,$D394)),"T","")</f>
        <v/>
      </c>
      <c r="AU394" t="str">
        <f>IF(ISNUMBER(SEARCH(AU$1,$D394)),"T","")</f>
        <v/>
      </c>
      <c r="AV394" t="str">
        <f>IF(ISNUMBER(SEARCH(AV$1,$D394)),"T","")</f>
        <v/>
      </c>
    </row>
    <row r="395" spans="1:48" x14ac:dyDescent="0.85">
      <c r="A395">
        <v>683</v>
      </c>
      <c r="B395" t="s">
        <v>1515</v>
      </c>
      <c r="C395" t="s">
        <v>1516</v>
      </c>
      <c r="D395" t="s">
        <v>92</v>
      </c>
      <c r="E395">
        <v>6</v>
      </c>
      <c r="F395">
        <v>101</v>
      </c>
      <c r="G395">
        <v>72</v>
      </c>
      <c r="H395">
        <v>72</v>
      </c>
      <c r="I395">
        <v>99</v>
      </c>
      <c r="J395">
        <v>89</v>
      </c>
      <c r="K395">
        <v>29</v>
      </c>
      <c r="L395">
        <f>MAX(G395,I395)</f>
        <v>99</v>
      </c>
      <c r="M395">
        <f>MIN(H395,J395)</f>
        <v>72</v>
      </c>
      <c r="N395" s="1">
        <f>(F395*2+31)/2+60</f>
        <v>176.5</v>
      </c>
      <c r="O395" s="1">
        <f>(L395*2+31)/2+5</f>
        <v>119.5</v>
      </c>
      <c r="P395" s="1">
        <f>(M395*2+31)/2+5</f>
        <v>92.5</v>
      </c>
      <c r="Q395" s="1">
        <f>N395*P395</f>
        <v>16326.25</v>
      </c>
      <c r="R395" s="1">
        <f>((H395*2+31)/2+5)*N395</f>
        <v>16326.25</v>
      </c>
      <c r="S395" s="1">
        <f>((J395*2+31)/2+5)*N395</f>
        <v>19326.75</v>
      </c>
      <c r="T395" s="1">
        <v>331.0852300845325</v>
      </c>
      <c r="U395" s="1">
        <f>IF(T395&lt;200, 0, T395)</f>
        <v>331.0852300845325</v>
      </c>
      <c r="V395" s="5">
        <f>U395*O395</f>
        <v>39564.684995101634</v>
      </c>
      <c r="W395" s="2">
        <f>Q395/(constants!$B$1 * constants!$B$2 * (110/250) * AVERAGE(0.8, 1) * 1.5)</f>
        <v>2.5013725303019525</v>
      </c>
      <c r="X395" s="3">
        <v>1.7342211695147158E-2</v>
      </c>
      <c r="Y395" s="1">
        <f>(W395+X395)*O395</f>
        <v>300.98641166865337</v>
      </c>
      <c r="Z395" s="7">
        <v>1.1000000000000001</v>
      </c>
      <c r="AA395" s="7">
        <v>1</v>
      </c>
      <c r="AB395" s="1">
        <f>Y395*Z395*AA395</f>
        <v>331.08505283551875</v>
      </c>
      <c r="AC395" t="str">
        <f>CONCATENATE("https://wiki.52poke.com/wiki/", B395)</f>
        <v>https://wiki.52poke.com/wiki/芳香精</v>
      </c>
      <c r="AD395" s="6">
        <f>(T395-AB395)^2</f>
        <v>3.141721287375074E-8</v>
      </c>
      <c r="AE395" t="str">
        <f>IF(ISNUMBER(SEARCH(AE$1,$D395)),"T","")</f>
        <v/>
      </c>
      <c r="AF395" t="str">
        <f>IF(ISNUMBER(SEARCH(AF$1,$D395)),"T","")</f>
        <v/>
      </c>
      <c r="AG395" t="str">
        <f>IF(ISNUMBER(SEARCH(AG$1,$D395)),"T","")</f>
        <v/>
      </c>
      <c r="AH395" t="str">
        <f>IF(ISNUMBER(SEARCH(AH$1,$D395)),"T","")</f>
        <v/>
      </c>
      <c r="AI395" t="str">
        <f>IF(ISNUMBER(SEARCH(AI$1,$D395)),"T","")</f>
        <v/>
      </c>
      <c r="AJ395" t="str">
        <f>IF(ISNUMBER(SEARCH(AJ$1,$D395)),"T","")</f>
        <v/>
      </c>
      <c r="AK395" t="str">
        <f>IF(ISNUMBER(SEARCH(AK$1,$D395)),"T","")</f>
        <v/>
      </c>
      <c r="AL395" t="str">
        <f>IF(ISNUMBER(SEARCH(AL$1,$D395)),"T","")</f>
        <v/>
      </c>
      <c r="AM395" t="str">
        <f>IF(ISNUMBER(SEARCH(AM$1,$D395)),"T","")</f>
        <v/>
      </c>
      <c r="AN395" t="str">
        <f>IF(ISNUMBER(SEARCH(AN$1,$D395)),"T","")</f>
        <v/>
      </c>
      <c r="AO395" t="str">
        <f>IF(ISNUMBER(SEARCH(AO$1,$D395)),"T","")</f>
        <v/>
      </c>
      <c r="AP395" t="str">
        <f>IF(ISNUMBER(SEARCH(AP$1,$D395)),"T","")</f>
        <v/>
      </c>
      <c r="AQ395" t="str">
        <f>IF(ISNUMBER(SEARCH(AQ$1,$D395)),"T","")</f>
        <v/>
      </c>
      <c r="AR395" t="str">
        <f>IF(ISNUMBER(SEARCH(AR$1,$D395)),"T","")</f>
        <v/>
      </c>
      <c r="AS395" t="str">
        <f>IF(ISNUMBER(SEARCH(AS$1,$D395)),"T","")</f>
        <v/>
      </c>
      <c r="AT395" t="str">
        <f>IF(ISNUMBER(SEARCH(AT$1,$D395)),"T","")</f>
        <v/>
      </c>
      <c r="AU395" t="str">
        <f>IF(ISNUMBER(SEARCH(AU$1,$D395)),"T","")</f>
        <v/>
      </c>
      <c r="AV395" t="str">
        <f>IF(ISNUMBER(SEARCH(AV$1,$D395)),"T","")</f>
        <v>T</v>
      </c>
    </row>
    <row r="396" spans="1:48" x14ac:dyDescent="0.85">
      <c r="A396">
        <v>563</v>
      </c>
      <c r="B396" t="s">
        <v>1255</v>
      </c>
      <c r="C396" t="s">
        <v>1256</v>
      </c>
      <c r="D396" t="s">
        <v>470</v>
      </c>
      <c r="E396">
        <v>5</v>
      </c>
      <c r="F396">
        <v>58</v>
      </c>
      <c r="G396">
        <v>50</v>
      </c>
      <c r="H396">
        <v>145</v>
      </c>
      <c r="I396">
        <v>95</v>
      </c>
      <c r="J396">
        <v>105</v>
      </c>
      <c r="K396">
        <v>30</v>
      </c>
      <c r="L396">
        <f>MAX(G396,I396)</f>
        <v>95</v>
      </c>
      <c r="M396">
        <f>MIN(H396,J396)</f>
        <v>105</v>
      </c>
      <c r="N396" s="1">
        <f>(F396*2+31)/2+60</f>
        <v>133.5</v>
      </c>
      <c r="O396" s="1">
        <f>(L396*2+31)/2+5</f>
        <v>115.5</v>
      </c>
      <c r="P396" s="1">
        <f>(M396*2+31)/2+5</f>
        <v>125.5</v>
      </c>
      <c r="Q396" s="1">
        <f>N396*P396</f>
        <v>16754.25</v>
      </c>
      <c r="R396" s="1">
        <f>((H396*2+31)/2+5)*N396</f>
        <v>22094.25</v>
      </c>
      <c r="S396" s="1">
        <f>((J396*2+31)/2+5)*N396</f>
        <v>16754.25</v>
      </c>
      <c r="T396" s="1">
        <v>330.62054572907118</v>
      </c>
      <c r="U396" s="1">
        <f>IF(T396&lt;200, 0, T396)</f>
        <v>330.62054572907118</v>
      </c>
      <c r="V396" s="5">
        <f>U396*O396</f>
        <v>38186.673031707724</v>
      </c>
      <c r="W396" s="2">
        <f>Q396/(constants!$B$1 * constants!$B$2 * (110/250) * AVERAGE(0.8, 1) * 1.5)</f>
        <v>2.5669471382473925</v>
      </c>
      <c r="X396" s="3">
        <v>3.5338339296510979E-2</v>
      </c>
      <c r="Y396" s="1">
        <f>(W396+X396)*O396</f>
        <v>300.5639726563208</v>
      </c>
      <c r="Z396" s="7">
        <v>1.1000000000000001</v>
      </c>
      <c r="AA396" s="7">
        <v>1</v>
      </c>
      <c r="AB396" s="1">
        <f>Y396*Z396*AA396</f>
        <v>330.62036992195289</v>
      </c>
      <c r="AC396" t="str">
        <f>CONCATENATE("https://wiki.52poke.com/wiki/", B396)</f>
        <v>https://wiki.52poke.com/wiki/死神棺</v>
      </c>
      <c r="AD396" s="6">
        <f>(T396-AB396)^2</f>
        <v>3.0908142843626002E-8</v>
      </c>
      <c r="AE396" t="str">
        <f>IF(ISNUMBER(SEARCH(AE$1,$D396)),"T","")</f>
        <v/>
      </c>
      <c r="AF396" t="str">
        <f>IF(ISNUMBER(SEARCH(AF$1,$D396)),"T","")</f>
        <v/>
      </c>
      <c r="AG396" t="str">
        <f>IF(ISNUMBER(SEARCH(AG$1,$D396)),"T","")</f>
        <v/>
      </c>
      <c r="AH396" t="str">
        <f>IF(ISNUMBER(SEARCH(AH$1,$D396)),"T","")</f>
        <v/>
      </c>
      <c r="AI396" t="str">
        <f>IF(ISNUMBER(SEARCH(AI$1,$D396)),"T","")</f>
        <v/>
      </c>
      <c r="AJ396" t="str">
        <f>IF(ISNUMBER(SEARCH(AJ$1,$D396)),"T","")</f>
        <v/>
      </c>
      <c r="AK396" t="str">
        <f>IF(ISNUMBER(SEARCH(AK$1,$D396)),"T","")</f>
        <v/>
      </c>
      <c r="AL396" t="str">
        <f>IF(ISNUMBER(SEARCH(AL$1,$D396)),"T","")</f>
        <v/>
      </c>
      <c r="AM396" t="str">
        <f>IF(ISNUMBER(SEARCH(AM$1,$D396)),"T","")</f>
        <v/>
      </c>
      <c r="AN396" t="str">
        <f>IF(ISNUMBER(SEARCH(AN$1,$D396)),"T","")</f>
        <v/>
      </c>
      <c r="AO396" t="str">
        <f>IF(ISNUMBER(SEARCH(AO$1,$D396)),"T","")</f>
        <v/>
      </c>
      <c r="AP396" t="str">
        <f>IF(ISNUMBER(SEARCH(AP$1,$D396)),"T","")</f>
        <v/>
      </c>
      <c r="AQ396" t="str">
        <f>IF(ISNUMBER(SEARCH(AQ$1,$D396)),"T","")</f>
        <v/>
      </c>
      <c r="AR396" t="str">
        <f>IF(ISNUMBER(SEARCH(AR$1,$D396)),"T","")</f>
        <v>T</v>
      </c>
      <c r="AS396" t="str">
        <f>IF(ISNUMBER(SEARCH(AS$1,$D396)),"T","")</f>
        <v/>
      </c>
      <c r="AT396" t="str">
        <f>IF(ISNUMBER(SEARCH(AT$1,$D396)),"T","")</f>
        <v/>
      </c>
      <c r="AU396" t="str">
        <f>IF(ISNUMBER(SEARCH(AU$1,$D396)),"T","")</f>
        <v/>
      </c>
      <c r="AV396" t="str">
        <f>IF(ISNUMBER(SEARCH(AV$1,$D396)),"T","")</f>
        <v/>
      </c>
    </row>
    <row r="397" spans="1:48" x14ac:dyDescent="0.85">
      <c r="A397">
        <v>18</v>
      </c>
      <c r="B397" t="s">
        <v>51</v>
      </c>
      <c r="C397" t="s">
        <v>52</v>
      </c>
      <c r="D397" t="s">
        <v>47</v>
      </c>
      <c r="E397">
        <v>1</v>
      </c>
      <c r="F397">
        <v>83</v>
      </c>
      <c r="G397">
        <v>80</v>
      </c>
      <c r="H397">
        <v>75</v>
      </c>
      <c r="I397">
        <v>70</v>
      </c>
      <c r="J397">
        <v>70</v>
      </c>
      <c r="K397">
        <v>101</v>
      </c>
      <c r="L397">
        <f>MAX(G397,I397)</f>
        <v>80</v>
      </c>
      <c r="M397">
        <f>MIN(H397,J397)</f>
        <v>70</v>
      </c>
      <c r="N397" s="1">
        <f>(F397*2+31)/2+60</f>
        <v>158.5</v>
      </c>
      <c r="O397" s="1">
        <f>(L397*2+31)/2+5</f>
        <v>100.5</v>
      </c>
      <c r="P397" s="1">
        <f>(M397*2+31)/2+5</f>
        <v>90.5</v>
      </c>
      <c r="Q397" s="1">
        <f>N397*P397</f>
        <v>14344.25</v>
      </c>
      <c r="R397" s="1">
        <f>((H397*2+31)/2+5)*N397</f>
        <v>15136.75</v>
      </c>
      <c r="S397" s="1">
        <f>((J397*2+31)/2+5)*N397</f>
        <v>14344.25</v>
      </c>
      <c r="T397" s="1">
        <v>330.15967323625364</v>
      </c>
      <c r="U397" s="1">
        <f>IF(T397&lt;200, 0, T397)</f>
        <v>330.15967323625364</v>
      </c>
      <c r="V397" s="5">
        <f>U397*O397</f>
        <v>33181.047160243492</v>
      </c>
      <c r="W397" s="2">
        <f>Q397/(constants!$B$1 * constants!$B$2 * (110/250) * AVERAGE(0.8, 1) * 1.5)</f>
        <v>2.1977069393022761</v>
      </c>
      <c r="X397" s="3">
        <v>0.78881085595582756</v>
      </c>
      <c r="Y397" s="1">
        <f>(W397+X397)*O397</f>
        <v>300.14503842343942</v>
      </c>
      <c r="Z397" s="7">
        <v>1.1000000000000001</v>
      </c>
      <c r="AA397" s="7">
        <v>1</v>
      </c>
      <c r="AB397" s="1">
        <f>Y397*Z397*AA397</f>
        <v>330.15954226578339</v>
      </c>
      <c r="AC397" t="str">
        <f>CONCATENATE("https://wiki.52poke.com/wiki/", B397)</f>
        <v>https://wiki.52poke.com/wiki/大比鸟</v>
      </c>
      <c r="AD397" s="6">
        <f>(T397-AB397)^2</f>
        <v>1.7153264078062248E-8</v>
      </c>
      <c r="AE397" t="str">
        <f>IF(ISNUMBER(SEARCH(AE$1,$D397)),"T","")</f>
        <v>T</v>
      </c>
      <c r="AF397" t="str">
        <f>IF(ISNUMBER(SEARCH(AF$1,$D397)),"T","")</f>
        <v/>
      </c>
      <c r="AG397" t="str">
        <f>IF(ISNUMBER(SEARCH(AG$1,$D397)),"T","")</f>
        <v/>
      </c>
      <c r="AH397" t="str">
        <f>IF(ISNUMBER(SEARCH(AH$1,$D397)),"T","")</f>
        <v/>
      </c>
      <c r="AI397" t="str">
        <f>IF(ISNUMBER(SEARCH(AI$1,$D397)),"T","")</f>
        <v/>
      </c>
      <c r="AJ397" t="str">
        <f>IF(ISNUMBER(SEARCH(AJ$1,$D397)),"T","")</f>
        <v/>
      </c>
      <c r="AK397" t="str">
        <f>IF(ISNUMBER(SEARCH(AK$1,$D397)),"T","")</f>
        <v/>
      </c>
      <c r="AL397" t="str">
        <f>IF(ISNUMBER(SEARCH(AL$1,$D397)),"T","")</f>
        <v/>
      </c>
      <c r="AM397" t="str">
        <f>IF(ISNUMBER(SEARCH(AM$1,$D397)),"T","")</f>
        <v/>
      </c>
      <c r="AN397" t="str">
        <f>IF(ISNUMBER(SEARCH(AN$1,$D397)),"T","")</f>
        <v>T</v>
      </c>
      <c r="AO397" t="str">
        <f>IF(ISNUMBER(SEARCH(AO$1,$D397)),"T","")</f>
        <v/>
      </c>
      <c r="AP397" t="str">
        <f>IF(ISNUMBER(SEARCH(AP$1,$D397)),"T","")</f>
        <v/>
      </c>
      <c r="AQ397" t="str">
        <f>IF(ISNUMBER(SEARCH(AQ$1,$D397)),"T","")</f>
        <v/>
      </c>
      <c r="AR397" t="str">
        <f>IF(ISNUMBER(SEARCH(AR$1,$D397)),"T","")</f>
        <v/>
      </c>
      <c r="AS397" t="str">
        <f>IF(ISNUMBER(SEARCH(AS$1,$D397)),"T","")</f>
        <v/>
      </c>
      <c r="AT397" t="str">
        <f>IF(ISNUMBER(SEARCH(AT$1,$D397)),"T","")</f>
        <v/>
      </c>
      <c r="AU397" t="str">
        <f>IF(ISNUMBER(SEARCH(AU$1,$D397)),"T","")</f>
        <v/>
      </c>
      <c r="AV397" t="str">
        <f>IF(ISNUMBER(SEARCH(AV$1,$D397)),"T","")</f>
        <v/>
      </c>
    </row>
    <row r="398" spans="1:48" x14ac:dyDescent="0.85">
      <c r="A398">
        <v>836</v>
      </c>
      <c r="B398" t="s">
        <v>1850</v>
      </c>
      <c r="C398" t="s">
        <v>1851</v>
      </c>
      <c r="D398" t="s">
        <v>68</v>
      </c>
      <c r="E398">
        <v>8</v>
      </c>
      <c r="F398">
        <v>69</v>
      </c>
      <c r="G398">
        <v>90</v>
      </c>
      <c r="H398">
        <v>60</v>
      </c>
      <c r="I398">
        <v>90</v>
      </c>
      <c r="J398">
        <v>60</v>
      </c>
      <c r="K398">
        <v>121</v>
      </c>
      <c r="L398">
        <f>MAX(G398,I398)</f>
        <v>90</v>
      </c>
      <c r="M398">
        <f>MIN(H398,J398)</f>
        <v>60</v>
      </c>
      <c r="N398" s="1">
        <f>(F398*2+31)/2+60</f>
        <v>144.5</v>
      </c>
      <c r="O398" s="1">
        <f>(L398*2+31)/2+5</f>
        <v>110.5</v>
      </c>
      <c r="P398" s="1">
        <f>(M398*2+31)/2+5</f>
        <v>80.5</v>
      </c>
      <c r="Q398" s="1">
        <f>N398*P398</f>
        <v>11632.25</v>
      </c>
      <c r="R398" s="1">
        <f>((H398*2+31)/2+5)*N398</f>
        <v>11632.25</v>
      </c>
      <c r="S398" s="1">
        <f>((J398*2+31)/2+5)*N398</f>
        <v>11632.25</v>
      </c>
      <c r="T398" s="1">
        <v>329.78090771529179</v>
      </c>
      <c r="U398" s="1">
        <f>IF(T398&lt;200, 0, T398)</f>
        <v>329.78090771529179</v>
      </c>
      <c r="V398" s="5">
        <f>U398*O398</f>
        <v>36440.790302539746</v>
      </c>
      <c r="W398" s="2">
        <f>Q398/(constants!$B$1 * constants!$B$2 * (110/250) * AVERAGE(0.8, 1) * 1.5)</f>
        <v>1.7821968067134148</v>
      </c>
      <c r="X398" s="3">
        <v>0.93093187233869201</v>
      </c>
      <c r="Y398" s="1">
        <f>(W398+X398)*O398</f>
        <v>299.80071903525777</v>
      </c>
      <c r="Z398" s="7">
        <v>1.1000000000000001</v>
      </c>
      <c r="AA398" s="7">
        <v>1</v>
      </c>
      <c r="AB398" s="1">
        <f>Y398*Z398*AA398</f>
        <v>329.78079093878358</v>
      </c>
      <c r="AC398" t="str">
        <f>CONCATENATE("https://wiki.52poke.com/wiki/", B398)</f>
        <v>https://wiki.52poke.com/wiki/逐电犬</v>
      </c>
      <c r="AD398" s="6">
        <f>(T398-AB398)^2</f>
        <v>1.3636752869088362E-8</v>
      </c>
      <c r="AE398" t="str">
        <f>IF(ISNUMBER(SEARCH(AE$1,$D398)),"T","")</f>
        <v/>
      </c>
      <c r="AF398" t="str">
        <f>IF(ISNUMBER(SEARCH(AF$1,$D398)),"T","")</f>
        <v/>
      </c>
      <c r="AG398" t="str">
        <f>IF(ISNUMBER(SEARCH(AG$1,$D398)),"T","")</f>
        <v/>
      </c>
      <c r="AH398" t="str">
        <f>IF(ISNUMBER(SEARCH(AH$1,$D398)),"T","")</f>
        <v/>
      </c>
      <c r="AI398" t="str">
        <f>IF(ISNUMBER(SEARCH(AI$1,$D398)),"T","")</f>
        <v>T</v>
      </c>
      <c r="AJ398" t="str">
        <f>IF(ISNUMBER(SEARCH(AJ$1,$D398)),"T","")</f>
        <v/>
      </c>
      <c r="AK398" t="str">
        <f>IF(ISNUMBER(SEARCH(AK$1,$D398)),"T","")</f>
        <v/>
      </c>
      <c r="AL398" t="str">
        <f>IF(ISNUMBER(SEARCH(AL$1,$D398)),"T","")</f>
        <v/>
      </c>
      <c r="AM398" t="str">
        <f>IF(ISNUMBER(SEARCH(AM$1,$D398)),"T","")</f>
        <v/>
      </c>
      <c r="AN398" t="str">
        <f>IF(ISNUMBER(SEARCH(AN$1,$D398)),"T","")</f>
        <v/>
      </c>
      <c r="AO398" t="str">
        <f>IF(ISNUMBER(SEARCH(AO$1,$D398)),"T","")</f>
        <v/>
      </c>
      <c r="AP398" t="str">
        <f>IF(ISNUMBER(SEARCH(AP$1,$D398)),"T","")</f>
        <v/>
      </c>
      <c r="AQ398" t="str">
        <f>IF(ISNUMBER(SEARCH(AQ$1,$D398)),"T","")</f>
        <v/>
      </c>
      <c r="AR398" t="str">
        <f>IF(ISNUMBER(SEARCH(AR$1,$D398)),"T","")</f>
        <v/>
      </c>
      <c r="AS398" t="str">
        <f>IF(ISNUMBER(SEARCH(AS$1,$D398)),"T","")</f>
        <v/>
      </c>
      <c r="AT398" t="str">
        <f>IF(ISNUMBER(SEARCH(AT$1,$D398)),"T","")</f>
        <v/>
      </c>
      <c r="AU398" t="str">
        <f>IF(ISNUMBER(SEARCH(AU$1,$D398)),"T","")</f>
        <v/>
      </c>
      <c r="AV398" t="str">
        <f>IF(ISNUMBER(SEARCH(AV$1,$D398)),"T","")</f>
        <v/>
      </c>
    </row>
    <row r="399" spans="1:48" x14ac:dyDescent="0.85">
      <c r="A399">
        <v>237</v>
      </c>
      <c r="B399" t="s">
        <v>557</v>
      </c>
      <c r="C399" t="s">
        <v>558</v>
      </c>
      <c r="D399" t="s">
        <v>143</v>
      </c>
      <c r="E399">
        <v>2</v>
      </c>
      <c r="F399">
        <v>50</v>
      </c>
      <c r="G399">
        <v>95</v>
      </c>
      <c r="H399">
        <v>95</v>
      </c>
      <c r="I399">
        <v>35</v>
      </c>
      <c r="J399">
        <v>110</v>
      </c>
      <c r="K399">
        <v>70</v>
      </c>
      <c r="L399">
        <f>MAX(G399,I399)</f>
        <v>95</v>
      </c>
      <c r="M399">
        <f>MIN(H399,J399)</f>
        <v>95</v>
      </c>
      <c r="N399" s="1">
        <f>(F399*2+31)/2+60</f>
        <v>125.5</v>
      </c>
      <c r="O399" s="1">
        <f>(L399*2+31)/2+5</f>
        <v>115.5</v>
      </c>
      <c r="P399" s="1">
        <f>(M399*2+31)/2+5</f>
        <v>115.5</v>
      </c>
      <c r="Q399" s="1">
        <f>N399*P399</f>
        <v>14495.25</v>
      </c>
      <c r="R399" s="1">
        <f>((H399*2+31)/2+5)*N399</f>
        <v>14495.25</v>
      </c>
      <c r="S399" s="1">
        <f>((J399*2+31)/2+5)*N399</f>
        <v>16377.75</v>
      </c>
      <c r="T399" s="1">
        <v>329.43134508554385</v>
      </c>
      <c r="U399" s="1">
        <f>IF(T399&lt;200, 0, T399)</f>
        <v>329.43134508554385</v>
      </c>
      <c r="V399" s="5">
        <f>U399*O399</f>
        <v>38049.320357380318</v>
      </c>
      <c r="W399" s="2">
        <f>Q399/(constants!$B$1 * constants!$B$2 * (110/250) * AVERAGE(0.8, 1) * 1.5)</f>
        <v>2.2208419061241487</v>
      </c>
      <c r="X399" s="3">
        <v>0.3720836584784184</v>
      </c>
      <c r="Y399" s="1">
        <f>(W399+X399)*O399</f>
        <v>299.48290271159652</v>
      </c>
      <c r="Z399" s="7">
        <v>1.1000000000000001</v>
      </c>
      <c r="AA399" s="7">
        <v>1</v>
      </c>
      <c r="AB399" s="1">
        <f>Y399*Z399*AA399</f>
        <v>329.43119298275622</v>
      </c>
      <c r="AC399" t="str">
        <f>CONCATENATE("https://wiki.52poke.com/wiki/", B399)</f>
        <v>https://wiki.52poke.com/wiki/战舞郎</v>
      </c>
      <c r="AD399" s="6">
        <f>(T399-AB399)^2</f>
        <v>2.3135258007216044E-8</v>
      </c>
      <c r="AE399" t="str">
        <f>IF(ISNUMBER(SEARCH(AE$1,$D399)),"T","")</f>
        <v/>
      </c>
      <c r="AF399" t="str">
        <f>IF(ISNUMBER(SEARCH(AF$1,$D399)),"T","")</f>
        <v/>
      </c>
      <c r="AG399" t="str">
        <f>IF(ISNUMBER(SEARCH(AG$1,$D399)),"T","")</f>
        <v/>
      </c>
      <c r="AH399" t="str">
        <f>IF(ISNUMBER(SEARCH(AH$1,$D399)),"T","")</f>
        <v/>
      </c>
      <c r="AI399" t="str">
        <f>IF(ISNUMBER(SEARCH(AI$1,$D399)),"T","")</f>
        <v/>
      </c>
      <c r="AJ399" t="str">
        <f>IF(ISNUMBER(SEARCH(AJ$1,$D399)),"T","")</f>
        <v/>
      </c>
      <c r="AK399" t="str">
        <f>IF(ISNUMBER(SEARCH(AK$1,$D399)),"T","")</f>
        <v>T</v>
      </c>
      <c r="AL399" t="str">
        <f>IF(ISNUMBER(SEARCH(AL$1,$D399)),"T","")</f>
        <v/>
      </c>
      <c r="AM399" t="str">
        <f>IF(ISNUMBER(SEARCH(AM$1,$D399)),"T","")</f>
        <v/>
      </c>
      <c r="AN399" t="str">
        <f>IF(ISNUMBER(SEARCH(AN$1,$D399)),"T","")</f>
        <v/>
      </c>
      <c r="AO399" t="str">
        <f>IF(ISNUMBER(SEARCH(AO$1,$D399)),"T","")</f>
        <v/>
      </c>
      <c r="AP399" t="str">
        <f>IF(ISNUMBER(SEARCH(AP$1,$D399)),"T","")</f>
        <v/>
      </c>
      <c r="AQ399" t="str">
        <f>IF(ISNUMBER(SEARCH(AQ$1,$D399)),"T","")</f>
        <v/>
      </c>
      <c r="AR399" t="str">
        <f>IF(ISNUMBER(SEARCH(AR$1,$D399)),"T","")</f>
        <v/>
      </c>
      <c r="AS399" t="str">
        <f>IF(ISNUMBER(SEARCH(AS$1,$D399)),"T","")</f>
        <v/>
      </c>
      <c r="AT399" t="str">
        <f>IF(ISNUMBER(SEARCH(AT$1,$D399)),"T","")</f>
        <v/>
      </c>
      <c r="AU399" t="str">
        <f>IF(ISNUMBER(SEARCH(AU$1,$D399)),"T","")</f>
        <v/>
      </c>
      <c r="AV399" t="str">
        <f>IF(ISNUMBER(SEARCH(AV$1,$D399)),"T","")</f>
        <v/>
      </c>
    </row>
    <row r="400" spans="1:48" x14ac:dyDescent="0.85">
      <c r="A400">
        <v>867</v>
      </c>
      <c r="B400" t="s">
        <v>1917</v>
      </c>
      <c r="C400" t="s">
        <v>1918</v>
      </c>
      <c r="D400" t="s">
        <v>1253</v>
      </c>
      <c r="E400">
        <v>8</v>
      </c>
      <c r="F400">
        <v>58</v>
      </c>
      <c r="G400">
        <v>95</v>
      </c>
      <c r="H400">
        <v>145</v>
      </c>
      <c r="I400">
        <v>50</v>
      </c>
      <c r="J400">
        <v>105</v>
      </c>
      <c r="K400">
        <v>30</v>
      </c>
      <c r="L400">
        <f>MAX(G400,I400)</f>
        <v>95</v>
      </c>
      <c r="M400">
        <f>MIN(H400,J400)</f>
        <v>105</v>
      </c>
      <c r="N400" s="1">
        <f>(F400*2+31)/2+60</f>
        <v>133.5</v>
      </c>
      <c r="O400" s="1">
        <f>(L400*2+31)/2+5</f>
        <v>115.5</v>
      </c>
      <c r="P400" s="1">
        <f>(M400*2+31)/2+5</f>
        <v>125.5</v>
      </c>
      <c r="Q400" s="1">
        <f>N400*P400</f>
        <v>16754.25</v>
      </c>
      <c r="R400" s="1">
        <f>((H400*2+31)/2+5)*N400</f>
        <v>22094.25</v>
      </c>
      <c r="S400" s="1">
        <f>((J400*2+31)/2+5)*N400</f>
        <v>16754.25</v>
      </c>
      <c r="T400" s="1">
        <v>329.2912225861694</v>
      </c>
      <c r="U400" s="1">
        <f>IF(T400&lt;200, 0, T400)</f>
        <v>329.2912225861694</v>
      </c>
      <c r="V400" s="5">
        <f>U400*O400</f>
        <v>38033.136208702563</v>
      </c>
      <c r="W400" s="2">
        <f>Q400/(constants!$B$1 * constants!$B$2 * (110/250) * AVERAGE(0.8, 1) * 1.5)</f>
        <v>2.5669471382473925</v>
      </c>
      <c r="X400" s="3">
        <v>2.4875347223297206E-2</v>
      </c>
      <c r="Y400" s="1">
        <f>(W400+X400)*O400</f>
        <v>299.3554970718647</v>
      </c>
      <c r="Z400" s="7">
        <v>1.1000000000000001</v>
      </c>
      <c r="AA400" s="7">
        <v>1</v>
      </c>
      <c r="AB400" s="1">
        <f>Y400*Z400*AA400</f>
        <v>329.29104677905121</v>
      </c>
      <c r="AC400" t="str">
        <f>CONCATENATE("https://wiki.52poke.com/wiki/", B400)</f>
        <v>https://wiki.52poke.com/wiki/死神板</v>
      </c>
      <c r="AD400" s="6">
        <f>(T400-AB400)^2</f>
        <v>3.0908142803652095E-8</v>
      </c>
      <c r="AE400" t="str">
        <f>IF(ISNUMBER(SEARCH(AE$1,$D400)),"T","")</f>
        <v/>
      </c>
      <c r="AF400" t="str">
        <f>IF(ISNUMBER(SEARCH(AF$1,$D400)),"T","")</f>
        <v/>
      </c>
      <c r="AG400" t="str">
        <f>IF(ISNUMBER(SEARCH(AG$1,$D400)),"T","")</f>
        <v/>
      </c>
      <c r="AH400" t="str">
        <f>IF(ISNUMBER(SEARCH(AH$1,$D400)),"T","")</f>
        <v/>
      </c>
      <c r="AI400" t="str">
        <f>IF(ISNUMBER(SEARCH(AI$1,$D400)),"T","")</f>
        <v/>
      </c>
      <c r="AJ400" t="str">
        <f>IF(ISNUMBER(SEARCH(AJ$1,$D400)),"T","")</f>
        <v/>
      </c>
      <c r="AK400" t="str">
        <f>IF(ISNUMBER(SEARCH(AK$1,$D400)),"T","")</f>
        <v/>
      </c>
      <c r="AL400" t="str">
        <f>IF(ISNUMBER(SEARCH(AL$1,$D400)),"T","")</f>
        <v/>
      </c>
      <c r="AM400" t="str">
        <f>IF(ISNUMBER(SEARCH(AM$1,$D400)),"T","")</f>
        <v>T</v>
      </c>
      <c r="AN400" t="str">
        <f>IF(ISNUMBER(SEARCH(AN$1,$D400)),"T","")</f>
        <v/>
      </c>
      <c r="AO400" t="str">
        <f>IF(ISNUMBER(SEARCH(AO$1,$D400)),"T","")</f>
        <v/>
      </c>
      <c r="AP400" t="str">
        <f>IF(ISNUMBER(SEARCH(AP$1,$D400)),"T","")</f>
        <v/>
      </c>
      <c r="AQ400" t="str">
        <f>IF(ISNUMBER(SEARCH(AQ$1,$D400)),"T","")</f>
        <v/>
      </c>
      <c r="AR400" t="str">
        <f>IF(ISNUMBER(SEARCH(AR$1,$D400)),"T","")</f>
        <v>T</v>
      </c>
      <c r="AS400" t="str">
        <f>IF(ISNUMBER(SEARCH(AS$1,$D400)),"T","")</f>
        <v/>
      </c>
      <c r="AT400" t="str">
        <f>IF(ISNUMBER(SEARCH(AT$1,$D400)),"T","")</f>
        <v/>
      </c>
      <c r="AU400" t="str">
        <f>IF(ISNUMBER(SEARCH(AU$1,$D400)),"T","")</f>
        <v/>
      </c>
      <c r="AV400" t="str">
        <f>IF(ISNUMBER(SEARCH(AV$1,$D400)),"T","")</f>
        <v/>
      </c>
    </row>
    <row r="401" spans="1:48" x14ac:dyDescent="0.85">
      <c r="A401">
        <v>38</v>
      </c>
      <c r="B401" t="s">
        <v>99</v>
      </c>
      <c r="C401" t="s">
        <v>101</v>
      </c>
      <c r="D401" t="s">
        <v>100</v>
      </c>
      <c r="E401">
        <v>1</v>
      </c>
      <c r="F401">
        <v>73</v>
      </c>
      <c r="G401">
        <v>76</v>
      </c>
      <c r="H401">
        <v>75</v>
      </c>
      <c r="I401">
        <v>81</v>
      </c>
      <c r="J401">
        <v>100</v>
      </c>
      <c r="K401">
        <v>100</v>
      </c>
      <c r="L401">
        <f>MAX(G401,I401)</f>
        <v>81</v>
      </c>
      <c r="M401">
        <f>MIN(H401,J401)</f>
        <v>75</v>
      </c>
      <c r="N401" s="1">
        <f>(F401*2+31)/2+60</f>
        <v>148.5</v>
      </c>
      <c r="O401" s="1">
        <f>(L401*2+31)/2+5</f>
        <v>101.5</v>
      </c>
      <c r="P401" s="1">
        <f>(M401*2+31)/2+5</f>
        <v>95.5</v>
      </c>
      <c r="Q401" s="1">
        <f>N401*P401</f>
        <v>14181.75</v>
      </c>
      <c r="R401" s="1">
        <f>((H401*2+31)/2+5)*N401</f>
        <v>14181.75</v>
      </c>
      <c r="S401" s="1">
        <f>((J401*2+31)/2+5)*N401</f>
        <v>17894.25</v>
      </c>
      <c r="T401" s="1">
        <v>329.09923992562011</v>
      </c>
      <c r="U401" s="1">
        <f>IF(T401&lt;200, 0, T401)</f>
        <v>329.09923992562011</v>
      </c>
      <c r="V401" s="5">
        <f>U401*O401</f>
        <v>33403.572852450445</v>
      </c>
      <c r="W401" s="2">
        <f>Q401/(constants!$B$1 * constants!$B$2 * (110/250) * AVERAGE(0.8, 1) * 1.5)</f>
        <v>2.1728100379211219</v>
      </c>
      <c r="X401" s="3">
        <v>0.77478610314859564</v>
      </c>
      <c r="Y401" s="1">
        <f>(W401+X401)*O401</f>
        <v>299.18100831857635</v>
      </c>
      <c r="Z401" s="7">
        <v>1.1000000000000001</v>
      </c>
      <c r="AA401" s="7">
        <v>1</v>
      </c>
      <c r="AB401" s="1">
        <f>Y401*Z401*AA401</f>
        <v>329.099109150434</v>
      </c>
      <c r="AC401" t="str">
        <f>CONCATENATE("https://wiki.52poke.com/wiki/", B401)</f>
        <v>https://wiki.52poke.com/wiki/九尾</v>
      </c>
      <c r="AD401" s="6">
        <f>(T401-AB401)^2</f>
        <v>1.7102149301506765E-8</v>
      </c>
      <c r="AE401" t="str">
        <f>IF(ISNUMBER(SEARCH(AE$1,$D401)),"T","")</f>
        <v/>
      </c>
      <c r="AF401" t="str">
        <f>IF(ISNUMBER(SEARCH(AF$1,$D401)),"T","")</f>
        <v/>
      </c>
      <c r="AG401" t="str">
        <f>IF(ISNUMBER(SEARCH(AG$1,$D401)),"T","")</f>
        <v/>
      </c>
      <c r="AH401" t="str">
        <f>IF(ISNUMBER(SEARCH(AH$1,$D401)),"T","")</f>
        <v/>
      </c>
      <c r="AI401" t="str">
        <f>IF(ISNUMBER(SEARCH(AI$1,$D401)),"T","")</f>
        <v/>
      </c>
      <c r="AJ401" t="str">
        <f>IF(ISNUMBER(SEARCH(AJ$1,$D401)),"T","")</f>
        <v>T</v>
      </c>
      <c r="AK401" t="str">
        <f>IF(ISNUMBER(SEARCH(AK$1,$D401)),"T","")</f>
        <v/>
      </c>
      <c r="AL401" t="str">
        <f>IF(ISNUMBER(SEARCH(AL$1,$D401)),"T","")</f>
        <v/>
      </c>
      <c r="AM401" t="str">
        <f>IF(ISNUMBER(SEARCH(AM$1,$D401)),"T","")</f>
        <v/>
      </c>
      <c r="AN401" t="str">
        <f>IF(ISNUMBER(SEARCH(AN$1,$D401)),"T","")</f>
        <v/>
      </c>
      <c r="AO401" t="str">
        <f>IF(ISNUMBER(SEARCH(AO$1,$D401)),"T","")</f>
        <v/>
      </c>
      <c r="AP401" t="str">
        <f>IF(ISNUMBER(SEARCH(AP$1,$D401)),"T","")</f>
        <v/>
      </c>
      <c r="AQ401" t="str">
        <f>IF(ISNUMBER(SEARCH(AQ$1,$D401)),"T","")</f>
        <v/>
      </c>
      <c r="AR401" t="str">
        <f>IF(ISNUMBER(SEARCH(AR$1,$D401)),"T","")</f>
        <v/>
      </c>
      <c r="AS401" t="str">
        <f>IF(ISNUMBER(SEARCH(AS$1,$D401)),"T","")</f>
        <v/>
      </c>
      <c r="AT401" t="str">
        <f>IF(ISNUMBER(SEARCH(AT$1,$D401)),"T","")</f>
        <v/>
      </c>
      <c r="AU401" t="str">
        <f>IF(ISNUMBER(SEARCH(AU$1,$D401)),"T","")</f>
        <v/>
      </c>
      <c r="AV401" t="str">
        <f>IF(ISNUMBER(SEARCH(AV$1,$D401)),"T","")</f>
        <v>T</v>
      </c>
    </row>
    <row r="402" spans="1:48" x14ac:dyDescent="0.85">
      <c r="A402">
        <v>778</v>
      </c>
      <c r="B402" t="s">
        <v>1726</v>
      </c>
      <c r="C402" t="s">
        <v>1728</v>
      </c>
      <c r="D402" t="s">
        <v>1727</v>
      </c>
      <c r="E402">
        <v>7</v>
      </c>
      <c r="F402">
        <v>55</v>
      </c>
      <c r="G402">
        <v>90</v>
      </c>
      <c r="H402">
        <v>80</v>
      </c>
      <c r="I402">
        <v>50</v>
      </c>
      <c r="J402">
        <v>105</v>
      </c>
      <c r="K402">
        <v>96</v>
      </c>
      <c r="L402">
        <f>MAX(G402,I402)</f>
        <v>90</v>
      </c>
      <c r="M402">
        <f>MIN(H402,J402)</f>
        <v>80</v>
      </c>
      <c r="N402" s="1">
        <f>(F402*2+31)/2+60</f>
        <v>130.5</v>
      </c>
      <c r="O402" s="1">
        <f>(L402*2+31)/2+5</f>
        <v>110.5</v>
      </c>
      <c r="P402" s="1">
        <f>(M402*2+31)/2+5</f>
        <v>100.5</v>
      </c>
      <c r="Q402" s="1">
        <f>N402*P402</f>
        <v>13115.25</v>
      </c>
      <c r="R402" s="1">
        <f>((H402*2+31)/2+5)*N402</f>
        <v>13115.25</v>
      </c>
      <c r="S402" s="1">
        <f>((J402*2+31)/2+5)*N402</f>
        <v>16377.75</v>
      </c>
      <c r="T402" s="1">
        <v>328.92941193502543</v>
      </c>
      <c r="U402" s="1">
        <f>IF(T402&lt;200, 0, T402)</f>
        <v>328.92941193502543</v>
      </c>
      <c r="V402" s="5">
        <f>U402*O402</f>
        <v>36346.700018820309</v>
      </c>
      <c r="W402" s="2">
        <f>Q402/(constants!$B$1 * constants!$B$2 * (110/250) * AVERAGE(0.8, 1) * 1.5)</f>
        <v>2.0094097590103472</v>
      </c>
      <c r="X402" s="3">
        <v>0.69671348468060712</v>
      </c>
      <c r="Y402" s="1">
        <f>(W402+X402)*O402</f>
        <v>299.02661842785045</v>
      </c>
      <c r="Z402" s="7">
        <v>1.1000000000000001</v>
      </c>
      <c r="AA402" s="7">
        <v>1</v>
      </c>
      <c r="AB402" s="1">
        <f>Y402*Z402*AA402</f>
        <v>328.9292802706355</v>
      </c>
      <c r="AC402" t="str">
        <f>CONCATENATE("https://wiki.52poke.com/wiki/", B402)</f>
        <v>https://wiki.52poke.com/wiki/谜拟Ｑ</v>
      </c>
      <c r="AD402" s="6">
        <f>(T402-AB402)^2</f>
        <v>1.7335511574544999E-8</v>
      </c>
      <c r="AE402" t="str">
        <f>IF(ISNUMBER(SEARCH(AE$1,$D402)),"T","")</f>
        <v/>
      </c>
      <c r="AF402" t="str">
        <f>IF(ISNUMBER(SEARCH(AF$1,$D402)),"T","")</f>
        <v/>
      </c>
      <c r="AG402" t="str">
        <f>IF(ISNUMBER(SEARCH(AG$1,$D402)),"T","")</f>
        <v/>
      </c>
      <c r="AH402" t="str">
        <f>IF(ISNUMBER(SEARCH(AH$1,$D402)),"T","")</f>
        <v/>
      </c>
      <c r="AI402" t="str">
        <f>IF(ISNUMBER(SEARCH(AI$1,$D402)),"T","")</f>
        <v/>
      </c>
      <c r="AJ402" t="str">
        <f>IF(ISNUMBER(SEARCH(AJ$1,$D402)),"T","")</f>
        <v/>
      </c>
      <c r="AK402" t="str">
        <f>IF(ISNUMBER(SEARCH(AK$1,$D402)),"T","")</f>
        <v/>
      </c>
      <c r="AL402" t="str">
        <f>IF(ISNUMBER(SEARCH(AL$1,$D402)),"T","")</f>
        <v/>
      </c>
      <c r="AM402" t="str">
        <f>IF(ISNUMBER(SEARCH(AM$1,$D402)),"T","")</f>
        <v/>
      </c>
      <c r="AN402" t="str">
        <f>IF(ISNUMBER(SEARCH(AN$1,$D402)),"T","")</f>
        <v/>
      </c>
      <c r="AO402" t="str">
        <f>IF(ISNUMBER(SEARCH(AO$1,$D402)),"T","")</f>
        <v/>
      </c>
      <c r="AP402" t="str">
        <f>IF(ISNUMBER(SEARCH(AP$1,$D402)),"T","")</f>
        <v/>
      </c>
      <c r="AQ402" t="str">
        <f>IF(ISNUMBER(SEARCH(AQ$1,$D402)),"T","")</f>
        <v/>
      </c>
      <c r="AR402" t="str">
        <f>IF(ISNUMBER(SEARCH(AR$1,$D402)),"T","")</f>
        <v>T</v>
      </c>
      <c r="AS402" t="str">
        <f>IF(ISNUMBER(SEARCH(AS$1,$D402)),"T","")</f>
        <v/>
      </c>
      <c r="AT402" t="str">
        <f>IF(ISNUMBER(SEARCH(AT$1,$D402)),"T","")</f>
        <v/>
      </c>
      <c r="AU402" t="str">
        <f>IF(ISNUMBER(SEARCH(AU$1,$D402)),"T","")</f>
        <v/>
      </c>
      <c r="AV402" t="str">
        <f>IF(ISNUMBER(SEARCH(AV$1,$D402)),"T","")</f>
        <v>T</v>
      </c>
    </row>
    <row r="403" spans="1:48" x14ac:dyDescent="0.85">
      <c r="A403">
        <v>426</v>
      </c>
      <c r="B403" t="s">
        <v>963</v>
      </c>
      <c r="C403" t="s">
        <v>964</v>
      </c>
      <c r="D403" t="s">
        <v>961</v>
      </c>
      <c r="E403">
        <v>4</v>
      </c>
      <c r="F403">
        <v>150</v>
      </c>
      <c r="G403">
        <v>80</v>
      </c>
      <c r="H403">
        <v>44</v>
      </c>
      <c r="I403">
        <v>90</v>
      </c>
      <c r="J403">
        <v>54</v>
      </c>
      <c r="K403">
        <v>80</v>
      </c>
      <c r="L403">
        <f>MAX(G403,I403)</f>
        <v>90</v>
      </c>
      <c r="M403">
        <f>MIN(H403,J403)</f>
        <v>44</v>
      </c>
      <c r="N403" s="1">
        <f>(F403*2+31)/2+60</f>
        <v>225.5</v>
      </c>
      <c r="O403" s="1">
        <f>(L403*2+31)/2+5</f>
        <v>110.5</v>
      </c>
      <c r="P403" s="1">
        <f>(M403*2+31)/2+5</f>
        <v>64.5</v>
      </c>
      <c r="Q403" s="1">
        <f>N403*P403</f>
        <v>14544.75</v>
      </c>
      <c r="R403" s="1">
        <f>((H403*2+31)/2+5)*N403</f>
        <v>14544.75</v>
      </c>
      <c r="S403" s="1">
        <f>((J403*2+31)/2+5)*N403</f>
        <v>16799.75</v>
      </c>
      <c r="T403" s="1">
        <v>328.79785371371196</v>
      </c>
      <c r="U403" s="1">
        <f>IF(T403&lt;200, 0, T403)</f>
        <v>328.79785371371196</v>
      </c>
      <c r="V403" s="5">
        <f>U403*O403</f>
        <v>36332.162835365169</v>
      </c>
      <c r="W403" s="2">
        <f>Q403/(constants!$B$1 * constants!$B$2 * (110/250) * AVERAGE(0.8, 1) * 1.5)</f>
        <v>2.2284258853140999</v>
      </c>
      <c r="X403" s="3">
        <v>0.47661490200411072</v>
      </c>
      <c r="Y403" s="1">
        <f>(W403+X403)*O403</f>
        <v>298.90700699866227</v>
      </c>
      <c r="Z403" s="7">
        <v>1.1000000000000001</v>
      </c>
      <c r="AA403" s="7">
        <v>1</v>
      </c>
      <c r="AB403" s="1">
        <f>Y403*Z403*AA403</f>
        <v>328.79770769852854</v>
      </c>
      <c r="AC403" t="str">
        <f>CONCATENATE("https://wiki.52poke.com/wiki/", B403)</f>
        <v>https://wiki.52poke.com/wiki/随风球</v>
      </c>
      <c r="AD403" s="6">
        <f>(T403-AB403)^2</f>
        <v>2.1320433788609079E-8</v>
      </c>
      <c r="AE403" t="str">
        <f>IF(ISNUMBER(SEARCH(AE$1,$D403)),"T","")</f>
        <v/>
      </c>
      <c r="AF403" t="str">
        <f>IF(ISNUMBER(SEARCH(AF$1,$D403)),"T","")</f>
        <v/>
      </c>
      <c r="AG403" t="str">
        <f>IF(ISNUMBER(SEARCH(AG$1,$D403)),"T","")</f>
        <v/>
      </c>
      <c r="AH403" t="str">
        <f>IF(ISNUMBER(SEARCH(AH$1,$D403)),"T","")</f>
        <v/>
      </c>
      <c r="AI403" t="str">
        <f>IF(ISNUMBER(SEARCH(AI$1,$D403)),"T","")</f>
        <v/>
      </c>
      <c r="AJ403" t="str">
        <f>IF(ISNUMBER(SEARCH(AJ$1,$D403)),"T","")</f>
        <v/>
      </c>
      <c r="AK403" t="str">
        <f>IF(ISNUMBER(SEARCH(AK$1,$D403)),"T","")</f>
        <v/>
      </c>
      <c r="AL403" t="str">
        <f>IF(ISNUMBER(SEARCH(AL$1,$D403)),"T","")</f>
        <v/>
      </c>
      <c r="AM403" t="str">
        <f>IF(ISNUMBER(SEARCH(AM$1,$D403)),"T","")</f>
        <v/>
      </c>
      <c r="AN403" t="str">
        <f>IF(ISNUMBER(SEARCH(AN$1,$D403)),"T","")</f>
        <v>T</v>
      </c>
      <c r="AO403" t="str">
        <f>IF(ISNUMBER(SEARCH(AO$1,$D403)),"T","")</f>
        <v/>
      </c>
      <c r="AP403" t="str">
        <f>IF(ISNUMBER(SEARCH(AP$1,$D403)),"T","")</f>
        <v/>
      </c>
      <c r="AQ403" t="str">
        <f>IF(ISNUMBER(SEARCH(AQ$1,$D403)),"T","")</f>
        <v/>
      </c>
      <c r="AR403" t="str">
        <f>IF(ISNUMBER(SEARCH(AR$1,$D403)),"T","")</f>
        <v>T</v>
      </c>
      <c r="AS403" t="str">
        <f>IF(ISNUMBER(SEARCH(AS$1,$D403)),"T","")</f>
        <v/>
      </c>
      <c r="AT403" t="str">
        <f>IF(ISNUMBER(SEARCH(AT$1,$D403)),"T","")</f>
        <v/>
      </c>
      <c r="AU403" t="str">
        <f>IF(ISNUMBER(SEARCH(AU$1,$D403)),"T","")</f>
        <v/>
      </c>
      <c r="AV403" t="str">
        <f>IF(ISNUMBER(SEARCH(AV$1,$D403)),"T","")</f>
        <v/>
      </c>
    </row>
    <row r="404" spans="1:48" x14ac:dyDescent="0.85">
      <c r="A404">
        <v>82</v>
      </c>
      <c r="B404" t="s">
        <v>203</v>
      </c>
      <c r="C404" t="s">
        <v>204</v>
      </c>
      <c r="D404" t="s">
        <v>201</v>
      </c>
      <c r="E404">
        <v>1</v>
      </c>
      <c r="F404">
        <v>50</v>
      </c>
      <c r="G404">
        <v>60</v>
      </c>
      <c r="H404">
        <v>95</v>
      </c>
      <c r="I404">
        <v>120</v>
      </c>
      <c r="J404">
        <v>70</v>
      </c>
      <c r="K404">
        <v>70</v>
      </c>
      <c r="L404">
        <f>MAX(G404,I404)</f>
        <v>120</v>
      </c>
      <c r="M404">
        <f>MIN(H404,J404)</f>
        <v>70</v>
      </c>
      <c r="N404" s="1">
        <f>(F404*2+31)/2+60</f>
        <v>125.5</v>
      </c>
      <c r="O404" s="1">
        <f>(L404*2+31)/2+5</f>
        <v>140.5</v>
      </c>
      <c r="P404" s="1">
        <f>(M404*2+31)/2+5</f>
        <v>90.5</v>
      </c>
      <c r="Q404" s="1">
        <f>N404*P404</f>
        <v>11357.75</v>
      </c>
      <c r="R404" s="1">
        <f>((H404*2+31)/2+5)*N404</f>
        <v>14495.25</v>
      </c>
      <c r="S404" s="1">
        <f>((J404*2+31)/2+5)*N404</f>
        <v>11357.75</v>
      </c>
      <c r="T404" s="1">
        <v>327.83684949624899</v>
      </c>
      <c r="U404" s="1">
        <f>IF(T404&lt;200, 0, T404)</f>
        <v>327.83684949624899</v>
      </c>
      <c r="V404" s="5">
        <f>U404*O404</f>
        <v>46061.07735422298</v>
      </c>
      <c r="W404" s="2">
        <f>Q404/(constants!$B$1 * constants!$B$2 * (110/250) * AVERAGE(0.8, 1) * 1.5)</f>
        <v>1.7401401948418653</v>
      </c>
      <c r="X404" s="3">
        <v>0.38109373928678425</v>
      </c>
      <c r="Y404" s="1">
        <f>(W404+X404)*O404</f>
        <v>298.03336774507528</v>
      </c>
      <c r="Z404" s="7">
        <v>1.1000000000000001</v>
      </c>
      <c r="AA404" s="7">
        <v>1</v>
      </c>
      <c r="AB404" s="1">
        <f>Y404*Z404*AA404</f>
        <v>327.83670451958284</v>
      </c>
      <c r="AC404" t="str">
        <f>CONCATENATE("https://wiki.52poke.com/wiki/", B404)</f>
        <v>https://wiki.52poke.com/wiki/三合一磁怪</v>
      </c>
      <c r="AD404" s="6">
        <f>(T404-AB404)^2</f>
        <v>2.1018233727803943E-8</v>
      </c>
      <c r="AE404" t="str">
        <f>IF(ISNUMBER(SEARCH(AE$1,$D404)),"T","")</f>
        <v/>
      </c>
      <c r="AF404" t="str">
        <f>IF(ISNUMBER(SEARCH(AF$1,$D404)),"T","")</f>
        <v/>
      </c>
      <c r="AG404" t="str">
        <f>IF(ISNUMBER(SEARCH(AG$1,$D404)),"T","")</f>
        <v/>
      </c>
      <c r="AH404" t="str">
        <f>IF(ISNUMBER(SEARCH(AH$1,$D404)),"T","")</f>
        <v/>
      </c>
      <c r="AI404" t="str">
        <f>IF(ISNUMBER(SEARCH(AI$1,$D404)),"T","")</f>
        <v>T</v>
      </c>
      <c r="AJ404" t="str">
        <f>IF(ISNUMBER(SEARCH(AJ$1,$D404)),"T","")</f>
        <v/>
      </c>
      <c r="AK404" t="str">
        <f>IF(ISNUMBER(SEARCH(AK$1,$D404)),"T","")</f>
        <v/>
      </c>
      <c r="AL404" t="str">
        <f>IF(ISNUMBER(SEARCH(AL$1,$D404)),"T","")</f>
        <v/>
      </c>
      <c r="AM404" t="str">
        <f>IF(ISNUMBER(SEARCH(AM$1,$D404)),"T","")</f>
        <v/>
      </c>
      <c r="AN404" t="str">
        <f>IF(ISNUMBER(SEARCH(AN$1,$D404)),"T","")</f>
        <v/>
      </c>
      <c r="AO404" t="str">
        <f>IF(ISNUMBER(SEARCH(AO$1,$D404)),"T","")</f>
        <v/>
      </c>
      <c r="AP404" t="str">
        <f>IF(ISNUMBER(SEARCH(AP$1,$D404)),"T","")</f>
        <v/>
      </c>
      <c r="AQ404" t="str">
        <f>IF(ISNUMBER(SEARCH(AQ$1,$D404)),"T","")</f>
        <v/>
      </c>
      <c r="AR404" t="str">
        <f>IF(ISNUMBER(SEARCH(AR$1,$D404)),"T","")</f>
        <v/>
      </c>
      <c r="AS404" t="str">
        <f>IF(ISNUMBER(SEARCH(AS$1,$D404)),"T","")</f>
        <v/>
      </c>
      <c r="AT404" t="str">
        <f>IF(ISNUMBER(SEARCH(AT$1,$D404)),"T","")</f>
        <v/>
      </c>
      <c r="AU404" t="str">
        <f>IF(ISNUMBER(SEARCH(AU$1,$D404)),"T","")</f>
        <v>T</v>
      </c>
      <c r="AV404" t="str">
        <f>IF(ISNUMBER(SEARCH(AV$1,$D404)),"T","")</f>
        <v/>
      </c>
    </row>
    <row r="405" spans="1:48" x14ac:dyDescent="0.85">
      <c r="A405">
        <v>777</v>
      </c>
      <c r="B405" t="s">
        <v>1724</v>
      </c>
      <c r="C405" t="s">
        <v>1725</v>
      </c>
      <c r="D405" t="s">
        <v>201</v>
      </c>
      <c r="E405">
        <v>7</v>
      </c>
      <c r="F405">
        <v>65</v>
      </c>
      <c r="G405">
        <v>98</v>
      </c>
      <c r="H405">
        <v>63</v>
      </c>
      <c r="I405">
        <v>40</v>
      </c>
      <c r="J405">
        <v>73</v>
      </c>
      <c r="K405">
        <v>96</v>
      </c>
      <c r="L405">
        <f>MAX(G405,I405)</f>
        <v>98</v>
      </c>
      <c r="M405">
        <f>MIN(H405,J405)</f>
        <v>63</v>
      </c>
      <c r="N405" s="1">
        <f>(F405*2+31)/2+60</f>
        <v>140.5</v>
      </c>
      <c r="O405" s="1">
        <f>(L405*2+31)/2+5</f>
        <v>118.5</v>
      </c>
      <c r="P405" s="1">
        <f>(M405*2+31)/2+5</f>
        <v>83.5</v>
      </c>
      <c r="Q405" s="1">
        <f>N405*P405</f>
        <v>11731.75</v>
      </c>
      <c r="R405" s="1">
        <f>((H405*2+31)/2+5)*N405</f>
        <v>11731.75</v>
      </c>
      <c r="S405" s="1">
        <f>((J405*2+31)/2+5)*N405</f>
        <v>13136.75</v>
      </c>
      <c r="T405" s="1">
        <v>325.286533034483</v>
      </c>
      <c r="U405" s="1">
        <f>IF(T405&lt;200, 0, T405)</f>
        <v>325.286533034483</v>
      </c>
      <c r="V405" s="5">
        <f>U405*O405</f>
        <v>38546.454164586234</v>
      </c>
      <c r="W405" s="2">
        <f>Q405/(constants!$B$1 * constants!$B$2 * (110/250) * AVERAGE(0.8, 1) * 1.5)</f>
        <v>1.7974413709437216</v>
      </c>
      <c r="X405" s="3">
        <v>0.698043145606843</v>
      </c>
      <c r="Y405" s="1">
        <f>(W405+X405)*O405</f>
        <v>295.71491521124187</v>
      </c>
      <c r="Z405" s="7">
        <v>1.1000000000000001</v>
      </c>
      <c r="AA405" s="7">
        <v>1</v>
      </c>
      <c r="AB405" s="1">
        <f>Y405*Z405*AA405</f>
        <v>325.28640673236606</v>
      </c>
      <c r="AC405" t="str">
        <f>CONCATENATE("https://wiki.52poke.com/wiki/", B405)</f>
        <v>https://wiki.52poke.com/wiki/托戈德玛尔</v>
      </c>
      <c r="AD405" s="6">
        <f>(T405-AB405)^2</f>
        <v>1.5952224743352185E-8</v>
      </c>
      <c r="AE405" t="str">
        <f>IF(ISNUMBER(SEARCH(AE$1,$D405)),"T","")</f>
        <v/>
      </c>
      <c r="AF405" t="str">
        <f>IF(ISNUMBER(SEARCH(AF$1,$D405)),"T","")</f>
        <v/>
      </c>
      <c r="AG405" t="str">
        <f>IF(ISNUMBER(SEARCH(AG$1,$D405)),"T","")</f>
        <v/>
      </c>
      <c r="AH405" t="str">
        <f>IF(ISNUMBER(SEARCH(AH$1,$D405)),"T","")</f>
        <v/>
      </c>
      <c r="AI405" t="str">
        <f>IF(ISNUMBER(SEARCH(AI$1,$D405)),"T","")</f>
        <v>T</v>
      </c>
      <c r="AJ405" t="str">
        <f>IF(ISNUMBER(SEARCH(AJ$1,$D405)),"T","")</f>
        <v/>
      </c>
      <c r="AK405" t="str">
        <f>IF(ISNUMBER(SEARCH(AK$1,$D405)),"T","")</f>
        <v/>
      </c>
      <c r="AL405" t="str">
        <f>IF(ISNUMBER(SEARCH(AL$1,$D405)),"T","")</f>
        <v/>
      </c>
      <c r="AM405" t="str">
        <f>IF(ISNUMBER(SEARCH(AM$1,$D405)),"T","")</f>
        <v/>
      </c>
      <c r="AN405" t="str">
        <f>IF(ISNUMBER(SEARCH(AN$1,$D405)),"T","")</f>
        <v/>
      </c>
      <c r="AO405" t="str">
        <f>IF(ISNUMBER(SEARCH(AO$1,$D405)),"T","")</f>
        <v/>
      </c>
      <c r="AP405" t="str">
        <f>IF(ISNUMBER(SEARCH(AP$1,$D405)),"T","")</f>
        <v/>
      </c>
      <c r="AQ405" t="str">
        <f>IF(ISNUMBER(SEARCH(AQ$1,$D405)),"T","")</f>
        <v/>
      </c>
      <c r="AR405" t="str">
        <f>IF(ISNUMBER(SEARCH(AR$1,$D405)),"T","")</f>
        <v/>
      </c>
      <c r="AS405" t="str">
        <f>IF(ISNUMBER(SEARCH(AS$1,$D405)),"T","")</f>
        <v/>
      </c>
      <c r="AT405" t="str">
        <f>IF(ISNUMBER(SEARCH(AT$1,$D405)),"T","")</f>
        <v/>
      </c>
      <c r="AU405" t="str">
        <f>IF(ISNUMBER(SEARCH(AU$1,$D405)),"T","")</f>
        <v>T</v>
      </c>
      <c r="AV405" t="str">
        <f>IF(ISNUMBER(SEARCH(AV$1,$D405)),"T","")</f>
        <v/>
      </c>
    </row>
    <row r="406" spans="1:48" x14ac:dyDescent="0.85">
      <c r="A406">
        <v>428</v>
      </c>
      <c r="B406" t="s">
        <v>967</v>
      </c>
      <c r="C406" t="s">
        <v>968</v>
      </c>
      <c r="D406" t="s">
        <v>265</v>
      </c>
      <c r="E406">
        <v>4</v>
      </c>
      <c r="F406">
        <v>65</v>
      </c>
      <c r="G406">
        <v>76</v>
      </c>
      <c r="H406">
        <v>84</v>
      </c>
      <c r="I406">
        <v>54</v>
      </c>
      <c r="J406">
        <v>96</v>
      </c>
      <c r="K406">
        <v>105</v>
      </c>
      <c r="L406">
        <f>MAX(G406,I406)</f>
        <v>76</v>
      </c>
      <c r="M406">
        <f>MIN(H406,J406)</f>
        <v>84</v>
      </c>
      <c r="N406" s="1">
        <f>(F406*2+31)/2+60</f>
        <v>140.5</v>
      </c>
      <c r="O406" s="1">
        <f>(L406*2+31)/2+5</f>
        <v>96.5</v>
      </c>
      <c r="P406" s="1">
        <f>(M406*2+31)/2+5</f>
        <v>104.5</v>
      </c>
      <c r="Q406" s="1">
        <f>N406*P406</f>
        <v>14682.25</v>
      </c>
      <c r="R406" s="1">
        <f>((H406*2+31)/2+5)*N406</f>
        <v>14682.25</v>
      </c>
      <c r="S406" s="1">
        <f>((J406*2+31)/2+5)*N406</f>
        <v>16368.25</v>
      </c>
      <c r="T406" s="1">
        <v>325.26363016685883</v>
      </c>
      <c r="U406" s="1">
        <f>IF(T406&lt;200, 0, T406)</f>
        <v>325.26363016685883</v>
      </c>
      <c r="V406" s="5">
        <f>U406*O406</f>
        <v>31387.940311101876</v>
      </c>
      <c r="W406" s="2">
        <f>Q406/(constants!$B$1 * constants!$B$2 * (110/250) * AVERAGE(0.8, 1) * 1.5)</f>
        <v>2.2494924941750765</v>
      </c>
      <c r="X406" s="3">
        <v>0.81469499000634638</v>
      </c>
      <c r="Y406" s="1">
        <f>(W406+X406)*O406</f>
        <v>295.69409222350731</v>
      </c>
      <c r="Z406" s="7">
        <v>1.1000000000000001</v>
      </c>
      <c r="AA406" s="7">
        <v>1</v>
      </c>
      <c r="AB406" s="1">
        <f>Y406*Z406*AA406</f>
        <v>325.26350144585808</v>
      </c>
      <c r="AC406" t="str">
        <f>CONCATENATE("https://wiki.52poke.com/wiki/", B406)</f>
        <v>https://wiki.52poke.com/wiki/长耳兔</v>
      </c>
      <c r="AD406" s="6">
        <f>(T406-AB406)^2</f>
        <v>1.6569096033826703E-8</v>
      </c>
      <c r="AE406" t="str">
        <f>IF(ISNUMBER(SEARCH(AE$1,$D406)),"T","")</f>
        <v>T</v>
      </c>
      <c r="AF406" t="str">
        <f>IF(ISNUMBER(SEARCH(AF$1,$D406)),"T","")</f>
        <v/>
      </c>
      <c r="AG406" t="str">
        <f>IF(ISNUMBER(SEARCH(AG$1,$D406)),"T","")</f>
        <v/>
      </c>
      <c r="AH406" t="str">
        <f>IF(ISNUMBER(SEARCH(AH$1,$D406)),"T","")</f>
        <v/>
      </c>
      <c r="AI406" t="str">
        <f>IF(ISNUMBER(SEARCH(AI$1,$D406)),"T","")</f>
        <v/>
      </c>
      <c r="AJ406" t="str">
        <f>IF(ISNUMBER(SEARCH(AJ$1,$D406)),"T","")</f>
        <v/>
      </c>
      <c r="AK406" t="str">
        <f>IF(ISNUMBER(SEARCH(AK$1,$D406)),"T","")</f>
        <v/>
      </c>
      <c r="AL406" t="str">
        <f>IF(ISNUMBER(SEARCH(AL$1,$D406)),"T","")</f>
        <v/>
      </c>
      <c r="AM406" t="str">
        <f>IF(ISNUMBER(SEARCH(AM$1,$D406)),"T","")</f>
        <v/>
      </c>
      <c r="AN406" t="str">
        <f>IF(ISNUMBER(SEARCH(AN$1,$D406)),"T","")</f>
        <v/>
      </c>
      <c r="AO406" t="str">
        <f>IF(ISNUMBER(SEARCH(AO$1,$D406)),"T","")</f>
        <v/>
      </c>
      <c r="AP406" t="str">
        <f>IF(ISNUMBER(SEARCH(AP$1,$D406)),"T","")</f>
        <v/>
      </c>
      <c r="AQ406" t="str">
        <f>IF(ISNUMBER(SEARCH(AQ$1,$D406)),"T","")</f>
        <v/>
      </c>
      <c r="AR406" t="str">
        <f>IF(ISNUMBER(SEARCH(AR$1,$D406)),"T","")</f>
        <v/>
      </c>
      <c r="AS406" t="str">
        <f>IF(ISNUMBER(SEARCH(AS$1,$D406)),"T","")</f>
        <v/>
      </c>
      <c r="AT406" t="str">
        <f>IF(ISNUMBER(SEARCH(AT$1,$D406)),"T","")</f>
        <v/>
      </c>
      <c r="AU406" t="str">
        <f>IF(ISNUMBER(SEARCH(AU$1,$D406)),"T","")</f>
        <v/>
      </c>
      <c r="AV406" t="str">
        <f>IF(ISNUMBER(SEARCH(AV$1,$D406)),"T","")</f>
        <v/>
      </c>
    </row>
    <row r="407" spans="1:48" x14ac:dyDescent="0.85">
      <c r="A407">
        <v>884</v>
      </c>
      <c r="B407" t="s">
        <v>1956</v>
      </c>
      <c r="C407" t="s">
        <v>1957</v>
      </c>
      <c r="D407" t="s">
        <v>1088</v>
      </c>
      <c r="E407">
        <v>8</v>
      </c>
      <c r="F407">
        <v>70</v>
      </c>
      <c r="G407">
        <v>95</v>
      </c>
      <c r="H407">
        <v>115</v>
      </c>
      <c r="I407">
        <v>120</v>
      </c>
      <c r="J407">
        <v>50</v>
      </c>
      <c r="K407">
        <v>85</v>
      </c>
      <c r="L407">
        <f>MAX(G407,I407)</f>
        <v>120</v>
      </c>
      <c r="M407">
        <f>MIN(H407,J407)</f>
        <v>50</v>
      </c>
      <c r="N407" s="1">
        <f>(F407*2+31)/2+60</f>
        <v>145.5</v>
      </c>
      <c r="O407" s="1">
        <f>(L407*2+31)/2+5</f>
        <v>140.5</v>
      </c>
      <c r="P407" s="1">
        <f>(M407*2+31)/2+5</f>
        <v>70.5</v>
      </c>
      <c r="Q407" s="1">
        <f>N407*P407</f>
        <v>10257.75</v>
      </c>
      <c r="R407" s="1">
        <f>((H407*2+31)/2+5)*N407</f>
        <v>19715.25</v>
      </c>
      <c r="S407" s="1">
        <f>((J407*2+31)/2+5)*N407</f>
        <v>10257.75</v>
      </c>
      <c r="T407" s="1">
        <v>325.02293439867719</v>
      </c>
      <c r="U407" s="1">
        <f>IF(T407&lt;200, 0, T407)</f>
        <v>325.02293439867719</v>
      </c>
      <c r="V407" s="5">
        <f>U407*O407</f>
        <v>45665.722283014147</v>
      </c>
      <c r="W407" s="2">
        <f>Q407/(constants!$B$1 * constants!$B$2 * (110/250) * AVERAGE(0.8, 1) * 1.5)</f>
        <v>1.5716073239540529</v>
      </c>
      <c r="X407" s="3">
        <v>0.53141955060450785</v>
      </c>
      <c r="Y407" s="1">
        <f>(W407+X407)*O407</f>
        <v>295.47527587547773</v>
      </c>
      <c r="Z407" s="7">
        <v>1.1000000000000001</v>
      </c>
      <c r="AA407" s="7">
        <v>1</v>
      </c>
      <c r="AB407" s="1">
        <f>Y407*Z407*AA407</f>
        <v>325.02280346302553</v>
      </c>
      <c r="AC407" t="str">
        <f>CONCATENATE("https://wiki.52poke.com/wiki/", B407)</f>
        <v>https://wiki.52poke.com/wiki/铝钢龙</v>
      </c>
      <c r="AD407" s="6">
        <f>(T407-AB407)^2</f>
        <v>1.714414487786816E-8</v>
      </c>
      <c r="AE407" t="str">
        <f>IF(ISNUMBER(SEARCH(AE$1,$D407)),"T","")</f>
        <v/>
      </c>
      <c r="AF407" t="str">
        <f>IF(ISNUMBER(SEARCH(AF$1,$D407)),"T","")</f>
        <v/>
      </c>
      <c r="AG407" t="str">
        <f>IF(ISNUMBER(SEARCH(AG$1,$D407)),"T","")</f>
        <v/>
      </c>
      <c r="AH407" t="str">
        <f>IF(ISNUMBER(SEARCH(AH$1,$D407)),"T","")</f>
        <v/>
      </c>
      <c r="AI407" t="str">
        <f>IF(ISNUMBER(SEARCH(AI$1,$D407)),"T","")</f>
        <v/>
      </c>
      <c r="AJ407" t="str">
        <f>IF(ISNUMBER(SEARCH(AJ$1,$D407)),"T","")</f>
        <v/>
      </c>
      <c r="AK407" t="str">
        <f>IF(ISNUMBER(SEARCH(AK$1,$D407)),"T","")</f>
        <v/>
      </c>
      <c r="AL407" t="str">
        <f>IF(ISNUMBER(SEARCH(AL$1,$D407)),"T","")</f>
        <v/>
      </c>
      <c r="AM407" t="str">
        <f>IF(ISNUMBER(SEARCH(AM$1,$D407)),"T","")</f>
        <v/>
      </c>
      <c r="AN407" t="str">
        <f>IF(ISNUMBER(SEARCH(AN$1,$D407)),"T","")</f>
        <v/>
      </c>
      <c r="AO407" t="str">
        <f>IF(ISNUMBER(SEARCH(AO$1,$D407)),"T","")</f>
        <v/>
      </c>
      <c r="AP407" t="str">
        <f>IF(ISNUMBER(SEARCH(AP$1,$D407)),"T","")</f>
        <v/>
      </c>
      <c r="AQ407" t="str">
        <f>IF(ISNUMBER(SEARCH(AQ$1,$D407)),"T","")</f>
        <v/>
      </c>
      <c r="AR407" t="str">
        <f>IF(ISNUMBER(SEARCH(AR$1,$D407)),"T","")</f>
        <v/>
      </c>
      <c r="AS407" t="str">
        <f>IF(ISNUMBER(SEARCH(AS$1,$D407)),"T","")</f>
        <v>T</v>
      </c>
      <c r="AT407" t="str">
        <f>IF(ISNUMBER(SEARCH(AT$1,$D407)),"T","")</f>
        <v/>
      </c>
      <c r="AU407" t="str">
        <f>IF(ISNUMBER(SEARCH(AU$1,$D407)),"T","")</f>
        <v>T</v>
      </c>
      <c r="AV407" t="str">
        <f>IF(ISNUMBER(SEARCH(AV$1,$D407)),"T","")</f>
        <v/>
      </c>
    </row>
    <row r="408" spans="1:48" x14ac:dyDescent="0.85">
      <c r="A408">
        <v>764</v>
      </c>
      <c r="B408" t="s">
        <v>1696</v>
      </c>
      <c r="C408" t="s">
        <v>1697</v>
      </c>
      <c r="D408" t="s">
        <v>92</v>
      </c>
      <c r="E408">
        <v>7</v>
      </c>
      <c r="F408">
        <v>51</v>
      </c>
      <c r="G408">
        <v>52</v>
      </c>
      <c r="H408">
        <v>90</v>
      </c>
      <c r="I408">
        <v>82</v>
      </c>
      <c r="J408">
        <v>110</v>
      </c>
      <c r="K408">
        <v>100</v>
      </c>
      <c r="L408">
        <f>MAX(G408,I408)</f>
        <v>82</v>
      </c>
      <c r="M408">
        <f>MIN(H408,J408)</f>
        <v>90</v>
      </c>
      <c r="N408" s="1">
        <f>(F408*2+31)/2+60</f>
        <v>126.5</v>
      </c>
      <c r="O408" s="1">
        <f>(L408*2+31)/2+5</f>
        <v>102.5</v>
      </c>
      <c r="P408" s="1">
        <f>(M408*2+31)/2+5</f>
        <v>110.5</v>
      </c>
      <c r="Q408" s="1">
        <f>N408*P408</f>
        <v>13978.25</v>
      </c>
      <c r="R408" s="1">
        <f>((H408*2+31)/2+5)*N408</f>
        <v>13978.25</v>
      </c>
      <c r="S408" s="1">
        <f>((J408*2+31)/2+5)*N408</f>
        <v>16508.25</v>
      </c>
      <c r="T408" s="1">
        <v>324.4991878007408</v>
      </c>
      <c r="U408" s="1">
        <f>IF(T408&lt;200, 0, T408)</f>
        <v>324.4991878007408</v>
      </c>
      <c r="V408" s="5">
        <f>U408*O408</f>
        <v>33261.166749575932</v>
      </c>
      <c r="W408" s="2">
        <f>Q408/(constants!$B$1 * constants!$B$2 * (110/250) * AVERAGE(0.8, 1) * 1.5)</f>
        <v>2.1416314568068766</v>
      </c>
      <c r="X408" s="3">
        <v>0.73640896565136249</v>
      </c>
      <c r="Y408" s="1">
        <f>(W408+X408)*O408</f>
        <v>294.99914330196947</v>
      </c>
      <c r="Z408" s="7">
        <v>1.1000000000000001</v>
      </c>
      <c r="AA408" s="7">
        <v>1</v>
      </c>
      <c r="AB408" s="1">
        <f>Y408*Z408*AA408</f>
        <v>324.49905763216645</v>
      </c>
      <c r="AC408" t="str">
        <f>CONCATENATE("https://wiki.52poke.com/wiki/", B408)</f>
        <v>https://wiki.52poke.com/wiki/花疗环环</v>
      </c>
      <c r="AD408" s="6">
        <f>(T408-AB408)^2</f>
        <v>1.6943857746808006E-8</v>
      </c>
      <c r="AE408" t="str">
        <f>IF(ISNUMBER(SEARCH(AE$1,$D408)),"T","")</f>
        <v/>
      </c>
      <c r="AF408" t="str">
        <f>IF(ISNUMBER(SEARCH(AF$1,$D408)),"T","")</f>
        <v/>
      </c>
      <c r="AG408" t="str">
        <f>IF(ISNUMBER(SEARCH(AG$1,$D408)),"T","")</f>
        <v/>
      </c>
      <c r="AH408" t="str">
        <f>IF(ISNUMBER(SEARCH(AH$1,$D408)),"T","")</f>
        <v/>
      </c>
      <c r="AI408" t="str">
        <f>IF(ISNUMBER(SEARCH(AI$1,$D408)),"T","")</f>
        <v/>
      </c>
      <c r="AJ408" t="str">
        <f>IF(ISNUMBER(SEARCH(AJ$1,$D408)),"T","")</f>
        <v/>
      </c>
      <c r="AK408" t="str">
        <f>IF(ISNUMBER(SEARCH(AK$1,$D408)),"T","")</f>
        <v/>
      </c>
      <c r="AL408" t="str">
        <f>IF(ISNUMBER(SEARCH(AL$1,$D408)),"T","")</f>
        <v/>
      </c>
      <c r="AM408" t="str">
        <f>IF(ISNUMBER(SEARCH(AM$1,$D408)),"T","")</f>
        <v/>
      </c>
      <c r="AN408" t="str">
        <f>IF(ISNUMBER(SEARCH(AN$1,$D408)),"T","")</f>
        <v/>
      </c>
      <c r="AO408" t="str">
        <f>IF(ISNUMBER(SEARCH(AO$1,$D408)),"T","")</f>
        <v/>
      </c>
      <c r="AP408" t="str">
        <f>IF(ISNUMBER(SEARCH(AP$1,$D408)),"T","")</f>
        <v/>
      </c>
      <c r="AQ408" t="str">
        <f>IF(ISNUMBER(SEARCH(AQ$1,$D408)),"T","")</f>
        <v/>
      </c>
      <c r="AR408" t="str">
        <f>IF(ISNUMBER(SEARCH(AR$1,$D408)),"T","")</f>
        <v/>
      </c>
      <c r="AS408" t="str">
        <f>IF(ISNUMBER(SEARCH(AS$1,$D408)),"T","")</f>
        <v/>
      </c>
      <c r="AT408" t="str">
        <f>IF(ISNUMBER(SEARCH(AT$1,$D408)),"T","")</f>
        <v/>
      </c>
      <c r="AU408" t="str">
        <f>IF(ISNUMBER(SEARCH(AU$1,$D408)),"T","")</f>
        <v/>
      </c>
      <c r="AV408" t="str">
        <f>IF(ISNUMBER(SEARCH(AV$1,$D408)),"T","")</f>
        <v>T</v>
      </c>
    </row>
    <row r="409" spans="1:48" x14ac:dyDescent="0.85">
      <c r="A409">
        <v>107</v>
      </c>
      <c r="B409" t="s">
        <v>262</v>
      </c>
      <c r="C409" t="s">
        <v>263</v>
      </c>
      <c r="D409" t="s">
        <v>143</v>
      </c>
      <c r="E409">
        <v>1</v>
      </c>
      <c r="F409">
        <v>50</v>
      </c>
      <c r="G409">
        <v>105</v>
      </c>
      <c r="H409">
        <v>79</v>
      </c>
      <c r="I409">
        <v>35</v>
      </c>
      <c r="J409">
        <v>110</v>
      </c>
      <c r="K409">
        <v>76</v>
      </c>
      <c r="L409">
        <f>MAX(G409,I409)</f>
        <v>105</v>
      </c>
      <c r="M409">
        <f>MIN(H409,J409)</f>
        <v>79</v>
      </c>
      <c r="N409" s="1">
        <f>(F409*2+31)/2+60</f>
        <v>125.5</v>
      </c>
      <c r="O409" s="1">
        <f>(L409*2+31)/2+5</f>
        <v>125.5</v>
      </c>
      <c r="P409" s="1">
        <f>(M409*2+31)/2+5</f>
        <v>99.5</v>
      </c>
      <c r="Q409" s="1">
        <f>N409*P409</f>
        <v>12487.25</v>
      </c>
      <c r="R409" s="1">
        <f>((H409*2+31)/2+5)*N409</f>
        <v>12487.25</v>
      </c>
      <c r="S409" s="1">
        <f>((J409*2+31)/2+5)*N409</f>
        <v>16377.75</v>
      </c>
      <c r="T409" s="1">
        <v>323.80476053599745</v>
      </c>
      <c r="U409" s="1">
        <f>IF(T409&lt;200, 0, T409)</f>
        <v>323.80476053599745</v>
      </c>
      <c r="V409" s="5">
        <f>U409*O409</f>
        <v>40637.497447267677</v>
      </c>
      <c r="W409" s="2">
        <f>Q409/(constants!$B$1 * constants!$B$2 * (110/250) * AVERAGE(0.8, 1) * 1.5)</f>
        <v>1.9131928109034873</v>
      </c>
      <c r="X409" s="3">
        <v>0.4323676248729732</v>
      </c>
      <c r="Y409" s="1">
        <f>(W409+X409)*O409</f>
        <v>294.36783468994582</v>
      </c>
      <c r="Z409" s="7">
        <v>1.1000000000000001</v>
      </c>
      <c r="AA409" s="7">
        <v>1</v>
      </c>
      <c r="AB409" s="1">
        <f>Y409*Z409*AA409</f>
        <v>323.80461815894046</v>
      </c>
      <c r="AC409" t="str">
        <f>CONCATENATE("https://wiki.52poke.com/wiki/", B409)</f>
        <v>https://wiki.52poke.com/wiki/快拳郎</v>
      </c>
      <c r="AD409" s="6">
        <f>(T409-AB409)^2</f>
        <v>2.027122635673715E-8</v>
      </c>
      <c r="AE409" t="str">
        <f>IF(ISNUMBER(SEARCH(AE$1,$D409)),"T","")</f>
        <v/>
      </c>
      <c r="AF409" t="str">
        <f>IF(ISNUMBER(SEARCH(AF$1,$D409)),"T","")</f>
        <v/>
      </c>
      <c r="AG409" t="str">
        <f>IF(ISNUMBER(SEARCH(AG$1,$D409)),"T","")</f>
        <v/>
      </c>
      <c r="AH409" t="str">
        <f>IF(ISNUMBER(SEARCH(AH$1,$D409)),"T","")</f>
        <v/>
      </c>
      <c r="AI409" t="str">
        <f>IF(ISNUMBER(SEARCH(AI$1,$D409)),"T","")</f>
        <v/>
      </c>
      <c r="AJ409" t="str">
        <f>IF(ISNUMBER(SEARCH(AJ$1,$D409)),"T","")</f>
        <v/>
      </c>
      <c r="AK409" t="str">
        <f>IF(ISNUMBER(SEARCH(AK$1,$D409)),"T","")</f>
        <v>T</v>
      </c>
      <c r="AL409" t="str">
        <f>IF(ISNUMBER(SEARCH(AL$1,$D409)),"T","")</f>
        <v/>
      </c>
      <c r="AM409" t="str">
        <f>IF(ISNUMBER(SEARCH(AM$1,$D409)),"T","")</f>
        <v/>
      </c>
      <c r="AN409" t="str">
        <f>IF(ISNUMBER(SEARCH(AN$1,$D409)),"T","")</f>
        <v/>
      </c>
      <c r="AO409" t="str">
        <f>IF(ISNUMBER(SEARCH(AO$1,$D409)),"T","")</f>
        <v/>
      </c>
      <c r="AP409" t="str">
        <f>IF(ISNUMBER(SEARCH(AP$1,$D409)),"T","")</f>
        <v/>
      </c>
      <c r="AQ409" t="str">
        <f>IF(ISNUMBER(SEARCH(AQ$1,$D409)),"T","")</f>
        <v/>
      </c>
      <c r="AR409" t="str">
        <f>IF(ISNUMBER(SEARCH(AR$1,$D409)),"T","")</f>
        <v/>
      </c>
      <c r="AS409" t="str">
        <f>IF(ISNUMBER(SEARCH(AS$1,$D409)),"T","")</f>
        <v/>
      </c>
      <c r="AT409" t="str">
        <f>IF(ISNUMBER(SEARCH(AT$1,$D409)),"T","")</f>
        <v/>
      </c>
      <c r="AU409" t="str">
        <f>IF(ISNUMBER(SEARCH(AU$1,$D409)),"T","")</f>
        <v/>
      </c>
      <c r="AV409" t="str">
        <f>IF(ISNUMBER(SEARCH(AV$1,$D409)),"T","")</f>
        <v/>
      </c>
    </row>
    <row r="410" spans="1:48" x14ac:dyDescent="0.85">
      <c r="A410">
        <v>295</v>
      </c>
      <c r="B410" t="s">
        <v>682</v>
      </c>
      <c r="C410" t="s">
        <v>683</v>
      </c>
      <c r="D410" t="s">
        <v>265</v>
      </c>
      <c r="E410">
        <v>3</v>
      </c>
      <c r="F410">
        <v>104</v>
      </c>
      <c r="G410">
        <v>91</v>
      </c>
      <c r="H410">
        <v>63</v>
      </c>
      <c r="I410">
        <v>91</v>
      </c>
      <c r="J410">
        <v>73</v>
      </c>
      <c r="K410">
        <v>68</v>
      </c>
      <c r="L410">
        <f>MAX(G410,I410)</f>
        <v>91</v>
      </c>
      <c r="M410">
        <f>MIN(H410,J410)</f>
        <v>63</v>
      </c>
      <c r="N410" s="1">
        <f>(F410*2+31)/2+60</f>
        <v>179.5</v>
      </c>
      <c r="O410" s="1">
        <f>(L410*2+31)/2+5</f>
        <v>111.5</v>
      </c>
      <c r="P410" s="1">
        <f>(M410*2+31)/2+5</f>
        <v>83.5</v>
      </c>
      <c r="Q410" s="1">
        <f>N410*P410</f>
        <v>14988.25</v>
      </c>
      <c r="R410" s="1">
        <f>((H410*2+31)/2+5)*N410</f>
        <v>14988.25</v>
      </c>
      <c r="S410" s="1">
        <f>((J410*2+31)/2+5)*N410</f>
        <v>16783.25</v>
      </c>
      <c r="T410" s="1">
        <v>323.27733444847291</v>
      </c>
      <c r="U410" s="1">
        <f>IF(T410&lt;200, 0, T410)</f>
        <v>323.27733444847291</v>
      </c>
      <c r="V410" s="5">
        <f>U410*O410</f>
        <v>36045.422791004727</v>
      </c>
      <c r="W410" s="2">
        <f>Q410/(constants!$B$1 * constants!$B$2 * (110/250) * AVERAGE(0.8, 1) * 1.5)</f>
        <v>2.2963752746220498</v>
      </c>
      <c r="X410" s="3">
        <v>0.33939466112424321</v>
      </c>
      <c r="Y410" s="1">
        <f>(W410+X410)*O410</f>
        <v>293.88834783571167</v>
      </c>
      <c r="Z410" s="7">
        <v>1.1000000000000001</v>
      </c>
      <c r="AA410" s="7">
        <v>1</v>
      </c>
      <c r="AB410" s="1">
        <f>Y410*Z410*AA410</f>
        <v>323.27718261928288</v>
      </c>
      <c r="AC410" t="str">
        <f>CONCATENATE("https://wiki.52poke.com/wiki/", B410)</f>
        <v>https://wiki.52poke.com/wiki/爆音怪</v>
      </c>
      <c r="AD410" s="6">
        <f>(T410-AB410)^2</f>
        <v>2.3052102945498112E-8</v>
      </c>
      <c r="AE410" t="str">
        <f>IF(ISNUMBER(SEARCH(AE$1,$D410)),"T","")</f>
        <v>T</v>
      </c>
      <c r="AF410" t="str">
        <f>IF(ISNUMBER(SEARCH(AF$1,$D410)),"T","")</f>
        <v/>
      </c>
      <c r="AG410" t="str">
        <f>IF(ISNUMBER(SEARCH(AG$1,$D410)),"T","")</f>
        <v/>
      </c>
      <c r="AH410" t="str">
        <f>IF(ISNUMBER(SEARCH(AH$1,$D410)),"T","")</f>
        <v/>
      </c>
      <c r="AI410" t="str">
        <f>IF(ISNUMBER(SEARCH(AI$1,$D410)),"T","")</f>
        <v/>
      </c>
      <c r="AJ410" t="str">
        <f>IF(ISNUMBER(SEARCH(AJ$1,$D410)),"T","")</f>
        <v/>
      </c>
      <c r="AK410" t="str">
        <f>IF(ISNUMBER(SEARCH(AK$1,$D410)),"T","")</f>
        <v/>
      </c>
      <c r="AL410" t="str">
        <f>IF(ISNUMBER(SEARCH(AL$1,$D410)),"T","")</f>
        <v/>
      </c>
      <c r="AM410" t="str">
        <f>IF(ISNUMBER(SEARCH(AM$1,$D410)),"T","")</f>
        <v/>
      </c>
      <c r="AN410" t="str">
        <f>IF(ISNUMBER(SEARCH(AN$1,$D410)),"T","")</f>
        <v/>
      </c>
      <c r="AO410" t="str">
        <f>IF(ISNUMBER(SEARCH(AO$1,$D410)),"T","")</f>
        <v/>
      </c>
      <c r="AP410" t="str">
        <f>IF(ISNUMBER(SEARCH(AP$1,$D410)),"T","")</f>
        <v/>
      </c>
      <c r="AQ410" t="str">
        <f>IF(ISNUMBER(SEARCH(AQ$1,$D410)),"T","")</f>
        <v/>
      </c>
      <c r="AR410" t="str">
        <f>IF(ISNUMBER(SEARCH(AR$1,$D410)),"T","")</f>
        <v/>
      </c>
      <c r="AS410" t="str">
        <f>IF(ISNUMBER(SEARCH(AS$1,$D410)),"T","")</f>
        <v/>
      </c>
      <c r="AT410" t="str">
        <f>IF(ISNUMBER(SEARCH(AT$1,$D410)),"T","")</f>
        <v/>
      </c>
      <c r="AU410" t="str">
        <f>IF(ISNUMBER(SEARCH(AU$1,$D410)),"T","")</f>
        <v/>
      </c>
      <c r="AV410" t="str">
        <f>IF(ISNUMBER(SEARCH(AV$1,$D410)),"T","")</f>
        <v/>
      </c>
    </row>
    <row r="411" spans="1:48" x14ac:dyDescent="0.85">
      <c r="A411">
        <v>617</v>
      </c>
      <c r="B411" t="s">
        <v>1370</v>
      </c>
      <c r="C411" t="s">
        <v>1371</v>
      </c>
      <c r="D411" t="s">
        <v>32</v>
      </c>
      <c r="E411">
        <v>5</v>
      </c>
      <c r="F411">
        <v>80</v>
      </c>
      <c r="G411">
        <v>70</v>
      </c>
      <c r="H411">
        <v>40</v>
      </c>
      <c r="I411">
        <v>100</v>
      </c>
      <c r="J411">
        <v>60</v>
      </c>
      <c r="K411">
        <v>145</v>
      </c>
      <c r="L411">
        <f>MAX(G411,I411)</f>
        <v>100</v>
      </c>
      <c r="M411">
        <f>MIN(H411,J411)</f>
        <v>40</v>
      </c>
      <c r="N411" s="1">
        <f>(F411*2+31)/2+60</f>
        <v>155.5</v>
      </c>
      <c r="O411" s="1">
        <f>(L411*2+31)/2+5</f>
        <v>120.5</v>
      </c>
      <c r="P411" s="1">
        <f>(M411*2+31)/2+5</f>
        <v>60.5</v>
      </c>
      <c r="Q411" s="1">
        <f>N411*P411</f>
        <v>9407.75</v>
      </c>
      <c r="R411" s="1">
        <f>((H411*2+31)/2+5)*N411</f>
        <v>9407.75</v>
      </c>
      <c r="S411" s="1">
        <f>((J411*2+31)/2+5)*N411</f>
        <v>12517.75</v>
      </c>
      <c r="T411" s="1">
        <v>322.46942022127337</v>
      </c>
      <c r="U411" s="1">
        <f>IF(T411&lt;200, 0, T411)</f>
        <v>322.46942022127337</v>
      </c>
      <c r="V411" s="5">
        <f>U411*O411</f>
        <v>38857.565136663441</v>
      </c>
      <c r="W411" s="2">
        <f>Q411/(constants!$B$1 * constants!$B$2 * (110/250) * AVERAGE(0.8, 1) * 1.5)</f>
        <v>1.4413773782680159</v>
      </c>
      <c r="X411" s="3">
        <v>0.99143527529333697</v>
      </c>
      <c r="Y411" s="1">
        <f>(W411+X411)*O411</f>
        <v>293.15392475414302</v>
      </c>
      <c r="Z411" s="7">
        <v>1.1000000000000001</v>
      </c>
      <c r="AA411" s="7">
        <v>1</v>
      </c>
      <c r="AB411" s="1">
        <f>Y411*Z411*AA411</f>
        <v>322.46931722955736</v>
      </c>
      <c r="AC411" t="str">
        <f>CONCATENATE("https://wiki.52poke.com/wiki/", B411)</f>
        <v>https://wiki.52poke.com/wiki/敏捷虫</v>
      </c>
      <c r="AD411" s="6">
        <f>(T411-AB411)^2</f>
        <v>1.0607293565729311E-8</v>
      </c>
      <c r="AE411" t="str">
        <f>IF(ISNUMBER(SEARCH(AE$1,$D411)),"T","")</f>
        <v/>
      </c>
      <c r="AF411" t="str">
        <f>IF(ISNUMBER(SEARCH(AF$1,$D411)),"T","")</f>
        <v/>
      </c>
      <c r="AG411" t="str">
        <f>IF(ISNUMBER(SEARCH(AG$1,$D411)),"T","")</f>
        <v/>
      </c>
      <c r="AH411" t="str">
        <f>IF(ISNUMBER(SEARCH(AH$1,$D411)),"T","")</f>
        <v/>
      </c>
      <c r="AI411" t="str">
        <f>IF(ISNUMBER(SEARCH(AI$1,$D411)),"T","")</f>
        <v/>
      </c>
      <c r="AJ411" t="str">
        <f>IF(ISNUMBER(SEARCH(AJ$1,$D411)),"T","")</f>
        <v/>
      </c>
      <c r="AK411" t="str">
        <f>IF(ISNUMBER(SEARCH(AK$1,$D411)),"T","")</f>
        <v/>
      </c>
      <c r="AL411" t="str">
        <f>IF(ISNUMBER(SEARCH(AL$1,$D411)),"T","")</f>
        <v/>
      </c>
      <c r="AM411" t="str">
        <f>IF(ISNUMBER(SEARCH(AM$1,$D411)),"T","")</f>
        <v/>
      </c>
      <c r="AN411" t="str">
        <f>IF(ISNUMBER(SEARCH(AN$1,$D411)),"T","")</f>
        <v/>
      </c>
      <c r="AO411" t="str">
        <f>IF(ISNUMBER(SEARCH(AO$1,$D411)),"T","")</f>
        <v/>
      </c>
      <c r="AP411" t="str">
        <f>IF(ISNUMBER(SEARCH(AP$1,$D411)),"T","")</f>
        <v>T</v>
      </c>
      <c r="AQ411" t="str">
        <f>IF(ISNUMBER(SEARCH(AQ$1,$D411)),"T","")</f>
        <v/>
      </c>
      <c r="AR411" t="str">
        <f>IF(ISNUMBER(SEARCH(AR$1,$D411)),"T","")</f>
        <v/>
      </c>
      <c r="AS411" t="str">
        <f>IF(ISNUMBER(SEARCH(AS$1,$D411)),"T","")</f>
        <v/>
      </c>
      <c r="AT411" t="str">
        <f>IF(ISNUMBER(SEARCH(AT$1,$D411)),"T","")</f>
        <v/>
      </c>
      <c r="AU411" t="str">
        <f>IF(ISNUMBER(SEARCH(AU$1,$D411)),"T","")</f>
        <v/>
      </c>
      <c r="AV411" t="str">
        <f>IF(ISNUMBER(SEARCH(AV$1,$D411)),"T","")</f>
        <v/>
      </c>
    </row>
    <row r="412" spans="1:48" x14ac:dyDescent="0.85">
      <c r="A412">
        <v>423</v>
      </c>
      <c r="B412" t="s">
        <v>956</v>
      </c>
      <c r="C412" t="s">
        <v>957</v>
      </c>
      <c r="D412" t="s">
        <v>459</v>
      </c>
      <c r="E412">
        <v>4</v>
      </c>
      <c r="F412">
        <v>111</v>
      </c>
      <c r="G412">
        <v>83</v>
      </c>
      <c r="H412">
        <v>68</v>
      </c>
      <c r="I412">
        <v>92</v>
      </c>
      <c r="J412">
        <v>82</v>
      </c>
      <c r="K412">
        <v>39</v>
      </c>
      <c r="L412">
        <f>MAX(G412,I412)</f>
        <v>92</v>
      </c>
      <c r="M412">
        <f>MIN(H412,J412)</f>
        <v>68</v>
      </c>
      <c r="N412" s="1">
        <f>(F412*2+31)/2+60</f>
        <v>186.5</v>
      </c>
      <c r="O412" s="1">
        <f>(L412*2+31)/2+5</f>
        <v>112.5</v>
      </c>
      <c r="P412" s="1">
        <f>(M412*2+31)/2+5</f>
        <v>88.5</v>
      </c>
      <c r="Q412" s="1">
        <f>N412*P412</f>
        <v>16505.25</v>
      </c>
      <c r="R412" s="1">
        <f>((H412*2+31)/2+5)*N412</f>
        <v>16505.25</v>
      </c>
      <c r="S412" s="1">
        <f>((J412*2+31)/2+5)*N412</f>
        <v>19116.25</v>
      </c>
      <c r="T412" s="1">
        <v>322.19019128140883</v>
      </c>
      <c r="U412" s="1">
        <f>IF(T412&lt;200, 0, T412)</f>
        <v>322.19019128140883</v>
      </c>
      <c r="V412" s="5">
        <f>U412*O412</f>
        <v>36246.396519158494</v>
      </c>
      <c r="W412" s="2">
        <f>Q412/(constants!$B$1 * constants!$B$2 * (110/250) * AVERAGE(0.8, 1) * 1.5)</f>
        <v>2.5287974247464238</v>
      </c>
      <c r="X412" s="3">
        <v>7.4758313319608138E-2</v>
      </c>
      <c r="Y412" s="1">
        <f>(W412+X412)*O412</f>
        <v>292.90002053242858</v>
      </c>
      <c r="Z412" s="7">
        <v>1.1000000000000001</v>
      </c>
      <c r="AA412" s="7">
        <v>1</v>
      </c>
      <c r="AB412" s="1">
        <f>Y412*Z412*AA412</f>
        <v>322.19002258567144</v>
      </c>
      <c r="AC412" t="str">
        <f>CONCATENATE("https://wiki.52poke.com/wiki/", B412)</f>
        <v>https://wiki.52poke.com/wiki/海兔兽</v>
      </c>
      <c r="AD412" s="6">
        <f>(T412-AB412)^2</f>
        <v>2.845825181231261E-8</v>
      </c>
      <c r="AE412" t="str">
        <f>IF(ISNUMBER(SEARCH(AE$1,$D412)),"T","")</f>
        <v/>
      </c>
      <c r="AF412" t="str">
        <f>IF(ISNUMBER(SEARCH(AF$1,$D412)),"T","")</f>
        <v/>
      </c>
      <c r="AG412" t="str">
        <f>IF(ISNUMBER(SEARCH(AG$1,$D412)),"T","")</f>
        <v>T</v>
      </c>
      <c r="AH412" t="str">
        <f>IF(ISNUMBER(SEARCH(AH$1,$D412)),"T","")</f>
        <v/>
      </c>
      <c r="AI412" t="str">
        <f>IF(ISNUMBER(SEARCH(AI$1,$D412)),"T","")</f>
        <v/>
      </c>
      <c r="AJ412" t="str">
        <f>IF(ISNUMBER(SEARCH(AJ$1,$D412)),"T","")</f>
        <v/>
      </c>
      <c r="AK412" t="str">
        <f>IF(ISNUMBER(SEARCH(AK$1,$D412)),"T","")</f>
        <v/>
      </c>
      <c r="AL412" t="str">
        <f>IF(ISNUMBER(SEARCH(AL$1,$D412)),"T","")</f>
        <v/>
      </c>
      <c r="AM412" t="str">
        <f>IF(ISNUMBER(SEARCH(AM$1,$D412)),"T","")</f>
        <v>T</v>
      </c>
      <c r="AN412" t="str">
        <f>IF(ISNUMBER(SEARCH(AN$1,$D412)),"T","")</f>
        <v/>
      </c>
      <c r="AO412" t="str">
        <f>IF(ISNUMBER(SEARCH(AO$1,$D412)),"T","")</f>
        <v/>
      </c>
      <c r="AP412" t="str">
        <f>IF(ISNUMBER(SEARCH(AP$1,$D412)),"T","")</f>
        <v/>
      </c>
      <c r="AQ412" t="str">
        <f>IF(ISNUMBER(SEARCH(AQ$1,$D412)),"T","")</f>
        <v/>
      </c>
      <c r="AR412" t="str">
        <f>IF(ISNUMBER(SEARCH(AR$1,$D412)),"T","")</f>
        <v/>
      </c>
      <c r="AS412" t="str">
        <f>IF(ISNUMBER(SEARCH(AS$1,$D412)),"T","")</f>
        <v/>
      </c>
      <c r="AT412" t="str">
        <f>IF(ISNUMBER(SEARCH(AT$1,$D412)),"T","")</f>
        <v/>
      </c>
      <c r="AU412" t="str">
        <f>IF(ISNUMBER(SEARCH(AU$1,$D412)),"T","")</f>
        <v/>
      </c>
      <c r="AV412" t="str">
        <f>IF(ISNUMBER(SEARCH(AV$1,$D412)),"T","")</f>
        <v/>
      </c>
    </row>
    <row r="413" spans="1:48" x14ac:dyDescent="0.85">
      <c r="A413">
        <v>337</v>
      </c>
      <c r="B413" t="s">
        <v>773</v>
      </c>
      <c r="C413" t="s">
        <v>775</v>
      </c>
      <c r="D413" t="s">
        <v>774</v>
      </c>
      <c r="E413">
        <v>3</v>
      </c>
      <c r="F413">
        <v>90</v>
      </c>
      <c r="G413">
        <v>55</v>
      </c>
      <c r="H413">
        <v>65</v>
      </c>
      <c r="I413">
        <v>95</v>
      </c>
      <c r="J413">
        <v>85</v>
      </c>
      <c r="K413">
        <v>70</v>
      </c>
      <c r="L413">
        <f>MAX(G413,I413)</f>
        <v>95</v>
      </c>
      <c r="M413">
        <f>MIN(H413,J413)</f>
        <v>65</v>
      </c>
      <c r="N413" s="1">
        <f>(F413*2+31)/2+60</f>
        <v>165.5</v>
      </c>
      <c r="O413" s="1">
        <f>(L413*2+31)/2+5</f>
        <v>115.5</v>
      </c>
      <c r="P413" s="1">
        <f>(M413*2+31)/2+5</f>
        <v>85.5</v>
      </c>
      <c r="Q413" s="1">
        <f>N413*P413</f>
        <v>14150.25</v>
      </c>
      <c r="R413" s="1">
        <f>((H413*2+31)/2+5)*N413</f>
        <v>14150.25</v>
      </c>
      <c r="S413" s="1">
        <f>((J413*2+31)/2+5)*N413</f>
        <v>17460.25</v>
      </c>
      <c r="T413" s="1">
        <v>322.08389221964677</v>
      </c>
      <c r="U413" s="1">
        <f>IF(T413&lt;200, 0, T413)</f>
        <v>322.08389221964677</v>
      </c>
      <c r="V413" s="5">
        <f>U413*O413</f>
        <v>37200.6895513692</v>
      </c>
      <c r="W413" s="2">
        <f>Q413/(constants!$B$1 * constants!$B$2 * (110/250) * AVERAGE(0.8, 1) * 1.5)</f>
        <v>2.1679838693456981</v>
      </c>
      <c r="X413" s="3">
        <v>0.36711053236262392</v>
      </c>
      <c r="Y413" s="1">
        <f>(W413+X413)*O413</f>
        <v>292.80340339731123</v>
      </c>
      <c r="Z413" s="7">
        <v>1.1000000000000001</v>
      </c>
      <c r="AA413" s="7">
        <v>1</v>
      </c>
      <c r="AB413" s="1">
        <f>Y413*Z413*AA413</f>
        <v>322.08374373704237</v>
      </c>
      <c r="AC413" t="str">
        <f>CONCATENATE("https://wiki.52poke.com/wiki/", B413)</f>
        <v>https://wiki.52poke.com/wiki/月石</v>
      </c>
      <c r="AD413" s="6">
        <f>(T413-AB413)^2</f>
        <v>2.2047083810010853E-8</v>
      </c>
      <c r="AE413" t="str">
        <f>IF(ISNUMBER(SEARCH(AE$1,$D413)),"T","")</f>
        <v/>
      </c>
      <c r="AF413" t="str">
        <f>IF(ISNUMBER(SEARCH(AF$1,$D413)),"T","")</f>
        <v/>
      </c>
      <c r="AG413" t="str">
        <f>IF(ISNUMBER(SEARCH(AG$1,$D413)),"T","")</f>
        <v/>
      </c>
      <c r="AH413" t="str">
        <f>IF(ISNUMBER(SEARCH(AH$1,$D413)),"T","")</f>
        <v/>
      </c>
      <c r="AI413" t="str">
        <f>IF(ISNUMBER(SEARCH(AI$1,$D413)),"T","")</f>
        <v/>
      </c>
      <c r="AJ413" t="str">
        <f>IF(ISNUMBER(SEARCH(AJ$1,$D413)),"T","")</f>
        <v/>
      </c>
      <c r="AK413" t="str">
        <f>IF(ISNUMBER(SEARCH(AK$1,$D413)),"T","")</f>
        <v/>
      </c>
      <c r="AL413" t="str">
        <f>IF(ISNUMBER(SEARCH(AL$1,$D413)),"T","")</f>
        <v/>
      </c>
      <c r="AM413" t="str">
        <f>IF(ISNUMBER(SEARCH(AM$1,$D413)),"T","")</f>
        <v/>
      </c>
      <c r="AN413" t="str">
        <f>IF(ISNUMBER(SEARCH(AN$1,$D413)),"T","")</f>
        <v/>
      </c>
      <c r="AO413" t="str">
        <f>IF(ISNUMBER(SEARCH(AO$1,$D413)),"T","")</f>
        <v>T</v>
      </c>
      <c r="AP413" t="str">
        <f>IF(ISNUMBER(SEARCH(AP$1,$D413)),"T","")</f>
        <v/>
      </c>
      <c r="AQ413" t="str">
        <f>IF(ISNUMBER(SEARCH(AQ$1,$D413)),"T","")</f>
        <v>T</v>
      </c>
      <c r="AR413" t="str">
        <f>IF(ISNUMBER(SEARCH(AR$1,$D413)),"T","")</f>
        <v/>
      </c>
      <c r="AS413" t="str">
        <f>IF(ISNUMBER(SEARCH(AS$1,$D413)),"T","")</f>
        <v/>
      </c>
      <c r="AT413" t="str">
        <f>IF(ISNUMBER(SEARCH(AT$1,$D413)),"T","")</f>
        <v/>
      </c>
      <c r="AU413" t="str">
        <f>IF(ISNUMBER(SEARCH(AU$1,$D413)),"T","")</f>
        <v/>
      </c>
      <c r="AV413" t="str">
        <f>IF(ISNUMBER(SEARCH(AV$1,$D413)),"T","")</f>
        <v/>
      </c>
    </row>
    <row r="414" spans="1:48" x14ac:dyDescent="0.85">
      <c r="A414">
        <v>338</v>
      </c>
      <c r="B414" t="s">
        <v>776</v>
      </c>
      <c r="C414" t="s">
        <v>777</v>
      </c>
      <c r="D414" t="s">
        <v>774</v>
      </c>
      <c r="E414">
        <v>3</v>
      </c>
      <c r="F414">
        <v>90</v>
      </c>
      <c r="G414">
        <v>95</v>
      </c>
      <c r="H414">
        <v>85</v>
      </c>
      <c r="I414">
        <v>55</v>
      </c>
      <c r="J414">
        <v>65</v>
      </c>
      <c r="K414">
        <v>70</v>
      </c>
      <c r="L414">
        <f>MAX(G414,I414)</f>
        <v>95</v>
      </c>
      <c r="M414">
        <f>MIN(H414,J414)</f>
        <v>65</v>
      </c>
      <c r="N414" s="1">
        <f>(F414*2+31)/2+60</f>
        <v>165.5</v>
      </c>
      <c r="O414" s="1">
        <f>(L414*2+31)/2+5</f>
        <v>115.5</v>
      </c>
      <c r="P414" s="1">
        <f>(M414*2+31)/2+5</f>
        <v>85.5</v>
      </c>
      <c r="Q414" s="1">
        <f>N414*P414</f>
        <v>14150.25</v>
      </c>
      <c r="R414" s="1">
        <f>((H414*2+31)/2+5)*N414</f>
        <v>17460.25</v>
      </c>
      <c r="S414" s="1">
        <f>((J414*2+31)/2+5)*N414</f>
        <v>14150.25</v>
      </c>
      <c r="T414" s="1">
        <v>321.91851889751524</v>
      </c>
      <c r="U414" s="1">
        <f>IF(T414&lt;200, 0, T414)</f>
        <v>321.91851889751524</v>
      </c>
      <c r="V414" s="5">
        <f>U414*O414</f>
        <v>37181.588932663013</v>
      </c>
      <c r="W414" s="2">
        <f>Q414/(constants!$B$1 * constants!$B$2 * (110/250) * AVERAGE(0.8, 1) * 1.5)</f>
        <v>2.1679838693456981</v>
      </c>
      <c r="X414" s="3">
        <v>0.36580889267642547</v>
      </c>
      <c r="Y414" s="1">
        <f>(W414+X414)*O414</f>
        <v>292.65306401355531</v>
      </c>
      <c r="Z414" s="7">
        <v>1.1000000000000001</v>
      </c>
      <c r="AA414" s="7">
        <v>1</v>
      </c>
      <c r="AB414" s="1">
        <f>Y414*Z414*AA414</f>
        <v>321.91837041491084</v>
      </c>
      <c r="AC414" t="str">
        <f>CONCATENATE("https://wiki.52poke.com/wiki/", B414)</f>
        <v>https://wiki.52poke.com/wiki/太阳岩</v>
      </c>
      <c r="AD414" s="6">
        <f>(T414-AB414)^2</f>
        <v>2.2047083810010853E-8</v>
      </c>
      <c r="AE414" t="str">
        <f>IF(ISNUMBER(SEARCH(AE$1,$D414)),"T","")</f>
        <v/>
      </c>
      <c r="AF414" t="str">
        <f>IF(ISNUMBER(SEARCH(AF$1,$D414)),"T","")</f>
        <v/>
      </c>
      <c r="AG414" t="str">
        <f>IF(ISNUMBER(SEARCH(AG$1,$D414)),"T","")</f>
        <v/>
      </c>
      <c r="AH414" t="str">
        <f>IF(ISNUMBER(SEARCH(AH$1,$D414)),"T","")</f>
        <v/>
      </c>
      <c r="AI414" t="str">
        <f>IF(ISNUMBER(SEARCH(AI$1,$D414)),"T","")</f>
        <v/>
      </c>
      <c r="AJ414" t="str">
        <f>IF(ISNUMBER(SEARCH(AJ$1,$D414)),"T","")</f>
        <v/>
      </c>
      <c r="AK414" t="str">
        <f>IF(ISNUMBER(SEARCH(AK$1,$D414)),"T","")</f>
        <v/>
      </c>
      <c r="AL414" t="str">
        <f>IF(ISNUMBER(SEARCH(AL$1,$D414)),"T","")</f>
        <v/>
      </c>
      <c r="AM414" t="str">
        <f>IF(ISNUMBER(SEARCH(AM$1,$D414)),"T","")</f>
        <v/>
      </c>
      <c r="AN414" t="str">
        <f>IF(ISNUMBER(SEARCH(AN$1,$D414)),"T","")</f>
        <v/>
      </c>
      <c r="AO414" t="str">
        <f>IF(ISNUMBER(SEARCH(AO$1,$D414)),"T","")</f>
        <v>T</v>
      </c>
      <c r="AP414" t="str">
        <f>IF(ISNUMBER(SEARCH(AP$1,$D414)),"T","")</f>
        <v/>
      </c>
      <c r="AQ414" t="str">
        <f>IF(ISNUMBER(SEARCH(AQ$1,$D414)),"T","")</f>
        <v>T</v>
      </c>
      <c r="AR414" t="str">
        <f>IF(ISNUMBER(SEARCH(AR$1,$D414)),"T","")</f>
        <v/>
      </c>
      <c r="AS414" t="str">
        <f>IF(ISNUMBER(SEARCH(AS$1,$D414)),"T","")</f>
        <v/>
      </c>
      <c r="AT414" t="str">
        <f>IF(ISNUMBER(SEARCH(AT$1,$D414)),"T","")</f>
        <v/>
      </c>
      <c r="AU414" t="str">
        <f>IF(ISNUMBER(SEARCH(AU$1,$D414)),"T","")</f>
        <v/>
      </c>
      <c r="AV414" t="str">
        <f>IF(ISNUMBER(SEARCH(AV$1,$D414)),"T","")</f>
        <v/>
      </c>
    </row>
    <row r="415" spans="1:48" x14ac:dyDescent="0.85">
      <c r="A415">
        <v>224</v>
      </c>
      <c r="B415" t="s">
        <v>527</v>
      </c>
      <c r="C415" t="s">
        <v>528</v>
      </c>
      <c r="D415" t="s">
        <v>25</v>
      </c>
      <c r="E415">
        <v>2</v>
      </c>
      <c r="F415">
        <v>75</v>
      </c>
      <c r="G415">
        <v>105</v>
      </c>
      <c r="H415">
        <v>75</v>
      </c>
      <c r="I415">
        <v>105</v>
      </c>
      <c r="J415">
        <v>75</v>
      </c>
      <c r="K415">
        <v>45</v>
      </c>
      <c r="L415">
        <f>MAX(G415,I415)</f>
        <v>105</v>
      </c>
      <c r="M415">
        <f>MIN(H415,J415)</f>
        <v>75</v>
      </c>
      <c r="N415" s="1">
        <f>(F415*2+31)/2+60</f>
        <v>150.5</v>
      </c>
      <c r="O415" s="1">
        <f>(L415*2+31)/2+5</f>
        <v>125.5</v>
      </c>
      <c r="P415" s="1">
        <f>(M415*2+31)/2+5</f>
        <v>95.5</v>
      </c>
      <c r="Q415" s="1">
        <f>N415*P415</f>
        <v>14372.75</v>
      </c>
      <c r="R415" s="1">
        <f>((H415*2+31)/2+5)*N415</f>
        <v>14372.75</v>
      </c>
      <c r="S415" s="1">
        <f>((J415*2+31)/2+5)*N415</f>
        <v>14372.75</v>
      </c>
      <c r="T415" s="1">
        <v>321.54284818449423</v>
      </c>
      <c r="U415" s="1">
        <f>IF(T415&lt;200, 0, T415)</f>
        <v>321.54284818449423</v>
      </c>
      <c r="V415" s="5">
        <f>U415*O415</f>
        <v>40353.627447154024</v>
      </c>
      <c r="W415" s="2">
        <f>Q415/(constants!$B$1 * constants!$B$2 * (110/250) * AVERAGE(0.8, 1) * 1.5)</f>
        <v>2.2020734727752784</v>
      </c>
      <c r="X415" s="3">
        <v>0.12710207455796119</v>
      </c>
      <c r="Y415" s="1">
        <f>(W415+X415)*O415</f>
        <v>292.31153119032155</v>
      </c>
      <c r="Z415" s="7">
        <v>1.1000000000000001</v>
      </c>
      <c r="AA415" s="7">
        <v>1</v>
      </c>
      <c r="AB415" s="1">
        <f>Y415*Z415*AA415</f>
        <v>321.54268430935372</v>
      </c>
      <c r="AC415" t="str">
        <f>CONCATENATE("https://wiki.52poke.com/wiki/", B415)</f>
        <v>https://wiki.52poke.com/wiki/章鱼桶</v>
      </c>
      <c r="AD415" s="6">
        <f>(T415-AB415)^2</f>
        <v>2.6855061678909848E-8</v>
      </c>
      <c r="AE415" t="str">
        <f>IF(ISNUMBER(SEARCH(AE$1,$D415)),"T","")</f>
        <v/>
      </c>
      <c r="AF415" t="str">
        <f>IF(ISNUMBER(SEARCH(AF$1,$D415)),"T","")</f>
        <v/>
      </c>
      <c r="AG415" t="str">
        <f>IF(ISNUMBER(SEARCH(AG$1,$D415)),"T","")</f>
        <v>T</v>
      </c>
      <c r="AH415" t="str">
        <f>IF(ISNUMBER(SEARCH(AH$1,$D415)),"T","")</f>
        <v/>
      </c>
      <c r="AI415" t="str">
        <f>IF(ISNUMBER(SEARCH(AI$1,$D415)),"T","")</f>
        <v/>
      </c>
      <c r="AJ415" t="str">
        <f>IF(ISNUMBER(SEARCH(AJ$1,$D415)),"T","")</f>
        <v/>
      </c>
      <c r="AK415" t="str">
        <f>IF(ISNUMBER(SEARCH(AK$1,$D415)),"T","")</f>
        <v/>
      </c>
      <c r="AL415" t="str">
        <f>IF(ISNUMBER(SEARCH(AL$1,$D415)),"T","")</f>
        <v/>
      </c>
      <c r="AM415" t="str">
        <f>IF(ISNUMBER(SEARCH(AM$1,$D415)),"T","")</f>
        <v/>
      </c>
      <c r="AN415" t="str">
        <f>IF(ISNUMBER(SEARCH(AN$1,$D415)),"T","")</f>
        <v/>
      </c>
      <c r="AO415" t="str">
        <f>IF(ISNUMBER(SEARCH(AO$1,$D415)),"T","")</f>
        <v/>
      </c>
      <c r="AP415" t="str">
        <f>IF(ISNUMBER(SEARCH(AP$1,$D415)),"T","")</f>
        <v/>
      </c>
      <c r="AQ415" t="str">
        <f>IF(ISNUMBER(SEARCH(AQ$1,$D415)),"T","")</f>
        <v/>
      </c>
      <c r="AR415" t="str">
        <f>IF(ISNUMBER(SEARCH(AR$1,$D415)),"T","")</f>
        <v/>
      </c>
      <c r="AS415" t="str">
        <f>IF(ISNUMBER(SEARCH(AS$1,$D415)),"T","")</f>
        <v/>
      </c>
      <c r="AT415" t="str">
        <f>IF(ISNUMBER(SEARCH(AT$1,$D415)),"T","")</f>
        <v/>
      </c>
      <c r="AU415" t="str">
        <f>IF(ISNUMBER(SEARCH(AU$1,$D415)),"T","")</f>
        <v/>
      </c>
      <c r="AV415" t="str">
        <f>IF(ISNUMBER(SEARCH(AV$1,$D415)),"T","")</f>
        <v/>
      </c>
    </row>
    <row r="416" spans="1:48" x14ac:dyDescent="0.85">
      <c r="A416">
        <v>691</v>
      </c>
      <c r="B416" t="s">
        <v>1533</v>
      </c>
      <c r="C416" t="s">
        <v>1535</v>
      </c>
      <c r="D416" t="s">
        <v>1534</v>
      </c>
      <c r="E416">
        <v>6</v>
      </c>
      <c r="F416">
        <v>65</v>
      </c>
      <c r="G416">
        <v>75</v>
      </c>
      <c r="H416">
        <v>90</v>
      </c>
      <c r="I416">
        <v>97</v>
      </c>
      <c r="J416">
        <v>123</v>
      </c>
      <c r="K416">
        <v>44</v>
      </c>
      <c r="L416">
        <f>MAX(G416,I416)</f>
        <v>97</v>
      </c>
      <c r="M416">
        <f>MIN(H416,J416)</f>
        <v>90</v>
      </c>
      <c r="N416" s="1">
        <f>(F416*2+31)/2+60</f>
        <v>140.5</v>
      </c>
      <c r="O416" s="1">
        <f>(L416*2+31)/2+5</f>
        <v>117.5</v>
      </c>
      <c r="P416" s="1">
        <f>(M416*2+31)/2+5</f>
        <v>110.5</v>
      </c>
      <c r="Q416" s="1">
        <f>N416*P416</f>
        <v>15525.25</v>
      </c>
      <c r="R416" s="1">
        <f>((H416*2+31)/2+5)*N416</f>
        <v>15525.25</v>
      </c>
      <c r="S416" s="1">
        <f>((J416*2+31)/2+5)*N416</f>
        <v>20161.75</v>
      </c>
      <c r="T416" s="1">
        <v>321.37800960000129</v>
      </c>
      <c r="U416" s="1">
        <f>IF(T416&lt;200, 0, T416)</f>
        <v>321.37800960000129</v>
      </c>
      <c r="V416" s="5">
        <f>U416*O416</f>
        <v>37761.91612800015</v>
      </c>
      <c r="W416" s="2">
        <f>Q416/(constants!$B$1 * constants!$B$2 * (110/250) * AVERAGE(0.8, 1) * 1.5)</f>
        <v>2.3786499579554636</v>
      </c>
      <c r="X416" s="3">
        <v>0.10783239305546577</v>
      </c>
      <c r="Y416" s="1">
        <f>(W416+X416)*O416</f>
        <v>292.1616762437842</v>
      </c>
      <c r="Z416" s="7">
        <v>1.1000000000000001</v>
      </c>
      <c r="AA416" s="7">
        <v>1</v>
      </c>
      <c r="AB416" s="1">
        <f>Y416*Z416*AA416</f>
        <v>321.37784386816264</v>
      </c>
      <c r="AC416" t="str">
        <f>CONCATENATE("https://wiki.52poke.com/wiki/", B416)</f>
        <v>https://wiki.52poke.com/wiki/毒藻龙</v>
      </c>
      <c r="AD416" s="6">
        <f>(T416-AB416)^2</f>
        <v>2.7467042342047092E-8</v>
      </c>
      <c r="AE416" t="str">
        <f>IF(ISNUMBER(SEARCH(AE$1,$D416)),"T","")</f>
        <v/>
      </c>
      <c r="AF416" t="str">
        <f>IF(ISNUMBER(SEARCH(AF$1,$D416)),"T","")</f>
        <v/>
      </c>
      <c r="AG416" t="str">
        <f>IF(ISNUMBER(SEARCH(AG$1,$D416)),"T","")</f>
        <v/>
      </c>
      <c r="AH416" t="str">
        <f>IF(ISNUMBER(SEARCH(AH$1,$D416)),"T","")</f>
        <v/>
      </c>
      <c r="AI416" t="str">
        <f>IF(ISNUMBER(SEARCH(AI$1,$D416)),"T","")</f>
        <v/>
      </c>
      <c r="AJ416" t="str">
        <f>IF(ISNUMBER(SEARCH(AJ$1,$D416)),"T","")</f>
        <v/>
      </c>
      <c r="AK416" t="str">
        <f>IF(ISNUMBER(SEARCH(AK$1,$D416)),"T","")</f>
        <v/>
      </c>
      <c r="AL416" t="str">
        <f>IF(ISNUMBER(SEARCH(AL$1,$D416)),"T","")</f>
        <v>T</v>
      </c>
      <c r="AM416" t="str">
        <f>IF(ISNUMBER(SEARCH(AM$1,$D416)),"T","")</f>
        <v/>
      </c>
      <c r="AN416" t="str">
        <f>IF(ISNUMBER(SEARCH(AN$1,$D416)),"T","")</f>
        <v/>
      </c>
      <c r="AO416" t="str">
        <f>IF(ISNUMBER(SEARCH(AO$1,$D416)),"T","")</f>
        <v/>
      </c>
      <c r="AP416" t="str">
        <f>IF(ISNUMBER(SEARCH(AP$1,$D416)),"T","")</f>
        <v/>
      </c>
      <c r="AQ416" t="str">
        <f>IF(ISNUMBER(SEARCH(AQ$1,$D416)),"T","")</f>
        <v/>
      </c>
      <c r="AR416" t="str">
        <f>IF(ISNUMBER(SEARCH(AR$1,$D416)),"T","")</f>
        <v/>
      </c>
      <c r="AS416" t="str">
        <f>IF(ISNUMBER(SEARCH(AS$1,$D416)),"T","")</f>
        <v>T</v>
      </c>
      <c r="AT416" t="str">
        <f>IF(ISNUMBER(SEARCH(AT$1,$D416)),"T","")</f>
        <v/>
      </c>
      <c r="AU416" t="str">
        <f>IF(ISNUMBER(SEARCH(AU$1,$D416)),"T","")</f>
        <v/>
      </c>
      <c r="AV416" t="str">
        <f>IF(ISNUMBER(SEARCH(AV$1,$D416)),"T","")</f>
        <v/>
      </c>
    </row>
    <row r="417" spans="1:48" x14ac:dyDescent="0.85">
      <c r="A417">
        <v>632</v>
      </c>
      <c r="B417" t="s">
        <v>1401</v>
      </c>
      <c r="C417" t="s">
        <v>1402</v>
      </c>
      <c r="D417" t="s">
        <v>482</v>
      </c>
      <c r="E417">
        <v>5</v>
      </c>
      <c r="F417">
        <v>58</v>
      </c>
      <c r="G417">
        <v>109</v>
      </c>
      <c r="H417">
        <v>112</v>
      </c>
      <c r="I417">
        <v>48</v>
      </c>
      <c r="J417">
        <v>48</v>
      </c>
      <c r="K417">
        <v>109</v>
      </c>
      <c r="L417">
        <f>MAX(G417,I417)</f>
        <v>109</v>
      </c>
      <c r="M417">
        <f>MIN(H417,J417)</f>
        <v>48</v>
      </c>
      <c r="N417" s="1">
        <f>(F417*2+31)/2+60</f>
        <v>133.5</v>
      </c>
      <c r="O417" s="1">
        <f>(L417*2+31)/2+5</f>
        <v>129.5</v>
      </c>
      <c r="P417" s="1">
        <f>(M417*2+31)/2+5</f>
        <v>68.5</v>
      </c>
      <c r="Q417" s="1">
        <f>N417*P417</f>
        <v>9144.75</v>
      </c>
      <c r="R417" s="1">
        <f>((H417*2+31)/2+5)*N417</f>
        <v>17688.75</v>
      </c>
      <c r="S417" s="1">
        <f>((J417*2+31)/2+5)*N417</f>
        <v>9144.75</v>
      </c>
      <c r="T417" s="1">
        <v>320.96873675721793</v>
      </c>
      <c r="U417" s="1">
        <f>IF(T417&lt;200, 0, T417)</f>
        <v>320.96873675721793</v>
      </c>
      <c r="V417" s="5">
        <f>U417*O417</f>
        <v>41565.451410059723</v>
      </c>
      <c r="W417" s="2">
        <f>Q417/(constants!$B$1 * constants!$B$2 * (110/250) * AVERAGE(0.8, 1) * 1.5)</f>
        <v>1.4010827009557481</v>
      </c>
      <c r="X417" s="3">
        <v>0.85211932900158172</v>
      </c>
      <c r="Y417" s="1">
        <f>(W417+X417)*O417</f>
        <v>291.78966287947424</v>
      </c>
      <c r="Z417" s="7">
        <v>1.1000000000000001</v>
      </c>
      <c r="AA417" s="7">
        <v>1</v>
      </c>
      <c r="AB417" s="1">
        <f>Y417*Z417*AA417</f>
        <v>320.96862916742168</v>
      </c>
      <c r="AC417" t="str">
        <f>CONCATENATE("https://wiki.52poke.com/wiki/", B417)</f>
        <v>https://wiki.52poke.com/wiki/铁蚁</v>
      </c>
      <c r="AD417" s="6">
        <f>(T417-AB417)^2</f>
        <v>1.1575564255761126E-8</v>
      </c>
      <c r="AE417" t="str">
        <f>IF(ISNUMBER(SEARCH(AE$1,$D417)),"T","")</f>
        <v/>
      </c>
      <c r="AF417" t="str">
        <f>IF(ISNUMBER(SEARCH(AF$1,$D417)),"T","")</f>
        <v/>
      </c>
      <c r="AG417" t="str">
        <f>IF(ISNUMBER(SEARCH(AG$1,$D417)),"T","")</f>
        <v/>
      </c>
      <c r="AH417" t="str">
        <f>IF(ISNUMBER(SEARCH(AH$1,$D417)),"T","")</f>
        <v/>
      </c>
      <c r="AI417" t="str">
        <f>IF(ISNUMBER(SEARCH(AI$1,$D417)),"T","")</f>
        <v/>
      </c>
      <c r="AJ417" t="str">
        <f>IF(ISNUMBER(SEARCH(AJ$1,$D417)),"T","")</f>
        <v/>
      </c>
      <c r="AK417" t="str">
        <f>IF(ISNUMBER(SEARCH(AK$1,$D417)),"T","")</f>
        <v/>
      </c>
      <c r="AL417" t="str">
        <f>IF(ISNUMBER(SEARCH(AL$1,$D417)),"T","")</f>
        <v/>
      </c>
      <c r="AM417" t="str">
        <f>IF(ISNUMBER(SEARCH(AM$1,$D417)),"T","")</f>
        <v/>
      </c>
      <c r="AN417" t="str">
        <f>IF(ISNUMBER(SEARCH(AN$1,$D417)),"T","")</f>
        <v/>
      </c>
      <c r="AO417" t="str">
        <f>IF(ISNUMBER(SEARCH(AO$1,$D417)),"T","")</f>
        <v/>
      </c>
      <c r="AP417" t="str">
        <f>IF(ISNUMBER(SEARCH(AP$1,$D417)),"T","")</f>
        <v>T</v>
      </c>
      <c r="AQ417" t="str">
        <f>IF(ISNUMBER(SEARCH(AQ$1,$D417)),"T","")</f>
        <v/>
      </c>
      <c r="AR417" t="str">
        <f>IF(ISNUMBER(SEARCH(AR$1,$D417)),"T","")</f>
        <v/>
      </c>
      <c r="AS417" t="str">
        <f>IF(ISNUMBER(SEARCH(AS$1,$D417)),"T","")</f>
        <v/>
      </c>
      <c r="AT417" t="str">
        <f>IF(ISNUMBER(SEARCH(AT$1,$D417)),"T","")</f>
        <v/>
      </c>
      <c r="AU417" t="str">
        <f>IF(ISNUMBER(SEARCH(AU$1,$D417)),"T","")</f>
        <v>T</v>
      </c>
      <c r="AV417" t="str">
        <f>IF(ISNUMBER(SEARCH(AV$1,$D417)),"T","")</f>
        <v/>
      </c>
    </row>
    <row r="418" spans="1:48" x14ac:dyDescent="0.85">
      <c r="A418">
        <v>959</v>
      </c>
      <c r="B418" t="s">
        <v>2117</v>
      </c>
      <c r="C418" t="s">
        <v>2118</v>
      </c>
      <c r="D418" t="s">
        <v>2113</v>
      </c>
      <c r="E418">
        <v>9</v>
      </c>
      <c r="F418">
        <v>85</v>
      </c>
      <c r="G418">
        <v>75</v>
      </c>
      <c r="H418">
        <v>77</v>
      </c>
      <c r="I418">
        <v>70</v>
      </c>
      <c r="J418">
        <v>105</v>
      </c>
      <c r="K418">
        <v>94</v>
      </c>
      <c r="L418">
        <f>MAX(G418,I418)</f>
        <v>75</v>
      </c>
      <c r="M418">
        <f>MIN(H418,J418)</f>
        <v>77</v>
      </c>
      <c r="N418" s="1">
        <f>(F418*2+31)/2+60</f>
        <v>160.5</v>
      </c>
      <c r="O418" s="1">
        <f>(L418*2+31)/2+5</f>
        <v>95.5</v>
      </c>
      <c r="P418" s="1">
        <f>(M418*2+31)/2+5</f>
        <v>97.5</v>
      </c>
      <c r="Q418" s="1">
        <f>N418*P418</f>
        <v>15648.75</v>
      </c>
      <c r="R418" s="1">
        <f>((H418*2+31)/2+5)*N418</f>
        <v>15648.75</v>
      </c>
      <c r="S418" s="1">
        <f>((J418*2+31)/2+5)*N418</f>
        <v>20142.75</v>
      </c>
      <c r="T418" s="1">
        <v>320.66315325907124</v>
      </c>
      <c r="U418" s="1">
        <f>IF(T418&lt;200, 0, T418)</f>
        <v>320.66315325907124</v>
      </c>
      <c r="V418" s="5">
        <f>U418*O418</f>
        <v>30623.331136241304</v>
      </c>
      <c r="W418" s="2">
        <f>Q418/(constants!$B$1 * constants!$B$2 * (110/250) * AVERAGE(0.8, 1) * 1.5)</f>
        <v>2.397571603005141</v>
      </c>
      <c r="X418" s="3">
        <v>0.65490833498967949</v>
      </c>
      <c r="Y418" s="1">
        <f>(W418+X418)*O418</f>
        <v>291.51183407850533</v>
      </c>
      <c r="Z418" s="7">
        <v>1.1000000000000001</v>
      </c>
      <c r="AA418" s="7">
        <v>1</v>
      </c>
      <c r="AB418" s="1">
        <f>Y418*Z418*AA418</f>
        <v>320.6630174863559</v>
      </c>
      <c r="AC418" t="str">
        <f>CONCATENATE("https://wiki.52poke.com/wiki/", B418)</f>
        <v>https://wiki.52poke.com/wiki/巨锻匠</v>
      </c>
      <c r="AD418" s="6">
        <f>(T418-AB418)^2</f>
        <v>1.8434230230537135E-8</v>
      </c>
      <c r="AE418" t="str">
        <f>IF(ISNUMBER(SEARCH(AE$1,$D418)),"T","")</f>
        <v/>
      </c>
      <c r="AF418" t="str">
        <f>IF(ISNUMBER(SEARCH(AF$1,$D418)),"T","")</f>
        <v/>
      </c>
      <c r="AG418" t="str">
        <f>IF(ISNUMBER(SEARCH(AG$1,$D418)),"T","")</f>
        <v/>
      </c>
      <c r="AH418" t="str">
        <f>IF(ISNUMBER(SEARCH(AH$1,$D418)),"T","")</f>
        <v/>
      </c>
      <c r="AI418" t="str">
        <f>IF(ISNUMBER(SEARCH(AI$1,$D418)),"T","")</f>
        <v/>
      </c>
      <c r="AJ418" t="str">
        <f>IF(ISNUMBER(SEARCH(AJ$1,$D418)),"T","")</f>
        <v/>
      </c>
      <c r="AK418" t="str">
        <f>IF(ISNUMBER(SEARCH(AK$1,$D418)),"T","")</f>
        <v/>
      </c>
      <c r="AL418" t="str">
        <f>IF(ISNUMBER(SEARCH(AL$1,$D418)),"T","")</f>
        <v/>
      </c>
      <c r="AM418" t="str">
        <f>IF(ISNUMBER(SEARCH(AM$1,$D418)),"T","")</f>
        <v/>
      </c>
      <c r="AN418" t="str">
        <f>IF(ISNUMBER(SEARCH(AN$1,$D418)),"T","")</f>
        <v/>
      </c>
      <c r="AO418" t="str">
        <f>IF(ISNUMBER(SEARCH(AO$1,$D418)),"T","")</f>
        <v/>
      </c>
      <c r="AP418" t="str">
        <f>IF(ISNUMBER(SEARCH(AP$1,$D418)),"T","")</f>
        <v/>
      </c>
      <c r="AQ418" t="str">
        <f>IF(ISNUMBER(SEARCH(AQ$1,$D418)),"T","")</f>
        <v/>
      </c>
      <c r="AR418" t="str">
        <f>IF(ISNUMBER(SEARCH(AR$1,$D418)),"T","")</f>
        <v/>
      </c>
      <c r="AS418" t="str">
        <f>IF(ISNUMBER(SEARCH(AS$1,$D418)),"T","")</f>
        <v/>
      </c>
      <c r="AT418" t="str">
        <f>IF(ISNUMBER(SEARCH(AT$1,$D418)),"T","")</f>
        <v/>
      </c>
      <c r="AU418" t="str">
        <f>IF(ISNUMBER(SEARCH(AU$1,$D418)),"T","")</f>
        <v>T</v>
      </c>
      <c r="AV418" t="str">
        <f>IF(ISNUMBER(SEARCH(AV$1,$D418)),"T","")</f>
        <v>T</v>
      </c>
    </row>
    <row r="419" spans="1:48" x14ac:dyDescent="0.85">
      <c r="A419">
        <v>479</v>
      </c>
      <c r="B419" t="s">
        <v>1078</v>
      </c>
      <c r="C419" t="s">
        <v>1080</v>
      </c>
      <c r="D419" t="s">
        <v>1079</v>
      </c>
      <c r="E419">
        <v>4</v>
      </c>
      <c r="F419">
        <v>50</v>
      </c>
      <c r="G419">
        <v>50</v>
      </c>
      <c r="H419">
        <v>77</v>
      </c>
      <c r="I419">
        <v>95</v>
      </c>
      <c r="J419">
        <v>77</v>
      </c>
      <c r="K419">
        <v>91</v>
      </c>
      <c r="L419">
        <f>MAX(G419,I419)</f>
        <v>95</v>
      </c>
      <c r="M419">
        <f>MIN(H419,J419)</f>
        <v>77</v>
      </c>
      <c r="N419" s="1">
        <f>(F419*2+31)/2+60</f>
        <v>125.5</v>
      </c>
      <c r="O419" s="1">
        <f>(L419*2+31)/2+5</f>
        <v>115.5</v>
      </c>
      <c r="P419" s="1">
        <f>(M419*2+31)/2+5</f>
        <v>97.5</v>
      </c>
      <c r="Q419" s="1">
        <f>N419*P419</f>
        <v>12236.25</v>
      </c>
      <c r="R419" s="1">
        <f>((H419*2+31)/2+5)*N419</f>
        <v>12236.25</v>
      </c>
      <c r="S419" s="1">
        <f>((J419*2+31)/2+5)*N419</f>
        <v>12236.25</v>
      </c>
      <c r="T419" s="1">
        <v>319.36403103343042</v>
      </c>
      <c r="U419" s="1">
        <f>IF(T419&lt;200, 0, T419)</f>
        <v>319.36403103343042</v>
      </c>
      <c r="V419" s="5">
        <f>U419*O419</f>
        <v>36886.545584361214</v>
      </c>
      <c r="W419" s="2">
        <f>Q419/(constants!$B$1 * constants!$B$2 * (110/250) * AVERAGE(0.8, 1) * 1.5)</f>
        <v>1.8747366740009046</v>
      </c>
      <c r="X419" s="3">
        <v>0.63895008424367061</v>
      </c>
      <c r="Y419" s="1">
        <f>(W419+X419)*O419</f>
        <v>290.33082057724846</v>
      </c>
      <c r="Z419" s="7">
        <v>1.1000000000000001</v>
      </c>
      <c r="AA419" s="7">
        <v>1</v>
      </c>
      <c r="AB419" s="1">
        <f>Y419*Z419*AA419</f>
        <v>319.36390263497333</v>
      </c>
      <c r="AC419" t="str">
        <f>CONCATENATE("https://wiki.52poke.com/wiki/", B419)</f>
        <v>https://wiki.52poke.com/wiki/洛托姆</v>
      </c>
      <c r="AD419" s="6">
        <f>(T419-AB419)^2</f>
        <v>1.648616378392104E-8</v>
      </c>
      <c r="AE419" t="str">
        <f>IF(ISNUMBER(SEARCH(AE$1,$D419)),"T","")</f>
        <v/>
      </c>
      <c r="AF419" t="str">
        <f>IF(ISNUMBER(SEARCH(AF$1,$D419)),"T","")</f>
        <v/>
      </c>
      <c r="AG419" t="str">
        <f>IF(ISNUMBER(SEARCH(AG$1,$D419)),"T","")</f>
        <v/>
      </c>
      <c r="AH419" t="str">
        <f>IF(ISNUMBER(SEARCH(AH$1,$D419)),"T","")</f>
        <v/>
      </c>
      <c r="AI419" t="str">
        <f>IF(ISNUMBER(SEARCH(AI$1,$D419)),"T","")</f>
        <v>T</v>
      </c>
      <c r="AJ419" t="str">
        <f>IF(ISNUMBER(SEARCH(AJ$1,$D419)),"T","")</f>
        <v/>
      </c>
      <c r="AK419" t="str">
        <f>IF(ISNUMBER(SEARCH(AK$1,$D419)),"T","")</f>
        <v/>
      </c>
      <c r="AL419" t="str">
        <f>IF(ISNUMBER(SEARCH(AL$1,$D419)),"T","")</f>
        <v/>
      </c>
      <c r="AM419" t="str">
        <f>IF(ISNUMBER(SEARCH(AM$1,$D419)),"T","")</f>
        <v/>
      </c>
      <c r="AN419" t="str">
        <f>IF(ISNUMBER(SEARCH(AN$1,$D419)),"T","")</f>
        <v/>
      </c>
      <c r="AO419" t="str">
        <f>IF(ISNUMBER(SEARCH(AO$1,$D419)),"T","")</f>
        <v/>
      </c>
      <c r="AP419" t="str">
        <f>IF(ISNUMBER(SEARCH(AP$1,$D419)),"T","")</f>
        <v/>
      </c>
      <c r="AQ419" t="str">
        <f>IF(ISNUMBER(SEARCH(AQ$1,$D419)),"T","")</f>
        <v/>
      </c>
      <c r="AR419" t="str">
        <f>IF(ISNUMBER(SEARCH(AR$1,$D419)),"T","")</f>
        <v>T</v>
      </c>
      <c r="AS419" t="str">
        <f>IF(ISNUMBER(SEARCH(AS$1,$D419)),"T","")</f>
        <v/>
      </c>
      <c r="AT419" t="str">
        <f>IF(ISNUMBER(SEARCH(AT$1,$D419)),"T","")</f>
        <v/>
      </c>
      <c r="AU419" t="str">
        <f>IF(ISNUMBER(SEARCH(AU$1,$D419)),"T","")</f>
        <v/>
      </c>
      <c r="AV419" t="str">
        <f>IF(ISNUMBER(SEARCH(AV$1,$D419)),"T","")</f>
        <v/>
      </c>
    </row>
    <row r="420" spans="1:48" x14ac:dyDescent="0.85">
      <c r="A420">
        <v>775</v>
      </c>
      <c r="B420" t="s">
        <v>1719</v>
      </c>
      <c r="C420" t="s">
        <v>1720</v>
      </c>
      <c r="D420" t="s">
        <v>265</v>
      </c>
      <c r="E420">
        <v>7</v>
      </c>
      <c r="F420">
        <v>65</v>
      </c>
      <c r="G420">
        <v>115</v>
      </c>
      <c r="H420">
        <v>65</v>
      </c>
      <c r="I420">
        <v>75</v>
      </c>
      <c r="J420">
        <v>95</v>
      </c>
      <c r="K420">
        <v>65</v>
      </c>
      <c r="L420">
        <f>MAX(G420,I420)</f>
        <v>115</v>
      </c>
      <c r="M420">
        <f>MIN(H420,J420)</f>
        <v>65</v>
      </c>
      <c r="N420" s="1">
        <f>(F420*2+31)/2+60</f>
        <v>140.5</v>
      </c>
      <c r="O420" s="1">
        <f>(L420*2+31)/2+5</f>
        <v>135.5</v>
      </c>
      <c r="P420" s="1">
        <f>(M420*2+31)/2+5</f>
        <v>85.5</v>
      </c>
      <c r="Q420" s="1">
        <f>N420*P420</f>
        <v>12012.75</v>
      </c>
      <c r="R420" s="1">
        <f>((H420*2+31)/2+5)*N420</f>
        <v>12012.75</v>
      </c>
      <c r="S420" s="1">
        <f>((J420*2+31)/2+5)*N420</f>
        <v>16227.75</v>
      </c>
      <c r="T420" s="1">
        <v>319.27728102956667</v>
      </c>
      <c r="U420" s="1">
        <f>IF(T420&lt;200, 0, T420)</f>
        <v>319.27728102956667</v>
      </c>
      <c r="V420" s="5">
        <f>U420*O420</f>
        <v>43262.071579506286</v>
      </c>
      <c r="W420" s="2">
        <f>Q420/(constants!$B$1 * constants!$B$2 * (110/250) * AVERAGE(0.8, 1) * 1.5)</f>
        <v>1.8404938588705173</v>
      </c>
      <c r="X420" s="3">
        <v>0.30158687342712376</v>
      </c>
      <c r="Y420" s="1">
        <f>(W420+X420)*O420</f>
        <v>290.25193922633036</v>
      </c>
      <c r="Z420" s="7">
        <v>1.1000000000000001</v>
      </c>
      <c r="AA420" s="7">
        <v>1</v>
      </c>
      <c r="AB420" s="1">
        <f>Y420*Z420*AA420</f>
        <v>319.2771331489634</v>
      </c>
      <c r="AC420" t="str">
        <f>CONCATENATE("https://wiki.52poke.com/wiki/", B420)</f>
        <v>https://wiki.52poke.com/wiki/树枕尾熊</v>
      </c>
      <c r="AD420" s="6">
        <f>(T420-AB420)^2</f>
        <v>2.1868672822048033E-8</v>
      </c>
      <c r="AE420" t="str">
        <f>IF(ISNUMBER(SEARCH(AE$1,$D420)),"T","")</f>
        <v>T</v>
      </c>
      <c r="AF420" t="str">
        <f>IF(ISNUMBER(SEARCH(AF$1,$D420)),"T","")</f>
        <v/>
      </c>
      <c r="AG420" t="str">
        <f>IF(ISNUMBER(SEARCH(AG$1,$D420)),"T","")</f>
        <v/>
      </c>
      <c r="AH420" t="str">
        <f>IF(ISNUMBER(SEARCH(AH$1,$D420)),"T","")</f>
        <v/>
      </c>
      <c r="AI420" t="str">
        <f>IF(ISNUMBER(SEARCH(AI$1,$D420)),"T","")</f>
        <v/>
      </c>
      <c r="AJ420" t="str">
        <f>IF(ISNUMBER(SEARCH(AJ$1,$D420)),"T","")</f>
        <v/>
      </c>
      <c r="AK420" t="str">
        <f>IF(ISNUMBER(SEARCH(AK$1,$D420)),"T","")</f>
        <v/>
      </c>
      <c r="AL420" t="str">
        <f>IF(ISNUMBER(SEARCH(AL$1,$D420)),"T","")</f>
        <v/>
      </c>
      <c r="AM420" t="str">
        <f>IF(ISNUMBER(SEARCH(AM$1,$D420)),"T","")</f>
        <v/>
      </c>
      <c r="AN420" t="str">
        <f>IF(ISNUMBER(SEARCH(AN$1,$D420)),"T","")</f>
        <v/>
      </c>
      <c r="AO420" t="str">
        <f>IF(ISNUMBER(SEARCH(AO$1,$D420)),"T","")</f>
        <v/>
      </c>
      <c r="AP420" t="str">
        <f>IF(ISNUMBER(SEARCH(AP$1,$D420)),"T","")</f>
        <v/>
      </c>
      <c r="AQ420" t="str">
        <f>IF(ISNUMBER(SEARCH(AQ$1,$D420)),"T","")</f>
        <v/>
      </c>
      <c r="AR420" t="str">
        <f>IF(ISNUMBER(SEARCH(AR$1,$D420)),"T","")</f>
        <v/>
      </c>
      <c r="AS420" t="str">
        <f>IF(ISNUMBER(SEARCH(AS$1,$D420)),"T","")</f>
        <v/>
      </c>
      <c r="AT420" t="str">
        <f>IF(ISNUMBER(SEARCH(AT$1,$D420)),"T","")</f>
        <v/>
      </c>
      <c r="AU420" t="str">
        <f>IF(ISNUMBER(SEARCH(AU$1,$D420)),"T","")</f>
        <v/>
      </c>
      <c r="AV420" t="str">
        <f>IF(ISNUMBER(SEARCH(AV$1,$D420)),"T","")</f>
        <v/>
      </c>
    </row>
    <row r="421" spans="1:48" x14ac:dyDescent="0.85">
      <c r="A421">
        <v>770</v>
      </c>
      <c r="B421" t="s">
        <v>1709</v>
      </c>
      <c r="C421" t="s">
        <v>1710</v>
      </c>
      <c r="D421" t="s">
        <v>1707</v>
      </c>
      <c r="E421">
        <v>7</v>
      </c>
      <c r="F421">
        <v>85</v>
      </c>
      <c r="G421">
        <v>75</v>
      </c>
      <c r="H421">
        <v>110</v>
      </c>
      <c r="I421">
        <v>100</v>
      </c>
      <c r="J421">
        <v>75</v>
      </c>
      <c r="K421">
        <v>35</v>
      </c>
      <c r="L421">
        <f>MAX(G421,I421)</f>
        <v>100</v>
      </c>
      <c r="M421">
        <f>MIN(H421,J421)</f>
        <v>75</v>
      </c>
      <c r="N421" s="1">
        <f>(F421*2+31)/2+60</f>
        <v>160.5</v>
      </c>
      <c r="O421" s="1">
        <f>(L421*2+31)/2+5</f>
        <v>120.5</v>
      </c>
      <c r="P421" s="1">
        <f>(M421*2+31)/2+5</f>
        <v>95.5</v>
      </c>
      <c r="Q421" s="1">
        <f>N421*P421</f>
        <v>15327.75</v>
      </c>
      <c r="R421" s="1">
        <f>((H421*2+31)/2+5)*N421</f>
        <v>20945.25</v>
      </c>
      <c r="S421" s="1">
        <f>((J421*2+31)/2+5)*N421</f>
        <v>15327.75</v>
      </c>
      <c r="T421" s="1">
        <v>319.05963460553767</v>
      </c>
      <c r="U421" s="1">
        <f>IF(T421&lt;200, 0, T421)</f>
        <v>319.05963460553767</v>
      </c>
      <c r="V421" s="5">
        <f>U421*O421</f>
        <v>38446.685969967286</v>
      </c>
      <c r="W421" s="2">
        <f>Q421/(constants!$B$1 * constants!$B$2 * (110/250) * AVERAGE(0.8, 1) * 1.5)</f>
        <v>2.3483906470460609</v>
      </c>
      <c r="X421" s="3">
        <v>5.8696993877265902E-2</v>
      </c>
      <c r="Y421" s="1">
        <f>(W421+X421)*O421</f>
        <v>290.05406073126085</v>
      </c>
      <c r="Z421" s="7">
        <v>1.1000000000000001</v>
      </c>
      <c r="AA421" s="7">
        <v>1</v>
      </c>
      <c r="AB421" s="1">
        <f>Y421*Z421*AA421</f>
        <v>319.05946680438694</v>
      </c>
      <c r="AC421" t="str">
        <f>CONCATENATE("https://wiki.52poke.com/wiki/", B421)</f>
        <v>https://wiki.52poke.com/wiki/噬沙堡爷</v>
      </c>
      <c r="AD421" s="6">
        <f>(T421-AB421)^2</f>
        <v>2.815722618422801E-8</v>
      </c>
      <c r="AE421" t="str">
        <f>IF(ISNUMBER(SEARCH(AE$1,$D421)),"T","")</f>
        <v/>
      </c>
      <c r="AF421" t="str">
        <f>IF(ISNUMBER(SEARCH(AF$1,$D421)),"T","")</f>
        <v/>
      </c>
      <c r="AG421" t="str">
        <f>IF(ISNUMBER(SEARCH(AG$1,$D421)),"T","")</f>
        <v/>
      </c>
      <c r="AH421" t="str">
        <f>IF(ISNUMBER(SEARCH(AH$1,$D421)),"T","")</f>
        <v/>
      </c>
      <c r="AI421" t="str">
        <f>IF(ISNUMBER(SEARCH(AI$1,$D421)),"T","")</f>
        <v/>
      </c>
      <c r="AJ421" t="str">
        <f>IF(ISNUMBER(SEARCH(AJ$1,$D421)),"T","")</f>
        <v/>
      </c>
      <c r="AK421" t="str">
        <f>IF(ISNUMBER(SEARCH(AK$1,$D421)),"T","")</f>
        <v/>
      </c>
      <c r="AL421" t="str">
        <f>IF(ISNUMBER(SEARCH(AL$1,$D421)),"T","")</f>
        <v/>
      </c>
      <c r="AM421" t="str">
        <f>IF(ISNUMBER(SEARCH(AM$1,$D421)),"T","")</f>
        <v>T</v>
      </c>
      <c r="AN421" t="str">
        <f>IF(ISNUMBER(SEARCH(AN$1,$D421)),"T","")</f>
        <v/>
      </c>
      <c r="AO421" t="str">
        <f>IF(ISNUMBER(SEARCH(AO$1,$D421)),"T","")</f>
        <v/>
      </c>
      <c r="AP421" t="str">
        <f>IF(ISNUMBER(SEARCH(AP$1,$D421)),"T","")</f>
        <v/>
      </c>
      <c r="AQ421" t="str">
        <f>IF(ISNUMBER(SEARCH(AQ$1,$D421)),"T","")</f>
        <v/>
      </c>
      <c r="AR421" t="str">
        <f>IF(ISNUMBER(SEARCH(AR$1,$D421)),"T","")</f>
        <v>T</v>
      </c>
      <c r="AS421" t="str">
        <f>IF(ISNUMBER(SEARCH(AS$1,$D421)),"T","")</f>
        <v/>
      </c>
      <c r="AT421" t="str">
        <f>IF(ISNUMBER(SEARCH(AT$1,$D421)),"T","")</f>
        <v/>
      </c>
      <c r="AU421" t="str">
        <f>IF(ISNUMBER(SEARCH(AU$1,$D421)),"T","")</f>
        <v/>
      </c>
      <c r="AV421" t="str">
        <f>IF(ISNUMBER(SEARCH(AV$1,$D421)),"T","")</f>
        <v/>
      </c>
    </row>
    <row r="422" spans="1:48" x14ac:dyDescent="0.85">
      <c r="A422">
        <v>478</v>
      </c>
      <c r="B422" t="s">
        <v>1075</v>
      </c>
      <c r="C422" t="s">
        <v>1077</v>
      </c>
      <c r="D422" t="s">
        <v>1076</v>
      </c>
      <c r="E422">
        <v>4</v>
      </c>
      <c r="F422">
        <v>70</v>
      </c>
      <c r="G422">
        <v>80</v>
      </c>
      <c r="H422">
        <v>70</v>
      </c>
      <c r="I422">
        <v>80</v>
      </c>
      <c r="J422">
        <v>70</v>
      </c>
      <c r="K422">
        <v>110</v>
      </c>
      <c r="L422">
        <f>MAX(G422,I422)</f>
        <v>80</v>
      </c>
      <c r="M422">
        <f>MIN(H422,J422)</f>
        <v>70</v>
      </c>
      <c r="N422" s="1">
        <f>(F422*2+31)/2+60</f>
        <v>145.5</v>
      </c>
      <c r="O422" s="1">
        <f>(L422*2+31)/2+5</f>
        <v>100.5</v>
      </c>
      <c r="P422" s="1">
        <f>(M422*2+31)/2+5</f>
        <v>90.5</v>
      </c>
      <c r="Q422" s="1">
        <f>N422*P422</f>
        <v>13167.75</v>
      </c>
      <c r="R422" s="1">
        <f>((H422*2+31)/2+5)*N422</f>
        <v>13167.75</v>
      </c>
      <c r="S422" s="1">
        <f>((J422*2+31)/2+5)*N422</f>
        <v>13167.75</v>
      </c>
      <c r="T422" s="1">
        <v>318.19942499441265</v>
      </c>
      <c r="U422" s="1">
        <f>IF(T422&lt;200, 0, T422)</f>
        <v>318.19942499441265</v>
      </c>
      <c r="V422" s="5">
        <f>U422*O422</f>
        <v>31979.042211938471</v>
      </c>
      <c r="W422" s="2">
        <f>Q422/(constants!$B$1 * constants!$B$2 * (110/250) * AVERAGE(0.8, 1) * 1.5)</f>
        <v>2.0174533733027205</v>
      </c>
      <c r="X422" s="3">
        <v>0.86087593258601669</v>
      </c>
      <c r="Y422" s="1">
        <f>(W422+X422)*O422</f>
        <v>289.27209524181808</v>
      </c>
      <c r="Z422" s="7">
        <v>1.1000000000000001</v>
      </c>
      <c r="AA422" s="7">
        <v>1</v>
      </c>
      <c r="AB422" s="1">
        <f>Y422*Z422*AA422</f>
        <v>318.1993047659999</v>
      </c>
      <c r="AC422" t="str">
        <f>CONCATENATE("https://wiki.52poke.com/wiki/", B422)</f>
        <v>https://wiki.52poke.com/wiki/雪妖女</v>
      </c>
      <c r="AD422" s="6">
        <f>(T422-AB422)^2</f>
        <v>1.4454871233439061E-8</v>
      </c>
      <c r="AE422" t="str">
        <f>IF(ISNUMBER(SEARCH(AE$1,$D422)),"T","")</f>
        <v/>
      </c>
      <c r="AF422" t="str">
        <f>IF(ISNUMBER(SEARCH(AF$1,$D422)),"T","")</f>
        <v/>
      </c>
      <c r="AG422" t="str">
        <f>IF(ISNUMBER(SEARCH(AG$1,$D422)),"T","")</f>
        <v/>
      </c>
      <c r="AH422" t="str">
        <f>IF(ISNUMBER(SEARCH(AH$1,$D422)),"T","")</f>
        <v/>
      </c>
      <c r="AI422" t="str">
        <f>IF(ISNUMBER(SEARCH(AI$1,$D422)),"T","")</f>
        <v/>
      </c>
      <c r="AJ422" t="str">
        <f>IF(ISNUMBER(SEARCH(AJ$1,$D422)),"T","")</f>
        <v>T</v>
      </c>
      <c r="AK422" t="str">
        <f>IF(ISNUMBER(SEARCH(AK$1,$D422)),"T","")</f>
        <v/>
      </c>
      <c r="AL422" t="str">
        <f>IF(ISNUMBER(SEARCH(AL$1,$D422)),"T","")</f>
        <v/>
      </c>
      <c r="AM422" t="str">
        <f>IF(ISNUMBER(SEARCH(AM$1,$D422)),"T","")</f>
        <v/>
      </c>
      <c r="AN422" t="str">
        <f>IF(ISNUMBER(SEARCH(AN$1,$D422)),"T","")</f>
        <v/>
      </c>
      <c r="AO422" t="str">
        <f>IF(ISNUMBER(SEARCH(AO$1,$D422)),"T","")</f>
        <v/>
      </c>
      <c r="AP422" t="str">
        <f>IF(ISNUMBER(SEARCH(AP$1,$D422)),"T","")</f>
        <v/>
      </c>
      <c r="AQ422" t="str">
        <f>IF(ISNUMBER(SEARCH(AQ$1,$D422)),"T","")</f>
        <v/>
      </c>
      <c r="AR422" t="str">
        <f>IF(ISNUMBER(SEARCH(AR$1,$D422)),"T","")</f>
        <v>T</v>
      </c>
      <c r="AS422" t="str">
        <f>IF(ISNUMBER(SEARCH(AS$1,$D422)),"T","")</f>
        <v/>
      </c>
      <c r="AT422" t="str">
        <f>IF(ISNUMBER(SEARCH(AT$1,$D422)),"T","")</f>
        <v/>
      </c>
      <c r="AU422" t="str">
        <f>IF(ISNUMBER(SEARCH(AU$1,$D422)),"T","")</f>
        <v/>
      </c>
      <c r="AV422" t="str">
        <f>IF(ISNUMBER(SEARCH(AV$1,$D422)),"T","")</f>
        <v/>
      </c>
    </row>
    <row r="423" spans="1:48" x14ac:dyDescent="0.85">
      <c r="A423">
        <v>952</v>
      </c>
      <c r="B423" t="s">
        <v>2101</v>
      </c>
      <c r="C423" t="s">
        <v>2103</v>
      </c>
      <c r="D423" t="s">
        <v>2102</v>
      </c>
      <c r="E423">
        <v>9</v>
      </c>
      <c r="F423">
        <v>65</v>
      </c>
      <c r="G423">
        <v>108</v>
      </c>
      <c r="H423">
        <v>65</v>
      </c>
      <c r="I423">
        <v>108</v>
      </c>
      <c r="J423">
        <v>65</v>
      </c>
      <c r="K423">
        <v>75</v>
      </c>
      <c r="L423">
        <f>MAX(G423,I423)</f>
        <v>108</v>
      </c>
      <c r="M423">
        <f>MIN(H423,J423)</f>
        <v>65</v>
      </c>
      <c r="N423" s="1">
        <f>(F423*2+31)/2+60</f>
        <v>140.5</v>
      </c>
      <c r="O423" s="1">
        <f>(L423*2+31)/2+5</f>
        <v>128.5</v>
      </c>
      <c r="P423" s="1">
        <f>(M423*2+31)/2+5</f>
        <v>85.5</v>
      </c>
      <c r="Q423" s="1">
        <f>N423*P423</f>
        <v>12012.75</v>
      </c>
      <c r="R423" s="1">
        <f>((H423*2+31)/2+5)*N423</f>
        <v>12012.75</v>
      </c>
      <c r="S423" s="1">
        <f>((J423*2+31)/2+5)*N423</f>
        <v>12012.75</v>
      </c>
      <c r="T423" s="1">
        <v>318.09586963600407</v>
      </c>
      <c r="U423" s="1">
        <f>IF(T423&lt;200, 0, T423)</f>
        <v>318.09586963600407</v>
      </c>
      <c r="V423" s="5">
        <f>U423*O423</f>
        <v>40875.319248226522</v>
      </c>
      <c r="W423" s="2">
        <f>Q423/(constants!$B$1 * constants!$B$2 * (110/250) * AVERAGE(0.8, 1) * 1.5)</f>
        <v>1.8404938588705173</v>
      </c>
      <c r="X423" s="3">
        <v>0.40991809298649817</v>
      </c>
      <c r="Y423" s="1">
        <f>(W423+X423)*O423</f>
        <v>289.1779358136265</v>
      </c>
      <c r="Z423" s="7">
        <v>1.1000000000000001</v>
      </c>
      <c r="AA423" s="7">
        <v>1</v>
      </c>
      <c r="AB423" s="1">
        <f>Y423*Z423*AA423</f>
        <v>318.09572939498918</v>
      </c>
      <c r="AC423" t="str">
        <f>CONCATENATE("https://wiki.52poke.com/wiki/", B423)</f>
        <v>https://wiki.52poke.com/wiki/狠辣椒</v>
      </c>
      <c r="AD423" s="6">
        <f>(T423-AB423)^2</f>
        <v>1.9667542257335836E-8</v>
      </c>
      <c r="AE423" t="str">
        <f>IF(ISNUMBER(SEARCH(AE$1,$D423)),"T","")</f>
        <v/>
      </c>
      <c r="AF423" t="str">
        <f>IF(ISNUMBER(SEARCH(AF$1,$D423)),"T","")</f>
        <v>T</v>
      </c>
      <c r="AG423" t="str">
        <f>IF(ISNUMBER(SEARCH(AG$1,$D423)),"T","")</f>
        <v/>
      </c>
      <c r="AH423" t="str">
        <f>IF(ISNUMBER(SEARCH(AH$1,$D423)),"T","")</f>
        <v>T</v>
      </c>
      <c r="AI423" t="str">
        <f>IF(ISNUMBER(SEARCH(AI$1,$D423)),"T","")</f>
        <v/>
      </c>
      <c r="AJ423" t="str">
        <f>IF(ISNUMBER(SEARCH(AJ$1,$D423)),"T","")</f>
        <v/>
      </c>
      <c r="AK423" t="str">
        <f>IF(ISNUMBER(SEARCH(AK$1,$D423)),"T","")</f>
        <v/>
      </c>
      <c r="AL423" t="str">
        <f>IF(ISNUMBER(SEARCH(AL$1,$D423)),"T","")</f>
        <v/>
      </c>
      <c r="AM423" t="str">
        <f>IF(ISNUMBER(SEARCH(AM$1,$D423)),"T","")</f>
        <v/>
      </c>
      <c r="AN423" t="str">
        <f>IF(ISNUMBER(SEARCH(AN$1,$D423)),"T","")</f>
        <v/>
      </c>
      <c r="AO423" t="str">
        <f>IF(ISNUMBER(SEARCH(AO$1,$D423)),"T","")</f>
        <v/>
      </c>
      <c r="AP423" t="str">
        <f>IF(ISNUMBER(SEARCH(AP$1,$D423)),"T","")</f>
        <v/>
      </c>
      <c r="AQ423" t="str">
        <f>IF(ISNUMBER(SEARCH(AQ$1,$D423)),"T","")</f>
        <v/>
      </c>
      <c r="AR423" t="str">
        <f>IF(ISNUMBER(SEARCH(AR$1,$D423)),"T","")</f>
        <v/>
      </c>
      <c r="AS423" t="str">
        <f>IF(ISNUMBER(SEARCH(AS$1,$D423)),"T","")</f>
        <v/>
      </c>
      <c r="AT423" t="str">
        <f>IF(ISNUMBER(SEARCH(AT$1,$D423)),"T","")</f>
        <v/>
      </c>
      <c r="AU423" t="str">
        <f>IF(ISNUMBER(SEARCH(AU$1,$D423)),"T","")</f>
        <v/>
      </c>
      <c r="AV423" t="str">
        <f>IF(ISNUMBER(SEARCH(AV$1,$D423)),"T","")</f>
        <v/>
      </c>
    </row>
    <row r="424" spans="1:48" x14ac:dyDescent="0.85">
      <c r="A424">
        <v>101</v>
      </c>
      <c r="B424" t="s">
        <v>246</v>
      </c>
      <c r="C424" t="s">
        <v>247</v>
      </c>
      <c r="D424" t="s">
        <v>244</v>
      </c>
      <c r="E424">
        <v>1</v>
      </c>
      <c r="F424">
        <v>60</v>
      </c>
      <c r="G424">
        <v>50</v>
      </c>
      <c r="H424">
        <v>70</v>
      </c>
      <c r="I424">
        <v>80</v>
      </c>
      <c r="J424">
        <v>80</v>
      </c>
      <c r="K424">
        <v>150</v>
      </c>
      <c r="L424">
        <f>MAX(G424,I424)</f>
        <v>80</v>
      </c>
      <c r="M424">
        <f>MIN(H424,J424)</f>
        <v>70</v>
      </c>
      <c r="N424" s="1">
        <f>(F424*2+31)/2+60</f>
        <v>135.5</v>
      </c>
      <c r="O424" s="1">
        <f>(L424*2+31)/2+5</f>
        <v>100.5</v>
      </c>
      <c r="P424" s="1">
        <f>(M424*2+31)/2+5</f>
        <v>90.5</v>
      </c>
      <c r="Q424" s="1">
        <f>N424*P424</f>
        <v>12262.75</v>
      </c>
      <c r="R424" s="1">
        <f>((H424*2+31)/2+5)*N424</f>
        <v>12262.75</v>
      </c>
      <c r="S424" s="1">
        <f>((J424*2+31)/2+5)*N424</f>
        <v>13617.75</v>
      </c>
      <c r="T424" s="1">
        <v>317.6450768292558</v>
      </c>
      <c r="U424" s="1">
        <f>IF(T424&lt;200, 0, T424)</f>
        <v>317.6450768292558</v>
      </c>
      <c r="V424" s="5">
        <f>U424*O424</f>
        <v>31923.330221340209</v>
      </c>
      <c r="W424" s="2">
        <f>Q424/(constants!$B$1 * constants!$B$2 * (110/250) * AVERAGE(0.8, 1) * 1.5)</f>
        <v>1.8787967840722928</v>
      </c>
      <c r="X424" s="3">
        <v>0.99451814007030526</v>
      </c>
      <c r="Y424" s="1">
        <f>(W424+X424)*O424</f>
        <v>288.76814987633111</v>
      </c>
      <c r="Z424" s="7">
        <v>1.1000000000000001</v>
      </c>
      <c r="AA424" s="7">
        <v>1</v>
      </c>
      <c r="AB424" s="1">
        <f>Y424*Z424*AA424</f>
        <v>317.64496486396422</v>
      </c>
      <c r="AC424" t="str">
        <f>CONCATENATE("https://wiki.52poke.com/wiki/", B424)</f>
        <v>https://wiki.52poke.com/wiki/顽皮雷弹</v>
      </c>
      <c r="AD424" s="6">
        <f>(T424-AB424)^2</f>
        <v>1.253622651868805E-8</v>
      </c>
      <c r="AE424" t="str">
        <f>IF(ISNUMBER(SEARCH(AE$1,$D424)),"T","")</f>
        <v/>
      </c>
      <c r="AF424" t="str">
        <f>IF(ISNUMBER(SEARCH(AF$1,$D424)),"T","")</f>
        <v/>
      </c>
      <c r="AG424" t="str">
        <f>IF(ISNUMBER(SEARCH(AG$1,$D424)),"T","")</f>
        <v/>
      </c>
      <c r="AH424" t="str">
        <f>IF(ISNUMBER(SEARCH(AH$1,$D424)),"T","")</f>
        <v>T</v>
      </c>
      <c r="AI424" t="str">
        <f>IF(ISNUMBER(SEARCH(AI$1,$D424)),"T","")</f>
        <v>T</v>
      </c>
      <c r="AJ424" t="str">
        <f>IF(ISNUMBER(SEARCH(AJ$1,$D424)),"T","")</f>
        <v/>
      </c>
      <c r="AK424" t="str">
        <f>IF(ISNUMBER(SEARCH(AK$1,$D424)),"T","")</f>
        <v/>
      </c>
      <c r="AL424" t="str">
        <f>IF(ISNUMBER(SEARCH(AL$1,$D424)),"T","")</f>
        <v/>
      </c>
      <c r="AM424" t="str">
        <f>IF(ISNUMBER(SEARCH(AM$1,$D424)),"T","")</f>
        <v/>
      </c>
      <c r="AN424" t="str">
        <f>IF(ISNUMBER(SEARCH(AN$1,$D424)),"T","")</f>
        <v/>
      </c>
      <c r="AO424" t="str">
        <f>IF(ISNUMBER(SEARCH(AO$1,$D424)),"T","")</f>
        <v/>
      </c>
      <c r="AP424" t="str">
        <f>IF(ISNUMBER(SEARCH(AP$1,$D424)),"T","")</f>
        <v/>
      </c>
      <c r="AQ424" t="str">
        <f>IF(ISNUMBER(SEARCH(AQ$1,$D424)),"T","")</f>
        <v/>
      </c>
      <c r="AR424" t="str">
        <f>IF(ISNUMBER(SEARCH(AR$1,$D424)),"T","")</f>
        <v/>
      </c>
      <c r="AS424" t="str">
        <f>IF(ISNUMBER(SEARCH(AS$1,$D424)),"T","")</f>
        <v/>
      </c>
      <c r="AT424" t="str">
        <f>IF(ISNUMBER(SEARCH(AT$1,$D424)),"T","")</f>
        <v/>
      </c>
      <c r="AU424" t="str">
        <f>IF(ISNUMBER(SEARCH(AU$1,$D424)),"T","")</f>
        <v/>
      </c>
      <c r="AV424" t="str">
        <f>IF(ISNUMBER(SEARCH(AV$1,$D424)),"T","")</f>
        <v/>
      </c>
    </row>
    <row r="425" spans="1:48" x14ac:dyDescent="0.85">
      <c r="A425">
        <v>362</v>
      </c>
      <c r="B425" t="s">
        <v>827</v>
      </c>
      <c r="C425" t="s">
        <v>828</v>
      </c>
      <c r="D425" t="s">
        <v>97</v>
      </c>
      <c r="E425">
        <v>3</v>
      </c>
      <c r="F425">
        <v>80</v>
      </c>
      <c r="G425">
        <v>80</v>
      </c>
      <c r="H425">
        <v>80</v>
      </c>
      <c r="I425">
        <v>80</v>
      </c>
      <c r="J425">
        <v>80</v>
      </c>
      <c r="K425">
        <v>80</v>
      </c>
      <c r="L425">
        <f>MAX(G425,I425)</f>
        <v>80</v>
      </c>
      <c r="M425">
        <f>MIN(H425,J425)</f>
        <v>80</v>
      </c>
      <c r="N425" s="1">
        <f>(F425*2+31)/2+60</f>
        <v>155.5</v>
      </c>
      <c r="O425" s="1">
        <f>(L425*2+31)/2+5</f>
        <v>100.5</v>
      </c>
      <c r="P425" s="1">
        <f>(M425*2+31)/2+5</f>
        <v>100.5</v>
      </c>
      <c r="Q425" s="1">
        <f>N425*P425</f>
        <v>15627.75</v>
      </c>
      <c r="R425" s="1">
        <f>((H425*2+31)/2+5)*N425</f>
        <v>15627.75</v>
      </c>
      <c r="S425" s="1">
        <f>((J425*2+31)/2+5)*N425</f>
        <v>15627.75</v>
      </c>
      <c r="T425" s="1">
        <v>317.53273331192901</v>
      </c>
      <c r="U425" s="1">
        <f>IF(T425&lt;200, 0, T425)</f>
        <v>317.53273331192901</v>
      </c>
      <c r="V425" s="5">
        <f>U425*O425</f>
        <v>31912.039697848864</v>
      </c>
      <c r="W425" s="2">
        <f>Q425/(constants!$B$1 * constants!$B$2 * (110/250) * AVERAGE(0.8, 1) * 1.5)</f>
        <v>2.3943541572881917</v>
      </c>
      <c r="X425" s="3">
        <v>0.47794426534804091</v>
      </c>
      <c r="Y425" s="1">
        <f>(W425+X425)*O425</f>
        <v>288.66599147494134</v>
      </c>
      <c r="Z425" s="7">
        <v>1.1000000000000001</v>
      </c>
      <c r="AA425" s="7">
        <v>1</v>
      </c>
      <c r="AB425" s="1">
        <f>Y425*Z425*AA425</f>
        <v>317.53259062243552</v>
      </c>
      <c r="AC425" t="str">
        <f>CONCATENATE("https://wiki.52poke.com/wiki/", B425)</f>
        <v>https://wiki.52poke.com/wiki/冰鬼护</v>
      </c>
      <c r="AD425" s="6">
        <f>(T425-AB425)^2</f>
        <v>2.0360291551466483E-8</v>
      </c>
      <c r="AE425" t="str">
        <f>IF(ISNUMBER(SEARCH(AE$1,$D425)),"T","")</f>
        <v/>
      </c>
      <c r="AF425" t="str">
        <f>IF(ISNUMBER(SEARCH(AF$1,$D425)),"T","")</f>
        <v/>
      </c>
      <c r="AG425" t="str">
        <f>IF(ISNUMBER(SEARCH(AG$1,$D425)),"T","")</f>
        <v/>
      </c>
      <c r="AH425" t="str">
        <f>IF(ISNUMBER(SEARCH(AH$1,$D425)),"T","")</f>
        <v/>
      </c>
      <c r="AI425" t="str">
        <f>IF(ISNUMBER(SEARCH(AI$1,$D425)),"T","")</f>
        <v/>
      </c>
      <c r="AJ425" t="str">
        <f>IF(ISNUMBER(SEARCH(AJ$1,$D425)),"T","")</f>
        <v>T</v>
      </c>
      <c r="AK425" t="str">
        <f>IF(ISNUMBER(SEARCH(AK$1,$D425)),"T","")</f>
        <v/>
      </c>
      <c r="AL425" t="str">
        <f>IF(ISNUMBER(SEARCH(AL$1,$D425)),"T","")</f>
        <v/>
      </c>
      <c r="AM425" t="str">
        <f>IF(ISNUMBER(SEARCH(AM$1,$D425)),"T","")</f>
        <v/>
      </c>
      <c r="AN425" t="str">
        <f>IF(ISNUMBER(SEARCH(AN$1,$D425)),"T","")</f>
        <v/>
      </c>
      <c r="AO425" t="str">
        <f>IF(ISNUMBER(SEARCH(AO$1,$D425)),"T","")</f>
        <v/>
      </c>
      <c r="AP425" t="str">
        <f>IF(ISNUMBER(SEARCH(AP$1,$D425)),"T","")</f>
        <v/>
      </c>
      <c r="AQ425" t="str">
        <f>IF(ISNUMBER(SEARCH(AQ$1,$D425)),"T","")</f>
        <v/>
      </c>
      <c r="AR425" t="str">
        <f>IF(ISNUMBER(SEARCH(AR$1,$D425)),"T","")</f>
        <v/>
      </c>
      <c r="AS425" t="str">
        <f>IF(ISNUMBER(SEARCH(AS$1,$D425)),"T","")</f>
        <v/>
      </c>
      <c r="AT425" t="str">
        <f>IF(ISNUMBER(SEARCH(AT$1,$D425)),"T","")</f>
        <v/>
      </c>
      <c r="AU425" t="str">
        <f>IF(ISNUMBER(SEARCH(AU$1,$D425)),"T","")</f>
        <v/>
      </c>
      <c r="AV425" t="str">
        <f>IF(ISNUMBER(SEARCH(AV$1,$D425)),"T","")</f>
        <v/>
      </c>
    </row>
    <row r="426" spans="1:48" x14ac:dyDescent="0.85">
      <c r="A426">
        <v>556</v>
      </c>
      <c r="B426" t="s">
        <v>1239</v>
      </c>
      <c r="C426" t="s">
        <v>1240</v>
      </c>
      <c r="D426" t="s">
        <v>280</v>
      </c>
      <c r="E426">
        <v>5</v>
      </c>
      <c r="F426">
        <v>75</v>
      </c>
      <c r="G426">
        <v>86</v>
      </c>
      <c r="H426">
        <v>67</v>
      </c>
      <c r="I426">
        <v>106</v>
      </c>
      <c r="J426">
        <v>67</v>
      </c>
      <c r="K426">
        <v>60</v>
      </c>
      <c r="L426">
        <f>MAX(G426,I426)</f>
        <v>106</v>
      </c>
      <c r="M426">
        <f>MIN(H426,J426)</f>
        <v>67</v>
      </c>
      <c r="N426" s="1">
        <f>(F426*2+31)/2+60</f>
        <v>150.5</v>
      </c>
      <c r="O426" s="1">
        <f>(L426*2+31)/2+5</f>
        <v>126.5</v>
      </c>
      <c r="P426" s="1">
        <f>(M426*2+31)/2+5</f>
        <v>87.5</v>
      </c>
      <c r="Q426" s="1">
        <f>N426*P426</f>
        <v>13168.75</v>
      </c>
      <c r="R426" s="1">
        <f>((H426*2+31)/2+5)*N426</f>
        <v>13168.75</v>
      </c>
      <c r="S426" s="1">
        <f>((J426*2+31)/2+5)*N426</f>
        <v>13168.75</v>
      </c>
      <c r="T426" s="1">
        <v>316.57829334219582</v>
      </c>
      <c r="U426" s="1">
        <f>IF(T426&lt;200, 0, T426)</f>
        <v>316.57829334219582</v>
      </c>
      <c r="V426" s="5">
        <f>U426*O426</f>
        <v>40047.15410778777</v>
      </c>
      <c r="W426" s="2">
        <f>Q426/(constants!$B$1 * constants!$B$2 * (110/250) * AVERAGE(0.8, 1) * 1.5)</f>
        <v>2.0176065850035272</v>
      </c>
      <c r="X426" s="3">
        <v>0.25747887671707914</v>
      </c>
      <c r="Y426" s="1">
        <f>(W426+X426)*O426</f>
        <v>287.79831090765674</v>
      </c>
      <c r="Z426" s="7">
        <v>1.1000000000000001</v>
      </c>
      <c r="AA426" s="7">
        <v>1</v>
      </c>
      <c r="AB426" s="1">
        <f>Y426*Z426*AA426</f>
        <v>316.57814199842244</v>
      </c>
      <c r="AC426" t="str">
        <f>CONCATENATE("https://wiki.52poke.com/wiki/", B426)</f>
        <v>https://wiki.52poke.com/wiki/沙铃仙人掌</v>
      </c>
      <c r="AD426" s="6">
        <f>(T426-AB426)^2</f>
        <v>2.2904937741500827E-8</v>
      </c>
      <c r="AE426" t="str">
        <f>IF(ISNUMBER(SEARCH(AE$1,$D426)),"T","")</f>
        <v/>
      </c>
      <c r="AF426" t="str">
        <f>IF(ISNUMBER(SEARCH(AF$1,$D426)),"T","")</f>
        <v/>
      </c>
      <c r="AG426" t="str">
        <f>IF(ISNUMBER(SEARCH(AG$1,$D426)),"T","")</f>
        <v/>
      </c>
      <c r="AH426" t="str">
        <f>IF(ISNUMBER(SEARCH(AH$1,$D426)),"T","")</f>
        <v>T</v>
      </c>
      <c r="AI426" t="str">
        <f>IF(ISNUMBER(SEARCH(AI$1,$D426)),"T","")</f>
        <v/>
      </c>
      <c r="AJ426" t="str">
        <f>IF(ISNUMBER(SEARCH(AJ$1,$D426)),"T","")</f>
        <v/>
      </c>
      <c r="AK426" t="str">
        <f>IF(ISNUMBER(SEARCH(AK$1,$D426)),"T","")</f>
        <v/>
      </c>
      <c r="AL426" t="str">
        <f>IF(ISNUMBER(SEARCH(AL$1,$D426)),"T","")</f>
        <v/>
      </c>
      <c r="AM426" t="str">
        <f>IF(ISNUMBER(SEARCH(AM$1,$D426)),"T","")</f>
        <v/>
      </c>
      <c r="AN426" t="str">
        <f>IF(ISNUMBER(SEARCH(AN$1,$D426)),"T","")</f>
        <v/>
      </c>
      <c r="AO426" t="str">
        <f>IF(ISNUMBER(SEARCH(AO$1,$D426)),"T","")</f>
        <v/>
      </c>
      <c r="AP426" t="str">
        <f>IF(ISNUMBER(SEARCH(AP$1,$D426)),"T","")</f>
        <v/>
      </c>
      <c r="AQ426" t="str">
        <f>IF(ISNUMBER(SEARCH(AQ$1,$D426)),"T","")</f>
        <v/>
      </c>
      <c r="AR426" t="str">
        <f>IF(ISNUMBER(SEARCH(AR$1,$D426)),"T","")</f>
        <v/>
      </c>
      <c r="AS426" t="str">
        <f>IF(ISNUMBER(SEARCH(AS$1,$D426)),"T","")</f>
        <v/>
      </c>
      <c r="AT426" t="str">
        <f>IF(ISNUMBER(SEARCH(AT$1,$D426)),"T","")</f>
        <v/>
      </c>
      <c r="AU426" t="str">
        <f>IF(ISNUMBER(SEARCH(AU$1,$D426)),"T","")</f>
        <v/>
      </c>
      <c r="AV426" t="str">
        <f>IF(ISNUMBER(SEARCH(AV$1,$D426)),"T","")</f>
        <v/>
      </c>
    </row>
    <row r="427" spans="1:48" x14ac:dyDescent="0.85">
      <c r="A427">
        <v>489</v>
      </c>
      <c r="B427" t="s">
        <v>1102</v>
      </c>
      <c r="C427" t="s">
        <v>1103</v>
      </c>
      <c r="D427" t="s">
        <v>25</v>
      </c>
      <c r="E427">
        <v>4</v>
      </c>
      <c r="F427">
        <v>80</v>
      </c>
      <c r="G427">
        <v>80</v>
      </c>
      <c r="H427">
        <v>80</v>
      </c>
      <c r="I427">
        <v>80</v>
      </c>
      <c r="J427">
        <v>80</v>
      </c>
      <c r="K427">
        <v>80</v>
      </c>
      <c r="L427">
        <f>MAX(G427,I427)</f>
        <v>80</v>
      </c>
      <c r="M427">
        <f>MIN(H427,J427)</f>
        <v>80</v>
      </c>
      <c r="N427" s="1">
        <f>(F427*2+31)/2+60</f>
        <v>155.5</v>
      </c>
      <c r="O427" s="1">
        <f>(L427*2+31)/2+5</f>
        <v>100.5</v>
      </c>
      <c r="P427" s="1">
        <f>(M427*2+31)/2+5</f>
        <v>100.5</v>
      </c>
      <c r="Q427" s="1">
        <f>N427*P427</f>
        <v>15627.75</v>
      </c>
      <c r="R427" s="1">
        <f>((H427*2+31)/2+5)*N427</f>
        <v>15627.75</v>
      </c>
      <c r="S427" s="1">
        <f>((J427*2+31)/2+5)*N427</f>
        <v>15627.75</v>
      </c>
      <c r="T427" s="1">
        <v>316.4294350465691</v>
      </c>
      <c r="U427" s="1">
        <f>IF(T427&lt;200, 0, T427)</f>
        <v>316.4294350465691</v>
      </c>
      <c r="V427" s="5">
        <f>U427*O427</f>
        <v>31801.158222180195</v>
      </c>
      <c r="W427" s="2">
        <f>Q427/(constants!$B$1 * constants!$B$2 * (110/250) * AVERAGE(0.8, 1) * 1.5)</f>
        <v>2.3943541572881917</v>
      </c>
      <c r="X427" s="3">
        <v>0.46796418153655384</v>
      </c>
      <c r="Y427" s="1">
        <f>(W427+X427)*O427</f>
        <v>287.66299305188693</v>
      </c>
      <c r="Z427" s="7">
        <v>1.1000000000000001</v>
      </c>
      <c r="AA427" s="7">
        <v>1</v>
      </c>
      <c r="AB427" s="1">
        <f>Y427*Z427*AA427</f>
        <v>316.42929235707567</v>
      </c>
      <c r="AC427" t="str">
        <f>CONCATENATE("https://wiki.52poke.com/wiki/", B427)</f>
        <v>https://wiki.52poke.com/wiki/霏欧纳</v>
      </c>
      <c r="AD427" s="6">
        <f>(T427-AB427)^2</f>
        <v>2.0360291535244565E-8</v>
      </c>
      <c r="AE427" t="str">
        <f>IF(ISNUMBER(SEARCH(AE$1,$D427)),"T","")</f>
        <v/>
      </c>
      <c r="AF427" t="str">
        <f>IF(ISNUMBER(SEARCH(AF$1,$D427)),"T","")</f>
        <v/>
      </c>
      <c r="AG427" t="str">
        <f>IF(ISNUMBER(SEARCH(AG$1,$D427)),"T","")</f>
        <v>T</v>
      </c>
      <c r="AH427" t="str">
        <f>IF(ISNUMBER(SEARCH(AH$1,$D427)),"T","")</f>
        <v/>
      </c>
      <c r="AI427" t="str">
        <f>IF(ISNUMBER(SEARCH(AI$1,$D427)),"T","")</f>
        <v/>
      </c>
      <c r="AJ427" t="str">
        <f>IF(ISNUMBER(SEARCH(AJ$1,$D427)),"T","")</f>
        <v/>
      </c>
      <c r="AK427" t="str">
        <f>IF(ISNUMBER(SEARCH(AK$1,$D427)),"T","")</f>
        <v/>
      </c>
      <c r="AL427" t="str">
        <f>IF(ISNUMBER(SEARCH(AL$1,$D427)),"T","")</f>
        <v/>
      </c>
      <c r="AM427" t="str">
        <f>IF(ISNUMBER(SEARCH(AM$1,$D427)),"T","")</f>
        <v/>
      </c>
      <c r="AN427" t="str">
        <f>IF(ISNUMBER(SEARCH(AN$1,$D427)),"T","")</f>
        <v/>
      </c>
      <c r="AO427" t="str">
        <f>IF(ISNUMBER(SEARCH(AO$1,$D427)),"T","")</f>
        <v/>
      </c>
      <c r="AP427" t="str">
        <f>IF(ISNUMBER(SEARCH(AP$1,$D427)),"T","")</f>
        <v/>
      </c>
      <c r="AQ427" t="str">
        <f>IF(ISNUMBER(SEARCH(AQ$1,$D427)),"T","")</f>
        <v/>
      </c>
      <c r="AR427" t="str">
        <f>IF(ISNUMBER(SEARCH(AR$1,$D427)),"T","")</f>
        <v/>
      </c>
      <c r="AS427" t="str">
        <f>IF(ISNUMBER(SEARCH(AS$1,$D427)),"T","")</f>
        <v/>
      </c>
      <c r="AT427" t="str">
        <f>IF(ISNUMBER(SEARCH(AT$1,$D427)),"T","")</f>
        <v/>
      </c>
      <c r="AU427" t="str">
        <f>IF(ISNUMBER(SEARCH(AU$1,$D427)),"T","")</f>
        <v/>
      </c>
      <c r="AV427" t="str">
        <f>IF(ISNUMBER(SEARCH(AV$1,$D427)),"T","")</f>
        <v/>
      </c>
    </row>
    <row r="428" spans="1:48" x14ac:dyDescent="0.85">
      <c r="A428">
        <v>615</v>
      </c>
      <c r="B428" t="s">
        <v>1366</v>
      </c>
      <c r="C428" t="s">
        <v>1367</v>
      </c>
      <c r="D428" t="s">
        <v>97</v>
      </c>
      <c r="E428">
        <v>5</v>
      </c>
      <c r="F428">
        <v>80</v>
      </c>
      <c r="G428">
        <v>50</v>
      </c>
      <c r="H428">
        <v>50</v>
      </c>
      <c r="I428">
        <v>95</v>
      </c>
      <c r="J428">
        <v>135</v>
      </c>
      <c r="K428">
        <v>105</v>
      </c>
      <c r="L428">
        <f>MAX(G428,I428)</f>
        <v>95</v>
      </c>
      <c r="M428">
        <f>MIN(H428,J428)</f>
        <v>50</v>
      </c>
      <c r="N428" s="1">
        <f>(F428*2+31)/2+60</f>
        <v>155.5</v>
      </c>
      <c r="O428" s="1">
        <f>(L428*2+31)/2+5</f>
        <v>115.5</v>
      </c>
      <c r="P428" s="1">
        <f>(M428*2+31)/2+5</f>
        <v>70.5</v>
      </c>
      <c r="Q428" s="1">
        <f>N428*P428</f>
        <v>10962.75</v>
      </c>
      <c r="R428" s="1">
        <f>((H428*2+31)/2+5)*N428</f>
        <v>10962.75</v>
      </c>
      <c r="S428" s="1">
        <f>((J428*2+31)/2+5)*N428</f>
        <v>24180.25</v>
      </c>
      <c r="T428" s="1">
        <v>316.36739665635258</v>
      </c>
      <c r="U428" s="1">
        <f>IF(T428&lt;200, 0, T428)</f>
        <v>316.36739665635258</v>
      </c>
      <c r="V428" s="5">
        <f>U428*O428</f>
        <v>36540.434313808721</v>
      </c>
      <c r="W428" s="2">
        <f>Q428/(constants!$B$1 * constants!$B$2 * (110/250) * AVERAGE(0.8, 1) * 1.5)</f>
        <v>1.6796215730230599</v>
      </c>
      <c r="X428" s="3">
        <v>0.81047903005520583</v>
      </c>
      <c r="Y428" s="1">
        <f>(W428+X428)*O428</f>
        <v>287.60661965553965</v>
      </c>
      <c r="Z428" s="7">
        <v>1.1000000000000001</v>
      </c>
      <c r="AA428" s="7">
        <v>1</v>
      </c>
      <c r="AB428" s="1">
        <f>Y428*Z428*AA428</f>
        <v>316.36728162109364</v>
      </c>
      <c r="AC428" t="str">
        <f>CONCATENATE("https://wiki.52poke.com/wiki/", B428)</f>
        <v>https://wiki.52poke.com/wiki/几何雪花</v>
      </c>
      <c r="AD428" s="6">
        <f>(T428-AB428)^2</f>
        <v>1.323311080017689E-8</v>
      </c>
      <c r="AE428" t="str">
        <f>IF(ISNUMBER(SEARCH(AE$1,$D428)),"T","")</f>
        <v/>
      </c>
      <c r="AF428" t="str">
        <f>IF(ISNUMBER(SEARCH(AF$1,$D428)),"T","")</f>
        <v/>
      </c>
      <c r="AG428" t="str">
        <f>IF(ISNUMBER(SEARCH(AG$1,$D428)),"T","")</f>
        <v/>
      </c>
      <c r="AH428" t="str">
        <f>IF(ISNUMBER(SEARCH(AH$1,$D428)),"T","")</f>
        <v/>
      </c>
      <c r="AI428" t="str">
        <f>IF(ISNUMBER(SEARCH(AI$1,$D428)),"T","")</f>
        <v/>
      </c>
      <c r="AJ428" t="str">
        <f>IF(ISNUMBER(SEARCH(AJ$1,$D428)),"T","")</f>
        <v>T</v>
      </c>
      <c r="AK428" t="str">
        <f>IF(ISNUMBER(SEARCH(AK$1,$D428)),"T","")</f>
        <v/>
      </c>
      <c r="AL428" t="str">
        <f>IF(ISNUMBER(SEARCH(AL$1,$D428)),"T","")</f>
        <v/>
      </c>
      <c r="AM428" t="str">
        <f>IF(ISNUMBER(SEARCH(AM$1,$D428)),"T","")</f>
        <v/>
      </c>
      <c r="AN428" t="str">
        <f>IF(ISNUMBER(SEARCH(AN$1,$D428)),"T","")</f>
        <v/>
      </c>
      <c r="AO428" t="str">
        <f>IF(ISNUMBER(SEARCH(AO$1,$D428)),"T","")</f>
        <v/>
      </c>
      <c r="AP428" t="str">
        <f>IF(ISNUMBER(SEARCH(AP$1,$D428)),"T","")</f>
        <v/>
      </c>
      <c r="AQ428" t="str">
        <f>IF(ISNUMBER(SEARCH(AQ$1,$D428)),"T","")</f>
        <v/>
      </c>
      <c r="AR428" t="str">
        <f>IF(ISNUMBER(SEARCH(AR$1,$D428)),"T","")</f>
        <v/>
      </c>
      <c r="AS428" t="str">
        <f>IF(ISNUMBER(SEARCH(AS$1,$D428)),"T","")</f>
        <v/>
      </c>
      <c r="AT428" t="str">
        <f>IF(ISNUMBER(SEARCH(AT$1,$D428)),"T","")</f>
        <v/>
      </c>
      <c r="AU428" t="str">
        <f>IF(ISNUMBER(SEARCH(AU$1,$D428)),"T","")</f>
        <v/>
      </c>
      <c r="AV428" t="str">
        <f>IF(ISNUMBER(SEARCH(AV$1,$D428)),"T","")</f>
        <v/>
      </c>
    </row>
    <row r="429" spans="1:48" x14ac:dyDescent="0.85">
      <c r="A429">
        <v>125</v>
      </c>
      <c r="B429" t="s">
        <v>304</v>
      </c>
      <c r="C429" t="s">
        <v>305</v>
      </c>
      <c r="D429" t="s">
        <v>68</v>
      </c>
      <c r="E429">
        <v>1</v>
      </c>
      <c r="F429">
        <v>65</v>
      </c>
      <c r="G429">
        <v>83</v>
      </c>
      <c r="H429">
        <v>57</v>
      </c>
      <c r="I429">
        <v>95</v>
      </c>
      <c r="J429">
        <v>85</v>
      </c>
      <c r="K429">
        <v>105</v>
      </c>
      <c r="L429">
        <f>MAX(G429,I429)</f>
        <v>95</v>
      </c>
      <c r="M429">
        <f>MIN(H429,J429)</f>
        <v>57</v>
      </c>
      <c r="N429" s="1">
        <f>(F429*2+31)/2+60</f>
        <v>140.5</v>
      </c>
      <c r="O429" s="1">
        <f>(L429*2+31)/2+5</f>
        <v>115.5</v>
      </c>
      <c r="P429" s="1">
        <f>(M429*2+31)/2+5</f>
        <v>77.5</v>
      </c>
      <c r="Q429" s="1">
        <f>N429*P429</f>
        <v>10888.75</v>
      </c>
      <c r="R429" s="1">
        <f>((H429*2+31)/2+5)*N429</f>
        <v>10888.75</v>
      </c>
      <c r="S429" s="1">
        <f>((J429*2+31)/2+5)*N429</f>
        <v>14822.75</v>
      </c>
      <c r="T429" s="1">
        <v>315.81469743662427</v>
      </c>
      <c r="U429" s="1">
        <f>IF(T429&lt;200, 0, T429)</f>
        <v>315.81469743662427</v>
      </c>
      <c r="V429" s="5">
        <f>U429*O429</f>
        <v>36476.5975539301</v>
      </c>
      <c r="W429" s="2">
        <f>Q429/(constants!$B$1 * constants!$B$2 * (110/250) * AVERAGE(0.8, 1) * 1.5)</f>
        <v>1.6682839071633344</v>
      </c>
      <c r="X429" s="3">
        <v>0.81746645236337578</v>
      </c>
      <c r="Y429" s="1">
        <f>(W429+X429)*O429</f>
        <v>287.10416652533502</v>
      </c>
      <c r="Z429" s="7">
        <v>1.1000000000000001</v>
      </c>
      <c r="AA429" s="7">
        <v>1</v>
      </c>
      <c r="AB429" s="1">
        <f>Y429*Z429*AA429</f>
        <v>315.81458317786854</v>
      </c>
      <c r="AC429" t="str">
        <f>CONCATENATE("https://wiki.52poke.com/wiki/", B429)</f>
        <v>https://wiki.52poke.com/wiki/电击兽</v>
      </c>
      <c r="AD429" s="6">
        <f>(T429-AB429)^2</f>
        <v>1.3055063260894511E-8</v>
      </c>
      <c r="AE429" t="str">
        <f>IF(ISNUMBER(SEARCH(AE$1,$D429)),"T","")</f>
        <v/>
      </c>
      <c r="AF429" t="str">
        <f>IF(ISNUMBER(SEARCH(AF$1,$D429)),"T","")</f>
        <v/>
      </c>
      <c r="AG429" t="str">
        <f>IF(ISNUMBER(SEARCH(AG$1,$D429)),"T","")</f>
        <v/>
      </c>
      <c r="AH429" t="str">
        <f>IF(ISNUMBER(SEARCH(AH$1,$D429)),"T","")</f>
        <v/>
      </c>
      <c r="AI429" t="str">
        <f>IF(ISNUMBER(SEARCH(AI$1,$D429)),"T","")</f>
        <v>T</v>
      </c>
      <c r="AJ429" t="str">
        <f>IF(ISNUMBER(SEARCH(AJ$1,$D429)),"T","")</f>
        <v/>
      </c>
      <c r="AK429" t="str">
        <f>IF(ISNUMBER(SEARCH(AK$1,$D429)),"T","")</f>
        <v/>
      </c>
      <c r="AL429" t="str">
        <f>IF(ISNUMBER(SEARCH(AL$1,$D429)),"T","")</f>
        <v/>
      </c>
      <c r="AM429" t="str">
        <f>IF(ISNUMBER(SEARCH(AM$1,$D429)),"T","")</f>
        <v/>
      </c>
      <c r="AN429" t="str">
        <f>IF(ISNUMBER(SEARCH(AN$1,$D429)),"T","")</f>
        <v/>
      </c>
      <c r="AO429" t="str">
        <f>IF(ISNUMBER(SEARCH(AO$1,$D429)),"T","")</f>
        <v/>
      </c>
      <c r="AP429" t="str">
        <f>IF(ISNUMBER(SEARCH(AP$1,$D429)),"T","")</f>
        <v/>
      </c>
      <c r="AQ429" t="str">
        <f>IF(ISNUMBER(SEARCH(AQ$1,$D429)),"T","")</f>
        <v/>
      </c>
      <c r="AR429" t="str">
        <f>IF(ISNUMBER(SEARCH(AR$1,$D429)),"T","")</f>
        <v/>
      </c>
      <c r="AS429" t="str">
        <f>IF(ISNUMBER(SEARCH(AS$1,$D429)),"T","")</f>
        <v/>
      </c>
      <c r="AT429" t="str">
        <f>IF(ISNUMBER(SEARCH(AT$1,$D429)),"T","")</f>
        <v/>
      </c>
      <c r="AU429" t="str">
        <f>IF(ISNUMBER(SEARCH(AU$1,$D429)),"T","")</f>
        <v/>
      </c>
      <c r="AV429" t="str">
        <f>IF(ISNUMBER(SEARCH(AV$1,$D429)),"T","")</f>
        <v/>
      </c>
    </row>
    <row r="430" spans="1:48" x14ac:dyDescent="0.85">
      <c r="A430">
        <v>112</v>
      </c>
      <c r="B430" t="s">
        <v>275</v>
      </c>
      <c r="C430" t="s">
        <v>276</v>
      </c>
      <c r="D430" t="s">
        <v>273</v>
      </c>
      <c r="E430">
        <v>1</v>
      </c>
      <c r="F430">
        <v>105</v>
      </c>
      <c r="G430">
        <v>130</v>
      </c>
      <c r="H430">
        <v>120</v>
      </c>
      <c r="I430">
        <v>45</v>
      </c>
      <c r="J430">
        <v>45</v>
      </c>
      <c r="K430">
        <v>40</v>
      </c>
      <c r="L430">
        <f>MAX(G430,I430)</f>
        <v>130</v>
      </c>
      <c r="M430">
        <f>MIN(H430,J430)</f>
        <v>45</v>
      </c>
      <c r="N430" s="1">
        <f>(F430*2+31)/2+60</f>
        <v>180.5</v>
      </c>
      <c r="O430" s="1">
        <f>(L430*2+31)/2+5</f>
        <v>150.5</v>
      </c>
      <c r="P430" s="1">
        <f>(M430*2+31)/2+5</f>
        <v>65.5</v>
      </c>
      <c r="Q430" s="1">
        <f>N430*P430</f>
        <v>11822.75</v>
      </c>
      <c r="R430" s="1">
        <f>((H430*2+31)/2+5)*N430</f>
        <v>25360.25</v>
      </c>
      <c r="S430" s="1">
        <f>((J430*2+31)/2+5)*N430</f>
        <v>11822.75</v>
      </c>
      <c r="T430" s="1">
        <v>315.54550390778718</v>
      </c>
      <c r="U430" s="1">
        <f>IF(T430&lt;200, 0, T430)</f>
        <v>315.54550390778718</v>
      </c>
      <c r="V430" s="5">
        <f>U430*O430</f>
        <v>47489.59833812197</v>
      </c>
      <c r="W430" s="2">
        <f>Q430/(constants!$B$1 * constants!$B$2 * (110/250) * AVERAGE(0.8, 1) * 1.5)</f>
        <v>1.8113836357171678</v>
      </c>
      <c r="X430" s="3">
        <v>9.4658902818141155E-2</v>
      </c>
      <c r="Y430" s="1">
        <f>(W430+X430)*O430</f>
        <v>286.85940204956398</v>
      </c>
      <c r="Z430" s="7">
        <v>1.1000000000000001</v>
      </c>
      <c r="AA430" s="7">
        <v>1</v>
      </c>
      <c r="AB430" s="1">
        <f>Y430*Z430*AA430</f>
        <v>315.54534225452039</v>
      </c>
      <c r="AC430" t="str">
        <f>CONCATENATE("https://wiki.52poke.com/wiki/", B430)</f>
        <v>https://wiki.52poke.com/wiki/钻角犀兽</v>
      </c>
      <c r="AD430" s="6">
        <f>(T430-AB430)^2</f>
        <v>2.613177866282597E-8</v>
      </c>
      <c r="AE430" t="str">
        <f>IF(ISNUMBER(SEARCH(AE$1,$D430)),"T","")</f>
        <v/>
      </c>
      <c r="AF430" t="str">
        <f>IF(ISNUMBER(SEARCH(AF$1,$D430)),"T","")</f>
        <v/>
      </c>
      <c r="AG430" t="str">
        <f>IF(ISNUMBER(SEARCH(AG$1,$D430)),"T","")</f>
        <v/>
      </c>
      <c r="AH430" t="str">
        <f>IF(ISNUMBER(SEARCH(AH$1,$D430)),"T","")</f>
        <v/>
      </c>
      <c r="AI430" t="str">
        <f>IF(ISNUMBER(SEARCH(AI$1,$D430)),"T","")</f>
        <v/>
      </c>
      <c r="AJ430" t="str">
        <f>IF(ISNUMBER(SEARCH(AJ$1,$D430)),"T","")</f>
        <v/>
      </c>
      <c r="AK430" t="str">
        <f>IF(ISNUMBER(SEARCH(AK$1,$D430)),"T","")</f>
        <v/>
      </c>
      <c r="AL430" t="str">
        <f>IF(ISNUMBER(SEARCH(AL$1,$D430)),"T","")</f>
        <v/>
      </c>
      <c r="AM430" t="str">
        <f>IF(ISNUMBER(SEARCH(AM$1,$D430)),"T","")</f>
        <v>T</v>
      </c>
      <c r="AN430" t="str">
        <f>IF(ISNUMBER(SEARCH(AN$1,$D430)),"T","")</f>
        <v/>
      </c>
      <c r="AO430" t="str">
        <f>IF(ISNUMBER(SEARCH(AO$1,$D430)),"T","")</f>
        <v/>
      </c>
      <c r="AP430" t="str">
        <f>IF(ISNUMBER(SEARCH(AP$1,$D430)),"T","")</f>
        <v/>
      </c>
      <c r="AQ430" t="str">
        <f>IF(ISNUMBER(SEARCH(AQ$1,$D430)),"T","")</f>
        <v>T</v>
      </c>
      <c r="AR430" t="str">
        <f>IF(ISNUMBER(SEARCH(AR$1,$D430)),"T","")</f>
        <v/>
      </c>
      <c r="AS430" t="str">
        <f>IF(ISNUMBER(SEARCH(AS$1,$D430)),"T","")</f>
        <v/>
      </c>
      <c r="AT430" t="str">
        <f>IF(ISNUMBER(SEARCH(AT$1,$D430)),"T","")</f>
        <v/>
      </c>
      <c r="AU430" t="str">
        <f>IF(ISNUMBER(SEARCH(AU$1,$D430)),"T","")</f>
        <v/>
      </c>
      <c r="AV430" t="str">
        <f>IF(ISNUMBER(SEARCH(AV$1,$D430)),"T","")</f>
        <v/>
      </c>
    </row>
    <row r="431" spans="1:48" x14ac:dyDescent="0.85">
      <c r="A431">
        <v>920</v>
      </c>
      <c r="B431" t="s">
        <v>2031</v>
      </c>
      <c r="C431" t="s">
        <v>2033</v>
      </c>
      <c r="D431" t="s">
        <v>2032</v>
      </c>
      <c r="E431">
        <v>9</v>
      </c>
      <c r="F431">
        <v>71</v>
      </c>
      <c r="G431">
        <v>102</v>
      </c>
      <c r="H431">
        <v>78</v>
      </c>
      <c r="I431">
        <v>52</v>
      </c>
      <c r="J431">
        <v>55</v>
      </c>
      <c r="K431">
        <v>92</v>
      </c>
      <c r="L431">
        <f>MAX(G431,I431)</f>
        <v>102</v>
      </c>
      <c r="M431">
        <f>MIN(H431,J431)</f>
        <v>55</v>
      </c>
      <c r="N431" s="1">
        <f>(F431*2+31)/2+60</f>
        <v>146.5</v>
      </c>
      <c r="O431" s="1">
        <f>(L431*2+31)/2+5</f>
        <v>122.5</v>
      </c>
      <c r="P431" s="1">
        <f>(M431*2+31)/2+5</f>
        <v>75.5</v>
      </c>
      <c r="Q431" s="1">
        <f>N431*P431</f>
        <v>11060.75</v>
      </c>
      <c r="R431" s="1">
        <f>((H431*2+31)/2+5)*N431</f>
        <v>14430.25</v>
      </c>
      <c r="S431" s="1">
        <f>((J431*2+31)/2+5)*N431</f>
        <v>11060.75</v>
      </c>
      <c r="T431" s="1">
        <v>315.20272173901719</v>
      </c>
      <c r="U431" s="1">
        <f>IF(T431&lt;200, 0, T431)</f>
        <v>315.20272173901719</v>
      </c>
      <c r="V431" s="5">
        <f>U431*O431</f>
        <v>38612.333413029606</v>
      </c>
      <c r="W431" s="2">
        <f>Q431/(constants!$B$1 * constants!$B$2 * (110/250) * AVERAGE(0.8, 1) * 1.5)</f>
        <v>1.6946363197021559</v>
      </c>
      <c r="X431" s="3">
        <v>0.64452953292314108</v>
      </c>
      <c r="Y431" s="1">
        <f>(W431+X431)*O431</f>
        <v>286.54781694659886</v>
      </c>
      <c r="Z431" s="7">
        <v>1.1000000000000001</v>
      </c>
      <c r="AA431" s="7">
        <v>1</v>
      </c>
      <c r="AB431" s="1">
        <f>Y431*Z431*AA431</f>
        <v>315.20259864125876</v>
      </c>
      <c r="AC431" t="str">
        <f>CONCATENATE("https://wiki.52poke.com/wiki/", B431)</f>
        <v>https://wiki.52poke.com/wiki/烈腿蝗</v>
      </c>
      <c r="AD431" s="6">
        <f>(T431-AB431)^2</f>
        <v>1.5153058131174439E-8</v>
      </c>
      <c r="AE431" t="str">
        <f>IF(ISNUMBER(SEARCH(AE$1,$D431)),"T","")</f>
        <v/>
      </c>
      <c r="AF431" t="str">
        <f>IF(ISNUMBER(SEARCH(AF$1,$D431)),"T","")</f>
        <v/>
      </c>
      <c r="AG431" t="str">
        <f>IF(ISNUMBER(SEARCH(AG$1,$D431)),"T","")</f>
        <v/>
      </c>
      <c r="AH431" t="str">
        <f>IF(ISNUMBER(SEARCH(AH$1,$D431)),"T","")</f>
        <v/>
      </c>
      <c r="AI431" t="str">
        <f>IF(ISNUMBER(SEARCH(AI$1,$D431)),"T","")</f>
        <v/>
      </c>
      <c r="AJ431" t="str">
        <f>IF(ISNUMBER(SEARCH(AJ$1,$D431)),"T","")</f>
        <v/>
      </c>
      <c r="AK431" t="str">
        <f>IF(ISNUMBER(SEARCH(AK$1,$D431)),"T","")</f>
        <v/>
      </c>
      <c r="AL431" t="str">
        <f>IF(ISNUMBER(SEARCH(AL$1,$D431)),"T","")</f>
        <v/>
      </c>
      <c r="AM431" t="str">
        <f>IF(ISNUMBER(SEARCH(AM$1,$D431)),"T","")</f>
        <v/>
      </c>
      <c r="AN431" t="str">
        <f>IF(ISNUMBER(SEARCH(AN$1,$D431)),"T","")</f>
        <v/>
      </c>
      <c r="AO431" t="str">
        <f>IF(ISNUMBER(SEARCH(AO$1,$D431)),"T","")</f>
        <v/>
      </c>
      <c r="AP431" t="str">
        <f>IF(ISNUMBER(SEARCH(AP$1,$D431)),"T","")</f>
        <v>T</v>
      </c>
      <c r="AQ431" t="str">
        <f>IF(ISNUMBER(SEARCH(AQ$1,$D431)),"T","")</f>
        <v/>
      </c>
      <c r="AR431" t="str">
        <f>IF(ISNUMBER(SEARCH(AR$1,$D431)),"T","")</f>
        <v/>
      </c>
      <c r="AS431" t="str">
        <f>IF(ISNUMBER(SEARCH(AS$1,$D431)),"T","")</f>
        <v/>
      </c>
      <c r="AT431" t="str">
        <f>IF(ISNUMBER(SEARCH(AT$1,$D431)),"T","")</f>
        <v>T</v>
      </c>
      <c r="AU431" t="str">
        <f>IF(ISNUMBER(SEARCH(AU$1,$D431)),"T","")</f>
        <v/>
      </c>
      <c r="AV431" t="str">
        <f>IF(ISNUMBER(SEARCH(AV$1,$D431)),"T","")</f>
        <v/>
      </c>
    </row>
    <row r="432" spans="1:48" x14ac:dyDescent="0.85">
      <c r="A432">
        <v>319</v>
      </c>
      <c r="B432" t="s">
        <v>735</v>
      </c>
      <c r="C432" t="s">
        <v>736</v>
      </c>
      <c r="D432" t="s">
        <v>733</v>
      </c>
      <c r="E432">
        <v>3</v>
      </c>
      <c r="F432">
        <v>70</v>
      </c>
      <c r="G432">
        <v>120</v>
      </c>
      <c r="H432">
        <v>40</v>
      </c>
      <c r="I432">
        <v>95</v>
      </c>
      <c r="J432">
        <v>40</v>
      </c>
      <c r="K432">
        <v>95</v>
      </c>
      <c r="L432">
        <f>MAX(G432,I432)</f>
        <v>120</v>
      </c>
      <c r="M432">
        <f>MIN(H432,J432)</f>
        <v>40</v>
      </c>
      <c r="N432" s="1">
        <f>(F432*2+31)/2+60</f>
        <v>145.5</v>
      </c>
      <c r="O432" s="1">
        <f>(L432*2+31)/2+5</f>
        <v>140.5</v>
      </c>
      <c r="P432" s="1">
        <f>(M432*2+31)/2+5</f>
        <v>60.5</v>
      </c>
      <c r="Q432" s="1">
        <f>N432*P432</f>
        <v>8802.75</v>
      </c>
      <c r="R432" s="1">
        <f>((H432*2+31)/2+5)*N432</f>
        <v>8802.75</v>
      </c>
      <c r="S432" s="1">
        <f>((J432*2+31)/2+5)*N432</f>
        <v>8802.75</v>
      </c>
      <c r="T432" s="1">
        <v>314.08999696039734</v>
      </c>
      <c r="U432" s="1">
        <f>IF(T432&lt;200, 0, T432)</f>
        <v>314.08999696039734</v>
      </c>
      <c r="V432" s="5">
        <f>U432*O432</f>
        <v>44129.644572935824</v>
      </c>
      <c r="W432" s="2">
        <f>Q432/(constants!$B$1 * constants!$B$2 * (110/250) * AVERAGE(0.8, 1) * 1.5)</f>
        <v>1.348684299279719</v>
      </c>
      <c r="X432" s="3">
        <v>0.68360223968617251</v>
      </c>
      <c r="Y432" s="1">
        <f>(W432+X432)*O432</f>
        <v>285.53625872470775</v>
      </c>
      <c r="Z432" s="7">
        <v>1.1000000000000001</v>
      </c>
      <c r="AA432" s="7">
        <v>1</v>
      </c>
      <c r="AB432" s="1">
        <f>Y432*Z432*AA432</f>
        <v>314.08988459717852</v>
      </c>
      <c r="AC432" t="str">
        <f>CONCATENATE("https://wiki.52poke.com/wiki/", B432)</f>
        <v>https://wiki.52poke.com/wiki/巨牙鲨</v>
      </c>
      <c r="AD432" s="6">
        <f>(T432-AB432)^2</f>
        <v>1.2625492943196922E-8</v>
      </c>
      <c r="AE432" t="str">
        <f>IF(ISNUMBER(SEARCH(AE$1,$D432)),"T","")</f>
        <v/>
      </c>
      <c r="AF432" t="str">
        <f>IF(ISNUMBER(SEARCH(AF$1,$D432)),"T","")</f>
        <v/>
      </c>
      <c r="AG432" t="str">
        <f>IF(ISNUMBER(SEARCH(AG$1,$D432)),"T","")</f>
        <v>T</v>
      </c>
      <c r="AH432" t="str">
        <f>IF(ISNUMBER(SEARCH(AH$1,$D432)),"T","")</f>
        <v/>
      </c>
      <c r="AI432" t="str">
        <f>IF(ISNUMBER(SEARCH(AI$1,$D432)),"T","")</f>
        <v/>
      </c>
      <c r="AJ432" t="str">
        <f>IF(ISNUMBER(SEARCH(AJ$1,$D432)),"T","")</f>
        <v/>
      </c>
      <c r="AK432" t="str">
        <f>IF(ISNUMBER(SEARCH(AK$1,$D432)),"T","")</f>
        <v/>
      </c>
      <c r="AL432" t="str">
        <f>IF(ISNUMBER(SEARCH(AL$1,$D432)),"T","")</f>
        <v/>
      </c>
      <c r="AM432" t="str">
        <f>IF(ISNUMBER(SEARCH(AM$1,$D432)),"T","")</f>
        <v/>
      </c>
      <c r="AN432" t="str">
        <f>IF(ISNUMBER(SEARCH(AN$1,$D432)),"T","")</f>
        <v/>
      </c>
      <c r="AO432" t="str">
        <f>IF(ISNUMBER(SEARCH(AO$1,$D432)),"T","")</f>
        <v/>
      </c>
      <c r="AP432" t="str">
        <f>IF(ISNUMBER(SEARCH(AP$1,$D432)),"T","")</f>
        <v/>
      </c>
      <c r="AQ432" t="str">
        <f>IF(ISNUMBER(SEARCH(AQ$1,$D432)),"T","")</f>
        <v/>
      </c>
      <c r="AR432" t="str">
        <f>IF(ISNUMBER(SEARCH(AR$1,$D432)),"T","")</f>
        <v/>
      </c>
      <c r="AS432" t="str">
        <f>IF(ISNUMBER(SEARCH(AS$1,$D432)),"T","")</f>
        <v/>
      </c>
      <c r="AT432" t="str">
        <f>IF(ISNUMBER(SEARCH(AT$1,$D432)),"T","")</f>
        <v>T</v>
      </c>
      <c r="AU432" t="str">
        <f>IF(ISNUMBER(SEARCH(AU$1,$D432)),"T","")</f>
        <v/>
      </c>
      <c r="AV432" t="str">
        <f>IF(ISNUMBER(SEARCH(AV$1,$D432)),"T","")</f>
        <v/>
      </c>
    </row>
    <row r="433" spans="1:48" x14ac:dyDescent="0.85">
      <c r="A433">
        <v>1011</v>
      </c>
      <c r="B433" t="s">
        <v>2235</v>
      </c>
      <c r="C433" t="s">
        <v>2236</v>
      </c>
      <c r="D433" t="s">
        <v>252</v>
      </c>
      <c r="E433">
        <v>9</v>
      </c>
      <c r="F433">
        <v>80</v>
      </c>
      <c r="G433">
        <v>80</v>
      </c>
      <c r="H433">
        <v>110</v>
      </c>
      <c r="I433">
        <v>95</v>
      </c>
      <c r="J433">
        <v>80</v>
      </c>
      <c r="K433">
        <v>40</v>
      </c>
      <c r="L433">
        <f>MAX(G433,I433)</f>
        <v>95</v>
      </c>
      <c r="M433">
        <f>MIN(H433,J433)</f>
        <v>80</v>
      </c>
      <c r="N433" s="1">
        <f>(F433*2+31)/2+60</f>
        <v>155.5</v>
      </c>
      <c r="O433" s="1">
        <f>(L433*2+31)/2+5</f>
        <v>115.5</v>
      </c>
      <c r="P433" s="1">
        <f>(M433*2+31)/2+5</f>
        <v>100.5</v>
      </c>
      <c r="Q433" s="1">
        <f>N433*P433</f>
        <v>15627.75</v>
      </c>
      <c r="R433" s="1">
        <f>((H433*2+31)/2+5)*N433</f>
        <v>20292.75</v>
      </c>
      <c r="S433" s="1">
        <f>((J433*2+31)/2+5)*N433</f>
        <v>15627.75</v>
      </c>
      <c r="T433" s="1">
        <v>313.86645775536613</v>
      </c>
      <c r="U433" s="1">
        <f>IF(T433&lt;200, 0, T433)</f>
        <v>313.86645775536613</v>
      </c>
      <c r="V433" s="5">
        <f>U433*O433</f>
        <v>36251.575870744789</v>
      </c>
      <c r="W433" s="2">
        <f>Q433/(constants!$B$1 * constants!$B$2 * (110/250) * AVERAGE(0.8, 1) * 1.5)</f>
        <v>2.3943541572881917</v>
      </c>
      <c r="X433" s="3">
        <v>7.606137808318425E-2</v>
      </c>
      <c r="Y433" s="1">
        <f>(W433+X433)*O433</f>
        <v>285.33299433539389</v>
      </c>
      <c r="Z433" s="7">
        <v>1.1000000000000001</v>
      </c>
      <c r="AA433" s="7">
        <v>1</v>
      </c>
      <c r="AB433" s="1">
        <f>Y433*Z433*AA433</f>
        <v>313.8662937689333</v>
      </c>
      <c r="AC433" t="str">
        <f>CONCATENATE("https://wiki.52poke.com/wiki/", B433)</f>
        <v>https://wiki.52poke.com/wiki/裹蜜虫</v>
      </c>
      <c r="AD433" s="6">
        <f>(T433-AB433)^2</f>
        <v>2.6891550150341482E-8</v>
      </c>
      <c r="AE433" t="str">
        <f>IF(ISNUMBER(SEARCH(AE$1,$D433)),"T","")</f>
        <v/>
      </c>
      <c r="AF433" t="str">
        <f>IF(ISNUMBER(SEARCH(AF$1,$D433)),"T","")</f>
        <v/>
      </c>
      <c r="AG433" t="str">
        <f>IF(ISNUMBER(SEARCH(AG$1,$D433)),"T","")</f>
        <v/>
      </c>
      <c r="AH433" t="str">
        <f>IF(ISNUMBER(SEARCH(AH$1,$D433)),"T","")</f>
        <v>T</v>
      </c>
      <c r="AI433" t="str">
        <f>IF(ISNUMBER(SEARCH(AI$1,$D433)),"T","")</f>
        <v/>
      </c>
      <c r="AJ433" t="str">
        <f>IF(ISNUMBER(SEARCH(AJ$1,$D433)),"T","")</f>
        <v/>
      </c>
      <c r="AK433" t="str">
        <f>IF(ISNUMBER(SEARCH(AK$1,$D433)),"T","")</f>
        <v/>
      </c>
      <c r="AL433" t="str">
        <f>IF(ISNUMBER(SEARCH(AL$1,$D433)),"T","")</f>
        <v/>
      </c>
      <c r="AM433" t="str">
        <f>IF(ISNUMBER(SEARCH(AM$1,$D433)),"T","")</f>
        <v/>
      </c>
      <c r="AN433" t="str">
        <f>IF(ISNUMBER(SEARCH(AN$1,$D433)),"T","")</f>
        <v/>
      </c>
      <c r="AO433" t="str">
        <f>IF(ISNUMBER(SEARCH(AO$1,$D433)),"T","")</f>
        <v/>
      </c>
      <c r="AP433" t="str">
        <f>IF(ISNUMBER(SEARCH(AP$1,$D433)),"T","")</f>
        <v/>
      </c>
      <c r="AQ433" t="str">
        <f>IF(ISNUMBER(SEARCH(AQ$1,$D433)),"T","")</f>
        <v/>
      </c>
      <c r="AR433" t="str">
        <f>IF(ISNUMBER(SEARCH(AR$1,$D433)),"T","")</f>
        <v/>
      </c>
      <c r="AS433" t="str">
        <f>IF(ISNUMBER(SEARCH(AS$1,$D433)),"T","")</f>
        <v>T</v>
      </c>
      <c r="AT433" t="str">
        <f>IF(ISNUMBER(SEARCH(AT$1,$D433)),"T","")</f>
        <v/>
      </c>
      <c r="AU433" t="str">
        <f>IF(ISNUMBER(SEARCH(AU$1,$D433)),"T","")</f>
        <v/>
      </c>
      <c r="AV433" t="str">
        <f>IF(ISNUMBER(SEARCH(AV$1,$D433)),"T","")</f>
        <v/>
      </c>
    </row>
    <row r="434" spans="1:48" x14ac:dyDescent="0.85">
      <c r="A434">
        <v>442</v>
      </c>
      <c r="B434" t="s">
        <v>995</v>
      </c>
      <c r="C434" t="s">
        <v>997</v>
      </c>
      <c r="D434" t="s">
        <v>996</v>
      </c>
      <c r="E434">
        <v>4</v>
      </c>
      <c r="F434">
        <v>50</v>
      </c>
      <c r="G434">
        <v>92</v>
      </c>
      <c r="H434">
        <v>108</v>
      </c>
      <c r="I434">
        <v>92</v>
      </c>
      <c r="J434">
        <v>108</v>
      </c>
      <c r="K434">
        <v>35</v>
      </c>
      <c r="L434">
        <f>MAX(G434,I434)</f>
        <v>92</v>
      </c>
      <c r="M434">
        <f>MIN(H434,J434)</f>
        <v>108</v>
      </c>
      <c r="N434" s="1">
        <f>(F434*2+31)/2+60</f>
        <v>125.5</v>
      </c>
      <c r="O434" s="1">
        <f>(L434*2+31)/2+5</f>
        <v>112.5</v>
      </c>
      <c r="P434" s="1">
        <f>(M434*2+31)/2+5</f>
        <v>128.5</v>
      </c>
      <c r="Q434" s="1">
        <f>N434*P434</f>
        <v>16126.75</v>
      </c>
      <c r="R434" s="1">
        <f>((H434*2+31)/2+5)*N434</f>
        <v>16126.75</v>
      </c>
      <c r="S434" s="1">
        <f>((J434*2+31)/2+5)*N434</f>
        <v>16126.75</v>
      </c>
      <c r="T434" s="1">
        <v>313.67189986501739</v>
      </c>
      <c r="U434" s="1">
        <f>IF(T434&lt;200, 0, T434)</f>
        <v>313.67189986501739</v>
      </c>
      <c r="V434" s="5">
        <f>U434*O434</f>
        <v>35288.088734814453</v>
      </c>
      <c r="W434" s="2">
        <f>Q434/(constants!$B$1 * constants!$B$2 * (110/250) * AVERAGE(0.8, 1) * 1.5)</f>
        <v>2.4708067959909359</v>
      </c>
      <c r="X434" s="3">
        <v>6.3914295223828965E-2</v>
      </c>
      <c r="Y434" s="1">
        <f>(W434+X434)*O434</f>
        <v>285.15612276166104</v>
      </c>
      <c r="Z434" s="7">
        <v>1.1000000000000001</v>
      </c>
      <c r="AA434" s="7">
        <v>1</v>
      </c>
      <c r="AB434" s="1">
        <f>Y434*Z434*AA434</f>
        <v>313.67173503782715</v>
      </c>
      <c r="AC434" t="str">
        <f>CONCATENATE("https://wiki.52poke.com/wiki/", B434)</f>
        <v>https://wiki.52poke.com/wiki/花岩怪</v>
      </c>
      <c r="AD434" s="6">
        <f>(T434-AB434)^2</f>
        <v>2.7168002644653754E-8</v>
      </c>
      <c r="AE434" t="str">
        <f>IF(ISNUMBER(SEARCH(AE$1,$D434)),"T","")</f>
        <v/>
      </c>
      <c r="AF434" t="str">
        <f>IF(ISNUMBER(SEARCH(AF$1,$D434)),"T","")</f>
        <v/>
      </c>
      <c r="AG434" t="str">
        <f>IF(ISNUMBER(SEARCH(AG$1,$D434)),"T","")</f>
        <v/>
      </c>
      <c r="AH434" t="str">
        <f>IF(ISNUMBER(SEARCH(AH$1,$D434)),"T","")</f>
        <v/>
      </c>
      <c r="AI434" t="str">
        <f>IF(ISNUMBER(SEARCH(AI$1,$D434)),"T","")</f>
        <v/>
      </c>
      <c r="AJ434" t="str">
        <f>IF(ISNUMBER(SEARCH(AJ$1,$D434)),"T","")</f>
        <v/>
      </c>
      <c r="AK434" t="str">
        <f>IF(ISNUMBER(SEARCH(AK$1,$D434)),"T","")</f>
        <v/>
      </c>
      <c r="AL434" t="str">
        <f>IF(ISNUMBER(SEARCH(AL$1,$D434)),"T","")</f>
        <v/>
      </c>
      <c r="AM434" t="str">
        <f>IF(ISNUMBER(SEARCH(AM$1,$D434)),"T","")</f>
        <v/>
      </c>
      <c r="AN434" t="str">
        <f>IF(ISNUMBER(SEARCH(AN$1,$D434)),"T","")</f>
        <v/>
      </c>
      <c r="AO434" t="str">
        <f>IF(ISNUMBER(SEARCH(AO$1,$D434)),"T","")</f>
        <v/>
      </c>
      <c r="AP434" t="str">
        <f>IF(ISNUMBER(SEARCH(AP$1,$D434)),"T","")</f>
        <v/>
      </c>
      <c r="AQ434" t="str">
        <f>IF(ISNUMBER(SEARCH(AQ$1,$D434)),"T","")</f>
        <v/>
      </c>
      <c r="AR434" t="str">
        <f>IF(ISNUMBER(SEARCH(AR$1,$D434)),"T","")</f>
        <v>T</v>
      </c>
      <c r="AS434" t="str">
        <f>IF(ISNUMBER(SEARCH(AS$1,$D434)),"T","")</f>
        <v/>
      </c>
      <c r="AT434" t="str">
        <f>IF(ISNUMBER(SEARCH(AT$1,$D434)),"T","")</f>
        <v>T</v>
      </c>
      <c r="AU434" t="str">
        <f>IF(ISNUMBER(SEARCH(AU$1,$D434)),"T","")</f>
        <v/>
      </c>
      <c r="AV434" t="str">
        <f>IF(ISNUMBER(SEARCH(AV$1,$D434)),"T","")</f>
        <v/>
      </c>
    </row>
    <row r="435" spans="1:48" x14ac:dyDescent="0.85">
      <c r="A435">
        <v>685</v>
      </c>
      <c r="B435" t="s">
        <v>1519</v>
      </c>
      <c r="C435" t="s">
        <v>1520</v>
      </c>
      <c r="D435" t="s">
        <v>92</v>
      </c>
      <c r="E435">
        <v>6</v>
      </c>
      <c r="F435">
        <v>82</v>
      </c>
      <c r="G435">
        <v>80</v>
      </c>
      <c r="H435">
        <v>86</v>
      </c>
      <c r="I435">
        <v>85</v>
      </c>
      <c r="J435">
        <v>75</v>
      </c>
      <c r="K435">
        <v>72</v>
      </c>
      <c r="L435">
        <f>MAX(G435,I435)</f>
        <v>85</v>
      </c>
      <c r="M435">
        <f>MIN(H435,J435)</f>
        <v>75</v>
      </c>
      <c r="N435" s="1">
        <f>(F435*2+31)/2+60</f>
        <v>157.5</v>
      </c>
      <c r="O435" s="1">
        <f>(L435*2+31)/2+5</f>
        <v>105.5</v>
      </c>
      <c r="P435" s="1">
        <f>(M435*2+31)/2+5</f>
        <v>95.5</v>
      </c>
      <c r="Q435" s="1">
        <f>N435*P435</f>
        <v>15041.25</v>
      </c>
      <c r="R435" s="1">
        <f>((H435*2+31)/2+5)*N435</f>
        <v>16773.75</v>
      </c>
      <c r="S435" s="1">
        <f>((J435*2+31)/2+5)*N435</f>
        <v>15041.25</v>
      </c>
      <c r="T435" s="1">
        <v>313.48187628485795</v>
      </c>
      <c r="U435" s="1">
        <f>IF(T435&lt;200, 0, T435)</f>
        <v>313.48187628485795</v>
      </c>
      <c r="V435" s="5">
        <f>U435*O435</f>
        <v>33072.337948052511</v>
      </c>
      <c r="W435" s="2">
        <f>Q435/(constants!$B$1 * constants!$B$2 * (110/250) * AVERAGE(0.8, 1) * 1.5)</f>
        <v>2.3044954947648262</v>
      </c>
      <c r="X435" s="3">
        <v>0.39676889229123091</v>
      </c>
      <c r="Y435" s="1">
        <f>(W435+X435)*O435</f>
        <v>284.98339283441402</v>
      </c>
      <c r="Z435" s="7">
        <v>1.1000000000000001</v>
      </c>
      <c r="AA435" s="7">
        <v>1</v>
      </c>
      <c r="AB435" s="1">
        <f>Y435*Z435*AA435</f>
        <v>313.48173211785547</v>
      </c>
      <c r="AC435" t="str">
        <f>CONCATENATE("https://wiki.52poke.com/wiki/", B435)</f>
        <v>https://wiki.52poke.com/wiki/胖甜妮</v>
      </c>
      <c r="AD435" s="6">
        <f>(T435-AB435)^2</f>
        <v>2.0784124602528614E-8</v>
      </c>
      <c r="AE435" t="str">
        <f>IF(ISNUMBER(SEARCH(AE$1,$D435)),"T","")</f>
        <v/>
      </c>
      <c r="AF435" t="str">
        <f>IF(ISNUMBER(SEARCH(AF$1,$D435)),"T","")</f>
        <v/>
      </c>
      <c r="AG435" t="str">
        <f>IF(ISNUMBER(SEARCH(AG$1,$D435)),"T","")</f>
        <v/>
      </c>
      <c r="AH435" t="str">
        <f>IF(ISNUMBER(SEARCH(AH$1,$D435)),"T","")</f>
        <v/>
      </c>
      <c r="AI435" t="str">
        <f>IF(ISNUMBER(SEARCH(AI$1,$D435)),"T","")</f>
        <v/>
      </c>
      <c r="AJ435" t="str">
        <f>IF(ISNUMBER(SEARCH(AJ$1,$D435)),"T","")</f>
        <v/>
      </c>
      <c r="AK435" t="str">
        <f>IF(ISNUMBER(SEARCH(AK$1,$D435)),"T","")</f>
        <v/>
      </c>
      <c r="AL435" t="str">
        <f>IF(ISNUMBER(SEARCH(AL$1,$D435)),"T","")</f>
        <v/>
      </c>
      <c r="AM435" t="str">
        <f>IF(ISNUMBER(SEARCH(AM$1,$D435)),"T","")</f>
        <v/>
      </c>
      <c r="AN435" t="str">
        <f>IF(ISNUMBER(SEARCH(AN$1,$D435)),"T","")</f>
        <v/>
      </c>
      <c r="AO435" t="str">
        <f>IF(ISNUMBER(SEARCH(AO$1,$D435)),"T","")</f>
        <v/>
      </c>
      <c r="AP435" t="str">
        <f>IF(ISNUMBER(SEARCH(AP$1,$D435)),"T","")</f>
        <v/>
      </c>
      <c r="AQ435" t="str">
        <f>IF(ISNUMBER(SEARCH(AQ$1,$D435)),"T","")</f>
        <v/>
      </c>
      <c r="AR435" t="str">
        <f>IF(ISNUMBER(SEARCH(AR$1,$D435)),"T","")</f>
        <v/>
      </c>
      <c r="AS435" t="str">
        <f>IF(ISNUMBER(SEARCH(AS$1,$D435)),"T","")</f>
        <v/>
      </c>
      <c r="AT435" t="str">
        <f>IF(ISNUMBER(SEARCH(AT$1,$D435)),"T","")</f>
        <v/>
      </c>
      <c r="AU435" t="str">
        <f>IF(ISNUMBER(SEARCH(AU$1,$D435)),"T","")</f>
        <v/>
      </c>
      <c r="AV435" t="str">
        <f>IF(ISNUMBER(SEARCH(AV$1,$D435)),"T","")</f>
        <v>T</v>
      </c>
    </row>
    <row r="436" spans="1:48" x14ac:dyDescent="0.85">
      <c r="A436">
        <v>354</v>
      </c>
      <c r="B436" t="s">
        <v>811</v>
      </c>
      <c r="C436" t="s">
        <v>812</v>
      </c>
      <c r="D436" t="s">
        <v>470</v>
      </c>
      <c r="E436">
        <v>3</v>
      </c>
      <c r="F436">
        <v>64</v>
      </c>
      <c r="G436">
        <v>115</v>
      </c>
      <c r="H436">
        <v>65</v>
      </c>
      <c r="I436">
        <v>83</v>
      </c>
      <c r="J436">
        <v>63</v>
      </c>
      <c r="K436">
        <v>65</v>
      </c>
      <c r="L436">
        <f>MAX(G436,I436)</f>
        <v>115</v>
      </c>
      <c r="M436">
        <f>MIN(H436,J436)</f>
        <v>63</v>
      </c>
      <c r="N436" s="1">
        <f>(F436*2+31)/2+60</f>
        <v>139.5</v>
      </c>
      <c r="O436" s="1">
        <f>(L436*2+31)/2+5</f>
        <v>135.5</v>
      </c>
      <c r="P436" s="1">
        <f>(M436*2+31)/2+5</f>
        <v>83.5</v>
      </c>
      <c r="Q436" s="1">
        <f>N436*P436</f>
        <v>11648.25</v>
      </c>
      <c r="R436" s="1">
        <f>((H436*2+31)/2+5)*N436</f>
        <v>11927.25</v>
      </c>
      <c r="S436" s="1">
        <f>((J436*2+31)/2+5)*N436</f>
        <v>11648.25</v>
      </c>
      <c r="T436" s="1">
        <v>312.88426419865681</v>
      </c>
      <c r="U436" s="1">
        <f>IF(T436&lt;200, 0, T436)</f>
        <v>312.88426419865681</v>
      </c>
      <c r="V436" s="5">
        <f>U436*O436</f>
        <v>42395.817798917997</v>
      </c>
      <c r="W436" s="2">
        <f>Q436/(constants!$B$1 * constants!$B$2 * (110/250) * AVERAGE(0.8, 1) * 1.5)</f>
        <v>1.7846481939263283</v>
      </c>
      <c r="X436" s="3">
        <v>0.31454080845649146</v>
      </c>
      <c r="Y436" s="1">
        <f>(W436+X436)*O436</f>
        <v>284.44010982287205</v>
      </c>
      <c r="Z436" s="7">
        <v>1.1000000000000001</v>
      </c>
      <c r="AA436" s="7">
        <v>1</v>
      </c>
      <c r="AB436" s="1">
        <f>Y436*Z436*AA436</f>
        <v>312.88412080515928</v>
      </c>
      <c r="AC436" t="str">
        <f>CONCATENATE("https://wiki.52poke.com/wiki/", B436)</f>
        <v>https://wiki.52poke.com/wiki/诅咒娃娃</v>
      </c>
      <c r="AD436" s="6">
        <f>(T436-AB436)^2</f>
        <v>2.0561695132137468E-8</v>
      </c>
      <c r="AE436" t="str">
        <f>IF(ISNUMBER(SEARCH(AE$1,$D436)),"T","")</f>
        <v/>
      </c>
      <c r="AF436" t="str">
        <f>IF(ISNUMBER(SEARCH(AF$1,$D436)),"T","")</f>
        <v/>
      </c>
      <c r="AG436" t="str">
        <f>IF(ISNUMBER(SEARCH(AG$1,$D436)),"T","")</f>
        <v/>
      </c>
      <c r="AH436" t="str">
        <f>IF(ISNUMBER(SEARCH(AH$1,$D436)),"T","")</f>
        <v/>
      </c>
      <c r="AI436" t="str">
        <f>IF(ISNUMBER(SEARCH(AI$1,$D436)),"T","")</f>
        <v/>
      </c>
      <c r="AJ436" t="str">
        <f>IF(ISNUMBER(SEARCH(AJ$1,$D436)),"T","")</f>
        <v/>
      </c>
      <c r="AK436" t="str">
        <f>IF(ISNUMBER(SEARCH(AK$1,$D436)),"T","")</f>
        <v/>
      </c>
      <c r="AL436" t="str">
        <f>IF(ISNUMBER(SEARCH(AL$1,$D436)),"T","")</f>
        <v/>
      </c>
      <c r="AM436" t="str">
        <f>IF(ISNUMBER(SEARCH(AM$1,$D436)),"T","")</f>
        <v/>
      </c>
      <c r="AN436" t="str">
        <f>IF(ISNUMBER(SEARCH(AN$1,$D436)),"T","")</f>
        <v/>
      </c>
      <c r="AO436" t="str">
        <f>IF(ISNUMBER(SEARCH(AO$1,$D436)),"T","")</f>
        <v/>
      </c>
      <c r="AP436" t="str">
        <f>IF(ISNUMBER(SEARCH(AP$1,$D436)),"T","")</f>
        <v/>
      </c>
      <c r="AQ436" t="str">
        <f>IF(ISNUMBER(SEARCH(AQ$1,$D436)),"T","")</f>
        <v/>
      </c>
      <c r="AR436" t="str">
        <f>IF(ISNUMBER(SEARCH(AR$1,$D436)),"T","")</f>
        <v>T</v>
      </c>
      <c r="AS436" t="str">
        <f>IF(ISNUMBER(SEARCH(AS$1,$D436)),"T","")</f>
        <v/>
      </c>
      <c r="AT436" t="str">
        <f>IF(ISNUMBER(SEARCH(AT$1,$D436)),"T","")</f>
        <v/>
      </c>
      <c r="AU436" t="str">
        <f>IF(ISNUMBER(SEARCH(AU$1,$D436)),"T","")</f>
        <v/>
      </c>
      <c r="AV436" t="str">
        <f>IF(ISNUMBER(SEARCH(AV$1,$D436)),"T","")</f>
        <v/>
      </c>
    </row>
    <row r="437" spans="1:48" x14ac:dyDescent="0.85">
      <c r="A437">
        <v>581</v>
      </c>
      <c r="B437" t="s">
        <v>1292</v>
      </c>
      <c r="C437" t="s">
        <v>1293</v>
      </c>
      <c r="D437" t="s">
        <v>316</v>
      </c>
      <c r="E437">
        <v>5</v>
      </c>
      <c r="F437">
        <v>75</v>
      </c>
      <c r="G437">
        <v>87</v>
      </c>
      <c r="H437">
        <v>63</v>
      </c>
      <c r="I437">
        <v>87</v>
      </c>
      <c r="J437">
        <v>63</v>
      </c>
      <c r="K437">
        <v>98</v>
      </c>
      <c r="L437">
        <f>MAX(G437,I437)</f>
        <v>87</v>
      </c>
      <c r="M437">
        <f>MIN(H437,J437)</f>
        <v>63</v>
      </c>
      <c r="N437" s="1">
        <f>(F437*2+31)/2+60</f>
        <v>150.5</v>
      </c>
      <c r="O437" s="1">
        <f>(L437*2+31)/2+5</f>
        <v>107.5</v>
      </c>
      <c r="P437" s="1">
        <f>(M437*2+31)/2+5</f>
        <v>83.5</v>
      </c>
      <c r="Q437" s="1">
        <f>N437*P437</f>
        <v>12566.75</v>
      </c>
      <c r="R437" s="1">
        <f>((H437*2+31)/2+5)*N437</f>
        <v>12566.75</v>
      </c>
      <c r="S437" s="1">
        <f>((J437*2+31)/2+5)*N437</f>
        <v>12566.75</v>
      </c>
      <c r="T437" s="1">
        <v>312.68480276734789</v>
      </c>
      <c r="U437" s="1">
        <f>IF(T437&lt;200, 0, T437)</f>
        <v>312.68480276734789</v>
      </c>
      <c r="V437" s="5">
        <f>U437*O437</f>
        <v>33613.616297489898</v>
      </c>
      <c r="W437" s="2">
        <f>Q437/(constants!$B$1 * constants!$B$2 * (110/250) * AVERAGE(0.8, 1) * 1.5)</f>
        <v>1.9253731411176518</v>
      </c>
      <c r="X437" s="3">
        <v>0.71889476615059045</v>
      </c>
      <c r="Y437" s="1">
        <f>(W437+X437)*O437</f>
        <v>284.25880003133602</v>
      </c>
      <c r="Z437" s="7">
        <v>1.1000000000000001</v>
      </c>
      <c r="AA437" s="7">
        <v>1</v>
      </c>
      <c r="AB437" s="1">
        <f>Y437*Z437*AA437</f>
        <v>312.68468003446964</v>
      </c>
      <c r="AC437" t="str">
        <f>CONCATENATE("https://wiki.52poke.com/wiki/", B437)</f>
        <v>https://wiki.52poke.com/wiki/舞天鹅</v>
      </c>
      <c r="AD437" s="6">
        <f>(T437-AB437)^2</f>
        <v>1.5063359404357329E-8</v>
      </c>
      <c r="AE437" t="str">
        <f>IF(ISNUMBER(SEARCH(AE$1,$D437)),"T","")</f>
        <v/>
      </c>
      <c r="AF437" t="str">
        <f>IF(ISNUMBER(SEARCH(AF$1,$D437)),"T","")</f>
        <v/>
      </c>
      <c r="AG437" t="str">
        <f>IF(ISNUMBER(SEARCH(AG$1,$D437)),"T","")</f>
        <v>T</v>
      </c>
      <c r="AH437" t="str">
        <f>IF(ISNUMBER(SEARCH(AH$1,$D437)),"T","")</f>
        <v/>
      </c>
      <c r="AI437" t="str">
        <f>IF(ISNUMBER(SEARCH(AI$1,$D437)),"T","")</f>
        <v/>
      </c>
      <c r="AJ437" t="str">
        <f>IF(ISNUMBER(SEARCH(AJ$1,$D437)),"T","")</f>
        <v/>
      </c>
      <c r="AK437" t="str">
        <f>IF(ISNUMBER(SEARCH(AK$1,$D437)),"T","")</f>
        <v/>
      </c>
      <c r="AL437" t="str">
        <f>IF(ISNUMBER(SEARCH(AL$1,$D437)),"T","")</f>
        <v/>
      </c>
      <c r="AM437" t="str">
        <f>IF(ISNUMBER(SEARCH(AM$1,$D437)),"T","")</f>
        <v/>
      </c>
      <c r="AN437" t="str">
        <f>IF(ISNUMBER(SEARCH(AN$1,$D437)),"T","")</f>
        <v>T</v>
      </c>
      <c r="AO437" t="str">
        <f>IF(ISNUMBER(SEARCH(AO$1,$D437)),"T","")</f>
        <v/>
      </c>
      <c r="AP437" t="str">
        <f>IF(ISNUMBER(SEARCH(AP$1,$D437)),"T","")</f>
        <v/>
      </c>
      <c r="AQ437" t="str">
        <f>IF(ISNUMBER(SEARCH(AQ$1,$D437)),"T","")</f>
        <v/>
      </c>
      <c r="AR437" t="str">
        <f>IF(ISNUMBER(SEARCH(AR$1,$D437)),"T","")</f>
        <v/>
      </c>
      <c r="AS437" t="str">
        <f>IF(ISNUMBER(SEARCH(AS$1,$D437)),"T","")</f>
        <v/>
      </c>
      <c r="AT437" t="str">
        <f>IF(ISNUMBER(SEARCH(AT$1,$D437)),"T","")</f>
        <v/>
      </c>
      <c r="AU437" t="str">
        <f>IF(ISNUMBER(SEARCH(AU$1,$D437)),"T","")</f>
        <v/>
      </c>
      <c r="AV437" t="str">
        <f>IF(ISNUMBER(SEARCH(AV$1,$D437)),"T","")</f>
        <v/>
      </c>
    </row>
    <row r="438" spans="1:48" x14ac:dyDescent="0.85">
      <c r="A438">
        <v>593</v>
      </c>
      <c r="B438" t="s">
        <v>1319</v>
      </c>
      <c r="C438" t="s">
        <v>1320</v>
      </c>
      <c r="D438" t="s">
        <v>1317</v>
      </c>
      <c r="E438">
        <v>5</v>
      </c>
      <c r="F438">
        <v>100</v>
      </c>
      <c r="G438">
        <v>60</v>
      </c>
      <c r="H438">
        <v>70</v>
      </c>
      <c r="I438">
        <v>85</v>
      </c>
      <c r="J438">
        <v>105</v>
      </c>
      <c r="K438">
        <v>60</v>
      </c>
      <c r="L438">
        <f>MAX(G438,I438)</f>
        <v>85</v>
      </c>
      <c r="M438">
        <f>MIN(H438,J438)</f>
        <v>70</v>
      </c>
      <c r="N438" s="1">
        <f>(F438*2+31)/2+60</f>
        <v>175.5</v>
      </c>
      <c r="O438" s="1">
        <f>(L438*2+31)/2+5</f>
        <v>105.5</v>
      </c>
      <c r="P438" s="1">
        <f>(M438*2+31)/2+5</f>
        <v>90.5</v>
      </c>
      <c r="Q438" s="1">
        <f>N438*P438</f>
        <v>15882.75</v>
      </c>
      <c r="R438" s="1">
        <f>((H438*2+31)/2+5)*N438</f>
        <v>15882.75</v>
      </c>
      <c r="S438" s="1">
        <f>((J438*2+31)/2+5)*N438</f>
        <v>22025.25</v>
      </c>
      <c r="T438" s="1">
        <v>312.1328522602999</v>
      </c>
      <c r="U438" s="1">
        <f>IF(T438&lt;200, 0, T438)</f>
        <v>312.1328522602999</v>
      </c>
      <c r="V438" s="5">
        <f>U438*O438</f>
        <v>32930.015913461641</v>
      </c>
      <c r="W438" s="2">
        <f>Q438/(constants!$B$1 * constants!$B$2 * (110/250) * AVERAGE(0.8, 1) * 1.5)</f>
        <v>2.4334231409940026</v>
      </c>
      <c r="X438" s="3">
        <v>0.25621666967130463</v>
      </c>
      <c r="Y438" s="1">
        <f>(W438+X438)*O438</f>
        <v>283.75700002518988</v>
      </c>
      <c r="Z438" s="7">
        <v>1.1000000000000001</v>
      </c>
      <c r="AA438" s="7">
        <v>1</v>
      </c>
      <c r="AB438" s="1">
        <f>Y438*Z438*AA438</f>
        <v>312.13270002770889</v>
      </c>
      <c r="AC438" t="str">
        <f>CONCATENATE("https://wiki.52poke.com/wiki/", B438)</f>
        <v>https://wiki.52poke.com/wiki/胖嘟嘟</v>
      </c>
      <c r="AD438" s="6">
        <f>(T438-AB438)^2</f>
        <v>2.317476176438204E-8</v>
      </c>
      <c r="AE438" t="str">
        <f>IF(ISNUMBER(SEARCH(AE$1,$D438)),"T","")</f>
        <v/>
      </c>
      <c r="AF438" t="str">
        <f>IF(ISNUMBER(SEARCH(AF$1,$D438)),"T","")</f>
        <v/>
      </c>
      <c r="AG438" t="str">
        <f>IF(ISNUMBER(SEARCH(AG$1,$D438)),"T","")</f>
        <v>T</v>
      </c>
      <c r="AH438" t="str">
        <f>IF(ISNUMBER(SEARCH(AH$1,$D438)),"T","")</f>
        <v/>
      </c>
      <c r="AI438" t="str">
        <f>IF(ISNUMBER(SEARCH(AI$1,$D438)),"T","")</f>
        <v/>
      </c>
      <c r="AJ438" t="str">
        <f>IF(ISNUMBER(SEARCH(AJ$1,$D438)),"T","")</f>
        <v/>
      </c>
      <c r="AK438" t="str">
        <f>IF(ISNUMBER(SEARCH(AK$1,$D438)),"T","")</f>
        <v/>
      </c>
      <c r="AL438" t="str">
        <f>IF(ISNUMBER(SEARCH(AL$1,$D438)),"T","")</f>
        <v/>
      </c>
      <c r="AM438" t="str">
        <f>IF(ISNUMBER(SEARCH(AM$1,$D438)),"T","")</f>
        <v/>
      </c>
      <c r="AN438" t="str">
        <f>IF(ISNUMBER(SEARCH(AN$1,$D438)),"T","")</f>
        <v/>
      </c>
      <c r="AO438" t="str">
        <f>IF(ISNUMBER(SEARCH(AO$1,$D438)),"T","")</f>
        <v/>
      </c>
      <c r="AP438" t="str">
        <f>IF(ISNUMBER(SEARCH(AP$1,$D438)),"T","")</f>
        <v/>
      </c>
      <c r="AQ438" t="str">
        <f>IF(ISNUMBER(SEARCH(AQ$1,$D438)),"T","")</f>
        <v/>
      </c>
      <c r="AR438" t="str">
        <f>IF(ISNUMBER(SEARCH(AR$1,$D438)),"T","")</f>
        <v>T</v>
      </c>
      <c r="AS438" t="str">
        <f>IF(ISNUMBER(SEARCH(AS$1,$D438)),"T","")</f>
        <v/>
      </c>
      <c r="AT438" t="str">
        <f>IF(ISNUMBER(SEARCH(AT$1,$D438)),"T","")</f>
        <v/>
      </c>
      <c r="AU438" t="str">
        <f>IF(ISNUMBER(SEARCH(AU$1,$D438)),"T","")</f>
        <v/>
      </c>
      <c r="AV438" t="str">
        <f>IF(ISNUMBER(SEARCH(AV$1,$D438)),"T","")</f>
        <v/>
      </c>
    </row>
    <row r="439" spans="1:48" x14ac:dyDescent="0.85">
      <c r="A439">
        <v>997</v>
      </c>
      <c r="B439" t="s">
        <v>2203</v>
      </c>
      <c r="C439" t="s">
        <v>2204</v>
      </c>
      <c r="D439" t="s">
        <v>1437</v>
      </c>
      <c r="E439">
        <v>9</v>
      </c>
      <c r="F439">
        <v>90</v>
      </c>
      <c r="G439">
        <v>95</v>
      </c>
      <c r="H439">
        <v>66</v>
      </c>
      <c r="I439">
        <v>45</v>
      </c>
      <c r="J439">
        <v>65</v>
      </c>
      <c r="K439">
        <v>62</v>
      </c>
      <c r="L439">
        <f>MAX(G439,I439)</f>
        <v>95</v>
      </c>
      <c r="M439">
        <f>MIN(H439,J439)</f>
        <v>65</v>
      </c>
      <c r="N439" s="1">
        <f>(F439*2+31)/2+60</f>
        <v>165.5</v>
      </c>
      <c r="O439" s="1">
        <f>(L439*2+31)/2+5</f>
        <v>115.5</v>
      </c>
      <c r="P439" s="1">
        <f>(M439*2+31)/2+5</f>
        <v>85.5</v>
      </c>
      <c r="Q439" s="1">
        <f>N439*P439</f>
        <v>14150.25</v>
      </c>
      <c r="R439" s="1">
        <f>((H439*2+31)/2+5)*N439</f>
        <v>14315.75</v>
      </c>
      <c r="S439" s="1">
        <f>((J439*2+31)/2+5)*N439</f>
        <v>14150.25</v>
      </c>
      <c r="T439" s="1">
        <v>311.58674573502867</v>
      </c>
      <c r="U439" s="1">
        <f>IF(T439&lt;200, 0, T439)</f>
        <v>311.58674573502867</v>
      </c>
      <c r="V439" s="5">
        <f>U439*O439</f>
        <v>35988.269132395813</v>
      </c>
      <c r="W439" s="2">
        <f>Q439/(constants!$B$1 * constants!$B$2 * (110/250) * AVERAGE(0.8, 1) * 1.5)</f>
        <v>2.1679838693456981</v>
      </c>
      <c r="X439" s="3">
        <v>0.28448836404607025</v>
      </c>
      <c r="Y439" s="1">
        <f>(W439+X439)*O439</f>
        <v>283.26054295674925</v>
      </c>
      <c r="Z439" s="7">
        <v>1.1000000000000001</v>
      </c>
      <c r="AA439" s="7">
        <v>1</v>
      </c>
      <c r="AB439" s="1">
        <f>Y439*Z439*AA439</f>
        <v>311.58659725242421</v>
      </c>
      <c r="AC439" t="str">
        <f>CONCATENATE("https://wiki.52poke.com/wiki/", B439)</f>
        <v>https://wiki.52poke.com/wiki/冻脊龙</v>
      </c>
      <c r="AD439" s="6">
        <f>(T439-AB439)^2</f>
        <v>2.2047083826891373E-8</v>
      </c>
      <c r="AE439" t="str">
        <f>IF(ISNUMBER(SEARCH(AE$1,$D439)),"T","")</f>
        <v/>
      </c>
      <c r="AF439" t="str">
        <f>IF(ISNUMBER(SEARCH(AF$1,$D439)),"T","")</f>
        <v/>
      </c>
      <c r="AG439" t="str">
        <f>IF(ISNUMBER(SEARCH(AG$1,$D439)),"T","")</f>
        <v/>
      </c>
      <c r="AH439" t="str">
        <f>IF(ISNUMBER(SEARCH(AH$1,$D439)),"T","")</f>
        <v/>
      </c>
      <c r="AI439" t="str">
        <f>IF(ISNUMBER(SEARCH(AI$1,$D439)),"T","")</f>
        <v/>
      </c>
      <c r="AJ439" t="str">
        <f>IF(ISNUMBER(SEARCH(AJ$1,$D439)),"T","")</f>
        <v>T</v>
      </c>
      <c r="AK439" t="str">
        <f>IF(ISNUMBER(SEARCH(AK$1,$D439)),"T","")</f>
        <v/>
      </c>
      <c r="AL439" t="str">
        <f>IF(ISNUMBER(SEARCH(AL$1,$D439)),"T","")</f>
        <v/>
      </c>
      <c r="AM439" t="str">
        <f>IF(ISNUMBER(SEARCH(AM$1,$D439)),"T","")</f>
        <v/>
      </c>
      <c r="AN439" t="str">
        <f>IF(ISNUMBER(SEARCH(AN$1,$D439)),"T","")</f>
        <v/>
      </c>
      <c r="AO439" t="str">
        <f>IF(ISNUMBER(SEARCH(AO$1,$D439)),"T","")</f>
        <v/>
      </c>
      <c r="AP439" t="str">
        <f>IF(ISNUMBER(SEARCH(AP$1,$D439)),"T","")</f>
        <v/>
      </c>
      <c r="AQ439" t="str">
        <f>IF(ISNUMBER(SEARCH(AQ$1,$D439)),"T","")</f>
        <v/>
      </c>
      <c r="AR439" t="str">
        <f>IF(ISNUMBER(SEARCH(AR$1,$D439)),"T","")</f>
        <v/>
      </c>
      <c r="AS439" t="str">
        <f>IF(ISNUMBER(SEARCH(AS$1,$D439)),"T","")</f>
        <v>T</v>
      </c>
      <c r="AT439" t="str">
        <f>IF(ISNUMBER(SEARCH(AT$1,$D439)),"T","")</f>
        <v/>
      </c>
      <c r="AU439" t="str">
        <f>IF(ISNUMBER(SEARCH(AU$1,$D439)),"T","")</f>
        <v/>
      </c>
      <c r="AV439" t="str">
        <f>IF(ISNUMBER(SEARCH(AV$1,$D439)),"T","")</f>
        <v/>
      </c>
    </row>
    <row r="440" spans="1:48" x14ac:dyDescent="0.85">
      <c r="A440">
        <v>416</v>
      </c>
      <c r="B440" t="s">
        <v>942</v>
      </c>
      <c r="C440" t="s">
        <v>943</v>
      </c>
      <c r="D440" t="s">
        <v>37</v>
      </c>
      <c r="E440">
        <v>4</v>
      </c>
      <c r="F440">
        <v>70</v>
      </c>
      <c r="G440">
        <v>80</v>
      </c>
      <c r="H440">
        <v>102</v>
      </c>
      <c r="I440">
        <v>80</v>
      </c>
      <c r="J440">
        <v>102</v>
      </c>
      <c r="K440">
        <v>40</v>
      </c>
      <c r="L440">
        <f>MAX(G440,I440)</f>
        <v>80</v>
      </c>
      <c r="M440">
        <f>MIN(H440,J440)</f>
        <v>102</v>
      </c>
      <c r="N440" s="1">
        <f>(F440*2+31)/2+60</f>
        <v>145.5</v>
      </c>
      <c r="O440" s="1">
        <f>(L440*2+31)/2+5</f>
        <v>100.5</v>
      </c>
      <c r="P440" s="1">
        <f>(M440*2+31)/2+5</f>
        <v>122.5</v>
      </c>
      <c r="Q440" s="1">
        <f>N440*P440</f>
        <v>17823.75</v>
      </c>
      <c r="R440" s="1">
        <f>((H440*2+31)/2+5)*N440</f>
        <v>17823.75</v>
      </c>
      <c r="S440" s="1">
        <f>((J440*2+31)/2+5)*N440</f>
        <v>17823.75</v>
      </c>
      <c r="T440" s="1">
        <v>311.54396219557708</v>
      </c>
      <c r="U440" s="1">
        <f>IF(T440&lt;200, 0, T440)</f>
        <v>311.54396219557708</v>
      </c>
      <c r="V440" s="5">
        <f>U440*O440</f>
        <v>31310.168200655498</v>
      </c>
      <c r="W440" s="2">
        <f>Q440/(constants!$B$1 * constants!$B$2 * (110/250) * AVERAGE(0.8, 1) * 1.5)</f>
        <v>2.7308070522605883</v>
      </c>
      <c r="X440" s="3">
        <v>8.7318677775235387E-2</v>
      </c>
      <c r="Y440" s="1">
        <f>(W440+X440)*O440</f>
        <v>283.22163586860029</v>
      </c>
      <c r="Z440" s="7">
        <v>1.1000000000000001</v>
      </c>
      <c r="AA440" s="7">
        <v>1</v>
      </c>
      <c r="AB440" s="1">
        <f>Y440*Z440*AA440</f>
        <v>311.54379945546032</v>
      </c>
      <c r="AC440" t="str">
        <f>CONCATENATE("https://wiki.52poke.com/wiki/", B440)</f>
        <v>https://wiki.52poke.com/wiki/蜂女王</v>
      </c>
      <c r="AD440" s="6">
        <f>(T440-AB440)^2</f>
        <v>2.6484345604318335E-8</v>
      </c>
      <c r="AE440" t="str">
        <f>IF(ISNUMBER(SEARCH(AE$1,$D440)),"T","")</f>
        <v/>
      </c>
      <c r="AF440" t="str">
        <f>IF(ISNUMBER(SEARCH(AF$1,$D440)),"T","")</f>
        <v/>
      </c>
      <c r="AG440" t="str">
        <f>IF(ISNUMBER(SEARCH(AG$1,$D440)),"T","")</f>
        <v/>
      </c>
      <c r="AH440" t="str">
        <f>IF(ISNUMBER(SEARCH(AH$1,$D440)),"T","")</f>
        <v/>
      </c>
      <c r="AI440" t="str">
        <f>IF(ISNUMBER(SEARCH(AI$1,$D440)),"T","")</f>
        <v/>
      </c>
      <c r="AJ440" t="str">
        <f>IF(ISNUMBER(SEARCH(AJ$1,$D440)),"T","")</f>
        <v/>
      </c>
      <c r="AK440" t="str">
        <f>IF(ISNUMBER(SEARCH(AK$1,$D440)),"T","")</f>
        <v/>
      </c>
      <c r="AL440" t="str">
        <f>IF(ISNUMBER(SEARCH(AL$1,$D440)),"T","")</f>
        <v/>
      </c>
      <c r="AM440" t="str">
        <f>IF(ISNUMBER(SEARCH(AM$1,$D440)),"T","")</f>
        <v/>
      </c>
      <c r="AN440" t="str">
        <f>IF(ISNUMBER(SEARCH(AN$1,$D440)),"T","")</f>
        <v>T</v>
      </c>
      <c r="AO440" t="str">
        <f>IF(ISNUMBER(SEARCH(AO$1,$D440)),"T","")</f>
        <v/>
      </c>
      <c r="AP440" t="str">
        <f>IF(ISNUMBER(SEARCH(AP$1,$D440)),"T","")</f>
        <v>T</v>
      </c>
      <c r="AQ440" t="str">
        <f>IF(ISNUMBER(SEARCH(AQ$1,$D440)),"T","")</f>
        <v/>
      </c>
      <c r="AR440" t="str">
        <f>IF(ISNUMBER(SEARCH(AR$1,$D440)),"T","")</f>
        <v/>
      </c>
      <c r="AS440" t="str">
        <f>IF(ISNUMBER(SEARCH(AS$1,$D440)),"T","")</f>
        <v/>
      </c>
      <c r="AT440" t="str">
        <f>IF(ISNUMBER(SEARCH(AT$1,$D440)),"T","")</f>
        <v/>
      </c>
      <c r="AU440" t="str">
        <f>IF(ISNUMBER(SEARCH(AU$1,$D440)),"T","")</f>
        <v/>
      </c>
      <c r="AV440" t="str">
        <f>IF(ISNUMBER(SEARCH(AV$1,$D440)),"T","")</f>
        <v/>
      </c>
    </row>
    <row r="441" spans="1:48" x14ac:dyDescent="0.85">
      <c r="A441">
        <v>73</v>
      </c>
      <c r="B441" t="s">
        <v>181</v>
      </c>
      <c r="C441" t="s">
        <v>182</v>
      </c>
      <c r="D441" t="s">
        <v>179</v>
      </c>
      <c r="E441">
        <v>1</v>
      </c>
      <c r="F441">
        <v>80</v>
      </c>
      <c r="G441">
        <v>70</v>
      </c>
      <c r="H441">
        <v>65</v>
      </c>
      <c r="I441">
        <v>80</v>
      </c>
      <c r="J441">
        <v>120</v>
      </c>
      <c r="K441">
        <v>100</v>
      </c>
      <c r="L441">
        <f>MAX(G441,I441)</f>
        <v>80</v>
      </c>
      <c r="M441">
        <f>MIN(H441,J441)</f>
        <v>65</v>
      </c>
      <c r="N441" s="1">
        <f>(F441*2+31)/2+60</f>
        <v>155.5</v>
      </c>
      <c r="O441" s="1">
        <f>(L441*2+31)/2+5</f>
        <v>100.5</v>
      </c>
      <c r="P441" s="1">
        <f>(M441*2+31)/2+5</f>
        <v>85.5</v>
      </c>
      <c r="Q441" s="1">
        <f>N441*P441</f>
        <v>13295.25</v>
      </c>
      <c r="R441" s="1">
        <f>((H441*2+31)/2+5)*N441</f>
        <v>13295.25</v>
      </c>
      <c r="S441" s="1">
        <f>((J441*2+31)/2+5)*N441</f>
        <v>21847.75</v>
      </c>
      <c r="T441" s="1">
        <v>310.70289008595103</v>
      </c>
      <c r="U441" s="1">
        <f>IF(T441&lt;200, 0, T441)</f>
        <v>310.70289008595103</v>
      </c>
      <c r="V441" s="5">
        <f>U441*O441</f>
        <v>31225.64045363808</v>
      </c>
      <c r="W441" s="2">
        <f>Q441/(constants!$B$1 * constants!$B$2 * (110/250) * AVERAGE(0.8, 1) * 1.5)</f>
        <v>2.0369878651556257</v>
      </c>
      <c r="X441" s="3">
        <v>0.7735301691582307</v>
      </c>
      <c r="Y441" s="1">
        <f>(W441+X441)*O441</f>
        <v>282.45706244854256</v>
      </c>
      <c r="Z441" s="7">
        <v>1.1000000000000001</v>
      </c>
      <c r="AA441" s="7">
        <v>1</v>
      </c>
      <c r="AB441" s="1">
        <f>Y441*Z441*AA441</f>
        <v>310.70276869339682</v>
      </c>
      <c r="AC441" t="str">
        <f>CONCATENATE("https://wiki.52poke.com/wiki/", B441)</f>
        <v>https://wiki.52poke.com/wiki/毒刺水母</v>
      </c>
      <c r="AD441" s="6">
        <f>(T441-AB441)^2</f>
        <v>1.4736152216673127E-8</v>
      </c>
      <c r="AE441" t="str">
        <f>IF(ISNUMBER(SEARCH(AE$1,$D441)),"T","")</f>
        <v/>
      </c>
      <c r="AF441" t="str">
        <f>IF(ISNUMBER(SEARCH(AF$1,$D441)),"T","")</f>
        <v/>
      </c>
      <c r="AG441" t="str">
        <f>IF(ISNUMBER(SEARCH(AG$1,$D441)),"T","")</f>
        <v>T</v>
      </c>
      <c r="AH441" t="str">
        <f>IF(ISNUMBER(SEARCH(AH$1,$D441)),"T","")</f>
        <v/>
      </c>
      <c r="AI441" t="str">
        <f>IF(ISNUMBER(SEARCH(AI$1,$D441)),"T","")</f>
        <v/>
      </c>
      <c r="AJ441" t="str">
        <f>IF(ISNUMBER(SEARCH(AJ$1,$D441)),"T","")</f>
        <v/>
      </c>
      <c r="AK441" t="str">
        <f>IF(ISNUMBER(SEARCH(AK$1,$D441)),"T","")</f>
        <v/>
      </c>
      <c r="AL441" t="str">
        <f>IF(ISNUMBER(SEARCH(AL$1,$D441)),"T","")</f>
        <v>T</v>
      </c>
      <c r="AM441" t="str">
        <f>IF(ISNUMBER(SEARCH(AM$1,$D441)),"T","")</f>
        <v/>
      </c>
      <c r="AN441" t="str">
        <f>IF(ISNUMBER(SEARCH(AN$1,$D441)),"T","")</f>
        <v/>
      </c>
      <c r="AO441" t="str">
        <f>IF(ISNUMBER(SEARCH(AO$1,$D441)),"T","")</f>
        <v/>
      </c>
      <c r="AP441" t="str">
        <f>IF(ISNUMBER(SEARCH(AP$1,$D441)),"T","")</f>
        <v/>
      </c>
      <c r="AQ441" t="str">
        <f>IF(ISNUMBER(SEARCH(AQ$1,$D441)),"T","")</f>
        <v/>
      </c>
      <c r="AR441" t="str">
        <f>IF(ISNUMBER(SEARCH(AR$1,$D441)),"T","")</f>
        <v/>
      </c>
      <c r="AS441" t="str">
        <f>IF(ISNUMBER(SEARCH(AS$1,$D441)),"T","")</f>
        <v/>
      </c>
      <c r="AT441" t="str">
        <f>IF(ISNUMBER(SEARCH(AT$1,$D441)),"T","")</f>
        <v/>
      </c>
      <c r="AU441" t="str">
        <f>IF(ISNUMBER(SEARCH(AU$1,$D441)),"T","")</f>
        <v/>
      </c>
      <c r="AV441" t="str">
        <f>IF(ISNUMBER(SEARCH(AV$1,$D441)),"T","")</f>
        <v/>
      </c>
    </row>
    <row r="442" spans="1:48" x14ac:dyDescent="0.85">
      <c r="A442">
        <v>340</v>
      </c>
      <c r="B442" t="s">
        <v>780</v>
      </c>
      <c r="C442" t="s">
        <v>781</v>
      </c>
      <c r="D442" t="s">
        <v>459</v>
      </c>
      <c r="E442">
        <v>3</v>
      </c>
      <c r="F442">
        <v>110</v>
      </c>
      <c r="G442">
        <v>78</v>
      </c>
      <c r="H442">
        <v>73</v>
      </c>
      <c r="I442">
        <v>76</v>
      </c>
      <c r="J442">
        <v>71</v>
      </c>
      <c r="K442">
        <v>60</v>
      </c>
      <c r="L442">
        <f>MAX(G442,I442)</f>
        <v>78</v>
      </c>
      <c r="M442">
        <f>MIN(H442,J442)</f>
        <v>71</v>
      </c>
      <c r="N442" s="1">
        <f>(F442*2+31)/2+60</f>
        <v>185.5</v>
      </c>
      <c r="O442" s="1">
        <f>(L442*2+31)/2+5</f>
        <v>98.5</v>
      </c>
      <c r="P442" s="1">
        <f>(M442*2+31)/2+5</f>
        <v>91.5</v>
      </c>
      <c r="Q442" s="1">
        <f>N442*P442</f>
        <v>16973.25</v>
      </c>
      <c r="R442" s="1">
        <f>((H442*2+31)/2+5)*N442</f>
        <v>17344.25</v>
      </c>
      <c r="S442" s="1">
        <f>((J442*2+31)/2+5)*N442</f>
        <v>16973.25</v>
      </c>
      <c r="T442" s="1">
        <v>310.53601744117935</v>
      </c>
      <c r="U442" s="1">
        <f>IF(T442&lt;200, 0, T442)</f>
        <v>310.53601744117935</v>
      </c>
      <c r="V442" s="5">
        <f>U442*O442</f>
        <v>30587.797717956168</v>
      </c>
      <c r="W442" s="2">
        <f>Q442/(constants!$B$1 * constants!$B$2 * (110/250) * AVERAGE(0.8, 1) * 1.5)</f>
        <v>2.6005005007241477</v>
      </c>
      <c r="X442" s="3">
        <v>0.26554348220748292</v>
      </c>
      <c r="Y442" s="1">
        <f>(W442+X442)*O442</f>
        <v>282.30533231876564</v>
      </c>
      <c r="Z442" s="7">
        <v>1.1000000000000001</v>
      </c>
      <c r="AA442" s="7">
        <v>1</v>
      </c>
      <c r="AB442" s="1">
        <f>Y442*Z442*AA442</f>
        <v>310.5358655506422</v>
      </c>
      <c r="AC442" t="str">
        <f>CONCATENATE("https://wiki.52poke.com/wiki/", B442)</f>
        <v>https://wiki.52poke.com/wiki/鲶鱼王</v>
      </c>
      <c r="AD442" s="6">
        <f>(T442-AB442)^2</f>
        <v>2.3070735276940175E-8</v>
      </c>
      <c r="AE442" t="str">
        <f>IF(ISNUMBER(SEARCH(AE$1,$D442)),"T","")</f>
        <v/>
      </c>
      <c r="AF442" t="str">
        <f>IF(ISNUMBER(SEARCH(AF$1,$D442)),"T","")</f>
        <v/>
      </c>
      <c r="AG442" t="str">
        <f>IF(ISNUMBER(SEARCH(AG$1,$D442)),"T","")</f>
        <v>T</v>
      </c>
      <c r="AH442" t="str">
        <f>IF(ISNUMBER(SEARCH(AH$1,$D442)),"T","")</f>
        <v/>
      </c>
      <c r="AI442" t="str">
        <f>IF(ISNUMBER(SEARCH(AI$1,$D442)),"T","")</f>
        <v/>
      </c>
      <c r="AJ442" t="str">
        <f>IF(ISNUMBER(SEARCH(AJ$1,$D442)),"T","")</f>
        <v/>
      </c>
      <c r="AK442" t="str">
        <f>IF(ISNUMBER(SEARCH(AK$1,$D442)),"T","")</f>
        <v/>
      </c>
      <c r="AL442" t="str">
        <f>IF(ISNUMBER(SEARCH(AL$1,$D442)),"T","")</f>
        <v/>
      </c>
      <c r="AM442" t="str">
        <f>IF(ISNUMBER(SEARCH(AM$1,$D442)),"T","")</f>
        <v>T</v>
      </c>
      <c r="AN442" t="str">
        <f>IF(ISNUMBER(SEARCH(AN$1,$D442)),"T","")</f>
        <v/>
      </c>
      <c r="AO442" t="str">
        <f>IF(ISNUMBER(SEARCH(AO$1,$D442)),"T","")</f>
        <v/>
      </c>
      <c r="AP442" t="str">
        <f>IF(ISNUMBER(SEARCH(AP$1,$D442)),"T","")</f>
        <v/>
      </c>
      <c r="AQ442" t="str">
        <f>IF(ISNUMBER(SEARCH(AQ$1,$D442)),"T","")</f>
        <v/>
      </c>
      <c r="AR442" t="str">
        <f>IF(ISNUMBER(SEARCH(AR$1,$D442)),"T","")</f>
        <v/>
      </c>
      <c r="AS442" t="str">
        <f>IF(ISNUMBER(SEARCH(AS$1,$D442)),"T","")</f>
        <v/>
      </c>
      <c r="AT442" t="str">
        <f>IF(ISNUMBER(SEARCH(AT$1,$D442)),"T","")</f>
        <v/>
      </c>
      <c r="AU442" t="str">
        <f>IF(ISNUMBER(SEARCH(AU$1,$D442)),"T","")</f>
        <v/>
      </c>
      <c r="AV442" t="str">
        <f>IF(ISNUMBER(SEARCH(AV$1,$D442)),"T","")</f>
        <v/>
      </c>
    </row>
    <row r="443" spans="1:48" x14ac:dyDescent="0.85">
      <c r="A443">
        <v>221</v>
      </c>
      <c r="B443" t="s">
        <v>521</v>
      </c>
      <c r="C443" t="s">
        <v>522</v>
      </c>
      <c r="D443" t="s">
        <v>519</v>
      </c>
      <c r="E443">
        <v>2</v>
      </c>
      <c r="F443">
        <v>100</v>
      </c>
      <c r="G443">
        <v>100</v>
      </c>
      <c r="H443">
        <v>80</v>
      </c>
      <c r="I443">
        <v>60</v>
      </c>
      <c r="J443">
        <v>60</v>
      </c>
      <c r="K443">
        <v>50</v>
      </c>
      <c r="L443">
        <f>MAX(G443,I443)</f>
        <v>100</v>
      </c>
      <c r="M443">
        <f>MIN(H443,J443)</f>
        <v>60</v>
      </c>
      <c r="N443" s="1">
        <f>(F443*2+31)/2+60</f>
        <v>175.5</v>
      </c>
      <c r="O443" s="1">
        <f>(L443*2+31)/2+5</f>
        <v>120.5</v>
      </c>
      <c r="P443" s="1">
        <f>(M443*2+31)/2+5</f>
        <v>80.5</v>
      </c>
      <c r="Q443" s="1">
        <f>N443*P443</f>
        <v>14127.75</v>
      </c>
      <c r="R443" s="1">
        <f>((H443*2+31)/2+5)*N443</f>
        <v>17637.75</v>
      </c>
      <c r="S443" s="1">
        <f>((J443*2+31)/2+5)*N443</f>
        <v>14127.75</v>
      </c>
      <c r="T443" s="1">
        <v>310.48779501821235</v>
      </c>
      <c r="U443" s="1">
        <f>IF(T443&lt;200, 0, T443)</f>
        <v>310.48779501821235</v>
      </c>
      <c r="V443" s="5">
        <f>U443*O443</f>
        <v>37413.779299694586</v>
      </c>
      <c r="W443" s="2">
        <f>Q443/(constants!$B$1 * constants!$B$2 * (110/250) * AVERAGE(0.8, 1) * 1.5)</f>
        <v>2.1645366060775384</v>
      </c>
      <c r="X443" s="3">
        <v>0.17788240828767576</v>
      </c>
      <c r="Y443" s="1">
        <f>(W443+X443)*O443</f>
        <v>282.26149123100834</v>
      </c>
      <c r="Z443" s="7">
        <v>1.1000000000000001</v>
      </c>
      <c r="AA443" s="7">
        <v>1</v>
      </c>
      <c r="AB443" s="1">
        <f>Y443*Z443*AA443</f>
        <v>310.4876403541092</v>
      </c>
      <c r="AC443" t="str">
        <f>CONCATENATE("https://wiki.52poke.com/wiki/", B443)</f>
        <v>https://wiki.52poke.com/wiki/长毛猪</v>
      </c>
      <c r="AD443" s="6">
        <f>(T443-AB443)^2</f>
        <v>2.3920984803061145E-8</v>
      </c>
      <c r="AE443" t="str">
        <f>IF(ISNUMBER(SEARCH(AE$1,$D443)),"T","")</f>
        <v/>
      </c>
      <c r="AF443" t="str">
        <f>IF(ISNUMBER(SEARCH(AF$1,$D443)),"T","")</f>
        <v/>
      </c>
      <c r="AG443" t="str">
        <f>IF(ISNUMBER(SEARCH(AG$1,$D443)),"T","")</f>
        <v/>
      </c>
      <c r="AH443" t="str">
        <f>IF(ISNUMBER(SEARCH(AH$1,$D443)),"T","")</f>
        <v/>
      </c>
      <c r="AI443" t="str">
        <f>IF(ISNUMBER(SEARCH(AI$1,$D443)),"T","")</f>
        <v/>
      </c>
      <c r="AJ443" t="str">
        <f>IF(ISNUMBER(SEARCH(AJ$1,$D443)),"T","")</f>
        <v>T</v>
      </c>
      <c r="AK443" t="str">
        <f>IF(ISNUMBER(SEARCH(AK$1,$D443)),"T","")</f>
        <v/>
      </c>
      <c r="AL443" t="str">
        <f>IF(ISNUMBER(SEARCH(AL$1,$D443)),"T","")</f>
        <v/>
      </c>
      <c r="AM443" t="str">
        <f>IF(ISNUMBER(SEARCH(AM$1,$D443)),"T","")</f>
        <v>T</v>
      </c>
      <c r="AN443" t="str">
        <f>IF(ISNUMBER(SEARCH(AN$1,$D443)),"T","")</f>
        <v/>
      </c>
      <c r="AO443" t="str">
        <f>IF(ISNUMBER(SEARCH(AO$1,$D443)),"T","")</f>
        <v/>
      </c>
      <c r="AP443" t="str">
        <f>IF(ISNUMBER(SEARCH(AP$1,$D443)),"T","")</f>
        <v/>
      </c>
      <c r="AQ443" t="str">
        <f>IF(ISNUMBER(SEARCH(AQ$1,$D443)),"T","")</f>
        <v/>
      </c>
      <c r="AR443" t="str">
        <f>IF(ISNUMBER(SEARCH(AR$1,$D443)),"T","")</f>
        <v/>
      </c>
      <c r="AS443" t="str">
        <f>IF(ISNUMBER(SEARCH(AS$1,$D443)),"T","")</f>
        <v/>
      </c>
      <c r="AT443" t="str">
        <f>IF(ISNUMBER(SEARCH(AT$1,$D443)),"T","")</f>
        <v/>
      </c>
      <c r="AU443" t="str">
        <f>IF(ISNUMBER(SEARCH(AU$1,$D443)),"T","")</f>
        <v/>
      </c>
      <c r="AV443" t="str">
        <f>IF(ISNUMBER(SEARCH(AV$1,$D443)),"T","")</f>
        <v/>
      </c>
    </row>
    <row r="444" spans="1:48" x14ac:dyDescent="0.85">
      <c r="A444">
        <v>368</v>
      </c>
      <c r="B444" t="s">
        <v>840</v>
      </c>
      <c r="C444" t="s">
        <v>841</v>
      </c>
      <c r="D444" t="s">
        <v>25</v>
      </c>
      <c r="E444">
        <v>3</v>
      </c>
      <c r="F444">
        <v>55</v>
      </c>
      <c r="G444">
        <v>84</v>
      </c>
      <c r="H444">
        <v>105</v>
      </c>
      <c r="I444">
        <v>114</v>
      </c>
      <c r="J444">
        <v>75</v>
      </c>
      <c r="K444">
        <v>52</v>
      </c>
      <c r="L444">
        <f>MAX(G444,I444)</f>
        <v>114</v>
      </c>
      <c r="M444">
        <f>MIN(H444,J444)</f>
        <v>75</v>
      </c>
      <c r="N444" s="1">
        <f>(F444*2+31)/2+60</f>
        <v>130.5</v>
      </c>
      <c r="O444" s="1">
        <f>(L444*2+31)/2+5</f>
        <v>134.5</v>
      </c>
      <c r="P444" s="1">
        <f>(M444*2+31)/2+5</f>
        <v>95.5</v>
      </c>
      <c r="Q444" s="1">
        <f>N444*P444</f>
        <v>12462.75</v>
      </c>
      <c r="R444" s="1">
        <f>((H444*2+31)/2+5)*N444</f>
        <v>16377.75</v>
      </c>
      <c r="S444" s="1">
        <f>((J444*2+31)/2+5)*N444</f>
        <v>12462.75</v>
      </c>
      <c r="T444" s="1">
        <v>310.29915705195975</v>
      </c>
      <c r="U444" s="1">
        <f>IF(T444&lt;200, 0, T444)</f>
        <v>310.29915705195975</v>
      </c>
      <c r="V444" s="5">
        <f>U444*O444</f>
        <v>41735.236623488585</v>
      </c>
      <c r="W444" s="2">
        <f>Q444/(constants!$B$1 * constants!$B$2 * (110/250) * AVERAGE(0.8, 1) * 1.5)</f>
        <v>1.9094391242337132</v>
      </c>
      <c r="X444" s="3">
        <v>0.18788432804051725</v>
      </c>
      <c r="Y444" s="1">
        <f>(W444+X444)*O444</f>
        <v>282.09000433088397</v>
      </c>
      <c r="Z444" s="7">
        <v>1.1000000000000001</v>
      </c>
      <c r="AA444" s="7">
        <v>1</v>
      </c>
      <c r="AB444" s="1">
        <f>Y444*Z444*AA444</f>
        <v>310.29900476397239</v>
      </c>
      <c r="AC444" t="str">
        <f>CONCATENATE("https://wiki.52poke.com/wiki/", B444)</f>
        <v>https://wiki.52poke.com/wiki/樱花鱼</v>
      </c>
      <c r="AD444" s="6">
        <f>(T444-AB444)^2</f>
        <v>2.3191631094734449E-8</v>
      </c>
      <c r="AE444" t="str">
        <f>IF(ISNUMBER(SEARCH(AE$1,$D444)),"T","")</f>
        <v/>
      </c>
      <c r="AF444" t="str">
        <f>IF(ISNUMBER(SEARCH(AF$1,$D444)),"T","")</f>
        <v/>
      </c>
      <c r="AG444" t="str">
        <f>IF(ISNUMBER(SEARCH(AG$1,$D444)),"T","")</f>
        <v>T</v>
      </c>
      <c r="AH444" t="str">
        <f>IF(ISNUMBER(SEARCH(AH$1,$D444)),"T","")</f>
        <v/>
      </c>
      <c r="AI444" t="str">
        <f>IF(ISNUMBER(SEARCH(AI$1,$D444)),"T","")</f>
        <v/>
      </c>
      <c r="AJ444" t="str">
        <f>IF(ISNUMBER(SEARCH(AJ$1,$D444)),"T","")</f>
        <v/>
      </c>
      <c r="AK444" t="str">
        <f>IF(ISNUMBER(SEARCH(AK$1,$D444)),"T","")</f>
        <v/>
      </c>
      <c r="AL444" t="str">
        <f>IF(ISNUMBER(SEARCH(AL$1,$D444)),"T","")</f>
        <v/>
      </c>
      <c r="AM444" t="str">
        <f>IF(ISNUMBER(SEARCH(AM$1,$D444)),"T","")</f>
        <v/>
      </c>
      <c r="AN444" t="str">
        <f>IF(ISNUMBER(SEARCH(AN$1,$D444)),"T","")</f>
        <v/>
      </c>
      <c r="AO444" t="str">
        <f>IF(ISNUMBER(SEARCH(AO$1,$D444)),"T","")</f>
        <v/>
      </c>
      <c r="AP444" t="str">
        <f>IF(ISNUMBER(SEARCH(AP$1,$D444)),"T","")</f>
        <v/>
      </c>
      <c r="AQ444" t="str">
        <f>IF(ISNUMBER(SEARCH(AQ$1,$D444)),"T","")</f>
        <v/>
      </c>
      <c r="AR444" t="str">
        <f>IF(ISNUMBER(SEARCH(AR$1,$D444)),"T","")</f>
        <v/>
      </c>
      <c r="AS444" t="str">
        <f>IF(ISNUMBER(SEARCH(AS$1,$D444)),"T","")</f>
        <v/>
      </c>
      <c r="AT444" t="str">
        <f>IF(ISNUMBER(SEARCH(AT$1,$D444)),"T","")</f>
        <v/>
      </c>
      <c r="AU444" t="str">
        <f>IF(ISNUMBER(SEARCH(AU$1,$D444)),"T","")</f>
        <v/>
      </c>
      <c r="AV444" t="str">
        <f>IF(ISNUMBER(SEARCH(AV$1,$D444)),"T","")</f>
        <v/>
      </c>
    </row>
    <row r="445" spans="1:48" x14ac:dyDescent="0.85">
      <c r="A445">
        <v>558</v>
      </c>
      <c r="B445" t="s">
        <v>1243</v>
      </c>
      <c r="C445" t="s">
        <v>1244</v>
      </c>
      <c r="D445" t="s">
        <v>502</v>
      </c>
      <c r="E445">
        <v>5</v>
      </c>
      <c r="F445">
        <v>70</v>
      </c>
      <c r="G445">
        <v>105</v>
      </c>
      <c r="H445">
        <v>125</v>
      </c>
      <c r="I445">
        <v>65</v>
      </c>
      <c r="J445">
        <v>75</v>
      </c>
      <c r="K445">
        <v>45</v>
      </c>
      <c r="L445">
        <f>MAX(G445,I445)</f>
        <v>105</v>
      </c>
      <c r="M445">
        <f>MIN(H445,J445)</f>
        <v>75</v>
      </c>
      <c r="N445" s="1">
        <f>(F445*2+31)/2+60</f>
        <v>145.5</v>
      </c>
      <c r="O445" s="1">
        <f>(L445*2+31)/2+5</f>
        <v>125.5</v>
      </c>
      <c r="P445" s="1">
        <f>(M445*2+31)/2+5</f>
        <v>95.5</v>
      </c>
      <c r="Q445" s="1">
        <f>N445*P445</f>
        <v>13895.25</v>
      </c>
      <c r="R445" s="1">
        <f>((H445*2+31)/2+5)*N445</f>
        <v>21170.25</v>
      </c>
      <c r="S445" s="1">
        <f>((J445*2+31)/2+5)*N445</f>
        <v>13895.25</v>
      </c>
      <c r="T445" s="1">
        <v>310.2006958476199</v>
      </c>
      <c r="U445" s="1">
        <f>IF(T445&lt;200, 0, T445)</f>
        <v>310.2006958476199</v>
      </c>
      <c r="V445" s="5">
        <f>U445*O445</f>
        <v>38930.187328876294</v>
      </c>
      <c r="W445" s="2">
        <f>Q445/(constants!$B$1 * constants!$B$2 * (110/250) * AVERAGE(0.8, 1) * 1.5)</f>
        <v>2.1289148856398872</v>
      </c>
      <c r="X445" s="3">
        <v>0.1181009594657727</v>
      </c>
      <c r="Y445" s="1">
        <f>(W445+X445)*O445</f>
        <v>282.00048856076029</v>
      </c>
      <c r="Z445" s="7">
        <v>1.1000000000000001</v>
      </c>
      <c r="AA445" s="7">
        <v>1</v>
      </c>
      <c r="AB445" s="1">
        <f>Y445*Z445*AA445</f>
        <v>310.20053741683637</v>
      </c>
      <c r="AC445" t="str">
        <f>CONCATENATE("https://wiki.52poke.com/wiki/", B445)</f>
        <v>https://wiki.52poke.com/wiki/岩殿居蟹</v>
      </c>
      <c r="AD445" s="6">
        <f>(T445-AB445)^2</f>
        <v>2.5100313169527014E-8</v>
      </c>
      <c r="AE445" t="str">
        <f>IF(ISNUMBER(SEARCH(AE$1,$D445)),"T","")</f>
        <v/>
      </c>
      <c r="AF445" t="str">
        <f>IF(ISNUMBER(SEARCH(AF$1,$D445)),"T","")</f>
        <v/>
      </c>
      <c r="AG445" t="str">
        <f>IF(ISNUMBER(SEARCH(AG$1,$D445)),"T","")</f>
        <v/>
      </c>
      <c r="AH445" t="str">
        <f>IF(ISNUMBER(SEARCH(AH$1,$D445)),"T","")</f>
        <v/>
      </c>
      <c r="AI445" t="str">
        <f>IF(ISNUMBER(SEARCH(AI$1,$D445)),"T","")</f>
        <v/>
      </c>
      <c r="AJ445" t="str">
        <f>IF(ISNUMBER(SEARCH(AJ$1,$D445)),"T","")</f>
        <v/>
      </c>
      <c r="AK445" t="str">
        <f>IF(ISNUMBER(SEARCH(AK$1,$D445)),"T","")</f>
        <v/>
      </c>
      <c r="AL445" t="str">
        <f>IF(ISNUMBER(SEARCH(AL$1,$D445)),"T","")</f>
        <v/>
      </c>
      <c r="AM445" t="str">
        <f>IF(ISNUMBER(SEARCH(AM$1,$D445)),"T","")</f>
        <v/>
      </c>
      <c r="AN445" t="str">
        <f>IF(ISNUMBER(SEARCH(AN$1,$D445)),"T","")</f>
        <v/>
      </c>
      <c r="AO445" t="str">
        <f>IF(ISNUMBER(SEARCH(AO$1,$D445)),"T","")</f>
        <v/>
      </c>
      <c r="AP445" t="str">
        <f>IF(ISNUMBER(SEARCH(AP$1,$D445)),"T","")</f>
        <v>T</v>
      </c>
      <c r="AQ445" t="str">
        <f>IF(ISNUMBER(SEARCH(AQ$1,$D445)),"T","")</f>
        <v>T</v>
      </c>
      <c r="AR445" t="str">
        <f>IF(ISNUMBER(SEARCH(AR$1,$D445)),"T","")</f>
        <v/>
      </c>
      <c r="AS445" t="str">
        <f>IF(ISNUMBER(SEARCH(AS$1,$D445)),"T","")</f>
        <v/>
      </c>
      <c r="AT445" t="str">
        <f>IF(ISNUMBER(SEARCH(AT$1,$D445)),"T","")</f>
        <v/>
      </c>
      <c r="AU445" t="str">
        <f>IF(ISNUMBER(SEARCH(AU$1,$D445)),"T","")</f>
        <v/>
      </c>
      <c r="AV445" t="str">
        <f>IF(ISNUMBER(SEARCH(AV$1,$D445)),"T","")</f>
        <v/>
      </c>
    </row>
    <row r="446" spans="1:48" x14ac:dyDescent="0.85">
      <c r="A446">
        <v>925</v>
      </c>
      <c r="B446" t="s">
        <v>2043</v>
      </c>
      <c r="C446" t="s">
        <v>2044</v>
      </c>
      <c r="D446" t="s">
        <v>265</v>
      </c>
      <c r="E446">
        <v>9</v>
      </c>
      <c r="F446">
        <v>74</v>
      </c>
      <c r="G446">
        <v>75</v>
      </c>
      <c r="H446">
        <v>70</v>
      </c>
      <c r="I446">
        <v>65</v>
      </c>
      <c r="J446">
        <v>75</v>
      </c>
      <c r="K446">
        <v>111</v>
      </c>
      <c r="L446">
        <f>MAX(G446,I446)</f>
        <v>75</v>
      </c>
      <c r="M446">
        <f>MIN(H446,J446)</f>
        <v>70</v>
      </c>
      <c r="N446" s="1">
        <f>(F446*2+31)/2+60</f>
        <v>149.5</v>
      </c>
      <c r="O446" s="1">
        <f>(L446*2+31)/2+5</f>
        <v>95.5</v>
      </c>
      <c r="P446" s="1">
        <f>(M446*2+31)/2+5</f>
        <v>90.5</v>
      </c>
      <c r="Q446" s="1">
        <f>N446*P446</f>
        <v>13529.75</v>
      </c>
      <c r="R446" s="1">
        <f>((H446*2+31)/2+5)*N446</f>
        <v>13529.75</v>
      </c>
      <c r="S446" s="1">
        <f>((J446*2+31)/2+5)*N446</f>
        <v>14277.25</v>
      </c>
      <c r="T446" s="1">
        <v>310.12113574151795</v>
      </c>
      <c r="U446" s="1">
        <f>IF(T446&lt;200, 0, T446)</f>
        <v>310.12113574151795</v>
      </c>
      <c r="V446" s="5">
        <f>U446*O446</f>
        <v>29616.568463314965</v>
      </c>
      <c r="W446" s="2">
        <f>Q446/(constants!$B$1 * constants!$B$2 * (110/250) * AVERAGE(0.8, 1) * 1.5)</f>
        <v>2.0729160089948913</v>
      </c>
      <c r="X446" s="3">
        <v>0.87921172402567016</v>
      </c>
      <c r="Y446" s="1">
        <f>(W446+X446)*O446</f>
        <v>281.92819850346365</v>
      </c>
      <c r="Z446" s="7">
        <v>1.1000000000000001</v>
      </c>
      <c r="AA446" s="7">
        <v>1</v>
      </c>
      <c r="AB446" s="1">
        <f>Y446*Z446*AA446</f>
        <v>310.12101835381003</v>
      </c>
      <c r="AC446" t="str">
        <f>CONCATENATE("https://wiki.52poke.com/wiki/", B446)</f>
        <v>https://wiki.52poke.com/wiki/一家鼠</v>
      </c>
      <c r="AD446" s="6">
        <f>(T446-AB446)^2</f>
        <v>1.3779873969961142E-8</v>
      </c>
      <c r="AE446" t="str">
        <f>IF(ISNUMBER(SEARCH(AE$1,$D446)),"T","")</f>
        <v>T</v>
      </c>
      <c r="AF446" t="str">
        <f>IF(ISNUMBER(SEARCH(AF$1,$D446)),"T","")</f>
        <v/>
      </c>
      <c r="AG446" t="str">
        <f>IF(ISNUMBER(SEARCH(AG$1,$D446)),"T","")</f>
        <v/>
      </c>
      <c r="AH446" t="str">
        <f>IF(ISNUMBER(SEARCH(AH$1,$D446)),"T","")</f>
        <v/>
      </c>
      <c r="AI446" t="str">
        <f>IF(ISNUMBER(SEARCH(AI$1,$D446)),"T","")</f>
        <v/>
      </c>
      <c r="AJ446" t="str">
        <f>IF(ISNUMBER(SEARCH(AJ$1,$D446)),"T","")</f>
        <v/>
      </c>
      <c r="AK446" t="str">
        <f>IF(ISNUMBER(SEARCH(AK$1,$D446)),"T","")</f>
        <v/>
      </c>
      <c r="AL446" t="str">
        <f>IF(ISNUMBER(SEARCH(AL$1,$D446)),"T","")</f>
        <v/>
      </c>
      <c r="AM446" t="str">
        <f>IF(ISNUMBER(SEARCH(AM$1,$D446)),"T","")</f>
        <v/>
      </c>
      <c r="AN446" t="str">
        <f>IF(ISNUMBER(SEARCH(AN$1,$D446)),"T","")</f>
        <v/>
      </c>
      <c r="AO446" t="str">
        <f>IF(ISNUMBER(SEARCH(AO$1,$D446)),"T","")</f>
        <v/>
      </c>
      <c r="AP446" t="str">
        <f>IF(ISNUMBER(SEARCH(AP$1,$D446)),"T","")</f>
        <v/>
      </c>
      <c r="AQ446" t="str">
        <f>IF(ISNUMBER(SEARCH(AQ$1,$D446)),"T","")</f>
        <v/>
      </c>
      <c r="AR446" t="str">
        <f>IF(ISNUMBER(SEARCH(AR$1,$D446)),"T","")</f>
        <v/>
      </c>
      <c r="AS446" t="str">
        <f>IF(ISNUMBER(SEARCH(AS$1,$D446)),"T","")</f>
        <v/>
      </c>
      <c r="AT446" t="str">
        <f>IF(ISNUMBER(SEARCH(AT$1,$D446)),"T","")</f>
        <v/>
      </c>
      <c r="AU446" t="str">
        <f>IF(ISNUMBER(SEARCH(AU$1,$D446)),"T","")</f>
        <v/>
      </c>
      <c r="AV446" t="str">
        <f>IF(ISNUMBER(SEARCH(AV$1,$D446)),"T","")</f>
        <v/>
      </c>
    </row>
    <row r="447" spans="1:48" x14ac:dyDescent="0.85">
      <c r="A447">
        <v>547</v>
      </c>
      <c r="B447" t="s">
        <v>1220</v>
      </c>
      <c r="C447" t="s">
        <v>1221</v>
      </c>
      <c r="D447" t="s">
        <v>1218</v>
      </c>
      <c r="E447">
        <v>5</v>
      </c>
      <c r="F447">
        <v>60</v>
      </c>
      <c r="G447">
        <v>67</v>
      </c>
      <c r="H447">
        <v>85</v>
      </c>
      <c r="I447">
        <v>77</v>
      </c>
      <c r="J447">
        <v>75</v>
      </c>
      <c r="K447">
        <v>116</v>
      </c>
      <c r="L447">
        <f>MAX(G447,I447)</f>
        <v>77</v>
      </c>
      <c r="M447">
        <f>MIN(H447,J447)</f>
        <v>75</v>
      </c>
      <c r="N447" s="1">
        <f>(F447*2+31)/2+60</f>
        <v>135.5</v>
      </c>
      <c r="O447" s="1">
        <f>(L447*2+31)/2+5</f>
        <v>97.5</v>
      </c>
      <c r="P447" s="1">
        <f>(M447*2+31)/2+5</f>
        <v>95.5</v>
      </c>
      <c r="Q447" s="1">
        <f>N447*P447</f>
        <v>12940.25</v>
      </c>
      <c r="R447" s="1">
        <f>((H447*2+31)/2+5)*N447</f>
        <v>14295.25</v>
      </c>
      <c r="S447" s="1">
        <f>((J447*2+31)/2+5)*N447</f>
        <v>12940.25</v>
      </c>
      <c r="T447" s="1">
        <v>309.90923237660883</v>
      </c>
      <c r="U447" s="1">
        <f>IF(T447&lt;200, 0, T447)</f>
        <v>309.90923237660883</v>
      </c>
      <c r="V447" s="5">
        <f>U447*O447</f>
        <v>30216.150156719359</v>
      </c>
      <c r="W447" s="2">
        <f>Q447/(constants!$B$1 * constants!$B$2 * (110/250) * AVERAGE(0.8, 1) * 1.5)</f>
        <v>1.9825977113691045</v>
      </c>
      <c r="X447" s="3">
        <v>0.90699779214876552</v>
      </c>
      <c r="Y447" s="1">
        <f>(W447+X447)*O447</f>
        <v>281.73556159299233</v>
      </c>
      <c r="Z447" s="7">
        <v>1.1000000000000001</v>
      </c>
      <c r="AA447" s="7">
        <v>1</v>
      </c>
      <c r="AB447" s="1">
        <f>Y447*Z447*AA447</f>
        <v>309.90911775229159</v>
      </c>
      <c r="AC447" t="str">
        <f>CONCATENATE("https://wiki.52poke.com/wiki/", B447)</f>
        <v>https://wiki.52poke.com/wiki/风妖精</v>
      </c>
      <c r="AD447" s="6">
        <f>(T447-AB447)^2</f>
        <v>1.3138734101429901E-8</v>
      </c>
      <c r="AE447" t="str">
        <f>IF(ISNUMBER(SEARCH(AE$1,$D447)),"T","")</f>
        <v/>
      </c>
      <c r="AF447" t="str">
        <f>IF(ISNUMBER(SEARCH(AF$1,$D447)),"T","")</f>
        <v/>
      </c>
      <c r="AG447" t="str">
        <f>IF(ISNUMBER(SEARCH(AG$1,$D447)),"T","")</f>
        <v/>
      </c>
      <c r="AH447" t="str">
        <f>IF(ISNUMBER(SEARCH(AH$1,$D447)),"T","")</f>
        <v>T</v>
      </c>
      <c r="AI447" t="str">
        <f>IF(ISNUMBER(SEARCH(AI$1,$D447)),"T","")</f>
        <v/>
      </c>
      <c r="AJ447" t="str">
        <f>IF(ISNUMBER(SEARCH(AJ$1,$D447)),"T","")</f>
        <v/>
      </c>
      <c r="AK447" t="str">
        <f>IF(ISNUMBER(SEARCH(AK$1,$D447)),"T","")</f>
        <v/>
      </c>
      <c r="AL447" t="str">
        <f>IF(ISNUMBER(SEARCH(AL$1,$D447)),"T","")</f>
        <v/>
      </c>
      <c r="AM447" t="str">
        <f>IF(ISNUMBER(SEARCH(AM$1,$D447)),"T","")</f>
        <v/>
      </c>
      <c r="AN447" t="str">
        <f>IF(ISNUMBER(SEARCH(AN$1,$D447)),"T","")</f>
        <v/>
      </c>
      <c r="AO447" t="str">
        <f>IF(ISNUMBER(SEARCH(AO$1,$D447)),"T","")</f>
        <v/>
      </c>
      <c r="AP447" t="str">
        <f>IF(ISNUMBER(SEARCH(AP$1,$D447)),"T","")</f>
        <v/>
      </c>
      <c r="AQ447" t="str">
        <f>IF(ISNUMBER(SEARCH(AQ$1,$D447)),"T","")</f>
        <v/>
      </c>
      <c r="AR447" t="str">
        <f>IF(ISNUMBER(SEARCH(AR$1,$D447)),"T","")</f>
        <v/>
      </c>
      <c r="AS447" t="str">
        <f>IF(ISNUMBER(SEARCH(AS$1,$D447)),"T","")</f>
        <v/>
      </c>
      <c r="AT447" t="str">
        <f>IF(ISNUMBER(SEARCH(AT$1,$D447)),"T","")</f>
        <v/>
      </c>
      <c r="AU447" t="str">
        <f>IF(ISNUMBER(SEARCH(AU$1,$D447)),"T","")</f>
        <v/>
      </c>
      <c r="AV447" t="str">
        <f>IF(ISNUMBER(SEARCH(AV$1,$D447)),"T","")</f>
        <v>T</v>
      </c>
    </row>
    <row r="448" spans="1:48" x14ac:dyDescent="0.85">
      <c r="A448">
        <v>591</v>
      </c>
      <c r="B448" t="s">
        <v>1314</v>
      </c>
      <c r="C448" t="s">
        <v>1315</v>
      </c>
      <c r="D448" t="s">
        <v>10</v>
      </c>
      <c r="E448">
        <v>5</v>
      </c>
      <c r="F448">
        <v>114</v>
      </c>
      <c r="G448">
        <v>85</v>
      </c>
      <c r="H448">
        <v>70</v>
      </c>
      <c r="I448">
        <v>85</v>
      </c>
      <c r="J448">
        <v>80</v>
      </c>
      <c r="K448">
        <v>30</v>
      </c>
      <c r="L448">
        <f>MAX(G448,I448)</f>
        <v>85</v>
      </c>
      <c r="M448">
        <f>MIN(H448,J448)</f>
        <v>70</v>
      </c>
      <c r="N448" s="1">
        <f>(F448*2+31)/2+60</f>
        <v>189.5</v>
      </c>
      <c r="O448" s="1">
        <f>(L448*2+31)/2+5</f>
        <v>105.5</v>
      </c>
      <c r="P448" s="1">
        <f>(M448*2+31)/2+5</f>
        <v>90.5</v>
      </c>
      <c r="Q448" s="1">
        <f>N448*P448</f>
        <v>17149.75</v>
      </c>
      <c r="R448" s="1">
        <f>((H448*2+31)/2+5)*N448</f>
        <v>17149.75</v>
      </c>
      <c r="S448" s="1">
        <f>((J448*2+31)/2+5)*N448</f>
        <v>19044.75</v>
      </c>
      <c r="T448" s="1">
        <v>308.55971684680526</v>
      </c>
      <c r="U448" s="1">
        <f>IF(T448&lt;200, 0, T448)</f>
        <v>308.55971684680526</v>
      </c>
      <c r="V448" s="5">
        <f>U448*O448</f>
        <v>32553.050127337956</v>
      </c>
      <c r="W448" s="2">
        <f>Q448/(constants!$B$1 * constants!$B$2 * (110/250) * AVERAGE(0.8, 1) * 1.5)</f>
        <v>2.6275423659166015</v>
      </c>
      <c r="X448" s="3">
        <v>3.1307719997262562E-2</v>
      </c>
      <c r="Y448" s="1">
        <f>(W448+X448)*O448</f>
        <v>280.50868406391265</v>
      </c>
      <c r="Z448" s="7">
        <v>1.1000000000000001</v>
      </c>
      <c r="AA448" s="7">
        <v>1</v>
      </c>
      <c r="AB448" s="1">
        <f>Y448*Z448*AA448</f>
        <v>308.55955247030397</v>
      </c>
      <c r="AC448" t="str">
        <f>CONCATENATE("https://wiki.52poke.com/wiki/", B448)</f>
        <v>https://wiki.52poke.com/wiki/败露球菇</v>
      </c>
      <c r="AD448" s="6">
        <f>(T448-AB448)^2</f>
        <v>2.7019634175895367E-8</v>
      </c>
      <c r="AE448" t="str">
        <f>IF(ISNUMBER(SEARCH(AE$1,$D448)),"T","")</f>
        <v/>
      </c>
      <c r="AF448" t="str">
        <f>IF(ISNUMBER(SEARCH(AF$1,$D448)),"T","")</f>
        <v/>
      </c>
      <c r="AG448" t="str">
        <f>IF(ISNUMBER(SEARCH(AG$1,$D448)),"T","")</f>
        <v/>
      </c>
      <c r="AH448" t="str">
        <f>IF(ISNUMBER(SEARCH(AH$1,$D448)),"T","")</f>
        <v>T</v>
      </c>
      <c r="AI448" t="str">
        <f>IF(ISNUMBER(SEARCH(AI$1,$D448)),"T","")</f>
        <v/>
      </c>
      <c r="AJ448" t="str">
        <f>IF(ISNUMBER(SEARCH(AJ$1,$D448)),"T","")</f>
        <v/>
      </c>
      <c r="AK448" t="str">
        <f>IF(ISNUMBER(SEARCH(AK$1,$D448)),"T","")</f>
        <v/>
      </c>
      <c r="AL448" t="str">
        <f>IF(ISNUMBER(SEARCH(AL$1,$D448)),"T","")</f>
        <v>T</v>
      </c>
      <c r="AM448" t="str">
        <f>IF(ISNUMBER(SEARCH(AM$1,$D448)),"T","")</f>
        <v/>
      </c>
      <c r="AN448" t="str">
        <f>IF(ISNUMBER(SEARCH(AN$1,$D448)),"T","")</f>
        <v/>
      </c>
      <c r="AO448" t="str">
        <f>IF(ISNUMBER(SEARCH(AO$1,$D448)),"T","")</f>
        <v/>
      </c>
      <c r="AP448" t="str">
        <f>IF(ISNUMBER(SEARCH(AP$1,$D448)),"T","")</f>
        <v/>
      </c>
      <c r="AQ448" t="str">
        <f>IF(ISNUMBER(SEARCH(AQ$1,$D448)),"T","")</f>
        <v/>
      </c>
      <c r="AR448" t="str">
        <f>IF(ISNUMBER(SEARCH(AR$1,$D448)),"T","")</f>
        <v/>
      </c>
      <c r="AS448" t="str">
        <f>IF(ISNUMBER(SEARCH(AS$1,$D448)),"T","")</f>
        <v/>
      </c>
      <c r="AT448" t="str">
        <f>IF(ISNUMBER(SEARCH(AT$1,$D448)),"T","")</f>
        <v/>
      </c>
      <c r="AU448" t="str">
        <f>IF(ISNUMBER(SEARCH(AU$1,$D448)),"T","")</f>
        <v/>
      </c>
      <c r="AV448" t="str">
        <f>IF(ISNUMBER(SEARCH(AV$1,$D448)),"T","")</f>
        <v/>
      </c>
    </row>
    <row r="449" spans="1:48" x14ac:dyDescent="0.85">
      <c r="A449">
        <v>234</v>
      </c>
      <c r="B449" t="s">
        <v>551</v>
      </c>
      <c r="C449" t="s">
        <v>552</v>
      </c>
      <c r="D449" t="s">
        <v>265</v>
      </c>
      <c r="E449">
        <v>2</v>
      </c>
      <c r="F449">
        <v>73</v>
      </c>
      <c r="G449">
        <v>95</v>
      </c>
      <c r="H449">
        <v>62</v>
      </c>
      <c r="I449">
        <v>85</v>
      </c>
      <c r="J449">
        <v>65</v>
      </c>
      <c r="K449">
        <v>85</v>
      </c>
      <c r="L449">
        <f>MAX(G449,I449)</f>
        <v>95</v>
      </c>
      <c r="M449">
        <f>MIN(H449,J449)</f>
        <v>62</v>
      </c>
      <c r="N449" s="1">
        <f>(F449*2+31)/2+60</f>
        <v>148.5</v>
      </c>
      <c r="O449" s="1">
        <f>(L449*2+31)/2+5</f>
        <v>115.5</v>
      </c>
      <c r="P449" s="1">
        <f>(M449*2+31)/2+5</f>
        <v>82.5</v>
      </c>
      <c r="Q449" s="1">
        <f>N449*P449</f>
        <v>12251.25</v>
      </c>
      <c r="R449" s="1">
        <f>((H449*2+31)/2+5)*N449</f>
        <v>12251.25</v>
      </c>
      <c r="S449" s="1">
        <f>((J449*2+31)/2+5)*N449</f>
        <v>12696.75</v>
      </c>
      <c r="T449" s="1">
        <v>308.36739148732886</v>
      </c>
      <c r="U449" s="1">
        <f>IF(T449&lt;200, 0, T449)</f>
        <v>308.36739148732886</v>
      </c>
      <c r="V449" s="5">
        <f>U449*O449</f>
        <v>35616.433716786487</v>
      </c>
      <c r="W449" s="2">
        <f>Q449/(constants!$B$1 * constants!$B$2 * (110/250) * AVERAGE(0.8, 1) * 1.5)</f>
        <v>1.8770348495130111</v>
      </c>
      <c r="X449" s="3">
        <v>0.55009827076618978</v>
      </c>
      <c r="Y449" s="1">
        <f>(W449+X449)*O449</f>
        <v>280.33387539224771</v>
      </c>
      <c r="Z449" s="7">
        <v>1.1000000000000001</v>
      </c>
      <c r="AA449" s="7">
        <v>1</v>
      </c>
      <c r="AB449" s="1">
        <f>Y449*Z449*AA449</f>
        <v>308.36726293147251</v>
      </c>
      <c r="AC449" t="str">
        <f>CONCATENATE("https://wiki.52poke.com/wiki/", B449)</f>
        <v>https://wiki.52poke.com/wiki/惊角鹿</v>
      </c>
      <c r="AD449" s="6">
        <f>(T449-AB449)^2</f>
        <v>1.6526608201758805E-8</v>
      </c>
      <c r="AE449" t="str">
        <f>IF(ISNUMBER(SEARCH(AE$1,$D449)),"T","")</f>
        <v>T</v>
      </c>
      <c r="AF449" t="str">
        <f>IF(ISNUMBER(SEARCH(AF$1,$D449)),"T","")</f>
        <v/>
      </c>
      <c r="AG449" t="str">
        <f>IF(ISNUMBER(SEARCH(AG$1,$D449)),"T","")</f>
        <v/>
      </c>
      <c r="AH449" t="str">
        <f>IF(ISNUMBER(SEARCH(AH$1,$D449)),"T","")</f>
        <v/>
      </c>
      <c r="AI449" t="str">
        <f>IF(ISNUMBER(SEARCH(AI$1,$D449)),"T","")</f>
        <v/>
      </c>
      <c r="AJ449" t="str">
        <f>IF(ISNUMBER(SEARCH(AJ$1,$D449)),"T","")</f>
        <v/>
      </c>
      <c r="AK449" t="str">
        <f>IF(ISNUMBER(SEARCH(AK$1,$D449)),"T","")</f>
        <v/>
      </c>
      <c r="AL449" t="str">
        <f>IF(ISNUMBER(SEARCH(AL$1,$D449)),"T","")</f>
        <v/>
      </c>
      <c r="AM449" t="str">
        <f>IF(ISNUMBER(SEARCH(AM$1,$D449)),"T","")</f>
        <v/>
      </c>
      <c r="AN449" t="str">
        <f>IF(ISNUMBER(SEARCH(AN$1,$D449)),"T","")</f>
        <v/>
      </c>
      <c r="AO449" t="str">
        <f>IF(ISNUMBER(SEARCH(AO$1,$D449)),"T","")</f>
        <v/>
      </c>
      <c r="AP449" t="str">
        <f>IF(ISNUMBER(SEARCH(AP$1,$D449)),"T","")</f>
        <v/>
      </c>
      <c r="AQ449" t="str">
        <f>IF(ISNUMBER(SEARCH(AQ$1,$D449)),"T","")</f>
        <v/>
      </c>
      <c r="AR449" t="str">
        <f>IF(ISNUMBER(SEARCH(AR$1,$D449)),"T","")</f>
        <v/>
      </c>
      <c r="AS449" t="str">
        <f>IF(ISNUMBER(SEARCH(AS$1,$D449)),"T","")</f>
        <v/>
      </c>
      <c r="AT449" t="str">
        <f>IF(ISNUMBER(SEARCH(AT$1,$D449)),"T","")</f>
        <v/>
      </c>
      <c r="AU449" t="str">
        <f>IF(ISNUMBER(SEARCH(AU$1,$D449)),"T","")</f>
        <v/>
      </c>
      <c r="AV449" t="str">
        <f>IF(ISNUMBER(SEARCH(AV$1,$D449)),"T","")</f>
        <v/>
      </c>
    </row>
    <row r="450" spans="1:48" x14ac:dyDescent="0.85">
      <c r="A450">
        <v>841</v>
      </c>
      <c r="B450" t="s">
        <v>1861</v>
      </c>
      <c r="C450" t="s">
        <v>1862</v>
      </c>
      <c r="D450" t="s">
        <v>252</v>
      </c>
      <c r="E450">
        <v>8</v>
      </c>
      <c r="F450">
        <v>70</v>
      </c>
      <c r="G450">
        <v>110</v>
      </c>
      <c r="H450">
        <v>80</v>
      </c>
      <c r="I450">
        <v>95</v>
      </c>
      <c r="J450">
        <v>60</v>
      </c>
      <c r="K450">
        <v>70</v>
      </c>
      <c r="L450">
        <f>MAX(G450,I450)</f>
        <v>110</v>
      </c>
      <c r="M450">
        <f>MIN(H450,J450)</f>
        <v>60</v>
      </c>
      <c r="N450" s="1">
        <f>(F450*2+31)/2+60</f>
        <v>145.5</v>
      </c>
      <c r="O450" s="1">
        <f>(L450*2+31)/2+5</f>
        <v>130.5</v>
      </c>
      <c r="P450" s="1">
        <f>(M450*2+31)/2+5</f>
        <v>80.5</v>
      </c>
      <c r="Q450" s="1">
        <f>N450*P450</f>
        <v>11712.75</v>
      </c>
      <c r="R450" s="1">
        <f>((H450*2+31)/2+5)*N450</f>
        <v>14622.75</v>
      </c>
      <c r="S450" s="1">
        <f>((J450*2+31)/2+5)*N450</f>
        <v>11712.75</v>
      </c>
      <c r="T450" s="1">
        <v>307.92001131681417</v>
      </c>
      <c r="U450" s="1">
        <f>IF(T450&lt;200, 0, T450)</f>
        <v>307.92001131681417</v>
      </c>
      <c r="V450" s="5">
        <f>U450*O450</f>
        <v>40183.561476844246</v>
      </c>
      <c r="W450" s="2">
        <f>Q450/(constants!$B$1 * constants!$B$2 * (110/250) * AVERAGE(0.8, 1) * 1.5)</f>
        <v>1.7945303486283866</v>
      </c>
      <c r="X450" s="3">
        <v>0.35050533545294016</v>
      </c>
      <c r="Y450" s="1">
        <f>(W450+X450)*O450</f>
        <v>279.92715677261316</v>
      </c>
      <c r="Z450" s="7">
        <v>1.1000000000000001</v>
      </c>
      <c r="AA450" s="7">
        <v>1</v>
      </c>
      <c r="AB450" s="1">
        <f>Y450*Z450*AA450</f>
        <v>307.9198724498745</v>
      </c>
      <c r="AC450" t="str">
        <f>CONCATENATE("https://wiki.52poke.com/wiki/", B450)</f>
        <v>https://wiki.52poke.com/wiki/苹裹龙</v>
      </c>
      <c r="AD450" s="6">
        <f>(T450-AB450)^2</f>
        <v>1.9284026931837946E-8</v>
      </c>
      <c r="AE450" t="str">
        <f>IF(ISNUMBER(SEARCH(AE$1,$D450)),"T","")</f>
        <v/>
      </c>
      <c r="AF450" t="str">
        <f>IF(ISNUMBER(SEARCH(AF$1,$D450)),"T","")</f>
        <v/>
      </c>
      <c r="AG450" t="str">
        <f>IF(ISNUMBER(SEARCH(AG$1,$D450)),"T","")</f>
        <v/>
      </c>
      <c r="AH450" t="str">
        <f>IF(ISNUMBER(SEARCH(AH$1,$D450)),"T","")</f>
        <v>T</v>
      </c>
      <c r="AI450" t="str">
        <f>IF(ISNUMBER(SEARCH(AI$1,$D450)),"T","")</f>
        <v/>
      </c>
      <c r="AJ450" t="str">
        <f>IF(ISNUMBER(SEARCH(AJ$1,$D450)),"T","")</f>
        <v/>
      </c>
      <c r="AK450" t="str">
        <f>IF(ISNUMBER(SEARCH(AK$1,$D450)),"T","")</f>
        <v/>
      </c>
      <c r="AL450" t="str">
        <f>IF(ISNUMBER(SEARCH(AL$1,$D450)),"T","")</f>
        <v/>
      </c>
      <c r="AM450" t="str">
        <f>IF(ISNUMBER(SEARCH(AM$1,$D450)),"T","")</f>
        <v/>
      </c>
      <c r="AN450" t="str">
        <f>IF(ISNUMBER(SEARCH(AN$1,$D450)),"T","")</f>
        <v/>
      </c>
      <c r="AO450" t="str">
        <f>IF(ISNUMBER(SEARCH(AO$1,$D450)),"T","")</f>
        <v/>
      </c>
      <c r="AP450" t="str">
        <f>IF(ISNUMBER(SEARCH(AP$1,$D450)),"T","")</f>
        <v/>
      </c>
      <c r="AQ450" t="str">
        <f>IF(ISNUMBER(SEARCH(AQ$1,$D450)),"T","")</f>
        <v/>
      </c>
      <c r="AR450" t="str">
        <f>IF(ISNUMBER(SEARCH(AR$1,$D450)),"T","")</f>
        <v/>
      </c>
      <c r="AS450" t="str">
        <f>IF(ISNUMBER(SEARCH(AS$1,$D450)),"T","")</f>
        <v>T</v>
      </c>
      <c r="AT450" t="str">
        <f>IF(ISNUMBER(SEARCH(AT$1,$D450)),"T","")</f>
        <v/>
      </c>
      <c r="AU450" t="str">
        <f>IF(ISNUMBER(SEARCH(AU$1,$D450)),"T","")</f>
        <v/>
      </c>
      <c r="AV450" t="str">
        <f>IF(ISNUMBER(SEARCH(AV$1,$D450)),"T","")</f>
        <v/>
      </c>
    </row>
    <row r="451" spans="1:48" x14ac:dyDescent="0.85">
      <c r="A451">
        <v>284</v>
      </c>
      <c r="B451" t="s">
        <v>657</v>
      </c>
      <c r="C451" t="s">
        <v>658</v>
      </c>
      <c r="D451" t="s">
        <v>37</v>
      </c>
      <c r="E451">
        <v>3</v>
      </c>
      <c r="F451">
        <v>70</v>
      </c>
      <c r="G451">
        <v>60</v>
      </c>
      <c r="H451">
        <v>62</v>
      </c>
      <c r="I451">
        <v>100</v>
      </c>
      <c r="J451">
        <v>82</v>
      </c>
      <c r="K451">
        <v>80</v>
      </c>
      <c r="L451">
        <f>MAX(G451,I451)</f>
        <v>100</v>
      </c>
      <c r="M451">
        <f>MIN(H451,J451)</f>
        <v>62</v>
      </c>
      <c r="N451" s="1">
        <f>(F451*2+31)/2+60</f>
        <v>145.5</v>
      </c>
      <c r="O451" s="1">
        <f>(L451*2+31)/2+5</f>
        <v>120.5</v>
      </c>
      <c r="P451" s="1">
        <f>(M451*2+31)/2+5</f>
        <v>82.5</v>
      </c>
      <c r="Q451" s="1">
        <f>N451*P451</f>
        <v>12003.75</v>
      </c>
      <c r="R451" s="1">
        <f>((H451*2+31)/2+5)*N451</f>
        <v>12003.75</v>
      </c>
      <c r="S451" s="1">
        <f>((J451*2+31)/2+5)*N451</f>
        <v>14913.75</v>
      </c>
      <c r="T451" s="1">
        <v>307.83460675510594</v>
      </c>
      <c r="U451" s="1">
        <f>IF(T451&lt;200, 0, T451)</f>
        <v>307.83460675510594</v>
      </c>
      <c r="V451" s="5">
        <f>U451*O451</f>
        <v>37094.070113990267</v>
      </c>
      <c r="W451" s="2">
        <f>Q451/(constants!$B$1 * constants!$B$2 * (110/250) * AVERAGE(0.8, 1) * 1.5)</f>
        <v>1.8391149535632534</v>
      </c>
      <c r="X451" s="3">
        <v>0.48328772726343072</v>
      </c>
      <c r="Y451" s="1">
        <f>(W451+X451)*O451</f>
        <v>279.84952303961546</v>
      </c>
      <c r="Z451" s="7">
        <v>1.1000000000000001</v>
      </c>
      <c r="AA451" s="7">
        <v>1</v>
      </c>
      <c r="AB451" s="1">
        <f>Y451*Z451*AA451</f>
        <v>307.83447534357703</v>
      </c>
      <c r="AC451" t="str">
        <f>CONCATENATE("https://wiki.52poke.com/wiki/", B451)</f>
        <v>https://wiki.52poke.com/wiki/雨翅蛾</v>
      </c>
      <c r="AD451" s="6">
        <f>(T451-AB451)^2</f>
        <v>1.7268989930973635E-8</v>
      </c>
      <c r="AE451" t="str">
        <f>IF(ISNUMBER(SEARCH(AE$1,$D451)),"T","")</f>
        <v/>
      </c>
      <c r="AF451" t="str">
        <f>IF(ISNUMBER(SEARCH(AF$1,$D451)),"T","")</f>
        <v/>
      </c>
      <c r="AG451" t="str">
        <f>IF(ISNUMBER(SEARCH(AG$1,$D451)),"T","")</f>
        <v/>
      </c>
      <c r="AH451" t="str">
        <f>IF(ISNUMBER(SEARCH(AH$1,$D451)),"T","")</f>
        <v/>
      </c>
      <c r="AI451" t="str">
        <f>IF(ISNUMBER(SEARCH(AI$1,$D451)),"T","")</f>
        <v/>
      </c>
      <c r="AJ451" t="str">
        <f>IF(ISNUMBER(SEARCH(AJ$1,$D451)),"T","")</f>
        <v/>
      </c>
      <c r="AK451" t="str">
        <f>IF(ISNUMBER(SEARCH(AK$1,$D451)),"T","")</f>
        <v/>
      </c>
      <c r="AL451" t="str">
        <f>IF(ISNUMBER(SEARCH(AL$1,$D451)),"T","")</f>
        <v/>
      </c>
      <c r="AM451" t="str">
        <f>IF(ISNUMBER(SEARCH(AM$1,$D451)),"T","")</f>
        <v/>
      </c>
      <c r="AN451" t="str">
        <f>IF(ISNUMBER(SEARCH(AN$1,$D451)),"T","")</f>
        <v>T</v>
      </c>
      <c r="AO451" t="str">
        <f>IF(ISNUMBER(SEARCH(AO$1,$D451)),"T","")</f>
        <v/>
      </c>
      <c r="AP451" t="str">
        <f>IF(ISNUMBER(SEARCH(AP$1,$D451)),"T","")</f>
        <v>T</v>
      </c>
      <c r="AQ451" t="str">
        <f>IF(ISNUMBER(SEARCH(AQ$1,$D451)),"T","")</f>
        <v/>
      </c>
      <c r="AR451" t="str">
        <f>IF(ISNUMBER(SEARCH(AR$1,$D451)),"T","")</f>
        <v/>
      </c>
      <c r="AS451" t="str">
        <f>IF(ISNUMBER(SEARCH(AS$1,$D451)),"T","")</f>
        <v/>
      </c>
      <c r="AT451" t="str">
        <f>IF(ISNUMBER(SEARCH(AT$1,$D451)),"T","")</f>
        <v/>
      </c>
      <c r="AU451" t="str">
        <f>IF(ISNUMBER(SEARCH(AU$1,$D451)),"T","")</f>
        <v/>
      </c>
      <c r="AV451" t="str">
        <f>IF(ISNUMBER(SEARCH(AV$1,$D451)),"T","")</f>
        <v/>
      </c>
    </row>
    <row r="452" spans="1:48" x14ac:dyDescent="0.85">
      <c r="A452">
        <v>126</v>
      </c>
      <c r="B452" t="s">
        <v>306</v>
      </c>
      <c r="C452" t="s">
        <v>307</v>
      </c>
      <c r="D452" t="s">
        <v>17</v>
      </c>
      <c r="E452">
        <v>1</v>
      </c>
      <c r="F452">
        <v>65</v>
      </c>
      <c r="G452">
        <v>95</v>
      </c>
      <c r="H452">
        <v>57</v>
      </c>
      <c r="I452">
        <v>100</v>
      </c>
      <c r="J452">
        <v>85</v>
      </c>
      <c r="K452">
        <v>93</v>
      </c>
      <c r="L452">
        <f>MAX(G452,I452)</f>
        <v>100</v>
      </c>
      <c r="M452">
        <f>MIN(H452,J452)</f>
        <v>57</v>
      </c>
      <c r="N452" s="1">
        <f>(F452*2+31)/2+60</f>
        <v>140.5</v>
      </c>
      <c r="O452" s="1">
        <f>(L452*2+31)/2+5</f>
        <v>120.5</v>
      </c>
      <c r="P452" s="1">
        <f>(M452*2+31)/2+5</f>
        <v>77.5</v>
      </c>
      <c r="Q452" s="1">
        <f>N452*P452</f>
        <v>10888.75</v>
      </c>
      <c r="R452" s="1">
        <f>((H452*2+31)/2+5)*N452</f>
        <v>10888.75</v>
      </c>
      <c r="S452" s="1">
        <f>((J452*2+31)/2+5)*N452</f>
        <v>14822.75</v>
      </c>
      <c r="T452" s="1">
        <v>307.7743482422631</v>
      </c>
      <c r="U452" s="1">
        <f>IF(T452&lt;200, 0, T452)</f>
        <v>307.7743482422631</v>
      </c>
      <c r="V452" s="5">
        <f>U452*O452</f>
        <v>37086.808963192707</v>
      </c>
      <c r="W452" s="2">
        <f>Q452/(constants!$B$1 * constants!$B$2 * (110/250) * AVERAGE(0.8, 1) * 1.5)</f>
        <v>1.6682839071633344</v>
      </c>
      <c r="X452" s="3">
        <v>0.65366425607499734</v>
      </c>
      <c r="Y452" s="1">
        <f>(W452+X452)*O452</f>
        <v>279.79475367021894</v>
      </c>
      <c r="Z452" s="7">
        <v>1.1000000000000001</v>
      </c>
      <c r="AA452" s="7">
        <v>1</v>
      </c>
      <c r="AB452" s="1">
        <f>Y452*Z452*AA452</f>
        <v>307.77422903724084</v>
      </c>
      <c r="AC452" t="str">
        <f>CONCATENATE("https://wiki.52poke.com/wiki/", B452)</f>
        <v>https://wiki.52poke.com/wiki/鸭嘴火兽</v>
      </c>
      <c r="AD452" s="6">
        <f>(T452-AB452)^2</f>
        <v>1.4209837331645654E-8</v>
      </c>
      <c r="AE452" t="str">
        <f>IF(ISNUMBER(SEARCH(AE$1,$D452)),"T","")</f>
        <v/>
      </c>
      <c r="AF452" t="str">
        <f>IF(ISNUMBER(SEARCH(AF$1,$D452)),"T","")</f>
        <v>T</v>
      </c>
      <c r="AG452" t="str">
        <f>IF(ISNUMBER(SEARCH(AG$1,$D452)),"T","")</f>
        <v/>
      </c>
      <c r="AH452" t="str">
        <f>IF(ISNUMBER(SEARCH(AH$1,$D452)),"T","")</f>
        <v/>
      </c>
      <c r="AI452" t="str">
        <f>IF(ISNUMBER(SEARCH(AI$1,$D452)),"T","")</f>
        <v/>
      </c>
      <c r="AJ452" t="str">
        <f>IF(ISNUMBER(SEARCH(AJ$1,$D452)),"T","")</f>
        <v/>
      </c>
      <c r="AK452" t="str">
        <f>IF(ISNUMBER(SEARCH(AK$1,$D452)),"T","")</f>
        <v/>
      </c>
      <c r="AL452" t="str">
        <f>IF(ISNUMBER(SEARCH(AL$1,$D452)),"T","")</f>
        <v/>
      </c>
      <c r="AM452" t="str">
        <f>IF(ISNUMBER(SEARCH(AM$1,$D452)),"T","")</f>
        <v/>
      </c>
      <c r="AN452" t="str">
        <f>IF(ISNUMBER(SEARCH(AN$1,$D452)),"T","")</f>
        <v/>
      </c>
      <c r="AO452" t="str">
        <f>IF(ISNUMBER(SEARCH(AO$1,$D452)),"T","")</f>
        <v/>
      </c>
      <c r="AP452" t="str">
        <f>IF(ISNUMBER(SEARCH(AP$1,$D452)),"T","")</f>
        <v/>
      </c>
      <c r="AQ452" t="str">
        <f>IF(ISNUMBER(SEARCH(AQ$1,$D452)),"T","")</f>
        <v/>
      </c>
      <c r="AR452" t="str">
        <f>IF(ISNUMBER(SEARCH(AR$1,$D452)),"T","")</f>
        <v/>
      </c>
      <c r="AS452" t="str">
        <f>IF(ISNUMBER(SEARCH(AS$1,$D452)),"T","")</f>
        <v/>
      </c>
      <c r="AT452" t="str">
        <f>IF(ISNUMBER(SEARCH(AT$1,$D452)),"T","")</f>
        <v/>
      </c>
      <c r="AU452" t="str">
        <f>IF(ISNUMBER(SEARCH(AU$1,$D452)),"T","")</f>
        <v/>
      </c>
      <c r="AV452" t="str">
        <f>IF(ISNUMBER(SEARCH(AV$1,$D452)),"T","")</f>
        <v/>
      </c>
    </row>
    <row r="453" spans="1:48" x14ac:dyDescent="0.85">
      <c r="A453">
        <v>22</v>
      </c>
      <c r="B453" t="s">
        <v>60</v>
      </c>
      <c r="C453" t="s">
        <v>61</v>
      </c>
      <c r="D453" t="s">
        <v>47</v>
      </c>
      <c r="E453">
        <v>1</v>
      </c>
      <c r="F453">
        <v>65</v>
      </c>
      <c r="G453">
        <v>90</v>
      </c>
      <c r="H453">
        <v>65</v>
      </c>
      <c r="I453">
        <v>61</v>
      </c>
      <c r="J453">
        <v>61</v>
      </c>
      <c r="K453">
        <v>100</v>
      </c>
      <c r="L453">
        <f>MAX(G453,I453)</f>
        <v>90</v>
      </c>
      <c r="M453">
        <f>MIN(H453,J453)</f>
        <v>61</v>
      </c>
      <c r="N453" s="1">
        <f>(F453*2+31)/2+60</f>
        <v>140.5</v>
      </c>
      <c r="O453" s="1">
        <f>(L453*2+31)/2+5</f>
        <v>110.5</v>
      </c>
      <c r="P453" s="1">
        <f>(M453*2+31)/2+5</f>
        <v>81.5</v>
      </c>
      <c r="Q453" s="1">
        <f>N453*P453</f>
        <v>11450.75</v>
      </c>
      <c r="R453" s="1">
        <f>((H453*2+31)/2+5)*N453</f>
        <v>12012.75</v>
      </c>
      <c r="S453" s="1">
        <f>((J453*2+31)/2+5)*N453</f>
        <v>11450.75</v>
      </c>
      <c r="T453" s="1">
        <v>307.58303638358115</v>
      </c>
      <c r="U453" s="1">
        <f>IF(T453&lt;200, 0, T453)</f>
        <v>307.58303638358115</v>
      </c>
      <c r="V453" s="5">
        <f>U453*O453</f>
        <v>33987.925520385717</v>
      </c>
      <c r="W453" s="2">
        <f>Q453/(constants!$B$1 * constants!$B$2 * (110/250) * AVERAGE(0.8, 1) * 1.5)</f>
        <v>1.7543888830169259</v>
      </c>
      <c r="X453" s="3">
        <v>0.7761164351990919</v>
      </c>
      <c r="Y453" s="1">
        <f>(W453+X453)*O453</f>
        <v>279.62083766286997</v>
      </c>
      <c r="Z453" s="7">
        <v>1.1000000000000001</v>
      </c>
      <c r="AA453" s="7">
        <v>1</v>
      </c>
      <c r="AB453" s="1">
        <f>Y453*Z453*AA453</f>
        <v>307.58292142915701</v>
      </c>
      <c r="AC453" t="str">
        <f>CONCATENATE("https://wiki.52poke.com/wiki/", B453)</f>
        <v>https://wiki.52poke.com/wiki/大嘴雀</v>
      </c>
      <c r="AD453" s="6">
        <f>(T453-AB453)^2</f>
        <v>1.3214519628057548E-8</v>
      </c>
      <c r="AE453" t="str">
        <f>IF(ISNUMBER(SEARCH(AE$1,$D453)),"T","")</f>
        <v>T</v>
      </c>
      <c r="AF453" t="str">
        <f>IF(ISNUMBER(SEARCH(AF$1,$D453)),"T","")</f>
        <v/>
      </c>
      <c r="AG453" t="str">
        <f>IF(ISNUMBER(SEARCH(AG$1,$D453)),"T","")</f>
        <v/>
      </c>
      <c r="AH453" t="str">
        <f>IF(ISNUMBER(SEARCH(AH$1,$D453)),"T","")</f>
        <v/>
      </c>
      <c r="AI453" t="str">
        <f>IF(ISNUMBER(SEARCH(AI$1,$D453)),"T","")</f>
        <v/>
      </c>
      <c r="AJ453" t="str">
        <f>IF(ISNUMBER(SEARCH(AJ$1,$D453)),"T","")</f>
        <v/>
      </c>
      <c r="AK453" t="str">
        <f>IF(ISNUMBER(SEARCH(AK$1,$D453)),"T","")</f>
        <v/>
      </c>
      <c r="AL453" t="str">
        <f>IF(ISNUMBER(SEARCH(AL$1,$D453)),"T","")</f>
        <v/>
      </c>
      <c r="AM453" t="str">
        <f>IF(ISNUMBER(SEARCH(AM$1,$D453)),"T","")</f>
        <v/>
      </c>
      <c r="AN453" t="str">
        <f>IF(ISNUMBER(SEARCH(AN$1,$D453)),"T","")</f>
        <v>T</v>
      </c>
      <c r="AO453" t="str">
        <f>IF(ISNUMBER(SEARCH(AO$1,$D453)),"T","")</f>
        <v/>
      </c>
      <c r="AP453" t="str">
        <f>IF(ISNUMBER(SEARCH(AP$1,$D453)),"T","")</f>
        <v/>
      </c>
      <c r="AQ453" t="str">
        <f>IF(ISNUMBER(SEARCH(AQ$1,$D453)),"T","")</f>
        <v/>
      </c>
      <c r="AR453" t="str">
        <f>IF(ISNUMBER(SEARCH(AR$1,$D453)),"T","")</f>
        <v/>
      </c>
      <c r="AS453" t="str">
        <f>IF(ISNUMBER(SEARCH(AS$1,$D453)),"T","")</f>
        <v/>
      </c>
      <c r="AT453" t="str">
        <f>IF(ISNUMBER(SEARCH(AT$1,$D453)),"T","")</f>
        <v/>
      </c>
      <c r="AU453" t="str">
        <f>IF(ISNUMBER(SEARCH(AU$1,$D453)),"T","")</f>
        <v/>
      </c>
      <c r="AV453" t="str">
        <f>IF(ISNUMBER(SEARCH(AV$1,$D453)),"T","")</f>
        <v/>
      </c>
    </row>
    <row r="454" spans="1:48" x14ac:dyDescent="0.85">
      <c r="A454">
        <v>317</v>
      </c>
      <c r="B454" t="s">
        <v>730</v>
      </c>
      <c r="C454" t="s">
        <v>731</v>
      </c>
      <c r="D454" t="s">
        <v>63</v>
      </c>
      <c r="E454">
        <v>3</v>
      </c>
      <c r="F454">
        <v>100</v>
      </c>
      <c r="G454">
        <v>73</v>
      </c>
      <c r="H454">
        <v>83</v>
      </c>
      <c r="I454">
        <v>73</v>
      </c>
      <c r="J454">
        <v>83</v>
      </c>
      <c r="K454">
        <v>55</v>
      </c>
      <c r="L454">
        <f>MAX(G454,I454)</f>
        <v>73</v>
      </c>
      <c r="M454">
        <f>MIN(H454,J454)</f>
        <v>83</v>
      </c>
      <c r="N454" s="1">
        <f>(F454*2+31)/2+60</f>
        <v>175.5</v>
      </c>
      <c r="O454" s="1">
        <f>(L454*2+31)/2+5</f>
        <v>93.5</v>
      </c>
      <c r="P454" s="1">
        <f>(M454*2+31)/2+5</f>
        <v>103.5</v>
      </c>
      <c r="Q454" s="1">
        <f>N454*P454</f>
        <v>18164.25</v>
      </c>
      <c r="R454" s="1">
        <f>((H454*2+31)/2+5)*N454</f>
        <v>18164.25</v>
      </c>
      <c r="S454" s="1">
        <f>((J454*2+31)/2+5)*N454</f>
        <v>18164.25</v>
      </c>
      <c r="T454" s="1">
        <v>307.55912719979511</v>
      </c>
      <c r="U454" s="1">
        <f>IF(T454&lt;200, 0, T454)</f>
        <v>307.55912719979511</v>
      </c>
      <c r="V454" s="5">
        <f>U454*O454</f>
        <v>28756.778393180844</v>
      </c>
      <c r="W454" s="2">
        <f>Q454/(constants!$B$1 * constants!$B$2 * (110/250) * AVERAGE(0.8, 1) * 1.5)</f>
        <v>2.7829756363854066</v>
      </c>
      <c r="X454" s="3">
        <v>0.20738870880090188</v>
      </c>
      <c r="Y454" s="1">
        <f>(W454+X454)*O454</f>
        <v>279.59906627491983</v>
      </c>
      <c r="Z454" s="7">
        <v>1.1000000000000001</v>
      </c>
      <c r="AA454" s="7">
        <v>1</v>
      </c>
      <c r="AB454" s="1">
        <f>Y454*Z454*AA454</f>
        <v>307.55897290241182</v>
      </c>
      <c r="AC454" t="str">
        <f>CONCATENATE("https://wiki.52poke.com/wiki/", B454)</f>
        <v>https://wiki.52poke.com/wiki/吞食兽</v>
      </c>
      <c r="AD454" s="6">
        <f>(T454-AB454)^2</f>
        <v>2.3807682490066716E-8</v>
      </c>
      <c r="AE454" t="str">
        <f>IF(ISNUMBER(SEARCH(AE$1,$D454)),"T","")</f>
        <v/>
      </c>
      <c r="AF454" t="str">
        <f>IF(ISNUMBER(SEARCH(AF$1,$D454)),"T","")</f>
        <v/>
      </c>
      <c r="AG454" t="str">
        <f>IF(ISNUMBER(SEARCH(AG$1,$D454)),"T","")</f>
        <v/>
      </c>
      <c r="AH454" t="str">
        <f>IF(ISNUMBER(SEARCH(AH$1,$D454)),"T","")</f>
        <v/>
      </c>
      <c r="AI454" t="str">
        <f>IF(ISNUMBER(SEARCH(AI$1,$D454)),"T","")</f>
        <v/>
      </c>
      <c r="AJ454" t="str">
        <f>IF(ISNUMBER(SEARCH(AJ$1,$D454)),"T","")</f>
        <v/>
      </c>
      <c r="AK454" t="str">
        <f>IF(ISNUMBER(SEARCH(AK$1,$D454)),"T","")</f>
        <v/>
      </c>
      <c r="AL454" t="str">
        <f>IF(ISNUMBER(SEARCH(AL$1,$D454)),"T","")</f>
        <v>T</v>
      </c>
      <c r="AM454" t="str">
        <f>IF(ISNUMBER(SEARCH(AM$1,$D454)),"T","")</f>
        <v/>
      </c>
      <c r="AN454" t="str">
        <f>IF(ISNUMBER(SEARCH(AN$1,$D454)),"T","")</f>
        <v/>
      </c>
      <c r="AO454" t="str">
        <f>IF(ISNUMBER(SEARCH(AO$1,$D454)),"T","")</f>
        <v/>
      </c>
      <c r="AP454" t="str">
        <f>IF(ISNUMBER(SEARCH(AP$1,$D454)),"T","")</f>
        <v/>
      </c>
      <c r="AQ454" t="str">
        <f>IF(ISNUMBER(SEARCH(AQ$1,$D454)),"T","")</f>
        <v/>
      </c>
      <c r="AR454" t="str">
        <f>IF(ISNUMBER(SEARCH(AR$1,$D454)),"T","")</f>
        <v/>
      </c>
      <c r="AS454" t="str">
        <f>IF(ISNUMBER(SEARCH(AS$1,$D454)),"T","")</f>
        <v/>
      </c>
      <c r="AT454" t="str">
        <f>IF(ISNUMBER(SEARCH(AT$1,$D454)),"T","")</f>
        <v/>
      </c>
      <c r="AU454" t="str">
        <f>IF(ISNUMBER(SEARCH(AU$1,$D454)),"T","")</f>
        <v/>
      </c>
      <c r="AV454" t="str">
        <f>IF(ISNUMBER(SEARCH(AV$1,$D454)),"T","")</f>
        <v/>
      </c>
    </row>
    <row r="455" spans="1:48" x14ac:dyDescent="0.85">
      <c r="A455">
        <v>876</v>
      </c>
      <c r="B455" t="s">
        <v>1936</v>
      </c>
      <c r="C455" t="s">
        <v>1938</v>
      </c>
      <c r="D455" t="s">
        <v>1937</v>
      </c>
      <c r="E455">
        <v>8</v>
      </c>
      <c r="F455">
        <v>60</v>
      </c>
      <c r="G455">
        <v>65</v>
      </c>
      <c r="H455">
        <v>55</v>
      </c>
      <c r="I455">
        <v>105</v>
      </c>
      <c r="J455">
        <v>95</v>
      </c>
      <c r="K455">
        <v>95</v>
      </c>
      <c r="L455">
        <f>MAX(G455,I455)</f>
        <v>105</v>
      </c>
      <c r="M455">
        <f>MIN(H455,J455)</f>
        <v>55</v>
      </c>
      <c r="N455" s="1">
        <f>(F455*2+31)/2+60</f>
        <v>135.5</v>
      </c>
      <c r="O455" s="1">
        <f>(L455*2+31)/2+5</f>
        <v>125.5</v>
      </c>
      <c r="P455" s="1">
        <f>(M455*2+31)/2+5</f>
        <v>75.5</v>
      </c>
      <c r="Q455" s="1">
        <f>N455*P455</f>
        <v>10230.25</v>
      </c>
      <c r="R455" s="1">
        <f>((H455*2+31)/2+5)*N455</f>
        <v>10230.25</v>
      </c>
      <c r="S455" s="1">
        <f>((J455*2+31)/2+5)*N455</f>
        <v>15650.25</v>
      </c>
      <c r="T455" s="1">
        <v>307.29052247388086</v>
      </c>
      <c r="U455" s="1">
        <f>IF(T455&lt;200, 0, T455)</f>
        <v>307.29052247388086</v>
      </c>
      <c r="V455" s="5">
        <f>U455*O455</f>
        <v>38564.960570472045</v>
      </c>
      <c r="W455" s="2">
        <f>Q455/(constants!$B$1 * constants!$B$2 * (110/250) * AVERAGE(0.8, 1) * 1.5)</f>
        <v>1.5673940021818575</v>
      </c>
      <c r="X455" s="3">
        <v>0.6585415706589518</v>
      </c>
      <c r="Y455" s="1">
        <f>(W455+X455)*O455</f>
        <v>279.35491439152156</v>
      </c>
      <c r="Z455" s="7">
        <v>1.1000000000000001</v>
      </c>
      <c r="AA455" s="7">
        <v>1</v>
      </c>
      <c r="AB455" s="1">
        <f>Y455*Z455*AA455</f>
        <v>307.29040583067376</v>
      </c>
      <c r="AC455" t="str">
        <f>CONCATENATE("https://wiki.52poke.com/wiki/", B455)</f>
        <v>https://wiki.52poke.com/wiki/爱管侍</v>
      </c>
      <c r="AD455" s="6">
        <f>(T455-AB455)^2</f>
        <v>1.3605637760974964E-8</v>
      </c>
      <c r="AE455" t="str">
        <f>IF(ISNUMBER(SEARCH(AE$1,$D455)),"T","")</f>
        <v>T</v>
      </c>
      <c r="AF455" t="str">
        <f>IF(ISNUMBER(SEARCH(AF$1,$D455)),"T","")</f>
        <v/>
      </c>
      <c r="AG455" t="str">
        <f>IF(ISNUMBER(SEARCH(AG$1,$D455)),"T","")</f>
        <v/>
      </c>
      <c r="AH455" t="str">
        <f>IF(ISNUMBER(SEARCH(AH$1,$D455)),"T","")</f>
        <v/>
      </c>
      <c r="AI455" t="str">
        <f>IF(ISNUMBER(SEARCH(AI$1,$D455)),"T","")</f>
        <v/>
      </c>
      <c r="AJ455" t="str">
        <f>IF(ISNUMBER(SEARCH(AJ$1,$D455)),"T","")</f>
        <v/>
      </c>
      <c r="AK455" t="str">
        <f>IF(ISNUMBER(SEARCH(AK$1,$D455)),"T","")</f>
        <v/>
      </c>
      <c r="AL455" t="str">
        <f>IF(ISNUMBER(SEARCH(AL$1,$D455)),"T","")</f>
        <v/>
      </c>
      <c r="AM455" t="str">
        <f>IF(ISNUMBER(SEARCH(AM$1,$D455)),"T","")</f>
        <v/>
      </c>
      <c r="AN455" t="str">
        <f>IF(ISNUMBER(SEARCH(AN$1,$D455)),"T","")</f>
        <v/>
      </c>
      <c r="AO455" t="str">
        <f>IF(ISNUMBER(SEARCH(AO$1,$D455)),"T","")</f>
        <v>T</v>
      </c>
      <c r="AP455" t="str">
        <f>IF(ISNUMBER(SEARCH(AP$1,$D455)),"T","")</f>
        <v/>
      </c>
      <c r="AQ455" t="str">
        <f>IF(ISNUMBER(SEARCH(AQ$1,$D455)),"T","")</f>
        <v/>
      </c>
      <c r="AR455" t="str">
        <f>IF(ISNUMBER(SEARCH(AR$1,$D455)),"T","")</f>
        <v/>
      </c>
      <c r="AS455" t="str">
        <f>IF(ISNUMBER(SEARCH(AS$1,$D455)),"T","")</f>
        <v/>
      </c>
      <c r="AT455" t="str">
        <f>IF(ISNUMBER(SEARCH(AT$1,$D455)),"T","")</f>
        <v/>
      </c>
      <c r="AU455" t="str">
        <f>IF(ISNUMBER(SEARCH(AU$1,$D455)),"T","")</f>
        <v/>
      </c>
      <c r="AV455" t="str">
        <f>IF(ISNUMBER(SEARCH(AV$1,$D455)),"T","")</f>
        <v/>
      </c>
    </row>
    <row r="456" spans="1:48" x14ac:dyDescent="0.85">
      <c r="A456">
        <v>106</v>
      </c>
      <c r="B456" t="s">
        <v>260</v>
      </c>
      <c r="C456" t="s">
        <v>261</v>
      </c>
      <c r="D456" t="s">
        <v>143</v>
      </c>
      <c r="E456">
        <v>1</v>
      </c>
      <c r="F456">
        <v>50</v>
      </c>
      <c r="G456">
        <v>120</v>
      </c>
      <c r="H456">
        <v>53</v>
      </c>
      <c r="I456">
        <v>35</v>
      </c>
      <c r="J456">
        <v>110</v>
      </c>
      <c r="K456">
        <v>87</v>
      </c>
      <c r="L456">
        <f>MAX(G456,I456)</f>
        <v>120</v>
      </c>
      <c r="M456">
        <f>MIN(H456,J456)</f>
        <v>53</v>
      </c>
      <c r="N456" s="1">
        <f>(F456*2+31)/2+60</f>
        <v>125.5</v>
      </c>
      <c r="O456" s="1">
        <f>(L456*2+31)/2+5</f>
        <v>140.5</v>
      </c>
      <c r="P456" s="1">
        <f>(M456*2+31)/2+5</f>
        <v>73.5</v>
      </c>
      <c r="Q456" s="1">
        <f>N456*P456</f>
        <v>9224.25</v>
      </c>
      <c r="R456" s="1">
        <f>((H456*2+31)/2+5)*N456</f>
        <v>9224.25</v>
      </c>
      <c r="S456" s="1">
        <f>((J456*2+31)/2+5)*N456</f>
        <v>16377.75</v>
      </c>
      <c r="T456" s="1">
        <v>307.14931231557267</v>
      </c>
      <c r="U456" s="1">
        <f>IF(T456&lt;200, 0, T456)</f>
        <v>307.14931231557267</v>
      </c>
      <c r="V456" s="5">
        <f>U456*O456</f>
        <v>43154.478380337961</v>
      </c>
      <c r="W456" s="2">
        <f>Q456/(constants!$B$1 * constants!$B$2 * (110/250) * AVERAGE(0.8, 1) * 1.5)</f>
        <v>1.4132630311699126</v>
      </c>
      <c r="X456" s="3">
        <v>0.57411448142854959</v>
      </c>
      <c r="Y456" s="1">
        <f>(W456+X456)*O456</f>
        <v>279.22654052008397</v>
      </c>
      <c r="Z456" s="7">
        <v>1.1000000000000001</v>
      </c>
      <c r="AA456" s="7">
        <v>1</v>
      </c>
      <c r="AB456" s="1">
        <f>Y456*Z456*AA456</f>
        <v>307.14919457209237</v>
      </c>
      <c r="AC456" t="str">
        <f>CONCATENATE("https://wiki.52poke.com/wiki/", B456)</f>
        <v>https://wiki.52poke.com/wiki/飞腿郎</v>
      </c>
      <c r="AD456" s="6">
        <f>(T456-AB456)^2</f>
        <v>1.3863527153763802E-8</v>
      </c>
      <c r="AE456" t="str">
        <f>IF(ISNUMBER(SEARCH(AE$1,$D456)),"T","")</f>
        <v/>
      </c>
      <c r="AF456" t="str">
        <f>IF(ISNUMBER(SEARCH(AF$1,$D456)),"T","")</f>
        <v/>
      </c>
      <c r="AG456" t="str">
        <f>IF(ISNUMBER(SEARCH(AG$1,$D456)),"T","")</f>
        <v/>
      </c>
      <c r="AH456" t="str">
        <f>IF(ISNUMBER(SEARCH(AH$1,$D456)),"T","")</f>
        <v/>
      </c>
      <c r="AI456" t="str">
        <f>IF(ISNUMBER(SEARCH(AI$1,$D456)),"T","")</f>
        <v/>
      </c>
      <c r="AJ456" t="str">
        <f>IF(ISNUMBER(SEARCH(AJ$1,$D456)),"T","")</f>
        <v/>
      </c>
      <c r="AK456" t="str">
        <f>IF(ISNUMBER(SEARCH(AK$1,$D456)),"T","")</f>
        <v>T</v>
      </c>
      <c r="AL456" t="str">
        <f>IF(ISNUMBER(SEARCH(AL$1,$D456)),"T","")</f>
        <v/>
      </c>
      <c r="AM456" t="str">
        <f>IF(ISNUMBER(SEARCH(AM$1,$D456)),"T","")</f>
        <v/>
      </c>
      <c r="AN456" t="str">
        <f>IF(ISNUMBER(SEARCH(AN$1,$D456)),"T","")</f>
        <v/>
      </c>
      <c r="AO456" t="str">
        <f>IF(ISNUMBER(SEARCH(AO$1,$D456)),"T","")</f>
        <v/>
      </c>
      <c r="AP456" t="str">
        <f>IF(ISNUMBER(SEARCH(AP$1,$D456)),"T","")</f>
        <v/>
      </c>
      <c r="AQ456" t="str">
        <f>IF(ISNUMBER(SEARCH(AQ$1,$D456)),"T","")</f>
        <v/>
      </c>
      <c r="AR456" t="str">
        <f>IF(ISNUMBER(SEARCH(AR$1,$D456)),"T","")</f>
        <v/>
      </c>
      <c r="AS456" t="str">
        <f>IF(ISNUMBER(SEARCH(AS$1,$D456)),"T","")</f>
        <v/>
      </c>
      <c r="AT456" t="str">
        <f>IF(ISNUMBER(SEARCH(AT$1,$D456)),"T","")</f>
        <v/>
      </c>
      <c r="AU456" t="str">
        <f>IF(ISNUMBER(SEARCH(AU$1,$D456)),"T","")</f>
        <v/>
      </c>
      <c r="AV456" t="str">
        <f>IF(ISNUMBER(SEARCH(AV$1,$D456)),"T","")</f>
        <v/>
      </c>
    </row>
    <row r="457" spans="1:48" x14ac:dyDescent="0.85">
      <c r="A457">
        <v>272</v>
      </c>
      <c r="B457" t="s">
        <v>631</v>
      </c>
      <c r="C457" t="s">
        <v>632</v>
      </c>
      <c r="D457" t="s">
        <v>627</v>
      </c>
      <c r="E457">
        <v>3</v>
      </c>
      <c r="F457">
        <v>80</v>
      </c>
      <c r="G457">
        <v>70</v>
      </c>
      <c r="H457">
        <v>70</v>
      </c>
      <c r="I457">
        <v>90</v>
      </c>
      <c r="J457">
        <v>100</v>
      </c>
      <c r="K457">
        <v>70</v>
      </c>
      <c r="L457">
        <f>MAX(G457,I457)</f>
        <v>90</v>
      </c>
      <c r="M457">
        <f>MIN(H457,J457)</f>
        <v>70</v>
      </c>
      <c r="N457" s="1">
        <f>(F457*2+31)/2+60</f>
        <v>155.5</v>
      </c>
      <c r="O457" s="1">
        <f>(L457*2+31)/2+5</f>
        <v>110.5</v>
      </c>
      <c r="P457" s="1">
        <f>(M457*2+31)/2+5</f>
        <v>90.5</v>
      </c>
      <c r="Q457" s="1">
        <f>N457*P457</f>
        <v>14072.75</v>
      </c>
      <c r="R457" s="1">
        <f>((H457*2+31)/2+5)*N457</f>
        <v>14072.75</v>
      </c>
      <c r="S457" s="1">
        <f>((J457*2+31)/2+5)*N457</f>
        <v>18737.75</v>
      </c>
      <c r="T457" s="1">
        <v>307.02182427279752</v>
      </c>
      <c r="U457" s="1">
        <f>IF(T457&lt;200, 0, T457)</f>
        <v>307.02182427279752</v>
      </c>
      <c r="V457" s="5">
        <f>U457*O457</f>
        <v>33925.911582144123</v>
      </c>
      <c r="W457" s="2">
        <f>Q457/(constants!$B$1 * constants!$B$2 * (110/250) * AVERAGE(0.8, 1) * 1.5)</f>
        <v>2.1561099625331477</v>
      </c>
      <c r="X457" s="3">
        <v>0.36977800946221484</v>
      </c>
      <c r="Y457" s="1">
        <f>(W457+X457)*O457</f>
        <v>279.11062090548756</v>
      </c>
      <c r="Z457" s="7">
        <v>1.1000000000000001</v>
      </c>
      <c r="AA457" s="7">
        <v>1</v>
      </c>
      <c r="AB457" s="1">
        <f>Y457*Z457*AA457</f>
        <v>307.02168299603636</v>
      </c>
      <c r="AC457" t="str">
        <f>CONCATENATE("https://wiki.52poke.com/wiki/", B457)</f>
        <v>https://wiki.52poke.com/wiki/乐天河童</v>
      </c>
      <c r="AD457" s="6">
        <f>(T457-AB457)^2</f>
        <v>1.9959123242586917E-8</v>
      </c>
      <c r="AE457" t="str">
        <f>IF(ISNUMBER(SEARCH(AE$1,$D457)),"T","")</f>
        <v/>
      </c>
      <c r="AF457" t="str">
        <f>IF(ISNUMBER(SEARCH(AF$1,$D457)),"T","")</f>
        <v/>
      </c>
      <c r="AG457" t="str">
        <f>IF(ISNUMBER(SEARCH(AG$1,$D457)),"T","")</f>
        <v>T</v>
      </c>
      <c r="AH457" t="str">
        <f>IF(ISNUMBER(SEARCH(AH$1,$D457)),"T","")</f>
        <v>T</v>
      </c>
      <c r="AI457" t="str">
        <f>IF(ISNUMBER(SEARCH(AI$1,$D457)),"T","")</f>
        <v/>
      </c>
      <c r="AJ457" t="str">
        <f>IF(ISNUMBER(SEARCH(AJ$1,$D457)),"T","")</f>
        <v/>
      </c>
      <c r="AK457" t="str">
        <f>IF(ISNUMBER(SEARCH(AK$1,$D457)),"T","")</f>
        <v/>
      </c>
      <c r="AL457" t="str">
        <f>IF(ISNUMBER(SEARCH(AL$1,$D457)),"T","")</f>
        <v/>
      </c>
      <c r="AM457" t="str">
        <f>IF(ISNUMBER(SEARCH(AM$1,$D457)),"T","")</f>
        <v/>
      </c>
      <c r="AN457" t="str">
        <f>IF(ISNUMBER(SEARCH(AN$1,$D457)),"T","")</f>
        <v/>
      </c>
      <c r="AO457" t="str">
        <f>IF(ISNUMBER(SEARCH(AO$1,$D457)),"T","")</f>
        <v/>
      </c>
      <c r="AP457" t="str">
        <f>IF(ISNUMBER(SEARCH(AP$1,$D457)),"T","")</f>
        <v/>
      </c>
      <c r="AQ457" t="str">
        <f>IF(ISNUMBER(SEARCH(AQ$1,$D457)),"T","")</f>
        <v/>
      </c>
      <c r="AR457" t="str">
        <f>IF(ISNUMBER(SEARCH(AR$1,$D457)),"T","")</f>
        <v/>
      </c>
      <c r="AS457" t="str">
        <f>IF(ISNUMBER(SEARCH(AS$1,$D457)),"T","")</f>
        <v/>
      </c>
      <c r="AT457" t="str">
        <f>IF(ISNUMBER(SEARCH(AT$1,$D457)),"T","")</f>
        <v/>
      </c>
      <c r="AU457" t="str">
        <f>IF(ISNUMBER(SEARCH(AU$1,$D457)),"T","")</f>
        <v/>
      </c>
      <c r="AV457" t="str">
        <f>IF(ISNUMBER(SEARCH(AV$1,$D457)),"T","")</f>
        <v/>
      </c>
    </row>
    <row r="458" spans="1:48" x14ac:dyDescent="0.85">
      <c r="A458">
        <v>949</v>
      </c>
      <c r="B458" t="s">
        <v>2095</v>
      </c>
      <c r="C458" t="s">
        <v>2096</v>
      </c>
      <c r="D458" t="s">
        <v>2093</v>
      </c>
      <c r="E458">
        <v>9</v>
      </c>
      <c r="F458">
        <v>80</v>
      </c>
      <c r="G458">
        <v>70</v>
      </c>
      <c r="H458">
        <v>65</v>
      </c>
      <c r="I458">
        <v>80</v>
      </c>
      <c r="J458">
        <v>120</v>
      </c>
      <c r="K458">
        <v>100</v>
      </c>
      <c r="L458">
        <f>MAX(G458,I458)</f>
        <v>80</v>
      </c>
      <c r="M458">
        <f>MIN(H458,J458)</f>
        <v>65</v>
      </c>
      <c r="N458" s="1">
        <f>(F458*2+31)/2+60</f>
        <v>155.5</v>
      </c>
      <c r="O458" s="1">
        <f>(L458*2+31)/2+5</f>
        <v>100.5</v>
      </c>
      <c r="P458" s="1">
        <f>(M458*2+31)/2+5</f>
        <v>85.5</v>
      </c>
      <c r="Q458" s="1">
        <f>N458*P458</f>
        <v>13295.25</v>
      </c>
      <c r="R458" s="1">
        <f>((H458*2+31)/2+5)*N458</f>
        <v>13295.25</v>
      </c>
      <c r="S458" s="1">
        <f>((J458*2+31)/2+5)*N458</f>
        <v>21847.75</v>
      </c>
      <c r="T458" s="1">
        <v>306.46218960448766</v>
      </c>
      <c r="U458" s="1">
        <f>IF(T458&lt;200, 0, T458)</f>
        <v>306.46218960448766</v>
      </c>
      <c r="V458" s="5">
        <f>U458*O458</f>
        <v>30799.450055251011</v>
      </c>
      <c r="W458" s="2">
        <f>Q458/(constants!$B$1 * constants!$B$2 * (110/250) * AVERAGE(0.8, 1) * 1.5)</f>
        <v>2.0369878651556257</v>
      </c>
      <c r="X458" s="3">
        <v>0.73517014671170555</v>
      </c>
      <c r="Y458" s="1">
        <f>(W458+X458)*O458</f>
        <v>278.60188019266678</v>
      </c>
      <c r="Z458" s="7">
        <v>1.1000000000000001</v>
      </c>
      <c r="AA458" s="7">
        <v>1</v>
      </c>
      <c r="AB458" s="1">
        <f>Y458*Z458*AA458</f>
        <v>306.46206821193351</v>
      </c>
      <c r="AC458" t="str">
        <f>CONCATENATE("https://wiki.52poke.com/wiki/", B458)</f>
        <v>https://wiki.52poke.com/wiki/陆地水母</v>
      </c>
      <c r="AD458" s="6">
        <f>(T458-AB458)^2</f>
        <v>1.4736152202872391E-8</v>
      </c>
      <c r="AE458" t="str">
        <f>IF(ISNUMBER(SEARCH(AE$1,$D458)),"T","")</f>
        <v/>
      </c>
      <c r="AF458" t="str">
        <f>IF(ISNUMBER(SEARCH(AF$1,$D458)),"T","")</f>
        <v/>
      </c>
      <c r="AG458" t="str">
        <f>IF(ISNUMBER(SEARCH(AG$1,$D458)),"T","")</f>
        <v/>
      </c>
      <c r="AH458" t="str">
        <f>IF(ISNUMBER(SEARCH(AH$1,$D458)),"T","")</f>
        <v>T</v>
      </c>
      <c r="AI458" t="str">
        <f>IF(ISNUMBER(SEARCH(AI$1,$D458)),"T","")</f>
        <v/>
      </c>
      <c r="AJ458" t="str">
        <f>IF(ISNUMBER(SEARCH(AJ$1,$D458)),"T","")</f>
        <v/>
      </c>
      <c r="AK458" t="str">
        <f>IF(ISNUMBER(SEARCH(AK$1,$D458)),"T","")</f>
        <v/>
      </c>
      <c r="AL458" t="str">
        <f>IF(ISNUMBER(SEARCH(AL$1,$D458)),"T","")</f>
        <v/>
      </c>
      <c r="AM458" t="str">
        <f>IF(ISNUMBER(SEARCH(AM$1,$D458)),"T","")</f>
        <v>T</v>
      </c>
      <c r="AN458" t="str">
        <f>IF(ISNUMBER(SEARCH(AN$1,$D458)),"T","")</f>
        <v/>
      </c>
      <c r="AO458" t="str">
        <f>IF(ISNUMBER(SEARCH(AO$1,$D458)),"T","")</f>
        <v/>
      </c>
      <c r="AP458" t="str">
        <f>IF(ISNUMBER(SEARCH(AP$1,$D458)),"T","")</f>
        <v/>
      </c>
      <c r="AQ458" t="str">
        <f>IF(ISNUMBER(SEARCH(AQ$1,$D458)),"T","")</f>
        <v/>
      </c>
      <c r="AR458" t="str">
        <f>IF(ISNUMBER(SEARCH(AR$1,$D458)),"T","")</f>
        <v/>
      </c>
      <c r="AS458" t="str">
        <f>IF(ISNUMBER(SEARCH(AS$1,$D458)),"T","")</f>
        <v/>
      </c>
      <c r="AT458" t="str">
        <f>IF(ISNUMBER(SEARCH(AT$1,$D458)),"T","")</f>
        <v/>
      </c>
      <c r="AU458" t="str">
        <f>IF(ISNUMBER(SEARCH(AU$1,$D458)),"T","")</f>
        <v/>
      </c>
      <c r="AV458" t="str">
        <f>IF(ISNUMBER(SEARCH(AV$1,$D458)),"T","")</f>
        <v/>
      </c>
    </row>
    <row r="459" spans="1:48" x14ac:dyDescent="0.85">
      <c r="A459">
        <v>215</v>
      </c>
      <c r="B459" t="s">
        <v>507</v>
      </c>
      <c r="C459" t="s">
        <v>509</v>
      </c>
      <c r="D459" t="s">
        <v>508</v>
      </c>
      <c r="E459">
        <v>2</v>
      </c>
      <c r="F459">
        <v>55</v>
      </c>
      <c r="G459">
        <v>95</v>
      </c>
      <c r="H459">
        <v>55</v>
      </c>
      <c r="I459">
        <v>35</v>
      </c>
      <c r="J459">
        <v>75</v>
      </c>
      <c r="K459">
        <v>115</v>
      </c>
      <c r="L459">
        <f>MAX(G459,I459)</f>
        <v>95</v>
      </c>
      <c r="M459">
        <f>MIN(H459,J459)</f>
        <v>55</v>
      </c>
      <c r="N459" s="1">
        <f>(F459*2+31)/2+60</f>
        <v>130.5</v>
      </c>
      <c r="O459" s="1">
        <f>(L459*2+31)/2+5</f>
        <v>115.5</v>
      </c>
      <c r="P459" s="1">
        <f>(M459*2+31)/2+5</f>
        <v>75.5</v>
      </c>
      <c r="Q459" s="1">
        <f>N459*P459</f>
        <v>9852.75</v>
      </c>
      <c r="R459" s="1">
        <f>((H459*2+31)/2+5)*N459</f>
        <v>9852.75</v>
      </c>
      <c r="S459" s="1">
        <f>((J459*2+31)/2+5)*N459</f>
        <v>12462.75</v>
      </c>
      <c r="T459" s="1">
        <v>306.28706048205447</v>
      </c>
      <c r="U459" s="1">
        <f>IF(T459&lt;200, 0, T459)</f>
        <v>306.28706048205447</v>
      </c>
      <c r="V459" s="5">
        <f>U459*O459</f>
        <v>35376.155485677293</v>
      </c>
      <c r="W459" s="2">
        <f>Q459/(constants!$B$1 * constants!$B$2 * (110/250) * AVERAGE(0.8, 1) * 1.5)</f>
        <v>1.5095565851271764</v>
      </c>
      <c r="X459" s="3">
        <v>0.90120262065276735</v>
      </c>
      <c r="Y459" s="1">
        <f>(W459+X459)*O459</f>
        <v>278.44268826758349</v>
      </c>
      <c r="Z459" s="7">
        <v>1.1000000000000001</v>
      </c>
      <c r="AA459" s="7">
        <v>1</v>
      </c>
      <c r="AB459" s="1">
        <f>Y459*Z459*AA459</f>
        <v>306.28695709434186</v>
      </c>
      <c r="AC459" t="str">
        <f>CONCATENATE("https://wiki.52poke.com/wiki/", B459)</f>
        <v>https://wiki.52poke.com/wiki/狃拉</v>
      </c>
      <c r="AD459" s="6">
        <f>(T459-AB459)^2</f>
        <v>1.0689019119412801E-8</v>
      </c>
      <c r="AE459" t="str">
        <f>IF(ISNUMBER(SEARCH(AE$1,$D459)),"T","")</f>
        <v/>
      </c>
      <c r="AF459" t="str">
        <f>IF(ISNUMBER(SEARCH(AF$1,$D459)),"T","")</f>
        <v/>
      </c>
      <c r="AG459" t="str">
        <f>IF(ISNUMBER(SEARCH(AG$1,$D459)),"T","")</f>
        <v/>
      </c>
      <c r="AH459" t="str">
        <f>IF(ISNUMBER(SEARCH(AH$1,$D459)),"T","")</f>
        <v/>
      </c>
      <c r="AI459" t="str">
        <f>IF(ISNUMBER(SEARCH(AI$1,$D459)),"T","")</f>
        <v/>
      </c>
      <c r="AJ459" t="str">
        <f>IF(ISNUMBER(SEARCH(AJ$1,$D459)),"T","")</f>
        <v/>
      </c>
      <c r="AK459" t="str">
        <f>IF(ISNUMBER(SEARCH(AK$1,$D459)),"T","")</f>
        <v>T</v>
      </c>
      <c r="AL459" t="str">
        <f>IF(ISNUMBER(SEARCH(AL$1,$D459)),"T","")</f>
        <v>T</v>
      </c>
      <c r="AM459" t="str">
        <f>IF(ISNUMBER(SEARCH(AM$1,$D459)),"T","")</f>
        <v/>
      </c>
      <c r="AN459" t="str">
        <f>IF(ISNUMBER(SEARCH(AN$1,$D459)),"T","")</f>
        <v/>
      </c>
      <c r="AO459" t="str">
        <f>IF(ISNUMBER(SEARCH(AO$1,$D459)),"T","")</f>
        <v/>
      </c>
      <c r="AP459" t="str">
        <f>IF(ISNUMBER(SEARCH(AP$1,$D459)),"T","")</f>
        <v/>
      </c>
      <c r="AQ459" t="str">
        <f>IF(ISNUMBER(SEARCH(AQ$1,$D459)),"T","")</f>
        <v/>
      </c>
      <c r="AR459" t="str">
        <f>IF(ISNUMBER(SEARCH(AR$1,$D459)),"T","")</f>
        <v/>
      </c>
      <c r="AS459" t="str">
        <f>IF(ISNUMBER(SEARCH(AS$1,$D459)),"T","")</f>
        <v/>
      </c>
      <c r="AT459" t="str">
        <f>IF(ISNUMBER(SEARCH(AT$1,$D459)),"T","")</f>
        <v/>
      </c>
      <c r="AU459" t="str">
        <f>IF(ISNUMBER(SEARCH(AU$1,$D459)),"T","")</f>
        <v/>
      </c>
      <c r="AV459" t="str">
        <f>IF(ISNUMBER(SEARCH(AV$1,$D459)),"T","")</f>
        <v/>
      </c>
    </row>
    <row r="460" spans="1:48" x14ac:dyDescent="0.85">
      <c r="A460">
        <v>735</v>
      </c>
      <c r="B460" t="s">
        <v>1633</v>
      </c>
      <c r="C460" t="s">
        <v>1634</v>
      </c>
      <c r="D460" t="s">
        <v>265</v>
      </c>
      <c r="E460">
        <v>7</v>
      </c>
      <c r="F460">
        <v>88</v>
      </c>
      <c r="G460">
        <v>110</v>
      </c>
      <c r="H460">
        <v>60</v>
      </c>
      <c r="I460">
        <v>55</v>
      </c>
      <c r="J460">
        <v>60</v>
      </c>
      <c r="K460">
        <v>45</v>
      </c>
      <c r="L460">
        <f>MAX(G460,I460)</f>
        <v>110</v>
      </c>
      <c r="M460">
        <f>MIN(H460,J460)</f>
        <v>60</v>
      </c>
      <c r="N460" s="1">
        <f>(F460*2+31)/2+60</f>
        <v>163.5</v>
      </c>
      <c r="O460" s="1">
        <f>(L460*2+31)/2+5</f>
        <v>130.5</v>
      </c>
      <c r="P460" s="1">
        <f>(M460*2+31)/2+5</f>
        <v>80.5</v>
      </c>
      <c r="Q460" s="1">
        <f>N460*P460</f>
        <v>13161.75</v>
      </c>
      <c r="R460" s="1">
        <f>((H460*2+31)/2+5)*N460</f>
        <v>13161.75</v>
      </c>
      <c r="S460" s="1">
        <f>((J460*2+31)/2+5)*N460</f>
        <v>13161.75</v>
      </c>
      <c r="T460" s="1">
        <v>306.24922924491295</v>
      </c>
      <c r="U460" s="1">
        <f>IF(T460&lt;200, 0, T460)</f>
        <v>306.24922924491295</v>
      </c>
      <c r="V460" s="5">
        <f>U460*O460</f>
        <v>39965.524416461143</v>
      </c>
      <c r="W460" s="2">
        <f>Q460/(constants!$B$1 * constants!$B$2 * (110/250) * AVERAGE(0.8, 1) * 1.5)</f>
        <v>2.0165341030978778</v>
      </c>
      <c r="X460" s="3">
        <v>0.11686243607703017</v>
      </c>
      <c r="Y460" s="1">
        <f>(W460+X460)*O460</f>
        <v>278.40824836232554</v>
      </c>
      <c r="Z460" s="7">
        <v>1.1000000000000001</v>
      </c>
      <c r="AA460" s="7">
        <v>1</v>
      </c>
      <c r="AB460" s="1">
        <f>Y460*Z460*AA460</f>
        <v>306.24907319855811</v>
      </c>
      <c r="AC460" t="str">
        <f>CONCATENATE("https://wiki.52poke.com/wiki/", B460)</f>
        <v>https://wiki.52poke.com/wiki/猫鼬探长</v>
      </c>
      <c r="AD460" s="6">
        <f>(T460-AB460)^2</f>
        <v>2.4350464860656541E-8</v>
      </c>
      <c r="AE460" t="str">
        <f>IF(ISNUMBER(SEARCH(AE$1,$D460)),"T","")</f>
        <v>T</v>
      </c>
      <c r="AF460" t="str">
        <f>IF(ISNUMBER(SEARCH(AF$1,$D460)),"T","")</f>
        <v/>
      </c>
      <c r="AG460" t="str">
        <f>IF(ISNUMBER(SEARCH(AG$1,$D460)),"T","")</f>
        <v/>
      </c>
      <c r="AH460" t="str">
        <f>IF(ISNUMBER(SEARCH(AH$1,$D460)),"T","")</f>
        <v/>
      </c>
      <c r="AI460" t="str">
        <f>IF(ISNUMBER(SEARCH(AI$1,$D460)),"T","")</f>
        <v/>
      </c>
      <c r="AJ460" t="str">
        <f>IF(ISNUMBER(SEARCH(AJ$1,$D460)),"T","")</f>
        <v/>
      </c>
      <c r="AK460" t="str">
        <f>IF(ISNUMBER(SEARCH(AK$1,$D460)),"T","")</f>
        <v/>
      </c>
      <c r="AL460" t="str">
        <f>IF(ISNUMBER(SEARCH(AL$1,$D460)),"T","")</f>
        <v/>
      </c>
      <c r="AM460" t="str">
        <f>IF(ISNUMBER(SEARCH(AM$1,$D460)),"T","")</f>
        <v/>
      </c>
      <c r="AN460" t="str">
        <f>IF(ISNUMBER(SEARCH(AN$1,$D460)),"T","")</f>
        <v/>
      </c>
      <c r="AO460" t="str">
        <f>IF(ISNUMBER(SEARCH(AO$1,$D460)),"T","")</f>
        <v/>
      </c>
      <c r="AP460" t="str">
        <f>IF(ISNUMBER(SEARCH(AP$1,$D460)),"T","")</f>
        <v/>
      </c>
      <c r="AQ460" t="str">
        <f>IF(ISNUMBER(SEARCH(AQ$1,$D460)),"T","")</f>
        <v/>
      </c>
      <c r="AR460" t="str">
        <f>IF(ISNUMBER(SEARCH(AR$1,$D460)),"T","")</f>
        <v/>
      </c>
      <c r="AS460" t="str">
        <f>IF(ISNUMBER(SEARCH(AS$1,$D460)),"T","")</f>
        <v/>
      </c>
      <c r="AT460" t="str">
        <f>IF(ISNUMBER(SEARCH(AT$1,$D460)),"T","")</f>
        <v/>
      </c>
      <c r="AU460" t="str">
        <f>IF(ISNUMBER(SEARCH(AU$1,$D460)),"T","")</f>
        <v/>
      </c>
      <c r="AV460" t="str">
        <f>IF(ISNUMBER(SEARCH(AV$1,$D460)),"T","")</f>
        <v/>
      </c>
    </row>
    <row r="461" spans="1:48" x14ac:dyDescent="0.85">
      <c r="A461">
        <v>711</v>
      </c>
      <c r="B461" t="s">
        <v>1580</v>
      </c>
      <c r="C461" t="s">
        <v>1581</v>
      </c>
      <c r="D461" t="s">
        <v>1574</v>
      </c>
      <c r="E461">
        <v>6</v>
      </c>
      <c r="F461">
        <v>55</v>
      </c>
      <c r="G461">
        <v>85</v>
      </c>
      <c r="H461">
        <v>122</v>
      </c>
      <c r="I461">
        <v>58</v>
      </c>
      <c r="J461">
        <v>75</v>
      </c>
      <c r="K461">
        <v>99</v>
      </c>
      <c r="L461">
        <f>MAX(G461,I461)</f>
        <v>85</v>
      </c>
      <c r="M461">
        <f>MIN(H461,J461)</f>
        <v>75</v>
      </c>
      <c r="N461" s="1">
        <f>(F461*2+31)/2+60</f>
        <v>130.5</v>
      </c>
      <c r="O461" s="1">
        <f>(L461*2+31)/2+5</f>
        <v>105.5</v>
      </c>
      <c r="P461" s="1">
        <f>(M461*2+31)/2+5</f>
        <v>95.5</v>
      </c>
      <c r="Q461" s="1">
        <f>N461*P461</f>
        <v>12462.75</v>
      </c>
      <c r="R461" s="1">
        <f>((H461*2+31)/2+5)*N461</f>
        <v>18596.25</v>
      </c>
      <c r="S461" s="1">
        <f>((J461*2+31)/2+5)*N461</f>
        <v>12462.75</v>
      </c>
      <c r="T461" s="1">
        <v>306.16463832948676</v>
      </c>
      <c r="U461" s="1">
        <f>IF(T461&lt;200, 0, T461)</f>
        <v>306.16463832948676</v>
      </c>
      <c r="V461" s="5">
        <f>U461*O461</f>
        <v>32300.369343760853</v>
      </c>
      <c r="W461" s="2">
        <f>Q461/(constants!$B$1 * constants!$B$2 * (110/250) * AVERAGE(0.8, 1) * 1.5)</f>
        <v>1.9094391242337132</v>
      </c>
      <c r="X461" s="3">
        <v>0.72877301602330924</v>
      </c>
      <c r="Y461" s="1">
        <f>(W461+X461)*O461</f>
        <v>278.33138079711586</v>
      </c>
      <c r="Z461" s="7">
        <v>1.1000000000000001</v>
      </c>
      <c r="AA461" s="7">
        <v>1</v>
      </c>
      <c r="AB461" s="1">
        <f>Y461*Z461*AA461</f>
        <v>306.16451887682746</v>
      </c>
      <c r="AC461" t="str">
        <f>CONCATENATE("https://wiki.52poke.com/wiki/", B461)</f>
        <v>https://wiki.52poke.com/wiki/南瓜怪人</v>
      </c>
      <c r="AD461" s="6">
        <f>(T461-AB461)^2</f>
        <v>1.42689378151206E-8</v>
      </c>
      <c r="AE461" t="str">
        <f>IF(ISNUMBER(SEARCH(AE$1,$D461)),"T","")</f>
        <v/>
      </c>
      <c r="AF461" t="str">
        <f>IF(ISNUMBER(SEARCH(AF$1,$D461)),"T","")</f>
        <v/>
      </c>
      <c r="AG461" t="str">
        <f>IF(ISNUMBER(SEARCH(AG$1,$D461)),"T","")</f>
        <v/>
      </c>
      <c r="AH461" t="str">
        <f>IF(ISNUMBER(SEARCH(AH$1,$D461)),"T","")</f>
        <v>T</v>
      </c>
      <c r="AI461" t="str">
        <f>IF(ISNUMBER(SEARCH(AI$1,$D461)),"T","")</f>
        <v/>
      </c>
      <c r="AJ461" t="str">
        <f>IF(ISNUMBER(SEARCH(AJ$1,$D461)),"T","")</f>
        <v/>
      </c>
      <c r="AK461" t="str">
        <f>IF(ISNUMBER(SEARCH(AK$1,$D461)),"T","")</f>
        <v/>
      </c>
      <c r="AL461" t="str">
        <f>IF(ISNUMBER(SEARCH(AL$1,$D461)),"T","")</f>
        <v/>
      </c>
      <c r="AM461" t="str">
        <f>IF(ISNUMBER(SEARCH(AM$1,$D461)),"T","")</f>
        <v/>
      </c>
      <c r="AN461" t="str">
        <f>IF(ISNUMBER(SEARCH(AN$1,$D461)),"T","")</f>
        <v/>
      </c>
      <c r="AO461" t="str">
        <f>IF(ISNUMBER(SEARCH(AO$1,$D461)),"T","")</f>
        <v/>
      </c>
      <c r="AP461" t="str">
        <f>IF(ISNUMBER(SEARCH(AP$1,$D461)),"T","")</f>
        <v/>
      </c>
      <c r="AQ461" t="str">
        <f>IF(ISNUMBER(SEARCH(AQ$1,$D461)),"T","")</f>
        <v/>
      </c>
      <c r="AR461" t="str">
        <f>IF(ISNUMBER(SEARCH(AR$1,$D461)),"T","")</f>
        <v>T</v>
      </c>
      <c r="AS461" t="str">
        <f>IF(ISNUMBER(SEARCH(AS$1,$D461)),"T","")</f>
        <v/>
      </c>
      <c r="AT461" t="str">
        <f>IF(ISNUMBER(SEARCH(AT$1,$D461)),"T","")</f>
        <v/>
      </c>
      <c r="AU461" t="str">
        <f>IF(ISNUMBER(SEARCH(AU$1,$D461)),"T","")</f>
        <v/>
      </c>
      <c r="AV461" t="str">
        <f>IF(ISNUMBER(SEARCH(AV$1,$D461)),"T","")</f>
        <v/>
      </c>
    </row>
    <row r="462" spans="1:48" x14ac:dyDescent="0.85">
      <c r="A462">
        <v>326</v>
      </c>
      <c r="B462" t="s">
        <v>750</v>
      </c>
      <c r="C462" t="s">
        <v>751</v>
      </c>
      <c r="D462" t="s">
        <v>160</v>
      </c>
      <c r="E462">
        <v>3</v>
      </c>
      <c r="F462">
        <v>80</v>
      </c>
      <c r="G462">
        <v>45</v>
      </c>
      <c r="H462">
        <v>65</v>
      </c>
      <c r="I462">
        <v>90</v>
      </c>
      <c r="J462">
        <v>110</v>
      </c>
      <c r="K462">
        <v>80</v>
      </c>
      <c r="L462">
        <f>MAX(G462,I462)</f>
        <v>90</v>
      </c>
      <c r="M462">
        <f>MIN(H462,J462)</f>
        <v>65</v>
      </c>
      <c r="N462" s="1">
        <f>(F462*2+31)/2+60</f>
        <v>155.5</v>
      </c>
      <c r="O462" s="1">
        <f>(L462*2+31)/2+5</f>
        <v>110.5</v>
      </c>
      <c r="P462" s="1">
        <f>(M462*2+31)/2+5</f>
        <v>85.5</v>
      </c>
      <c r="Q462" s="1">
        <f>N462*P462</f>
        <v>13295.25</v>
      </c>
      <c r="R462" s="1">
        <f>((H462*2+31)/2+5)*N462</f>
        <v>13295.25</v>
      </c>
      <c r="S462" s="1">
        <f>((J462*2+31)/2+5)*N462</f>
        <v>20292.75</v>
      </c>
      <c r="T462" s="1">
        <v>305.99428890980096</v>
      </c>
      <c r="U462" s="1">
        <f>IF(T462&lt;200, 0, T462)</f>
        <v>305.99428890980096</v>
      </c>
      <c r="V462" s="5">
        <f>U462*O462</f>
        <v>33812.368924533002</v>
      </c>
      <c r="W462" s="2">
        <f>Q462/(constants!$B$1 * constants!$B$2 * (110/250) * AVERAGE(0.8, 1) * 1.5)</f>
        <v>2.0369878651556257</v>
      </c>
      <c r="X462" s="3">
        <v>0.48044656872660896</v>
      </c>
      <c r="Y462" s="1">
        <f>(W462+X462)*O462</f>
        <v>278.17650494398691</v>
      </c>
      <c r="Z462" s="7">
        <v>1.1000000000000001</v>
      </c>
      <c r="AA462" s="7">
        <v>1</v>
      </c>
      <c r="AB462" s="1">
        <f>Y462*Z462*AA462</f>
        <v>305.99415543838563</v>
      </c>
      <c r="AC462" t="str">
        <f>CONCATENATE("https://wiki.52poke.com/wiki/", B462)</f>
        <v>https://wiki.52poke.com/wiki/噗噗猪</v>
      </c>
      <c r="AD462" s="6">
        <f>(T462-AB462)^2</f>
        <v>1.7814618708723341E-8</v>
      </c>
      <c r="AE462" t="str">
        <f>IF(ISNUMBER(SEARCH(AE$1,$D462)),"T","")</f>
        <v/>
      </c>
      <c r="AF462" t="str">
        <f>IF(ISNUMBER(SEARCH(AF$1,$D462)),"T","")</f>
        <v/>
      </c>
      <c r="AG462" t="str">
        <f>IF(ISNUMBER(SEARCH(AG$1,$D462)),"T","")</f>
        <v/>
      </c>
      <c r="AH462" t="str">
        <f>IF(ISNUMBER(SEARCH(AH$1,$D462)),"T","")</f>
        <v/>
      </c>
      <c r="AI462" t="str">
        <f>IF(ISNUMBER(SEARCH(AI$1,$D462)),"T","")</f>
        <v/>
      </c>
      <c r="AJ462" t="str">
        <f>IF(ISNUMBER(SEARCH(AJ$1,$D462)),"T","")</f>
        <v/>
      </c>
      <c r="AK462" t="str">
        <f>IF(ISNUMBER(SEARCH(AK$1,$D462)),"T","")</f>
        <v/>
      </c>
      <c r="AL462" t="str">
        <f>IF(ISNUMBER(SEARCH(AL$1,$D462)),"T","")</f>
        <v/>
      </c>
      <c r="AM462" t="str">
        <f>IF(ISNUMBER(SEARCH(AM$1,$D462)),"T","")</f>
        <v/>
      </c>
      <c r="AN462" t="str">
        <f>IF(ISNUMBER(SEARCH(AN$1,$D462)),"T","")</f>
        <v/>
      </c>
      <c r="AO462" t="str">
        <f>IF(ISNUMBER(SEARCH(AO$1,$D462)),"T","")</f>
        <v>T</v>
      </c>
      <c r="AP462" t="str">
        <f>IF(ISNUMBER(SEARCH(AP$1,$D462)),"T","")</f>
        <v/>
      </c>
      <c r="AQ462" t="str">
        <f>IF(ISNUMBER(SEARCH(AQ$1,$D462)),"T","")</f>
        <v/>
      </c>
      <c r="AR462" t="str">
        <f>IF(ISNUMBER(SEARCH(AR$1,$D462)),"T","")</f>
        <v/>
      </c>
      <c r="AS462" t="str">
        <f>IF(ISNUMBER(SEARCH(AS$1,$D462)),"T","")</f>
        <v/>
      </c>
      <c r="AT462" t="str">
        <f>IF(ISNUMBER(SEARCH(AT$1,$D462)),"T","")</f>
        <v/>
      </c>
      <c r="AU462" t="str">
        <f>IF(ISNUMBER(SEARCH(AU$1,$D462)),"T","")</f>
        <v/>
      </c>
      <c r="AV462" t="str">
        <f>IF(ISNUMBER(SEARCH(AV$1,$D462)),"T","")</f>
        <v/>
      </c>
    </row>
    <row r="463" spans="1:48" x14ac:dyDescent="0.85">
      <c r="A463">
        <v>99</v>
      </c>
      <c r="B463" t="s">
        <v>241</v>
      </c>
      <c r="C463" t="s">
        <v>242</v>
      </c>
      <c r="D463" t="s">
        <v>25</v>
      </c>
      <c r="E463">
        <v>1</v>
      </c>
      <c r="F463">
        <v>55</v>
      </c>
      <c r="G463">
        <v>130</v>
      </c>
      <c r="H463">
        <v>115</v>
      </c>
      <c r="I463">
        <v>50</v>
      </c>
      <c r="J463">
        <v>50</v>
      </c>
      <c r="K463">
        <v>75</v>
      </c>
      <c r="L463">
        <f>MAX(G463,I463)</f>
        <v>130</v>
      </c>
      <c r="M463">
        <f>MIN(H463,J463)</f>
        <v>50</v>
      </c>
      <c r="N463" s="1">
        <f>(F463*2+31)/2+60</f>
        <v>130.5</v>
      </c>
      <c r="O463" s="1">
        <f>(L463*2+31)/2+5</f>
        <v>150.5</v>
      </c>
      <c r="P463" s="1">
        <f>(M463*2+31)/2+5</f>
        <v>70.5</v>
      </c>
      <c r="Q463" s="1">
        <f>N463*P463</f>
        <v>9200.25</v>
      </c>
      <c r="R463" s="1">
        <f>((H463*2+31)/2+5)*N463</f>
        <v>17682.75</v>
      </c>
      <c r="S463" s="1">
        <f>((J463*2+31)/2+5)*N463</f>
        <v>9200.25</v>
      </c>
      <c r="T463" s="1">
        <v>304.59065205395416</v>
      </c>
      <c r="U463" s="1">
        <f>IF(T463&lt;200, 0, T463)</f>
        <v>304.59065205395416</v>
      </c>
      <c r="V463" s="5">
        <f>U463*O463</f>
        <v>45840.893134120102</v>
      </c>
      <c r="W463" s="2">
        <f>Q463/(constants!$B$1 * constants!$B$2 * (110/250) * AVERAGE(0.8, 1) * 1.5)</f>
        <v>1.4095859503505421</v>
      </c>
      <c r="X463" s="3">
        <v>0.43028433813214351</v>
      </c>
      <c r="Y463" s="1">
        <f>(W463+X463)*O463</f>
        <v>276.90047841664421</v>
      </c>
      <c r="Z463" s="7">
        <v>1.1000000000000001</v>
      </c>
      <c r="AA463" s="7">
        <v>1</v>
      </c>
      <c r="AB463" s="1">
        <f>Y463*Z463*AA463</f>
        <v>304.59052625830867</v>
      </c>
      <c r="AC463" t="str">
        <f>CONCATENATE("https://wiki.52poke.com/wiki/", B463)</f>
        <v>https://wiki.52poke.com/wiki/巨钳蟹</v>
      </c>
      <c r="AD463" s="6">
        <f>(T463-AB463)^2</f>
        <v>1.5824544423709737E-8</v>
      </c>
      <c r="AE463" t="str">
        <f>IF(ISNUMBER(SEARCH(AE$1,$D463)),"T","")</f>
        <v/>
      </c>
      <c r="AF463" t="str">
        <f>IF(ISNUMBER(SEARCH(AF$1,$D463)),"T","")</f>
        <v/>
      </c>
      <c r="AG463" t="str">
        <f>IF(ISNUMBER(SEARCH(AG$1,$D463)),"T","")</f>
        <v>T</v>
      </c>
      <c r="AH463" t="str">
        <f>IF(ISNUMBER(SEARCH(AH$1,$D463)),"T","")</f>
        <v/>
      </c>
      <c r="AI463" t="str">
        <f>IF(ISNUMBER(SEARCH(AI$1,$D463)),"T","")</f>
        <v/>
      </c>
      <c r="AJ463" t="str">
        <f>IF(ISNUMBER(SEARCH(AJ$1,$D463)),"T","")</f>
        <v/>
      </c>
      <c r="AK463" t="str">
        <f>IF(ISNUMBER(SEARCH(AK$1,$D463)),"T","")</f>
        <v/>
      </c>
      <c r="AL463" t="str">
        <f>IF(ISNUMBER(SEARCH(AL$1,$D463)),"T","")</f>
        <v/>
      </c>
      <c r="AM463" t="str">
        <f>IF(ISNUMBER(SEARCH(AM$1,$D463)),"T","")</f>
        <v/>
      </c>
      <c r="AN463" t="str">
        <f>IF(ISNUMBER(SEARCH(AN$1,$D463)),"T","")</f>
        <v/>
      </c>
      <c r="AO463" t="str">
        <f>IF(ISNUMBER(SEARCH(AO$1,$D463)),"T","")</f>
        <v/>
      </c>
      <c r="AP463" t="str">
        <f>IF(ISNUMBER(SEARCH(AP$1,$D463)),"T","")</f>
        <v/>
      </c>
      <c r="AQ463" t="str">
        <f>IF(ISNUMBER(SEARCH(AQ$1,$D463)),"T","")</f>
        <v/>
      </c>
      <c r="AR463" t="str">
        <f>IF(ISNUMBER(SEARCH(AR$1,$D463)),"T","")</f>
        <v/>
      </c>
      <c r="AS463" t="str">
        <f>IF(ISNUMBER(SEARCH(AS$1,$D463)),"T","")</f>
        <v/>
      </c>
      <c r="AT463" t="str">
        <f>IF(ISNUMBER(SEARCH(AT$1,$D463)),"T","")</f>
        <v/>
      </c>
      <c r="AU463" t="str">
        <f>IF(ISNUMBER(SEARCH(AU$1,$D463)),"T","")</f>
        <v/>
      </c>
      <c r="AV463" t="str">
        <f>IF(ISNUMBER(SEARCH(AV$1,$D463)),"T","")</f>
        <v/>
      </c>
    </row>
    <row r="464" spans="1:48" x14ac:dyDescent="0.85">
      <c r="A464">
        <v>369</v>
      </c>
      <c r="B464" t="s">
        <v>842</v>
      </c>
      <c r="C464" t="s">
        <v>844</v>
      </c>
      <c r="D464" t="s">
        <v>843</v>
      </c>
      <c r="E464">
        <v>3</v>
      </c>
      <c r="F464">
        <v>100</v>
      </c>
      <c r="G464">
        <v>90</v>
      </c>
      <c r="H464">
        <v>130</v>
      </c>
      <c r="I464">
        <v>45</v>
      </c>
      <c r="J464">
        <v>65</v>
      </c>
      <c r="K464">
        <v>55</v>
      </c>
      <c r="L464">
        <f>MAX(G464,I464)</f>
        <v>90</v>
      </c>
      <c r="M464">
        <f>MIN(H464,J464)</f>
        <v>65</v>
      </c>
      <c r="N464" s="1">
        <f>(F464*2+31)/2+60</f>
        <v>175.5</v>
      </c>
      <c r="O464" s="1">
        <f>(L464*2+31)/2+5</f>
        <v>110.5</v>
      </c>
      <c r="P464" s="1">
        <f>(M464*2+31)/2+5</f>
        <v>85.5</v>
      </c>
      <c r="Q464" s="1">
        <f>N464*P464</f>
        <v>15005.25</v>
      </c>
      <c r="R464" s="1">
        <f>((H464*2+31)/2+5)*N464</f>
        <v>26412.75</v>
      </c>
      <c r="S464" s="1">
        <f>((J464*2+31)/2+5)*N464</f>
        <v>15005.25</v>
      </c>
      <c r="T464" s="1">
        <v>304.21586854852188</v>
      </c>
      <c r="U464" s="1">
        <f>IF(T464&lt;200, 0, T464)</f>
        <v>304.21586854852188</v>
      </c>
      <c r="V464" s="5">
        <f>U464*O464</f>
        <v>33615.853474611671</v>
      </c>
      <c r="W464" s="2">
        <f>Q464/(constants!$B$1 * constants!$B$2 * (110/250) * AVERAGE(0.8, 1) * 1.5)</f>
        <v>2.2989798735357705</v>
      </c>
      <c r="X464" s="3">
        <v>0.20382323555814208</v>
      </c>
      <c r="Y464" s="1">
        <f>(W464+X464)*O464</f>
        <v>276.55974355487734</v>
      </c>
      <c r="Z464" s="7">
        <v>1.1000000000000001</v>
      </c>
      <c r="AA464" s="7">
        <v>1</v>
      </c>
      <c r="AB464" s="1">
        <f>Y464*Z464*AA464</f>
        <v>304.21571791036513</v>
      </c>
      <c r="AC464" t="str">
        <f>CONCATENATE("https://wiki.52poke.com/wiki/", B464)</f>
        <v>https://wiki.52poke.com/wiki/古空棘鱼</v>
      </c>
      <c r="AD464" s="6">
        <f>(T464-AB464)^2</f>
        <v>2.2691854270169575E-8</v>
      </c>
      <c r="AE464" t="str">
        <f>IF(ISNUMBER(SEARCH(AE$1,$D464)),"T","")</f>
        <v/>
      </c>
      <c r="AF464" t="str">
        <f>IF(ISNUMBER(SEARCH(AF$1,$D464)),"T","")</f>
        <v/>
      </c>
      <c r="AG464" t="str">
        <f>IF(ISNUMBER(SEARCH(AG$1,$D464)),"T","")</f>
        <v>T</v>
      </c>
      <c r="AH464" t="str">
        <f>IF(ISNUMBER(SEARCH(AH$1,$D464)),"T","")</f>
        <v/>
      </c>
      <c r="AI464" t="str">
        <f>IF(ISNUMBER(SEARCH(AI$1,$D464)),"T","")</f>
        <v/>
      </c>
      <c r="AJ464" t="str">
        <f>IF(ISNUMBER(SEARCH(AJ$1,$D464)),"T","")</f>
        <v/>
      </c>
      <c r="AK464" t="str">
        <f>IF(ISNUMBER(SEARCH(AK$1,$D464)),"T","")</f>
        <v/>
      </c>
      <c r="AL464" t="str">
        <f>IF(ISNUMBER(SEARCH(AL$1,$D464)),"T","")</f>
        <v/>
      </c>
      <c r="AM464" t="str">
        <f>IF(ISNUMBER(SEARCH(AM$1,$D464)),"T","")</f>
        <v/>
      </c>
      <c r="AN464" t="str">
        <f>IF(ISNUMBER(SEARCH(AN$1,$D464)),"T","")</f>
        <v/>
      </c>
      <c r="AO464" t="str">
        <f>IF(ISNUMBER(SEARCH(AO$1,$D464)),"T","")</f>
        <v/>
      </c>
      <c r="AP464" t="str">
        <f>IF(ISNUMBER(SEARCH(AP$1,$D464)),"T","")</f>
        <v/>
      </c>
      <c r="AQ464" t="str">
        <f>IF(ISNUMBER(SEARCH(AQ$1,$D464)),"T","")</f>
        <v>T</v>
      </c>
      <c r="AR464" t="str">
        <f>IF(ISNUMBER(SEARCH(AR$1,$D464)),"T","")</f>
        <v/>
      </c>
      <c r="AS464" t="str">
        <f>IF(ISNUMBER(SEARCH(AS$1,$D464)),"T","")</f>
        <v/>
      </c>
      <c r="AT464" t="str">
        <f>IF(ISNUMBER(SEARCH(AT$1,$D464)),"T","")</f>
        <v/>
      </c>
      <c r="AU464" t="str">
        <f>IF(ISNUMBER(SEARCH(AU$1,$D464)),"T","")</f>
        <v/>
      </c>
      <c r="AV464" t="str">
        <f>IF(ISNUMBER(SEARCH(AV$1,$D464)),"T","")</f>
        <v/>
      </c>
    </row>
    <row r="465" spans="1:48" x14ac:dyDescent="0.85">
      <c r="A465">
        <v>931</v>
      </c>
      <c r="B465" t="s">
        <v>2056</v>
      </c>
      <c r="C465" t="s">
        <v>2057</v>
      </c>
      <c r="D465" t="s">
        <v>47</v>
      </c>
      <c r="E465">
        <v>9</v>
      </c>
      <c r="F465">
        <v>82</v>
      </c>
      <c r="G465">
        <v>96</v>
      </c>
      <c r="H465">
        <v>51</v>
      </c>
      <c r="I465">
        <v>45</v>
      </c>
      <c r="J465">
        <v>51</v>
      </c>
      <c r="K465">
        <v>92</v>
      </c>
      <c r="L465">
        <f>MAX(G465,I465)</f>
        <v>96</v>
      </c>
      <c r="M465">
        <f>MIN(H465,J465)</f>
        <v>51</v>
      </c>
      <c r="N465" s="1">
        <f>(F465*2+31)/2+60</f>
        <v>157.5</v>
      </c>
      <c r="O465" s="1">
        <f>(L465*2+31)/2+5</f>
        <v>116.5</v>
      </c>
      <c r="P465" s="1">
        <f>(M465*2+31)/2+5</f>
        <v>71.5</v>
      </c>
      <c r="Q465" s="1">
        <f>N465*P465</f>
        <v>11261.25</v>
      </c>
      <c r="R465" s="1">
        <f>((H465*2+31)/2+5)*N465</f>
        <v>11261.25</v>
      </c>
      <c r="S465" s="1">
        <f>((J465*2+31)/2+5)*N465</f>
        <v>11261.25</v>
      </c>
      <c r="T465" s="1">
        <v>303.54361558071594</v>
      </c>
      <c r="U465" s="1">
        <f>IF(T465&lt;200, 0, T465)</f>
        <v>303.54361558071594</v>
      </c>
      <c r="V465" s="5">
        <f>U465*O465</f>
        <v>35362.831215153405</v>
      </c>
      <c r="W465" s="2">
        <f>Q465/(constants!$B$1 * constants!$B$2 * (110/250) * AVERAGE(0.8, 1) * 1.5)</f>
        <v>1.7253552657139799</v>
      </c>
      <c r="X465" s="3">
        <v>0.64330252898064544</v>
      </c>
      <c r="Y465" s="1">
        <f>(W465+X465)*O465</f>
        <v>275.94863308192384</v>
      </c>
      <c r="Z465" s="7">
        <v>1.1000000000000001</v>
      </c>
      <c r="AA465" s="7">
        <v>1</v>
      </c>
      <c r="AB465" s="1">
        <f>Y465*Z465*AA465</f>
        <v>303.54349639011627</v>
      </c>
      <c r="AC465" t="str">
        <f>CONCATENATE("https://wiki.52poke.com/wiki/", B465)</f>
        <v>https://wiki.52poke.com/wiki/怒鹦哥</v>
      </c>
      <c r="AD465" s="6">
        <f>(T465-AB465)^2</f>
        <v>1.4206399047795139E-8</v>
      </c>
      <c r="AE465" t="str">
        <f>IF(ISNUMBER(SEARCH(AE$1,$D465)),"T","")</f>
        <v>T</v>
      </c>
      <c r="AF465" t="str">
        <f>IF(ISNUMBER(SEARCH(AF$1,$D465)),"T","")</f>
        <v/>
      </c>
      <c r="AG465" t="str">
        <f>IF(ISNUMBER(SEARCH(AG$1,$D465)),"T","")</f>
        <v/>
      </c>
      <c r="AH465" t="str">
        <f>IF(ISNUMBER(SEARCH(AH$1,$D465)),"T","")</f>
        <v/>
      </c>
      <c r="AI465" t="str">
        <f>IF(ISNUMBER(SEARCH(AI$1,$D465)),"T","")</f>
        <v/>
      </c>
      <c r="AJ465" t="str">
        <f>IF(ISNUMBER(SEARCH(AJ$1,$D465)),"T","")</f>
        <v/>
      </c>
      <c r="AK465" t="str">
        <f>IF(ISNUMBER(SEARCH(AK$1,$D465)),"T","")</f>
        <v/>
      </c>
      <c r="AL465" t="str">
        <f>IF(ISNUMBER(SEARCH(AL$1,$D465)),"T","")</f>
        <v/>
      </c>
      <c r="AM465" t="str">
        <f>IF(ISNUMBER(SEARCH(AM$1,$D465)),"T","")</f>
        <v/>
      </c>
      <c r="AN465" t="str">
        <f>IF(ISNUMBER(SEARCH(AN$1,$D465)),"T","")</f>
        <v>T</v>
      </c>
      <c r="AO465" t="str">
        <f>IF(ISNUMBER(SEARCH(AO$1,$D465)),"T","")</f>
        <v/>
      </c>
      <c r="AP465" t="str">
        <f>IF(ISNUMBER(SEARCH(AP$1,$D465)),"T","")</f>
        <v/>
      </c>
      <c r="AQ465" t="str">
        <f>IF(ISNUMBER(SEARCH(AQ$1,$D465)),"T","")</f>
        <v/>
      </c>
      <c r="AR465" t="str">
        <f>IF(ISNUMBER(SEARCH(AR$1,$D465)),"T","")</f>
        <v/>
      </c>
      <c r="AS465" t="str">
        <f>IF(ISNUMBER(SEARCH(AS$1,$D465)),"T","")</f>
        <v/>
      </c>
      <c r="AT465" t="str">
        <f>IF(ISNUMBER(SEARCH(AT$1,$D465)),"T","")</f>
        <v/>
      </c>
      <c r="AU465" t="str">
        <f>IF(ISNUMBER(SEARCH(AU$1,$D465)),"T","")</f>
        <v/>
      </c>
      <c r="AV465" t="str">
        <f>IF(ISNUMBER(SEARCH(AV$1,$D465)),"T","")</f>
        <v/>
      </c>
    </row>
    <row r="466" spans="1:48" x14ac:dyDescent="0.85">
      <c r="A466">
        <v>421</v>
      </c>
      <c r="B466" t="s">
        <v>952</v>
      </c>
      <c r="C466" t="s">
        <v>953</v>
      </c>
      <c r="D466" t="s">
        <v>280</v>
      </c>
      <c r="E466">
        <v>4</v>
      </c>
      <c r="F466">
        <v>70</v>
      </c>
      <c r="G466">
        <v>60</v>
      </c>
      <c r="H466">
        <v>70</v>
      </c>
      <c r="I466">
        <v>87</v>
      </c>
      <c r="J466">
        <v>78</v>
      </c>
      <c r="K466">
        <v>85</v>
      </c>
      <c r="L466">
        <f>MAX(G466,I466)</f>
        <v>87</v>
      </c>
      <c r="M466">
        <f>MIN(H466,J466)</f>
        <v>70</v>
      </c>
      <c r="N466" s="1">
        <f>(F466*2+31)/2+60</f>
        <v>145.5</v>
      </c>
      <c r="O466" s="1">
        <f>(L466*2+31)/2+5</f>
        <v>107.5</v>
      </c>
      <c r="P466" s="1">
        <f>(M466*2+31)/2+5</f>
        <v>90.5</v>
      </c>
      <c r="Q466" s="1">
        <f>N466*P466</f>
        <v>13167.75</v>
      </c>
      <c r="R466" s="1">
        <f>((H466*2+31)/2+5)*N466</f>
        <v>13167.75</v>
      </c>
      <c r="S466" s="1">
        <f>((J466*2+31)/2+5)*N466</f>
        <v>14331.75</v>
      </c>
      <c r="T466" s="1">
        <v>302.96878238594155</v>
      </c>
      <c r="U466" s="1">
        <f>IF(T466&lt;200, 0, T466)</f>
        <v>302.96878238594155</v>
      </c>
      <c r="V466" s="5">
        <f>U466*O466</f>
        <v>32569.144106488719</v>
      </c>
      <c r="W466" s="2">
        <f>Q466/(constants!$B$1 * constants!$B$2 * (110/250) * AVERAGE(0.8, 1) * 1.5)</f>
        <v>2.0174533733027205</v>
      </c>
      <c r="X466" s="3">
        <v>0.54464940710667065</v>
      </c>
      <c r="Y466" s="1">
        <f>(W466+X466)*O466</f>
        <v>275.42604889400957</v>
      </c>
      <c r="Z466" s="7">
        <v>1.1000000000000001</v>
      </c>
      <c r="AA466" s="7">
        <v>1</v>
      </c>
      <c r="AB466" s="1">
        <f>Y466*Z466*AA466</f>
        <v>302.96865378341056</v>
      </c>
      <c r="AC466" t="str">
        <f>CONCATENATE("https://wiki.52poke.com/wiki/", B466)</f>
        <v>https://wiki.52poke.com/wiki/樱花儿</v>
      </c>
      <c r="AD466" s="6">
        <f>(T466-AB466)^2</f>
        <v>1.653861097763548E-8</v>
      </c>
      <c r="AE466" t="str">
        <f>IF(ISNUMBER(SEARCH(AE$1,$D466)),"T","")</f>
        <v/>
      </c>
      <c r="AF466" t="str">
        <f>IF(ISNUMBER(SEARCH(AF$1,$D466)),"T","")</f>
        <v/>
      </c>
      <c r="AG466" t="str">
        <f>IF(ISNUMBER(SEARCH(AG$1,$D466)),"T","")</f>
        <v/>
      </c>
      <c r="AH466" t="str">
        <f>IF(ISNUMBER(SEARCH(AH$1,$D466)),"T","")</f>
        <v>T</v>
      </c>
      <c r="AI466" t="str">
        <f>IF(ISNUMBER(SEARCH(AI$1,$D466)),"T","")</f>
        <v/>
      </c>
      <c r="AJ466" t="str">
        <f>IF(ISNUMBER(SEARCH(AJ$1,$D466)),"T","")</f>
        <v/>
      </c>
      <c r="AK466" t="str">
        <f>IF(ISNUMBER(SEARCH(AK$1,$D466)),"T","")</f>
        <v/>
      </c>
      <c r="AL466" t="str">
        <f>IF(ISNUMBER(SEARCH(AL$1,$D466)),"T","")</f>
        <v/>
      </c>
      <c r="AM466" t="str">
        <f>IF(ISNUMBER(SEARCH(AM$1,$D466)),"T","")</f>
        <v/>
      </c>
      <c r="AN466" t="str">
        <f>IF(ISNUMBER(SEARCH(AN$1,$D466)),"T","")</f>
        <v/>
      </c>
      <c r="AO466" t="str">
        <f>IF(ISNUMBER(SEARCH(AO$1,$D466)),"T","")</f>
        <v/>
      </c>
      <c r="AP466" t="str">
        <f>IF(ISNUMBER(SEARCH(AP$1,$D466)),"T","")</f>
        <v/>
      </c>
      <c r="AQ466" t="str">
        <f>IF(ISNUMBER(SEARCH(AQ$1,$D466)),"T","")</f>
        <v/>
      </c>
      <c r="AR466" t="str">
        <f>IF(ISNUMBER(SEARCH(AR$1,$D466)),"T","")</f>
        <v/>
      </c>
      <c r="AS466" t="str">
        <f>IF(ISNUMBER(SEARCH(AS$1,$D466)),"T","")</f>
        <v/>
      </c>
      <c r="AT466" t="str">
        <f>IF(ISNUMBER(SEARCH(AT$1,$D466)),"T","")</f>
        <v/>
      </c>
      <c r="AU466" t="str">
        <f>IF(ISNUMBER(SEARCH(AU$1,$D466)),"T","")</f>
        <v/>
      </c>
      <c r="AV466" t="str">
        <f>IF(ISNUMBER(SEARCH(AV$1,$D466)),"T","")</f>
        <v/>
      </c>
    </row>
    <row r="467" spans="1:48" x14ac:dyDescent="0.85">
      <c r="A467">
        <v>344</v>
      </c>
      <c r="B467" t="s">
        <v>789</v>
      </c>
      <c r="C467" t="s">
        <v>790</v>
      </c>
      <c r="D467" t="s">
        <v>787</v>
      </c>
      <c r="E467">
        <v>3</v>
      </c>
      <c r="F467">
        <v>60</v>
      </c>
      <c r="G467">
        <v>70</v>
      </c>
      <c r="H467">
        <v>105</v>
      </c>
      <c r="I467">
        <v>70</v>
      </c>
      <c r="J467">
        <v>120</v>
      </c>
      <c r="K467">
        <v>75</v>
      </c>
      <c r="L467">
        <f>MAX(G467,I467)</f>
        <v>70</v>
      </c>
      <c r="M467">
        <f>MIN(H467,J467)</f>
        <v>105</v>
      </c>
      <c r="N467" s="1">
        <f>(F467*2+31)/2+60</f>
        <v>135.5</v>
      </c>
      <c r="O467" s="1">
        <f>(L467*2+31)/2+5</f>
        <v>90.5</v>
      </c>
      <c r="P467" s="1">
        <f>(M467*2+31)/2+5</f>
        <v>125.5</v>
      </c>
      <c r="Q467" s="1">
        <f>N467*P467</f>
        <v>17005.25</v>
      </c>
      <c r="R467" s="1">
        <f>((H467*2+31)/2+5)*N467</f>
        <v>17005.25</v>
      </c>
      <c r="S467" s="1">
        <f>((J467*2+31)/2+5)*N467</f>
        <v>19037.75</v>
      </c>
      <c r="T467" s="1">
        <v>302.08124760281504</v>
      </c>
      <c r="U467" s="1">
        <f>IF(T467&lt;200, 0, T467)</f>
        <v>302.08124760281504</v>
      </c>
      <c r="V467" s="5">
        <f>U467*O467</f>
        <v>27338.35290805476</v>
      </c>
      <c r="W467" s="2">
        <f>Q467/(constants!$B$1 * constants!$B$2 * (110/250) * AVERAGE(0.8, 1) * 1.5)</f>
        <v>2.6054032751499752</v>
      </c>
      <c r="X467" s="3">
        <v>0.42906290049503548</v>
      </c>
      <c r="Y467" s="1">
        <f>(W467+X467)*O467</f>
        <v>274.61918889587344</v>
      </c>
      <c r="Z467" s="7">
        <v>1.1000000000000001</v>
      </c>
      <c r="AA467" s="7">
        <v>1</v>
      </c>
      <c r="AB467" s="1">
        <f>Y467*Z467*AA467</f>
        <v>302.0811077854608</v>
      </c>
      <c r="AC467" t="str">
        <f>CONCATENATE("https://wiki.52poke.com/wiki/", B467)</f>
        <v>https://wiki.52poke.com/wiki/念力土偶</v>
      </c>
      <c r="AD467" s="6">
        <f>(T467-AB467)^2</f>
        <v>1.9548892546227044E-8</v>
      </c>
      <c r="AE467" t="str">
        <f>IF(ISNUMBER(SEARCH(AE$1,$D467)),"T","")</f>
        <v/>
      </c>
      <c r="AF467" t="str">
        <f>IF(ISNUMBER(SEARCH(AF$1,$D467)),"T","")</f>
        <v/>
      </c>
      <c r="AG467" t="str">
        <f>IF(ISNUMBER(SEARCH(AG$1,$D467)),"T","")</f>
        <v/>
      </c>
      <c r="AH467" t="str">
        <f>IF(ISNUMBER(SEARCH(AH$1,$D467)),"T","")</f>
        <v/>
      </c>
      <c r="AI467" t="str">
        <f>IF(ISNUMBER(SEARCH(AI$1,$D467)),"T","")</f>
        <v/>
      </c>
      <c r="AJ467" t="str">
        <f>IF(ISNUMBER(SEARCH(AJ$1,$D467)),"T","")</f>
        <v/>
      </c>
      <c r="AK467" t="str">
        <f>IF(ISNUMBER(SEARCH(AK$1,$D467)),"T","")</f>
        <v/>
      </c>
      <c r="AL467" t="str">
        <f>IF(ISNUMBER(SEARCH(AL$1,$D467)),"T","")</f>
        <v/>
      </c>
      <c r="AM467" t="str">
        <f>IF(ISNUMBER(SEARCH(AM$1,$D467)),"T","")</f>
        <v>T</v>
      </c>
      <c r="AN467" t="str">
        <f>IF(ISNUMBER(SEARCH(AN$1,$D467)),"T","")</f>
        <v/>
      </c>
      <c r="AO467" t="str">
        <f>IF(ISNUMBER(SEARCH(AO$1,$D467)),"T","")</f>
        <v>T</v>
      </c>
      <c r="AP467" t="str">
        <f>IF(ISNUMBER(SEARCH(AP$1,$D467)),"T","")</f>
        <v/>
      </c>
      <c r="AQ467" t="str">
        <f>IF(ISNUMBER(SEARCH(AQ$1,$D467)),"T","")</f>
        <v/>
      </c>
      <c r="AR467" t="str">
        <f>IF(ISNUMBER(SEARCH(AR$1,$D467)),"T","")</f>
        <v/>
      </c>
      <c r="AS467" t="str">
        <f>IF(ISNUMBER(SEARCH(AS$1,$D467)),"T","")</f>
        <v/>
      </c>
      <c r="AT467" t="str">
        <f>IF(ISNUMBER(SEARCH(AT$1,$D467)),"T","")</f>
        <v/>
      </c>
      <c r="AU467" t="str">
        <f>IF(ISNUMBER(SEARCH(AU$1,$D467)),"T","")</f>
        <v/>
      </c>
      <c r="AV467" t="str">
        <f>IF(ISNUMBER(SEARCH(AV$1,$D467)),"T","")</f>
        <v/>
      </c>
    </row>
    <row r="468" spans="1:48" x14ac:dyDescent="0.85">
      <c r="A468">
        <v>334</v>
      </c>
      <c r="B468" t="s">
        <v>767</v>
      </c>
      <c r="C468" t="s">
        <v>768</v>
      </c>
      <c r="D468" t="s">
        <v>361</v>
      </c>
      <c r="E468">
        <v>3</v>
      </c>
      <c r="F468">
        <v>75</v>
      </c>
      <c r="G468">
        <v>70</v>
      </c>
      <c r="H468">
        <v>90</v>
      </c>
      <c r="I468">
        <v>70</v>
      </c>
      <c r="J468">
        <v>105</v>
      </c>
      <c r="K468">
        <v>80</v>
      </c>
      <c r="L468">
        <f>MAX(G468,I468)</f>
        <v>70</v>
      </c>
      <c r="M468">
        <f>MIN(H468,J468)</f>
        <v>90</v>
      </c>
      <c r="N468" s="1">
        <f>(F468*2+31)/2+60</f>
        <v>150.5</v>
      </c>
      <c r="O468" s="1">
        <f>(L468*2+31)/2+5</f>
        <v>90.5</v>
      </c>
      <c r="P468" s="1">
        <f>(M468*2+31)/2+5</f>
        <v>110.5</v>
      </c>
      <c r="Q468" s="1">
        <f>N468*P468</f>
        <v>16630.25</v>
      </c>
      <c r="R468" s="1">
        <f>((H468*2+31)/2+5)*N468</f>
        <v>16630.25</v>
      </c>
      <c r="S468" s="1">
        <f>((J468*2+31)/2+5)*N468</f>
        <v>18887.75</v>
      </c>
      <c r="T468" s="1">
        <v>301.35560681342957</v>
      </c>
      <c r="U468" s="1">
        <f>IF(T468&lt;200, 0, T468)</f>
        <v>301.35560681342957</v>
      </c>
      <c r="V468" s="5">
        <f>U468*O468</f>
        <v>27272.682416615375</v>
      </c>
      <c r="W468" s="2">
        <f>Q468/(constants!$B$1 * constants!$B$2 * (110/250) * AVERAGE(0.8, 1) * 1.5)</f>
        <v>2.5479488873473115</v>
      </c>
      <c r="X468" s="3">
        <v>0.47922810993374809</v>
      </c>
      <c r="Y468" s="1">
        <f>(W468+X468)*O468</f>
        <v>273.95951825393587</v>
      </c>
      <c r="Z468" s="7">
        <v>1.1000000000000001</v>
      </c>
      <c r="AA468" s="7">
        <v>1</v>
      </c>
      <c r="AB468" s="1">
        <f>Y468*Z468*AA468</f>
        <v>301.35547007932951</v>
      </c>
      <c r="AC468" t="str">
        <f>CONCATENATE("https://wiki.52poke.com/wiki/", B468)</f>
        <v>https://wiki.52poke.com/wiki/七夕青鸟</v>
      </c>
      <c r="AD468" s="6">
        <f>(T468-AB468)^2</f>
        <v>1.8696214121218514E-8</v>
      </c>
      <c r="AE468" t="str">
        <f>IF(ISNUMBER(SEARCH(AE$1,$D468)),"T","")</f>
        <v/>
      </c>
      <c r="AF468" t="str">
        <f>IF(ISNUMBER(SEARCH(AF$1,$D468)),"T","")</f>
        <v/>
      </c>
      <c r="AG468" t="str">
        <f>IF(ISNUMBER(SEARCH(AG$1,$D468)),"T","")</f>
        <v/>
      </c>
      <c r="AH468" t="str">
        <f>IF(ISNUMBER(SEARCH(AH$1,$D468)),"T","")</f>
        <v/>
      </c>
      <c r="AI468" t="str">
        <f>IF(ISNUMBER(SEARCH(AI$1,$D468)),"T","")</f>
        <v/>
      </c>
      <c r="AJ468" t="str">
        <f>IF(ISNUMBER(SEARCH(AJ$1,$D468)),"T","")</f>
        <v/>
      </c>
      <c r="AK468" t="str">
        <f>IF(ISNUMBER(SEARCH(AK$1,$D468)),"T","")</f>
        <v/>
      </c>
      <c r="AL468" t="str">
        <f>IF(ISNUMBER(SEARCH(AL$1,$D468)),"T","")</f>
        <v/>
      </c>
      <c r="AM468" t="str">
        <f>IF(ISNUMBER(SEARCH(AM$1,$D468)),"T","")</f>
        <v/>
      </c>
      <c r="AN468" t="str">
        <f>IF(ISNUMBER(SEARCH(AN$1,$D468)),"T","")</f>
        <v>T</v>
      </c>
      <c r="AO468" t="str">
        <f>IF(ISNUMBER(SEARCH(AO$1,$D468)),"T","")</f>
        <v/>
      </c>
      <c r="AP468" t="str">
        <f>IF(ISNUMBER(SEARCH(AP$1,$D468)),"T","")</f>
        <v/>
      </c>
      <c r="AQ468" t="str">
        <f>IF(ISNUMBER(SEARCH(AQ$1,$D468)),"T","")</f>
        <v/>
      </c>
      <c r="AR468" t="str">
        <f>IF(ISNUMBER(SEARCH(AR$1,$D468)),"T","")</f>
        <v/>
      </c>
      <c r="AS468" t="str">
        <f>IF(ISNUMBER(SEARCH(AS$1,$D468)),"T","")</f>
        <v>T</v>
      </c>
      <c r="AT468" t="str">
        <f>IF(ISNUMBER(SEARCH(AT$1,$D468)),"T","")</f>
        <v/>
      </c>
      <c r="AU468" t="str">
        <f>IF(ISNUMBER(SEARCH(AU$1,$D468)),"T","")</f>
        <v/>
      </c>
      <c r="AV468" t="str">
        <f>IF(ISNUMBER(SEARCH(AV$1,$D468)),"T","")</f>
        <v/>
      </c>
    </row>
    <row r="469" spans="1:48" x14ac:dyDescent="0.85">
      <c r="A469">
        <v>432</v>
      </c>
      <c r="B469" t="s">
        <v>975</v>
      </c>
      <c r="C469" t="s">
        <v>976</v>
      </c>
      <c r="D469" t="s">
        <v>265</v>
      </c>
      <c r="E469">
        <v>4</v>
      </c>
      <c r="F469">
        <v>71</v>
      </c>
      <c r="G469">
        <v>82</v>
      </c>
      <c r="H469">
        <v>64</v>
      </c>
      <c r="I469">
        <v>64</v>
      </c>
      <c r="J469">
        <v>59</v>
      </c>
      <c r="K469">
        <v>112</v>
      </c>
      <c r="L469">
        <f>MAX(G469,I469)</f>
        <v>82</v>
      </c>
      <c r="M469">
        <f>MIN(H469,J469)</f>
        <v>59</v>
      </c>
      <c r="N469" s="1">
        <f>(F469*2+31)/2+60</f>
        <v>146.5</v>
      </c>
      <c r="O469" s="1">
        <f>(L469*2+31)/2+5</f>
        <v>102.5</v>
      </c>
      <c r="P469" s="1">
        <f>(M469*2+31)/2+5</f>
        <v>79.5</v>
      </c>
      <c r="Q469" s="1">
        <f>N469*P469</f>
        <v>11646.75</v>
      </c>
      <c r="R469" s="1">
        <f>((H469*2+31)/2+5)*N469</f>
        <v>12379.25</v>
      </c>
      <c r="S469" s="1">
        <f>((J469*2+31)/2+5)*N469</f>
        <v>11646.75</v>
      </c>
      <c r="T469" s="1">
        <v>301.26659344242694</v>
      </c>
      <c r="U469" s="1">
        <f>IF(T469&lt;200, 0, T469)</f>
        <v>301.26659344242694</v>
      </c>
      <c r="V469" s="5">
        <f>U469*O469</f>
        <v>30879.825827848763</v>
      </c>
      <c r="W469" s="2">
        <f>Q469/(constants!$B$1 * constants!$B$2 * (110/250) * AVERAGE(0.8, 1) * 1.5)</f>
        <v>1.7844183763751178</v>
      </c>
      <c r="X469" s="3">
        <v>0.88756818668740389</v>
      </c>
      <c r="Y469" s="1">
        <f>(W469+X469)*O469</f>
        <v>273.87862271390844</v>
      </c>
      <c r="Z469" s="7">
        <v>1.1000000000000001</v>
      </c>
      <c r="AA469" s="7">
        <v>1</v>
      </c>
      <c r="AB469" s="1">
        <f>Y469*Z469*AA469</f>
        <v>301.26648498529931</v>
      </c>
      <c r="AC469" t="str">
        <f>CONCATENATE("https://wiki.52poke.com/wiki/", B469)</f>
        <v>https://wiki.52poke.com/wiki/东施喵</v>
      </c>
      <c r="AD469" s="6">
        <f>(T469-AB469)^2</f>
        <v>1.1762948532394644E-8</v>
      </c>
      <c r="AE469" t="str">
        <f>IF(ISNUMBER(SEARCH(AE$1,$D469)),"T","")</f>
        <v>T</v>
      </c>
      <c r="AF469" t="str">
        <f>IF(ISNUMBER(SEARCH(AF$1,$D469)),"T","")</f>
        <v/>
      </c>
      <c r="AG469" t="str">
        <f>IF(ISNUMBER(SEARCH(AG$1,$D469)),"T","")</f>
        <v/>
      </c>
      <c r="AH469" t="str">
        <f>IF(ISNUMBER(SEARCH(AH$1,$D469)),"T","")</f>
        <v/>
      </c>
      <c r="AI469" t="str">
        <f>IF(ISNUMBER(SEARCH(AI$1,$D469)),"T","")</f>
        <v/>
      </c>
      <c r="AJ469" t="str">
        <f>IF(ISNUMBER(SEARCH(AJ$1,$D469)),"T","")</f>
        <v/>
      </c>
      <c r="AK469" t="str">
        <f>IF(ISNUMBER(SEARCH(AK$1,$D469)),"T","")</f>
        <v/>
      </c>
      <c r="AL469" t="str">
        <f>IF(ISNUMBER(SEARCH(AL$1,$D469)),"T","")</f>
        <v/>
      </c>
      <c r="AM469" t="str">
        <f>IF(ISNUMBER(SEARCH(AM$1,$D469)),"T","")</f>
        <v/>
      </c>
      <c r="AN469" t="str">
        <f>IF(ISNUMBER(SEARCH(AN$1,$D469)),"T","")</f>
        <v/>
      </c>
      <c r="AO469" t="str">
        <f>IF(ISNUMBER(SEARCH(AO$1,$D469)),"T","")</f>
        <v/>
      </c>
      <c r="AP469" t="str">
        <f>IF(ISNUMBER(SEARCH(AP$1,$D469)),"T","")</f>
        <v/>
      </c>
      <c r="AQ469" t="str">
        <f>IF(ISNUMBER(SEARCH(AQ$1,$D469)),"T","")</f>
        <v/>
      </c>
      <c r="AR469" t="str">
        <f>IF(ISNUMBER(SEARCH(AR$1,$D469)),"T","")</f>
        <v/>
      </c>
      <c r="AS469" t="str">
        <f>IF(ISNUMBER(SEARCH(AS$1,$D469)),"T","")</f>
        <v/>
      </c>
      <c r="AT469" t="str">
        <f>IF(ISNUMBER(SEARCH(AT$1,$D469)),"T","")</f>
        <v/>
      </c>
      <c r="AU469" t="str">
        <f>IF(ISNUMBER(SEARCH(AU$1,$D469)),"T","")</f>
        <v/>
      </c>
      <c r="AV469" t="str">
        <f>IF(ISNUMBER(SEARCH(AV$1,$D469)),"T","")</f>
        <v/>
      </c>
    </row>
    <row r="470" spans="1:48" x14ac:dyDescent="0.85">
      <c r="A470">
        <v>42</v>
      </c>
      <c r="B470" t="s">
        <v>110</v>
      </c>
      <c r="C470" t="s">
        <v>111</v>
      </c>
      <c r="D470" t="s">
        <v>108</v>
      </c>
      <c r="E470">
        <v>1</v>
      </c>
      <c r="F470">
        <v>75</v>
      </c>
      <c r="G470">
        <v>80</v>
      </c>
      <c r="H470">
        <v>70</v>
      </c>
      <c r="I470">
        <v>65</v>
      </c>
      <c r="J470">
        <v>75</v>
      </c>
      <c r="K470">
        <v>90</v>
      </c>
      <c r="L470">
        <f>MAX(G470,I470)</f>
        <v>80</v>
      </c>
      <c r="M470">
        <f>MIN(H470,J470)</f>
        <v>70</v>
      </c>
      <c r="N470" s="1">
        <f>(F470*2+31)/2+60</f>
        <v>150.5</v>
      </c>
      <c r="O470" s="1">
        <f>(L470*2+31)/2+5</f>
        <v>100.5</v>
      </c>
      <c r="P470" s="1">
        <f>(M470*2+31)/2+5</f>
        <v>90.5</v>
      </c>
      <c r="Q470" s="1">
        <f>N470*P470</f>
        <v>13620.25</v>
      </c>
      <c r="R470" s="1">
        <f>((H470*2+31)/2+5)*N470</f>
        <v>13620.25</v>
      </c>
      <c r="S470" s="1">
        <f>((J470*2+31)/2+5)*N470</f>
        <v>14372.75</v>
      </c>
      <c r="T470" s="1">
        <v>300.94374745717477</v>
      </c>
      <c r="U470" s="1">
        <f>IF(T470&lt;200, 0, T470)</f>
        <v>300.94374745717477</v>
      </c>
      <c r="V470" s="5">
        <f>U470*O470</f>
        <v>30244.846619446063</v>
      </c>
      <c r="W470" s="2">
        <f>Q470/(constants!$B$1 * constants!$B$2 * (110/250) * AVERAGE(0.8, 1) * 1.5)</f>
        <v>2.0867816679179341</v>
      </c>
      <c r="X470" s="3">
        <v>0.63545825155019231</v>
      </c>
      <c r="Y470" s="1">
        <f>(W470+X470)*O470</f>
        <v>273.58511190654673</v>
      </c>
      <c r="Z470" s="7">
        <v>1.1000000000000001</v>
      </c>
      <c r="AA470" s="7">
        <v>1</v>
      </c>
      <c r="AB470" s="1">
        <f>Y470*Z470*AA470</f>
        <v>300.94362309720145</v>
      </c>
      <c r="AC470" t="str">
        <f>CONCATENATE("https://wiki.52poke.com/wiki/", B470)</f>
        <v>https://wiki.52poke.com/wiki/大嘴蝠</v>
      </c>
      <c r="AD470" s="6">
        <f>(T470-AB470)^2</f>
        <v>1.5465402962397279E-8</v>
      </c>
      <c r="AE470" t="str">
        <f>IF(ISNUMBER(SEARCH(AE$1,$D470)),"T","")</f>
        <v/>
      </c>
      <c r="AF470" t="str">
        <f>IF(ISNUMBER(SEARCH(AF$1,$D470)),"T","")</f>
        <v/>
      </c>
      <c r="AG470" t="str">
        <f>IF(ISNUMBER(SEARCH(AG$1,$D470)),"T","")</f>
        <v/>
      </c>
      <c r="AH470" t="str">
        <f>IF(ISNUMBER(SEARCH(AH$1,$D470)),"T","")</f>
        <v/>
      </c>
      <c r="AI470" t="str">
        <f>IF(ISNUMBER(SEARCH(AI$1,$D470)),"T","")</f>
        <v/>
      </c>
      <c r="AJ470" t="str">
        <f>IF(ISNUMBER(SEARCH(AJ$1,$D470)),"T","")</f>
        <v/>
      </c>
      <c r="AK470" t="str">
        <f>IF(ISNUMBER(SEARCH(AK$1,$D470)),"T","")</f>
        <v/>
      </c>
      <c r="AL470" t="str">
        <f>IF(ISNUMBER(SEARCH(AL$1,$D470)),"T","")</f>
        <v>T</v>
      </c>
      <c r="AM470" t="str">
        <f>IF(ISNUMBER(SEARCH(AM$1,$D470)),"T","")</f>
        <v/>
      </c>
      <c r="AN470" t="str">
        <f>IF(ISNUMBER(SEARCH(AN$1,$D470)),"T","")</f>
        <v>T</v>
      </c>
      <c r="AO470" t="str">
        <f>IF(ISNUMBER(SEARCH(AO$1,$D470)),"T","")</f>
        <v/>
      </c>
      <c r="AP470" t="str">
        <f>IF(ISNUMBER(SEARCH(AP$1,$D470)),"T","")</f>
        <v/>
      </c>
      <c r="AQ470" t="str">
        <f>IF(ISNUMBER(SEARCH(AQ$1,$D470)),"T","")</f>
        <v/>
      </c>
      <c r="AR470" t="str">
        <f>IF(ISNUMBER(SEARCH(AR$1,$D470)),"T","")</f>
        <v/>
      </c>
      <c r="AS470" t="str">
        <f>IF(ISNUMBER(SEARCH(AS$1,$D470)),"T","")</f>
        <v/>
      </c>
      <c r="AT470" t="str">
        <f>IF(ISNUMBER(SEARCH(AT$1,$D470)),"T","")</f>
        <v/>
      </c>
      <c r="AU470" t="str">
        <f>IF(ISNUMBER(SEARCH(AU$1,$D470)),"T","")</f>
        <v/>
      </c>
      <c r="AV470" t="str">
        <f>IF(ISNUMBER(SEARCH(AV$1,$D470)),"T","")</f>
        <v/>
      </c>
    </row>
    <row r="471" spans="1:48" x14ac:dyDescent="0.85">
      <c r="A471">
        <v>357</v>
      </c>
      <c r="B471" t="s">
        <v>817</v>
      </c>
      <c r="C471" t="s">
        <v>818</v>
      </c>
      <c r="D471" t="s">
        <v>442</v>
      </c>
      <c r="E471">
        <v>3</v>
      </c>
      <c r="F471">
        <v>99</v>
      </c>
      <c r="G471">
        <v>68</v>
      </c>
      <c r="H471">
        <v>83</v>
      </c>
      <c r="I471">
        <v>72</v>
      </c>
      <c r="J471">
        <v>87</v>
      </c>
      <c r="K471">
        <v>51</v>
      </c>
      <c r="L471">
        <f>MAX(G471,I471)</f>
        <v>72</v>
      </c>
      <c r="M471">
        <f>MIN(H471,J471)</f>
        <v>83</v>
      </c>
      <c r="N471" s="1">
        <f>(F471*2+31)/2+60</f>
        <v>174.5</v>
      </c>
      <c r="O471" s="1">
        <f>(L471*2+31)/2+5</f>
        <v>92.5</v>
      </c>
      <c r="P471" s="1">
        <f>(M471*2+31)/2+5</f>
        <v>103.5</v>
      </c>
      <c r="Q471" s="1">
        <f>N471*P471</f>
        <v>18060.75</v>
      </c>
      <c r="R471" s="1">
        <f>((H471*2+31)/2+5)*N471</f>
        <v>18060.75</v>
      </c>
      <c r="S471" s="1">
        <f>((J471*2+31)/2+5)*N471</f>
        <v>18758.75</v>
      </c>
      <c r="T471" s="1">
        <v>300.34378226871638</v>
      </c>
      <c r="U471" s="1">
        <f>IF(T471&lt;200, 0, T471)</f>
        <v>300.34378226871638</v>
      </c>
      <c r="V471" s="5">
        <f>U471*O471</f>
        <v>27781.799859856266</v>
      </c>
      <c r="W471" s="2">
        <f>Q471/(constants!$B$1 * constants!$B$2 * (110/250) * AVERAGE(0.8, 1) * 1.5)</f>
        <v>2.7671182253518714</v>
      </c>
      <c r="X471" s="3">
        <v>0.18466192689733474</v>
      </c>
      <c r="Y471" s="1">
        <f>(W471+X471)*O471</f>
        <v>273.03966408305155</v>
      </c>
      <c r="Z471" s="7">
        <v>1.1000000000000001</v>
      </c>
      <c r="AA471" s="7">
        <v>1</v>
      </c>
      <c r="AB471" s="1">
        <f>Y471*Z471*AA471</f>
        <v>300.34363049135675</v>
      </c>
      <c r="AC471" t="str">
        <f>CONCATENATE("https://wiki.52poke.com/wiki/", B471)</f>
        <v>https://wiki.52poke.com/wiki/热带龙</v>
      </c>
      <c r="AD471" s="6">
        <f>(T471-AB471)^2</f>
        <v>2.3036366897269051E-8</v>
      </c>
      <c r="AE471" t="str">
        <f>IF(ISNUMBER(SEARCH(AE$1,$D471)),"T","")</f>
        <v/>
      </c>
      <c r="AF471" t="str">
        <f>IF(ISNUMBER(SEARCH(AF$1,$D471)),"T","")</f>
        <v/>
      </c>
      <c r="AG471" t="str">
        <f>IF(ISNUMBER(SEARCH(AG$1,$D471)),"T","")</f>
        <v/>
      </c>
      <c r="AH471" t="str">
        <f>IF(ISNUMBER(SEARCH(AH$1,$D471)),"T","")</f>
        <v>T</v>
      </c>
      <c r="AI471" t="str">
        <f>IF(ISNUMBER(SEARCH(AI$1,$D471)),"T","")</f>
        <v/>
      </c>
      <c r="AJ471" t="str">
        <f>IF(ISNUMBER(SEARCH(AJ$1,$D471)),"T","")</f>
        <v/>
      </c>
      <c r="AK471" t="str">
        <f>IF(ISNUMBER(SEARCH(AK$1,$D471)),"T","")</f>
        <v/>
      </c>
      <c r="AL471" t="str">
        <f>IF(ISNUMBER(SEARCH(AL$1,$D471)),"T","")</f>
        <v/>
      </c>
      <c r="AM471" t="str">
        <f>IF(ISNUMBER(SEARCH(AM$1,$D471)),"T","")</f>
        <v/>
      </c>
      <c r="AN471" t="str">
        <f>IF(ISNUMBER(SEARCH(AN$1,$D471)),"T","")</f>
        <v>T</v>
      </c>
      <c r="AO471" t="str">
        <f>IF(ISNUMBER(SEARCH(AO$1,$D471)),"T","")</f>
        <v/>
      </c>
      <c r="AP471" t="str">
        <f>IF(ISNUMBER(SEARCH(AP$1,$D471)),"T","")</f>
        <v/>
      </c>
      <c r="AQ471" t="str">
        <f>IF(ISNUMBER(SEARCH(AQ$1,$D471)),"T","")</f>
        <v/>
      </c>
      <c r="AR471" t="str">
        <f>IF(ISNUMBER(SEARCH(AR$1,$D471)),"T","")</f>
        <v/>
      </c>
      <c r="AS471" t="str">
        <f>IF(ISNUMBER(SEARCH(AS$1,$D471)),"T","")</f>
        <v/>
      </c>
      <c r="AT471" t="str">
        <f>IF(ISNUMBER(SEARCH(AT$1,$D471)),"T","")</f>
        <v/>
      </c>
      <c r="AU471" t="str">
        <f>IF(ISNUMBER(SEARCH(AU$1,$D471)),"T","")</f>
        <v/>
      </c>
      <c r="AV471" t="str">
        <f>IF(ISNUMBER(SEARCH(AV$1,$D471)),"T","")</f>
        <v/>
      </c>
    </row>
    <row r="472" spans="1:48" x14ac:dyDescent="0.85">
      <c r="A472">
        <v>203</v>
      </c>
      <c r="B472" t="s">
        <v>476</v>
      </c>
      <c r="C472" t="s">
        <v>478</v>
      </c>
      <c r="D472" t="s">
        <v>477</v>
      </c>
      <c r="E472">
        <v>2</v>
      </c>
      <c r="F472">
        <v>70</v>
      </c>
      <c r="G472">
        <v>80</v>
      </c>
      <c r="H472">
        <v>65</v>
      </c>
      <c r="I472">
        <v>90</v>
      </c>
      <c r="J472">
        <v>65</v>
      </c>
      <c r="K472">
        <v>85</v>
      </c>
      <c r="L472">
        <f>MAX(G472,I472)</f>
        <v>90</v>
      </c>
      <c r="M472">
        <f>MIN(H472,J472)</f>
        <v>65</v>
      </c>
      <c r="N472" s="1">
        <f>(F472*2+31)/2+60</f>
        <v>145.5</v>
      </c>
      <c r="O472" s="1">
        <f>(L472*2+31)/2+5</f>
        <v>110.5</v>
      </c>
      <c r="P472" s="1">
        <f>(M472*2+31)/2+5</f>
        <v>85.5</v>
      </c>
      <c r="Q472" s="1">
        <f>N472*P472</f>
        <v>12440.25</v>
      </c>
      <c r="R472" s="1">
        <f>((H472*2+31)/2+5)*N472</f>
        <v>12440.25</v>
      </c>
      <c r="S472" s="1">
        <f>((J472*2+31)/2+5)*N472</f>
        <v>12440.25</v>
      </c>
      <c r="T472" s="1">
        <v>299.37236123024098</v>
      </c>
      <c r="U472" s="1">
        <f>IF(T472&lt;200, 0, T472)</f>
        <v>299.37236123024098</v>
      </c>
      <c r="V472" s="5">
        <f>U472*O472</f>
        <v>33080.645915941626</v>
      </c>
      <c r="W472" s="2">
        <f>Q472/(constants!$B$1 * constants!$B$2 * (110/250) * AVERAGE(0.8, 1) * 1.5)</f>
        <v>1.9059918609655535</v>
      </c>
      <c r="X472" s="3">
        <v>0.55696360050870763</v>
      </c>
      <c r="Y472" s="1">
        <f>(W472+X472)*O472</f>
        <v>272.15657849290585</v>
      </c>
      <c r="Z472" s="7">
        <v>1.1000000000000001</v>
      </c>
      <c r="AA472" s="7">
        <v>1</v>
      </c>
      <c r="AB472" s="1">
        <f>Y472*Z472*AA472</f>
        <v>299.37223634219646</v>
      </c>
      <c r="AC472" t="str">
        <f>CONCATENATE("https://wiki.52poke.com/wiki/", B472)</f>
        <v>https://wiki.52poke.com/wiki/麒麟奇</v>
      </c>
      <c r="AD472" s="6">
        <f>(T472-AB472)^2</f>
        <v>1.5597023665177446E-8</v>
      </c>
      <c r="AE472" t="str">
        <f>IF(ISNUMBER(SEARCH(AE$1,$D472)),"T","")</f>
        <v>T</v>
      </c>
      <c r="AF472" t="str">
        <f>IF(ISNUMBER(SEARCH(AF$1,$D472)),"T","")</f>
        <v/>
      </c>
      <c r="AG472" t="str">
        <f>IF(ISNUMBER(SEARCH(AG$1,$D472)),"T","")</f>
        <v/>
      </c>
      <c r="AH472" t="str">
        <f>IF(ISNUMBER(SEARCH(AH$1,$D472)),"T","")</f>
        <v/>
      </c>
      <c r="AI472" t="str">
        <f>IF(ISNUMBER(SEARCH(AI$1,$D472)),"T","")</f>
        <v/>
      </c>
      <c r="AJ472" t="str">
        <f>IF(ISNUMBER(SEARCH(AJ$1,$D472)),"T","")</f>
        <v/>
      </c>
      <c r="AK472" t="str">
        <f>IF(ISNUMBER(SEARCH(AK$1,$D472)),"T","")</f>
        <v/>
      </c>
      <c r="AL472" t="str">
        <f>IF(ISNUMBER(SEARCH(AL$1,$D472)),"T","")</f>
        <v/>
      </c>
      <c r="AM472" t="str">
        <f>IF(ISNUMBER(SEARCH(AM$1,$D472)),"T","")</f>
        <v/>
      </c>
      <c r="AN472" t="str">
        <f>IF(ISNUMBER(SEARCH(AN$1,$D472)),"T","")</f>
        <v/>
      </c>
      <c r="AO472" t="str">
        <f>IF(ISNUMBER(SEARCH(AO$1,$D472)),"T","")</f>
        <v>T</v>
      </c>
      <c r="AP472" t="str">
        <f>IF(ISNUMBER(SEARCH(AP$1,$D472)),"T","")</f>
        <v/>
      </c>
      <c r="AQ472" t="str">
        <f>IF(ISNUMBER(SEARCH(AQ$1,$D472)),"T","")</f>
        <v/>
      </c>
      <c r="AR472" t="str">
        <f>IF(ISNUMBER(SEARCH(AR$1,$D472)),"T","")</f>
        <v/>
      </c>
      <c r="AS472" t="str">
        <f>IF(ISNUMBER(SEARCH(AS$1,$D472)),"T","")</f>
        <v/>
      </c>
      <c r="AT472" t="str">
        <f>IF(ISNUMBER(SEARCH(AT$1,$D472)),"T","")</f>
        <v/>
      </c>
      <c r="AU472" t="str">
        <f>IF(ISNUMBER(SEARCH(AU$1,$D472)),"T","")</f>
        <v/>
      </c>
      <c r="AV472" t="str">
        <f>IF(ISNUMBER(SEARCH(AV$1,$D472)),"T","")</f>
        <v/>
      </c>
    </row>
    <row r="473" spans="1:48" x14ac:dyDescent="0.85">
      <c r="A473">
        <v>24</v>
      </c>
      <c r="B473" t="s">
        <v>65</v>
      </c>
      <c r="C473" t="s">
        <v>66</v>
      </c>
      <c r="D473" t="s">
        <v>63</v>
      </c>
      <c r="E473">
        <v>1</v>
      </c>
      <c r="F473">
        <v>60</v>
      </c>
      <c r="G473">
        <v>95</v>
      </c>
      <c r="H473">
        <v>69</v>
      </c>
      <c r="I473">
        <v>65</v>
      </c>
      <c r="J473">
        <v>79</v>
      </c>
      <c r="K473">
        <v>80</v>
      </c>
      <c r="L473">
        <f>MAX(G473,I473)</f>
        <v>95</v>
      </c>
      <c r="M473">
        <f>MIN(H473,J473)</f>
        <v>69</v>
      </c>
      <c r="N473" s="1">
        <f>(F473*2+31)/2+60</f>
        <v>135.5</v>
      </c>
      <c r="O473" s="1">
        <f>(L473*2+31)/2+5</f>
        <v>115.5</v>
      </c>
      <c r="P473" s="1">
        <f>(M473*2+31)/2+5</f>
        <v>89.5</v>
      </c>
      <c r="Q473" s="1">
        <f>N473*P473</f>
        <v>12127.25</v>
      </c>
      <c r="R473" s="1">
        <f>((H473*2+31)/2+5)*N473</f>
        <v>12127.25</v>
      </c>
      <c r="S473" s="1">
        <f>((J473*2+31)/2+5)*N473</f>
        <v>13482.25</v>
      </c>
      <c r="T473" s="1">
        <v>299.03805274891016</v>
      </c>
      <c r="U473" s="1">
        <f>IF(T473&lt;200, 0, T473)</f>
        <v>299.03805274891016</v>
      </c>
      <c r="V473" s="5">
        <f>U473*O473</f>
        <v>34538.895092499122</v>
      </c>
      <c r="W473" s="2">
        <f>Q473/(constants!$B$1 * constants!$B$2 * (110/250) * AVERAGE(0.8, 1) * 1.5)</f>
        <v>1.8580365986129304</v>
      </c>
      <c r="X473" s="3">
        <v>0.49566608138880974</v>
      </c>
      <c r="Y473" s="1">
        <f>(W473+X473)*O473</f>
        <v>271.85265954020099</v>
      </c>
      <c r="Z473" s="7">
        <v>1.1000000000000001</v>
      </c>
      <c r="AA473" s="7">
        <v>1</v>
      </c>
      <c r="AB473" s="1">
        <f>Y473*Z473*AA473</f>
        <v>299.0379254942211</v>
      </c>
      <c r="AC473" t="str">
        <f>CONCATENATE("https://wiki.52poke.com/wiki/", B473)</f>
        <v>https://wiki.52poke.com/wiki/阿柏怪</v>
      </c>
      <c r="AD473" s="6">
        <f>(T473-AB473)^2</f>
        <v>1.6193755888222701E-8</v>
      </c>
      <c r="AE473" t="str">
        <f>IF(ISNUMBER(SEARCH(AE$1,$D473)),"T","")</f>
        <v/>
      </c>
      <c r="AF473" t="str">
        <f>IF(ISNUMBER(SEARCH(AF$1,$D473)),"T","")</f>
        <v/>
      </c>
      <c r="AG473" t="str">
        <f>IF(ISNUMBER(SEARCH(AG$1,$D473)),"T","")</f>
        <v/>
      </c>
      <c r="AH473" t="str">
        <f>IF(ISNUMBER(SEARCH(AH$1,$D473)),"T","")</f>
        <v/>
      </c>
      <c r="AI473" t="str">
        <f>IF(ISNUMBER(SEARCH(AI$1,$D473)),"T","")</f>
        <v/>
      </c>
      <c r="AJ473" t="str">
        <f>IF(ISNUMBER(SEARCH(AJ$1,$D473)),"T","")</f>
        <v/>
      </c>
      <c r="AK473" t="str">
        <f>IF(ISNUMBER(SEARCH(AK$1,$D473)),"T","")</f>
        <v/>
      </c>
      <c r="AL473" t="str">
        <f>IF(ISNUMBER(SEARCH(AL$1,$D473)),"T","")</f>
        <v>T</v>
      </c>
      <c r="AM473" t="str">
        <f>IF(ISNUMBER(SEARCH(AM$1,$D473)),"T","")</f>
        <v/>
      </c>
      <c r="AN473" t="str">
        <f>IF(ISNUMBER(SEARCH(AN$1,$D473)),"T","")</f>
        <v/>
      </c>
      <c r="AO473" t="str">
        <f>IF(ISNUMBER(SEARCH(AO$1,$D473)),"T","")</f>
        <v/>
      </c>
      <c r="AP473" t="str">
        <f>IF(ISNUMBER(SEARCH(AP$1,$D473)),"T","")</f>
        <v/>
      </c>
      <c r="AQ473" t="str">
        <f>IF(ISNUMBER(SEARCH(AQ$1,$D473)),"T","")</f>
        <v/>
      </c>
      <c r="AR473" t="str">
        <f>IF(ISNUMBER(SEARCH(AR$1,$D473)),"T","")</f>
        <v/>
      </c>
      <c r="AS473" t="str">
        <f>IF(ISNUMBER(SEARCH(AS$1,$D473)),"T","")</f>
        <v/>
      </c>
      <c r="AT473" t="str">
        <f>IF(ISNUMBER(SEARCH(AT$1,$D473)),"T","")</f>
        <v/>
      </c>
      <c r="AU473" t="str">
        <f>IF(ISNUMBER(SEARCH(AU$1,$D473)),"T","")</f>
        <v/>
      </c>
      <c r="AV473" t="str">
        <f>IF(ISNUMBER(SEARCH(AV$1,$D473)),"T","")</f>
        <v/>
      </c>
    </row>
    <row r="474" spans="1:48" x14ac:dyDescent="0.85">
      <c r="A474">
        <v>455</v>
      </c>
      <c r="B474" t="s">
        <v>1026</v>
      </c>
      <c r="C474" t="s">
        <v>1027</v>
      </c>
      <c r="D474" t="s">
        <v>280</v>
      </c>
      <c r="E474">
        <v>4</v>
      </c>
      <c r="F474">
        <v>74</v>
      </c>
      <c r="G474">
        <v>100</v>
      </c>
      <c r="H474">
        <v>72</v>
      </c>
      <c r="I474">
        <v>90</v>
      </c>
      <c r="J474">
        <v>72</v>
      </c>
      <c r="K474">
        <v>46</v>
      </c>
      <c r="L474">
        <f>MAX(G474,I474)</f>
        <v>100</v>
      </c>
      <c r="M474">
        <f>MIN(H474,J474)</f>
        <v>72</v>
      </c>
      <c r="N474" s="1">
        <f>(F474*2+31)/2+60</f>
        <v>149.5</v>
      </c>
      <c r="O474" s="1">
        <f>(L474*2+31)/2+5</f>
        <v>120.5</v>
      </c>
      <c r="P474" s="1">
        <f>(M474*2+31)/2+5</f>
        <v>92.5</v>
      </c>
      <c r="Q474" s="1">
        <f>N474*P474</f>
        <v>13828.75</v>
      </c>
      <c r="R474" s="1">
        <f>((H474*2+31)/2+5)*N474</f>
        <v>13828.75</v>
      </c>
      <c r="S474" s="1">
        <f>((J474*2+31)/2+5)*N474</f>
        <v>13828.75</v>
      </c>
      <c r="T474" s="1">
        <v>298.87379091929091</v>
      </c>
      <c r="U474" s="1">
        <f>IF(T474&lt;200, 0, T474)</f>
        <v>298.87379091929091</v>
      </c>
      <c r="V474" s="5">
        <f>U474*O474</f>
        <v>36014.291805774556</v>
      </c>
      <c r="W474" s="2">
        <f>Q474/(constants!$B$1 * constants!$B$2 * (110/250) * AVERAGE(0.8, 1) * 1.5)</f>
        <v>2.1187263075362148</v>
      </c>
      <c r="X474" s="3">
        <v>0.13607293447436264</v>
      </c>
      <c r="Y474" s="1">
        <f>(W474+X474)*O474</f>
        <v>271.70330866227459</v>
      </c>
      <c r="Z474" s="7">
        <v>1.1000000000000001</v>
      </c>
      <c r="AA474" s="7">
        <v>1</v>
      </c>
      <c r="AB474" s="1">
        <f>Y474*Z474*AA474</f>
        <v>298.87363952850205</v>
      </c>
      <c r="AC474" t="str">
        <f>CONCATENATE("https://wiki.52poke.com/wiki/", B474)</f>
        <v>https://wiki.52poke.com/wiki/尖牙笼</v>
      </c>
      <c r="AD474" s="6">
        <f>(T474-AB474)^2</f>
        <v>2.2919170951033134E-8</v>
      </c>
      <c r="AE474" t="str">
        <f>IF(ISNUMBER(SEARCH(AE$1,$D474)),"T","")</f>
        <v/>
      </c>
      <c r="AF474" t="str">
        <f>IF(ISNUMBER(SEARCH(AF$1,$D474)),"T","")</f>
        <v/>
      </c>
      <c r="AG474" t="str">
        <f>IF(ISNUMBER(SEARCH(AG$1,$D474)),"T","")</f>
        <v/>
      </c>
      <c r="AH474" t="str">
        <f>IF(ISNUMBER(SEARCH(AH$1,$D474)),"T","")</f>
        <v>T</v>
      </c>
      <c r="AI474" t="str">
        <f>IF(ISNUMBER(SEARCH(AI$1,$D474)),"T","")</f>
        <v/>
      </c>
      <c r="AJ474" t="str">
        <f>IF(ISNUMBER(SEARCH(AJ$1,$D474)),"T","")</f>
        <v/>
      </c>
      <c r="AK474" t="str">
        <f>IF(ISNUMBER(SEARCH(AK$1,$D474)),"T","")</f>
        <v/>
      </c>
      <c r="AL474" t="str">
        <f>IF(ISNUMBER(SEARCH(AL$1,$D474)),"T","")</f>
        <v/>
      </c>
      <c r="AM474" t="str">
        <f>IF(ISNUMBER(SEARCH(AM$1,$D474)),"T","")</f>
        <v/>
      </c>
      <c r="AN474" t="str">
        <f>IF(ISNUMBER(SEARCH(AN$1,$D474)),"T","")</f>
        <v/>
      </c>
      <c r="AO474" t="str">
        <f>IF(ISNUMBER(SEARCH(AO$1,$D474)),"T","")</f>
        <v/>
      </c>
      <c r="AP474" t="str">
        <f>IF(ISNUMBER(SEARCH(AP$1,$D474)),"T","")</f>
        <v/>
      </c>
      <c r="AQ474" t="str">
        <f>IF(ISNUMBER(SEARCH(AQ$1,$D474)),"T","")</f>
        <v/>
      </c>
      <c r="AR474" t="str">
        <f>IF(ISNUMBER(SEARCH(AR$1,$D474)),"T","")</f>
        <v/>
      </c>
      <c r="AS474" t="str">
        <f>IF(ISNUMBER(SEARCH(AS$1,$D474)),"T","")</f>
        <v/>
      </c>
      <c r="AT474" t="str">
        <f>IF(ISNUMBER(SEARCH(AT$1,$D474)),"T","")</f>
        <v/>
      </c>
      <c r="AU474" t="str">
        <f>IF(ISNUMBER(SEARCH(AU$1,$D474)),"T","")</f>
        <v/>
      </c>
      <c r="AV474" t="str">
        <f>IF(ISNUMBER(SEARCH(AV$1,$D474)),"T","")</f>
        <v/>
      </c>
    </row>
    <row r="475" spans="1:48" x14ac:dyDescent="0.85">
      <c r="A475">
        <v>927</v>
      </c>
      <c r="B475" t="s">
        <v>2047</v>
      </c>
      <c r="C475" t="s">
        <v>2048</v>
      </c>
      <c r="D475" t="s">
        <v>92</v>
      </c>
      <c r="E475">
        <v>9</v>
      </c>
      <c r="F475">
        <v>57</v>
      </c>
      <c r="G475">
        <v>80</v>
      </c>
      <c r="H475">
        <v>115</v>
      </c>
      <c r="I475">
        <v>50</v>
      </c>
      <c r="J475">
        <v>80</v>
      </c>
      <c r="K475">
        <v>95</v>
      </c>
      <c r="L475">
        <f>MAX(G475,I475)</f>
        <v>80</v>
      </c>
      <c r="M475">
        <f>MIN(H475,J475)</f>
        <v>80</v>
      </c>
      <c r="N475" s="1">
        <f>(F475*2+31)/2+60</f>
        <v>132.5</v>
      </c>
      <c r="O475" s="1">
        <f>(L475*2+31)/2+5</f>
        <v>100.5</v>
      </c>
      <c r="P475" s="1">
        <f>(M475*2+31)/2+5</f>
        <v>100.5</v>
      </c>
      <c r="Q475" s="1">
        <f>N475*P475</f>
        <v>13316.25</v>
      </c>
      <c r="R475" s="1">
        <f>((H475*2+31)/2+5)*N475</f>
        <v>17953.75</v>
      </c>
      <c r="S475" s="1">
        <f>((J475*2+31)/2+5)*N475</f>
        <v>13316.25</v>
      </c>
      <c r="T475" s="1">
        <v>298.21331794484922</v>
      </c>
      <c r="U475" s="1">
        <f>IF(T475&lt;200, 0, T475)</f>
        <v>298.21331794484922</v>
      </c>
      <c r="V475" s="5">
        <f>U475*O475</f>
        <v>29970.438453457347</v>
      </c>
      <c r="W475" s="2">
        <f>Q475/(constants!$B$1 * constants!$B$2 * (110/250) * AVERAGE(0.8, 1) * 1.5)</f>
        <v>2.0402053108725751</v>
      </c>
      <c r="X475" s="3">
        <v>0.65733604019530478</v>
      </c>
      <c r="Y475" s="1">
        <f>(W475+X475)*O475</f>
        <v>271.1029057823219</v>
      </c>
      <c r="Z475" s="7">
        <v>1.1000000000000001</v>
      </c>
      <c r="AA475" s="7">
        <v>1</v>
      </c>
      <c r="AB475" s="1">
        <f>Y475*Z475*AA475</f>
        <v>298.21319636055409</v>
      </c>
      <c r="AC475" t="str">
        <f>CONCATENATE("https://wiki.52poke.com/wiki/", B475)</f>
        <v>https://wiki.52poke.com/wiki/麻花犬</v>
      </c>
      <c r="AD475" s="6">
        <f>(T475-AB475)^2</f>
        <v>1.4782740822174041E-8</v>
      </c>
      <c r="AE475" t="str">
        <f>IF(ISNUMBER(SEARCH(AE$1,$D475)),"T","")</f>
        <v/>
      </c>
      <c r="AF475" t="str">
        <f>IF(ISNUMBER(SEARCH(AF$1,$D475)),"T","")</f>
        <v/>
      </c>
      <c r="AG475" t="str">
        <f>IF(ISNUMBER(SEARCH(AG$1,$D475)),"T","")</f>
        <v/>
      </c>
      <c r="AH475" t="str">
        <f>IF(ISNUMBER(SEARCH(AH$1,$D475)),"T","")</f>
        <v/>
      </c>
      <c r="AI475" t="str">
        <f>IF(ISNUMBER(SEARCH(AI$1,$D475)),"T","")</f>
        <v/>
      </c>
      <c r="AJ475" t="str">
        <f>IF(ISNUMBER(SEARCH(AJ$1,$D475)),"T","")</f>
        <v/>
      </c>
      <c r="AK475" t="str">
        <f>IF(ISNUMBER(SEARCH(AK$1,$D475)),"T","")</f>
        <v/>
      </c>
      <c r="AL475" t="str">
        <f>IF(ISNUMBER(SEARCH(AL$1,$D475)),"T","")</f>
        <v/>
      </c>
      <c r="AM475" t="str">
        <f>IF(ISNUMBER(SEARCH(AM$1,$D475)),"T","")</f>
        <v/>
      </c>
      <c r="AN475" t="str">
        <f>IF(ISNUMBER(SEARCH(AN$1,$D475)),"T","")</f>
        <v/>
      </c>
      <c r="AO475" t="str">
        <f>IF(ISNUMBER(SEARCH(AO$1,$D475)),"T","")</f>
        <v/>
      </c>
      <c r="AP475" t="str">
        <f>IF(ISNUMBER(SEARCH(AP$1,$D475)),"T","")</f>
        <v/>
      </c>
      <c r="AQ475" t="str">
        <f>IF(ISNUMBER(SEARCH(AQ$1,$D475)),"T","")</f>
        <v/>
      </c>
      <c r="AR475" t="str">
        <f>IF(ISNUMBER(SEARCH(AR$1,$D475)),"T","")</f>
        <v/>
      </c>
      <c r="AS475" t="str">
        <f>IF(ISNUMBER(SEARCH(AS$1,$D475)),"T","")</f>
        <v/>
      </c>
      <c r="AT475" t="str">
        <f>IF(ISNUMBER(SEARCH(AT$1,$D475)),"T","")</f>
        <v/>
      </c>
      <c r="AU475" t="str">
        <f>IF(ISNUMBER(SEARCH(AU$1,$D475)),"T","")</f>
        <v/>
      </c>
      <c r="AV475" t="str">
        <f>IF(ISNUMBER(SEARCH(AV$1,$D475)),"T","")</f>
        <v>T</v>
      </c>
    </row>
    <row r="476" spans="1:48" x14ac:dyDescent="0.85">
      <c r="A476">
        <v>332</v>
      </c>
      <c r="B476" t="s">
        <v>763</v>
      </c>
      <c r="C476" t="s">
        <v>764</v>
      </c>
      <c r="D476" t="s">
        <v>636</v>
      </c>
      <c r="E476">
        <v>3</v>
      </c>
      <c r="F476">
        <v>70</v>
      </c>
      <c r="G476">
        <v>115</v>
      </c>
      <c r="H476">
        <v>60</v>
      </c>
      <c r="I476">
        <v>115</v>
      </c>
      <c r="J476">
        <v>60</v>
      </c>
      <c r="K476">
        <v>55</v>
      </c>
      <c r="L476">
        <f>MAX(G476,I476)</f>
        <v>115</v>
      </c>
      <c r="M476">
        <f>MIN(H476,J476)</f>
        <v>60</v>
      </c>
      <c r="N476" s="1">
        <f>(F476*2+31)/2+60</f>
        <v>145.5</v>
      </c>
      <c r="O476" s="1">
        <f>(L476*2+31)/2+5</f>
        <v>135.5</v>
      </c>
      <c r="P476" s="1">
        <f>(M476*2+31)/2+5</f>
        <v>80.5</v>
      </c>
      <c r="Q476" s="1">
        <f>N476*P476</f>
        <v>11712.75</v>
      </c>
      <c r="R476" s="1">
        <f>((H476*2+31)/2+5)*N476</f>
        <v>11712.75</v>
      </c>
      <c r="S476" s="1">
        <f>((J476*2+31)/2+5)*N476</f>
        <v>11712.75</v>
      </c>
      <c r="T476" s="1">
        <v>298.20644462388572</v>
      </c>
      <c r="U476" s="1">
        <f>IF(T476&lt;200, 0, T476)</f>
        <v>298.20644462388572</v>
      </c>
      <c r="V476" s="5">
        <f>U476*O476</f>
        <v>40406.973246536516</v>
      </c>
      <c r="W476" s="2">
        <f>Q476/(constants!$B$1 * constants!$B$2 * (110/250) * AVERAGE(0.8, 1) * 1.5)</f>
        <v>1.7945303486283866</v>
      </c>
      <c r="X476" s="3">
        <v>0.20618283779478386</v>
      </c>
      <c r="Y476" s="1">
        <f>(W476+X476)*O476</f>
        <v>271.09663676033961</v>
      </c>
      <c r="Z476" s="7">
        <v>1.1000000000000001</v>
      </c>
      <c r="AA476" s="7">
        <v>1</v>
      </c>
      <c r="AB476" s="1">
        <f>Y476*Z476*AA476</f>
        <v>298.20630043637357</v>
      </c>
      <c r="AC476" t="str">
        <f>CONCATENATE("https://wiki.52poke.com/wiki/", B476)</f>
        <v>https://wiki.52poke.com/wiki/梦歌仙人掌</v>
      </c>
      <c r="AD476" s="6">
        <f>(T476-AB476)^2</f>
        <v>2.0790038659608192E-8</v>
      </c>
      <c r="AE476" t="str">
        <f>IF(ISNUMBER(SEARCH(AE$1,$D476)),"T","")</f>
        <v/>
      </c>
      <c r="AF476" t="str">
        <f>IF(ISNUMBER(SEARCH(AF$1,$D476)),"T","")</f>
        <v/>
      </c>
      <c r="AG476" t="str">
        <f>IF(ISNUMBER(SEARCH(AG$1,$D476)),"T","")</f>
        <v/>
      </c>
      <c r="AH476" t="str">
        <f>IF(ISNUMBER(SEARCH(AH$1,$D476)),"T","")</f>
        <v>T</v>
      </c>
      <c r="AI476" t="str">
        <f>IF(ISNUMBER(SEARCH(AI$1,$D476)),"T","")</f>
        <v/>
      </c>
      <c r="AJ476" t="str">
        <f>IF(ISNUMBER(SEARCH(AJ$1,$D476)),"T","")</f>
        <v/>
      </c>
      <c r="AK476" t="str">
        <f>IF(ISNUMBER(SEARCH(AK$1,$D476)),"T","")</f>
        <v/>
      </c>
      <c r="AL476" t="str">
        <f>IF(ISNUMBER(SEARCH(AL$1,$D476)),"T","")</f>
        <v/>
      </c>
      <c r="AM476" t="str">
        <f>IF(ISNUMBER(SEARCH(AM$1,$D476)),"T","")</f>
        <v/>
      </c>
      <c r="AN476" t="str">
        <f>IF(ISNUMBER(SEARCH(AN$1,$D476)),"T","")</f>
        <v/>
      </c>
      <c r="AO476" t="str">
        <f>IF(ISNUMBER(SEARCH(AO$1,$D476)),"T","")</f>
        <v/>
      </c>
      <c r="AP476" t="str">
        <f>IF(ISNUMBER(SEARCH(AP$1,$D476)),"T","")</f>
        <v/>
      </c>
      <c r="AQ476" t="str">
        <f>IF(ISNUMBER(SEARCH(AQ$1,$D476)),"T","")</f>
        <v/>
      </c>
      <c r="AR476" t="str">
        <f>IF(ISNUMBER(SEARCH(AR$1,$D476)),"T","")</f>
        <v/>
      </c>
      <c r="AS476" t="str">
        <f>IF(ISNUMBER(SEARCH(AS$1,$D476)),"T","")</f>
        <v/>
      </c>
      <c r="AT476" t="str">
        <f>IF(ISNUMBER(SEARCH(AT$1,$D476)),"T","")</f>
        <v>T</v>
      </c>
      <c r="AU476" t="str">
        <f>IF(ISNUMBER(SEARCH(AU$1,$D476)),"T","")</f>
        <v/>
      </c>
      <c r="AV476" t="str">
        <f>IF(ISNUMBER(SEARCH(AV$1,$D476)),"T","")</f>
        <v/>
      </c>
    </row>
    <row r="477" spans="1:48" x14ac:dyDescent="0.85">
      <c r="A477">
        <v>875</v>
      </c>
      <c r="B477" t="s">
        <v>1934</v>
      </c>
      <c r="C477" t="s">
        <v>1935</v>
      </c>
      <c r="D477" t="s">
        <v>97</v>
      </c>
      <c r="E477">
        <v>8</v>
      </c>
      <c r="F477">
        <v>75</v>
      </c>
      <c r="G477">
        <v>80</v>
      </c>
      <c r="H477">
        <v>110</v>
      </c>
      <c r="I477">
        <v>65</v>
      </c>
      <c r="J477">
        <v>90</v>
      </c>
      <c r="K477">
        <v>50</v>
      </c>
      <c r="L477">
        <f>MAX(G477,I477)</f>
        <v>80</v>
      </c>
      <c r="M477">
        <f>MIN(H477,J477)</f>
        <v>90</v>
      </c>
      <c r="N477" s="1">
        <f>(F477*2+31)/2+60</f>
        <v>150.5</v>
      </c>
      <c r="O477" s="1">
        <f>(L477*2+31)/2+5</f>
        <v>100.5</v>
      </c>
      <c r="P477" s="1">
        <f>(M477*2+31)/2+5</f>
        <v>110.5</v>
      </c>
      <c r="Q477" s="1">
        <f>N477*P477</f>
        <v>16630.25</v>
      </c>
      <c r="R477" s="1">
        <f>((H477*2+31)/2+5)*N477</f>
        <v>19640.25</v>
      </c>
      <c r="S477" s="1">
        <f>((J477*2+31)/2+5)*N477</f>
        <v>16630.25</v>
      </c>
      <c r="T477" s="1">
        <v>298.17327909188162</v>
      </c>
      <c r="U477" s="1">
        <f>IF(T477&lt;200, 0, T477)</f>
        <v>298.17327909188162</v>
      </c>
      <c r="V477" s="5">
        <f>U477*O477</f>
        <v>29966.414548734105</v>
      </c>
      <c r="W477" s="2">
        <f>Q477/(constants!$B$1 * constants!$B$2 * (110/250) * AVERAGE(0.8, 1) * 1.5)</f>
        <v>2.5479488873473115</v>
      </c>
      <c r="X477" s="3">
        <v>0.14923001133239155</v>
      </c>
      <c r="Y477" s="1">
        <f>(W477+X477)*O477</f>
        <v>271.06647931731015</v>
      </c>
      <c r="Z477" s="7">
        <v>1.1000000000000001</v>
      </c>
      <c r="AA477" s="7">
        <v>1</v>
      </c>
      <c r="AB477" s="1">
        <f>Y477*Z477*AA477</f>
        <v>298.17312724904122</v>
      </c>
      <c r="AC477" t="str">
        <f>CONCATENATE("https://wiki.52poke.com/wiki/", B477)</f>
        <v>https://wiki.52poke.com/wiki/冰砌鹅</v>
      </c>
      <c r="AD477" s="6">
        <f>(T477-AB477)^2</f>
        <v>2.3056248183685448E-8</v>
      </c>
      <c r="AE477" t="str">
        <f>IF(ISNUMBER(SEARCH(AE$1,$D477)),"T","")</f>
        <v/>
      </c>
      <c r="AF477" t="str">
        <f>IF(ISNUMBER(SEARCH(AF$1,$D477)),"T","")</f>
        <v/>
      </c>
      <c r="AG477" t="str">
        <f>IF(ISNUMBER(SEARCH(AG$1,$D477)),"T","")</f>
        <v/>
      </c>
      <c r="AH477" t="str">
        <f>IF(ISNUMBER(SEARCH(AH$1,$D477)),"T","")</f>
        <v/>
      </c>
      <c r="AI477" t="str">
        <f>IF(ISNUMBER(SEARCH(AI$1,$D477)),"T","")</f>
        <v/>
      </c>
      <c r="AJ477" t="str">
        <f>IF(ISNUMBER(SEARCH(AJ$1,$D477)),"T","")</f>
        <v>T</v>
      </c>
      <c r="AK477" t="str">
        <f>IF(ISNUMBER(SEARCH(AK$1,$D477)),"T","")</f>
        <v/>
      </c>
      <c r="AL477" t="str">
        <f>IF(ISNUMBER(SEARCH(AL$1,$D477)),"T","")</f>
        <v/>
      </c>
      <c r="AM477" t="str">
        <f>IF(ISNUMBER(SEARCH(AM$1,$D477)),"T","")</f>
        <v/>
      </c>
      <c r="AN477" t="str">
        <f>IF(ISNUMBER(SEARCH(AN$1,$D477)),"T","")</f>
        <v/>
      </c>
      <c r="AO477" t="str">
        <f>IF(ISNUMBER(SEARCH(AO$1,$D477)),"T","")</f>
        <v/>
      </c>
      <c r="AP477" t="str">
        <f>IF(ISNUMBER(SEARCH(AP$1,$D477)),"T","")</f>
        <v/>
      </c>
      <c r="AQ477" t="str">
        <f>IF(ISNUMBER(SEARCH(AQ$1,$D477)),"T","")</f>
        <v/>
      </c>
      <c r="AR477" t="str">
        <f>IF(ISNUMBER(SEARCH(AR$1,$D477)),"T","")</f>
        <v/>
      </c>
      <c r="AS477" t="str">
        <f>IF(ISNUMBER(SEARCH(AS$1,$D477)),"T","")</f>
        <v/>
      </c>
      <c r="AT477" t="str">
        <f>IF(ISNUMBER(SEARCH(AT$1,$D477)),"T","")</f>
        <v/>
      </c>
      <c r="AU477" t="str">
        <f>IF(ISNUMBER(SEARCH(AU$1,$D477)),"T","")</f>
        <v/>
      </c>
      <c r="AV477" t="str">
        <f>IF(ISNUMBER(SEARCH(AV$1,$D477)),"T","")</f>
        <v/>
      </c>
    </row>
    <row r="478" spans="1:48" x14ac:dyDescent="0.85">
      <c r="A478">
        <v>550</v>
      </c>
      <c r="B478" t="s">
        <v>1226</v>
      </c>
      <c r="C478" t="s">
        <v>1227</v>
      </c>
      <c r="D478" t="s">
        <v>25</v>
      </c>
      <c r="E478">
        <v>5</v>
      </c>
      <c r="F478">
        <v>70</v>
      </c>
      <c r="G478">
        <v>92</v>
      </c>
      <c r="H478">
        <v>65</v>
      </c>
      <c r="I478">
        <v>80</v>
      </c>
      <c r="J478">
        <v>55</v>
      </c>
      <c r="K478">
        <v>98</v>
      </c>
      <c r="L478">
        <f>MAX(G478,I478)</f>
        <v>92</v>
      </c>
      <c r="M478">
        <f>MIN(H478,J478)</f>
        <v>55</v>
      </c>
      <c r="N478" s="1">
        <f>(F478*2+31)/2+60</f>
        <v>145.5</v>
      </c>
      <c r="O478" s="1">
        <f>(L478*2+31)/2+5</f>
        <v>112.5</v>
      </c>
      <c r="P478" s="1">
        <f>(M478*2+31)/2+5</f>
        <v>75.5</v>
      </c>
      <c r="Q478" s="1">
        <f>N478*P478</f>
        <v>10985.25</v>
      </c>
      <c r="R478" s="1">
        <f>((H478*2+31)/2+5)*N478</f>
        <v>12440.25</v>
      </c>
      <c r="S478" s="1">
        <f>((J478*2+31)/2+5)*N478</f>
        <v>10985.25</v>
      </c>
      <c r="T478" s="1">
        <v>297.39952243930236</v>
      </c>
      <c r="U478" s="1">
        <f>IF(T478&lt;200, 0, T478)</f>
        <v>297.39952243930236</v>
      </c>
      <c r="V478" s="5">
        <f>U478*O478</f>
        <v>33457.446274421512</v>
      </c>
      <c r="W478" s="2">
        <f>Q478/(constants!$B$1 * constants!$B$2 * (110/250) * AVERAGE(0.8, 1) * 1.5)</f>
        <v>1.6830688362912196</v>
      </c>
      <c r="X478" s="3">
        <v>0.72015872057347352</v>
      </c>
      <c r="Y478" s="1">
        <f>(W478+X478)*O478</f>
        <v>270.36310014727798</v>
      </c>
      <c r="Z478" s="7">
        <v>1.1000000000000001</v>
      </c>
      <c r="AA478" s="7">
        <v>1</v>
      </c>
      <c r="AB478" s="1">
        <f>Y478*Z478*AA478</f>
        <v>297.39941016200578</v>
      </c>
      <c r="AC478" t="str">
        <f>CONCATENATE("https://wiki.52poke.com/wiki/", B478)</f>
        <v>https://wiki.52poke.com/wiki/野蛮鲈鱼</v>
      </c>
      <c r="AD478" s="6">
        <f>(T478-AB478)^2</f>
        <v>1.2606191327320527E-8</v>
      </c>
      <c r="AE478" t="str">
        <f>IF(ISNUMBER(SEARCH(AE$1,$D478)),"T","")</f>
        <v/>
      </c>
      <c r="AF478" t="str">
        <f>IF(ISNUMBER(SEARCH(AF$1,$D478)),"T","")</f>
        <v/>
      </c>
      <c r="AG478" t="str">
        <f>IF(ISNUMBER(SEARCH(AG$1,$D478)),"T","")</f>
        <v>T</v>
      </c>
      <c r="AH478" t="str">
        <f>IF(ISNUMBER(SEARCH(AH$1,$D478)),"T","")</f>
        <v/>
      </c>
      <c r="AI478" t="str">
        <f>IF(ISNUMBER(SEARCH(AI$1,$D478)),"T","")</f>
        <v/>
      </c>
      <c r="AJ478" t="str">
        <f>IF(ISNUMBER(SEARCH(AJ$1,$D478)),"T","")</f>
        <v/>
      </c>
      <c r="AK478" t="str">
        <f>IF(ISNUMBER(SEARCH(AK$1,$D478)),"T","")</f>
        <v/>
      </c>
      <c r="AL478" t="str">
        <f>IF(ISNUMBER(SEARCH(AL$1,$D478)),"T","")</f>
        <v/>
      </c>
      <c r="AM478" t="str">
        <f>IF(ISNUMBER(SEARCH(AM$1,$D478)),"T","")</f>
        <v/>
      </c>
      <c r="AN478" t="str">
        <f>IF(ISNUMBER(SEARCH(AN$1,$D478)),"T","")</f>
        <v/>
      </c>
      <c r="AO478" t="str">
        <f>IF(ISNUMBER(SEARCH(AO$1,$D478)),"T","")</f>
        <v/>
      </c>
      <c r="AP478" t="str">
        <f>IF(ISNUMBER(SEARCH(AP$1,$D478)),"T","")</f>
        <v/>
      </c>
      <c r="AQ478" t="str">
        <f>IF(ISNUMBER(SEARCH(AQ$1,$D478)),"T","")</f>
        <v/>
      </c>
      <c r="AR478" t="str">
        <f>IF(ISNUMBER(SEARCH(AR$1,$D478)),"T","")</f>
        <v/>
      </c>
      <c r="AS478" t="str">
        <f>IF(ISNUMBER(SEARCH(AS$1,$D478)),"T","")</f>
        <v/>
      </c>
      <c r="AT478" t="str">
        <f>IF(ISNUMBER(SEARCH(AT$1,$D478)),"T","")</f>
        <v/>
      </c>
      <c r="AU478" t="str">
        <f>IF(ISNUMBER(SEARCH(AU$1,$D478)),"T","")</f>
        <v/>
      </c>
      <c r="AV478" t="str">
        <f>IF(ISNUMBER(SEARCH(AV$1,$D478)),"T","")</f>
        <v/>
      </c>
    </row>
    <row r="479" spans="1:48" x14ac:dyDescent="0.85">
      <c r="A479">
        <v>26</v>
      </c>
      <c r="B479" t="s">
        <v>70</v>
      </c>
      <c r="C479" t="s">
        <v>72</v>
      </c>
      <c r="D479" t="s">
        <v>71</v>
      </c>
      <c r="E479">
        <v>1</v>
      </c>
      <c r="F479">
        <v>60</v>
      </c>
      <c r="G479">
        <v>90</v>
      </c>
      <c r="H479">
        <v>55</v>
      </c>
      <c r="I479">
        <v>90</v>
      </c>
      <c r="J479">
        <v>80</v>
      </c>
      <c r="K479">
        <v>110</v>
      </c>
      <c r="L479">
        <f>MAX(G479,I479)</f>
        <v>90</v>
      </c>
      <c r="M479">
        <f>MIN(H479,J479)</f>
        <v>55</v>
      </c>
      <c r="N479" s="1">
        <f>(F479*2+31)/2+60</f>
        <v>135.5</v>
      </c>
      <c r="O479" s="1">
        <f>(L479*2+31)/2+5</f>
        <v>110.5</v>
      </c>
      <c r="P479" s="1">
        <f>(M479*2+31)/2+5</f>
        <v>75.5</v>
      </c>
      <c r="Q479" s="1">
        <f>N479*P479</f>
        <v>10230.25</v>
      </c>
      <c r="R479" s="1">
        <f>((H479*2+31)/2+5)*N479</f>
        <v>10230.25</v>
      </c>
      <c r="S479" s="1">
        <f>((J479*2+31)/2+5)*N479</f>
        <v>13617.75</v>
      </c>
      <c r="T479" s="1">
        <v>297.03735426456524</v>
      </c>
      <c r="U479" s="1">
        <f>IF(T479&lt;200, 0, T479)</f>
        <v>297.03735426456524</v>
      </c>
      <c r="V479" s="5">
        <f>U479*O479</f>
        <v>32822.627646234461</v>
      </c>
      <c r="W479" s="2">
        <f>Q479/(constants!$B$1 * constants!$B$2 * (110/250) * AVERAGE(0.8, 1) * 1.5)</f>
        <v>1.5673940021818575</v>
      </c>
      <c r="X479" s="3">
        <v>0.8763513829500007</v>
      </c>
      <c r="Y479" s="1">
        <f>(W479+X479)*O479</f>
        <v>270.03386505707033</v>
      </c>
      <c r="Z479" s="7">
        <v>1.1000000000000001</v>
      </c>
      <c r="AA479" s="7">
        <v>1</v>
      </c>
      <c r="AB479" s="1">
        <f>Y479*Z479*AA479</f>
        <v>297.03725156277739</v>
      </c>
      <c r="AC479" t="str">
        <f>CONCATENATE("https://wiki.52poke.com/wiki/", B479)</f>
        <v>https://wiki.52poke.com/wiki/雷丘</v>
      </c>
      <c r="AD479" s="6">
        <f>(T479-AB479)^2</f>
        <v>1.0547657228154523E-8</v>
      </c>
      <c r="AE479" t="str">
        <f>IF(ISNUMBER(SEARCH(AE$1,$D479)),"T","")</f>
        <v/>
      </c>
      <c r="AF479" t="str">
        <f>IF(ISNUMBER(SEARCH(AF$1,$D479)),"T","")</f>
        <v/>
      </c>
      <c r="AG479" t="str">
        <f>IF(ISNUMBER(SEARCH(AG$1,$D479)),"T","")</f>
        <v/>
      </c>
      <c r="AH479" t="str">
        <f>IF(ISNUMBER(SEARCH(AH$1,$D479)),"T","")</f>
        <v/>
      </c>
      <c r="AI479" t="str">
        <f>IF(ISNUMBER(SEARCH(AI$1,$D479)),"T","")</f>
        <v>T</v>
      </c>
      <c r="AJ479" t="str">
        <f>IF(ISNUMBER(SEARCH(AJ$1,$D479)),"T","")</f>
        <v/>
      </c>
      <c r="AK479" t="str">
        <f>IF(ISNUMBER(SEARCH(AK$1,$D479)),"T","")</f>
        <v/>
      </c>
      <c r="AL479" t="str">
        <f>IF(ISNUMBER(SEARCH(AL$1,$D479)),"T","")</f>
        <v/>
      </c>
      <c r="AM479" t="str">
        <f>IF(ISNUMBER(SEARCH(AM$1,$D479)),"T","")</f>
        <v/>
      </c>
      <c r="AN479" t="str">
        <f>IF(ISNUMBER(SEARCH(AN$1,$D479)),"T","")</f>
        <v/>
      </c>
      <c r="AO479" t="str">
        <f>IF(ISNUMBER(SEARCH(AO$1,$D479)),"T","")</f>
        <v>T</v>
      </c>
      <c r="AP479" t="str">
        <f>IF(ISNUMBER(SEARCH(AP$1,$D479)),"T","")</f>
        <v/>
      </c>
      <c r="AQ479" t="str">
        <f>IF(ISNUMBER(SEARCH(AQ$1,$D479)),"T","")</f>
        <v/>
      </c>
      <c r="AR479" t="str">
        <f>IF(ISNUMBER(SEARCH(AR$1,$D479)),"T","")</f>
        <v/>
      </c>
      <c r="AS479" t="str">
        <f>IF(ISNUMBER(SEARCH(AS$1,$D479)),"T","")</f>
        <v/>
      </c>
      <c r="AT479" t="str">
        <f>IF(ISNUMBER(SEARCH(AT$1,$D479)),"T","")</f>
        <v/>
      </c>
      <c r="AU479" t="str">
        <f>IF(ISNUMBER(SEARCH(AU$1,$D479)),"T","")</f>
        <v/>
      </c>
      <c r="AV479" t="str">
        <f>IF(ISNUMBER(SEARCH(AV$1,$D479)),"T","")</f>
        <v/>
      </c>
    </row>
    <row r="480" spans="1:48" x14ac:dyDescent="0.85">
      <c r="A480">
        <v>465</v>
      </c>
      <c r="B480" t="s">
        <v>1048</v>
      </c>
      <c r="C480" t="s">
        <v>1049</v>
      </c>
      <c r="D480" t="s">
        <v>280</v>
      </c>
      <c r="E480">
        <v>4</v>
      </c>
      <c r="F480">
        <v>100</v>
      </c>
      <c r="G480">
        <v>100</v>
      </c>
      <c r="H480">
        <v>125</v>
      </c>
      <c r="I480">
        <v>110</v>
      </c>
      <c r="J480">
        <v>50</v>
      </c>
      <c r="K480">
        <v>50</v>
      </c>
      <c r="L480">
        <f>MAX(G480,I480)</f>
        <v>110</v>
      </c>
      <c r="M480">
        <f>MIN(H480,J480)</f>
        <v>50</v>
      </c>
      <c r="N480" s="1">
        <f>(F480*2+31)/2+60</f>
        <v>175.5</v>
      </c>
      <c r="O480" s="1">
        <f>(L480*2+31)/2+5</f>
        <v>130.5</v>
      </c>
      <c r="P480" s="1">
        <f>(M480*2+31)/2+5</f>
        <v>70.5</v>
      </c>
      <c r="Q480" s="1">
        <f>N480*P480</f>
        <v>12372.75</v>
      </c>
      <c r="R480" s="1">
        <f>((H480*2+31)/2+5)*N480</f>
        <v>25535.25</v>
      </c>
      <c r="S480" s="1">
        <f>((J480*2+31)/2+5)*N480</f>
        <v>12372.75</v>
      </c>
      <c r="T480" s="1">
        <v>295.36197586758755</v>
      </c>
      <c r="U480" s="1">
        <f>IF(T480&lt;200, 0, T480)</f>
        <v>295.36197586758755</v>
      </c>
      <c r="V480" s="5">
        <f>U480*O480</f>
        <v>38544.737850720172</v>
      </c>
      <c r="W480" s="2">
        <f>Q480/(constants!$B$1 * constants!$B$2 * (110/250) * AVERAGE(0.8, 1) * 1.5)</f>
        <v>1.895650071161074</v>
      </c>
      <c r="X480" s="3">
        <v>0.16190359777417751</v>
      </c>
      <c r="Y480" s="1">
        <f>(W480+X480)*O480</f>
        <v>268.51075379605032</v>
      </c>
      <c r="Z480" s="7">
        <v>1.1000000000000001</v>
      </c>
      <c r="AA480" s="7">
        <v>1</v>
      </c>
      <c r="AB480" s="1">
        <f>Y480*Z480*AA480</f>
        <v>295.36182917565537</v>
      </c>
      <c r="AC480" t="str">
        <f>CONCATENATE("https://wiki.52poke.com/wiki/", B480)</f>
        <v>https://wiki.52poke.com/wiki/巨蔓藤</v>
      </c>
      <c r="AD480" s="6">
        <f>(T480-AB480)^2</f>
        <v>2.1518522964610192E-8</v>
      </c>
      <c r="AE480" t="str">
        <f>IF(ISNUMBER(SEARCH(AE$1,$D480)),"T","")</f>
        <v/>
      </c>
      <c r="AF480" t="str">
        <f>IF(ISNUMBER(SEARCH(AF$1,$D480)),"T","")</f>
        <v/>
      </c>
      <c r="AG480" t="str">
        <f>IF(ISNUMBER(SEARCH(AG$1,$D480)),"T","")</f>
        <v/>
      </c>
      <c r="AH480" t="str">
        <f>IF(ISNUMBER(SEARCH(AH$1,$D480)),"T","")</f>
        <v>T</v>
      </c>
      <c r="AI480" t="str">
        <f>IF(ISNUMBER(SEARCH(AI$1,$D480)),"T","")</f>
        <v/>
      </c>
      <c r="AJ480" t="str">
        <f>IF(ISNUMBER(SEARCH(AJ$1,$D480)),"T","")</f>
        <v/>
      </c>
      <c r="AK480" t="str">
        <f>IF(ISNUMBER(SEARCH(AK$1,$D480)),"T","")</f>
        <v/>
      </c>
      <c r="AL480" t="str">
        <f>IF(ISNUMBER(SEARCH(AL$1,$D480)),"T","")</f>
        <v/>
      </c>
      <c r="AM480" t="str">
        <f>IF(ISNUMBER(SEARCH(AM$1,$D480)),"T","")</f>
        <v/>
      </c>
      <c r="AN480" t="str">
        <f>IF(ISNUMBER(SEARCH(AN$1,$D480)),"T","")</f>
        <v/>
      </c>
      <c r="AO480" t="str">
        <f>IF(ISNUMBER(SEARCH(AO$1,$D480)),"T","")</f>
        <v/>
      </c>
      <c r="AP480" t="str">
        <f>IF(ISNUMBER(SEARCH(AP$1,$D480)),"T","")</f>
        <v/>
      </c>
      <c r="AQ480" t="str">
        <f>IF(ISNUMBER(SEARCH(AQ$1,$D480)),"T","")</f>
        <v/>
      </c>
      <c r="AR480" t="str">
        <f>IF(ISNUMBER(SEARCH(AR$1,$D480)),"T","")</f>
        <v/>
      </c>
      <c r="AS480" t="str">
        <f>IF(ISNUMBER(SEARCH(AS$1,$D480)),"T","")</f>
        <v/>
      </c>
      <c r="AT480" t="str">
        <f>IF(ISNUMBER(SEARCH(AT$1,$D480)),"T","")</f>
        <v/>
      </c>
      <c r="AU480" t="str">
        <f>IF(ISNUMBER(SEARCH(AU$1,$D480)),"T","")</f>
        <v/>
      </c>
      <c r="AV480" t="str">
        <f>IF(ISNUMBER(SEARCH(AV$1,$D480)),"T","")</f>
        <v/>
      </c>
    </row>
    <row r="481" spans="1:48" x14ac:dyDescent="0.85">
      <c r="A481">
        <v>49</v>
      </c>
      <c r="B481" t="s">
        <v>125</v>
      </c>
      <c r="C481" t="s">
        <v>126</v>
      </c>
      <c r="D481" t="s">
        <v>40</v>
      </c>
      <c r="E481">
        <v>1</v>
      </c>
      <c r="F481">
        <v>70</v>
      </c>
      <c r="G481">
        <v>65</v>
      </c>
      <c r="H481">
        <v>60</v>
      </c>
      <c r="I481">
        <v>90</v>
      </c>
      <c r="J481">
        <v>75</v>
      </c>
      <c r="K481">
        <v>90</v>
      </c>
      <c r="L481">
        <f>MAX(G481,I481)</f>
        <v>90</v>
      </c>
      <c r="M481">
        <f>MIN(H481,J481)</f>
        <v>60</v>
      </c>
      <c r="N481" s="1">
        <f>(F481*2+31)/2+60</f>
        <v>145.5</v>
      </c>
      <c r="O481" s="1">
        <f>(L481*2+31)/2+5</f>
        <v>110.5</v>
      </c>
      <c r="P481" s="1">
        <f>(M481*2+31)/2+5</f>
        <v>80.5</v>
      </c>
      <c r="Q481" s="1">
        <f>N481*P481</f>
        <v>11712.75</v>
      </c>
      <c r="R481" s="1">
        <f>((H481*2+31)/2+5)*N481</f>
        <v>11712.75</v>
      </c>
      <c r="S481" s="1">
        <f>((J481*2+31)/2+5)*N481</f>
        <v>13895.25</v>
      </c>
      <c r="T481" s="1">
        <v>295.22017593873471</v>
      </c>
      <c r="U481" s="1">
        <f>IF(T481&lt;200, 0, T481)</f>
        <v>295.22017593873471</v>
      </c>
      <c r="V481" s="5">
        <f>U481*O481</f>
        <v>32621.829441230188</v>
      </c>
      <c r="W481" s="2">
        <f>Q481/(constants!$B$1 * constants!$B$2 * (110/250) * AVERAGE(0.8, 1) * 1.5)</f>
        <v>1.7945303486283866</v>
      </c>
      <c r="X481" s="3">
        <v>0.63426486613166744</v>
      </c>
      <c r="Y481" s="1">
        <f>(W481+X481)*O481</f>
        <v>268.38187123098601</v>
      </c>
      <c r="Z481" s="7">
        <v>1.1000000000000001</v>
      </c>
      <c r="AA481" s="7">
        <v>1</v>
      </c>
      <c r="AB481" s="1">
        <f>Y481*Z481*AA481</f>
        <v>295.22005835408464</v>
      </c>
      <c r="AC481" t="str">
        <f>CONCATENATE("https://wiki.52poke.com/wiki/", B481)</f>
        <v>https://wiki.52poke.com/wiki/摩鲁蛾</v>
      </c>
      <c r="AD481" s="6">
        <f>(T481-AB481)^2</f>
        <v>1.3826149932097815E-8</v>
      </c>
      <c r="AE481" t="str">
        <f>IF(ISNUMBER(SEARCH(AE$1,$D481)),"T","")</f>
        <v/>
      </c>
      <c r="AF481" t="str">
        <f>IF(ISNUMBER(SEARCH(AF$1,$D481)),"T","")</f>
        <v/>
      </c>
      <c r="AG481" t="str">
        <f>IF(ISNUMBER(SEARCH(AG$1,$D481)),"T","")</f>
        <v/>
      </c>
      <c r="AH481" t="str">
        <f>IF(ISNUMBER(SEARCH(AH$1,$D481)),"T","")</f>
        <v/>
      </c>
      <c r="AI481" t="str">
        <f>IF(ISNUMBER(SEARCH(AI$1,$D481)),"T","")</f>
        <v/>
      </c>
      <c r="AJ481" t="str">
        <f>IF(ISNUMBER(SEARCH(AJ$1,$D481)),"T","")</f>
        <v/>
      </c>
      <c r="AK481" t="str">
        <f>IF(ISNUMBER(SEARCH(AK$1,$D481)),"T","")</f>
        <v/>
      </c>
      <c r="AL481" t="str">
        <f>IF(ISNUMBER(SEARCH(AL$1,$D481)),"T","")</f>
        <v>T</v>
      </c>
      <c r="AM481" t="str">
        <f>IF(ISNUMBER(SEARCH(AM$1,$D481)),"T","")</f>
        <v/>
      </c>
      <c r="AN481" t="str">
        <f>IF(ISNUMBER(SEARCH(AN$1,$D481)),"T","")</f>
        <v/>
      </c>
      <c r="AO481" t="str">
        <f>IF(ISNUMBER(SEARCH(AO$1,$D481)),"T","")</f>
        <v/>
      </c>
      <c r="AP481" t="str">
        <f>IF(ISNUMBER(SEARCH(AP$1,$D481)),"T","")</f>
        <v>T</v>
      </c>
      <c r="AQ481" t="str">
        <f>IF(ISNUMBER(SEARCH(AQ$1,$D481)),"T","")</f>
        <v/>
      </c>
      <c r="AR481" t="str">
        <f>IF(ISNUMBER(SEARCH(AR$1,$D481)),"T","")</f>
        <v/>
      </c>
      <c r="AS481" t="str">
        <f>IF(ISNUMBER(SEARCH(AS$1,$D481)),"T","")</f>
        <v/>
      </c>
      <c r="AT481" t="str">
        <f>IF(ISNUMBER(SEARCH(AT$1,$D481)),"T","")</f>
        <v/>
      </c>
      <c r="AU481" t="str">
        <f>IF(ISNUMBER(SEARCH(AU$1,$D481)),"T","")</f>
        <v/>
      </c>
      <c r="AV481" t="str">
        <f>IF(ISNUMBER(SEARCH(AV$1,$D481)),"T","")</f>
        <v/>
      </c>
    </row>
    <row r="482" spans="1:48" x14ac:dyDescent="0.85">
      <c r="A482">
        <v>119</v>
      </c>
      <c r="B482" t="s">
        <v>290</v>
      </c>
      <c r="C482" t="s">
        <v>291</v>
      </c>
      <c r="D482" t="s">
        <v>25</v>
      </c>
      <c r="E482">
        <v>1</v>
      </c>
      <c r="F482">
        <v>80</v>
      </c>
      <c r="G482">
        <v>92</v>
      </c>
      <c r="H482">
        <v>65</v>
      </c>
      <c r="I482">
        <v>65</v>
      </c>
      <c r="J482">
        <v>80</v>
      </c>
      <c r="K482">
        <v>68</v>
      </c>
      <c r="L482">
        <f>MAX(G482,I482)</f>
        <v>92</v>
      </c>
      <c r="M482">
        <f>MIN(H482,J482)</f>
        <v>65</v>
      </c>
      <c r="N482" s="1">
        <f>(F482*2+31)/2+60</f>
        <v>155.5</v>
      </c>
      <c r="O482" s="1">
        <f>(L482*2+31)/2+5</f>
        <v>112.5</v>
      </c>
      <c r="P482" s="1">
        <f>(M482*2+31)/2+5</f>
        <v>85.5</v>
      </c>
      <c r="Q482" s="1">
        <f>N482*P482</f>
        <v>13295.25</v>
      </c>
      <c r="R482" s="1">
        <f>((H482*2+31)/2+5)*N482</f>
        <v>13295.25</v>
      </c>
      <c r="S482" s="1">
        <f>((J482*2+31)/2+5)*N482</f>
        <v>15627.75</v>
      </c>
      <c r="T482" s="1">
        <v>294.23923681636506</v>
      </c>
      <c r="U482" s="1">
        <f>IF(T482&lt;200, 0, T482)</f>
        <v>294.23923681636506</v>
      </c>
      <c r="V482" s="5">
        <f>U482*O482</f>
        <v>33101.914141841073</v>
      </c>
      <c r="W482" s="2">
        <f>Q482/(constants!$B$1 * constants!$B$2 * (110/250) * AVERAGE(0.8, 1) * 1.5)</f>
        <v>2.0369878651556257</v>
      </c>
      <c r="X482" s="3">
        <v>0.34070183932257692</v>
      </c>
      <c r="Y482" s="1">
        <f>(W482+X482)*O482</f>
        <v>267.4900917537978</v>
      </c>
      <c r="Z482" s="7">
        <v>1.1000000000000001</v>
      </c>
      <c r="AA482" s="7">
        <v>1</v>
      </c>
      <c r="AB482" s="1">
        <f>Y482*Z482*AA482</f>
        <v>294.2391009291776</v>
      </c>
      <c r="AC482" t="str">
        <f>CONCATENATE("https://wiki.52poke.com/wiki/", B482)</f>
        <v>https://wiki.52poke.com/wiki/金鱼王</v>
      </c>
      <c r="AD482" s="6">
        <f>(T482-AB482)^2</f>
        <v>1.8465327718125735E-8</v>
      </c>
      <c r="AE482" t="str">
        <f>IF(ISNUMBER(SEARCH(AE$1,$D482)),"T","")</f>
        <v/>
      </c>
      <c r="AF482" t="str">
        <f>IF(ISNUMBER(SEARCH(AF$1,$D482)),"T","")</f>
        <v/>
      </c>
      <c r="AG482" t="str">
        <f>IF(ISNUMBER(SEARCH(AG$1,$D482)),"T","")</f>
        <v>T</v>
      </c>
      <c r="AH482" t="str">
        <f>IF(ISNUMBER(SEARCH(AH$1,$D482)),"T","")</f>
        <v/>
      </c>
      <c r="AI482" t="str">
        <f>IF(ISNUMBER(SEARCH(AI$1,$D482)),"T","")</f>
        <v/>
      </c>
      <c r="AJ482" t="str">
        <f>IF(ISNUMBER(SEARCH(AJ$1,$D482)),"T","")</f>
        <v/>
      </c>
      <c r="AK482" t="str">
        <f>IF(ISNUMBER(SEARCH(AK$1,$D482)),"T","")</f>
        <v/>
      </c>
      <c r="AL482" t="str">
        <f>IF(ISNUMBER(SEARCH(AL$1,$D482)),"T","")</f>
        <v/>
      </c>
      <c r="AM482" t="str">
        <f>IF(ISNUMBER(SEARCH(AM$1,$D482)),"T","")</f>
        <v/>
      </c>
      <c r="AN482" t="str">
        <f>IF(ISNUMBER(SEARCH(AN$1,$D482)),"T","")</f>
        <v/>
      </c>
      <c r="AO482" t="str">
        <f>IF(ISNUMBER(SEARCH(AO$1,$D482)),"T","")</f>
        <v/>
      </c>
      <c r="AP482" t="str">
        <f>IF(ISNUMBER(SEARCH(AP$1,$D482)),"T","")</f>
        <v/>
      </c>
      <c r="AQ482" t="str">
        <f>IF(ISNUMBER(SEARCH(AQ$1,$D482)),"T","")</f>
        <v/>
      </c>
      <c r="AR482" t="str">
        <f>IF(ISNUMBER(SEARCH(AR$1,$D482)),"T","")</f>
        <v/>
      </c>
      <c r="AS482" t="str">
        <f>IF(ISNUMBER(SEARCH(AS$1,$D482)),"T","")</f>
        <v/>
      </c>
      <c r="AT482" t="str">
        <f>IF(ISNUMBER(SEARCH(AT$1,$D482)),"T","")</f>
        <v/>
      </c>
      <c r="AU482" t="str">
        <f>IF(ISNUMBER(SEARCH(AU$1,$D482)),"T","")</f>
        <v/>
      </c>
      <c r="AV482" t="str">
        <f>IF(ISNUMBER(SEARCH(AV$1,$D482)),"T","")</f>
        <v/>
      </c>
    </row>
    <row r="483" spans="1:48" x14ac:dyDescent="0.85">
      <c r="A483">
        <v>964</v>
      </c>
      <c r="B483" t="s">
        <v>2128</v>
      </c>
      <c r="C483" t="s">
        <v>2129</v>
      </c>
      <c r="D483" t="s">
        <v>25</v>
      </c>
      <c r="E483">
        <v>9</v>
      </c>
      <c r="F483">
        <v>100</v>
      </c>
      <c r="G483">
        <v>70</v>
      </c>
      <c r="H483">
        <v>72</v>
      </c>
      <c r="I483">
        <v>53</v>
      </c>
      <c r="J483">
        <v>62</v>
      </c>
      <c r="K483">
        <v>100</v>
      </c>
      <c r="L483">
        <f>MAX(G483,I483)</f>
        <v>70</v>
      </c>
      <c r="M483">
        <f>MIN(H483,J483)</f>
        <v>62</v>
      </c>
      <c r="N483" s="1">
        <f>(F483*2+31)/2+60</f>
        <v>175.5</v>
      </c>
      <c r="O483" s="1">
        <f>(L483*2+31)/2+5</f>
        <v>90.5</v>
      </c>
      <c r="P483" s="1">
        <f>(M483*2+31)/2+5</f>
        <v>82.5</v>
      </c>
      <c r="Q483" s="1">
        <f>N483*P483</f>
        <v>14478.75</v>
      </c>
      <c r="R483" s="1">
        <f>((H483*2+31)/2+5)*N483</f>
        <v>16233.75</v>
      </c>
      <c r="S483" s="1">
        <f>((J483*2+31)/2+5)*N483</f>
        <v>14478.75</v>
      </c>
      <c r="T483" s="1">
        <v>293.90118323048944</v>
      </c>
      <c r="U483" s="1">
        <f>IF(T483&lt;200, 0, T483)</f>
        <v>293.90118323048944</v>
      </c>
      <c r="V483" s="5">
        <f>U483*O483</f>
        <v>26598.057082359293</v>
      </c>
      <c r="W483" s="2">
        <f>Q483/(constants!$B$1 * constants!$B$2 * (110/250) * AVERAGE(0.8, 1) * 1.5)</f>
        <v>2.2183139130608311</v>
      </c>
      <c r="X483" s="3">
        <v>0.73398206068147132</v>
      </c>
      <c r="Y483" s="1">
        <f>(W483+X483)*O483</f>
        <v>267.18278562367834</v>
      </c>
      <c r="Z483" s="7">
        <v>1.1000000000000001</v>
      </c>
      <c r="AA483" s="7">
        <v>1</v>
      </c>
      <c r="AB483" s="1">
        <f>Y483*Z483*AA483</f>
        <v>293.9010641860462</v>
      </c>
      <c r="AC483" t="str">
        <f>CONCATENATE("https://wiki.52poke.com/wiki/", B483)</f>
        <v>https://wiki.52poke.com/wiki/海豚侠</v>
      </c>
      <c r="AD483" s="6">
        <f>(T483-AB483)^2</f>
        <v>1.4171579465888492E-8</v>
      </c>
      <c r="AE483" t="str">
        <f>IF(ISNUMBER(SEARCH(AE$1,$D483)),"T","")</f>
        <v/>
      </c>
      <c r="AF483" t="str">
        <f>IF(ISNUMBER(SEARCH(AF$1,$D483)),"T","")</f>
        <v/>
      </c>
      <c r="AG483" t="str">
        <f>IF(ISNUMBER(SEARCH(AG$1,$D483)),"T","")</f>
        <v>T</v>
      </c>
      <c r="AH483" t="str">
        <f>IF(ISNUMBER(SEARCH(AH$1,$D483)),"T","")</f>
        <v/>
      </c>
      <c r="AI483" t="str">
        <f>IF(ISNUMBER(SEARCH(AI$1,$D483)),"T","")</f>
        <v/>
      </c>
      <c r="AJ483" t="str">
        <f>IF(ISNUMBER(SEARCH(AJ$1,$D483)),"T","")</f>
        <v/>
      </c>
      <c r="AK483" t="str">
        <f>IF(ISNUMBER(SEARCH(AK$1,$D483)),"T","")</f>
        <v/>
      </c>
      <c r="AL483" t="str">
        <f>IF(ISNUMBER(SEARCH(AL$1,$D483)),"T","")</f>
        <v/>
      </c>
      <c r="AM483" t="str">
        <f>IF(ISNUMBER(SEARCH(AM$1,$D483)),"T","")</f>
        <v/>
      </c>
      <c r="AN483" t="str">
        <f>IF(ISNUMBER(SEARCH(AN$1,$D483)),"T","")</f>
        <v/>
      </c>
      <c r="AO483" t="str">
        <f>IF(ISNUMBER(SEARCH(AO$1,$D483)),"T","")</f>
        <v/>
      </c>
      <c r="AP483" t="str">
        <f>IF(ISNUMBER(SEARCH(AP$1,$D483)),"T","")</f>
        <v/>
      </c>
      <c r="AQ483" t="str">
        <f>IF(ISNUMBER(SEARCH(AQ$1,$D483)),"T","")</f>
        <v/>
      </c>
      <c r="AR483" t="str">
        <f>IF(ISNUMBER(SEARCH(AR$1,$D483)),"T","")</f>
        <v/>
      </c>
      <c r="AS483" t="str">
        <f>IF(ISNUMBER(SEARCH(AS$1,$D483)),"T","")</f>
        <v/>
      </c>
      <c r="AT483" t="str">
        <f>IF(ISNUMBER(SEARCH(AT$1,$D483)),"T","")</f>
        <v/>
      </c>
      <c r="AU483" t="str">
        <f>IF(ISNUMBER(SEARCH(AU$1,$D483)),"T","")</f>
        <v/>
      </c>
      <c r="AV483" t="str">
        <f>IF(ISNUMBER(SEARCH(AV$1,$D483)),"T","")</f>
        <v/>
      </c>
    </row>
    <row r="484" spans="1:48" x14ac:dyDescent="0.85">
      <c r="A484">
        <v>877</v>
      </c>
      <c r="B484" t="s">
        <v>1939</v>
      </c>
      <c r="C484" t="s">
        <v>1941</v>
      </c>
      <c r="D484" t="s">
        <v>1940</v>
      </c>
      <c r="E484">
        <v>8</v>
      </c>
      <c r="F484">
        <v>58</v>
      </c>
      <c r="G484">
        <v>95</v>
      </c>
      <c r="H484">
        <v>58</v>
      </c>
      <c r="I484">
        <v>70</v>
      </c>
      <c r="J484">
        <v>58</v>
      </c>
      <c r="K484">
        <v>97</v>
      </c>
      <c r="L484">
        <f>MAX(G484,I484)</f>
        <v>95</v>
      </c>
      <c r="M484">
        <f>MIN(H484,J484)</f>
        <v>58</v>
      </c>
      <c r="N484" s="1">
        <f>(F484*2+31)/2+60</f>
        <v>133.5</v>
      </c>
      <c r="O484" s="1">
        <f>(L484*2+31)/2+5</f>
        <v>115.5</v>
      </c>
      <c r="P484" s="1">
        <f>(M484*2+31)/2+5</f>
        <v>78.5</v>
      </c>
      <c r="Q484" s="1">
        <f>N484*P484</f>
        <v>10479.75</v>
      </c>
      <c r="R484" s="1">
        <f>((H484*2+31)/2+5)*N484</f>
        <v>10479.75</v>
      </c>
      <c r="S484" s="1">
        <f>((J484*2+31)/2+5)*N484</f>
        <v>10479.75</v>
      </c>
      <c r="T484" s="1">
        <v>293.09111506151316</v>
      </c>
      <c r="U484" s="1">
        <f>IF(T484&lt;200, 0, T484)</f>
        <v>293.09111506151316</v>
      </c>
      <c r="V484" s="5">
        <f>U484*O484</f>
        <v>33852.023789604769</v>
      </c>
      <c r="W484" s="2">
        <f>Q484/(constants!$B$1 * constants!$B$2 * (110/250) * AVERAGE(0.8, 1) * 1.5)</f>
        <v>1.6056203215332294</v>
      </c>
      <c r="X484" s="3">
        <v>0.7012746418238025</v>
      </c>
      <c r="Y484" s="1">
        <f>(W484+X484)*O484</f>
        <v>266.44636826773723</v>
      </c>
      <c r="Z484" s="7">
        <v>1.1000000000000001</v>
      </c>
      <c r="AA484" s="7">
        <v>1</v>
      </c>
      <c r="AB484" s="1">
        <f>Y484*Z484*AA484</f>
        <v>293.09100509451099</v>
      </c>
      <c r="AC484" t="str">
        <f>CONCATENATE("https://wiki.52poke.com/wiki/", B484)</f>
        <v>https://wiki.52poke.com/wiki/莫鲁贝可</v>
      </c>
      <c r="AD484" s="6">
        <f>(T484-AB484)^2</f>
        <v>1.2092741567240202E-8</v>
      </c>
      <c r="AE484" t="str">
        <f>IF(ISNUMBER(SEARCH(AE$1,$D484)),"T","")</f>
        <v/>
      </c>
      <c r="AF484" t="str">
        <f>IF(ISNUMBER(SEARCH(AF$1,$D484)),"T","")</f>
        <v/>
      </c>
      <c r="AG484" t="str">
        <f>IF(ISNUMBER(SEARCH(AG$1,$D484)),"T","")</f>
        <v/>
      </c>
      <c r="AH484" t="str">
        <f>IF(ISNUMBER(SEARCH(AH$1,$D484)),"T","")</f>
        <v/>
      </c>
      <c r="AI484" t="str">
        <f>IF(ISNUMBER(SEARCH(AI$1,$D484)),"T","")</f>
        <v>T</v>
      </c>
      <c r="AJ484" t="str">
        <f>IF(ISNUMBER(SEARCH(AJ$1,$D484)),"T","")</f>
        <v/>
      </c>
      <c r="AK484" t="str">
        <f>IF(ISNUMBER(SEARCH(AK$1,$D484)),"T","")</f>
        <v/>
      </c>
      <c r="AL484" t="str">
        <f>IF(ISNUMBER(SEARCH(AL$1,$D484)),"T","")</f>
        <v/>
      </c>
      <c r="AM484" t="str">
        <f>IF(ISNUMBER(SEARCH(AM$1,$D484)),"T","")</f>
        <v/>
      </c>
      <c r="AN484" t="str">
        <f>IF(ISNUMBER(SEARCH(AN$1,$D484)),"T","")</f>
        <v/>
      </c>
      <c r="AO484" t="str">
        <f>IF(ISNUMBER(SEARCH(AO$1,$D484)),"T","")</f>
        <v/>
      </c>
      <c r="AP484" t="str">
        <f>IF(ISNUMBER(SEARCH(AP$1,$D484)),"T","")</f>
        <v/>
      </c>
      <c r="AQ484" t="str">
        <f>IF(ISNUMBER(SEARCH(AQ$1,$D484)),"T","")</f>
        <v/>
      </c>
      <c r="AR484" t="str">
        <f>IF(ISNUMBER(SEARCH(AR$1,$D484)),"T","")</f>
        <v/>
      </c>
      <c r="AS484" t="str">
        <f>IF(ISNUMBER(SEARCH(AS$1,$D484)),"T","")</f>
        <v/>
      </c>
      <c r="AT484" t="str">
        <f>IF(ISNUMBER(SEARCH(AT$1,$D484)),"T","")</f>
        <v>T</v>
      </c>
      <c r="AU484" t="str">
        <f>IF(ISNUMBER(SEARCH(AU$1,$D484)),"T","")</f>
        <v/>
      </c>
      <c r="AV484" t="str">
        <f>IF(ISNUMBER(SEARCH(AV$1,$D484)),"T","")</f>
        <v/>
      </c>
    </row>
    <row r="485" spans="1:48" x14ac:dyDescent="0.85">
      <c r="A485">
        <v>748</v>
      </c>
      <c r="B485" t="s">
        <v>1661</v>
      </c>
      <c r="C485" t="s">
        <v>1662</v>
      </c>
      <c r="D485" t="s">
        <v>1531</v>
      </c>
      <c r="E485">
        <v>7</v>
      </c>
      <c r="F485">
        <v>50</v>
      </c>
      <c r="G485">
        <v>63</v>
      </c>
      <c r="H485">
        <v>152</v>
      </c>
      <c r="I485">
        <v>53</v>
      </c>
      <c r="J485">
        <v>142</v>
      </c>
      <c r="K485">
        <v>35</v>
      </c>
      <c r="L485">
        <f>MAX(G485,I485)</f>
        <v>63</v>
      </c>
      <c r="M485">
        <f>MIN(H485,J485)</f>
        <v>142</v>
      </c>
      <c r="N485" s="1">
        <f>(F485*2+31)/2+60</f>
        <v>125.5</v>
      </c>
      <c r="O485" s="1">
        <f>(L485*2+31)/2+5</f>
        <v>83.5</v>
      </c>
      <c r="P485" s="1">
        <f>(M485*2+31)/2+5</f>
        <v>162.5</v>
      </c>
      <c r="Q485" s="1">
        <f>N485*P485</f>
        <v>20393.75</v>
      </c>
      <c r="R485" s="1">
        <f>((H485*2+31)/2+5)*N485</f>
        <v>21648.75</v>
      </c>
      <c r="S485" s="1">
        <f>((J485*2+31)/2+5)*N485</f>
        <v>20393.75</v>
      </c>
      <c r="T485" s="1">
        <v>292.67316627560984</v>
      </c>
      <c r="U485" s="1">
        <f>IF(T485&lt;200, 0, T485)</f>
        <v>292.67316627560984</v>
      </c>
      <c r="V485" s="5">
        <f>U485*O485</f>
        <v>24438.209384013422</v>
      </c>
      <c r="W485" s="2">
        <f>Q485/(constants!$B$1 * constants!$B$2 * (110/250) * AVERAGE(0.8, 1) * 1.5)</f>
        <v>3.1245611233348409</v>
      </c>
      <c r="X485" s="3">
        <v>6.1862519207478983E-2</v>
      </c>
      <c r="Y485" s="1">
        <f>(W485+X485)*O485</f>
        <v>266.06637415228369</v>
      </c>
      <c r="Z485" s="7">
        <v>1.1000000000000001</v>
      </c>
      <c r="AA485" s="7">
        <v>1</v>
      </c>
      <c r="AB485" s="1">
        <f>Y485*Z485*AA485</f>
        <v>292.67301156751211</v>
      </c>
      <c r="AC485" t="str">
        <f>CONCATENATE("https://wiki.52poke.com/wiki/", B485)</f>
        <v>https://wiki.52poke.com/wiki/超坏星</v>
      </c>
      <c r="AD485" s="6">
        <f>(T485-AB485)^2</f>
        <v>2.3934595505981595E-8</v>
      </c>
      <c r="AE485" t="str">
        <f>IF(ISNUMBER(SEARCH(AE$1,$D485)),"T","")</f>
        <v/>
      </c>
      <c r="AF485" t="str">
        <f>IF(ISNUMBER(SEARCH(AF$1,$D485)),"T","")</f>
        <v/>
      </c>
      <c r="AG485" t="str">
        <f>IF(ISNUMBER(SEARCH(AG$1,$D485)),"T","")</f>
        <v>T</v>
      </c>
      <c r="AH485" t="str">
        <f>IF(ISNUMBER(SEARCH(AH$1,$D485)),"T","")</f>
        <v/>
      </c>
      <c r="AI485" t="str">
        <f>IF(ISNUMBER(SEARCH(AI$1,$D485)),"T","")</f>
        <v/>
      </c>
      <c r="AJ485" t="str">
        <f>IF(ISNUMBER(SEARCH(AJ$1,$D485)),"T","")</f>
        <v/>
      </c>
      <c r="AK485" t="str">
        <f>IF(ISNUMBER(SEARCH(AK$1,$D485)),"T","")</f>
        <v/>
      </c>
      <c r="AL485" t="str">
        <f>IF(ISNUMBER(SEARCH(AL$1,$D485)),"T","")</f>
        <v>T</v>
      </c>
      <c r="AM485" t="str">
        <f>IF(ISNUMBER(SEARCH(AM$1,$D485)),"T","")</f>
        <v/>
      </c>
      <c r="AN485" t="str">
        <f>IF(ISNUMBER(SEARCH(AN$1,$D485)),"T","")</f>
        <v/>
      </c>
      <c r="AO485" t="str">
        <f>IF(ISNUMBER(SEARCH(AO$1,$D485)),"T","")</f>
        <v/>
      </c>
      <c r="AP485" t="str">
        <f>IF(ISNUMBER(SEARCH(AP$1,$D485)),"T","")</f>
        <v/>
      </c>
      <c r="AQ485" t="str">
        <f>IF(ISNUMBER(SEARCH(AQ$1,$D485)),"T","")</f>
        <v/>
      </c>
      <c r="AR485" t="str">
        <f>IF(ISNUMBER(SEARCH(AR$1,$D485)),"T","")</f>
        <v/>
      </c>
      <c r="AS485" t="str">
        <f>IF(ISNUMBER(SEARCH(AS$1,$D485)),"T","")</f>
        <v/>
      </c>
      <c r="AT485" t="str">
        <f>IF(ISNUMBER(SEARCH(AT$1,$D485)),"T","")</f>
        <v/>
      </c>
      <c r="AU485" t="str">
        <f>IF(ISNUMBER(SEARCH(AU$1,$D485)),"T","")</f>
        <v/>
      </c>
      <c r="AV485" t="str">
        <f>IF(ISNUMBER(SEARCH(AV$1,$D485)),"T","")</f>
        <v/>
      </c>
    </row>
    <row r="486" spans="1:48" x14ac:dyDescent="0.85">
      <c r="A486">
        <v>676</v>
      </c>
      <c r="B486" t="s">
        <v>1501</v>
      </c>
      <c r="C486" t="s">
        <v>1502</v>
      </c>
      <c r="D486" t="s">
        <v>265</v>
      </c>
      <c r="E486">
        <v>6</v>
      </c>
      <c r="F486">
        <v>75</v>
      </c>
      <c r="G486">
        <v>80</v>
      </c>
      <c r="H486">
        <v>60</v>
      </c>
      <c r="I486">
        <v>65</v>
      </c>
      <c r="J486">
        <v>90</v>
      </c>
      <c r="K486">
        <v>102</v>
      </c>
      <c r="L486">
        <f>MAX(G486,I486)</f>
        <v>80</v>
      </c>
      <c r="M486">
        <f>MIN(H486,J486)</f>
        <v>60</v>
      </c>
      <c r="N486" s="1">
        <f>(F486*2+31)/2+60</f>
        <v>150.5</v>
      </c>
      <c r="O486" s="1">
        <f>(L486*2+31)/2+5</f>
        <v>100.5</v>
      </c>
      <c r="P486" s="1">
        <f>(M486*2+31)/2+5</f>
        <v>80.5</v>
      </c>
      <c r="Q486" s="1">
        <f>N486*P486</f>
        <v>12115.25</v>
      </c>
      <c r="R486" s="1">
        <f>((H486*2+31)/2+5)*N486</f>
        <v>12115.25</v>
      </c>
      <c r="S486" s="1">
        <f>((J486*2+31)/2+5)*N486</f>
        <v>16630.25</v>
      </c>
      <c r="T486" s="1">
        <v>292.66897878822044</v>
      </c>
      <c r="U486" s="1">
        <f>IF(T486&lt;200, 0, T486)</f>
        <v>292.66897878822044</v>
      </c>
      <c r="V486" s="5">
        <f>U486*O486</f>
        <v>29413.232368216155</v>
      </c>
      <c r="W486" s="2">
        <f>Q486/(constants!$B$1 * constants!$B$2 * (110/250) * AVERAGE(0.8, 1) * 1.5)</f>
        <v>1.8561980582032451</v>
      </c>
      <c r="X486" s="3">
        <v>0.79119107042344483</v>
      </c>
      <c r="Y486" s="1">
        <f>(W486+X486)*O486</f>
        <v>266.06260742698237</v>
      </c>
      <c r="Z486" s="7">
        <v>1.1000000000000001</v>
      </c>
      <c r="AA486" s="7">
        <v>1</v>
      </c>
      <c r="AB486" s="1">
        <f>Y486*Z486*AA486</f>
        <v>292.66886816968065</v>
      </c>
      <c r="AC486" t="str">
        <f>CONCATENATE("https://wiki.52poke.com/wiki/", B486)</f>
        <v>https://wiki.52poke.com/wiki/多丽米亚</v>
      </c>
      <c r="AD486" s="6">
        <f>(T486-AB486)^2</f>
        <v>1.2236461345934386E-8</v>
      </c>
      <c r="AE486" t="str">
        <f>IF(ISNUMBER(SEARCH(AE$1,$D486)),"T","")</f>
        <v>T</v>
      </c>
      <c r="AF486" t="str">
        <f>IF(ISNUMBER(SEARCH(AF$1,$D486)),"T","")</f>
        <v/>
      </c>
      <c r="AG486" t="str">
        <f>IF(ISNUMBER(SEARCH(AG$1,$D486)),"T","")</f>
        <v/>
      </c>
      <c r="AH486" t="str">
        <f>IF(ISNUMBER(SEARCH(AH$1,$D486)),"T","")</f>
        <v/>
      </c>
      <c r="AI486" t="str">
        <f>IF(ISNUMBER(SEARCH(AI$1,$D486)),"T","")</f>
        <v/>
      </c>
      <c r="AJ486" t="str">
        <f>IF(ISNUMBER(SEARCH(AJ$1,$D486)),"T","")</f>
        <v/>
      </c>
      <c r="AK486" t="str">
        <f>IF(ISNUMBER(SEARCH(AK$1,$D486)),"T","")</f>
        <v/>
      </c>
      <c r="AL486" t="str">
        <f>IF(ISNUMBER(SEARCH(AL$1,$D486)),"T","")</f>
        <v/>
      </c>
      <c r="AM486" t="str">
        <f>IF(ISNUMBER(SEARCH(AM$1,$D486)),"T","")</f>
        <v/>
      </c>
      <c r="AN486" t="str">
        <f>IF(ISNUMBER(SEARCH(AN$1,$D486)),"T","")</f>
        <v/>
      </c>
      <c r="AO486" t="str">
        <f>IF(ISNUMBER(SEARCH(AO$1,$D486)),"T","")</f>
        <v/>
      </c>
      <c r="AP486" t="str">
        <f>IF(ISNUMBER(SEARCH(AP$1,$D486)),"T","")</f>
        <v/>
      </c>
      <c r="AQ486" t="str">
        <f>IF(ISNUMBER(SEARCH(AQ$1,$D486)),"T","")</f>
        <v/>
      </c>
      <c r="AR486" t="str">
        <f>IF(ISNUMBER(SEARCH(AR$1,$D486)),"T","")</f>
        <v/>
      </c>
      <c r="AS486" t="str">
        <f>IF(ISNUMBER(SEARCH(AS$1,$D486)),"T","")</f>
        <v/>
      </c>
      <c r="AT486" t="str">
        <f>IF(ISNUMBER(SEARCH(AT$1,$D486)),"T","")</f>
        <v/>
      </c>
      <c r="AU486" t="str">
        <f>IF(ISNUMBER(SEARCH(AU$1,$D486)),"T","")</f>
        <v/>
      </c>
      <c r="AV486" t="str">
        <f>IF(ISNUMBER(SEARCH(AV$1,$D486)),"T","")</f>
        <v/>
      </c>
    </row>
    <row r="487" spans="1:48" x14ac:dyDescent="0.85">
      <c r="A487">
        <v>87</v>
      </c>
      <c r="B487" t="s">
        <v>213</v>
      </c>
      <c r="C487" t="s">
        <v>215</v>
      </c>
      <c r="D487" t="s">
        <v>214</v>
      </c>
      <c r="E487">
        <v>1</v>
      </c>
      <c r="F487">
        <v>90</v>
      </c>
      <c r="G487">
        <v>70</v>
      </c>
      <c r="H487">
        <v>80</v>
      </c>
      <c r="I487">
        <v>70</v>
      </c>
      <c r="J487">
        <v>95</v>
      </c>
      <c r="K487">
        <v>70</v>
      </c>
      <c r="L487">
        <f>MAX(G487,I487)</f>
        <v>70</v>
      </c>
      <c r="M487">
        <f>MIN(H487,J487)</f>
        <v>80</v>
      </c>
      <c r="N487" s="1">
        <f>(F487*2+31)/2+60</f>
        <v>165.5</v>
      </c>
      <c r="O487" s="1">
        <f>(L487*2+31)/2+5</f>
        <v>90.5</v>
      </c>
      <c r="P487" s="1">
        <f>(M487*2+31)/2+5</f>
        <v>100.5</v>
      </c>
      <c r="Q487" s="1">
        <f>N487*P487</f>
        <v>16632.75</v>
      </c>
      <c r="R487" s="1">
        <f>((H487*2+31)/2+5)*N487</f>
        <v>16632.75</v>
      </c>
      <c r="S487" s="1">
        <f>((J487*2+31)/2+5)*N487</f>
        <v>19115.25</v>
      </c>
      <c r="T487" s="1">
        <v>291.50712001080734</v>
      </c>
      <c r="U487" s="1">
        <f>IF(T487&lt;200, 0, T487)</f>
        <v>291.50712001080734</v>
      </c>
      <c r="V487" s="5">
        <f>U487*O487</f>
        <v>26381.394360978065</v>
      </c>
      <c r="W487" s="2">
        <f>Q487/(constants!$B$1 * constants!$B$2 * (110/250) * AVERAGE(0.8, 1) * 1.5)</f>
        <v>2.5483319165993294</v>
      </c>
      <c r="X487" s="3">
        <v>0.37991502720933179</v>
      </c>
      <c r="Y487" s="1">
        <f>(W487+X487)*O487</f>
        <v>265.00634841468383</v>
      </c>
      <c r="Z487" s="7">
        <v>1.1000000000000001</v>
      </c>
      <c r="AA487" s="7">
        <v>1</v>
      </c>
      <c r="AB487" s="1">
        <f>Y487*Z487*AA487</f>
        <v>291.50698325615224</v>
      </c>
      <c r="AC487" t="str">
        <f>CONCATENATE("https://wiki.52poke.com/wiki/", B487)</f>
        <v>https://wiki.52poke.com/wiki/白海狮</v>
      </c>
      <c r="AD487" s="6">
        <f>(T487-AB487)^2</f>
        <v>1.8701835692155161E-8</v>
      </c>
      <c r="AE487" t="str">
        <f>IF(ISNUMBER(SEARCH(AE$1,$D487)),"T","")</f>
        <v/>
      </c>
      <c r="AF487" t="str">
        <f>IF(ISNUMBER(SEARCH(AF$1,$D487)),"T","")</f>
        <v/>
      </c>
      <c r="AG487" t="str">
        <f>IF(ISNUMBER(SEARCH(AG$1,$D487)),"T","")</f>
        <v>T</v>
      </c>
      <c r="AH487" t="str">
        <f>IF(ISNUMBER(SEARCH(AH$1,$D487)),"T","")</f>
        <v/>
      </c>
      <c r="AI487" t="str">
        <f>IF(ISNUMBER(SEARCH(AI$1,$D487)),"T","")</f>
        <v/>
      </c>
      <c r="AJ487" t="str">
        <f>IF(ISNUMBER(SEARCH(AJ$1,$D487)),"T","")</f>
        <v>T</v>
      </c>
      <c r="AK487" t="str">
        <f>IF(ISNUMBER(SEARCH(AK$1,$D487)),"T","")</f>
        <v/>
      </c>
      <c r="AL487" t="str">
        <f>IF(ISNUMBER(SEARCH(AL$1,$D487)),"T","")</f>
        <v/>
      </c>
      <c r="AM487" t="str">
        <f>IF(ISNUMBER(SEARCH(AM$1,$D487)),"T","")</f>
        <v/>
      </c>
      <c r="AN487" t="str">
        <f>IF(ISNUMBER(SEARCH(AN$1,$D487)),"T","")</f>
        <v/>
      </c>
      <c r="AO487" t="str">
        <f>IF(ISNUMBER(SEARCH(AO$1,$D487)),"T","")</f>
        <v/>
      </c>
      <c r="AP487" t="str">
        <f>IF(ISNUMBER(SEARCH(AP$1,$D487)),"T","")</f>
        <v/>
      </c>
      <c r="AQ487" t="str">
        <f>IF(ISNUMBER(SEARCH(AQ$1,$D487)),"T","")</f>
        <v/>
      </c>
      <c r="AR487" t="str">
        <f>IF(ISNUMBER(SEARCH(AR$1,$D487)),"T","")</f>
        <v/>
      </c>
      <c r="AS487" t="str">
        <f>IF(ISNUMBER(SEARCH(AS$1,$D487)),"T","")</f>
        <v/>
      </c>
      <c r="AT487" t="str">
        <f>IF(ISNUMBER(SEARCH(AT$1,$D487)),"T","")</f>
        <v/>
      </c>
      <c r="AU487" t="str">
        <f>IF(ISNUMBER(SEARCH(AU$1,$D487)),"T","")</f>
        <v/>
      </c>
      <c r="AV487" t="str">
        <f>IF(ISNUMBER(SEARCH(AV$1,$D487)),"T","")</f>
        <v/>
      </c>
    </row>
    <row r="488" spans="1:48" x14ac:dyDescent="0.85">
      <c r="A488">
        <v>171</v>
      </c>
      <c r="B488" t="s">
        <v>406</v>
      </c>
      <c r="C488" t="s">
        <v>407</v>
      </c>
      <c r="D488" t="s">
        <v>404</v>
      </c>
      <c r="E488">
        <v>2</v>
      </c>
      <c r="F488">
        <v>125</v>
      </c>
      <c r="G488">
        <v>58</v>
      </c>
      <c r="H488">
        <v>58</v>
      </c>
      <c r="I488">
        <v>76</v>
      </c>
      <c r="J488">
        <v>76</v>
      </c>
      <c r="K488">
        <v>67</v>
      </c>
      <c r="L488">
        <f>MAX(G488,I488)</f>
        <v>76</v>
      </c>
      <c r="M488">
        <f>MIN(H488,J488)</f>
        <v>58</v>
      </c>
      <c r="N488" s="1">
        <f>(F488*2+31)/2+60</f>
        <v>200.5</v>
      </c>
      <c r="O488" s="1">
        <f>(L488*2+31)/2+5</f>
        <v>96.5</v>
      </c>
      <c r="P488" s="1">
        <f>(M488*2+31)/2+5</f>
        <v>78.5</v>
      </c>
      <c r="Q488" s="1">
        <f>N488*P488</f>
        <v>15739.25</v>
      </c>
      <c r="R488" s="1">
        <f>((H488*2+31)/2+5)*N488</f>
        <v>15739.25</v>
      </c>
      <c r="S488" s="1">
        <f>((J488*2+31)/2+5)*N488</f>
        <v>19348.25</v>
      </c>
      <c r="T488" s="1">
        <v>291.26690923971563</v>
      </c>
      <c r="U488" s="1">
        <f>IF(T488&lt;200, 0, T488)</f>
        <v>291.26690923971563</v>
      </c>
      <c r="V488" s="5">
        <f>U488*O488</f>
        <v>28107.256741632558</v>
      </c>
      <c r="W488" s="2">
        <f>Q488/(constants!$B$1 * constants!$B$2 * (110/250) * AVERAGE(0.8, 1) * 1.5)</f>
        <v>2.4114372619281834</v>
      </c>
      <c r="X488" s="3">
        <v>0.3324795656919054</v>
      </c>
      <c r="Y488" s="1">
        <f>(W488+X488)*O488</f>
        <v>264.78797386533859</v>
      </c>
      <c r="Z488" s="7">
        <v>1.1000000000000001</v>
      </c>
      <c r="AA488" s="7">
        <v>1</v>
      </c>
      <c r="AB488" s="1">
        <f>Y488*Z488*AA488</f>
        <v>291.26677125187246</v>
      </c>
      <c r="AC488" t="str">
        <f>CONCATENATE("https://wiki.52poke.com/wiki/", B488)</f>
        <v>https://wiki.52poke.com/wiki/电灯怪</v>
      </c>
      <c r="AD488" s="6">
        <f>(T488-AB488)^2</f>
        <v>1.9040644864052335E-8</v>
      </c>
      <c r="AE488" t="str">
        <f>IF(ISNUMBER(SEARCH(AE$1,$D488)),"T","")</f>
        <v/>
      </c>
      <c r="AF488" t="str">
        <f>IF(ISNUMBER(SEARCH(AF$1,$D488)),"T","")</f>
        <v/>
      </c>
      <c r="AG488" t="str">
        <f>IF(ISNUMBER(SEARCH(AG$1,$D488)),"T","")</f>
        <v>T</v>
      </c>
      <c r="AH488" t="str">
        <f>IF(ISNUMBER(SEARCH(AH$1,$D488)),"T","")</f>
        <v/>
      </c>
      <c r="AI488" t="str">
        <f>IF(ISNUMBER(SEARCH(AI$1,$D488)),"T","")</f>
        <v>T</v>
      </c>
      <c r="AJ488" t="str">
        <f>IF(ISNUMBER(SEARCH(AJ$1,$D488)),"T","")</f>
        <v/>
      </c>
      <c r="AK488" t="str">
        <f>IF(ISNUMBER(SEARCH(AK$1,$D488)),"T","")</f>
        <v/>
      </c>
      <c r="AL488" t="str">
        <f>IF(ISNUMBER(SEARCH(AL$1,$D488)),"T","")</f>
        <v/>
      </c>
      <c r="AM488" t="str">
        <f>IF(ISNUMBER(SEARCH(AM$1,$D488)),"T","")</f>
        <v/>
      </c>
      <c r="AN488" t="str">
        <f>IF(ISNUMBER(SEARCH(AN$1,$D488)),"T","")</f>
        <v/>
      </c>
      <c r="AO488" t="str">
        <f>IF(ISNUMBER(SEARCH(AO$1,$D488)),"T","")</f>
        <v/>
      </c>
      <c r="AP488" t="str">
        <f>IF(ISNUMBER(SEARCH(AP$1,$D488)),"T","")</f>
        <v/>
      </c>
      <c r="AQ488" t="str">
        <f>IF(ISNUMBER(SEARCH(AQ$1,$D488)),"T","")</f>
        <v/>
      </c>
      <c r="AR488" t="str">
        <f>IF(ISNUMBER(SEARCH(AR$1,$D488)),"T","")</f>
        <v/>
      </c>
      <c r="AS488" t="str">
        <f>IF(ISNUMBER(SEARCH(AS$1,$D488)),"T","")</f>
        <v/>
      </c>
      <c r="AT488" t="str">
        <f>IF(ISNUMBER(SEARCH(AT$1,$D488)),"T","")</f>
        <v/>
      </c>
      <c r="AU488" t="str">
        <f>IF(ISNUMBER(SEARCH(AU$1,$D488)),"T","")</f>
        <v/>
      </c>
      <c r="AV488" t="str">
        <f>IF(ISNUMBER(SEARCH(AV$1,$D488)),"T","")</f>
        <v/>
      </c>
    </row>
    <row r="489" spans="1:48" x14ac:dyDescent="0.85">
      <c r="A489">
        <v>323</v>
      </c>
      <c r="B489" t="s">
        <v>744</v>
      </c>
      <c r="C489" t="s">
        <v>745</v>
      </c>
      <c r="D489" t="s">
        <v>742</v>
      </c>
      <c r="E489">
        <v>3</v>
      </c>
      <c r="F489">
        <v>70</v>
      </c>
      <c r="G489">
        <v>100</v>
      </c>
      <c r="H489">
        <v>70</v>
      </c>
      <c r="I489">
        <v>105</v>
      </c>
      <c r="J489">
        <v>75</v>
      </c>
      <c r="K489">
        <v>40</v>
      </c>
      <c r="L489">
        <f>MAX(G489,I489)</f>
        <v>105</v>
      </c>
      <c r="M489">
        <f>MIN(H489,J489)</f>
        <v>70</v>
      </c>
      <c r="N489" s="1">
        <f>(F489*2+31)/2+60</f>
        <v>145.5</v>
      </c>
      <c r="O489" s="1">
        <f>(L489*2+31)/2+5</f>
        <v>125.5</v>
      </c>
      <c r="P489" s="1">
        <f>(M489*2+31)/2+5</f>
        <v>90.5</v>
      </c>
      <c r="Q489" s="1">
        <f>N489*P489</f>
        <v>13167.75</v>
      </c>
      <c r="R489" s="1">
        <f>((H489*2+31)/2+5)*N489</f>
        <v>13167.75</v>
      </c>
      <c r="S489" s="1">
        <f>((J489*2+31)/2+5)*N489</f>
        <v>13895.25</v>
      </c>
      <c r="T489" s="1">
        <v>290.8713859788881</v>
      </c>
      <c r="U489" s="1">
        <f>IF(T489&lt;200, 0, T489)</f>
        <v>290.8713859788881</v>
      </c>
      <c r="V489" s="5">
        <f>U489*O489</f>
        <v>36504.358940350459</v>
      </c>
      <c r="W489" s="2">
        <f>Q489/(constants!$B$1 * constants!$B$2 * (110/250) * AVERAGE(0.8, 1) * 1.5)</f>
        <v>2.0174533733027205</v>
      </c>
      <c r="X489" s="3">
        <v>8.9545799771600154E-2</v>
      </c>
      <c r="Y489" s="1">
        <f>(W489+X489)*O489</f>
        <v>264.42839622082727</v>
      </c>
      <c r="Z489" s="7">
        <v>1.1000000000000001</v>
      </c>
      <c r="AA489" s="7">
        <v>1</v>
      </c>
      <c r="AB489" s="1">
        <f>Y489*Z489*AA489</f>
        <v>290.87123584291004</v>
      </c>
      <c r="AC489" t="str">
        <f>CONCATENATE("https://wiki.52poke.com/wiki/", B489)</f>
        <v>https://wiki.52poke.com/wiki/喷火驼</v>
      </c>
      <c r="AD489" s="6">
        <f>(T489-AB489)^2</f>
        <v>2.2540811908171417E-8</v>
      </c>
      <c r="AE489" t="str">
        <f>IF(ISNUMBER(SEARCH(AE$1,$D489)),"T","")</f>
        <v/>
      </c>
      <c r="AF489" t="str">
        <f>IF(ISNUMBER(SEARCH(AF$1,$D489)),"T","")</f>
        <v>T</v>
      </c>
      <c r="AG489" t="str">
        <f>IF(ISNUMBER(SEARCH(AG$1,$D489)),"T","")</f>
        <v/>
      </c>
      <c r="AH489" t="str">
        <f>IF(ISNUMBER(SEARCH(AH$1,$D489)),"T","")</f>
        <v/>
      </c>
      <c r="AI489" t="str">
        <f>IF(ISNUMBER(SEARCH(AI$1,$D489)),"T","")</f>
        <v/>
      </c>
      <c r="AJ489" t="str">
        <f>IF(ISNUMBER(SEARCH(AJ$1,$D489)),"T","")</f>
        <v/>
      </c>
      <c r="AK489" t="str">
        <f>IF(ISNUMBER(SEARCH(AK$1,$D489)),"T","")</f>
        <v/>
      </c>
      <c r="AL489" t="str">
        <f>IF(ISNUMBER(SEARCH(AL$1,$D489)),"T","")</f>
        <v/>
      </c>
      <c r="AM489" t="str">
        <f>IF(ISNUMBER(SEARCH(AM$1,$D489)),"T","")</f>
        <v>T</v>
      </c>
      <c r="AN489" t="str">
        <f>IF(ISNUMBER(SEARCH(AN$1,$D489)),"T","")</f>
        <v/>
      </c>
      <c r="AO489" t="str">
        <f>IF(ISNUMBER(SEARCH(AO$1,$D489)),"T","")</f>
        <v/>
      </c>
      <c r="AP489" t="str">
        <f>IF(ISNUMBER(SEARCH(AP$1,$D489)),"T","")</f>
        <v/>
      </c>
      <c r="AQ489" t="str">
        <f>IF(ISNUMBER(SEARCH(AQ$1,$D489)),"T","")</f>
        <v/>
      </c>
      <c r="AR489" t="str">
        <f>IF(ISNUMBER(SEARCH(AR$1,$D489)),"T","")</f>
        <v/>
      </c>
      <c r="AS489" t="str">
        <f>IF(ISNUMBER(SEARCH(AS$1,$D489)),"T","")</f>
        <v/>
      </c>
      <c r="AT489" t="str">
        <f>IF(ISNUMBER(SEARCH(AT$1,$D489)),"T","")</f>
        <v/>
      </c>
      <c r="AU489" t="str">
        <f>IF(ISNUMBER(SEARCH(AU$1,$D489)),"T","")</f>
        <v/>
      </c>
      <c r="AV489" t="str">
        <f>IF(ISNUMBER(SEARCH(AV$1,$D489)),"T","")</f>
        <v/>
      </c>
    </row>
    <row r="490" spans="1:48" x14ac:dyDescent="0.85">
      <c r="A490">
        <v>707</v>
      </c>
      <c r="B490" t="s">
        <v>1571</v>
      </c>
      <c r="C490" t="s">
        <v>1572</v>
      </c>
      <c r="D490" t="s">
        <v>700</v>
      </c>
      <c r="E490">
        <v>6</v>
      </c>
      <c r="F490">
        <v>57</v>
      </c>
      <c r="G490">
        <v>80</v>
      </c>
      <c r="H490">
        <v>91</v>
      </c>
      <c r="I490">
        <v>80</v>
      </c>
      <c r="J490">
        <v>87</v>
      </c>
      <c r="K490">
        <v>75</v>
      </c>
      <c r="L490">
        <f>MAX(G490,I490)</f>
        <v>80</v>
      </c>
      <c r="M490">
        <f>MIN(H490,J490)</f>
        <v>87</v>
      </c>
      <c r="N490" s="1">
        <f>(F490*2+31)/2+60</f>
        <v>132.5</v>
      </c>
      <c r="O490" s="1">
        <f>(L490*2+31)/2+5</f>
        <v>100.5</v>
      </c>
      <c r="P490" s="1">
        <f>(M490*2+31)/2+5</f>
        <v>107.5</v>
      </c>
      <c r="Q490" s="1">
        <f>N490*P490</f>
        <v>14243.75</v>
      </c>
      <c r="R490" s="1">
        <f>((H490*2+31)/2+5)*N490</f>
        <v>14773.75</v>
      </c>
      <c r="S490" s="1">
        <f>((J490*2+31)/2+5)*N490</f>
        <v>14243.75</v>
      </c>
      <c r="T490" s="1">
        <v>287.97455789807628</v>
      </c>
      <c r="U490" s="1">
        <f>IF(T490&lt;200, 0, T490)</f>
        <v>287.97455789807628</v>
      </c>
      <c r="V490" s="5">
        <f>U490*O490</f>
        <v>28941.443068756667</v>
      </c>
      <c r="W490" s="2">
        <f>Q490/(constants!$B$1 * constants!$B$2 * (110/250) * AVERAGE(0.8, 1) * 1.5)</f>
        <v>2.1823091633711624</v>
      </c>
      <c r="X490" s="3">
        <v>0.42261555707409559</v>
      </c>
      <c r="Y490" s="1">
        <f>(W490+X490)*O490</f>
        <v>261.79493440474846</v>
      </c>
      <c r="Z490" s="7">
        <v>1.1000000000000001</v>
      </c>
      <c r="AA490" s="7">
        <v>1</v>
      </c>
      <c r="AB490" s="1">
        <f>Y490*Z490*AA490</f>
        <v>287.97442784522332</v>
      </c>
      <c r="AC490" t="str">
        <f>CONCATENATE("https://wiki.52poke.com/wiki/", B490)</f>
        <v>https://wiki.52poke.com/wiki/钥圈儿</v>
      </c>
      <c r="AD490" s="6">
        <f>(T490-AB490)^2</f>
        <v>1.6913744564818516E-8</v>
      </c>
      <c r="AE490" t="str">
        <f>IF(ISNUMBER(SEARCH(AE$1,$D490)),"T","")</f>
        <v/>
      </c>
      <c r="AF490" t="str">
        <f>IF(ISNUMBER(SEARCH(AF$1,$D490)),"T","")</f>
        <v/>
      </c>
      <c r="AG490" t="str">
        <f>IF(ISNUMBER(SEARCH(AG$1,$D490)),"T","")</f>
        <v/>
      </c>
      <c r="AH490" t="str">
        <f>IF(ISNUMBER(SEARCH(AH$1,$D490)),"T","")</f>
        <v/>
      </c>
      <c r="AI490" t="str">
        <f>IF(ISNUMBER(SEARCH(AI$1,$D490)),"T","")</f>
        <v/>
      </c>
      <c r="AJ490" t="str">
        <f>IF(ISNUMBER(SEARCH(AJ$1,$D490)),"T","")</f>
        <v/>
      </c>
      <c r="AK490" t="str">
        <f>IF(ISNUMBER(SEARCH(AK$1,$D490)),"T","")</f>
        <v/>
      </c>
      <c r="AL490" t="str">
        <f>IF(ISNUMBER(SEARCH(AL$1,$D490)),"T","")</f>
        <v/>
      </c>
      <c r="AM490" t="str">
        <f>IF(ISNUMBER(SEARCH(AM$1,$D490)),"T","")</f>
        <v/>
      </c>
      <c r="AN490" t="str">
        <f>IF(ISNUMBER(SEARCH(AN$1,$D490)),"T","")</f>
        <v/>
      </c>
      <c r="AO490" t="str">
        <f>IF(ISNUMBER(SEARCH(AO$1,$D490)),"T","")</f>
        <v/>
      </c>
      <c r="AP490" t="str">
        <f>IF(ISNUMBER(SEARCH(AP$1,$D490)),"T","")</f>
        <v/>
      </c>
      <c r="AQ490" t="str">
        <f>IF(ISNUMBER(SEARCH(AQ$1,$D490)),"T","")</f>
        <v/>
      </c>
      <c r="AR490" t="str">
        <f>IF(ISNUMBER(SEARCH(AR$1,$D490)),"T","")</f>
        <v/>
      </c>
      <c r="AS490" t="str">
        <f>IF(ISNUMBER(SEARCH(AS$1,$D490)),"T","")</f>
        <v/>
      </c>
      <c r="AT490" t="str">
        <f>IF(ISNUMBER(SEARCH(AT$1,$D490)),"T","")</f>
        <v/>
      </c>
      <c r="AU490" t="str">
        <f>IF(ISNUMBER(SEARCH(AU$1,$D490)),"T","")</f>
        <v>T</v>
      </c>
      <c r="AV490" t="str">
        <f>IF(ISNUMBER(SEARCH(AV$1,$D490)),"T","")</f>
        <v>T</v>
      </c>
    </row>
    <row r="491" spans="1:48" x14ac:dyDescent="0.85">
      <c r="A491">
        <v>291</v>
      </c>
      <c r="B491" t="s">
        <v>673</v>
      </c>
      <c r="C491" t="s">
        <v>674</v>
      </c>
      <c r="D491" t="s">
        <v>37</v>
      </c>
      <c r="E491">
        <v>3</v>
      </c>
      <c r="F491">
        <v>61</v>
      </c>
      <c r="G491">
        <v>90</v>
      </c>
      <c r="H491">
        <v>45</v>
      </c>
      <c r="I491">
        <v>50</v>
      </c>
      <c r="J491">
        <v>50</v>
      </c>
      <c r="K491">
        <v>160</v>
      </c>
      <c r="L491">
        <f>MAX(G491,I491)</f>
        <v>90</v>
      </c>
      <c r="M491">
        <f>MIN(H491,J491)</f>
        <v>45</v>
      </c>
      <c r="N491" s="1">
        <f>(F491*2+31)/2+60</f>
        <v>136.5</v>
      </c>
      <c r="O491" s="1">
        <f>(L491*2+31)/2+5</f>
        <v>110.5</v>
      </c>
      <c r="P491" s="1">
        <f>(M491*2+31)/2+5</f>
        <v>65.5</v>
      </c>
      <c r="Q491" s="1">
        <f>N491*P491</f>
        <v>8940.75</v>
      </c>
      <c r="R491" s="1">
        <f>((H491*2+31)/2+5)*N491</f>
        <v>8940.75</v>
      </c>
      <c r="S491" s="1">
        <f>((J491*2+31)/2+5)*N491</f>
        <v>9623.25</v>
      </c>
      <c r="T491" s="1">
        <v>287.73691041939327</v>
      </c>
      <c r="U491" s="1">
        <f>IF(T491&lt;200, 0, T491)</f>
        <v>287.73691041939327</v>
      </c>
      <c r="V491" s="5">
        <f>U491*O491</f>
        <v>31794.928601342956</v>
      </c>
      <c r="W491" s="2">
        <f>Q491/(constants!$B$1 * constants!$B$2 * (110/250) * AVERAGE(0.8, 1) * 1.5)</f>
        <v>1.3698275139910991</v>
      </c>
      <c r="X491" s="3">
        <v>0.99740260252831392</v>
      </c>
      <c r="Y491" s="1">
        <f>(W491+X491)*O491</f>
        <v>261.57892787539515</v>
      </c>
      <c r="Z491" s="7">
        <v>1.1000000000000001</v>
      </c>
      <c r="AA491" s="7">
        <v>1</v>
      </c>
      <c r="AB491" s="1">
        <f>Y491*Z491*AA491</f>
        <v>287.73682066293469</v>
      </c>
      <c r="AC491" t="str">
        <f>CONCATENATE("https://wiki.52poke.com/wiki/", B491)</f>
        <v>https://wiki.52poke.com/wiki/铁面忍者</v>
      </c>
      <c r="AD491" s="6">
        <f>(T491-AB491)^2</f>
        <v>8.0562218565448994E-9</v>
      </c>
      <c r="AE491" t="str">
        <f>IF(ISNUMBER(SEARCH(AE$1,$D491)),"T","")</f>
        <v/>
      </c>
      <c r="AF491" t="str">
        <f>IF(ISNUMBER(SEARCH(AF$1,$D491)),"T","")</f>
        <v/>
      </c>
      <c r="AG491" t="str">
        <f>IF(ISNUMBER(SEARCH(AG$1,$D491)),"T","")</f>
        <v/>
      </c>
      <c r="AH491" t="str">
        <f>IF(ISNUMBER(SEARCH(AH$1,$D491)),"T","")</f>
        <v/>
      </c>
      <c r="AI491" t="str">
        <f>IF(ISNUMBER(SEARCH(AI$1,$D491)),"T","")</f>
        <v/>
      </c>
      <c r="AJ491" t="str">
        <f>IF(ISNUMBER(SEARCH(AJ$1,$D491)),"T","")</f>
        <v/>
      </c>
      <c r="AK491" t="str">
        <f>IF(ISNUMBER(SEARCH(AK$1,$D491)),"T","")</f>
        <v/>
      </c>
      <c r="AL491" t="str">
        <f>IF(ISNUMBER(SEARCH(AL$1,$D491)),"T","")</f>
        <v/>
      </c>
      <c r="AM491" t="str">
        <f>IF(ISNUMBER(SEARCH(AM$1,$D491)),"T","")</f>
        <v/>
      </c>
      <c r="AN491" t="str">
        <f>IF(ISNUMBER(SEARCH(AN$1,$D491)),"T","")</f>
        <v>T</v>
      </c>
      <c r="AO491" t="str">
        <f>IF(ISNUMBER(SEARCH(AO$1,$D491)),"T","")</f>
        <v/>
      </c>
      <c r="AP491" t="str">
        <f>IF(ISNUMBER(SEARCH(AP$1,$D491)),"T","")</f>
        <v>T</v>
      </c>
      <c r="AQ491" t="str">
        <f>IF(ISNUMBER(SEARCH(AQ$1,$D491)),"T","")</f>
        <v/>
      </c>
      <c r="AR491" t="str">
        <f>IF(ISNUMBER(SEARCH(AR$1,$D491)),"T","")</f>
        <v/>
      </c>
      <c r="AS491" t="str">
        <f>IF(ISNUMBER(SEARCH(AS$1,$D491)),"T","")</f>
        <v/>
      </c>
      <c r="AT491" t="str">
        <f>IF(ISNUMBER(SEARCH(AT$1,$D491)),"T","")</f>
        <v/>
      </c>
      <c r="AU491" t="str">
        <f>IF(ISNUMBER(SEARCH(AU$1,$D491)),"T","")</f>
        <v/>
      </c>
      <c r="AV491" t="str">
        <f>IF(ISNUMBER(SEARCH(AV$1,$D491)),"T","")</f>
        <v/>
      </c>
    </row>
    <row r="492" spans="1:48" x14ac:dyDescent="0.85">
      <c r="A492">
        <v>226</v>
      </c>
      <c r="B492" t="s">
        <v>532</v>
      </c>
      <c r="C492" t="s">
        <v>533</v>
      </c>
      <c r="D492" t="s">
        <v>316</v>
      </c>
      <c r="E492">
        <v>2</v>
      </c>
      <c r="F492">
        <v>85</v>
      </c>
      <c r="G492">
        <v>40</v>
      </c>
      <c r="H492">
        <v>70</v>
      </c>
      <c r="I492">
        <v>80</v>
      </c>
      <c r="J492">
        <v>140</v>
      </c>
      <c r="K492">
        <v>70</v>
      </c>
      <c r="L492">
        <f>MAX(G492,I492)</f>
        <v>80</v>
      </c>
      <c r="M492">
        <f>MIN(H492,J492)</f>
        <v>70</v>
      </c>
      <c r="N492" s="1">
        <f>(F492*2+31)/2+60</f>
        <v>160.5</v>
      </c>
      <c r="O492" s="1">
        <f>(L492*2+31)/2+5</f>
        <v>100.5</v>
      </c>
      <c r="P492" s="1">
        <f>(M492*2+31)/2+5</f>
        <v>90.5</v>
      </c>
      <c r="Q492" s="1">
        <f>N492*P492</f>
        <v>14525.25</v>
      </c>
      <c r="R492" s="1">
        <f>((H492*2+31)/2+5)*N492</f>
        <v>14525.25</v>
      </c>
      <c r="S492" s="1">
        <f>((J492*2+31)/2+5)*N492</f>
        <v>25760.25</v>
      </c>
      <c r="T492" s="1">
        <v>287.418150958811</v>
      </c>
      <c r="U492" s="1">
        <f>IF(T492&lt;200, 0, T492)</f>
        <v>287.418150958811</v>
      </c>
      <c r="V492" s="5">
        <f>U492*O492</f>
        <v>28885.524171360506</v>
      </c>
      <c r="W492" s="2">
        <f>Q492/(constants!$B$1 * constants!$B$2 * (110/250) * AVERAGE(0.8, 1) * 1.5)</f>
        <v>2.2254382571483617</v>
      </c>
      <c r="X492" s="3">
        <v>0.37445336054242495</v>
      </c>
      <c r="Y492" s="1">
        <f>(W492+X492)*O492</f>
        <v>261.28910757792409</v>
      </c>
      <c r="Z492" s="7">
        <v>1.1000000000000001</v>
      </c>
      <c r="AA492" s="7">
        <v>1</v>
      </c>
      <c r="AB492" s="1">
        <f>Y492*Z492*AA492</f>
        <v>287.41801833571651</v>
      </c>
      <c r="AC492" t="str">
        <f>CONCATENATE("https://wiki.52poke.com/wiki/", B492)</f>
        <v>https://wiki.52poke.com/wiki/巨翅飞鱼</v>
      </c>
      <c r="AD492" s="6">
        <f>(T492-AB492)^2</f>
        <v>1.7588885191285628E-8</v>
      </c>
      <c r="AE492" t="str">
        <f>IF(ISNUMBER(SEARCH(AE$1,$D492)),"T","")</f>
        <v/>
      </c>
      <c r="AF492" t="str">
        <f>IF(ISNUMBER(SEARCH(AF$1,$D492)),"T","")</f>
        <v/>
      </c>
      <c r="AG492" t="str">
        <f>IF(ISNUMBER(SEARCH(AG$1,$D492)),"T","")</f>
        <v>T</v>
      </c>
      <c r="AH492" t="str">
        <f>IF(ISNUMBER(SEARCH(AH$1,$D492)),"T","")</f>
        <v/>
      </c>
      <c r="AI492" t="str">
        <f>IF(ISNUMBER(SEARCH(AI$1,$D492)),"T","")</f>
        <v/>
      </c>
      <c r="AJ492" t="str">
        <f>IF(ISNUMBER(SEARCH(AJ$1,$D492)),"T","")</f>
        <v/>
      </c>
      <c r="AK492" t="str">
        <f>IF(ISNUMBER(SEARCH(AK$1,$D492)),"T","")</f>
        <v/>
      </c>
      <c r="AL492" t="str">
        <f>IF(ISNUMBER(SEARCH(AL$1,$D492)),"T","")</f>
        <v/>
      </c>
      <c r="AM492" t="str">
        <f>IF(ISNUMBER(SEARCH(AM$1,$D492)),"T","")</f>
        <v/>
      </c>
      <c r="AN492" t="str">
        <f>IF(ISNUMBER(SEARCH(AN$1,$D492)),"T","")</f>
        <v>T</v>
      </c>
      <c r="AO492" t="str">
        <f>IF(ISNUMBER(SEARCH(AO$1,$D492)),"T","")</f>
        <v/>
      </c>
      <c r="AP492" t="str">
        <f>IF(ISNUMBER(SEARCH(AP$1,$D492)),"T","")</f>
        <v/>
      </c>
      <c r="AQ492" t="str">
        <f>IF(ISNUMBER(SEARCH(AQ$1,$D492)),"T","")</f>
        <v/>
      </c>
      <c r="AR492" t="str">
        <f>IF(ISNUMBER(SEARCH(AR$1,$D492)),"T","")</f>
        <v/>
      </c>
      <c r="AS492" t="str">
        <f>IF(ISNUMBER(SEARCH(AS$1,$D492)),"T","")</f>
        <v/>
      </c>
      <c r="AT492" t="str">
        <f>IF(ISNUMBER(SEARCH(AT$1,$D492)),"T","")</f>
        <v/>
      </c>
      <c r="AU492" t="str">
        <f>IF(ISNUMBER(SEARCH(AU$1,$D492)),"T","")</f>
        <v/>
      </c>
      <c r="AV492" t="str">
        <f>IF(ISNUMBER(SEARCH(AV$1,$D492)),"T","")</f>
        <v/>
      </c>
    </row>
    <row r="493" spans="1:48" x14ac:dyDescent="0.85">
      <c r="A493">
        <v>367</v>
      </c>
      <c r="B493" t="s">
        <v>838</v>
      </c>
      <c r="C493" t="s">
        <v>839</v>
      </c>
      <c r="D493" t="s">
        <v>25</v>
      </c>
      <c r="E493">
        <v>3</v>
      </c>
      <c r="F493">
        <v>55</v>
      </c>
      <c r="G493">
        <v>104</v>
      </c>
      <c r="H493">
        <v>105</v>
      </c>
      <c r="I493">
        <v>94</v>
      </c>
      <c r="J493">
        <v>75</v>
      </c>
      <c r="K493">
        <v>52</v>
      </c>
      <c r="L493">
        <f>MAX(G493,I493)</f>
        <v>104</v>
      </c>
      <c r="M493">
        <f>MIN(H493,J493)</f>
        <v>75</v>
      </c>
      <c r="N493" s="1">
        <f>(F493*2+31)/2+60</f>
        <v>130.5</v>
      </c>
      <c r="O493" s="1">
        <f>(L493*2+31)/2+5</f>
        <v>124.5</v>
      </c>
      <c r="P493" s="1">
        <f>(M493*2+31)/2+5</f>
        <v>95.5</v>
      </c>
      <c r="Q493" s="1">
        <f>N493*P493</f>
        <v>12462.75</v>
      </c>
      <c r="R493" s="1">
        <f>((H493*2+31)/2+5)*N493</f>
        <v>16377.75</v>
      </c>
      <c r="S493" s="1">
        <f>((J493*2+31)/2+5)*N493</f>
        <v>12462.75</v>
      </c>
      <c r="T493" s="1">
        <v>287.40043363559943</v>
      </c>
      <c r="U493" s="1">
        <f>IF(T493&lt;200, 0, T493)</f>
        <v>287.40043363559943</v>
      </c>
      <c r="V493" s="5">
        <f>U493*O493</f>
        <v>35781.35398763213</v>
      </c>
      <c r="W493" s="2">
        <f>Q493/(constants!$B$1 * constants!$B$2 * (110/250) * AVERAGE(0.8, 1) * 1.5)</f>
        <v>1.9094391242337132</v>
      </c>
      <c r="X493" s="3">
        <v>0.18913913549712991</v>
      </c>
      <c r="Y493" s="1">
        <f>(W493+X493)*O493</f>
        <v>261.27299333648995</v>
      </c>
      <c r="Z493" s="7">
        <v>1.1000000000000001</v>
      </c>
      <c r="AA493" s="7">
        <v>1</v>
      </c>
      <c r="AB493" s="1">
        <f>Y493*Z493*AA493</f>
        <v>287.40029267013898</v>
      </c>
      <c r="AC493" t="str">
        <f>CONCATENATE("https://wiki.52poke.com/wiki/", B493)</f>
        <v>https://wiki.52poke.com/wiki/猎斑鱼</v>
      </c>
      <c r="AD493" s="6">
        <f>(T493-AB493)^2</f>
        <v>1.987126103870797E-8</v>
      </c>
      <c r="AE493" t="str">
        <f>IF(ISNUMBER(SEARCH(AE$1,$D493)),"T","")</f>
        <v/>
      </c>
      <c r="AF493" t="str">
        <f>IF(ISNUMBER(SEARCH(AF$1,$D493)),"T","")</f>
        <v/>
      </c>
      <c r="AG493" t="str">
        <f>IF(ISNUMBER(SEARCH(AG$1,$D493)),"T","")</f>
        <v>T</v>
      </c>
      <c r="AH493" t="str">
        <f>IF(ISNUMBER(SEARCH(AH$1,$D493)),"T","")</f>
        <v/>
      </c>
      <c r="AI493" t="str">
        <f>IF(ISNUMBER(SEARCH(AI$1,$D493)),"T","")</f>
        <v/>
      </c>
      <c r="AJ493" t="str">
        <f>IF(ISNUMBER(SEARCH(AJ$1,$D493)),"T","")</f>
        <v/>
      </c>
      <c r="AK493" t="str">
        <f>IF(ISNUMBER(SEARCH(AK$1,$D493)),"T","")</f>
        <v/>
      </c>
      <c r="AL493" t="str">
        <f>IF(ISNUMBER(SEARCH(AL$1,$D493)),"T","")</f>
        <v/>
      </c>
      <c r="AM493" t="str">
        <f>IF(ISNUMBER(SEARCH(AM$1,$D493)),"T","")</f>
        <v/>
      </c>
      <c r="AN493" t="str">
        <f>IF(ISNUMBER(SEARCH(AN$1,$D493)),"T","")</f>
        <v/>
      </c>
      <c r="AO493" t="str">
        <f>IF(ISNUMBER(SEARCH(AO$1,$D493)),"T","")</f>
        <v/>
      </c>
      <c r="AP493" t="str">
        <f>IF(ISNUMBER(SEARCH(AP$1,$D493)),"T","")</f>
        <v/>
      </c>
      <c r="AQ493" t="str">
        <f>IF(ISNUMBER(SEARCH(AQ$1,$D493)),"T","")</f>
        <v/>
      </c>
      <c r="AR493" t="str">
        <f>IF(ISNUMBER(SEARCH(AR$1,$D493)),"T","")</f>
        <v/>
      </c>
      <c r="AS493" t="str">
        <f>IF(ISNUMBER(SEARCH(AS$1,$D493)),"T","")</f>
        <v/>
      </c>
      <c r="AT493" t="str">
        <f>IF(ISNUMBER(SEARCH(AT$1,$D493)),"T","")</f>
        <v/>
      </c>
      <c r="AU493" t="str">
        <f>IF(ISNUMBER(SEARCH(AU$1,$D493)),"T","")</f>
        <v/>
      </c>
      <c r="AV493" t="str">
        <f>IF(ISNUMBER(SEARCH(AV$1,$D493)),"T","")</f>
        <v/>
      </c>
    </row>
    <row r="494" spans="1:48" x14ac:dyDescent="0.85">
      <c r="A494">
        <v>594</v>
      </c>
      <c r="B494" t="s">
        <v>1321</v>
      </c>
      <c r="C494" t="s">
        <v>1322</v>
      </c>
      <c r="D494" t="s">
        <v>25</v>
      </c>
      <c r="E494">
        <v>5</v>
      </c>
      <c r="F494">
        <v>165</v>
      </c>
      <c r="G494">
        <v>75</v>
      </c>
      <c r="H494">
        <v>80</v>
      </c>
      <c r="I494">
        <v>40</v>
      </c>
      <c r="J494">
        <v>45</v>
      </c>
      <c r="K494">
        <v>65</v>
      </c>
      <c r="L494">
        <f>MAX(G494,I494)</f>
        <v>75</v>
      </c>
      <c r="M494">
        <f>MIN(H494,J494)</f>
        <v>45</v>
      </c>
      <c r="N494" s="1">
        <f>(F494*2+31)/2+60</f>
        <v>240.5</v>
      </c>
      <c r="O494" s="1">
        <f>(L494*2+31)/2+5</f>
        <v>95.5</v>
      </c>
      <c r="P494" s="1">
        <f>(M494*2+31)/2+5</f>
        <v>65.5</v>
      </c>
      <c r="Q494" s="1">
        <f>N494*P494</f>
        <v>15752.75</v>
      </c>
      <c r="R494" s="1">
        <f>((H494*2+31)/2+5)*N494</f>
        <v>24170.25</v>
      </c>
      <c r="S494" s="1">
        <f>((J494*2+31)/2+5)*N494</f>
        <v>15752.75</v>
      </c>
      <c r="T494" s="1">
        <v>285.49871276508037</v>
      </c>
      <c r="U494" s="1">
        <f>IF(T494&lt;200, 0, T494)</f>
        <v>285.49871276508037</v>
      </c>
      <c r="V494" s="5">
        <f>U494*O494</f>
        <v>27265.127069065176</v>
      </c>
      <c r="W494" s="2">
        <f>Q494/(constants!$B$1 * constants!$B$2 * (110/250) * AVERAGE(0.8, 1) * 1.5)</f>
        <v>2.4135056198890794</v>
      </c>
      <c r="X494" s="3">
        <v>0.30423427625593147</v>
      </c>
      <c r="Y494" s="1">
        <f>(W494+X494)*O494</f>
        <v>259.54416008184853</v>
      </c>
      <c r="Z494" s="7">
        <v>1.1000000000000001</v>
      </c>
      <c r="AA494" s="7">
        <v>1</v>
      </c>
      <c r="AB494" s="1">
        <f>Y494*Z494*AA494</f>
        <v>285.4985760900334</v>
      </c>
      <c r="AC494" t="str">
        <f>CONCATENATE("https://wiki.52poke.com/wiki/", B494)</f>
        <v>https://wiki.52poke.com/wiki/保母曼波</v>
      </c>
      <c r="AD494" s="6">
        <f>(T494-AB494)^2</f>
        <v>1.8680068465408749E-8</v>
      </c>
      <c r="AE494" t="str">
        <f>IF(ISNUMBER(SEARCH(AE$1,$D494)),"T","")</f>
        <v/>
      </c>
      <c r="AF494" t="str">
        <f>IF(ISNUMBER(SEARCH(AF$1,$D494)),"T","")</f>
        <v/>
      </c>
      <c r="AG494" t="str">
        <f>IF(ISNUMBER(SEARCH(AG$1,$D494)),"T","")</f>
        <v>T</v>
      </c>
      <c r="AH494" t="str">
        <f>IF(ISNUMBER(SEARCH(AH$1,$D494)),"T","")</f>
        <v/>
      </c>
      <c r="AI494" t="str">
        <f>IF(ISNUMBER(SEARCH(AI$1,$D494)),"T","")</f>
        <v/>
      </c>
      <c r="AJ494" t="str">
        <f>IF(ISNUMBER(SEARCH(AJ$1,$D494)),"T","")</f>
        <v/>
      </c>
      <c r="AK494" t="str">
        <f>IF(ISNUMBER(SEARCH(AK$1,$D494)),"T","")</f>
        <v/>
      </c>
      <c r="AL494" t="str">
        <f>IF(ISNUMBER(SEARCH(AL$1,$D494)),"T","")</f>
        <v/>
      </c>
      <c r="AM494" t="str">
        <f>IF(ISNUMBER(SEARCH(AM$1,$D494)),"T","")</f>
        <v/>
      </c>
      <c r="AN494" t="str">
        <f>IF(ISNUMBER(SEARCH(AN$1,$D494)),"T","")</f>
        <v/>
      </c>
      <c r="AO494" t="str">
        <f>IF(ISNUMBER(SEARCH(AO$1,$D494)),"T","")</f>
        <v/>
      </c>
      <c r="AP494" t="str">
        <f>IF(ISNUMBER(SEARCH(AP$1,$D494)),"T","")</f>
        <v/>
      </c>
      <c r="AQ494" t="str">
        <f>IF(ISNUMBER(SEARCH(AQ$1,$D494)),"T","")</f>
        <v/>
      </c>
      <c r="AR494" t="str">
        <f>IF(ISNUMBER(SEARCH(AR$1,$D494)),"T","")</f>
        <v/>
      </c>
      <c r="AS494" t="str">
        <f>IF(ISNUMBER(SEARCH(AS$1,$D494)),"T","")</f>
        <v/>
      </c>
      <c r="AT494" t="str">
        <f>IF(ISNUMBER(SEARCH(AT$1,$D494)),"T","")</f>
        <v/>
      </c>
      <c r="AU494" t="str">
        <f>IF(ISNUMBER(SEARCH(AU$1,$D494)),"T","")</f>
        <v/>
      </c>
      <c r="AV494" t="str">
        <f>IF(ISNUMBER(SEARCH(AV$1,$D494)),"T","")</f>
        <v/>
      </c>
    </row>
    <row r="495" spans="1:48" x14ac:dyDescent="0.85">
      <c r="A495">
        <v>870</v>
      </c>
      <c r="B495" t="s">
        <v>1923</v>
      </c>
      <c r="C495" t="s">
        <v>1924</v>
      </c>
      <c r="D495" t="s">
        <v>143</v>
      </c>
      <c r="E495">
        <v>8</v>
      </c>
      <c r="F495">
        <v>65</v>
      </c>
      <c r="G495">
        <v>100</v>
      </c>
      <c r="H495">
        <v>100</v>
      </c>
      <c r="I495">
        <v>70</v>
      </c>
      <c r="J495">
        <v>60</v>
      </c>
      <c r="K495">
        <v>75</v>
      </c>
      <c r="L495">
        <f>MAX(G495,I495)</f>
        <v>100</v>
      </c>
      <c r="M495">
        <f>MIN(H495,J495)</f>
        <v>60</v>
      </c>
      <c r="N495" s="1">
        <f>(F495*2+31)/2+60</f>
        <v>140.5</v>
      </c>
      <c r="O495" s="1">
        <f>(L495*2+31)/2+5</f>
        <v>120.5</v>
      </c>
      <c r="P495" s="1">
        <f>(M495*2+31)/2+5</f>
        <v>80.5</v>
      </c>
      <c r="Q495" s="1">
        <f>N495*P495</f>
        <v>11310.25</v>
      </c>
      <c r="R495" s="1">
        <f>((H495*2+31)/2+5)*N495</f>
        <v>16930.25</v>
      </c>
      <c r="S495" s="1">
        <f>((J495*2+31)/2+5)*N495</f>
        <v>11310.25</v>
      </c>
      <c r="T495" s="1">
        <v>284.97783874597309</v>
      </c>
      <c r="U495" s="1">
        <f>IF(T495&lt;200, 0, T495)</f>
        <v>284.97783874597309</v>
      </c>
      <c r="V495" s="5">
        <f>U495*O495</f>
        <v>34339.829568889756</v>
      </c>
      <c r="W495" s="2">
        <f>Q495/(constants!$B$1 * constants!$B$2 * (110/250) * AVERAGE(0.8, 1) * 1.5)</f>
        <v>1.732862639053528</v>
      </c>
      <c r="X495" s="3">
        <v>0.41710126080737631</v>
      </c>
      <c r="Y495" s="1">
        <f>(W495+X495)*O495</f>
        <v>259.070649933239</v>
      </c>
      <c r="Z495" s="7">
        <v>1.1000000000000001</v>
      </c>
      <c r="AA495" s="7">
        <v>1</v>
      </c>
      <c r="AB495" s="1">
        <f>Y495*Z495*AA495</f>
        <v>284.9777149265629</v>
      </c>
      <c r="AC495" t="str">
        <f>CONCATENATE("https://wiki.52poke.com/wiki/", B495)</f>
        <v>https://wiki.52poke.com/wiki/列阵兵</v>
      </c>
      <c r="AD495" s="6">
        <f>(T495-AB495)^2</f>
        <v>1.5331246340188859E-8</v>
      </c>
      <c r="AE495" t="str">
        <f>IF(ISNUMBER(SEARCH(AE$1,$D495)),"T","")</f>
        <v/>
      </c>
      <c r="AF495" t="str">
        <f>IF(ISNUMBER(SEARCH(AF$1,$D495)),"T","")</f>
        <v/>
      </c>
      <c r="AG495" t="str">
        <f>IF(ISNUMBER(SEARCH(AG$1,$D495)),"T","")</f>
        <v/>
      </c>
      <c r="AH495" t="str">
        <f>IF(ISNUMBER(SEARCH(AH$1,$D495)),"T","")</f>
        <v/>
      </c>
      <c r="AI495" t="str">
        <f>IF(ISNUMBER(SEARCH(AI$1,$D495)),"T","")</f>
        <v/>
      </c>
      <c r="AJ495" t="str">
        <f>IF(ISNUMBER(SEARCH(AJ$1,$D495)),"T","")</f>
        <v/>
      </c>
      <c r="AK495" t="str">
        <f>IF(ISNUMBER(SEARCH(AK$1,$D495)),"T","")</f>
        <v>T</v>
      </c>
      <c r="AL495" t="str">
        <f>IF(ISNUMBER(SEARCH(AL$1,$D495)),"T","")</f>
        <v/>
      </c>
      <c r="AM495" t="str">
        <f>IF(ISNUMBER(SEARCH(AM$1,$D495)),"T","")</f>
        <v/>
      </c>
      <c r="AN495" t="str">
        <f>IF(ISNUMBER(SEARCH(AN$1,$D495)),"T","")</f>
        <v/>
      </c>
      <c r="AO495" t="str">
        <f>IF(ISNUMBER(SEARCH(AO$1,$D495)),"T","")</f>
        <v/>
      </c>
      <c r="AP495" t="str">
        <f>IF(ISNUMBER(SEARCH(AP$1,$D495)),"T","")</f>
        <v/>
      </c>
      <c r="AQ495" t="str">
        <f>IF(ISNUMBER(SEARCH(AQ$1,$D495)),"T","")</f>
        <v/>
      </c>
      <c r="AR495" t="str">
        <f>IF(ISNUMBER(SEARCH(AR$1,$D495)),"T","")</f>
        <v/>
      </c>
      <c r="AS495" t="str">
        <f>IF(ISNUMBER(SEARCH(AS$1,$D495)),"T","")</f>
        <v/>
      </c>
      <c r="AT495" t="str">
        <f>IF(ISNUMBER(SEARCH(AT$1,$D495)),"T","")</f>
        <v/>
      </c>
      <c r="AU495" t="str">
        <f>IF(ISNUMBER(SEARCH(AU$1,$D495)),"T","")</f>
        <v/>
      </c>
      <c r="AV495" t="str">
        <f>IF(ISNUMBER(SEARCH(AV$1,$D495)),"T","")</f>
        <v/>
      </c>
    </row>
    <row r="496" spans="1:48" x14ac:dyDescent="0.85">
      <c r="A496">
        <v>336</v>
      </c>
      <c r="B496" t="s">
        <v>771</v>
      </c>
      <c r="C496" t="s">
        <v>772</v>
      </c>
      <c r="D496" t="s">
        <v>63</v>
      </c>
      <c r="E496">
        <v>3</v>
      </c>
      <c r="F496">
        <v>73</v>
      </c>
      <c r="G496">
        <v>100</v>
      </c>
      <c r="H496">
        <v>60</v>
      </c>
      <c r="I496">
        <v>100</v>
      </c>
      <c r="J496">
        <v>60</v>
      </c>
      <c r="K496">
        <v>65</v>
      </c>
      <c r="L496">
        <f>MAX(G496,I496)</f>
        <v>100</v>
      </c>
      <c r="M496">
        <f>MIN(H496,J496)</f>
        <v>60</v>
      </c>
      <c r="N496" s="1">
        <f>(F496*2+31)/2+60</f>
        <v>148.5</v>
      </c>
      <c r="O496" s="1">
        <f>(L496*2+31)/2+5</f>
        <v>120.5</v>
      </c>
      <c r="P496" s="1">
        <f>(M496*2+31)/2+5</f>
        <v>80.5</v>
      </c>
      <c r="Q496" s="1">
        <f>N496*P496</f>
        <v>11954.25</v>
      </c>
      <c r="R496" s="1">
        <f>((H496*2+31)/2+5)*N496</f>
        <v>11954.25</v>
      </c>
      <c r="S496" s="1">
        <f>((J496*2+31)/2+5)*N496</f>
        <v>11954.25</v>
      </c>
      <c r="T496" s="1">
        <v>284.62963415458535</v>
      </c>
      <c r="U496" s="1">
        <f>IF(T496&lt;200, 0, T496)</f>
        <v>284.62963415458535</v>
      </c>
      <c r="V496" s="5">
        <f>U496*O496</f>
        <v>34297.870915627536</v>
      </c>
      <c r="W496" s="2">
        <f>Q496/(constants!$B$1 * constants!$B$2 * (110/250) * AVERAGE(0.8, 1) * 1.5)</f>
        <v>1.8315309743733017</v>
      </c>
      <c r="X496" s="3">
        <v>0.31580590442684642</v>
      </c>
      <c r="Y496" s="1">
        <f>(W496+X496)*O496</f>
        <v>258.7540938954179</v>
      </c>
      <c r="Z496" s="7">
        <v>1.1000000000000001</v>
      </c>
      <c r="AA496" s="7">
        <v>1</v>
      </c>
      <c r="AB496" s="1">
        <f>Y496*Z496*AA496</f>
        <v>284.6295032849597</v>
      </c>
      <c r="AC496" t="str">
        <f>CONCATENATE("https://wiki.52poke.com/wiki/", B496)</f>
        <v>https://wiki.52poke.com/wiki/饭匙蛇</v>
      </c>
      <c r="AD496" s="6">
        <f>(T496-AB496)^2</f>
        <v>1.7126858917802735E-8</v>
      </c>
      <c r="AE496" t="str">
        <f>IF(ISNUMBER(SEARCH(AE$1,$D496)),"T","")</f>
        <v/>
      </c>
      <c r="AF496" t="str">
        <f>IF(ISNUMBER(SEARCH(AF$1,$D496)),"T","")</f>
        <v/>
      </c>
      <c r="AG496" t="str">
        <f>IF(ISNUMBER(SEARCH(AG$1,$D496)),"T","")</f>
        <v/>
      </c>
      <c r="AH496" t="str">
        <f>IF(ISNUMBER(SEARCH(AH$1,$D496)),"T","")</f>
        <v/>
      </c>
      <c r="AI496" t="str">
        <f>IF(ISNUMBER(SEARCH(AI$1,$D496)),"T","")</f>
        <v/>
      </c>
      <c r="AJ496" t="str">
        <f>IF(ISNUMBER(SEARCH(AJ$1,$D496)),"T","")</f>
        <v/>
      </c>
      <c r="AK496" t="str">
        <f>IF(ISNUMBER(SEARCH(AK$1,$D496)),"T","")</f>
        <v/>
      </c>
      <c r="AL496" t="str">
        <f>IF(ISNUMBER(SEARCH(AL$1,$D496)),"T","")</f>
        <v>T</v>
      </c>
      <c r="AM496" t="str">
        <f>IF(ISNUMBER(SEARCH(AM$1,$D496)),"T","")</f>
        <v/>
      </c>
      <c r="AN496" t="str">
        <f>IF(ISNUMBER(SEARCH(AN$1,$D496)),"T","")</f>
        <v/>
      </c>
      <c r="AO496" t="str">
        <f>IF(ISNUMBER(SEARCH(AO$1,$D496)),"T","")</f>
        <v/>
      </c>
      <c r="AP496" t="str">
        <f>IF(ISNUMBER(SEARCH(AP$1,$D496)),"T","")</f>
        <v/>
      </c>
      <c r="AQ496" t="str">
        <f>IF(ISNUMBER(SEARCH(AQ$1,$D496)),"T","")</f>
        <v/>
      </c>
      <c r="AR496" t="str">
        <f>IF(ISNUMBER(SEARCH(AR$1,$D496)),"T","")</f>
        <v/>
      </c>
      <c r="AS496" t="str">
        <f>IF(ISNUMBER(SEARCH(AS$1,$D496)),"T","")</f>
        <v/>
      </c>
      <c r="AT496" t="str">
        <f>IF(ISNUMBER(SEARCH(AT$1,$D496)),"T","")</f>
        <v/>
      </c>
      <c r="AU496" t="str">
        <f>IF(ISNUMBER(SEARCH(AU$1,$D496)),"T","")</f>
        <v/>
      </c>
      <c r="AV496" t="str">
        <f>IF(ISNUMBER(SEARCH(AV$1,$D496)),"T","")</f>
        <v/>
      </c>
    </row>
    <row r="497" spans="1:48" x14ac:dyDescent="0.85">
      <c r="A497">
        <v>122</v>
      </c>
      <c r="B497" t="s">
        <v>297</v>
      </c>
      <c r="C497" t="s">
        <v>299</v>
      </c>
      <c r="D497" t="s">
        <v>298</v>
      </c>
      <c r="E497">
        <v>1</v>
      </c>
      <c r="F497">
        <v>40</v>
      </c>
      <c r="G497">
        <v>45</v>
      </c>
      <c r="H497">
        <v>65</v>
      </c>
      <c r="I497">
        <v>100</v>
      </c>
      <c r="J497">
        <v>120</v>
      </c>
      <c r="K497">
        <v>90</v>
      </c>
      <c r="L497">
        <f>MAX(G497,I497)</f>
        <v>100</v>
      </c>
      <c r="M497">
        <f>MIN(H497,J497)</f>
        <v>65</v>
      </c>
      <c r="N497" s="1">
        <f>(F497*2+31)/2+60</f>
        <v>115.5</v>
      </c>
      <c r="O497" s="1">
        <f>(L497*2+31)/2+5</f>
        <v>120.5</v>
      </c>
      <c r="P497" s="1">
        <f>(M497*2+31)/2+5</f>
        <v>85.5</v>
      </c>
      <c r="Q497" s="1">
        <f>N497*P497</f>
        <v>9875.25</v>
      </c>
      <c r="R497" s="1">
        <f>((H497*2+31)/2+5)*N497</f>
        <v>9875.25</v>
      </c>
      <c r="S497" s="1">
        <f>((J497*2+31)/2+5)*N497</f>
        <v>16227.75</v>
      </c>
      <c r="T497" s="1">
        <v>283.9982642069196</v>
      </c>
      <c r="U497" s="1">
        <f>IF(T497&lt;200, 0, T497)</f>
        <v>283.9982642069196</v>
      </c>
      <c r="V497" s="5">
        <f>U497*O497</f>
        <v>34221.790836933811</v>
      </c>
      <c r="W497" s="2">
        <f>Q497/(constants!$B$1 * constants!$B$2 * (110/250) * AVERAGE(0.8, 1) * 1.5)</f>
        <v>1.5130038483953363</v>
      </c>
      <c r="X497" s="3">
        <v>0.62956994336044425</v>
      </c>
      <c r="Y497" s="1">
        <f>(W497+X497)*O497</f>
        <v>258.18014190657158</v>
      </c>
      <c r="Z497" s="7">
        <v>1.1000000000000001</v>
      </c>
      <c r="AA497" s="7">
        <v>1</v>
      </c>
      <c r="AB497" s="1">
        <f>Y497*Z497*AA497</f>
        <v>283.99815609722879</v>
      </c>
      <c r="AC497" t="str">
        <f>CONCATENATE("https://wiki.52poke.com/wiki/", B497)</f>
        <v>https://wiki.52poke.com/wiki/魔墙人偶</v>
      </c>
      <c r="AD497" s="6">
        <f>(T497-AB497)^2</f>
        <v>1.1687705247847308E-8</v>
      </c>
      <c r="AE497" t="str">
        <f>IF(ISNUMBER(SEARCH(AE$1,$D497)),"T","")</f>
        <v/>
      </c>
      <c r="AF497" t="str">
        <f>IF(ISNUMBER(SEARCH(AF$1,$D497)),"T","")</f>
        <v/>
      </c>
      <c r="AG497" t="str">
        <f>IF(ISNUMBER(SEARCH(AG$1,$D497)),"T","")</f>
        <v/>
      </c>
      <c r="AH497" t="str">
        <f>IF(ISNUMBER(SEARCH(AH$1,$D497)),"T","")</f>
        <v/>
      </c>
      <c r="AI497" t="str">
        <f>IF(ISNUMBER(SEARCH(AI$1,$D497)),"T","")</f>
        <v/>
      </c>
      <c r="AJ497" t="str">
        <f>IF(ISNUMBER(SEARCH(AJ$1,$D497)),"T","")</f>
        <v>T</v>
      </c>
      <c r="AK497" t="str">
        <f>IF(ISNUMBER(SEARCH(AK$1,$D497)),"T","")</f>
        <v/>
      </c>
      <c r="AL497" t="str">
        <f>IF(ISNUMBER(SEARCH(AL$1,$D497)),"T","")</f>
        <v/>
      </c>
      <c r="AM497" t="str">
        <f>IF(ISNUMBER(SEARCH(AM$1,$D497)),"T","")</f>
        <v/>
      </c>
      <c r="AN497" t="str">
        <f>IF(ISNUMBER(SEARCH(AN$1,$D497)),"T","")</f>
        <v/>
      </c>
      <c r="AO497" t="str">
        <f>IF(ISNUMBER(SEARCH(AO$1,$D497)),"T","")</f>
        <v>T</v>
      </c>
      <c r="AP497" t="str">
        <f>IF(ISNUMBER(SEARCH(AP$1,$D497)),"T","")</f>
        <v/>
      </c>
      <c r="AQ497" t="str">
        <f>IF(ISNUMBER(SEARCH(AQ$1,$D497)),"T","")</f>
        <v/>
      </c>
      <c r="AR497" t="str">
        <f>IF(ISNUMBER(SEARCH(AR$1,$D497)),"T","")</f>
        <v/>
      </c>
      <c r="AS497" t="str">
        <f>IF(ISNUMBER(SEARCH(AS$1,$D497)),"T","")</f>
        <v/>
      </c>
      <c r="AT497" t="str">
        <f>IF(ISNUMBER(SEARCH(AT$1,$D497)),"T","")</f>
        <v/>
      </c>
      <c r="AU497" t="str">
        <f>IF(ISNUMBER(SEARCH(AU$1,$D497)),"T","")</f>
        <v/>
      </c>
      <c r="AV497" t="str">
        <f>IF(ISNUMBER(SEARCH(AV$1,$D497)),"T","")</f>
        <v/>
      </c>
    </row>
    <row r="498" spans="1:48" x14ac:dyDescent="0.85">
      <c r="A498">
        <v>565</v>
      </c>
      <c r="B498" t="s">
        <v>1259</v>
      </c>
      <c r="C498" t="s">
        <v>1260</v>
      </c>
      <c r="D498" t="s">
        <v>843</v>
      </c>
      <c r="E498">
        <v>5</v>
      </c>
      <c r="F498">
        <v>74</v>
      </c>
      <c r="G498">
        <v>108</v>
      </c>
      <c r="H498">
        <v>133</v>
      </c>
      <c r="I498">
        <v>83</v>
      </c>
      <c r="J498">
        <v>65</v>
      </c>
      <c r="K498">
        <v>32</v>
      </c>
      <c r="L498">
        <f>MAX(G498,I498)</f>
        <v>108</v>
      </c>
      <c r="M498">
        <f>MIN(H498,J498)</f>
        <v>65</v>
      </c>
      <c r="N498" s="1">
        <f>(F498*2+31)/2+60</f>
        <v>149.5</v>
      </c>
      <c r="O498" s="1">
        <f>(L498*2+31)/2+5</f>
        <v>128.5</v>
      </c>
      <c r="P498" s="1">
        <f>(M498*2+31)/2+5</f>
        <v>85.5</v>
      </c>
      <c r="Q498" s="1">
        <f>N498*P498</f>
        <v>12782.25</v>
      </c>
      <c r="R498" s="1">
        <f>((H498*2+31)/2+5)*N498</f>
        <v>22948.25</v>
      </c>
      <c r="S498" s="1">
        <f>((J498*2+31)/2+5)*N498</f>
        <v>12782.25</v>
      </c>
      <c r="T498" s="1">
        <v>283.85621167298149</v>
      </c>
      <c r="U498" s="1">
        <f>IF(T498&lt;200, 0, T498)</f>
        <v>283.85621167298149</v>
      </c>
      <c r="V498" s="5">
        <f>U498*O498</f>
        <v>36475.523199978124</v>
      </c>
      <c r="W498" s="2">
        <f>Q498/(constants!$B$1 * constants!$B$2 * (110/250) * AVERAGE(0.8, 1) * 1.5)</f>
        <v>1.9583902626415823</v>
      </c>
      <c r="X498" s="3">
        <v>4.9788460022417325E-2</v>
      </c>
      <c r="Y498" s="1">
        <f>(W498+X498)*O498</f>
        <v>258.05096586232395</v>
      </c>
      <c r="Z498" s="7">
        <v>1.1000000000000001</v>
      </c>
      <c r="AA498" s="7">
        <v>1</v>
      </c>
      <c r="AB498" s="1">
        <f>Y498*Z498*AA498</f>
        <v>283.85606244855637</v>
      </c>
      <c r="AC498" t="str">
        <f>CONCATENATE("https://wiki.52poke.com/wiki/", B498)</f>
        <v>https://wiki.52poke.com/wiki/肋骨海龟</v>
      </c>
      <c r="AD498" s="6">
        <f>(T498-AB498)^2</f>
        <v>2.2267929051002278E-8</v>
      </c>
      <c r="AE498" t="str">
        <f>IF(ISNUMBER(SEARCH(AE$1,$D498)),"T","")</f>
        <v/>
      </c>
      <c r="AF498" t="str">
        <f>IF(ISNUMBER(SEARCH(AF$1,$D498)),"T","")</f>
        <v/>
      </c>
      <c r="AG498" t="str">
        <f>IF(ISNUMBER(SEARCH(AG$1,$D498)),"T","")</f>
        <v>T</v>
      </c>
      <c r="AH498" t="str">
        <f>IF(ISNUMBER(SEARCH(AH$1,$D498)),"T","")</f>
        <v/>
      </c>
      <c r="AI498" t="str">
        <f>IF(ISNUMBER(SEARCH(AI$1,$D498)),"T","")</f>
        <v/>
      </c>
      <c r="AJ498" t="str">
        <f>IF(ISNUMBER(SEARCH(AJ$1,$D498)),"T","")</f>
        <v/>
      </c>
      <c r="AK498" t="str">
        <f>IF(ISNUMBER(SEARCH(AK$1,$D498)),"T","")</f>
        <v/>
      </c>
      <c r="AL498" t="str">
        <f>IF(ISNUMBER(SEARCH(AL$1,$D498)),"T","")</f>
        <v/>
      </c>
      <c r="AM498" t="str">
        <f>IF(ISNUMBER(SEARCH(AM$1,$D498)),"T","")</f>
        <v/>
      </c>
      <c r="AN498" t="str">
        <f>IF(ISNUMBER(SEARCH(AN$1,$D498)),"T","")</f>
        <v/>
      </c>
      <c r="AO498" t="str">
        <f>IF(ISNUMBER(SEARCH(AO$1,$D498)),"T","")</f>
        <v/>
      </c>
      <c r="AP498" t="str">
        <f>IF(ISNUMBER(SEARCH(AP$1,$D498)),"T","")</f>
        <v/>
      </c>
      <c r="AQ498" t="str">
        <f>IF(ISNUMBER(SEARCH(AQ$1,$D498)),"T","")</f>
        <v>T</v>
      </c>
      <c r="AR498" t="str">
        <f>IF(ISNUMBER(SEARCH(AR$1,$D498)),"T","")</f>
        <v/>
      </c>
      <c r="AS498" t="str">
        <f>IF(ISNUMBER(SEARCH(AS$1,$D498)),"T","")</f>
        <v/>
      </c>
      <c r="AT498" t="str">
        <f>IF(ISNUMBER(SEARCH(AT$1,$D498)),"T","")</f>
        <v/>
      </c>
      <c r="AU498" t="str">
        <f>IF(ISNUMBER(SEARCH(AU$1,$D498)),"T","")</f>
        <v/>
      </c>
      <c r="AV498" t="str">
        <f>IF(ISNUMBER(SEARCH(AV$1,$D498)),"T","")</f>
        <v/>
      </c>
    </row>
    <row r="499" spans="1:48" x14ac:dyDescent="0.85">
      <c r="A499">
        <v>93</v>
      </c>
      <c r="B499" t="s">
        <v>228</v>
      </c>
      <c r="C499" t="s">
        <v>229</v>
      </c>
      <c r="D499" t="s">
        <v>226</v>
      </c>
      <c r="E499">
        <v>1</v>
      </c>
      <c r="F499">
        <v>45</v>
      </c>
      <c r="G499">
        <v>50</v>
      </c>
      <c r="H499">
        <v>45</v>
      </c>
      <c r="I499">
        <v>115</v>
      </c>
      <c r="J499">
        <v>55</v>
      </c>
      <c r="K499">
        <v>95</v>
      </c>
      <c r="L499">
        <f>MAX(G499,I499)</f>
        <v>115</v>
      </c>
      <c r="M499">
        <f>MIN(H499,J499)</f>
        <v>45</v>
      </c>
      <c r="N499" s="1">
        <f>(F499*2+31)/2+60</f>
        <v>120.5</v>
      </c>
      <c r="O499" s="1">
        <f>(L499*2+31)/2+5</f>
        <v>135.5</v>
      </c>
      <c r="P499" s="1">
        <f>(M499*2+31)/2+5</f>
        <v>65.5</v>
      </c>
      <c r="Q499" s="1">
        <f>N499*P499</f>
        <v>7892.75</v>
      </c>
      <c r="R499" s="1">
        <f>((H499*2+31)/2+5)*N499</f>
        <v>7892.75</v>
      </c>
      <c r="S499" s="1">
        <f>((J499*2+31)/2+5)*N499</f>
        <v>9097.75</v>
      </c>
      <c r="T499" s="1">
        <v>283.43258081272177</v>
      </c>
      <c r="U499" s="1">
        <f>IF(T499&lt;200, 0, T499)</f>
        <v>283.43258081272177</v>
      </c>
      <c r="V499" s="5">
        <f>U499*O499</f>
        <v>38405.114700123799</v>
      </c>
      <c r="W499" s="2">
        <f>Q499/(constants!$B$1 * constants!$B$2 * (110/250) * AVERAGE(0.8, 1) * 1.5)</f>
        <v>1.2092616515452561</v>
      </c>
      <c r="X499" s="3">
        <v>0.69233166378899824</v>
      </c>
      <c r="Y499" s="1">
        <f>(W499+X499)*O499</f>
        <v>257.66589422779145</v>
      </c>
      <c r="Z499" s="7">
        <v>1.1000000000000001</v>
      </c>
      <c r="AA499" s="7">
        <v>1</v>
      </c>
      <c r="AB499" s="1">
        <f>Y499*Z499*AA499</f>
        <v>283.43248365057065</v>
      </c>
      <c r="AC499" t="str">
        <f>CONCATENATE("https://wiki.52poke.com/wiki/", B499)</f>
        <v>https://wiki.52poke.com/wiki/鬼斯通</v>
      </c>
      <c r="AD499" s="6">
        <f>(T499-AB499)^2</f>
        <v>9.440483610500971E-9</v>
      </c>
      <c r="AE499" t="str">
        <f>IF(ISNUMBER(SEARCH(AE$1,$D499)),"T","")</f>
        <v/>
      </c>
      <c r="AF499" t="str">
        <f>IF(ISNUMBER(SEARCH(AF$1,$D499)),"T","")</f>
        <v/>
      </c>
      <c r="AG499" t="str">
        <f>IF(ISNUMBER(SEARCH(AG$1,$D499)),"T","")</f>
        <v/>
      </c>
      <c r="AH499" t="str">
        <f>IF(ISNUMBER(SEARCH(AH$1,$D499)),"T","")</f>
        <v/>
      </c>
      <c r="AI499" t="str">
        <f>IF(ISNUMBER(SEARCH(AI$1,$D499)),"T","")</f>
        <v/>
      </c>
      <c r="AJ499" t="str">
        <f>IF(ISNUMBER(SEARCH(AJ$1,$D499)),"T","")</f>
        <v/>
      </c>
      <c r="AK499" t="str">
        <f>IF(ISNUMBER(SEARCH(AK$1,$D499)),"T","")</f>
        <v/>
      </c>
      <c r="AL499" t="str">
        <f>IF(ISNUMBER(SEARCH(AL$1,$D499)),"T","")</f>
        <v>T</v>
      </c>
      <c r="AM499" t="str">
        <f>IF(ISNUMBER(SEARCH(AM$1,$D499)),"T","")</f>
        <v/>
      </c>
      <c r="AN499" t="str">
        <f>IF(ISNUMBER(SEARCH(AN$1,$D499)),"T","")</f>
        <v/>
      </c>
      <c r="AO499" t="str">
        <f>IF(ISNUMBER(SEARCH(AO$1,$D499)),"T","")</f>
        <v/>
      </c>
      <c r="AP499" t="str">
        <f>IF(ISNUMBER(SEARCH(AP$1,$D499)),"T","")</f>
        <v/>
      </c>
      <c r="AQ499" t="str">
        <f>IF(ISNUMBER(SEARCH(AQ$1,$D499)),"T","")</f>
        <v/>
      </c>
      <c r="AR499" t="str">
        <f>IF(ISNUMBER(SEARCH(AR$1,$D499)),"T","")</f>
        <v>T</v>
      </c>
      <c r="AS499" t="str">
        <f>IF(ISNUMBER(SEARCH(AS$1,$D499)),"T","")</f>
        <v/>
      </c>
      <c r="AT499" t="str">
        <f>IF(ISNUMBER(SEARCH(AT$1,$D499)),"T","")</f>
        <v/>
      </c>
      <c r="AU499" t="str">
        <f>IF(ISNUMBER(SEARCH(AU$1,$D499)),"T","")</f>
        <v/>
      </c>
      <c r="AV499" t="str">
        <f>IF(ISNUMBER(SEARCH(AV$1,$D499)),"T","")</f>
        <v/>
      </c>
    </row>
    <row r="500" spans="1:48" x14ac:dyDescent="0.85">
      <c r="A500">
        <v>306</v>
      </c>
      <c r="B500" t="s">
        <v>707</v>
      </c>
      <c r="C500" t="s">
        <v>708</v>
      </c>
      <c r="D500" t="s">
        <v>703</v>
      </c>
      <c r="E500">
        <v>3</v>
      </c>
      <c r="F500">
        <v>70</v>
      </c>
      <c r="G500">
        <v>110</v>
      </c>
      <c r="H500">
        <v>180</v>
      </c>
      <c r="I500">
        <v>60</v>
      </c>
      <c r="J500">
        <v>60</v>
      </c>
      <c r="K500">
        <v>50</v>
      </c>
      <c r="L500">
        <f>MAX(G500,I500)</f>
        <v>110</v>
      </c>
      <c r="M500">
        <f>MIN(H500,J500)</f>
        <v>60</v>
      </c>
      <c r="N500" s="1">
        <f>(F500*2+31)/2+60</f>
        <v>145.5</v>
      </c>
      <c r="O500" s="1">
        <f>(L500*2+31)/2+5</f>
        <v>130.5</v>
      </c>
      <c r="P500" s="1">
        <f>(M500*2+31)/2+5</f>
        <v>80.5</v>
      </c>
      <c r="Q500" s="1">
        <f>N500*P500</f>
        <v>11712.75</v>
      </c>
      <c r="R500" s="1">
        <f>((H500*2+31)/2+5)*N500</f>
        <v>29172.75</v>
      </c>
      <c r="S500" s="1">
        <f>((J500*2+31)/2+5)*N500</f>
        <v>11712.75</v>
      </c>
      <c r="T500" s="1">
        <v>282.37089774230316</v>
      </c>
      <c r="U500" s="1">
        <f>IF(T500&lt;200, 0, T500)</f>
        <v>282.37089774230316</v>
      </c>
      <c r="V500" s="5">
        <f>U500*O500</f>
        <v>36849.402155370561</v>
      </c>
      <c r="W500" s="2">
        <f>Q500/(constants!$B$1 * constants!$B$2 * (110/250) * AVERAGE(0.8, 1) * 1.5)</f>
        <v>1.7945303486283866</v>
      </c>
      <c r="X500" s="3">
        <v>0.17252474628880898</v>
      </c>
      <c r="Y500" s="1">
        <f>(W500+X500)*O500</f>
        <v>256.70068988669402</v>
      </c>
      <c r="Z500" s="7">
        <v>1.1000000000000001</v>
      </c>
      <c r="AA500" s="7">
        <v>1</v>
      </c>
      <c r="AB500" s="1">
        <f>Y500*Z500*AA500</f>
        <v>282.37075887536344</v>
      </c>
      <c r="AC500" t="str">
        <f>CONCATENATE("https://wiki.52poke.com/wiki/", B500)</f>
        <v>https://wiki.52poke.com/wiki/波士可多拉</v>
      </c>
      <c r="AD500" s="6">
        <f>(T500-AB500)^2</f>
        <v>1.9284026947625291E-8</v>
      </c>
      <c r="AE500" t="str">
        <f>IF(ISNUMBER(SEARCH(AE$1,$D500)),"T","")</f>
        <v/>
      </c>
      <c r="AF500" t="str">
        <f>IF(ISNUMBER(SEARCH(AF$1,$D500)),"T","")</f>
        <v/>
      </c>
      <c r="AG500" t="str">
        <f>IF(ISNUMBER(SEARCH(AG$1,$D500)),"T","")</f>
        <v/>
      </c>
      <c r="AH500" t="str">
        <f>IF(ISNUMBER(SEARCH(AH$1,$D500)),"T","")</f>
        <v/>
      </c>
      <c r="AI500" t="str">
        <f>IF(ISNUMBER(SEARCH(AI$1,$D500)),"T","")</f>
        <v/>
      </c>
      <c r="AJ500" t="str">
        <f>IF(ISNUMBER(SEARCH(AJ$1,$D500)),"T","")</f>
        <v/>
      </c>
      <c r="AK500" t="str">
        <f>IF(ISNUMBER(SEARCH(AK$1,$D500)),"T","")</f>
        <v/>
      </c>
      <c r="AL500" t="str">
        <f>IF(ISNUMBER(SEARCH(AL$1,$D500)),"T","")</f>
        <v/>
      </c>
      <c r="AM500" t="str">
        <f>IF(ISNUMBER(SEARCH(AM$1,$D500)),"T","")</f>
        <v/>
      </c>
      <c r="AN500" t="str">
        <f>IF(ISNUMBER(SEARCH(AN$1,$D500)),"T","")</f>
        <v/>
      </c>
      <c r="AO500" t="str">
        <f>IF(ISNUMBER(SEARCH(AO$1,$D500)),"T","")</f>
        <v/>
      </c>
      <c r="AP500" t="str">
        <f>IF(ISNUMBER(SEARCH(AP$1,$D500)),"T","")</f>
        <v/>
      </c>
      <c r="AQ500" t="str">
        <f>IF(ISNUMBER(SEARCH(AQ$1,$D500)),"T","")</f>
        <v>T</v>
      </c>
      <c r="AR500" t="str">
        <f>IF(ISNUMBER(SEARCH(AR$1,$D500)),"T","")</f>
        <v/>
      </c>
      <c r="AS500" t="str">
        <f>IF(ISNUMBER(SEARCH(AS$1,$D500)),"T","")</f>
        <v/>
      </c>
      <c r="AT500" t="str">
        <f>IF(ISNUMBER(SEARCH(AT$1,$D500)),"T","")</f>
        <v/>
      </c>
      <c r="AU500" t="str">
        <f>IF(ISNUMBER(SEARCH(AU$1,$D500)),"T","")</f>
        <v>T</v>
      </c>
      <c r="AV500" t="str">
        <f>IF(ISNUMBER(SEARCH(AV$1,$D500)),"T","")</f>
        <v/>
      </c>
    </row>
    <row r="501" spans="1:48" x14ac:dyDescent="0.85">
      <c r="A501">
        <v>817</v>
      </c>
      <c r="B501" t="s">
        <v>1810</v>
      </c>
      <c r="C501" t="s">
        <v>1811</v>
      </c>
      <c r="D501" t="s">
        <v>25</v>
      </c>
      <c r="E501">
        <v>8</v>
      </c>
      <c r="F501">
        <v>65</v>
      </c>
      <c r="G501">
        <v>60</v>
      </c>
      <c r="H501">
        <v>55</v>
      </c>
      <c r="I501">
        <v>95</v>
      </c>
      <c r="J501">
        <v>55</v>
      </c>
      <c r="K501">
        <v>90</v>
      </c>
      <c r="L501">
        <f>MAX(G501,I501)</f>
        <v>95</v>
      </c>
      <c r="M501">
        <f>MIN(H501,J501)</f>
        <v>55</v>
      </c>
      <c r="N501" s="1">
        <f>(F501*2+31)/2+60</f>
        <v>140.5</v>
      </c>
      <c r="O501" s="1">
        <f>(L501*2+31)/2+5</f>
        <v>115.5</v>
      </c>
      <c r="P501" s="1">
        <f>(M501*2+31)/2+5</f>
        <v>75.5</v>
      </c>
      <c r="Q501" s="1">
        <f>N501*P501</f>
        <v>10607.75</v>
      </c>
      <c r="R501" s="1">
        <f>((H501*2+31)/2+5)*N501</f>
        <v>10607.75</v>
      </c>
      <c r="S501" s="1">
        <f>((J501*2+31)/2+5)*N501</f>
        <v>10607.75</v>
      </c>
      <c r="T501" s="1">
        <v>281.54124796667816</v>
      </c>
      <c r="U501" s="1">
        <f>IF(T501&lt;200, 0, T501)</f>
        <v>281.54124796667816</v>
      </c>
      <c r="V501" s="5">
        <f>U501*O501</f>
        <v>32518.014140151328</v>
      </c>
      <c r="W501" s="2">
        <f>Q501/(constants!$B$1 * constants!$B$2 * (110/250) * AVERAGE(0.8, 1) * 1.5)</f>
        <v>1.6252314192365387</v>
      </c>
      <c r="X501" s="3">
        <v>0.59075548872517236</v>
      </c>
      <c r="Y501" s="1">
        <f>(W501+X501)*O501</f>
        <v>255.94648786957765</v>
      </c>
      <c r="Z501" s="7">
        <v>1.1000000000000001</v>
      </c>
      <c r="AA501" s="7">
        <v>1</v>
      </c>
      <c r="AB501" s="1">
        <f>Y501*Z501*AA501</f>
        <v>281.54113665653546</v>
      </c>
      <c r="AC501" t="str">
        <f>CONCATENATE("https://wiki.52poke.com/wiki/", B501)</f>
        <v>https://wiki.52poke.com/wiki/变涩蜥</v>
      </c>
      <c r="AD501" s="6">
        <f>(T501-AB501)^2</f>
        <v>1.238994786778182E-8</v>
      </c>
      <c r="AE501" t="str">
        <f>IF(ISNUMBER(SEARCH(AE$1,$D501)),"T","")</f>
        <v/>
      </c>
      <c r="AF501" t="str">
        <f>IF(ISNUMBER(SEARCH(AF$1,$D501)),"T","")</f>
        <v/>
      </c>
      <c r="AG501" t="str">
        <f>IF(ISNUMBER(SEARCH(AG$1,$D501)),"T","")</f>
        <v>T</v>
      </c>
      <c r="AH501" t="str">
        <f>IF(ISNUMBER(SEARCH(AH$1,$D501)),"T","")</f>
        <v/>
      </c>
      <c r="AI501" t="str">
        <f>IF(ISNUMBER(SEARCH(AI$1,$D501)),"T","")</f>
        <v/>
      </c>
      <c r="AJ501" t="str">
        <f>IF(ISNUMBER(SEARCH(AJ$1,$D501)),"T","")</f>
        <v/>
      </c>
      <c r="AK501" t="str">
        <f>IF(ISNUMBER(SEARCH(AK$1,$D501)),"T","")</f>
        <v/>
      </c>
      <c r="AL501" t="str">
        <f>IF(ISNUMBER(SEARCH(AL$1,$D501)),"T","")</f>
        <v/>
      </c>
      <c r="AM501" t="str">
        <f>IF(ISNUMBER(SEARCH(AM$1,$D501)),"T","")</f>
        <v/>
      </c>
      <c r="AN501" t="str">
        <f>IF(ISNUMBER(SEARCH(AN$1,$D501)),"T","")</f>
        <v/>
      </c>
      <c r="AO501" t="str">
        <f>IF(ISNUMBER(SEARCH(AO$1,$D501)),"T","")</f>
        <v/>
      </c>
      <c r="AP501" t="str">
        <f>IF(ISNUMBER(SEARCH(AP$1,$D501)),"T","")</f>
        <v/>
      </c>
      <c r="AQ501" t="str">
        <f>IF(ISNUMBER(SEARCH(AQ$1,$D501)),"T","")</f>
        <v/>
      </c>
      <c r="AR501" t="str">
        <f>IF(ISNUMBER(SEARCH(AR$1,$D501)),"T","")</f>
        <v/>
      </c>
      <c r="AS501" t="str">
        <f>IF(ISNUMBER(SEARCH(AS$1,$D501)),"T","")</f>
        <v/>
      </c>
      <c r="AT501" t="str">
        <f>IF(ISNUMBER(SEARCH(AT$1,$D501)),"T","")</f>
        <v/>
      </c>
      <c r="AU501" t="str">
        <f>IF(ISNUMBER(SEARCH(AU$1,$D501)),"T","")</f>
        <v/>
      </c>
      <c r="AV501" t="str">
        <f>IF(ISNUMBER(SEARCH(AV$1,$D501)),"T","")</f>
        <v/>
      </c>
    </row>
    <row r="502" spans="1:48" x14ac:dyDescent="0.85">
      <c r="A502">
        <v>611</v>
      </c>
      <c r="B502" t="s">
        <v>1358</v>
      </c>
      <c r="C502" t="s">
        <v>1359</v>
      </c>
      <c r="D502" t="s">
        <v>356</v>
      </c>
      <c r="E502">
        <v>5</v>
      </c>
      <c r="F502">
        <v>66</v>
      </c>
      <c r="G502">
        <v>117</v>
      </c>
      <c r="H502">
        <v>70</v>
      </c>
      <c r="I502">
        <v>40</v>
      </c>
      <c r="J502">
        <v>50</v>
      </c>
      <c r="K502">
        <v>67</v>
      </c>
      <c r="L502">
        <f>MAX(G502,I502)</f>
        <v>117</v>
      </c>
      <c r="M502">
        <f>MIN(H502,J502)</f>
        <v>50</v>
      </c>
      <c r="N502" s="1">
        <f>(F502*2+31)/2+60</f>
        <v>141.5</v>
      </c>
      <c r="O502" s="1">
        <f>(L502*2+31)/2+5</f>
        <v>137.5</v>
      </c>
      <c r="P502" s="1">
        <f>(M502*2+31)/2+5</f>
        <v>70.5</v>
      </c>
      <c r="Q502" s="1">
        <f>N502*P502</f>
        <v>9975.75</v>
      </c>
      <c r="R502" s="1">
        <f>((H502*2+31)/2+5)*N502</f>
        <v>12805.75</v>
      </c>
      <c r="S502" s="1">
        <f>((J502*2+31)/2+5)*N502</f>
        <v>9975.75</v>
      </c>
      <c r="T502" s="1">
        <v>281.28639322418314</v>
      </c>
      <c r="U502" s="1">
        <f>IF(T502&lt;200, 0, T502)</f>
        <v>281.28639322418314</v>
      </c>
      <c r="V502" s="5">
        <f>U502*O502</f>
        <v>38676.879068325179</v>
      </c>
      <c r="W502" s="2">
        <f>Q502/(constants!$B$1 * constants!$B$2 * (110/250) * AVERAGE(0.8, 1) * 1.5)</f>
        <v>1.52840162432645</v>
      </c>
      <c r="X502" s="3">
        <v>0.33134230034830114</v>
      </c>
      <c r="Y502" s="1">
        <f>(W502+X502)*O502</f>
        <v>255.71478964277827</v>
      </c>
      <c r="Z502" s="7">
        <v>1.1000000000000001</v>
      </c>
      <c r="AA502" s="7">
        <v>1</v>
      </c>
      <c r="AB502" s="1">
        <f>Y502*Z502*AA502</f>
        <v>281.28626860705612</v>
      </c>
      <c r="AC502" t="str">
        <f>CONCATENATE("https://wiki.52poke.com/wiki/", B502)</f>
        <v>https://wiki.52poke.com/wiki/斧牙龙</v>
      </c>
      <c r="AD502" s="6">
        <f>(T502-AB502)^2</f>
        <v>1.5529428348752393E-8</v>
      </c>
      <c r="AE502" t="str">
        <f>IF(ISNUMBER(SEARCH(AE$1,$D502)),"T","")</f>
        <v/>
      </c>
      <c r="AF502" t="str">
        <f>IF(ISNUMBER(SEARCH(AF$1,$D502)),"T","")</f>
        <v/>
      </c>
      <c r="AG502" t="str">
        <f>IF(ISNUMBER(SEARCH(AG$1,$D502)),"T","")</f>
        <v/>
      </c>
      <c r="AH502" t="str">
        <f>IF(ISNUMBER(SEARCH(AH$1,$D502)),"T","")</f>
        <v/>
      </c>
      <c r="AI502" t="str">
        <f>IF(ISNUMBER(SEARCH(AI$1,$D502)),"T","")</f>
        <v/>
      </c>
      <c r="AJ502" t="str">
        <f>IF(ISNUMBER(SEARCH(AJ$1,$D502)),"T","")</f>
        <v/>
      </c>
      <c r="AK502" t="str">
        <f>IF(ISNUMBER(SEARCH(AK$1,$D502)),"T","")</f>
        <v/>
      </c>
      <c r="AL502" t="str">
        <f>IF(ISNUMBER(SEARCH(AL$1,$D502)),"T","")</f>
        <v/>
      </c>
      <c r="AM502" t="str">
        <f>IF(ISNUMBER(SEARCH(AM$1,$D502)),"T","")</f>
        <v/>
      </c>
      <c r="AN502" t="str">
        <f>IF(ISNUMBER(SEARCH(AN$1,$D502)),"T","")</f>
        <v/>
      </c>
      <c r="AO502" t="str">
        <f>IF(ISNUMBER(SEARCH(AO$1,$D502)),"T","")</f>
        <v/>
      </c>
      <c r="AP502" t="str">
        <f>IF(ISNUMBER(SEARCH(AP$1,$D502)),"T","")</f>
        <v/>
      </c>
      <c r="AQ502" t="str">
        <f>IF(ISNUMBER(SEARCH(AQ$1,$D502)),"T","")</f>
        <v/>
      </c>
      <c r="AR502" t="str">
        <f>IF(ISNUMBER(SEARCH(AR$1,$D502)),"T","")</f>
        <v/>
      </c>
      <c r="AS502" t="str">
        <f>IF(ISNUMBER(SEARCH(AS$1,$D502)),"T","")</f>
        <v>T</v>
      </c>
      <c r="AT502" t="str">
        <f>IF(ISNUMBER(SEARCH(AT$1,$D502)),"T","")</f>
        <v/>
      </c>
      <c r="AU502" t="str">
        <f>IF(ISNUMBER(SEARCH(AU$1,$D502)),"T","")</f>
        <v/>
      </c>
      <c r="AV502" t="str">
        <f>IF(ISNUMBER(SEARCH(AV$1,$D502)),"T","")</f>
        <v/>
      </c>
    </row>
    <row r="503" spans="1:48" x14ac:dyDescent="0.85">
      <c r="A503">
        <v>51</v>
      </c>
      <c r="B503" t="s">
        <v>130</v>
      </c>
      <c r="C503" t="s">
        <v>131</v>
      </c>
      <c r="D503" t="s">
        <v>128</v>
      </c>
      <c r="E503">
        <v>1</v>
      </c>
      <c r="F503">
        <v>35</v>
      </c>
      <c r="G503">
        <v>100</v>
      </c>
      <c r="H503">
        <v>50</v>
      </c>
      <c r="I503">
        <v>50</v>
      </c>
      <c r="J503">
        <v>70</v>
      </c>
      <c r="K503">
        <v>120</v>
      </c>
      <c r="L503">
        <f>MAX(G503,I503)</f>
        <v>100</v>
      </c>
      <c r="M503">
        <f>MIN(H503,J503)</f>
        <v>50</v>
      </c>
      <c r="N503" s="1">
        <f>(F503*2+31)/2+60</f>
        <v>110.5</v>
      </c>
      <c r="O503" s="1">
        <f>(L503*2+31)/2+5</f>
        <v>120.5</v>
      </c>
      <c r="P503" s="1">
        <f>(M503*2+31)/2+5</f>
        <v>70.5</v>
      </c>
      <c r="Q503" s="1">
        <f>N503*P503</f>
        <v>7790.25</v>
      </c>
      <c r="R503" s="1">
        <f>((H503*2+31)/2+5)*N503</f>
        <v>7790.25</v>
      </c>
      <c r="S503" s="1">
        <f>((J503*2+31)/2+5)*N503</f>
        <v>10000.25</v>
      </c>
      <c r="T503" s="1">
        <v>281.25750356960486</v>
      </c>
      <c r="U503" s="1">
        <f>IF(T503&lt;200, 0, T503)</f>
        <v>281.25750356960486</v>
      </c>
      <c r="V503" s="5">
        <f>U503*O503</f>
        <v>33891.52918013739</v>
      </c>
      <c r="W503" s="2">
        <f>Q503/(constants!$B$1 * constants!$B$2 * (110/250) * AVERAGE(0.8, 1) * 1.5)</f>
        <v>1.1935574522125281</v>
      </c>
      <c r="X503" s="3">
        <v>0.92833932851575718</v>
      </c>
      <c r="Y503" s="1">
        <f>(W503+X503)*O503</f>
        <v>255.68856207775835</v>
      </c>
      <c r="Z503" s="7">
        <v>1.1000000000000001</v>
      </c>
      <c r="AA503" s="7">
        <v>1</v>
      </c>
      <c r="AB503" s="1">
        <f>Y503*Z503*AA503</f>
        <v>281.25741828553419</v>
      </c>
      <c r="AC503" t="str">
        <f>CONCATENATE("https://wiki.52poke.com/wiki/", B503)</f>
        <v>https://wiki.52poke.com/wiki/三地鼠</v>
      </c>
      <c r="AD503" s="6">
        <f>(T503-AB503)^2</f>
        <v>7.2733727114828225E-9</v>
      </c>
      <c r="AE503" t="str">
        <f>IF(ISNUMBER(SEARCH(AE$1,$D503)),"T","")</f>
        <v/>
      </c>
      <c r="AF503" t="str">
        <f>IF(ISNUMBER(SEARCH(AF$1,$D503)),"T","")</f>
        <v/>
      </c>
      <c r="AG503" t="str">
        <f>IF(ISNUMBER(SEARCH(AG$1,$D503)),"T","")</f>
        <v/>
      </c>
      <c r="AH503" t="str">
        <f>IF(ISNUMBER(SEARCH(AH$1,$D503)),"T","")</f>
        <v/>
      </c>
      <c r="AI503" t="str">
        <f>IF(ISNUMBER(SEARCH(AI$1,$D503)),"T","")</f>
        <v/>
      </c>
      <c r="AJ503" t="str">
        <f>IF(ISNUMBER(SEARCH(AJ$1,$D503)),"T","")</f>
        <v/>
      </c>
      <c r="AK503" t="str">
        <f>IF(ISNUMBER(SEARCH(AK$1,$D503)),"T","")</f>
        <v/>
      </c>
      <c r="AL503" t="str">
        <f>IF(ISNUMBER(SEARCH(AL$1,$D503)),"T","")</f>
        <v/>
      </c>
      <c r="AM503" t="str">
        <f>IF(ISNUMBER(SEARCH(AM$1,$D503)),"T","")</f>
        <v>T</v>
      </c>
      <c r="AN503" t="str">
        <f>IF(ISNUMBER(SEARCH(AN$1,$D503)),"T","")</f>
        <v/>
      </c>
      <c r="AO503" t="str">
        <f>IF(ISNUMBER(SEARCH(AO$1,$D503)),"T","")</f>
        <v/>
      </c>
      <c r="AP503" t="str">
        <f>IF(ISNUMBER(SEARCH(AP$1,$D503)),"T","")</f>
        <v/>
      </c>
      <c r="AQ503" t="str">
        <f>IF(ISNUMBER(SEARCH(AQ$1,$D503)),"T","")</f>
        <v/>
      </c>
      <c r="AR503" t="str">
        <f>IF(ISNUMBER(SEARCH(AR$1,$D503)),"T","")</f>
        <v/>
      </c>
      <c r="AS503" t="str">
        <f>IF(ISNUMBER(SEARCH(AS$1,$D503)),"T","")</f>
        <v/>
      </c>
      <c r="AT503" t="str">
        <f>IF(ISNUMBER(SEARCH(AT$1,$D503)),"T","")</f>
        <v/>
      </c>
      <c r="AU503" t="str">
        <f>IF(ISNUMBER(SEARCH(AU$1,$D503)),"T","")</f>
        <v>T</v>
      </c>
      <c r="AV503" t="str">
        <f>IF(ISNUMBER(SEARCH(AV$1,$D503)),"T","")</f>
        <v/>
      </c>
    </row>
    <row r="504" spans="1:48" x14ac:dyDescent="0.85">
      <c r="A504">
        <v>124</v>
      </c>
      <c r="B504" t="s">
        <v>302</v>
      </c>
      <c r="C504" t="s">
        <v>303</v>
      </c>
      <c r="D504" t="s">
        <v>298</v>
      </c>
      <c r="E504">
        <v>1</v>
      </c>
      <c r="F504">
        <v>65</v>
      </c>
      <c r="G504">
        <v>50</v>
      </c>
      <c r="H504">
        <v>35</v>
      </c>
      <c r="I504">
        <v>115</v>
      </c>
      <c r="J504">
        <v>95</v>
      </c>
      <c r="K504">
        <v>95</v>
      </c>
      <c r="L504">
        <f>MAX(G504,I504)</f>
        <v>115</v>
      </c>
      <c r="M504">
        <f>MIN(H504,J504)</f>
        <v>35</v>
      </c>
      <c r="N504" s="1">
        <f>(F504*2+31)/2+60</f>
        <v>140.5</v>
      </c>
      <c r="O504" s="1">
        <f>(L504*2+31)/2+5</f>
        <v>135.5</v>
      </c>
      <c r="P504" s="1">
        <f>(M504*2+31)/2+5</f>
        <v>55.5</v>
      </c>
      <c r="Q504" s="1">
        <f>N504*P504</f>
        <v>7797.75</v>
      </c>
      <c r="R504" s="1">
        <f>((H504*2+31)/2+5)*N504</f>
        <v>7797.75</v>
      </c>
      <c r="S504" s="1">
        <f>((J504*2+31)/2+5)*N504</f>
        <v>16227.75</v>
      </c>
      <c r="T504" s="1">
        <v>281.09381617910969</v>
      </c>
      <c r="U504" s="1">
        <f>IF(T504&lt;200, 0, T504)</f>
        <v>281.09381617910969</v>
      </c>
      <c r="V504" s="5">
        <f>U504*O504</f>
        <v>38088.212092269365</v>
      </c>
      <c r="W504" s="2">
        <f>Q504/(constants!$B$1 * constants!$B$2 * (110/250) * AVERAGE(0.8, 1) * 1.5)</f>
        <v>1.1947065399685814</v>
      </c>
      <c r="X504" s="3">
        <v>0.69119564175860648</v>
      </c>
      <c r="Y504" s="1">
        <f>(W504+X504)*O504</f>
        <v>255.53974562403397</v>
      </c>
      <c r="Z504" s="7">
        <v>1.1000000000000001</v>
      </c>
      <c r="AA504" s="7">
        <v>1</v>
      </c>
      <c r="AB504" s="1">
        <f>Y504*Z504*AA504</f>
        <v>281.09372018643739</v>
      </c>
      <c r="AC504" t="str">
        <f>CONCATENATE("https://wiki.52poke.com/wiki/", B504)</f>
        <v>https://wiki.52poke.com/wiki/迷唇姐</v>
      </c>
      <c r="AD504" s="6">
        <f>(T504-AB504)^2</f>
        <v>9.2145931352705424E-9</v>
      </c>
      <c r="AE504" t="str">
        <f>IF(ISNUMBER(SEARCH(AE$1,$D504)),"T","")</f>
        <v/>
      </c>
      <c r="AF504" t="str">
        <f>IF(ISNUMBER(SEARCH(AF$1,$D504)),"T","")</f>
        <v/>
      </c>
      <c r="AG504" t="str">
        <f>IF(ISNUMBER(SEARCH(AG$1,$D504)),"T","")</f>
        <v/>
      </c>
      <c r="AH504" t="str">
        <f>IF(ISNUMBER(SEARCH(AH$1,$D504)),"T","")</f>
        <v/>
      </c>
      <c r="AI504" t="str">
        <f>IF(ISNUMBER(SEARCH(AI$1,$D504)),"T","")</f>
        <v/>
      </c>
      <c r="AJ504" t="str">
        <f>IF(ISNUMBER(SEARCH(AJ$1,$D504)),"T","")</f>
        <v>T</v>
      </c>
      <c r="AK504" t="str">
        <f>IF(ISNUMBER(SEARCH(AK$1,$D504)),"T","")</f>
        <v/>
      </c>
      <c r="AL504" t="str">
        <f>IF(ISNUMBER(SEARCH(AL$1,$D504)),"T","")</f>
        <v/>
      </c>
      <c r="AM504" t="str">
        <f>IF(ISNUMBER(SEARCH(AM$1,$D504)),"T","")</f>
        <v/>
      </c>
      <c r="AN504" t="str">
        <f>IF(ISNUMBER(SEARCH(AN$1,$D504)),"T","")</f>
        <v/>
      </c>
      <c r="AO504" t="str">
        <f>IF(ISNUMBER(SEARCH(AO$1,$D504)),"T","")</f>
        <v>T</v>
      </c>
      <c r="AP504" t="str">
        <f>IF(ISNUMBER(SEARCH(AP$1,$D504)),"T","")</f>
        <v/>
      </c>
      <c r="AQ504" t="str">
        <f>IF(ISNUMBER(SEARCH(AQ$1,$D504)),"T","")</f>
        <v/>
      </c>
      <c r="AR504" t="str">
        <f>IF(ISNUMBER(SEARCH(AR$1,$D504)),"T","")</f>
        <v/>
      </c>
      <c r="AS504" t="str">
        <f>IF(ISNUMBER(SEARCH(AS$1,$D504)),"T","")</f>
        <v/>
      </c>
      <c r="AT504" t="str">
        <f>IF(ISNUMBER(SEARCH(AT$1,$D504)),"T","")</f>
        <v/>
      </c>
      <c r="AU504" t="str">
        <f>IF(ISNUMBER(SEARCH(AU$1,$D504)),"T","")</f>
        <v/>
      </c>
      <c r="AV504" t="str">
        <f>IF(ISNUMBER(SEARCH(AV$1,$D504)),"T","")</f>
        <v/>
      </c>
    </row>
    <row r="505" spans="1:48" x14ac:dyDescent="0.85">
      <c r="A505">
        <v>830</v>
      </c>
      <c r="B505" t="s">
        <v>1838</v>
      </c>
      <c r="C505" t="s">
        <v>1839</v>
      </c>
      <c r="D505" t="s">
        <v>280</v>
      </c>
      <c r="E505">
        <v>8</v>
      </c>
      <c r="F505">
        <v>60</v>
      </c>
      <c r="G505">
        <v>50</v>
      </c>
      <c r="H505">
        <v>90</v>
      </c>
      <c r="I505">
        <v>80</v>
      </c>
      <c r="J505">
        <v>120</v>
      </c>
      <c r="K505">
        <v>60</v>
      </c>
      <c r="L505">
        <f>MAX(G505,I505)</f>
        <v>80</v>
      </c>
      <c r="M505">
        <f>MIN(H505,J505)</f>
        <v>90</v>
      </c>
      <c r="N505" s="1">
        <f>(F505*2+31)/2+60</f>
        <v>135.5</v>
      </c>
      <c r="O505" s="1">
        <f>(L505*2+31)/2+5</f>
        <v>100.5</v>
      </c>
      <c r="P505" s="1">
        <f>(M505*2+31)/2+5</f>
        <v>110.5</v>
      </c>
      <c r="Q505" s="1">
        <f>N505*P505</f>
        <v>14972.75</v>
      </c>
      <c r="R505" s="1">
        <f>((H505*2+31)/2+5)*N505</f>
        <v>14972.75</v>
      </c>
      <c r="S505" s="1">
        <f>((J505*2+31)/2+5)*N505</f>
        <v>19037.75</v>
      </c>
      <c r="T505" s="1">
        <v>280.22460074466403</v>
      </c>
      <c r="U505" s="1">
        <f>IF(T505&lt;200, 0, T505)</f>
        <v>280.22460074466403</v>
      </c>
      <c r="V505" s="5">
        <f>U505*O505</f>
        <v>28162.572374838735</v>
      </c>
      <c r="W505" s="2">
        <f>Q505/(constants!$B$1 * constants!$B$2 * (110/250) * AVERAGE(0.8, 1) * 1.5)</f>
        <v>2.2940004932595399</v>
      </c>
      <c r="X505" s="3">
        <v>0.24082052922496089</v>
      </c>
      <c r="Y505" s="1">
        <f>(W505+X505)*O505</f>
        <v>254.74951275969235</v>
      </c>
      <c r="Z505" s="7">
        <v>1.1000000000000001</v>
      </c>
      <c r="AA505" s="7">
        <v>1</v>
      </c>
      <c r="AB505" s="1">
        <f>Y505*Z505*AA505</f>
        <v>280.22446403566158</v>
      </c>
      <c r="AC505" t="str">
        <f>CONCATENATE("https://wiki.52poke.com/wiki/", B505)</f>
        <v>https://wiki.52poke.com/wiki/白蓬蓬</v>
      </c>
      <c r="AD505" s="6">
        <f>(T505-AB505)^2</f>
        <v>1.8689351350144831E-8</v>
      </c>
      <c r="AE505" t="str">
        <f>IF(ISNUMBER(SEARCH(AE$1,$D505)),"T","")</f>
        <v/>
      </c>
      <c r="AF505" t="str">
        <f>IF(ISNUMBER(SEARCH(AF$1,$D505)),"T","")</f>
        <v/>
      </c>
      <c r="AG505" t="str">
        <f>IF(ISNUMBER(SEARCH(AG$1,$D505)),"T","")</f>
        <v/>
      </c>
      <c r="AH505" t="str">
        <f>IF(ISNUMBER(SEARCH(AH$1,$D505)),"T","")</f>
        <v>T</v>
      </c>
      <c r="AI505" t="str">
        <f>IF(ISNUMBER(SEARCH(AI$1,$D505)),"T","")</f>
        <v/>
      </c>
      <c r="AJ505" t="str">
        <f>IF(ISNUMBER(SEARCH(AJ$1,$D505)),"T","")</f>
        <v/>
      </c>
      <c r="AK505" t="str">
        <f>IF(ISNUMBER(SEARCH(AK$1,$D505)),"T","")</f>
        <v/>
      </c>
      <c r="AL505" t="str">
        <f>IF(ISNUMBER(SEARCH(AL$1,$D505)),"T","")</f>
        <v/>
      </c>
      <c r="AM505" t="str">
        <f>IF(ISNUMBER(SEARCH(AM$1,$D505)),"T","")</f>
        <v/>
      </c>
      <c r="AN505" t="str">
        <f>IF(ISNUMBER(SEARCH(AN$1,$D505)),"T","")</f>
        <v/>
      </c>
      <c r="AO505" t="str">
        <f>IF(ISNUMBER(SEARCH(AO$1,$D505)),"T","")</f>
        <v/>
      </c>
      <c r="AP505" t="str">
        <f>IF(ISNUMBER(SEARCH(AP$1,$D505)),"T","")</f>
        <v/>
      </c>
      <c r="AQ505" t="str">
        <f>IF(ISNUMBER(SEARCH(AQ$1,$D505)),"T","")</f>
        <v/>
      </c>
      <c r="AR505" t="str">
        <f>IF(ISNUMBER(SEARCH(AR$1,$D505)),"T","")</f>
        <v/>
      </c>
      <c r="AS505" t="str">
        <f>IF(ISNUMBER(SEARCH(AS$1,$D505)),"T","")</f>
        <v/>
      </c>
      <c r="AT505" t="str">
        <f>IF(ISNUMBER(SEARCH(AT$1,$D505)),"T","")</f>
        <v/>
      </c>
      <c r="AU505" t="str">
        <f>IF(ISNUMBER(SEARCH(AU$1,$D505)),"T","")</f>
        <v/>
      </c>
      <c r="AV505" t="str">
        <f>IF(ISNUMBER(SEARCH(AV$1,$D505)),"T","")</f>
        <v/>
      </c>
    </row>
    <row r="506" spans="1:48" x14ac:dyDescent="0.85">
      <c r="A506">
        <v>277</v>
      </c>
      <c r="B506" t="s">
        <v>642</v>
      </c>
      <c r="C506" t="s">
        <v>643</v>
      </c>
      <c r="D506" t="s">
        <v>47</v>
      </c>
      <c r="E506">
        <v>3</v>
      </c>
      <c r="F506">
        <v>60</v>
      </c>
      <c r="G506">
        <v>85</v>
      </c>
      <c r="H506">
        <v>60</v>
      </c>
      <c r="I506">
        <v>75</v>
      </c>
      <c r="J506">
        <v>50</v>
      </c>
      <c r="K506">
        <v>125</v>
      </c>
      <c r="L506">
        <f>MAX(G506,I506)</f>
        <v>85</v>
      </c>
      <c r="M506">
        <f>MIN(H506,J506)</f>
        <v>50</v>
      </c>
      <c r="N506" s="1">
        <f>(F506*2+31)/2+60</f>
        <v>135.5</v>
      </c>
      <c r="O506" s="1">
        <f>(L506*2+31)/2+5</f>
        <v>105.5</v>
      </c>
      <c r="P506" s="1">
        <f>(M506*2+31)/2+5</f>
        <v>70.5</v>
      </c>
      <c r="Q506" s="1">
        <f>N506*P506</f>
        <v>9552.75</v>
      </c>
      <c r="R506" s="1">
        <f>((H506*2+31)/2+5)*N506</f>
        <v>10907.75</v>
      </c>
      <c r="S506" s="1">
        <f>((J506*2+31)/2+5)*N506</f>
        <v>9552.75</v>
      </c>
      <c r="T506" s="1">
        <v>280.19756234189117</v>
      </c>
      <c r="U506" s="1">
        <f>IF(T506&lt;200, 0, T506)</f>
        <v>280.19756234189117</v>
      </c>
      <c r="V506" s="5">
        <f>U506*O506</f>
        <v>29560.842827069519</v>
      </c>
      <c r="W506" s="2">
        <f>Q506/(constants!$B$1 * constants!$B$2 * (110/250) * AVERAGE(0.8, 1) * 1.5)</f>
        <v>1.4635930748850456</v>
      </c>
      <c r="X506" s="3">
        <v>0.95086164963824793</v>
      </c>
      <c r="Y506" s="1">
        <f>(W506+X506)*O506</f>
        <v>254.72497343720747</v>
      </c>
      <c r="Z506" s="7">
        <v>1.1000000000000001</v>
      </c>
      <c r="AA506" s="7">
        <v>1</v>
      </c>
      <c r="AB506" s="1">
        <f>Y506*Z506*AA506</f>
        <v>280.19747078092826</v>
      </c>
      <c r="AC506" t="str">
        <f>CONCATENATE("https://wiki.52poke.com/wiki/", B506)</f>
        <v>https://wiki.52poke.com/wiki/大王燕</v>
      </c>
      <c r="AD506" s="6">
        <f>(T506-AB506)^2</f>
        <v>8.3834099298537834E-9</v>
      </c>
      <c r="AE506" t="str">
        <f>IF(ISNUMBER(SEARCH(AE$1,$D506)),"T","")</f>
        <v>T</v>
      </c>
      <c r="AF506" t="str">
        <f>IF(ISNUMBER(SEARCH(AF$1,$D506)),"T","")</f>
        <v/>
      </c>
      <c r="AG506" t="str">
        <f>IF(ISNUMBER(SEARCH(AG$1,$D506)),"T","")</f>
        <v/>
      </c>
      <c r="AH506" t="str">
        <f>IF(ISNUMBER(SEARCH(AH$1,$D506)),"T","")</f>
        <v/>
      </c>
      <c r="AI506" t="str">
        <f>IF(ISNUMBER(SEARCH(AI$1,$D506)),"T","")</f>
        <v/>
      </c>
      <c r="AJ506" t="str">
        <f>IF(ISNUMBER(SEARCH(AJ$1,$D506)),"T","")</f>
        <v/>
      </c>
      <c r="AK506" t="str">
        <f>IF(ISNUMBER(SEARCH(AK$1,$D506)),"T","")</f>
        <v/>
      </c>
      <c r="AL506" t="str">
        <f>IF(ISNUMBER(SEARCH(AL$1,$D506)),"T","")</f>
        <v/>
      </c>
      <c r="AM506" t="str">
        <f>IF(ISNUMBER(SEARCH(AM$1,$D506)),"T","")</f>
        <v/>
      </c>
      <c r="AN506" t="str">
        <f>IF(ISNUMBER(SEARCH(AN$1,$D506)),"T","")</f>
        <v>T</v>
      </c>
      <c r="AO506" t="str">
        <f>IF(ISNUMBER(SEARCH(AO$1,$D506)),"T","")</f>
        <v/>
      </c>
      <c r="AP506" t="str">
        <f>IF(ISNUMBER(SEARCH(AP$1,$D506)),"T","")</f>
        <v/>
      </c>
      <c r="AQ506" t="str">
        <f>IF(ISNUMBER(SEARCH(AQ$1,$D506)),"T","")</f>
        <v/>
      </c>
      <c r="AR506" t="str">
        <f>IF(ISNUMBER(SEARCH(AR$1,$D506)),"T","")</f>
        <v/>
      </c>
      <c r="AS506" t="str">
        <f>IF(ISNUMBER(SEARCH(AS$1,$D506)),"T","")</f>
        <v/>
      </c>
      <c r="AT506" t="str">
        <f>IF(ISNUMBER(SEARCH(AT$1,$D506)),"T","")</f>
        <v/>
      </c>
      <c r="AU506" t="str">
        <f>IF(ISNUMBER(SEARCH(AU$1,$D506)),"T","")</f>
        <v/>
      </c>
      <c r="AV506" t="str">
        <f>IF(ISNUMBER(SEARCH(AV$1,$D506)),"T","")</f>
        <v/>
      </c>
    </row>
    <row r="507" spans="1:48" x14ac:dyDescent="0.85">
      <c r="A507">
        <v>814</v>
      </c>
      <c r="B507" t="s">
        <v>1804</v>
      </c>
      <c r="C507" t="s">
        <v>1805</v>
      </c>
      <c r="D507" t="s">
        <v>17</v>
      </c>
      <c r="E507">
        <v>8</v>
      </c>
      <c r="F507">
        <v>65</v>
      </c>
      <c r="G507">
        <v>86</v>
      </c>
      <c r="H507">
        <v>60</v>
      </c>
      <c r="I507">
        <v>55</v>
      </c>
      <c r="J507">
        <v>60</v>
      </c>
      <c r="K507">
        <v>94</v>
      </c>
      <c r="L507">
        <f>MAX(G507,I507)</f>
        <v>86</v>
      </c>
      <c r="M507">
        <f>MIN(H507,J507)</f>
        <v>60</v>
      </c>
      <c r="N507" s="1">
        <f>(F507*2+31)/2+60</f>
        <v>140.5</v>
      </c>
      <c r="O507" s="1">
        <f>(L507*2+31)/2+5</f>
        <v>106.5</v>
      </c>
      <c r="P507" s="1">
        <f>(M507*2+31)/2+5</f>
        <v>80.5</v>
      </c>
      <c r="Q507" s="1">
        <f>N507*P507</f>
        <v>11310.25</v>
      </c>
      <c r="R507" s="1">
        <f>((H507*2+31)/2+5)*N507</f>
        <v>11310.25</v>
      </c>
      <c r="S507" s="1">
        <f>((J507*2+31)/2+5)*N507</f>
        <v>11310.25</v>
      </c>
      <c r="T507" s="1">
        <v>279.87934832704826</v>
      </c>
      <c r="U507" s="1">
        <f>IF(T507&lt;200, 0, T507)</f>
        <v>279.87934832704826</v>
      </c>
      <c r="V507" s="5">
        <f>U507*O507</f>
        <v>29807.150596830641</v>
      </c>
      <c r="W507" s="2">
        <f>Q507/(constants!$B$1 * constants!$B$2 * (110/250) * AVERAGE(0.8, 1) * 1.5)</f>
        <v>1.732862639053528</v>
      </c>
      <c r="X507" s="3">
        <v>0.65620470105142892</v>
      </c>
      <c r="Y507" s="1">
        <f>(W507+X507)*O507</f>
        <v>254.43567172117793</v>
      </c>
      <c r="Z507" s="7">
        <v>1.1000000000000001</v>
      </c>
      <c r="AA507" s="7">
        <v>1</v>
      </c>
      <c r="AB507" s="1">
        <f>Y507*Z507*AA507</f>
        <v>279.87923889329574</v>
      </c>
      <c r="AC507" t="str">
        <f>CONCATENATE("https://wiki.52poke.com/wiki/", B507)</f>
        <v>https://wiki.52poke.com/wiki/腾蹴小将</v>
      </c>
      <c r="AD507" s="6">
        <f>(T507-AB507)^2</f>
        <v>1.1975746192220756E-8</v>
      </c>
      <c r="AE507" t="str">
        <f>IF(ISNUMBER(SEARCH(AE$1,$D507)),"T","")</f>
        <v/>
      </c>
      <c r="AF507" t="str">
        <f>IF(ISNUMBER(SEARCH(AF$1,$D507)),"T","")</f>
        <v>T</v>
      </c>
      <c r="AG507" t="str">
        <f>IF(ISNUMBER(SEARCH(AG$1,$D507)),"T","")</f>
        <v/>
      </c>
      <c r="AH507" t="str">
        <f>IF(ISNUMBER(SEARCH(AH$1,$D507)),"T","")</f>
        <v/>
      </c>
      <c r="AI507" t="str">
        <f>IF(ISNUMBER(SEARCH(AI$1,$D507)),"T","")</f>
        <v/>
      </c>
      <c r="AJ507" t="str">
        <f>IF(ISNUMBER(SEARCH(AJ$1,$D507)),"T","")</f>
        <v/>
      </c>
      <c r="AK507" t="str">
        <f>IF(ISNUMBER(SEARCH(AK$1,$D507)),"T","")</f>
        <v/>
      </c>
      <c r="AL507" t="str">
        <f>IF(ISNUMBER(SEARCH(AL$1,$D507)),"T","")</f>
        <v/>
      </c>
      <c r="AM507" t="str">
        <f>IF(ISNUMBER(SEARCH(AM$1,$D507)),"T","")</f>
        <v/>
      </c>
      <c r="AN507" t="str">
        <f>IF(ISNUMBER(SEARCH(AN$1,$D507)),"T","")</f>
        <v/>
      </c>
      <c r="AO507" t="str">
        <f>IF(ISNUMBER(SEARCH(AO$1,$D507)),"T","")</f>
        <v/>
      </c>
      <c r="AP507" t="str">
        <f>IF(ISNUMBER(SEARCH(AP$1,$D507)),"T","")</f>
        <v/>
      </c>
      <c r="AQ507" t="str">
        <f>IF(ISNUMBER(SEARCH(AQ$1,$D507)),"T","")</f>
        <v/>
      </c>
      <c r="AR507" t="str">
        <f>IF(ISNUMBER(SEARCH(AR$1,$D507)),"T","")</f>
        <v/>
      </c>
      <c r="AS507" t="str">
        <f>IF(ISNUMBER(SEARCH(AS$1,$D507)),"T","")</f>
        <v/>
      </c>
      <c r="AT507" t="str">
        <f>IF(ISNUMBER(SEARCH(AT$1,$D507)),"T","")</f>
        <v/>
      </c>
      <c r="AU507" t="str">
        <f>IF(ISNUMBER(SEARCH(AU$1,$D507)),"T","")</f>
        <v/>
      </c>
      <c r="AV507" t="str">
        <f>IF(ISNUMBER(SEARCH(AV$1,$D507)),"T","")</f>
        <v/>
      </c>
    </row>
    <row r="508" spans="1:48" x14ac:dyDescent="0.85">
      <c r="A508">
        <v>961</v>
      </c>
      <c r="B508" t="s">
        <v>2121</v>
      </c>
      <c r="C508" t="s">
        <v>2122</v>
      </c>
      <c r="D508" t="s">
        <v>25</v>
      </c>
      <c r="E508">
        <v>9</v>
      </c>
      <c r="F508">
        <v>35</v>
      </c>
      <c r="G508">
        <v>100</v>
      </c>
      <c r="H508">
        <v>50</v>
      </c>
      <c r="I508">
        <v>50</v>
      </c>
      <c r="J508">
        <v>70</v>
      </c>
      <c r="K508">
        <v>120</v>
      </c>
      <c r="L508">
        <f>MAX(G508,I508)</f>
        <v>100</v>
      </c>
      <c r="M508">
        <f>MIN(H508,J508)</f>
        <v>50</v>
      </c>
      <c r="N508" s="1">
        <f>(F508*2+31)/2+60</f>
        <v>110.5</v>
      </c>
      <c r="O508" s="1">
        <f>(L508*2+31)/2+5</f>
        <v>120.5</v>
      </c>
      <c r="P508" s="1">
        <f>(M508*2+31)/2+5</f>
        <v>70.5</v>
      </c>
      <c r="Q508" s="1">
        <f>N508*P508</f>
        <v>7790.25</v>
      </c>
      <c r="R508" s="1">
        <f>((H508*2+31)/2+5)*N508</f>
        <v>7790.25</v>
      </c>
      <c r="S508" s="1">
        <f>((J508*2+31)/2+5)*N508</f>
        <v>10000.25</v>
      </c>
      <c r="T508" s="1">
        <v>279.77456083379559</v>
      </c>
      <c r="U508" s="1">
        <f>IF(T508&lt;200, 0, T508)</f>
        <v>279.77456083379559</v>
      </c>
      <c r="V508" s="5">
        <f>U508*O508</f>
        <v>33712.834580472372</v>
      </c>
      <c r="W508" s="2">
        <f>Q508/(constants!$B$1 * constants!$B$2 * (110/250) * AVERAGE(0.8, 1) * 1.5)</f>
        <v>1.1935574522125281</v>
      </c>
      <c r="X508" s="3">
        <v>0.91715152967902169</v>
      </c>
      <c r="Y508" s="1">
        <f>(W508+X508)*O508</f>
        <v>254.34043231793174</v>
      </c>
      <c r="Z508" s="7">
        <v>1.1000000000000001</v>
      </c>
      <c r="AA508" s="7">
        <v>1</v>
      </c>
      <c r="AB508" s="1">
        <f>Y508*Z508*AA508</f>
        <v>279.77447554972491</v>
      </c>
      <c r="AC508" t="str">
        <f>CONCATENATE("https://wiki.52poke.com/wiki/", B508)</f>
        <v>https://wiki.52poke.com/wiki/三海地鼠</v>
      </c>
      <c r="AD508" s="6">
        <f>(T508-AB508)^2</f>
        <v>7.2733727114828225E-9</v>
      </c>
      <c r="AE508" t="str">
        <f>IF(ISNUMBER(SEARCH(AE$1,$D508)),"T","")</f>
        <v/>
      </c>
      <c r="AF508" t="str">
        <f>IF(ISNUMBER(SEARCH(AF$1,$D508)),"T","")</f>
        <v/>
      </c>
      <c r="AG508" t="str">
        <f>IF(ISNUMBER(SEARCH(AG$1,$D508)),"T","")</f>
        <v>T</v>
      </c>
      <c r="AH508" t="str">
        <f>IF(ISNUMBER(SEARCH(AH$1,$D508)),"T","")</f>
        <v/>
      </c>
      <c r="AI508" t="str">
        <f>IF(ISNUMBER(SEARCH(AI$1,$D508)),"T","")</f>
        <v/>
      </c>
      <c r="AJ508" t="str">
        <f>IF(ISNUMBER(SEARCH(AJ$1,$D508)),"T","")</f>
        <v/>
      </c>
      <c r="AK508" t="str">
        <f>IF(ISNUMBER(SEARCH(AK$1,$D508)),"T","")</f>
        <v/>
      </c>
      <c r="AL508" t="str">
        <f>IF(ISNUMBER(SEARCH(AL$1,$D508)),"T","")</f>
        <v/>
      </c>
      <c r="AM508" t="str">
        <f>IF(ISNUMBER(SEARCH(AM$1,$D508)),"T","")</f>
        <v/>
      </c>
      <c r="AN508" t="str">
        <f>IF(ISNUMBER(SEARCH(AN$1,$D508)),"T","")</f>
        <v/>
      </c>
      <c r="AO508" t="str">
        <f>IF(ISNUMBER(SEARCH(AO$1,$D508)),"T","")</f>
        <v/>
      </c>
      <c r="AP508" t="str">
        <f>IF(ISNUMBER(SEARCH(AP$1,$D508)),"T","")</f>
        <v/>
      </c>
      <c r="AQ508" t="str">
        <f>IF(ISNUMBER(SEARCH(AQ$1,$D508)),"T","")</f>
        <v/>
      </c>
      <c r="AR508" t="str">
        <f>IF(ISNUMBER(SEARCH(AR$1,$D508)),"T","")</f>
        <v/>
      </c>
      <c r="AS508" t="str">
        <f>IF(ISNUMBER(SEARCH(AS$1,$D508)),"T","")</f>
        <v/>
      </c>
      <c r="AT508" t="str">
        <f>IF(ISNUMBER(SEARCH(AT$1,$D508)),"T","")</f>
        <v/>
      </c>
      <c r="AU508" t="str">
        <f>IF(ISNUMBER(SEARCH(AU$1,$D508)),"T","")</f>
        <v/>
      </c>
      <c r="AV508" t="str">
        <f>IF(ISNUMBER(SEARCH(AV$1,$D508)),"T","")</f>
        <v/>
      </c>
    </row>
    <row r="509" spans="1:48" x14ac:dyDescent="0.85">
      <c r="A509">
        <v>342</v>
      </c>
      <c r="B509" t="s">
        <v>784</v>
      </c>
      <c r="C509" t="s">
        <v>785</v>
      </c>
      <c r="D509" t="s">
        <v>733</v>
      </c>
      <c r="E509">
        <v>3</v>
      </c>
      <c r="F509">
        <v>63</v>
      </c>
      <c r="G509">
        <v>120</v>
      </c>
      <c r="H509">
        <v>85</v>
      </c>
      <c r="I509">
        <v>90</v>
      </c>
      <c r="J509">
        <v>55</v>
      </c>
      <c r="K509">
        <v>55</v>
      </c>
      <c r="L509">
        <f>MAX(G509,I509)</f>
        <v>120</v>
      </c>
      <c r="M509">
        <f>MIN(H509,J509)</f>
        <v>55</v>
      </c>
      <c r="N509" s="1">
        <f>(F509*2+31)/2+60</f>
        <v>138.5</v>
      </c>
      <c r="O509" s="1">
        <f>(L509*2+31)/2+5</f>
        <v>140.5</v>
      </c>
      <c r="P509" s="1">
        <f>(M509*2+31)/2+5</f>
        <v>75.5</v>
      </c>
      <c r="Q509" s="1">
        <f>N509*P509</f>
        <v>10456.75</v>
      </c>
      <c r="R509" s="1">
        <f>((H509*2+31)/2+5)*N509</f>
        <v>14611.75</v>
      </c>
      <c r="S509" s="1">
        <f>((J509*2+31)/2+5)*N509</f>
        <v>10456.75</v>
      </c>
      <c r="T509" s="1">
        <v>279.29515316300615</v>
      </c>
      <c r="U509" s="1">
        <f>IF(T509&lt;200, 0, T509)</f>
        <v>279.29515316300615</v>
      </c>
      <c r="V509" s="5">
        <f>U509*O509</f>
        <v>39240.969019402364</v>
      </c>
      <c r="W509" s="2">
        <f>Q509/(constants!$B$1 * constants!$B$2 * (110/250) * AVERAGE(0.8, 1) * 1.5)</f>
        <v>1.6020964524146661</v>
      </c>
      <c r="X509" s="3">
        <v>0.20505346468146624</v>
      </c>
      <c r="Y509" s="1">
        <f>(W509+X509)*O509</f>
        <v>253.90456335200659</v>
      </c>
      <c r="Z509" s="7">
        <v>1.1000000000000001</v>
      </c>
      <c r="AA509" s="7">
        <v>1</v>
      </c>
      <c r="AB509" s="1">
        <f>Y509*Z509*AA509</f>
        <v>279.29501968720729</v>
      </c>
      <c r="AC509" t="str">
        <f>CONCATENATE("https://wiki.52poke.com/wiki/", B509)</f>
        <v>https://wiki.52poke.com/wiki/铁螯龙虾</v>
      </c>
      <c r="AD509" s="6">
        <f>(T509-AB509)^2</f>
        <v>1.7815788881737496E-8</v>
      </c>
      <c r="AE509" t="str">
        <f>IF(ISNUMBER(SEARCH(AE$1,$D509)),"T","")</f>
        <v/>
      </c>
      <c r="AF509" t="str">
        <f>IF(ISNUMBER(SEARCH(AF$1,$D509)),"T","")</f>
        <v/>
      </c>
      <c r="AG509" t="str">
        <f>IF(ISNUMBER(SEARCH(AG$1,$D509)),"T","")</f>
        <v>T</v>
      </c>
      <c r="AH509" t="str">
        <f>IF(ISNUMBER(SEARCH(AH$1,$D509)),"T","")</f>
        <v/>
      </c>
      <c r="AI509" t="str">
        <f>IF(ISNUMBER(SEARCH(AI$1,$D509)),"T","")</f>
        <v/>
      </c>
      <c r="AJ509" t="str">
        <f>IF(ISNUMBER(SEARCH(AJ$1,$D509)),"T","")</f>
        <v/>
      </c>
      <c r="AK509" t="str">
        <f>IF(ISNUMBER(SEARCH(AK$1,$D509)),"T","")</f>
        <v/>
      </c>
      <c r="AL509" t="str">
        <f>IF(ISNUMBER(SEARCH(AL$1,$D509)),"T","")</f>
        <v/>
      </c>
      <c r="AM509" t="str">
        <f>IF(ISNUMBER(SEARCH(AM$1,$D509)),"T","")</f>
        <v/>
      </c>
      <c r="AN509" t="str">
        <f>IF(ISNUMBER(SEARCH(AN$1,$D509)),"T","")</f>
        <v/>
      </c>
      <c r="AO509" t="str">
        <f>IF(ISNUMBER(SEARCH(AO$1,$D509)),"T","")</f>
        <v/>
      </c>
      <c r="AP509" t="str">
        <f>IF(ISNUMBER(SEARCH(AP$1,$D509)),"T","")</f>
        <v/>
      </c>
      <c r="AQ509" t="str">
        <f>IF(ISNUMBER(SEARCH(AQ$1,$D509)),"T","")</f>
        <v/>
      </c>
      <c r="AR509" t="str">
        <f>IF(ISNUMBER(SEARCH(AR$1,$D509)),"T","")</f>
        <v/>
      </c>
      <c r="AS509" t="str">
        <f>IF(ISNUMBER(SEARCH(AS$1,$D509)),"T","")</f>
        <v/>
      </c>
      <c r="AT509" t="str">
        <f>IF(ISNUMBER(SEARCH(AT$1,$D509)),"T","")</f>
        <v>T</v>
      </c>
      <c r="AU509" t="str">
        <f>IF(ISNUMBER(SEARCH(AU$1,$D509)),"T","")</f>
        <v/>
      </c>
      <c r="AV509" t="str">
        <f>IF(ISNUMBER(SEARCH(AV$1,$D509)),"T","")</f>
        <v/>
      </c>
    </row>
    <row r="510" spans="1:48" x14ac:dyDescent="0.85">
      <c r="A510">
        <v>863</v>
      </c>
      <c r="B510" t="s">
        <v>1909</v>
      </c>
      <c r="C510" t="s">
        <v>1910</v>
      </c>
      <c r="D510" t="s">
        <v>133</v>
      </c>
      <c r="E510">
        <v>8</v>
      </c>
      <c r="F510">
        <v>70</v>
      </c>
      <c r="G510">
        <v>110</v>
      </c>
      <c r="H510">
        <v>100</v>
      </c>
      <c r="I510">
        <v>50</v>
      </c>
      <c r="J510">
        <v>60</v>
      </c>
      <c r="K510">
        <v>50</v>
      </c>
      <c r="L510">
        <f>MAX(G510,I510)</f>
        <v>110</v>
      </c>
      <c r="M510">
        <f>MIN(H510,J510)</f>
        <v>60</v>
      </c>
      <c r="N510" s="1">
        <f>(F510*2+31)/2+60</f>
        <v>145.5</v>
      </c>
      <c r="O510" s="1">
        <f>(L510*2+31)/2+5</f>
        <v>130.5</v>
      </c>
      <c r="P510" s="1">
        <f>(M510*2+31)/2+5</f>
        <v>80.5</v>
      </c>
      <c r="Q510" s="1">
        <f>N510*P510</f>
        <v>11712.75</v>
      </c>
      <c r="R510" s="1">
        <f>((H510*2+31)/2+5)*N510</f>
        <v>17532.75</v>
      </c>
      <c r="S510" s="1">
        <f>((J510*2+31)/2+5)*N510</f>
        <v>11712.75</v>
      </c>
      <c r="T510" s="1">
        <v>279.2000399481621</v>
      </c>
      <c r="U510" s="1">
        <f>IF(T510&lt;200, 0, T510)</f>
        <v>279.2000399481621</v>
      </c>
      <c r="V510" s="5">
        <f>U510*O510</f>
        <v>36435.605213235154</v>
      </c>
      <c r="W510" s="2">
        <f>Q510/(constants!$B$1 * constants!$B$2 * (110/250) * AVERAGE(0.8, 1) * 1.5)</f>
        <v>1.7945303486283866</v>
      </c>
      <c r="X510" s="3">
        <v>0.15043587276640513</v>
      </c>
      <c r="Y510" s="1">
        <f>(W510+X510)*O510</f>
        <v>253.81809189202033</v>
      </c>
      <c r="Z510" s="7">
        <v>1.1000000000000001</v>
      </c>
      <c r="AA510" s="7">
        <v>1</v>
      </c>
      <c r="AB510" s="1">
        <f>Y510*Z510*AA510</f>
        <v>279.19990108122238</v>
      </c>
      <c r="AC510" t="str">
        <f>CONCATENATE("https://wiki.52poke.com/wiki/", B510)</f>
        <v>https://wiki.52poke.com/wiki/喵头目</v>
      </c>
      <c r="AD510" s="6">
        <f>(T510-AB510)^2</f>
        <v>1.9284026947625291E-8</v>
      </c>
      <c r="AE510" t="str">
        <f>IF(ISNUMBER(SEARCH(AE$1,$D510)),"T","")</f>
        <v/>
      </c>
      <c r="AF510" t="str">
        <f>IF(ISNUMBER(SEARCH(AF$1,$D510)),"T","")</f>
        <v/>
      </c>
      <c r="AG510" t="str">
        <f>IF(ISNUMBER(SEARCH(AG$1,$D510)),"T","")</f>
        <v/>
      </c>
      <c r="AH510" t="str">
        <f>IF(ISNUMBER(SEARCH(AH$1,$D510)),"T","")</f>
        <v/>
      </c>
      <c r="AI510" t="str">
        <f>IF(ISNUMBER(SEARCH(AI$1,$D510)),"T","")</f>
        <v/>
      </c>
      <c r="AJ510" t="str">
        <f>IF(ISNUMBER(SEARCH(AJ$1,$D510)),"T","")</f>
        <v/>
      </c>
      <c r="AK510" t="str">
        <f>IF(ISNUMBER(SEARCH(AK$1,$D510)),"T","")</f>
        <v/>
      </c>
      <c r="AL510" t="str">
        <f>IF(ISNUMBER(SEARCH(AL$1,$D510)),"T","")</f>
        <v/>
      </c>
      <c r="AM510" t="str">
        <f>IF(ISNUMBER(SEARCH(AM$1,$D510)),"T","")</f>
        <v/>
      </c>
      <c r="AN510" t="str">
        <f>IF(ISNUMBER(SEARCH(AN$1,$D510)),"T","")</f>
        <v/>
      </c>
      <c r="AO510" t="str">
        <f>IF(ISNUMBER(SEARCH(AO$1,$D510)),"T","")</f>
        <v/>
      </c>
      <c r="AP510" t="str">
        <f>IF(ISNUMBER(SEARCH(AP$1,$D510)),"T","")</f>
        <v/>
      </c>
      <c r="AQ510" t="str">
        <f>IF(ISNUMBER(SEARCH(AQ$1,$D510)),"T","")</f>
        <v/>
      </c>
      <c r="AR510" t="str">
        <f>IF(ISNUMBER(SEARCH(AR$1,$D510)),"T","")</f>
        <v/>
      </c>
      <c r="AS510" t="str">
        <f>IF(ISNUMBER(SEARCH(AS$1,$D510)),"T","")</f>
        <v/>
      </c>
      <c r="AT510" t="str">
        <f>IF(ISNUMBER(SEARCH(AT$1,$D510)),"T","")</f>
        <v/>
      </c>
      <c r="AU510" t="str">
        <f>IF(ISNUMBER(SEARCH(AU$1,$D510)),"T","")</f>
        <v>T</v>
      </c>
      <c r="AV510" t="str">
        <f>IF(ISNUMBER(SEARCH(AV$1,$D510)),"T","")</f>
        <v/>
      </c>
    </row>
    <row r="511" spans="1:48" x14ac:dyDescent="0.85">
      <c r="A511">
        <v>279</v>
      </c>
      <c r="B511" t="s">
        <v>646</v>
      </c>
      <c r="C511" t="s">
        <v>647</v>
      </c>
      <c r="D511" t="s">
        <v>316</v>
      </c>
      <c r="E511">
        <v>3</v>
      </c>
      <c r="F511">
        <v>60</v>
      </c>
      <c r="G511">
        <v>50</v>
      </c>
      <c r="H511">
        <v>100</v>
      </c>
      <c r="I511">
        <v>95</v>
      </c>
      <c r="J511">
        <v>70</v>
      </c>
      <c r="K511">
        <v>65</v>
      </c>
      <c r="L511">
        <f>MAX(G511,I511)</f>
        <v>95</v>
      </c>
      <c r="M511">
        <f>MIN(H511,J511)</f>
        <v>70</v>
      </c>
      <c r="N511" s="1">
        <f>(F511*2+31)/2+60</f>
        <v>135.5</v>
      </c>
      <c r="O511" s="1">
        <f>(L511*2+31)/2+5</f>
        <v>115.5</v>
      </c>
      <c r="P511" s="1">
        <f>(M511*2+31)/2+5</f>
        <v>90.5</v>
      </c>
      <c r="Q511" s="1">
        <f>N511*P511</f>
        <v>12262.75</v>
      </c>
      <c r="R511" s="1">
        <f>((H511*2+31)/2+5)*N511</f>
        <v>16327.75</v>
      </c>
      <c r="S511" s="1">
        <f>((J511*2+31)/2+5)*N511</f>
        <v>12262.75</v>
      </c>
      <c r="T511" s="1">
        <v>279.07794456832909</v>
      </c>
      <c r="U511" s="1">
        <f>IF(T511&lt;200, 0, T511)</f>
        <v>279.07794456832909</v>
      </c>
      <c r="V511" s="5">
        <f>U511*O511</f>
        <v>32233.502597642011</v>
      </c>
      <c r="W511" s="2">
        <f>Q511/(constants!$B$1 * constants!$B$2 * (110/250) * AVERAGE(0.8, 1) * 1.5)</f>
        <v>1.8787967840722928</v>
      </c>
      <c r="X511" s="3">
        <v>0.31780153069984352</v>
      </c>
      <c r="Y511" s="1">
        <f>(W511+X511)*O511</f>
        <v>253.70710535618173</v>
      </c>
      <c r="Z511" s="7">
        <v>1.1000000000000001</v>
      </c>
      <c r="AA511" s="7">
        <v>1</v>
      </c>
      <c r="AB511" s="1">
        <f>Y511*Z511*AA511</f>
        <v>279.0778158917999</v>
      </c>
      <c r="AC511" t="str">
        <f>CONCATENATE("https://wiki.52poke.com/wiki/", B511)</f>
        <v>https://wiki.52poke.com/wiki/大嘴鸥</v>
      </c>
      <c r="AD511" s="6">
        <f>(T511-AB511)^2</f>
        <v>1.6557649163504178E-8</v>
      </c>
      <c r="AE511" t="str">
        <f>IF(ISNUMBER(SEARCH(AE$1,$D511)),"T","")</f>
        <v/>
      </c>
      <c r="AF511" t="str">
        <f>IF(ISNUMBER(SEARCH(AF$1,$D511)),"T","")</f>
        <v/>
      </c>
      <c r="AG511" t="str">
        <f>IF(ISNUMBER(SEARCH(AG$1,$D511)),"T","")</f>
        <v>T</v>
      </c>
      <c r="AH511" t="str">
        <f>IF(ISNUMBER(SEARCH(AH$1,$D511)),"T","")</f>
        <v/>
      </c>
      <c r="AI511" t="str">
        <f>IF(ISNUMBER(SEARCH(AI$1,$D511)),"T","")</f>
        <v/>
      </c>
      <c r="AJ511" t="str">
        <f>IF(ISNUMBER(SEARCH(AJ$1,$D511)),"T","")</f>
        <v/>
      </c>
      <c r="AK511" t="str">
        <f>IF(ISNUMBER(SEARCH(AK$1,$D511)),"T","")</f>
        <v/>
      </c>
      <c r="AL511" t="str">
        <f>IF(ISNUMBER(SEARCH(AL$1,$D511)),"T","")</f>
        <v/>
      </c>
      <c r="AM511" t="str">
        <f>IF(ISNUMBER(SEARCH(AM$1,$D511)),"T","")</f>
        <v/>
      </c>
      <c r="AN511" t="str">
        <f>IF(ISNUMBER(SEARCH(AN$1,$D511)),"T","")</f>
        <v>T</v>
      </c>
      <c r="AO511" t="str">
        <f>IF(ISNUMBER(SEARCH(AO$1,$D511)),"T","")</f>
        <v/>
      </c>
      <c r="AP511" t="str">
        <f>IF(ISNUMBER(SEARCH(AP$1,$D511)),"T","")</f>
        <v/>
      </c>
      <c r="AQ511" t="str">
        <f>IF(ISNUMBER(SEARCH(AQ$1,$D511)),"T","")</f>
        <v/>
      </c>
      <c r="AR511" t="str">
        <f>IF(ISNUMBER(SEARCH(AR$1,$D511)),"T","")</f>
        <v/>
      </c>
      <c r="AS511" t="str">
        <f>IF(ISNUMBER(SEARCH(AS$1,$D511)),"T","")</f>
        <v/>
      </c>
      <c r="AT511" t="str">
        <f>IF(ISNUMBER(SEARCH(AT$1,$D511)),"T","")</f>
        <v/>
      </c>
      <c r="AU511" t="str">
        <f>IF(ISNUMBER(SEARCH(AU$1,$D511)),"T","")</f>
        <v/>
      </c>
      <c r="AV511" t="str">
        <f>IF(ISNUMBER(SEARCH(AV$1,$D511)),"T","")</f>
        <v/>
      </c>
    </row>
    <row r="512" spans="1:48" x14ac:dyDescent="0.85">
      <c r="A512">
        <v>510</v>
      </c>
      <c r="B512" t="s">
        <v>1145</v>
      </c>
      <c r="C512" t="s">
        <v>1146</v>
      </c>
      <c r="D512" t="s">
        <v>136</v>
      </c>
      <c r="E512">
        <v>5</v>
      </c>
      <c r="F512">
        <v>64</v>
      </c>
      <c r="G512">
        <v>88</v>
      </c>
      <c r="H512">
        <v>50</v>
      </c>
      <c r="I512">
        <v>88</v>
      </c>
      <c r="J512">
        <v>50</v>
      </c>
      <c r="K512">
        <v>106</v>
      </c>
      <c r="L512">
        <f>MAX(G512,I512)</f>
        <v>88</v>
      </c>
      <c r="M512">
        <f>MIN(H512,J512)</f>
        <v>50</v>
      </c>
      <c r="N512" s="1">
        <f>(F512*2+31)/2+60</f>
        <v>139.5</v>
      </c>
      <c r="O512" s="1">
        <f>(L512*2+31)/2+5</f>
        <v>108.5</v>
      </c>
      <c r="P512" s="1">
        <f>(M512*2+31)/2+5</f>
        <v>70.5</v>
      </c>
      <c r="Q512" s="1">
        <f>N512*P512</f>
        <v>9834.75</v>
      </c>
      <c r="R512" s="1">
        <f>((H512*2+31)/2+5)*N512</f>
        <v>9834.75</v>
      </c>
      <c r="S512" s="1">
        <f>((J512*2+31)/2+5)*N512</f>
        <v>9834.75</v>
      </c>
      <c r="T512" s="1">
        <v>278.97178706983226</v>
      </c>
      <c r="U512" s="1">
        <f>IF(T512&lt;200, 0, T512)</f>
        <v>278.97178706983226</v>
      </c>
      <c r="V512" s="5">
        <f>U512*O512</f>
        <v>30268.438897076801</v>
      </c>
      <c r="W512" s="2">
        <f>Q512/(constants!$B$1 * constants!$B$2 * (110/250) * AVERAGE(0.8, 1) * 1.5)</f>
        <v>1.5067987745126485</v>
      </c>
      <c r="X512" s="3">
        <v>0.83062636269282697</v>
      </c>
      <c r="Y512" s="1">
        <f>(W512+X512)*O512</f>
        <v>253.61062738679411</v>
      </c>
      <c r="Z512" s="7">
        <v>1.1000000000000001</v>
      </c>
      <c r="AA512" s="7">
        <v>1</v>
      </c>
      <c r="AB512" s="1">
        <f>Y512*Z512*AA512</f>
        <v>278.97169012547351</v>
      </c>
      <c r="AC512" t="str">
        <f>CONCATENATE("https://wiki.52poke.com/wiki/", B512)</f>
        <v>https://wiki.52poke.com/wiki/酷豹</v>
      </c>
      <c r="AD512" s="6">
        <f>(T512-AB512)^2</f>
        <v>9.3982086924941676E-9</v>
      </c>
      <c r="AE512" t="str">
        <f>IF(ISNUMBER(SEARCH(AE$1,$D512)),"T","")</f>
        <v/>
      </c>
      <c r="AF512" t="str">
        <f>IF(ISNUMBER(SEARCH(AF$1,$D512)),"T","")</f>
        <v/>
      </c>
      <c r="AG512" t="str">
        <f>IF(ISNUMBER(SEARCH(AG$1,$D512)),"T","")</f>
        <v/>
      </c>
      <c r="AH512" t="str">
        <f>IF(ISNUMBER(SEARCH(AH$1,$D512)),"T","")</f>
        <v/>
      </c>
      <c r="AI512" t="str">
        <f>IF(ISNUMBER(SEARCH(AI$1,$D512)),"T","")</f>
        <v/>
      </c>
      <c r="AJ512" t="str">
        <f>IF(ISNUMBER(SEARCH(AJ$1,$D512)),"T","")</f>
        <v/>
      </c>
      <c r="AK512" t="str">
        <f>IF(ISNUMBER(SEARCH(AK$1,$D512)),"T","")</f>
        <v/>
      </c>
      <c r="AL512" t="str">
        <f>IF(ISNUMBER(SEARCH(AL$1,$D512)),"T","")</f>
        <v/>
      </c>
      <c r="AM512" t="str">
        <f>IF(ISNUMBER(SEARCH(AM$1,$D512)),"T","")</f>
        <v/>
      </c>
      <c r="AN512" t="str">
        <f>IF(ISNUMBER(SEARCH(AN$1,$D512)),"T","")</f>
        <v/>
      </c>
      <c r="AO512" t="str">
        <f>IF(ISNUMBER(SEARCH(AO$1,$D512)),"T","")</f>
        <v/>
      </c>
      <c r="AP512" t="str">
        <f>IF(ISNUMBER(SEARCH(AP$1,$D512)),"T","")</f>
        <v/>
      </c>
      <c r="AQ512" t="str">
        <f>IF(ISNUMBER(SEARCH(AQ$1,$D512)),"T","")</f>
        <v/>
      </c>
      <c r="AR512" t="str">
        <f>IF(ISNUMBER(SEARCH(AR$1,$D512)),"T","")</f>
        <v/>
      </c>
      <c r="AS512" t="str">
        <f>IF(ISNUMBER(SEARCH(AS$1,$D512)),"T","")</f>
        <v/>
      </c>
      <c r="AT512" t="str">
        <f>IF(ISNUMBER(SEARCH(AT$1,$D512)),"T","")</f>
        <v>T</v>
      </c>
      <c r="AU512" t="str">
        <f>IF(ISNUMBER(SEARCH(AU$1,$D512)),"T","")</f>
        <v/>
      </c>
      <c r="AV512" t="str">
        <f>IF(ISNUMBER(SEARCH(AV$1,$D512)),"T","")</f>
        <v/>
      </c>
    </row>
    <row r="513" spans="1:48" x14ac:dyDescent="0.85">
      <c r="A513">
        <v>681</v>
      </c>
      <c r="B513" t="s">
        <v>1511</v>
      </c>
      <c r="C513" t="s">
        <v>1512</v>
      </c>
      <c r="D513" t="s">
        <v>1507</v>
      </c>
      <c r="E513">
        <v>6</v>
      </c>
      <c r="F513">
        <v>60</v>
      </c>
      <c r="G513">
        <v>50</v>
      </c>
      <c r="H513">
        <v>140</v>
      </c>
      <c r="I513">
        <v>50</v>
      </c>
      <c r="J513">
        <v>140</v>
      </c>
      <c r="K513">
        <v>60</v>
      </c>
      <c r="L513">
        <f>MAX(G513,I513)</f>
        <v>50</v>
      </c>
      <c r="M513">
        <f>MIN(H513,J513)</f>
        <v>140</v>
      </c>
      <c r="N513" s="1">
        <f>(F513*2+31)/2+60</f>
        <v>135.5</v>
      </c>
      <c r="O513" s="1">
        <f>(L513*2+31)/2+5</f>
        <v>70.5</v>
      </c>
      <c r="P513" s="1">
        <f>(M513*2+31)/2+5</f>
        <v>160.5</v>
      </c>
      <c r="Q513" s="1">
        <f>N513*P513</f>
        <v>21747.75</v>
      </c>
      <c r="R513" s="1">
        <f>((H513*2+31)/2+5)*N513</f>
        <v>21747.75</v>
      </c>
      <c r="S513" s="1">
        <f>((J513*2+31)/2+5)*N513</f>
        <v>21747.75</v>
      </c>
      <c r="T513" s="1">
        <v>278.05048175128923</v>
      </c>
      <c r="U513" s="1">
        <f>IF(T513&lt;200, 0, T513)</f>
        <v>278.05048175128923</v>
      </c>
      <c r="V513" s="5">
        <f>U513*O513</f>
        <v>19602.55896346589</v>
      </c>
      <c r="W513" s="2">
        <f>Q513/(constants!$B$1 * constants!$B$2 * (110/250) * AVERAGE(0.8, 1) * 1.5)</f>
        <v>3.3320097662276575</v>
      </c>
      <c r="X513" s="3">
        <v>0.25342340536644836</v>
      </c>
      <c r="Y513" s="1">
        <f>(W513+X513)*O513</f>
        <v>252.77303859738447</v>
      </c>
      <c r="Z513" s="7">
        <v>1.1000000000000001</v>
      </c>
      <c r="AA513" s="7">
        <v>1</v>
      </c>
      <c r="AB513" s="1">
        <f>Y513*Z513*AA513</f>
        <v>278.05034245712295</v>
      </c>
      <c r="AC513" t="str">
        <f>CONCATENATE("https://wiki.52poke.com/wiki/", B513)</f>
        <v>https://wiki.52poke.com/wiki/坚盾剑怪</v>
      </c>
      <c r="AD513" s="6">
        <f>(T513-AB513)^2</f>
        <v>1.9402864758063384E-8</v>
      </c>
      <c r="AE513" t="str">
        <f>IF(ISNUMBER(SEARCH(AE$1,$D513)),"T","")</f>
        <v/>
      </c>
      <c r="AF513" t="str">
        <f>IF(ISNUMBER(SEARCH(AF$1,$D513)),"T","")</f>
        <v/>
      </c>
      <c r="AG513" t="str">
        <f>IF(ISNUMBER(SEARCH(AG$1,$D513)),"T","")</f>
        <v/>
      </c>
      <c r="AH513" t="str">
        <f>IF(ISNUMBER(SEARCH(AH$1,$D513)),"T","")</f>
        <v/>
      </c>
      <c r="AI513" t="str">
        <f>IF(ISNUMBER(SEARCH(AI$1,$D513)),"T","")</f>
        <v/>
      </c>
      <c r="AJ513" t="str">
        <f>IF(ISNUMBER(SEARCH(AJ$1,$D513)),"T","")</f>
        <v/>
      </c>
      <c r="AK513" t="str">
        <f>IF(ISNUMBER(SEARCH(AK$1,$D513)),"T","")</f>
        <v/>
      </c>
      <c r="AL513" t="str">
        <f>IF(ISNUMBER(SEARCH(AL$1,$D513)),"T","")</f>
        <v/>
      </c>
      <c r="AM513" t="str">
        <f>IF(ISNUMBER(SEARCH(AM$1,$D513)),"T","")</f>
        <v/>
      </c>
      <c r="AN513" t="str">
        <f>IF(ISNUMBER(SEARCH(AN$1,$D513)),"T","")</f>
        <v/>
      </c>
      <c r="AO513" t="str">
        <f>IF(ISNUMBER(SEARCH(AO$1,$D513)),"T","")</f>
        <v/>
      </c>
      <c r="AP513" t="str">
        <f>IF(ISNUMBER(SEARCH(AP$1,$D513)),"T","")</f>
        <v/>
      </c>
      <c r="AQ513" t="str">
        <f>IF(ISNUMBER(SEARCH(AQ$1,$D513)),"T","")</f>
        <v/>
      </c>
      <c r="AR513" t="str">
        <f>IF(ISNUMBER(SEARCH(AR$1,$D513)),"T","")</f>
        <v>T</v>
      </c>
      <c r="AS513" t="str">
        <f>IF(ISNUMBER(SEARCH(AS$1,$D513)),"T","")</f>
        <v/>
      </c>
      <c r="AT513" t="str">
        <f>IF(ISNUMBER(SEARCH(AT$1,$D513)),"T","")</f>
        <v/>
      </c>
      <c r="AU513" t="str">
        <f>IF(ISNUMBER(SEARCH(AU$1,$D513)),"T","")</f>
        <v>T</v>
      </c>
      <c r="AV513" t="str">
        <f>IF(ISNUMBER(SEARCH(AV$1,$D513)),"T","")</f>
        <v/>
      </c>
    </row>
    <row r="514" spans="1:48" x14ac:dyDescent="0.85">
      <c r="A514">
        <v>950</v>
      </c>
      <c r="B514" t="s">
        <v>2097</v>
      </c>
      <c r="C514" t="s">
        <v>2098</v>
      </c>
      <c r="D514" t="s">
        <v>437</v>
      </c>
      <c r="E514">
        <v>9</v>
      </c>
      <c r="F514">
        <v>70</v>
      </c>
      <c r="G514">
        <v>100</v>
      </c>
      <c r="H514">
        <v>115</v>
      </c>
      <c r="I514">
        <v>35</v>
      </c>
      <c r="J514">
        <v>55</v>
      </c>
      <c r="K514">
        <v>75</v>
      </c>
      <c r="L514">
        <f>MAX(G514,I514)</f>
        <v>100</v>
      </c>
      <c r="M514">
        <f>MIN(H514,J514)</f>
        <v>55</v>
      </c>
      <c r="N514" s="1">
        <f>(F514*2+31)/2+60</f>
        <v>145.5</v>
      </c>
      <c r="O514" s="1">
        <f>(L514*2+31)/2+5</f>
        <v>120.5</v>
      </c>
      <c r="P514" s="1">
        <f>(M514*2+31)/2+5</f>
        <v>75.5</v>
      </c>
      <c r="Q514" s="1">
        <f>N514*P514</f>
        <v>10985.25</v>
      </c>
      <c r="R514" s="1">
        <f>((H514*2+31)/2+5)*N514</f>
        <v>19715.25</v>
      </c>
      <c r="S514" s="1">
        <f>((J514*2+31)/2+5)*N514</f>
        <v>10985.25</v>
      </c>
      <c r="T514" s="1">
        <v>277.59600734062639</v>
      </c>
      <c r="U514" s="1">
        <f>IF(T514&lt;200, 0, T514)</f>
        <v>277.59600734062639</v>
      </c>
      <c r="V514" s="5">
        <f>U514*O514</f>
        <v>33450.318884545479</v>
      </c>
      <c r="W514" s="2">
        <f>Q514/(constants!$B$1 * constants!$B$2 * (110/250) * AVERAGE(0.8, 1) * 1.5)</f>
        <v>1.6830688362912196</v>
      </c>
      <c r="X514" s="3">
        <v>0.41120417071871251</v>
      </c>
      <c r="Y514" s="1">
        <f>(W514+X514)*O514</f>
        <v>252.3598973446968</v>
      </c>
      <c r="Z514" s="7">
        <v>1.1000000000000001</v>
      </c>
      <c r="AA514" s="7">
        <v>1</v>
      </c>
      <c r="AB514" s="1">
        <f>Y514*Z514*AA514</f>
        <v>277.59588707916652</v>
      </c>
      <c r="AC514" t="str">
        <f>CONCATENATE("https://wiki.52poke.com/wiki/", B514)</f>
        <v>https://wiki.52poke.com/wiki/毛崖蟹</v>
      </c>
      <c r="AD514" s="6">
        <f>(T514-AB514)^2</f>
        <v>1.44628187299801E-8</v>
      </c>
      <c r="AE514" t="str">
        <f>IF(ISNUMBER(SEARCH(AE$1,$D514)),"T","")</f>
        <v/>
      </c>
      <c r="AF514" t="str">
        <f>IF(ISNUMBER(SEARCH(AF$1,$D514)),"T","")</f>
        <v/>
      </c>
      <c r="AG514" t="str">
        <f>IF(ISNUMBER(SEARCH(AG$1,$D514)),"T","")</f>
        <v/>
      </c>
      <c r="AH514" t="str">
        <f>IF(ISNUMBER(SEARCH(AH$1,$D514)),"T","")</f>
        <v/>
      </c>
      <c r="AI514" t="str">
        <f>IF(ISNUMBER(SEARCH(AI$1,$D514)),"T","")</f>
        <v/>
      </c>
      <c r="AJ514" t="str">
        <f>IF(ISNUMBER(SEARCH(AJ$1,$D514)),"T","")</f>
        <v/>
      </c>
      <c r="AK514" t="str">
        <f>IF(ISNUMBER(SEARCH(AK$1,$D514)),"T","")</f>
        <v/>
      </c>
      <c r="AL514" t="str">
        <f>IF(ISNUMBER(SEARCH(AL$1,$D514)),"T","")</f>
        <v/>
      </c>
      <c r="AM514" t="str">
        <f>IF(ISNUMBER(SEARCH(AM$1,$D514)),"T","")</f>
        <v/>
      </c>
      <c r="AN514" t="str">
        <f>IF(ISNUMBER(SEARCH(AN$1,$D514)),"T","")</f>
        <v/>
      </c>
      <c r="AO514" t="str">
        <f>IF(ISNUMBER(SEARCH(AO$1,$D514)),"T","")</f>
        <v/>
      </c>
      <c r="AP514" t="str">
        <f>IF(ISNUMBER(SEARCH(AP$1,$D514)),"T","")</f>
        <v/>
      </c>
      <c r="AQ514" t="str">
        <f>IF(ISNUMBER(SEARCH(AQ$1,$D514)),"T","")</f>
        <v>T</v>
      </c>
      <c r="AR514" t="str">
        <f>IF(ISNUMBER(SEARCH(AR$1,$D514)),"T","")</f>
        <v/>
      </c>
      <c r="AS514" t="str">
        <f>IF(ISNUMBER(SEARCH(AS$1,$D514)),"T","")</f>
        <v/>
      </c>
      <c r="AT514" t="str">
        <f>IF(ISNUMBER(SEARCH(AT$1,$D514)),"T","")</f>
        <v/>
      </c>
      <c r="AU514" t="str">
        <f>IF(ISNUMBER(SEARCH(AU$1,$D514)),"T","")</f>
        <v/>
      </c>
      <c r="AV514" t="str">
        <f>IF(ISNUMBER(SEARCH(AV$1,$D514)),"T","")</f>
        <v/>
      </c>
    </row>
    <row r="515" spans="1:48" x14ac:dyDescent="0.85">
      <c r="A515">
        <v>776</v>
      </c>
      <c r="B515" t="s">
        <v>1721</v>
      </c>
      <c r="C515" t="s">
        <v>1723</v>
      </c>
      <c r="D515" t="s">
        <v>1722</v>
      </c>
      <c r="E515">
        <v>7</v>
      </c>
      <c r="F515">
        <v>60</v>
      </c>
      <c r="G515">
        <v>78</v>
      </c>
      <c r="H515">
        <v>135</v>
      </c>
      <c r="I515">
        <v>91</v>
      </c>
      <c r="J515">
        <v>85</v>
      </c>
      <c r="K515">
        <v>36</v>
      </c>
      <c r="L515">
        <f>MAX(G515,I515)</f>
        <v>91</v>
      </c>
      <c r="M515">
        <f>MIN(H515,J515)</f>
        <v>85</v>
      </c>
      <c r="N515" s="1">
        <f>(F515*2+31)/2+60</f>
        <v>135.5</v>
      </c>
      <c r="O515" s="1">
        <f>(L515*2+31)/2+5</f>
        <v>111.5</v>
      </c>
      <c r="P515" s="1">
        <f>(M515*2+31)/2+5</f>
        <v>105.5</v>
      </c>
      <c r="Q515" s="1">
        <f>N515*P515</f>
        <v>14295.25</v>
      </c>
      <c r="R515" s="1">
        <f>((H515*2+31)/2+5)*N515</f>
        <v>21070.25</v>
      </c>
      <c r="S515" s="1">
        <f>((J515*2+31)/2+5)*N515</f>
        <v>14295.25</v>
      </c>
      <c r="T515" s="1">
        <v>277.09044953040882</v>
      </c>
      <c r="U515" s="1">
        <f>IF(T515&lt;200, 0, T515)</f>
        <v>277.09044953040882</v>
      </c>
      <c r="V515" s="5">
        <f>U515*O515</f>
        <v>30895.585122640583</v>
      </c>
      <c r="W515" s="2">
        <f>Q515/(constants!$B$1 * constants!$B$2 * (110/250) * AVERAGE(0.8, 1) * 1.5)</f>
        <v>2.190199565962728</v>
      </c>
      <c r="X515" s="3">
        <v>6.8995743627376926E-2</v>
      </c>
      <c r="Y515" s="1">
        <f>(W515+X515)*O515</f>
        <v>251.90027701929668</v>
      </c>
      <c r="Z515" s="7">
        <v>1.1000000000000001</v>
      </c>
      <c r="AA515" s="7">
        <v>1</v>
      </c>
      <c r="AB515" s="1">
        <f>Y515*Z515*AA515</f>
        <v>277.09030472122635</v>
      </c>
      <c r="AC515" t="str">
        <f>CONCATENATE("https://wiki.52poke.com/wiki/", B515)</f>
        <v>https://wiki.52poke.com/wiki/爆焰龟兽</v>
      </c>
      <c r="AD515" s="6">
        <f>(T515-AB515)^2</f>
        <v>2.0969699328419577E-8</v>
      </c>
      <c r="AE515" t="str">
        <f>IF(ISNUMBER(SEARCH(AE$1,$D515)),"T","")</f>
        <v/>
      </c>
      <c r="AF515" t="str">
        <f>IF(ISNUMBER(SEARCH(AF$1,$D515)),"T","")</f>
        <v>T</v>
      </c>
      <c r="AG515" t="str">
        <f>IF(ISNUMBER(SEARCH(AG$1,$D515)),"T","")</f>
        <v/>
      </c>
      <c r="AH515" t="str">
        <f>IF(ISNUMBER(SEARCH(AH$1,$D515)),"T","")</f>
        <v/>
      </c>
      <c r="AI515" t="str">
        <f>IF(ISNUMBER(SEARCH(AI$1,$D515)),"T","")</f>
        <v/>
      </c>
      <c r="AJ515" t="str">
        <f>IF(ISNUMBER(SEARCH(AJ$1,$D515)),"T","")</f>
        <v/>
      </c>
      <c r="AK515" t="str">
        <f>IF(ISNUMBER(SEARCH(AK$1,$D515)),"T","")</f>
        <v/>
      </c>
      <c r="AL515" t="str">
        <f>IF(ISNUMBER(SEARCH(AL$1,$D515)),"T","")</f>
        <v/>
      </c>
      <c r="AM515" t="str">
        <f>IF(ISNUMBER(SEARCH(AM$1,$D515)),"T","")</f>
        <v/>
      </c>
      <c r="AN515" t="str">
        <f>IF(ISNUMBER(SEARCH(AN$1,$D515)),"T","")</f>
        <v/>
      </c>
      <c r="AO515" t="str">
        <f>IF(ISNUMBER(SEARCH(AO$1,$D515)),"T","")</f>
        <v/>
      </c>
      <c r="AP515" t="str">
        <f>IF(ISNUMBER(SEARCH(AP$1,$D515)),"T","")</f>
        <v/>
      </c>
      <c r="AQ515" t="str">
        <f>IF(ISNUMBER(SEARCH(AQ$1,$D515)),"T","")</f>
        <v/>
      </c>
      <c r="AR515" t="str">
        <f>IF(ISNUMBER(SEARCH(AR$1,$D515)),"T","")</f>
        <v/>
      </c>
      <c r="AS515" t="str">
        <f>IF(ISNUMBER(SEARCH(AS$1,$D515)),"T","")</f>
        <v>T</v>
      </c>
      <c r="AT515" t="str">
        <f>IF(ISNUMBER(SEARCH(AT$1,$D515)),"T","")</f>
        <v/>
      </c>
      <c r="AU515" t="str">
        <f>IF(ISNUMBER(SEARCH(AU$1,$D515)),"T","")</f>
        <v/>
      </c>
      <c r="AV515" t="str">
        <f>IF(ISNUMBER(SEARCH(AV$1,$D515)),"T","")</f>
        <v/>
      </c>
    </row>
    <row r="516" spans="1:48" x14ac:dyDescent="0.85">
      <c r="A516">
        <v>211</v>
      </c>
      <c r="B516" t="s">
        <v>496</v>
      </c>
      <c r="C516" t="s">
        <v>498</v>
      </c>
      <c r="D516" t="s">
        <v>497</v>
      </c>
      <c r="E516">
        <v>2</v>
      </c>
      <c r="F516">
        <v>65</v>
      </c>
      <c r="G516">
        <v>95</v>
      </c>
      <c r="H516">
        <v>85</v>
      </c>
      <c r="I516">
        <v>55</v>
      </c>
      <c r="J516">
        <v>55</v>
      </c>
      <c r="K516">
        <v>85</v>
      </c>
      <c r="L516">
        <f>MAX(G516,I516)</f>
        <v>95</v>
      </c>
      <c r="M516">
        <f>MIN(H516,J516)</f>
        <v>55</v>
      </c>
      <c r="N516" s="1">
        <f>(F516*2+31)/2+60</f>
        <v>140.5</v>
      </c>
      <c r="O516" s="1">
        <f>(L516*2+31)/2+5</f>
        <v>115.5</v>
      </c>
      <c r="P516" s="1">
        <f>(M516*2+31)/2+5</f>
        <v>75.5</v>
      </c>
      <c r="Q516" s="1">
        <f>N516*P516</f>
        <v>10607.75</v>
      </c>
      <c r="R516" s="1">
        <f>((H516*2+31)/2+5)*N516</f>
        <v>14822.75</v>
      </c>
      <c r="S516" s="1">
        <f>((J516*2+31)/2+5)*N516</f>
        <v>10607.75</v>
      </c>
      <c r="T516" s="1">
        <v>276.97643624685486</v>
      </c>
      <c r="U516" s="1">
        <f>IF(T516&lt;200, 0, T516)</f>
        <v>276.97643624685486</v>
      </c>
      <c r="V516" s="5">
        <f>U516*O516</f>
        <v>31990.778386511738</v>
      </c>
      <c r="W516" s="2">
        <f>Q516/(constants!$B$1 * constants!$B$2 * (110/250) * AVERAGE(0.8, 1) * 1.5)</f>
        <v>1.6252314192365387</v>
      </c>
      <c r="X516" s="3">
        <v>0.55482623473207315</v>
      </c>
      <c r="Y516" s="1">
        <f>(W516+X516)*O516</f>
        <v>251.79665903337468</v>
      </c>
      <c r="Z516" s="7">
        <v>1.1000000000000001</v>
      </c>
      <c r="AA516" s="7">
        <v>1</v>
      </c>
      <c r="AB516" s="1">
        <f>Y516*Z516*AA516</f>
        <v>276.97632493671216</v>
      </c>
      <c r="AC516" t="str">
        <f>CONCATENATE("https://wiki.52poke.com/wiki/", B516)</f>
        <v>https://wiki.52poke.com/wiki/千针鱼</v>
      </c>
      <c r="AD516" s="6">
        <f>(T516-AB516)^2</f>
        <v>1.238994786778182E-8</v>
      </c>
      <c r="AE516" t="str">
        <f>IF(ISNUMBER(SEARCH(AE$1,$D516)),"T","")</f>
        <v/>
      </c>
      <c r="AF516" t="str">
        <f>IF(ISNUMBER(SEARCH(AF$1,$D516)),"T","")</f>
        <v/>
      </c>
      <c r="AG516" t="str">
        <f>IF(ISNUMBER(SEARCH(AG$1,$D516)),"T","")</f>
        <v/>
      </c>
      <c r="AH516" t="str">
        <f>IF(ISNUMBER(SEARCH(AH$1,$D516)),"T","")</f>
        <v/>
      </c>
      <c r="AI516" t="str">
        <f>IF(ISNUMBER(SEARCH(AI$1,$D516)),"T","")</f>
        <v/>
      </c>
      <c r="AJ516" t="str">
        <f>IF(ISNUMBER(SEARCH(AJ$1,$D516)),"T","")</f>
        <v/>
      </c>
      <c r="AK516" t="str">
        <f>IF(ISNUMBER(SEARCH(AK$1,$D516)),"T","")</f>
        <v/>
      </c>
      <c r="AL516" t="str">
        <f>IF(ISNUMBER(SEARCH(AL$1,$D516)),"T","")</f>
        <v>T</v>
      </c>
      <c r="AM516" t="str">
        <f>IF(ISNUMBER(SEARCH(AM$1,$D516)),"T","")</f>
        <v/>
      </c>
      <c r="AN516" t="str">
        <f>IF(ISNUMBER(SEARCH(AN$1,$D516)),"T","")</f>
        <v/>
      </c>
      <c r="AO516" t="str">
        <f>IF(ISNUMBER(SEARCH(AO$1,$D516)),"T","")</f>
        <v/>
      </c>
      <c r="AP516" t="str">
        <f>IF(ISNUMBER(SEARCH(AP$1,$D516)),"T","")</f>
        <v/>
      </c>
      <c r="AQ516" t="str">
        <f>IF(ISNUMBER(SEARCH(AQ$1,$D516)),"T","")</f>
        <v/>
      </c>
      <c r="AR516" t="str">
        <f>IF(ISNUMBER(SEARCH(AR$1,$D516)),"T","")</f>
        <v/>
      </c>
      <c r="AS516" t="str">
        <f>IF(ISNUMBER(SEARCH(AS$1,$D516)),"T","")</f>
        <v/>
      </c>
      <c r="AT516" t="str">
        <f>IF(ISNUMBER(SEARCH(AT$1,$D516)),"T","")</f>
        <v>T</v>
      </c>
      <c r="AU516" t="str">
        <f>IF(ISNUMBER(SEARCH(AU$1,$D516)),"T","")</f>
        <v/>
      </c>
      <c r="AV516" t="str">
        <f>IF(ISNUMBER(SEARCH(AV$1,$D516)),"T","")</f>
        <v/>
      </c>
    </row>
    <row r="517" spans="1:48" x14ac:dyDescent="0.85">
      <c r="A517">
        <v>828</v>
      </c>
      <c r="B517" t="s">
        <v>1834</v>
      </c>
      <c r="C517" t="s">
        <v>1835</v>
      </c>
      <c r="D517" t="s">
        <v>136</v>
      </c>
      <c r="E517">
        <v>8</v>
      </c>
      <c r="F517">
        <v>70</v>
      </c>
      <c r="G517">
        <v>58</v>
      </c>
      <c r="H517">
        <v>58</v>
      </c>
      <c r="I517">
        <v>87</v>
      </c>
      <c r="J517">
        <v>92</v>
      </c>
      <c r="K517">
        <v>90</v>
      </c>
      <c r="L517">
        <f>MAX(G517,I517)</f>
        <v>87</v>
      </c>
      <c r="M517">
        <f>MIN(H517,J517)</f>
        <v>58</v>
      </c>
      <c r="N517" s="1">
        <f>(F517*2+31)/2+60</f>
        <v>145.5</v>
      </c>
      <c r="O517" s="1">
        <f>(L517*2+31)/2+5</f>
        <v>107.5</v>
      </c>
      <c r="P517" s="1">
        <f>(M517*2+31)/2+5</f>
        <v>78.5</v>
      </c>
      <c r="Q517" s="1">
        <f>N517*P517</f>
        <v>11421.75</v>
      </c>
      <c r="R517" s="1">
        <f>((H517*2+31)/2+5)*N517</f>
        <v>11421.75</v>
      </c>
      <c r="S517" s="1">
        <f>((J517*2+31)/2+5)*N517</f>
        <v>16368.75</v>
      </c>
      <c r="T517" s="1">
        <v>276.4815329641059</v>
      </c>
      <c r="U517" s="1">
        <f>IF(T517&lt;200, 0, T517)</f>
        <v>276.4815329641059</v>
      </c>
      <c r="V517" s="5">
        <f>U517*O517</f>
        <v>29721.764793641385</v>
      </c>
      <c r="W517" s="2">
        <f>Q517/(constants!$B$1 * constants!$B$2 * (110/250) * AVERAGE(0.8, 1) * 1.5)</f>
        <v>1.7499457436935197</v>
      </c>
      <c r="X517" s="3">
        <v>0.58816352830516161</v>
      </c>
      <c r="Y517" s="1">
        <f>(W517+X517)*O517</f>
        <v>251.34674673985828</v>
      </c>
      <c r="Z517" s="7">
        <v>1.1000000000000001</v>
      </c>
      <c r="AA517" s="7">
        <v>1</v>
      </c>
      <c r="AB517" s="1">
        <f>Y517*Z517*AA517</f>
        <v>276.48142141384415</v>
      </c>
      <c r="AC517" t="str">
        <f>CONCATENATE("https://wiki.52poke.com/wiki/", B517)</f>
        <v>https://wiki.52poke.com/wiki/狐大盗</v>
      </c>
      <c r="AD517" s="6">
        <f>(T517-AB517)^2</f>
        <v>1.2443460896375548E-8</v>
      </c>
      <c r="AE517" t="str">
        <f>IF(ISNUMBER(SEARCH(AE$1,$D517)),"T","")</f>
        <v/>
      </c>
      <c r="AF517" t="str">
        <f>IF(ISNUMBER(SEARCH(AF$1,$D517)),"T","")</f>
        <v/>
      </c>
      <c r="AG517" t="str">
        <f>IF(ISNUMBER(SEARCH(AG$1,$D517)),"T","")</f>
        <v/>
      </c>
      <c r="AH517" t="str">
        <f>IF(ISNUMBER(SEARCH(AH$1,$D517)),"T","")</f>
        <v/>
      </c>
      <c r="AI517" t="str">
        <f>IF(ISNUMBER(SEARCH(AI$1,$D517)),"T","")</f>
        <v/>
      </c>
      <c r="AJ517" t="str">
        <f>IF(ISNUMBER(SEARCH(AJ$1,$D517)),"T","")</f>
        <v/>
      </c>
      <c r="AK517" t="str">
        <f>IF(ISNUMBER(SEARCH(AK$1,$D517)),"T","")</f>
        <v/>
      </c>
      <c r="AL517" t="str">
        <f>IF(ISNUMBER(SEARCH(AL$1,$D517)),"T","")</f>
        <v/>
      </c>
      <c r="AM517" t="str">
        <f>IF(ISNUMBER(SEARCH(AM$1,$D517)),"T","")</f>
        <v/>
      </c>
      <c r="AN517" t="str">
        <f>IF(ISNUMBER(SEARCH(AN$1,$D517)),"T","")</f>
        <v/>
      </c>
      <c r="AO517" t="str">
        <f>IF(ISNUMBER(SEARCH(AO$1,$D517)),"T","")</f>
        <v/>
      </c>
      <c r="AP517" t="str">
        <f>IF(ISNUMBER(SEARCH(AP$1,$D517)),"T","")</f>
        <v/>
      </c>
      <c r="AQ517" t="str">
        <f>IF(ISNUMBER(SEARCH(AQ$1,$D517)),"T","")</f>
        <v/>
      </c>
      <c r="AR517" t="str">
        <f>IF(ISNUMBER(SEARCH(AR$1,$D517)),"T","")</f>
        <v/>
      </c>
      <c r="AS517" t="str">
        <f>IF(ISNUMBER(SEARCH(AS$1,$D517)),"T","")</f>
        <v/>
      </c>
      <c r="AT517" t="str">
        <f>IF(ISNUMBER(SEARCH(AT$1,$D517)),"T","")</f>
        <v>T</v>
      </c>
      <c r="AU517" t="str">
        <f>IF(ISNUMBER(SEARCH(AU$1,$D517)),"T","")</f>
        <v/>
      </c>
      <c r="AV517" t="str">
        <f>IF(ISNUMBER(SEARCH(AV$1,$D517)),"T","")</f>
        <v/>
      </c>
    </row>
    <row r="518" spans="1:48" x14ac:dyDescent="0.85">
      <c r="A518">
        <v>702</v>
      </c>
      <c r="B518" t="s">
        <v>1559</v>
      </c>
      <c r="C518" t="s">
        <v>1561</v>
      </c>
      <c r="D518" t="s">
        <v>1560</v>
      </c>
      <c r="E518">
        <v>6</v>
      </c>
      <c r="F518">
        <v>67</v>
      </c>
      <c r="G518">
        <v>58</v>
      </c>
      <c r="H518">
        <v>57</v>
      </c>
      <c r="I518">
        <v>81</v>
      </c>
      <c r="J518">
        <v>67</v>
      </c>
      <c r="K518">
        <v>101</v>
      </c>
      <c r="L518">
        <f>MAX(G518,I518)</f>
        <v>81</v>
      </c>
      <c r="M518">
        <f>MIN(H518,J518)</f>
        <v>57</v>
      </c>
      <c r="N518" s="1">
        <f>(F518*2+31)/2+60</f>
        <v>142.5</v>
      </c>
      <c r="O518" s="1">
        <f>(L518*2+31)/2+5</f>
        <v>101.5</v>
      </c>
      <c r="P518" s="1">
        <f>(M518*2+31)/2+5</f>
        <v>77.5</v>
      </c>
      <c r="Q518" s="1">
        <f>N518*P518</f>
        <v>11043.75</v>
      </c>
      <c r="R518" s="1">
        <f>((H518*2+31)/2+5)*N518</f>
        <v>11043.75</v>
      </c>
      <c r="S518" s="1">
        <f>((J518*2+31)/2+5)*N518</f>
        <v>12468.75</v>
      </c>
      <c r="T518" s="1">
        <v>276.14356427587745</v>
      </c>
      <c r="U518" s="1">
        <f>IF(T518&lt;200, 0, T518)</f>
        <v>276.14356427587745</v>
      </c>
      <c r="V518" s="5">
        <f>U518*O518</f>
        <v>28028.571774001561</v>
      </c>
      <c r="W518" s="2">
        <f>Q518/(constants!$B$1 * constants!$B$2 * (110/250) * AVERAGE(0.8, 1) * 1.5)</f>
        <v>1.6920317207884352</v>
      </c>
      <c r="X518" s="3">
        <v>0.78126395710995444</v>
      </c>
      <c r="Y518" s="1">
        <f>(W518+X518)*O518</f>
        <v>251.03951130668656</v>
      </c>
      <c r="Z518" s="7">
        <v>1.1000000000000001</v>
      </c>
      <c r="AA518" s="7">
        <v>1</v>
      </c>
      <c r="AB518" s="1">
        <f>Y518*Z518*AA518</f>
        <v>276.14346243735525</v>
      </c>
      <c r="AC518" t="str">
        <f>CONCATENATE("https://wiki.52poke.com/wiki/", B518)</f>
        <v>https://wiki.52poke.com/wiki/咚咚鼠</v>
      </c>
      <c r="AD518" s="6">
        <f>(T518-AB518)^2</f>
        <v>1.0371084603523427E-8</v>
      </c>
      <c r="AE518" t="str">
        <f>IF(ISNUMBER(SEARCH(AE$1,$D518)),"T","")</f>
        <v/>
      </c>
      <c r="AF518" t="str">
        <f>IF(ISNUMBER(SEARCH(AF$1,$D518)),"T","")</f>
        <v/>
      </c>
      <c r="AG518" t="str">
        <f>IF(ISNUMBER(SEARCH(AG$1,$D518)),"T","")</f>
        <v/>
      </c>
      <c r="AH518" t="str">
        <f>IF(ISNUMBER(SEARCH(AH$1,$D518)),"T","")</f>
        <v/>
      </c>
      <c r="AI518" t="str">
        <f>IF(ISNUMBER(SEARCH(AI$1,$D518)),"T","")</f>
        <v>T</v>
      </c>
      <c r="AJ518" t="str">
        <f>IF(ISNUMBER(SEARCH(AJ$1,$D518)),"T","")</f>
        <v/>
      </c>
      <c r="AK518" t="str">
        <f>IF(ISNUMBER(SEARCH(AK$1,$D518)),"T","")</f>
        <v/>
      </c>
      <c r="AL518" t="str">
        <f>IF(ISNUMBER(SEARCH(AL$1,$D518)),"T","")</f>
        <v/>
      </c>
      <c r="AM518" t="str">
        <f>IF(ISNUMBER(SEARCH(AM$1,$D518)),"T","")</f>
        <v/>
      </c>
      <c r="AN518" t="str">
        <f>IF(ISNUMBER(SEARCH(AN$1,$D518)),"T","")</f>
        <v/>
      </c>
      <c r="AO518" t="str">
        <f>IF(ISNUMBER(SEARCH(AO$1,$D518)),"T","")</f>
        <v/>
      </c>
      <c r="AP518" t="str">
        <f>IF(ISNUMBER(SEARCH(AP$1,$D518)),"T","")</f>
        <v/>
      </c>
      <c r="AQ518" t="str">
        <f>IF(ISNUMBER(SEARCH(AQ$1,$D518)),"T","")</f>
        <v/>
      </c>
      <c r="AR518" t="str">
        <f>IF(ISNUMBER(SEARCH(AR$1,$D518)),"T","")</f>
        <v/>
      </c>
      <c r="AS518" t="str">
        <f>IF(ISNUMBER(SEARCH(AS$1,$D518)),"T","")</f>
        <v/>
      </c>
      <c r="AT518" t="str">
        <f>IF(ISNUMBER(SEARCH(AT$1,$D518)),"T","")</f>
        <v/>
      </c>
      <c r="AU518" t="str">
        <f>IF(ISNUMBER(SEARCH(AU$1,$D518)),"T","")</f>
        <v/>
      </c>
      <c r="AV518" t="str">
        <f>IF(ISNUMBER(SEARCH(AV$1,$D518)),"T","")</f>
        <v>T</v>
      </c>
    </row>
    <row r="519" spans="1:48" x14ac:dyDescent="0.85">
      <c r="A519">
        <v>666</v>
      </c>
      <c r="B519" t="s">
        <v>1479</v>
      </c>
      <c r="C519" t="s">
        <v>1480</v>
      </c>
      <c r="D519" t="s">
        <v>37</v>
      </c>
      <c r="E519">
        <v>6</v>
      </c>
      <c r="F519">
        <v>80</v>
      </c>
      <c r="G519">
        <v>52</v>
      </c>
      <c r="H519">
        <v>50</v>
      </c>
      <c r="I519">
        <v>90</v>
      </c>
      <c r="J519">
        <v>50</v>
      </c>
      <c r="K519">
        <v>89</v>
      </c>
      <c r="L519">
        <f>MAX(G519,I519)</f>
        <v>90</v>
      </c>
      <c r="M519">
        <f>MIN(H519,J519)</f>
        <v>50</v>
      </c>
      <c r="N519" s="1">
        <f>(F519*2+31)/2+60</f>
        <v>155.5</v>
      </c>
      <c r="O519" s="1">
        <f>(L519*2+31)/2+5</f>
        <v>110.5</v>
      </c>
      <c r="P519" s="1">
        <f>(M519*2+31)/2+5</f>
        <v>70.5</v>
      </c>
      <c r="Q519" s="1">
        <f>N519*P519</f>
        <v>10962.75</v>
      </c>
      <c r="R519" s="1">
        <f>((H519*2+31)/2+5)*N519</f>
        <v>10962.75</v>
      </c>
      <c r="S519" s="1">
        <f>((J519*2+31)/2+5)*N519</f>
        <v>10962.75</v>
      </c>
      <c r="T519" s="1">
        <v>274.69372710563687</v>
      </c>
      <c r="U519" s="1">
        <f>IF(T519&lt;200, 0, T519)</f>
        <v>274.69372710563687</v>
      </c>
      <c r="V519" s="5">
        <f>U519*O519</f>
        <v>30353.656845172874</v>
      </c>
      <c r="W519" s="2">
        <f>Q519/(constants!$B$1 * constants!$B$2 * (110/250) * AVERAGE(0.8, 1) * 1.5)</f>
        <v>1.6796215730230599</v>
      </c>
      <c r="X519" s="3">
        <v>0.580301232820291</v>
      </c>
      <c r="Y519" s="1">
        <f>(W519+X519)*O519</f>
        <v>249.72147004569024</v>
      </c>
      <c r="Z519" s="7">
        <v>1.1000000000000001</v>
      </c>
      <c r="AA519" s="7">
        <v>1</v>
      </c>
      <c r="AB519" s="1">
        <f>Y519*Z519*AA519</f>
        <v>274.69361705025926</v>
      </c>
      <c r="AC519" t="str">
        <f>CONCATENATE("https://wiki.52poke.com/wiki/", B519)</f>
        <v>https://wiki.52poke.com/wiki/彩粉蝶</v>
      </c>
      <c r="AD519" s="6">
        <f>(T519-AB519)^2</f>
        <v>1.2112186139583773E-8</v>
      </c>
      <c r="AE519" t="str">
        <f>IF(ISNUMBER(SEARCH(AE$1,$D519)),"T","")</f>
        <v/>
      </c>
      <c r="AF519" t="str">
        <f>IF(ISNUMBER(SEARCH(AF$1,$D519)),"T","")</f>
        <v/>
      </c>
      <c r="AG519" t="str">
        <f>IF(ISNUMBER(SEARCH(AG$1,$D519)),"T","")</f>
        <v/>
      </c>
      <c r="AH519" t="str">
        <f>IF(ISNUMBER(SEARCH(AH$1,$D519)),"T","")</f>
        <v/>
      </c>
      <c r="AI519" t="str">
        <f>IF(ISNUMBER(SEARCH(AI$1,$D519)),"T","")</f>
        <v/>
      </c>
      <c r="AJ519" t="str">
        <f>IF(ISNUMBER(SEARCH(AJ$1,$D519)),"T","")</f>
        <v/>
      </c>
      <c r="AK519" t="str">
        <f>IF(ISNUMBER(SEARCH(AK$1,$D519)),"T","")</f>
        <v/>
      </c>
      <c r="AL519" t="str">
        <f>IF(ISNUMBER(SEARCH(AL$1,$D519)),"T","")</f>
        <v/>
      </c>
      <c r="AM519" t="str">
        <f>IF(ISNUMBER(SEARCH(AM$1,$D519)),"T","")</f>
        <v/>
      </c>
      <c r="AN519" t="str">
        <f>IF(ISNUMBER(SEARCH(AN$1,$D519)),"T","")</f>
        <v>T</v>
      </c>
      <c r="AO519" t="str">
        <f>IF(ISNUMBER(SEARCH(AO$1,$D519)),"T","")</f>
        <v/>
      </c>
      <c r="AP519" t="str">
        <f>IF(ISNUMBER(SEARCH(AP$1,$D519)),"T","")</f>
        <v>T</v>
      </c>
      <c r="AQ519" t="str">
        <f>IF(ISNUMBER(SEARCH(AQ$1,$D519)),"T","")</f>
        <v/>
      </c>
      <c r="AR519" t="str">
        <f>IF(ISNUMBER(SEARCH(AR$1,$D519)),"T","")</f>
        <v/>
      </c>
      <c r="AS519" t="str">
        <f>IF(ISNUMBER(SEARCH(AS$1,$D519)),"T","")</f>
        <v/>
      </c>
      <c r="AT519" t="str">
        <f>IF(ISNUMBER(SEARCH(AT$1,$D519)),"T","")</f>
        <v/>
      </c>
      <c r="AU519" t="str">
        <f>IF(ISNUMBER(SEARCH(AU$1,$D519)),"T","")</f>
        <v/>
      </c>
      <c r="AV519" t="str">
        <f>IF(ISNUMBER(SEARCH(AV$1,$D519)),"T","")</f>
        <v/>
      </c>
    </row>
    <row r="520" spans="1:48" x14ac:dyDescent="0.85">
      <c r="A520">
        <v>28</v>
      </c>
      <c r="B520" t="s">
        <v>76</v>
      </c>
      <c r="C520" t="s">
        <v>77</v>
      </c>
      <c r="D520" t="s">
        <v>74</v>
      </c>
      <c r="E520">
        <v>1</v>
      </c>
      <c r="F520">
        <v>75</v>
      </c>
      <c r="G520">
        <v>100</v>
      </c>
      <c r="H520">
        <v>110</v>
      </c>
      <c r="I520">
        <v>45</v>
      </c>
      <c r="J520">
        <v>55</v>
      </c>
      <c r="K520">
        <v>65</v>
      </c>
      <c r="L520">
        <f>MAX(G520,I520)</f>
        <v>100</v>
      </c>
      <c r="M520">
        <f>MIN(H520,J520)</f>
        <v>55</v>
      </c>
      <c r="N520" s="1">
        <f>(F520*2+31)/2+60</f>
        <v>150.5</v>
      </c>
      <c r="O520" s="1">
        <f>(L520*2+31)/2+5</f>
        <v>120.5</v>
      </c>
      <c r="P520" s="1">
        <f>(M520*2+31)/2+5</f>
        <v>75.5</v>
      </c>
      <c r="Q520" s="1">
        <f>N520*P520</f>
        <v>11362.75</v>
      </c>
      <c r="R520" s="1">
        <f>((H520*2+31)/2+5)*N520</f>
        <v>19640.25</v>
      </c>
      <c r="S520" s="1">
        <f>((J520*2+31)/2+5)*N520</f>
        <v>11362.75</v>
      </c>
      <c r="T520" s="1">
        <v>273.97565160163373</v>
      </c>
      <c r="U520" s="1">
        <f>IF(T520&lt;200, 0, T520)</f>
        <v>273.97565160163373</v>
      </c>
      <c r="V520" s="5">
        <f>U520*O520</f>
        <v>33014.066017996862</v>
      </c>
      <c r="W520" s="2">
        <f>Q520/(constants!$B$1 * constants!$B$2 * (110/250) * AVERAGE(0.8, 1) * 1.5)</f>
        <v>1.7409062533459008</v>
      </c>
      <c r="X520" s="3">
        <v>0.32605358978859711</v>
      </c>
      <c r="Y520" s="1">
        <f>(W520+X520)*O520</f>
        <v>249.06866109770701</v>
      </c>
      <c r="Z520" s="7">
        <v>1.1000000000000001</v>
      </c>
      <c r="AA520" s="7">
        <v>1</v>
      </c>
      <c r="AB520" s="1">
        <f>Y520*Z520*AA520</f>
        <v>273.97552720747774</v>
      </c>
      <c r="AC520" t="str">
        <f>CONCATENATE("https://wiki.52poke.com/wiki/", B520)</f>
        <v>https://wiki.52poke.com/wiki/穿山王</v>
      </c>
      <c r="AD520" s="6">
        <f>(T520-AB520)^2</f>
        <v>1.5473906044263851E-8</v>
      </c>
      <c r="AE520" t="str">
        <f>IF(ISNUMBER(SEARCH(AE$1,$D520)),"T","")</f>
        <v/>
      </c>
      <c r="AF520" t="str">
        <f>IF(ISNUMBER(SEARCH(AF$1,$D520)),"T","")</f>
        <v/>
      </c>
      <c r="AG520" t="str">
        <f>IF(ISNUMBER(SEARCH(AG$1,$D520)),"T","")</f>
        <v/>
      </c>
      <c r="AH520" t="str">
        <f>IF(ISNUMBER(SEARCH(AH$1,$D520)),"T","")</f>
        <v/>
      </c>
      <c r="AI520" t="str">
        <f>IF(ISNUMBER(SEARCH(AI$1,$D520)),"T","")</f>
        <v/>
      </c>
      <c r="AJ520" t="str">
        <f>IF(ISNUMBER(SEARCH(AJ$1,$D520)),"T","")</f>
        <v>T</v>
      </c>
      <c r="AK520" t="str">
        <f>IF(ISNUMBER(SEARCH(AK$1,$D520)),"T","")</f>
        <v/>
      </c>
      <c r="AL520" t="str">
        <f>IF(ISNUMBER(SEARCH(AL$1,$D520)),"T","")</f>
        <v/>
      </c>
      <c r="AM520" t="str">
        <f>IF(ISNUMBER(SEARCH(AM$1,$D520)),"T","")</f>
        <v/>
      </c>
      <c r="AN520" t="str">
        <f>IF(ISNUMBER(SEARCH(AN$1,$D520)),"T","")</f>
        <v/>
      </c>
      <c r="AO520" t="str">
        <f>IF(ISNUMBER(SEARCH(AO$1,$D520)),"T","")</f>
        <v/>
      </c>
      <c r="AP520" t="str">
        <f>IF(ISNUMBER(SEARCH(AP$1,$D520)),"T","")</f>
        <v/>
      </c>
      <c r="AQ520" t="str">
        <f>IF(ISNUMBER(SEARCH(AQ$1,$D520)),"T","")</f>
        <v/>
      </c>
      <c r="AR520" t="str">
        <f>IF(ISNUMBER(SEARCH(AR$1,$D520)),"T","")</f>
        <v/>
      </c>
      <c r="AS520" t="str">
        <f>IF(ISNUMBER(SEARCH(AS$1,$D520)),"T","")</f>
        <v/>
      </c>
      <c r="AT520" t="str">
        <f>IF(ISNUMBER(SEARCH(AT$1,$D520)),"T","")</f>
        <v/>
      </c>
      <c r="AU520" t="str">
        <f>IF(ISNUMBER(SEARCH(AU$1,$D520)),"T","")</f>
        <v>T</v>
      </c>
      <c r="AV520" t="str">
        <f>IF(ISNUMBER(SEARCH(AV$1,$D520)),"T","")</f>
        <v/>
      </c>
    </row>
    <row r="521" spans="1:48" x14ac:dyDescent="0.85">
      <c r="A521">
        <v>1024</v>
      </c>
      <c r="B521" t="s">
        <v>2261</v>
      </c>
      <c r="C521" t="s">
        <v>2262</v>
      </c>
      <c r="D521" t="s">
        <v>265</v>
      </c>
      <c r="E521">
        <v>9</v>
      </c>
      <c r="F521">
        <v>90</v>
      </c>
      <c r="G521">
        <v>65</v>
      </c>
      <c r="H521">
        <v>85</v>
      </c>
      <c r="I521">
        <v>65</v>
      </c>
      <c r="J521">
        <v>85</v>
      </c>
      <c r="K521">
        <v>60</v>
      </c>
      <c r="L521">
        <f>MAX(G521,I521)</f>
        <v>65</v>
      </c>
      <c r="M521">
        <f>MIN(H521,J521)</f>
        <v>85</v>
      </c>
      <c r="N521" s="1">
        <f>(F521*2+31)/2+60</f>
        <v>165.5</v>
      </c>
      <c r="O521" s="1">
        <f>(L521*2+31)/2+5</f>
        <v>85.5</v>
      </c>
      <c r="P521" s="1">
        <f>(M521*2+31)/2+5</f>
        <v>105.5</v>
      </c>
      <c r="Q521" s="1">
        <f>N521*P521</f>
        <v>17460.25</v>
      </c>
      <c r="R521" s="1">
        <f>((H521*2+31)/2+5)*N521</f>
        <v>17460.25</v>
      </c>
      <c r="S521" s="1">
        <f>((J521*2+31)/2+5)*N521</f>
        <v>17460.25</v>
      </c>
      <c r="T521" s="1">
        <v>273.83337436127039</v>
      </c>
      <c r="U521" s="1">
        <f>IF(T521&lt;200, 0, T521)</f>
        <v>273.83337436127039</v>
      </c>
      <c r="V521" s="5">
        <f>U521*O521</f>
        <v>23412.753507888618</v>
      </c>
      <c r="W521" s="2">
        <f>Q521/(constants!$B$1 * constants!$B$2 * (110/250) * AVERAGE(0.8, 1) * 1.5)</f>
        <v>2.6751145990172067</v>
      </c>
      <c r="X521" s="3">
        <v>0.23645625408542759</v>
      </c>
      <c r="Y521" s="1">
        <f>(W521+X521)*O521</f>
        <v>248.93930794027523</v>
      </c>
      <c r="Z521" s="7">
        <v>1.1000000000000001</v>
      </c>
      <c r="AA521" s="7">
        <v>1</v>
      </c>
      <c r="AB521" s="1">
        <f>Y521*Z521*AA521</f>
        <v>273.83323873430277</v>
      </c>
      <c r="AC521" t="str">
        <f>CONCATENATE("https://wiki.52poke.com/wiki/", B521)</f>
        <v>https://wiki.52poke.com/wiki/太乐巴戈斯</v>
      </c>
      <c r="AD521" s="6">
        <f>(T521-AB521)^2</f>
        <v>1.8394674345626539E-8</v>
      </c>
      <c r="AE521" t="str">
        <f>IF(ISNUMBER(SEARCH(AE$1,$D521)),"T","")</f>
        <v>T</v>
      </c>
      <c r="AF521" t="str">
        <f>IF(ISNUMBER(SEARCH(AF$1,$D521)),"T","")</f>
        <v/>
      </c>
      <c r="AG521" t="str">
        <f>IF(ISNUMBER(SEARCH(AG$1,$D521)),"T","")</f>
        <v/>
      </c>
      <c r="AH521" t="str">
        <f>IF(ISNUMBER(SEARCH(AH$1,$D521)),"T","")</f>
        <v/>
      </c>
      <c r="AI521" t="str">
        <f>IF(ISNUMBER(SEARCH(AI$1,$D521)),"T","")</f>
        <v/>
      </c>
      <c r="AJ521" t="str">
        <f>IF(ISNUMBER(SEARCH(AJ$1,$D521)),"T","")</f>
        <v/>
      </c>
      <c r="AK521" t="str">
        <f>IF(ISNUMBER(SEARCH(AK$1,$D521)),"T","")</f>
        <v/>
      </c>
      <c r="AL521" t="str">
        <f>IF(ISNUMBER(SEARCH(AL$1,$D521)),"T","")</f>
        <v/>
      </c>
      <c r="AM521" t="str">
        <f>IF(ISNUMBER(SEARCH(AM$1,$D521)),"T","")</f>
        <v/>
      </c>
      <c r="AN521" t="str">
        <f>IF(ISNUMBER(SEARCH(AN$1,$D521)),"T","")</f>
        <v/>
      </c>
      <c r="AO521" t="str">
        <f>IF(ISNUMBER(SEARCH(AO$1,$D521)),"T","")</f>
        <v/>
      </c>
      <c r="AP521" t="str">
        <f>IF(ISNUMBER(SEARCH(AP$1,$D521)),"T","")</f>
        <v/>
      </c>
      <c r="AQ521" t="str">
        <f>IF(ISNUMBER(SEARCH(AQ$1,$D521)),"T","")</f>
        <v/>
      </c>
      <c r="AR521" t="str">
        <f>IF(ISNUMBER(SEARCH(AR$1,$D521)),"T","")</f>
        <v/>
      </c>
      <c r="AS521" t="str">
        <f>IF(ISNUMBER(SEARCH(AS$1,$D521)),"T","")</f>
        <v/>
      </c>
      <c r="AT521" t="str">
        <f>IF(ISNUMBER(SEARCH(AT$1,$D521)),"T","")</f>
        <v/>
      </c>
      <c r="AU521" t="str">
        <f>IF(ISNUMBER(SEARCH(AU$1,$D521)),"T","")</f>
        <v/>
      </c>
      <c r="AV521" t="str">
        <f>IF(ISNUMBER(SEARCH(AV$1,$D521)),"T","")</f>
        <v/>
      </c>
    </row>
    <row r="522" spans="1:48" x14ac:dyDescent="0.85">
      <c r="A522">
        <v>457</v>
      </c>
      <c r="B522" t="s">
        <v>1030</v>
      </c>
      <c r="C522" t="s">
        <v>1031</v>
      </c>
      <c r="D522" t="s">
        <v>25</v>
      </c>
      <c r="E522">
        <v>4</v>
      </c>
      <c r="F522">
        <v>69</v>
      </c>
      <c r="G522">
        <v>69</v>
      </c>
      <c r="H522">
        <v>76</v>
      </c>
      <c r="I522">
        <v>69</v>
      </c>
      <c r="J522">
        <v>86</v>
      </c>
      <c r="K522">
        <v>91</v>
      </c>
      <c r="L522">
        <f>MAX(G522,I522)</f>
        <v>69</v>
      </c>
      <c r="M522">
        <f>MIN(H522,J522)</f>
        <v>76</v>
      </c>
      <c r="N522" s="1">
        <f>(F522*2+31)/2+60</f>
        <v>144.5</v>
      </c>
      <c r="O522" s="1">
        <f>(L522*2+31)/2+5</f>
        <v>89.5</v>
      </c>
      <c r="P522" s="1">
        <f>(M522*2+31)/2+5</f>
        <v>96.5</v>
      </c>
      <c r="Q522" s="1">
        <f>N522*P522</f>
        <v>13944.25</v>
      </c>
      <c r="R522" s="1">
        <f>((H522*2+31)/2+5)*N522</f>
        <v>13944.25</v>
      </c>
      <c r="S522" s="1">
        <f>((J522*2+31)/2+5)*N522</f>
        <v>15389.25</v>
      </c>
      <c r="T522" s="1">
        <v>273.36261981775061</v>
      </c>
      <c r="U522" s="1">
        <f>IF(T522&lt;200, 0, T522)</f>
        <v>273.36261981775061</v>
      </c>
      <c r="V522" s="5">
        <f>U522*O522</f>
        <v>24465.954473688678</v>
      </c>
      <c r="W522" s="2">
        <f>Q522/(constants!$B$1 * constants!$B$2 * (110/250) * AVERAGE(0.8, 1) * 1.5)</f>
        <v>2.1364222589794353</v>
      </c>
      <c r="X522" s="3">
        <v>0.64024108723509743</v>
      </c>
      <c r="Y522" s="1">
        <f>(W522+X522)*O522</f>
        <v>248.51136948620066</v>
      </c>
      <c r="Z522" s="7">
        <v>1.1000000000000001</v>
      </c>
      <c r="AA522" s="7">
        <v>1</v>
      </c>
      <c r="AB522" s="1">
        <f>Y522*Z522*AA522</f>
        <v>273.36250643482077</v>
      </c>
      <c r="AC522" t="str">
        <f>CONCATENATE("https://wiki.52poke.com/wiki/", B522)</f>
        <v>https://wiki.52poke.com/wiki/霓虹鱼</v>
      </c>
      <c r="AD522" s="6">
        <f>(T522-AB522)^2</f>
        <v>1.2855688779021846E-8</v>
      </c>
      <c r="AE522" t="str">
        <f>IF(ISNUMBER(SEARCH(AE$1,$D522)),"T","")</f>
        <v/>
      </c>
      <c r="AF522" t="str">
        <f>IF(ISNUMBER(SEARCH(AF$1,$D522)),"T","")</f>
        <v/>
      </c>
      <c r="AG522" t="str">
        <f>IF(ISNUMBER(SEARCH(AG$1,$D522)),"T","")</f>
        <v>T</v>
      </c>
      <c r="AH522" t="str">
        <f>IF(ISNUMBER(SEARCH(AH$1,$D522)),"T","")</f>
        <v/>
      </c>
      <c r="AI522" t="str">
        <f>IF(ISNUMBER(SEARCH(AI$1,$D522)),"T","")</f>
        <v/>
      </c>
      <c r="AJ522" t="str">
        <f>IF(ISNUMBER(SEARCH(AJ$1,$D522)),"T","")</f>
        <v/>
      </c>
      <c r="AK522" t="str">
        <f>IF(ISNUMBER(SEARCH(AK$1,$D522)),"T","")</f>
        <v/>
      </c>
      <c r="AL522" t="str">
        <f>IF(ISNUMBER(SEARCH(AL$1,$D522)),"T","")</f>
        <v/>
      </c>
      <c r="AM522" t="str">
        <f>IF(ISNUMBER(SEARCH(AM$1,$D522)),"T","")</f>
        <v/>
      </c>
      <c r="AN522" t="str">
        <f>IF(ISNUMBER(SEARCH(AN$1,$D522)),"T","")</f>
        <v/>
      </c>
      <c r="AO522" t="str">
        <f>IF(ISNUMBER(SEARCH(AO$1,$D522)),"T","")</f>
        <v/>
      </c>
      <c r="AP522" t="str">
        <f>IF(ISNUMBER(SEARCH(AP$1,$D522)),"T","")</f>
        <v/>
      </c>
      <c r="AQ522" t="str">
        <f>IF(ISNUMBER(SEARCH(AQ$1,$D522)),"T","")</f>
        <v/>
      </c>
      <c r="AR522" t="str">
        <f>IF(ISNUMBER(SEARCH(AR$1,$D522)),"T","")</f>
        <v/>
      </c>
      <c r="AS522" t="str">
        <f>IF(ISNUMBER(SEARCH(AS$1,$D522)),"T","")</f>
        <v/>
      </c>
      <c r="AT522" t="str">
        <f>IF(ISNUMBER(SEARCH(AT$1,$D522)),"T","")</f>
        <v/>
      </c>
      <c r="AU522" t="str">
        <f>IF(ISNUMBER(SEARCH(AU$1,$D522)),"T","")</f>
        <v/>
      </c>
      <c r="AV522" t="str">
        <f>IF(ISNUMBER(SEARCH(AV$1,$D522)),"T","")</f>
        <v/>
      </c>
    </row>
    <row r="523" spans="1:48" x14ac:dyDescent="0.85">
      <c r="A523">
        <v>528</v>
      </c>
      <c r="B523" t="s">
        <v>1181</v>
      </c>
      <c r="C523" t="s">
        <v>1182</v>
      </c>
      <c r="D523" t="s">
        <v>347</v>
      </c>
      <c r="E523">
        <v>5</v>
      </c>
      <c r="F523">
        <v>67</v>
      </c>
      <c r="G523">
        <v>57</v>
      </c>
      <c r="H523">
        <v>55</v>
      </c>
      <c r="I523">
        <v>77</v>
      </c>
      <c r="J523">
        <v>55</v>
      </c>
      <c r="K523">
        <v>114</v>
      </c>
      <c r="L523">
        <f>MAX(G523,I523)</f>
        <v>77</v>
      </c>
      <c r="M523">
        <f>MIN(H523,J523)</f>
        <v>55</v>
      </c>
      <c r="N523" s="1">
        <f>(F523*2+31)/2+60</f>
        <v>142.5</v>
      </c>
      <c r="O523" s="1">
        <f>(L523*2+31)/2+5</f>
        <v>97.5</v>
      </c>
      <c r="P523" s="1">
        <f>(M523*2+31)/2+5</f>
        <v>75.5</v>
      </c>
      <c r="Q523" s="1">
        <f>N523*P523</f>
        <v>10758.75</v>
      </c>
      <c r="R523" s="1">
        <f>((H523*2+31)/2+5)*N523</f>
        <v>10758.75</v>
      </c>
      <c r="S523" s="1">
        <f>((J523*2+31)/2+5)*N523</f>
        <v>10758.75</v>
      </c>
      <c r="T523" s="1">
        <v>272.27144643508836</v>
      </c>
      <c r="U523" s="1">
        <f>IF(T523&lt;200, 0, T523)</f>
        <v>272.27144643508836</v>
      </c>
      <c r="V523" s="5">
        <f>U523*O523</f>
        <v>26546.466027421116</v>
      </c>
      <c r="W523" s="2">
        <f>Q523/(constants!$B$1 * constants!$B$2 * (110/250) * AVERAGE(0.8, 1) * 1.5)</f>
        <v>1.648366386058411</v>
      </c>
      <c r="X523" s="3">
        <v>0.89029423057960977</v>
      </c>
      <c r="Y523" s="1">
        <f>(W523+X523)*O523</f>
        <v>247.51941012220703</v>
      </c>
      <c r="Z523" s="7">
        <v>1.1000000000000001</v>
      </c>
      <c r="AA523" s="7">
        <v>1</v>
      </c>
      <c r="AB523" s="1">
        <f>Y523*Z523*AA523</f>
        <v>272.27135113442773</v>
      </c>
      <c r="AC523" t="str">
        <f>CONCATENATE("https://wiki.52poke.com/wiki/", B523)</f>
        <v>https://wiki.52poke.com/wiki/心蝙蝠</v>
      </c>
      <c r="AD523" s="6">
        <f>(T523-AB523)^2</f>
        <v>9.0822159169617711E-9</v>
      </c>
      <c r="AE523" t="str">
        <f>IF(ISNUMBER(SEARCH(AE$1,$D523)),"T","")</f>
        <v/>
      </c>
      <c r="AF523" t="str">
        <f>IF(ISNUMBER(SEARCH(AF$1,$D523)),"T","")</f>
        <v/>
      </c>
      <c r="AG523" t="str">
        <f>IF(ISNUMBER(SEARCH(AG$1,$D523)),"T","")</f>
        <v/>
      </c>
      <c r="AH523" t="str">
        <f>IF(ISNUMBER(SEARCH(AH$1,$D523)),"T","")</f>
        <v/>
      </c>
      <c r="AI523" t="str">
        <f>IF(ISNUMBER(SEARCH(AI$1,$D523)),"T","")</f>
        <v/>
      </c>
      <c r="AJ523" t="str">
        <f>IF(ISNUMBER(SEARCH(AJ$1,$D523)),"T","")</f>
        <v/>
      </c>
      <c r="AK523" t="str">
        <f>IF(ISNUMBER(SEARCH(AK$1,$D523)),"T","")</f>
        <v/>
      </c>
      <c r="AL523" t="str">
        <f>IF(ISNUMBER(SEARCH(AL$1,$D523)),"T","")</f>
        <v/>
      </c>
      <c r="AM523" t="str">
        <f>IF(ISNUMBER(SEARCH(AM$1,$D523)),"T","")</f>
        <v/>
      </c>
      <c r="AN523" t="str">
        <f>IF(ISNUMBER(SEARCH(AN$1,$D523)),"T","")</f>
        <v>T</v>
      </c>
      <c r="AO523" t="str">
        <f>IF(ISNUMBER(SEARCH(AO$1,$D523)),"T","")</f>
        <v>T</v>
      </c>
      <c r="AP523" t="str">
        <f>IF(ISNUMBER(SEARCH(AP$1,$D523)),"T","")</f>
        <v/>
      </c>
      <c r="AQ523" t="str">
        <f>IF(ISNUMBER(SEARCH(AQ$1,$D523)),"T","")</f>
        <v/>
      </c>
      <c r="AR523" t="str">
        <f>IF(ISNUMBER(SEARCH(AR$1,$D523)),"T","")</f>
        <v/>
      </c>
      <c r="AS523" t="str">
        <f>IF(ISNUMBER(SEARCH(AS$1,$D523)),"T","")</f>
        <v/>
      </c>
      <c r="AT523" t="str">
        <f>IF(ISNUMBER(SEARCH(AT$1,$D523)),"T","")</f>
        <v/>
      </c>
      <c r="AU523" t="str">
        <f>IF(ISNUMBER(SEARCH(AU$1,$D523)),"T","")</f>
        <v/>
      </c>
      <c r="AV523" t="str">
        <f>IF(ISNUMBER(SEARCH(AV$1,$D523)),"T","")</f>
        <v/>
      </c>
    </row>
    <row r="524" spans="1:48" x14ac:dyDescent="0.85">
      <c r="A524">
        <v>531</v>
      </c>
      <c r="B524" t="s">
        <v>1187</v>
      </c>
      <c r="C524" t="s">
        <v>1188</v>
      </c>
      <c r="D524" t="s">
        <v>265</v>
      </c>
      <c r="E524">
        <v>5</v>
      </c>
      <c r="F524">
        <v>103</v>
      </c>
      <c r="G524">
        <v>60</v>
      </c>
      <c r="H524">
        <v>86</v>
      </c>
      <c r="I524">
        <v>60</v>
      </c>
      <c r="J524">
        <v>86</v>
      </c>
      <c r="K524">
        <v>50</v>
      </c>
      <c r="L524">
        <f>MAX(G524,I524)</f>
        <v>60</v>
      </c>
      <c r="M524">
        <f>MIN(H524,J524)</f>
        <v>86</v>
      </c>
      <c r="N524" s="1">
        <f>(F524*2+31)/2+60</f>
        <v>178.5</v>
      </c>
      <c r="O524" s="1">
        <f>(L524*2+31)/2+5</f>
        <v>80.5</v>
      </c>
      <c r="P524" s="1">
        <f>(M524*2+31)/2+5</f>
        <v>106.5</v>
      </c>
      <c r="Q524" s="1">
        <f>N524*P524</f>
        <v>19010.25</v>
      </c>
      <c r="R524" s="1">
        <f>((H524*2+31)/2+5)*N524</f>
        <v>19010.25</v>
      </c>
      <c r="S524" s="1">
        <f>((J524*2+31)/2+5)*N524</f>
        <v>19010.25</v>
      </c>
      <c r="T524" s="1">
        <v>272.14932911308523</v>
      </c>
      <c r="U524" s="1">
        <f>IF(T524&lt;200, 0, T524)</f>
        <v>272.14932911308523</v>
      </c>
      <c r="V524" s="5">
        <f>U524*O524</f>
        <v>21908.020993603361</v>
      </c>
      <c r="W524" s="2">
        <f>Q524/(constants!$B$1 * constants!$B$2 * (110/250) * AVERAGE(0.8, 1) * 1.5)</f>
        <v>2.9125927352682148</v>
      </c>
      <c r="X524" s="3">
        <v>0.16080297429239176</v>
      </c>
      <c r="Y524" s="1">
        <f>(W524+X524)*O524</f>
        <v>247.40835461962882</v>
      </c>
      <c r="Z524" s="7">
        <v>1.1000000000000001</v>
      </c>
      <c r="AA524" s="7">
        <v>1</v>
      </c>
      <c r="AB524" s="1">
        <f>Y524*Z524*AA524</f>
        <v>272.14919008159171</v>
      </c>
      <c r="AC524" t="str">
        <f>CONCATENATE("https://wiki.52poke.com/wiki/", B524)</f>
        <v>https://wiki.52poke.com/wiki/差不多娃娃</v>
      </c>
      <c r="AD524" s="6">
        <f>(T524-AB524)^2</f>
        <v>1.932975618981923E-8</v>
      </c>
      <c r="AE524" t="str">
        <f>IF(ISNUMBER(SEARCH(AE$1,$D524)),"T","")</f>
        <v>T</v>
      </c>
      <c r="AF524" t="str">
        <f>IF(ISNUMBER(SEARCH(AF$1,$D524)),"T","")</f>
        <v/>
      </c>
      <c r="AG524" t="str">
        <f>IF(ISNUMBER(SEARCH(AG$1,$D524)),"T","")</f>
        <v/>
      </c>
      <c r="AH524" t="str">
        <f>IF(ISNUMBER(SEARCH(AH$1,$D524)),"T","")</f>
        <v/>
      </c>
      <c r="AI524" t="str">
        <f>IF(ISNUMBER(SEARCH(AI$1,$D524)),"T","")</f>
        <v/>
      </c>
      <c r="AJ524" t="str">
        <f>IF(ISNUMBER(SEARCH(AJ$1,$D524)),"T","")</f>
        <v/>
      </c>
      <c r="AK524" t="str">
        <f>IF(ISNUMBER(SEARCH(AK$1,$D524)),"T","")</f>
        <v/>
      </c>
      <c r="AL524" t="str">
        <f>IF(ISNUMBER(SEARCH(AL$1,$D524)),"T","")</f>
        <v/>
      </c>
      <c r="AM524" t="str">
        <f>IF(ISNUMBER(SEARCH(AM$1,$D524)),"T","")</f>
        <v/>
      </c>
      <c r="AN524" t="str">
        <f>IF(ISNUMBER(SEARCH(AN$1,$D524)),"T","")</f>
        <v/>
      </c>
      <c r="AO524" t="str">
        <f>IF(ISNUMBER(SEARCH(AO$1,$D524)),"T","")</f>
        <v/>
      </c>
      <c r="AP524" t="str">
        <f>IF(ISNUMBER(SEARCH(AP$1,$D524)),"T","")</f>
        <v/>
      </c>
      <c r="AQ524" t="str">
        <f>IF(ISNUMBER(SEARCH(AQ$1,$D524)),"T","")</f>
        <v/>
      </c>
      <c r="AR524" t="str">
        <f>IF(ISNUMBER(SEARCH(AR$1,$D524)),"T","")</f>
        <v/>
      </c>
      <c r="AS524" t="str">
        <f>IF(ISNUMBER(SEARCH(AS$1,$D524)),"T","")</f>
        <v/>
      </c>
      <c r="AT524" t="str">
        <f>IF(ISNUMBER(SEARCH(AT$1,$D524)),"T","")</f>
        <v/>
      </c>
      <c r="AU524" t="str">
        <f>IF(ISNUMBER(SEARCH(AU$1,$D524)),"T","")</f>
        <v/>
      </c>
      <c r="AV524" t="str">
        <f>IF(ISNUMBER(SEARCH(AV$1,$D524)),"T","")</f>
        <v/>
      </c>
    </row>
    <row r="525" spans="1:48" x14ac:dyDescent="0.85">
      <c r="A525">
        <v>67</v>
      </c>
      <c r="B525" t="s">
        <v>168</v>
      </c>
      <c r="C525" t="s">
        <v>169</v>
      </c>
      <c r="D525" t="s">
        <v>143</v>
      </c>
      <c r="E525">
        <v>1</v>
      </c>
      <c r="F525">
        <v>80</v>
      </c>
      <c r="G525">
        <v>100</v>
      </c>
      <c r="H525">
        <v>70</v>
      </c>
      <c r="I525">
        <v>50</v>
      </c>
      <c r="J525">
        <v>60</v>
      </c>
      <c r="K525">
        <v>45</v>
      </c>
      <c r="L525">
        <f>MAX(G525,I525)</f>
        <v>100</v>
      </c>
      <c r="M525">
        <f>MIN(H525,J525)</f>
        <v>60</v>
      </c>
      <c r="N525" s="1">
        <f>(F525*2+31)/2+60</f>
        <v>155.5</v>
      </c>
      <c r="O525" s="1">
        <f>(L525*2+31)/2+5</f>
        <v>120.5</v>
      </c>
      <c r="P525" s="1">
        <f>(M525*2+31)/2+5</f>
        <v>80.5</v>
      </c>
      <c r="Q525" s="1">
        <f>N525*P525</f>
        <v>12517.75</v>
      </c>
      <c r="R525" s="1">
        <f>((H525*2+31)/2+5)*N525</f>
        <v>14072.75</v>
      </c>
      <c r="S525" s="1">
        <f>((J525*2+31)/2+5)*N525</f>
        <v>12517.75</v>
      </c>
      <c r="T525" s="1">
        <v>271.96099788770459</v>
      </c>
      <c r="U525" s="1">
        <f>IF(T525&lt;200, 0, T525)</f>
        <v>271.96099788770459</v>
      </c>
      <c r="V525" s="5">
        <f>U525*O525</f>
        <v>32771.300245468403</v>
      </c>
      <c r="W525" s="2">
        <f>Q525/(constants!$B$1 * constants!$B$2 * (110/250) * AVERAGE(0.8, 1) * 1.5)</f>
        <v>1.9178657677781039</v>
      </c>
      <c r="X525" s="3">
        <v>0.1338947818193329</v>
      </c>
      <c r="Y525" s="1">
        <f>(W525+X525)*O525</f>
        <v>247.23714622649112</v>
      </c>
      <c r="Z525" s="7">
        <v>1.1000000000000001</v>
      </c>
      <c r="AA525" s="7">
        <v>1</v>
      </c>
      <c r="AB525" s="1">
        <f>Y525*Z525*AA525</f>
        <v>271.96086084914026</v>
      </c>
      <c r="AC525" t="str">
        <f>CONCATENATE("https://wiki.52poke.com/wiki/", B525)</f>
        <v>https://wiki.52poke.com/wiki/豪力</v>
      </c>
      <c r="AD525" s="6">
        <f>(T525-AB525)^2</f>
        <v>1.8779568114359313E-8</v>
      </c>
      <c r="AE525" t="str">
        <f>IF(ISNUMBER(SEARCH(AE$1,$D525)),"T","")</f>
        <v/>
      </c>
      <c r="AF525" t="str">
        <f>IF(ISNUMBER(SEARCH(AF$1,$D525)),"T","")</f>
        <v/>
      </c>
      <c r="AG525" t="str">
        <f>IF(ISNUMBER(SEARCH(AG$1,$D525)),"T","")</f>
        <v/>
      </c>
      <c r="AH525" t="str">
        <f>IF(ISNUMBER(SEARCH(AH$1,$D525)),"T","")</f>
        <v/>
      </c>
      <c r="AI525" t="str">
        <f>IF(ISNUMBER(SEARCH(AI$1,$D525)),"T","")</f>
        <v/>
      </c>
      <c r="AJ525" t="str">
        <f>IF(ISNUMBER(SEARCH(AJ$1,$D525)),"T","")</f>
        <v/>
      </c>
      <c r="AK525" t="str">
        <f>IF(ISNUMBER(SEARCH(AK$1,$D525)),"T","")</f>
        <v>T</v>
      </c>
      <c r="AL525" t="str">
        <f>IF(ISNUMBER(SEARCH(AL$1,$D525)),"T","")</f>
        <v/>
      </c>
      <c r="AM525" t="str">
        <f>IF(ISNUMBER(SEARCH(AM$1,$D525)),"T","")</f>
        <v/>
      </c>
      <c r="AN525" t="str">
        <f>IF(ISNUMBER(SEARCH(AN$1,$D525)),"T","")</f>
        <v/>
      </c>
      <c r="AO525" t="str">
        <f>IF(ISNUMBER(SEARCH(AO$1,$D525)),"T","")</f>
        <v/>
      </c>
      <c r="AP525" t="str">
        <f>IF(ISNUMBER(SEARCH(AP$1,$D525)),"T","")</f>
        <v/>
      </c>
      <c r="AQ525" t="str">
        <f>IF(ISNUMBER(SEARCH(AQ$1,$D525)),"T","")</f>
        <v/>
      </c>
      <c r="AR525" t="str">
        <f>IF(ISNUMBER(SEARCH(AR$1,$D525)),"T","")</f>
        <v/>
      </c>
      <c r="AS525" t="str">
        <f>IF(ISNUMBER(SEARCH(AS$1,$D525)),"T","")</f>
        <v/>
      </c>
      <c r="AT525" t="str">
        <f>IF(ISNUMBER(SEARCH(AT$1,$D525)),"T","")</f>
        <v/>
      </c>
      <c r="AU525" t="str">
        <f>IF(ISNUMBER(SEARCH(AU$1,$D525)),"T","")</f>
        <v/>
      </c>
      <c r="AV525" t="str">
        <f>IF(ISNUMBER(SEARCH(AV$1,$D525)),"T","")</f>
        <v/>
      </c>
    </row>
    <row r="526" spans="1:48" x14ac:dyDescent="0.85">
      <c r="A526">
        <v>864</v>
      </c>
      <c r="B526" t="s">
        <v>1911</v>
      </c>
      <c r="C526" t="s">
        <v>1912</v>
      </c>
      <c r="D526" t="s">
        <v>470</v>
      </c>
      <c r="E526">
        <v>8</v>
      </c>
      <c r="F526">
        <v>60</v>
      </c>
      <c r="G526">
        <v>95</v>
      </c>
      <c r="H526">
        <v>50</v>
      </c>
      <c r="I526">
        <v>145</v>
      </c>
      <c r="J526">
        <v>130</v>
      </c>
      <c r="K526">
        <v>30</v>
      </c>
      <c r="L526">
        <f>MAX(G526,I526)</f>
        <v>145</v>
      </c>
      <c r="M526">
        <f>MIN(H526,J526)</f>
        <v>50</v>
      </c>
      <c r="N526" s="1">
        <f>(F526*2+31)/2+60</f>
        <v>135.5</v>
      </c>
      <c r="O526" s="1">
        <f>(L526*2+31)/2+5</f>
        <v>165.5</v>
      </c>
      <c r="P526" s="1">
        <f>(M526*2+31)/2+5</f>
        <v>70.5</v>
      </c>
      <c r="Q526" s="1">
        <f>N526*P526</f>
        <v>9552.75</v>
      </c>
      <c r="R526" s="1">
        <f>((H526*2+31)/2+5)*N526</f>
        <v>9552.75</v>
      </c>
      <c r="S526" s="1">
        <f>((J526*2+31)/2+5)*N526</f>
        <v>20392.75</v>
      </c>
      <c r="T526" s="1">
        <v>271.21828120276865</v>
      </c>
      <c r="U526" s="1">
        <f>IF(T526&lt;200, 0, T526)</f>
        <v>271.21828120276865</v>
      </c>
      <c r="V526" s="5">
        <f>U526*O526</f>
        <v>44886.625539058208</v>
      </c>
      <c r="W526" s="2">
        <f>Q526/(constants!$B$1 * constants!$B$2 * (110/250) * AVERAGE(0.8, 1) * 1.5)</f>
        <v>1.4635930748850456</v>
      </c>
      <c r="X526" s="3">
        <v>2.6207186412510852E-2</v>
      </c>
      <c r="Y526" s="1">
        <f>(W526+X526)*O526</f>
        <v>246.56194324474561</v>
      </c>
      <c r="Z526" s="7">
        <v>1.1000000000000001</v>
      </c>
      <c r="AA526" s="7">
        <v>1</v>
      </c>
      <c r="AB526" s="1">
        <f>Y526*Z526*AA526</f>
        <v>271.21813756922018</v>
      </c>
      <c r="AC526" t="str">
        <f>CONCATENATE("https://wiki.52poke.com/wiki/", B526)</f>
        <v>https://wiki.52poke.com/wiki/魔灵珊瑚</v>
      </c>
      <c r="AD526" s="6">
        <f>(T526-AB526)^2</f>
        <v>2.0630596247653354E-8</v>
      </c>
      <c r="AE526" t="str">
        <f>IF(ISNUMBER(SEARCH(AE$1,$D526)),"T","")</f>
        <v/>
      </c>
      <c r="AF526" t="str">
        <f>IF(ISNUMBER(SEARCH(AF$1,$D526)),"T","")</f>
        <v/>
      </c>
      <c r="AG526" t="str">
        <f>IF(ISNUMBER(SEARCH(AG$1,$D526)),"T","")</f>
        <v/>
      </c>
      <c r="AH526" t="str">
        <f>IF(ISNUMBER(SEARCH(AH$1,$D526)),"T","")</f>
        <v/>
      </c>
      <c r="AI526" t="str">
        <f>IF(ISNUMBER(SEARCH(AI$1,$D526)),"T","")</f>
        <v/>
      </c>
      <c r="AJ526" t="str">
        <f>IF(ISNUMBER(SEARCH(AJ$1,$D526)),"T","")</f>
        <v/>
      </c>
      <c r="AK526" t="str">
        <f>IF(ISNUMBER(SEARCH(AK$1,$D526)),"T","")</f>
        <v/>
      </c>
      <c r="AL526" t="str">
        <f>IF(ISNUMBER(SEARCH(AL$1,$D526)),"T","")</f>
        <v/>
      </c>
      <c r="AM526" t="str">
        <f>IF(ISNUMBER(SEARCH(AM$1,$D526)),"T","")</f>
        <v/>
      </c>
      <c r="AN526" t="str">
        <f>IF(ISNUMBER(SEARCH(AN$1,$D526)),"T","")</f>
        <v/>
      </c>
      <c r="AO526" t="str">
        <f>IF(ISNUMBER(SEARCH(AO$1,$D526)),"T","")</f>
        <v/>
      </c>
      <c r="AP526" t="str">
        <f>IF(ISNUMBER(SEARCH(AP$1,$D526)),"T","")</f>
        <v/>
      </c>
      <c r="AQ526" t="str">
        <f>IF(ISNUMBER(SEARCH(AQ$1,$D526)),"T","")</f>
        <v/>
      </c>
      <c r="AR526" t="str">
        <f>IF(ISNUMBER(SEARCH(AR$1,$D526)),"T","")</f>
        <v>T</v>
      </c>
      <c r="AS526" t="str">
        <f>IF(ISNUMBER(SEARCH(AS$1,$D526)),"T","")</f>
        <v/>
      </c>
      <c r="AT526" t="str">
        <f>IF(ISNUMBER(SEARCH(AT$1,$D526)),"T","")</f>
        <v/>
      </c>
      <c r="AU526" t="str">
        <f>IF(ISNUMBER(SEARCH(AU$1,$D526)),"T","")</f>
        <v/>
      </c>
      <c r="AV526" t="str">
        <f>IF(ISNUMBER(SEARCH(AV$1,$D526)),"T","")</f>
        <v/>
      </c>
    </row>
    <row r="527" spans="1:48" x14ac:dyDescent="0.85">
      <c r="A527">
        <v>47</v>
      </c>
      <c r="B527" t="s">
        <v>121</v>
      </c>
      <c r="C527" t="s">
        <v>122</v>
      </c>
      <c r="D527" t="s">
        <v>119</v>
      </c>
      <c r="E527">
        <v>1</v>
      </c>
      <c r="F527">
        <v>60</v>
      </c>
      <c r="G527">
        <v>95</v>
      </c>
      <c r="H527">
        <v>80</v>
      </c>
      <c r="I527">
        <v>60</v>
      </c>
      <c r="J527">
        <v>80</v>
      </c>
      <c r="K527">
        <v>30</v>
      </c>
      <c r="L527">
        <f>MAX(G527,I527)</f>
        <v>95</v>
      </c>
      <c r="M527">
        <f>MIN(H527,J527)</f>
        <v>80</v>
      </c>
      <c r="N527" s="1">
        <f>(F527*2+31)/2+60</f>
        <v>135.5</v>
      </c>
      <c r="O527" s="1">
        <f>(L527*2+31)/2+5</f>
        <v>115.5</v>
      </c>
      <c r="P527" s="1">
        <f>(M527*2+31)/2+5</f>
        <v>100.5</v>
      </c>
      <c r="Q527" s="1">
        <f>N527*P527</f>
        <v>13617.75</v>
      </c>
      <c r="R527" s="1">
        <f>((H527*2+31)/2+5)*N527</f>
        <v>13617.75</v>
      </c>
      <c r="S527" s="1">
        <f>((J527*2+31)/2+5)*N527</f>
        <v>13617.75</v>
      </c>
      <c r="T527" s="1">
        <v>271.09116126655573</v>
      </c>
      <c r="U527" s="1">
        <f>IF(T527&lt;200, 0, T527)</f>
        <v>271.09116126655573</v>
      </c>
      <c r="V527" s="5">
        <f>U527*O527</f>
        <v>31311.029126287187</v>
      </c>
      <c r="W527" s="2">
        <f>Q527/(constants!$B$1 * constants!$B$2 * (110/250) * AVERAGE(0.8, 1) * 1.5)</f>
        <v>2.0863986386659161</v>
      </c>
      <c r="X527" s="3">
        <v>4.7336256034009039E-2</v>
      </c>
      <c r="Y527" s="1">
        <f>(W527+X527)*O527</f>
        <v>246.44638033784136</v>
      </c>
      <c r="Z527" s="7">
        <v>1.1000000000000001</v>
      </c>
      <c r="AA527" s="7">
        <v>1</v>
      </c>
      <c r="AB527" s="1">
        <f>Y527*Z527*AA527</f>
        <v>271.09101837162552</v>
      </c>
      <c r="AC527" t="str">
        <f>CONCATENATE("https://wiki.52poke.com/wiki/", B527)</f>
        <v>https://wiki.52poke.com/wiki/派拉斯特</v>
      </c>
      <c r="AD527" s="6">
        <f>(T527-AB527)^2</f>
        <v>2.041896107877594E-8</v>
      </c>
      <c r="AE527" t="str">
        <f>IF(ISNUMBER(SEARCH(AE$1,$D527)),"T","")</f>
        <v/>
      </c>
      <c r="AF527" t="str">
        <f>IF(ISNUMBER(SEARCH(AF$1,$D527)),"T","")</f>
        <v/>
      </c>
      <c r="AG527" t="str">
        <f>IF(ISNUMBER(SEARCH(AG$1,$D527)),"T","")</f>
        <v/>
      </c>
      <c r="AH527" t="str">
        <f>IF(ISNUMBER(SEARCH(AH$1,$D527)),"T","")</f>
        <v>T</v>
      </c>
      <c r="AI527" t="str">
        <f>IF(ISNUMBER(SEARCH(AI$1,$D527)),"T","")</f>
        <v/>
      </c>
      <c r="AJ527" t="str">
        <f>IF(ISNUMBER(SEARCH(AJ$1,$D527)),"T","")</f>
        <v/>
      </c>
      <c r="AK527" t="str">
        <f>IF(ISNUMBER(SEARCH(AK$1,$D527)),"T","")</f>
        <v/>
      </c>
      <c r="AL527" t="str">
        <f>IF(ISNUMBER(SEARCH(AL$1,$D527)),"T","")</f>
        <v/>
      </c>
      <c r="AM527" t="str">
        <f>IF(ISNUMBER(SEARCH(AM$1,$D527)),"T","")</f>
        <v/>
      </c>
      <c r="AN527" t="str">
        <f>IF(ISNUMBER(SEARCH(AN$1,$D527)),"T","")</f>
        <v/>
      </c>
      <c r="AO527" t="str">
        <f>IF(ISNUMBER(SEARCH(AO$1,$D527)),"T","")</f>
        <v/>
      </c>
      <c r="AP527" t="str">
        <f>IF(ISNUMBER(SEARCH(AP$1,$D527)),"T","")</f>
        <v>T</v>
      </c>
      <c r="AQ527" t="str">
        <f>IF(ISNUMBER(SEARCH(AQ$1,$D527)),"T","")</f>
        <v/>
      </c>
      <c r="AR527" t="str">
        <f>IF(ISNUMBER(SEARCH(AR$1,$D527)),"T","")</f>
        <v/>
      </c>
      <c r="AS527" t="str">
        <f>IF(ISNUMBER(SEARCH(AS$1,$D527)),"T","")</f>
        <v/>
      </c>
      <c r="AT527" t="str">
        <f>IF(ISNUMBER(SEARCH(AT$1,$D527)),"T","")</f>
        <v/>
      </c>
      <c r="AU527" t="str">
        <f>IF(ISNUMBER(SEARCH(AU$1,$D527)),"T","")</f>
        <v/>
      </c>
      <c r="AV527" t="str">
        <f>IF(ISNUMBER(SEARCH(AV$1,$D527)),"T","")</f>
        <v/>
      </c>
    </row>
    <row r="528" spans="1:48" x14ac:dyDescent="0.85">
      <c r="A528">
        <v>110</v>
      </c>
      <c r="B528" t="s">
        <v>269</v>
      </c>
      <c r="C528" t="s">
        <v>271</v>
      </c>
      <c r="D528" t="s">
        <v>270</v>
      </c>
      <c r="E528">
        <v>1</v>
      </c>
      <c r="F528">
        <v>65</v>
      </c>
      <c r="G528">
        <v>90</v>
      </c>
      <c r="H528">
        <v>120</v>
      </c>
      <c r="I528">
        <v>85</v>
      </c>
      <c r="J528">
        <v>70</v>
      </c>
      <c r="K528">
        <v>60</v>
      </c>
      <c r="L528">
        <f>MAX(G528,I528)</f>
        <v>90</v>
      </c>
      <c r="M528">
        <f>MIN(H528,J528)</f>
        <v>70</v>
      </c>
      <c r="N528" s="1">
        <f>(F528*2+31)/2+60</f>
        <v>140.5</v>
      </c>
      <c r="O528" s="1">
        <f>(L528*2+31)/2+5</f>
        <v>110.5</v>
      </c>
      <c r="P528" s="1">
        <f>(M528*2+31)/2+5</f>
        <v>90.5</v>
      </c>
      <c r="Q528" s="1">
        <f>N528*P528</f>
        <v>12715.25</v>
      </c>
      <c r="R528" s="1">
        <f>((H528*2+31)/2+5)*N528</f>
        <v>19740.25</v>
      </c>
      <c r="S528" s="1">
        <f>((J528*2+31)/2+5)*N528</f>
        <v>12715.25</v>
      </c>
      <c r="T528" s="1">
        <v>270.32264484430959</v>
      </c>
      <c r="U528" s="1">
        <f>IF(T528&lt;200, 0, T528)</f>
        <v>270.32264484430959</v>
      </c>
      <c r="V528" s="5">
        <f>U528*O528</f>
        <v>29870.652255296209</v>
      </c>
      <c r="W528" s="2">
        <f>Q528/(constants!$B$1 * constants!$B$2 * (110/250) * AVERAGE(0.8, 1) * 1.5)</f>
        <v>1.9481250786875066</v>
      </c>
      <c r="X528" s="3">
        <v>0.27583639556614881</v>
      </c>
      <c r="Y528" s="1">
        <f>(W528+X528)*O528</f>
        <v>245.74774290502893</v>
      </c>
      <c r="Z528" s="7">
        <v>1.1000000000000001</v>
      </c>
      <c r="AA528" s="7">
        <v>1</v>
      </c>
      <c r="AB528" s="1">
        <f>Y528*Z528*AA528</f>
        <v>270.32251719553182</v>
      </c>
      <c r="AC528" t="str">
        <f>CONCATENATE("https://wiki.52poke.com/wiki/", B528)</f>
        <v>https://wiki.52poke.com/wiki/双弹瓦斯</v>
      </c>
      <c r="AD528" s="6">
        <f>(T528-AB528)^2</f>
        <v>1.6294210468030154E-8</v>
      </c>
      <c r="AE528" t="str">
        <f>IF(ISNUMBER(SEARCH(AE$1,$D528)),"T","")</f>
        <v/>
      </c>
      <c r="AF528" t="str">
        <f>IF(ISNUMBER(SEARCH(AF$1,$D528)),"T","")</f>
        <v/>
      </c>
      <c r="AG528" t="str">
        <f>IF(ISNUMBER(SEARCH(AG$1,$D528)),"T","")</f>
        <v/>
      </c>
      <c r="AH528" t="str">
        <f>IF(ISNUMBER(SEARCH(AH$1,$D528)),"T","")</f>
        <v/>
      </c>
      <c r="AI528" t="str">
        <f>IF(ISNUMBER(SEARCH(AI$1,$D528)),"T","")</f>
        <v/>
      </c>
      <c r="AJ528" t="str">
        <f>IF(ISNUMBER(SEARCH(AJ$1,$D528)),"T","")</f>
        <v/>
      </c>
      <c r="AK528" t="str">
        <f>IF(ISNUMBER(SEARCH(AK$1,$D528)),"T","")</f>
        <v/>
      </c>
      <c r="AL528" t="str">
        <f>IF(ISNUMBER(SEARCH(AL$1,$D528)),"T","")</f>
        <v>T</v>
      </c>
      <c r="AM528" t="str">
        <f>IF(ISNUMBER(SEARCH(AM$1,$D528)),"T","")</f>
        <v/>
      </c>
      <c r="AN528" t="str">
        <f>IF(ISNUMBER(SEARCH(AN$1,$D528)),"T","")</f>
        <v/>
      </c>
      <c r="AO528" t="str">
        <f>IF(ISNUMBER(SEARCH(AO$1,$D528)),"T","")</f>
        <v/>
      </c>
      <c r="AP528" t="str">
        <f>IF(ISNUMBER(SEARCH(AP$1,$D528)),"T","")</f>
        <v/>
      </c>
      <c r="AQ528" t="str">
        <f>IF(ISNUMBER(SEARCH(AQ$1,$D528)),"T","")</f>
        <v/>
      </c>
      <c r="AR528" t="str">
        <f>IF(ISNUMBER(SEARCH(AR$1,$D528)),"T","")</f>
        <v/>
      </c>
      <c r="AS528" t="str">
        <f>IF(ISNUMBER(SEARCH(AS$1,$D528)),"T","")</f>
        <v/>
      </c>
      <c r="AT528" t="str">
        <f>IF(ISNUMBER(SEARCH(AT$1,$D528)),"T","")</f>
        <v/>
      </c>
      <c r="AU528" t="str">
        <f>IF(ISNUMBER(SEARCH(AU$1,$D528)),"T","")</f>
        <v/>
      </c>
      <c r="AV528" t="str">
        <f>IF(ISNUMBER(SEARCH(AV$1,$D528)),"T","")</f>
        <v>T</v>
      </c>
    </row>
    <row r="529" spans="1:48" x14ac:dyDescent="0.85">
      <c r="A529">
        <v>288</v>
      </c>
      <c r="B529" t="s">
        <v>666</v>
      </c>
      <c r="C529" t="s">
        <v>667</v>
      </c>
      <c r="D529" t="s">
        <v>265</v>
      </c>
      <c r="E529">
        <v>3</v>
      </c>
      <c r="F529">
        <v>80</v>
      </c>
      <c r="G529">
        <v>80</v>
      </c>
      <c r="H529">
        <v>80</v>
      </c>
      <c r="I529">
        <v>55</v>
      </c>
      <c r="J529">
        <v>55</v>
      </c>
      <c r="K529">
        <v>90</v>
      </c>
      <c r="L529">
        <f>MAX(G529,I529)</f>
        <v>80</v>
      </c>
      <c r="M529">
        <f>MIN(H529,J529)</f>
        <v>55</v>
      </c>
      <c r="N529" s="1">
        <f>(F529*2+31)/2+60</f>
        <v>155.5</v>
      </c>
      <c r="O529" s="1">
        <f>(L529*2+31)/2+5</f>
        <v>100.5</v>
      </c>
      <c r="P529" s="1">
        <f>(M529*2+31)/2+5</f>
        <v>75.5</v>
      </c>
      <c r="Q529" s="1">
        <f>N529*P529</f>
        <v>11740.25</v>
      </c>
      <c r="R529" s="1">
        <f>((H529*2+31)/2+5)*N529</f>
        <v>15627.75</v>
      </c>
      <c r="S529" s="1">
        <f>((J529*2+31)/2+5)*N529</f>
        <v>11740.25</v>
      </c>
      <c r="T529" s="1">
        <v>267.70297323655126</v>
      </c>
      <c r="U529" s="1">
        <f>IF(T529&lt;200, 0, T529)</f>
        <v>267.70297323655126</v>
      </c>
      <c r="V529" s="5">
        <f>U529*O529</f>
        <v>26904.1488102734</v>
      </c>
      <c r="W529" s="2">
        <f>Q529/(constants!$B$1 * constants!$B$2 * (110/250) * AVERAGE(0.8, 1) * 1.5)</f>
        <v>1.7987436704005819</v>
      </c>
      <c r="X529" s="3">
        <v>0.62281097493597715</v>
      </c>
      <c r="Y529" s="1">
        <f>(W529+X529)*O529</f>
        <v>243.36624185632417</v>
      </c>
      <c r="Z529" s="7">
        <v>1.1000000000000001</v>
      </c>
      <c r="AA529" s="7">
        <v>1</v>
      </c>
      <c r="AB529" s="1">
        <f>Y529*Z529*AA529</f>
        <v>267.70286604195661</v>
      </c>
      <c r="AC529" t="str">
        <f>CONCATENATE("https://wiki.52poke.com/wiki/", B529)</f>
        <v>https://wiki.52poke.com/wiki/过动猿</v>
      </c>
      <c r="AD529" s="6">
        <f>(T529-AB529)^2</f>
        <v>1.1490681121707892E-8</v>
      </c>
      <c r="AE529" t="str">
        <f>IF(ISNUMBER(SEARCH(AE$1,$D529)),"T","")</f>
        <v>T</v>
      </c>
      <c r="AF529" t="str">
        <f>IF(ISNUMBER(SEARCH(AF$1,$D529)),"T","")</f>
        <v/>
      </c>
      <c r="AG529" t="str">
        <f>IF(ISNUMBER(SEARCH(AG$1,$D529)),"T","")</f>
        <v/>
      </c>
      <c r="AH529" t="str">
        <f>IF(ISNUMBER(SEARCH(AH$1,$D529)),"T","")</f>
        <v/>
      </c>
      <c r="AI529" t="str">
        <f>IF(ISNUMBER(SEARCH(AI$1,$D529)),"T","")</f>
        <v/>
      </c>
      <c r="AJ529" t="str">
        <f>IF(ISNUMBER(SEARCH(AJ$1,$D529)),"T","")</f>
        <v/>
      </c>
      <c r="AK529" t="str">
        <f>IF(ISNUMBER(SEARCH(AK$1,$D529)),"T","")</f>
        <v/>
      </c>
      <c r="AL529" t="str">
        <f>IF(ISNUMBER(SEARCH(AL$1,$D529)),"T","")</f>
        <v/>
      </c>
      <c r="AM529" t="str">
        <f>IF(ISNUMBER(SEARCH(AM$1,$D529)),"T","")</f>
        <v/>
      </c>
      <c r="AN529" t="str">
        <f>IF(ISNUMBER(SEARCH(AN$1,$D529)),"T","")</f>
        <v/>
      </c>
      <c r="AO529" t="str">
        <f>IF(ISNUMBER(SEARCH(AO$1,$D529)),"T","")</f>
        <v/>
      </c>
      <c r="AP529" t="str">
        <f>IF(ISNUMBER(SEARCH(AP$1,$D529)),"T","")</f>
        <v/>
      </c>
      <c r="AQ529" t="str">
        <f>IF(ISNUMBER(SEARCH(AQ$1,$D529)),"T","")</f>
        <v/>
      </c>
      <c r="AR529" t="str">
        <f>IF(ISNUMBER(SEARCH(AR$1,$D529)),"T","")</f>
        <v/>
      </c>
      <c r="AS529" t="str">
        <f>IF(ISNUMBER(SEARCH(AS$1,$D529)),"T","")</f>
        <v/>
      </c>
      <c r="AT529" t="str">
        <f>IF(ISNUMBER(SEARCH(AT$1,$D529)),"T","")</f>
        <v/>
      </c>
      <c r="AU529" t="str">
        <f>IF(ISNUMBER(SEARCH(AU$1,$D529)),"T","")</f>
        <v/>
      </c>
      <c r="AV529" t="str">
        <f>IF(ISNUMBER(SEARCH(AV$1,$D529)),"T","")</f>
        <v/>
      </c>
    </row>
    <row r="530" spans="1:48" x14ac:dyDescent="0.85">
      <c r="A530">
        <v>313</v>
      </c>
      <c r="B530" t="s">
        <v>722</v>
      </c>
      <c r="C530" t="s">
        <v>723</v>
      </c>
      <c r="D530" t="s">
        <v>32</v>
      </c>
      <c r="E530">
        <v>3</v>
      </c>
      <c r="F530">
        <v>65</v>
      </c>
      <c r="G530">
        <v>73</v>
      </c>
      <c r="H530">
        <v>75</v>
      </c>
      <c r="I530">
        <v>47</v>
      </c>
      <c r="J530">
        <v>85</v>
      </c>
      <c r="K530">
        <v>85</v>
      </c>
      <c r="L530">
        <f>MAX(G530,I530)</f>
        <v>73</v>
      </c>
      <c r="M530">
        <f>MIN(H530,J530)</f>
        <v>75</v>
      </c>
      <c r="N530" s="1">
        <f>(F530*2+31)/2+60</f>
        <v>140.5</v>
      </c>
      <c r="O530" s="1">
        <f>(L530*2+31)/2+5</f>
        <v>93.5</v>
      </c>
      <c r="P530" s="1">
        <f>(M530*2+31)/2+5</f>
        <v>95.5</v>
      </c>
      <c r="Q530" s="1">
        <f>N530*P530</f>
        <v>13417.75</v>
      </c>
      <c r="R530" s="1">
        <f>((H530*2+31)/2+5)*N530</f>
        <v>13417.75</v>
      </c>
      <c r="S530" s="1">
        <f>((J530*2+31)/2+5)*N530</f>
        <v>14822.75</v>
      </c>
      <c r="T530" s="1">
        <v>267.68907487054958</v>
      </c>
      <c r="U530" s="1">
        <f>IF(T530&lt;200, 0, T530)</f>
        <v>267.68907487054958</v>
      </c>
      <c r="V530" s="5">
        <f>U530*O530</f>
        <v>25028.928500396385</v>
      </c>
      <c r="W530" s="2">
        <f>Q530/(constants!$B$1 * constants!$B$2 * (110/250) * AVERAGE(0.8, 1) * 1.5)</f>
        <v>2.0557562985044959</v>
      </c>
      <c r="X530" s="3">
        <v>0.54695600963954027</v>
      </c>
      <c r="Y530" s="1">
        <f>(W530+X530)*O530</f>
        <v>243.35360081146737</v>
      </c>
      <c r="Z530" s="7">
        <v>1.1000000000000001</v>
      </c>
      <c r="AA530" s="7">
        <v>1</v>
      </c>
      <c r="AB530" s="1">
        <f>Y530*Z530*AA530</f>
        <v>267.68896089261415</v>
      </c>
      <c r="AC530" t="str">
        <f>CONCATENATE("https://wiki.52poke.com/wiki/", B530)</f>
        <v>https://wiki.52poke.com/wiki/电萤虫</v>
      </c>
      <c r="AD530" s="6">
        <f>(T530-AB530)^2</f>
        <v>1.2990969764328143E-8</v>
      </c>
      <c r="AE530" t="str">
        <f>IF(ISNUMBER(SEARCH(AE$1,$D530)),"T","")</f>
        <v/>
      </c>
      <c r="AF530" t="str">
        <f>IF(ISNUMBER(SEARCH(AF$1,$D530)),"T","")</f>
        <v/>
      </c>
      <c r="AG530" t="str">
        <f>IF(ISNUMBER(SEARCH(AG$1,$D530)),"T","")</f>
        <v/>
      </c>
      <c r="AH530" t="str">
        <f>IF(ISNUMBER(SEARCH(AH$1,$D530)),"T","")</f>
        <v/>
      </c>
      <c r="AI530" t="str">
        <f>IF(ISNUMBER(SEARCH(AI$1,$D530)),"T","")</f>
        <v/>
      </c>
      <c r="AJ530" t="str">
        <f>IF(ISNUMBER(SEARCH(AJ$1,$D530)),"T","")</f>
        <v/>
      </c>
      <c r="AK530" t="str">
        <f>IF(ISNUMBER(SEARCH(AK$1,$D530)),"T","")</f>
        <v/>
      </c>
      <c r="AL530" t="str">
        <f>IF(ISNUMBER(SEARCH(AL$1,$D530)),"T","")</f>
        <v/>
      </c>
      <c r="AM530" t="str">
        <f>IF(ISNUMBER(SEARCH(AM$1,$D530)),"T","")</f>
        <v/>
      </c>
      <c r="AN530" t="str">
        <f>IF(ISNUMBER(SEARCH(AN$1,$D530)),"T","")</f>
        <v/>
      </c>
      <c r="AO530" t="str">
        <f>IF(ISNUMBER(SEARCH(AO$1,$D530)),"T","")</f>
        <v/>
      </c>
      <c r="AP530" t="str">
        <f>IF(ISNUMBER(SEARCH(AP$1,$D530)),"T","")</f>
        <v>T</v>
      </c>
      <c r="AQ530" t="str">
        <f>IF(ISNUMBER(SEARCH(AQ$1,$D530)),"T","")</f>
        <v/>
      </c>
      <c r="AR530" t="str">
        <f>IF(ISNUMBER(SEARCH(AR$1,$D530)),"T","")</f>
        <v/>
      </c>
      <c r="AS530" t="str">
        <f>IF(ISNUMBER(SEARCH(AS$1,$D530)),"T","")</f>
        <v/>
      </c>
      <c r="AT530" t="str">
        <f>IF(ISNUMBER(SEARCH(AT$1,$D530)),"T","")</f>
        <v/>
      </c>
      <c r="AU530" t="str">
        <f>IF(ISNUMBER(SEARCH(AU$1,$D530)),"T","")</f>
        <v/>
      </c>
      <c r="AV530" t="str">
        <f>IF(ISNUMBER(SEARCH(AV$1,$D530)),"T","")</f>
        <v/>
      </c>
    </row>
    <row r="531" spans="1:48" x14ac:dyDescent="0.85">
      <c r="A531">
        <v>314</v>
      </c>
      <c r="B531" t="s">
        <v>724</v>
      </c>
      <c r="C531" t="s">
        <v>725</v>
      </c>
      <c r="D531" t="s">
        <v>32</v>
      </c>
      <c r="E531">
        <v>3</v>
      </c>
      <c r="F531">
        <v>65</v>
      </c>
      <c r="G531">
        <v>47</v>
      </c>
      <c r="H531">
        <v>75</v>
      </c>
      <c r="I531">
        <v>73</v>
      </c>
      <c r="J531">
        <v>85</v>
      </c>
      <c r="K531">
        <v>85</v>
      </c>
      <c r="L531">
        <f>MAX(G531,I531)</f>
        <v>73</v>
      </c>
      <c r="M531">
        <f>MIN(H531,J531)</f>
        <v>75</v>
      </c>
      <c r="N531" s="1">
        <f>(F531*2+31)/2+60</f>
        <v>140.5</v>
      </c>
      <c r="O531" s="1">
        <f>(L531*2+31)/2+5</f>
        <v>93.5</v>
      </c>
      <c r="P531" s="1">
        <f>(M531*2+31)/2+5</f>
        <v>95.5</v>
      </c>
      <c r="Q531" s="1">
        <f>N531*P531</f>
        <v>13417.75</v>
      </c>
      <c r="R531" s="1">
        <f>((H531*2+31)/2+5)*N531</f>
        <v>13417.75</v>
      </c>
      <c r="S531" s="1">
        <f>((J531*2+31)/2+5)*N531</f>
        <v>14822.75</v>
      </c>
      <c r="T531" s="1">
        <v>267.57781528846255</v>
      </c>
      <c r="U531" s="1">
        <f>IF(T531&lt;200, 0, T531)</f>
        <v>267.57781528846255</v>
      </c>
      <c r="V531" s="5">
        <f>U531*O531</f>
        <v>25018.525729471246</v>
      </c>
      <c r="W531" s="2">
        <f>Q531/(constants!$B$1 * constants!$B$2 * (110/250) * AVERAGE(0.8, 1) * 1.5)</f>
        <v>2.0557562985044959</v>
      </c>
      <c r="X531" s="3">
        <v>0.5458742441355342</v>
      </c>
      <c r="Y531" s="1">
        <f>(W531+X531)*O531</f>
        <v>243.25245573684279</v>
      </c>
      <c r="Z531" s="7">
        <v>1.1000000000000001</v>
      </c>
      <c r="AA531" s="7">
        <v>1</v>
      </c>
      <c r="AB531" s="1">
        <f>Y531*Z531*AA531</f>
        <v>267.57770131052712</v>
      </c>
      <c r="AC531" t="str">
        <f>CONCATENATE("https://wiki.52poke.com/wiki/", B531)</f>
        <v>https://wiki.52poke.com/wiki/甜甜萤</v>
      </c>
      <c r="AD531" s="6">
        <f>(T531-AB531)^2</f>
        <v>1.2990969764328143E-8</v>
      </c>
      <c r="AE531" t="str">
        <f>IF(ISNUMBER(SEARCH(AE$1,$D531)),"T","")</f>
        <v/>
      </c>
      <c r="AF531" t="str">
        <f>IF(ISNUMBER(SEARCH(AF$1,$D531)),"T","")</f>
        <v/>
      </c>
      <c r="AG531" t="str">
        <f>IF(ISNUMBER(SEARCH(AG$1,$D531)),"T","")</f>
        <v/>
      </c>
      <c r="AH531" t="str">
        <f>IF(ISNUMBER(SEARCH(AH$1,$D531)),"T","")</f>
        <v/>
      </c>
      <c r="AI531" t="str">
        <f>IF(ISNUMBER(SEARCH(AI$1,$D531)),"T","")</f>
        <v/>
      </c>
      <c r="AJ531" t="str">
        <f>IF(ISNUMBER(SEARCH(AJ$1,$D531)),"T","")</f>
        <v/>
      </c>
      <c r="AK531" t="str">
        <f>IF(ISNUMBER(SEARCH(AK$1,$D531)),"T","")</f>
        <v/>
      </c>
      <c r="AL531" t="str">
        <f>IF(ISNUMBER(SEARCH(AL$1,$D531)),"T","")</f>
        <v/>
      </c>
      <c r="AM531" t="str">
        <f>IF(ISNUMBER(SEARCH(AM$1,$D531)),"T","")</f>
        <v/>
      </c>
      <c r="AN531" t="str">
        <f>IF(ISNUMBER(SEARCH(AN$1,$D531)),"T","")</f>
        <v/>
      </c>
      <c r="AO531" t="str">
        <f>IF(ISNUMBER(SEARCH(AO$1,$D531)),"T","")</f>
        <v/>
      </c>
      <c r="AP531" t="str">
        <f>IF(ISNUMBER(SEARCH(AP$1,$D531)),"T","")</f>
        <v>T</v>
      </c>
      <c r="AQ531" t="str">
        <f>IF(ISNUMBER(SEARCH(AQ$1,$D531)),"T","")</f>
        <v/>
      </c>
      <c r="AR531" t="str">
        <f>IF(ISNUMBER(SEARCH(AR$1,$D531)),"T","")</f>
        <v/>
      </c>
      <c r="AS531" t="str">
        <f>IF(ISNUMBER(SEARCH(AS$1,$D531)),"T","")</f>
        <v/>
      </c>
      <c r="AT531" t="str">
        <f>IF(ISNUMBER(SEARCH(AT$1,$D531)),"T","")</f>
        <v/>
      </c>
      <c r="AU531" t="str">
        <f>IF(ISNUMBER(SEARCH(AU$1,$D531)),"T","")</f>
        <v/>
      </c>
      <c r="AV531" t="str">
        <f>IF(ISNUMBER(SEARCH(AV$1,$D531)),"T","")</f>
        <v/>
      </c>
    </row>
    <row r="532" spans="1:48" x14ac:dyDescent="0.85">
      <c r="A532">
        <v>871</v>
      </c>
      <c r="B532" t="s">
        <v>1925</v>
      </c>
      <c r="C532" t="s">
        <v>1926</v>
      </c>
      <c r="D532" t="s">
        <v>68</v>
      </c>
      <c r="E532">
        <v>8</v>
      </c>
      <c r="F532">
        <v>48</v>
      </c>
      <c r="G532">
        <v>101</v>
      </c>
      <c r="H532">
        <v>95</v>
      </c>
      <c r="I532">
        <v>91</v>
      </c>
      <c r="J532">
        <v>85</v>
      </c>
      <c r="K532">
        <v>15</v>
      </c>
      <c r="L532">
        <f>MAX(G532,I532)</f>
        <v>101</v>
      </c>
      <c r="M532">
        <f>MIN(H532,J532)</f>
        <v>85</v>
      </c>
      <c r="N532" s="1">
        <f>(F532*2+31)/2+60</f>
        <v>123.5</v>
      </c>
      <c r="O532" s="1">
        <f>(L532*2+31)/2+5</f>
        <v>121.5</v>
      </c>
      <c r="P532" s="1">
        <f>(M532*2+31)/2+5</f>
        <v>105.5</v>
      </c>
      <c r="Q532" s="1">
        <f>N532*P532</f>
        <v>13029.25</v>
      </c>
      <c r="R532" s="1">
        <f>((H532*2+31)/2+5)*N532</f>
        <v>14264.25</v>
      </c>
      <c r="S532" s="1">
        <f>((J532*2+31)/2+5)*N532</f>
        <v>13029.25</v>
      </c>
      <c r="T532" s="1">
        <v>267.29235199844709</v>
      </c>
      <c r="U532" s="1">
        <f>IF(T532&lt;200, 0, T532)</f>
        <v>267.29235199844709</v>
      </c>
      <c r="V532" s="5">
        <f>U532*O532</f>
        <v>32476.020767811322</v>
      </c>
      <c r="W532" s="2">
        <f>Q532/(constants!$B$1 * constants!$B$2 * (110/250) * AVERAGE(0.8, 1) * 1.5)</f>
        <v>1.9962335527409367</v>
      </c>
      <c r="X532" s="3">
        <v>3.7081470457936971E-3</v>
      </c>
      <c r="Y532" s="1">
        <f>(W532+X532)*O532</f>
        <v>242.99291652408775</v>
      </c>
      <c r="Z532" s="7">
        <v>1.1000000000000001</v>
      </c>
      <c r="AA532" s="7">
        <v>1</v>
      </c>
      <c r="AB532" s="1">
        <f>Y532*Z532*AA532</f>
        <v>267.29220817649656</v>
      </c>
      <c r="AC532" t="str">
        <f>CONCATENATE("https://wiki.52poke.com/wiki/", B532)</f>
        <v>https://wiki.52poke.com/wiki/啪嚓海胆</v>
      </c>
      <c r="AD532" s="6">
        <f>(T532-AB532)^2</f>
        <v>2.0684753454342809E-8</v>
      </c>
      <c r="AE532" t="str">
        <f>IF(ISNUMBER(SEARCH(AE$1,$D532)),"T","")</f>
        <v/>
      </c>
      <c r="AF532" t="str">
        <f>IF(ISNUMBER(SEARCH(AF$1,$D532)),"T","")</f>
        <v/>
      </c>
      <c r="AG532" t="str">
        <f>IF(ISNUMBER(SEARCH(AG$1,$D532)),"T","")</f>
        <v/>
      </c>
      <c r="AH532" t="str">
        <f>IF(ISNUMBER(SEARCH(AH$1,$D532)),"T","")</f>
        <v/>
      </c>
      <c r="AI532" t="str">
        <f>IF(ISNUMBER(SEARCH(AI$1,$D532)),"T","")</f>
        <v>T</v>
      </c>
      <c r="AJ532" t="str">
        <f>IF(ISNUMBER(SEARCH(AJ$1,$D532)),"T","")</f>
        <v/>
      </c>
      <c r="AK532" t="str">
        <f>IF(ISNUMBER(SEARCH(AK$1,$D532)),"T","")</f>
        <v/>
      </c>
      <c r="AL532" t="str">
        <f>IF(ISNUMBER(SEARCH(AL$1,$D532)),"T","")</f>
        <v/>
      </c>
      <c r="AM532" t="str">
        <f>IF(ISNUMBER(SEARCH(AM$1,$D532)),"T","")</f>
        <v/>
      </c>
      <c r="AN532" t="str">
        <f>IF(ISNUMBER(SEARCH(AN$1,$D532)),"T","")</f>
        <v/>
      </c>
      <c r="AO532" t="str">
        <f>IF(ISNUMBER(SEARCH(AO$1,$D532)),"T","")</f>
        <v/>
      </c>
      <c r="AP532" t="str">
        <f>IF(ISNUMBER(SEARCH(AP$1,$D532)),"T","")</f>
        <v/>
      </c>
      <c r="AQ532" t="str">
        <f>IF(ISNUMBER(SEARCH(AQ$1,$D532)),"T","")</f>
        <v/>
      </c>
      <c r="AR532" t="str">
        <f>IF(ISNUMBER(SEARCH(AR$1,$D532)),"T","")</f>
        <v/>
      </c>
      <c r="AS532" t="str">
        <f>IF(ISNUMBER(SEARCH(AS$1,$D532)),"T","")</f>
        <v/>
      </c>
      <c r="AT532" t="str">
        <f>IF(ISNUMBER(SEARCH(AT$1,$D532)),"T","")</f>
        <v/>
      </c>
      <c r="AU532" t="str">
        <f>IF(ISNUMBER(SEARCH(AU$1,$D532)),"T","")</f>
        <v/>
      </c>
      <c r="AV532" t="str">
        <f>IF(ISNUMBER(SEARCH(AV$1,$D532)),"T","")</f>
        <v/>
      </c>
    </row>
    <row r="533" spans="1:48" x14ac:dyDescent="0.85">
      <c r="A533">
        <v>195</v>
      </c>
      <c r="B533" t="s">
        <v>458</v>
      </c>
      <c r="C533" t="s">
        <v>460</v>
      </c>
      <c r="D533" t="s">
        <v>459</v>
      </c>
      <c r="E533">
        <v>2</v>
      </c>
      <c r="F533">
        <v>95</v>
      </c>
      <c r="G533">
        <v>85</v>
      </c>
      <c r="H533">
        <v>85</v>
      </c>
      <c r="I533">
        <v>65</v>
      </c>
      <c r="J533">
        <v>65</v>
      </c>
      <c r="K533">
        <v>35</v>
      </c>
      <c r="L533">
        <f>MAX(G533,I533)</f>
        <v>85</v>
      </c>
      <c r="M533">
        <f>MIN(H533,J533)</f>
        <v>65</v>
      </c>
      <c r="N533" s="1">
        <f>(F533*2+31)/2+60</f>
        <v>170.5</v>
      </c>
      <c r="O533" s="1">
        <f>(L533*2+31)/2+5</f>
        <v>105.5</v>
      </c>
      <c r="P533" s="1">
        <f>(M533*2+31)/2+5</f>
        <v>85.5</v>
      </c>
      <c r="Q533" s="1">
        <f>N533*P533</f>
        <v>14577.75</v>
      </c>
      <c r="R533" s="1">
        <f>((H533*2+31)/2+5)*N533</f>
        <v>17987.75</v>
      </c>
      <c r="S533" s="1">
        <f>((J533*2+31)/2+5)*N533</f>
        <v>14577.75</v>
      </c>
      <c r="T533" s="1">
        <v>266.87281758394255</v>
      </c>
      <c r="U533" s="1">
        <f>IF(T533&lt;200, 0, T533)</f>
        <v>266.87281758394255</v>
      </c>
      <c r="V533" s="5">
        <f>U533*O533</f>
        <v>28155.082255105939</v>
      </c>
      <c r="W533" s="2">
        <f>Q533/(constants!$B$1 * constants!$B$2 * (110/250) * AVERAGE(0.8, 1) * 1.5)</f>
        <v>2.2334818714407345</v>
      </c>
      <c r="X533" s="3">
        <v>6.6153439713797724E-2</v>
      </c>
      <c r="Y533" s="1">
        <f>(W533+X533)*O533</f>
        <v>242.61152532680316</v>
      </c>
      <c r="Z533" s="7">
        <v>1.1000000000000001</v>
      </c>
      <c r="AA533" s="7">
        <v>1</v>
      </c>
      <c r="AB533" s="1">
        <f>Y533*Z533*AA533</f>
        <v>266.87267785948347</v>
      </c>
      <c r="AC533" t="str">
        <f>CONCATENATE("https://wiki.52poke.com/wiki/", B533)</f>
        <v>https://wiki.52poke.com/wiki/沼王</v>
      </c>
      <c r="AD533" s="6">
        <f>(T533-AB533)^2</f>
        <v>1.9522924463757038E-8</v>
      </c>
      <c r="AE533" t="str">
        <f>IF(ISNUMBER(SEARCH(AE$1,$D533)),"T","")</f>
        <v/>
      </c>
      <c r="AF533" t="str">
        <f>IF(ISNUMBER(SEARCH(AF$1,$D533)),"T","")</f>
        <v/>
      </c>
      <c r="AG533" t="str">
        <f>IF(ISNUMBER(SEARCH(AG$1,$D533)),"T","")</f>
        <v>T</v>
      </c>
      <c r="AH533" t="str">
        <f>IF(ISNUMBER(SEARCH(AH$1,$D533)),"T","")</f>
        <v/>
      </c>
      <c r="AI533" t="str">
        <f>IF(ISNUMBER(SEARCH(AI$1,$D533)),"T","")</f>
        <v/>
      </c>
      <c r="AJ533" t="str">
        <f>IF(ISNUMBER(SEARCH(AJ$1,$D533)),"T","")</f>
        <v/>
      </c>
      <c r="AK533" t="str">
        <f>IF(ISNUMBER(SEARCH(AK$1,$D533)),"T","")</f>
        <v/>
      </c>
      <c r="AL533" t="str">
        <f>IF(ISNUMBER(SEARCH(AL$1,$D533)),"T","")</f>
        <v/>
      </c>
      <c r="AM533" t="str">
        <f>IF(ISNUMBER(SEARCH(AM$1,$D533)),"T","")</f>
        <v>T</v>
      </c>
      <c r="AN533" t="str">
        <f>IF(ISNUMBER(SEARCH(AN$1,$D533)),"T","")</f>
        <v/>
      </c>
      <c r="AO533" t="str">
        <f>IF(ISNUMBER(SEARCH(AO$1,$D533)),"T","")</f>
        <v/>
      </c>
      <c r="AP533" t="str">
        <f>IF(ISNUMBER(SEARCH(AP$1,$D533)),"T","")</f>
        <v/>
      </c>
      <c r="AQ533" t="str">
        <f>IF(ISNUMBER(SEARCH(AQ$1,$D533)),"T","")</f>
        <v/>
      </c>
      <c r="AR533" t="str">
        <f>IF(ISNUMBER(SEARCH(AR$1,$D533)),"T","")</f>
        <v/>
      </c>
      <c r="AS533" t="str">
        <f>IF(ISNUMBER(SEARCH(AS$1,$D533)),"T","")</f>
        <v/>
      </c>
      <c r="AT533" t="str">
        <f>IF(ISNUMBER(SEARCH(AT$1,$D533)),"T","")</f>
        <v/>
      </c>
      <c r="AU533" t="str">
        <f>IF(ISNUMBER(SEARCH(AU$1,$D533)),"T","")</f>
        <v/>
      </c>
      <c r="AV533" t="str">
        <f>IF(ISNUMBER(SEARCH(AV$1,$D533)),"T","")</f>
        <v/>
      </c>
    </row>
    <row r="534" spans="1:48" x14ac:dyDescent="0.85">
      <c r="A534">
        <v>980</v>
      </c>
      <c r="B534" t="s">
        <v>2164</v>
      </c>
      <c r="C534" t="s">
        <v>2165</v>
      </c>
      <c r="D534" t="s">
        <v>83</v>
      </c>
      <c r="E534">
        <v>9</v>
      </c>
      <c r="F534">
        <v>130</v>
      </c>
      <c r="G534">
        <v>75</v>
      </c>
      <c r="H534">
        <v>60</v>
      </c>
      <c r="I534">
        <v>45</v>
      </c>
      <c r="J534">
        <v>100</v>
      </c>
      <c r="K534">
        <v>20</v>
      </c>
      <c r="L534">
        <f>MAX(G534,I534)</f>
        <v>75</v>
      </c>
      <c r="M534">
        <f>MIN(H534,J534)</f>
        <v>60</v>
      </c>
      <c r="N534" s="1">
        <f>(F534*2+31)/2+60</f>
        <v>205.5</v>
      </c>
      <c r="O534" s="1">
        <f>(L534*2+31)/2+5</f>
        <v>95.5</v>
      </c>
      <c r="P534" s="1">
        <f>(M534*2+31)/2+5</f>
        <v>80.5</v>
      </c>
      <c r="Q534" s="1">
        <f>N534*P534</f>
        <v>16542.75</v>
      </c>
      <c r="R534" s="1">
        <f>((H534*2+31)/2+5)*N534</f>
        <v>16542.75</v>
      </c>
      <c r="S534" s="1">
        <f>((J534*2+31)/2+5)*N534</f>
        <v>24762.75</v>
      </c>
      <c r="T534" s="1">
        <v>266.75698163253691</v>
      </c>
      <c r="U534" s="1">
        <f>IF(T534&lt;200, 0, T534)</f>
        <v>266.75698163253691</v>
      </c>
      <c r="V534" s="5">
        <f>U534*O534</f>
        <v>25475.291745907274</v>
      </c>
      <c r="W534" s="2">
        <f>Q534/(constants!$B$1 * constants!$B$2 * (110/250) * AVERAGE(0.8, 1) * 1.5)</f>
        <v>2.5345428635266902</v>
      </c>
      <c r="X534" s="3">
        <v>4.7892459758315242E-3</v>
      </c>
      <c r="Y534" s="1">
        <f>(W534+X534)*O534</f>
        <v>242.50621645749081</v>
      </c>
      <c r="Z534" s="7">
        <v>1.1000000000000001</v>
      </c>
      <c r="AA534" s="7">
        <v>1</v>
      </c>
      <c r="AB534" s="1">
        <f>Y534*Z534*AA534</f>
        <v>266.75683810323989</v>
      </c>
      <c r="AC534" t="str">
        <f>CONCATENATE("https://wiki.52poke.com/wiki/", B534)</f>
        <v>https://wiki.52poke.com/wiki/土王</v>
      </c>
      <c r="AD534" s="6">
        <f>(T534-AB534)^2</f>
        <v>2.0600659103054026E-8</v>
      </c>
      <c r="AE534" t="str">
        <f>IF(ISNUMBER(SEARCH(AE$1,$D534)),"T","")</f>
        <v/>
      </c>
      <c r="AF534" t="str">
        <f>IF(ISNUMBER(SEARCH(AF$1,$D534)),"T","")</f>
        <v/>
      </c>
      <c r="AG534" t="str">
        <f>IF(ISNUMBER(SEARCH(AG$1,$D534)),"T","")</f>
        <v/>
      </c>
      <c r="AH534" t="str">
        <f>IF(ISNUMBER(SEARCH(AH$1,$D534)),"T","")</f>
        <v/>
      </c>
      <c r="AI534" t="str">
        <f>IF(ISNUMBER(SEARCH(AI$1,$D534)),"T","")</f>
        <v/>
      </c>
      <c r="AJ534" t="str">
        <f>IF(ISNUMBER(SEARCH(AJ$1,$D534)),"T","")</f>
        <v/>
      </c>
      <c r="AK534" t="str">
        <f>IF(ISNUMBER(SEARCH(AK$1,$D534)),"T","")</f>
        <v/>
      </c>
      <c r="AL534" t="str">
        <f>IF(ISNUMBER(SEARCH(AL$1,$D534)),"T","")</f>
        <v>T</v>
      </c>
      <c r="AM534" t="str">
        <f>IF(ISNUMBER(SEARCH(AM$1,$D534)),"T","")</f>
        <v>T</v>
      </c>
      <c r="AN534" t="str">
        <f>IF(ISNUMBER(SEARCH(AN$1,$D534)),"T","")</f>
        <v/>
      </c>
      <c r="AO534" t="str">
        <f>IF(ISNUMBER(SEARCH(AO$1,$D534)),"T","")</f>
        <v/>
      </c>
      <c r="AP534" t="str">
        <f>IF(ISNUMBER(SEARCH(AP$1,$D534)),"T","")</f>
        <v/>
      </c>
      <c r="AQ534" t="str">
        <f>IF(ISNUMBER(SEARCH(AQ$1,$D534)),"T","")</f>
        <v/>
      </c>
      <c r="AR534" t="str">
        <f>IF(ISNUMBER(SEARCH(AR$1,$D534)),"T","")</f>
        <v/>
      </c>
      <c r="AS534" t="str">
        <f>IF(ISNUMBER(SEARCH(AS$1,$D534)),"T","")</f>
        <v/>
      </c>
      <c r="AT534" t="str">
        <f>IF(ISNUMBER(SEARCH(AT$1,$D534)),"T","")</f>
        <v/>
      </c>
      <c r="AU534" t="str">
        <f>IF(ISNUMBER(SEARCH(AU$1,$D534)),"T","")</f>
        <v/>
      </c>
      <c r="AV534" t="str">
        <f>IF(ISNUMBER(SEARCH(AV$1,$D534)),"T","")</f>
        <v/>
      </c>
    </row>
    <row r="535" spans="1:48" x14ac:dyDescent="0.85">
      <c r="A535">
        <v>40</v>
      </c>
      <c r="B535" t="s">
        <v>105</v>
      </c>
      <c r="C535" t="s">
        <v>106</v>
      </c>
      <c r="D535" t="s">
        <v>103</v>
      </c>
      <c r="E535">
        <v>1</v>
      </c>
      <c r="F535">
        <v>140</v>
      </c>
      <c r="G535">
        <v>70</v>
      </c>
      <c r="H535">
        <v>45</v>
      </c>
      <c r="I535">
        <v>85</v>
      </c>
      <c r="J535">
        <v>50</v>
      </c>
      <c r="K535">
        <v>45</v>
      </c>
      <c r="L535">
        <f>MAX(G535,I535)</f>
        <v>85</v>
      </c>
      <c r="M535">
        <f>MIN(H535,J535)</f>
        <v>45</v>
      </c>
      <c r="N535" s="1">
        <f>(F535*2+31)/2+60</f>
        <v>215.5</v>
      </c>
      <c r="O535" s="1">
        <f>(L535*2+31)/2+5</f>
        <v>105.5</v>
      </c>
      <c r="P535" s="1">
        <f>(M535*2+31)/2+5</f>
        <v>65.5</v>
      </c>
      <c r="Q535" s="1">
        <f>N535*P535</f>
        <v>14115.25</v>
      </c>
      <c r="R535" s="1">
        <f>((H535*2+31)/2+5)*N535</f>
        <v>14115.25</v>
      </c>
      <c r="S535" s="1">
        <f>((J535*2+31)/2+5)*N535</f>
        <v>15192.75</v>
      </c>
      <c r="T535" s="1">
        <v>266.63848053006069</v>
      </c>
      <c r="U535" s="1">
        <f>IF(T535&lt;200, 0, T535)</f>
        <v>266.63848053006069</v>
      </c>
      <c r="V535" s="5">
        <f>U535*O535</f>
        <v>28130.359695921401</v>
      </c>
      <c r="W535" s="2">
        <f>Q535/(constants!$B$1 * constants!$B$2 * (110/250) * AVERAGE(0.8, 1) * 1.5)</f>
        <v>2.1626214598174496</v>
      </c>
      <c r="X535" s="3">
        <v>0.1349946128974161</v>
      </c>
      <c r="Y535" s="1">
        <f>(W535+X535)*O535</f>
        <v>242.39849567141835</v>
      </c>
      <c r="Z535" s="7">
        <v>1.1000000000000001</v>
      </c>
      <c r="AA535" s="7">
        <v>1</v>
      </c>
      <c r="AB535" s="1">
        <f>Y535*Z535*AA535</f>
        <v>266.63834523856019</v>
      </c>
      <c r="AC535" t="str">
        <f>CONCATENATE("https://wiki.52poke.com/wiki/", B535)</f>
        <v>https://wiki.52poke.com/wiki/胖可丁</v>
      </c>
      <c r="AD535" s="6">
        <f>(T535-AB535)^2</f>
        <v>1.8303790107169278E-8</v>
      </c>
      <c r="AE535" t="str">
        <f>IF(ISNUMBER(SEARCH(AE$1,$D535)),"T","")</f>
        <v>T</v>
      </c>
      <c r="AF535" t="str">
        <f>IF(ISNUMBER(SEARCH(AF$1,$D535)),"T","")</f>
        <v/>
      </c>
      <c r="AG535" t="str">
        <f>IF(ISNUMBER(SEARCH(AG$1,$D535)),"T","")</f>
        <v/>
      </c>
      <c r="AH535" t="str">
        <f>IF(ISNUMBER(SEARCH(AH$1,$D535)),"T","")</f>
        <v/>
      </c>
      <c r="AI535" t="str">
        <f>IF(ISNUMBER(SEARCH(AI$1,$D535)),"T","")</f>
        <v/>
      </c>
      <c r="AJ535" t="str">
        <f>IF(ISNUMBER(SEARCH(AJ$1,$D535)),"T","")</f>
        <v/>
      </c>
      <c r="AK535" t="str">
        <f>IF(ISNUMBER(SEARCH(AK$1,$D535)),"T","")</f>
        <v/>
      </c>
      <c r="AL535" t="str">
        <f>IF(ISNUMBER(SEARCH(AL$1,$D535)),"T","")</f>
        <v/>
      </c>
      <c r="AM535" t="str">
        <f>IF(ISNUMBER(SEARCH(AM$1,$D535)),"T","")</f>
        <v/>
      </c>
      <c r="AN535" t="str">
        <f>IF(ISNUMBER(SEARCH(AN$1,$D535)),"T","")</f>
        <v/>
      </c>
      <c r="AO535" t="str">
        <f>IF(ISNUMBER(SEARCH(AO$1,$D535)),"T","")</f>
        <v/>
      </c>
      <c r="AP535" t="str">
        <f>IF(ISNUMBER(SEARCH(AP$1,$D535)),"T","")</f>
        <v/>
      </c>
      <c r="AQ535" t="str">
        <f>IF(ISNUMBER(SEARCH(AQ$1,$D535)),"T","")</f>
        <v/>
      </c>
      <c r="AR535" t="str">
        <f>IF(ISNUMBER(SEARCH(AR$1,$D535)),"T","")</f>
        <v/>
      </c>
      <c r="AS535" t="str">
        <f>IF(ISNUMBER(SEARCH(AS$1,$D535)),"T","")</f>
        <v/>
      </c>
      <c r="AT535" t="str">
        <f>IF(ISNUMBER(SEARCH(AT$1,$D535)),"T","")</f>
        <v/>
      </c>
      <c r="AU535" t="str">
        <f>IF(ISNUMBER(SEARCH(AU$1,$D535)),"T","")</f>
        <v/>
      </c>
      <c r="AV535" t="str">
        <f>IF(ISNUMBER(SEARCH(AV$1,$D535)),"T","")</f>
        <v>T</v>
      </c>
    </row>
    <row r="536" spans="1:48" x14ac:dyDescent="0.85">
      <c r="A536">
        <v>264</v>
      </c>
      <c r="B536" t="s">
        <v>614</v>
      </c>
      <c r="C536" t="s">
        <v>615</v>
      </c>
      <c r="D536" t="s">
        <v>54</v>
      </c>
      <c r="E536">
        <v>3</v>
      </c>
      <c r="F536">
        <v>78</v>
      </c>
      <c r="G536">
        <v>70</v>
      </c>
      <c r="H536">
        <v>61</v>
      </c>
      <c r="I536">
        <v>50</v>
      </c>
      <c r="J536">
        <v>61</v>
      </c>
      <c r="K536">
        <v>100</v>
      </c>
      <c r="L536">
        <f>MAX(G536,I536)</f>
        <v>70</v>
      </c>
      <c r="M536">
        <f>MIN(H536,J536)</f>
        <v>61</v>
      </c>
      <c r="N536" s="1">
        <f>(F536*2+31)/2+60</f>
        <v>153.5</v>
      </c>
      <c r="O536" s="1">
        <f>(L536*2+31)/2+5</f>
        <v>90.5</v>
      </c>
      <c r="P536" s="1">
        <f>(M536*2+31)/2+5</f>
        <v>81.5</v>
      </c>
      <c r="Q536" s="1">
        <f>N536*P536</f>
        <v>12510.25</v>
      </c>
      <c r="R536" s="1">
        <f>((H536*2+31)/2+5)*N536</f>
        <v>12510.25</v>
      </c>
      <c r="S536" s="1">
        <f>((J536*2+31)/2+5)*N536</f>
        <v>12510.25</v>
      </c>
      <c r="T536" s="1">
        <v>266.54860570256767</v>
      </c>
      <c r="U536" s="1">
        <f>IF(T536&lt;200, 0, T536)</f>
        <v>266.54860570256767</v>
      </c>
      <c r="V536" s="5">
        <f>U536*O536</f>
        <v>24122.648816082376</v>
      </c>
      <c r="W536" s="2">
        <f>Q536/(constants!$B$1 * constants!$B$2 * (110/250) * AVERAGE(0.8, 1) * 1.5)</f>
        <v>1.9167166800220505</v>
      </c>
      <c r="X536" s="3">
        <v>0.76081725109952991</v>
      </c>
      <c r="Y536" s="1">
        <f>(W536+X536)*O536</f>
        <v>242.31682076650301</v>
      </c>
      <c r="Z536" s="7">
        <v>1.1000000000000001</v>
      </c>
      <c r="AA536" s="7">
        <v>1</v>
      </c>
      <c r="AB536" s="1">
        <f>Y536*Z536*AA536</f>
        <v>266.54850284315336</v>
      </c>
      <c r="AC536" t="str">
        <f>CONCATENATE("https://wiki.52poke.com/wiki/", B536)</f>
        <v>https://wiki.52poke.com/wiki/直冲熊</v>
      </c>
      <c r="AD536" s="6">
        <f>(T536-AB536)^2</f>
        <v>1.0580059112650121E-8</v>
      </c>
      <c r="AE536" t="str">
        <f>IF(ISNUMBER(SEARCH(AE$1,$D536)),"T","")</f>
        <v>T</v>
      </c>
      <c r="AF536" t="str">
        <f>IF(ISNUMBER(SEARCH(AF$1,$D536)),"T","")</f>
        <v/>
      </c>
      <c r="AG536" t="str">
        <f>IF(ISNUMBER(SEARCH(AG$1,$D536)),"T","")</f>
        <v/>
      </c>
      <c r="AH536" t="str">
        <f>IF(ISNUMBER(SEARCH(AH$1,$D536)),"T","")</f>
        <v/>
      </c>
      <c r="AI536" t="str">
        <f>IF(ISNUMBER(SEARCH(AI$1,$D536)),"T","")</f>
        <v/>
      </c>
      <c r="AJ536" t="str">
        <f>IF(ISNUMBER(SEARCH(AJ$1,$D536)),"T","")</f>
        <v/>
      </c>
      <c r="AK536" t="str">
        <f>IF(ISNUMBER(SEARCH(AK$1,$D536)),"T","")</f>
        <v/>
      </c>
      <c r="AL536" t="str">
        <f>IF(ISNUMBER(SEARCH(AL$1,$D536)),"T","")</f>
        <v/>
      </c>
      <c r="AM536" t="str">
        <f>IF(ISNUMBER(SEARCH(AM$1,$D536)),"T","")</f>
        <v/>
      </c>
      <c r="AN536" t="str">
        <f>IF(ISNUMBER(SEARCH(AN$1,$D536)),"T","")</f>
        <v/>
      </c>
      <c r="AO536" t="str">
        <f>IF(ISNUMBER(SEARCH(AO$1,$D536)),"T","")</f>
        <v/>
      </c>
      <c r="AP536" t="str">
        <f>IF(ISNUMBER(SEARCH(AP$1,$D536)),"T","")</f>
        <v/>
      </c>
      <c r="AQ536" t="str">
        <f>IF(ISNUMBER(SEARCH(AQ$1,$D536)),"T","")</f>
        <v/>
      </c>
      <c r="AR536" t="str">
        <f>IF(ISNUMBER(SEARCH(AR$1,$D536)),"T","")</f>
        <v/>
      </c>
      <c r="AS536" t="str">
        <f>IF(ISNUMBER(SEARCH(AS$1,$D536)),"T","")</f>
        <v/>
      </c>
      <c r="AT536" t="str">
        <f>IF(ISNUMBER(SEARCH(AT$1,$D536)),"T","")</f>
        <v>T</v>
      </c>
      <c r="AU536" t="str">
        <f>IF(ISNUMBER(SEARCH(AU$1,$D536)),"T","")</f>
        <v/>
      </c>
      <c r="AV536" t="str">
        <f>IF(ISNUMBER(SEARCH(AV$1,$D536)),"T","")</f>
        <v/>
      </c>
    </row>
    <row r="537" spans="1:48" x14ac:dyDescent="0.85">
      <c r="A537">
        <v>356</v>
      </c>
      <c r="B537" t="s">
        <v>815</v>
      </c>
      <c r="C537" t="s">
        <v>816</v>
      </c>
      <c r="D537" t="s">
        <v>470</v>
      </c>
      <c r="E537">
        <v>3</v>
      </c>
      <c r="F537">
        <v>40</v>
      </c>
      <c r="G537">
        <v>70</v>
      </c>
      <c r="H537">
        <v>130</v>
      </c>
      <c r="I537">
        <v>60</v>
      </c>
      <c r="J537">
        <v>130</v>
      </c>
      <c r="K537">
        <v>25</v>
      </c>
      <c r="L537">
        <f>MAX(G537,I537)</f>
        <v>70</v>
      </c>
      <c r="M537">
        <f>MIN(H537,J537)</f>
        <v>130</v>
      </c>
      <c r="N537" s="1">
        <f>(F537*2+31)/2+60</f>
        <v>115.5</v>
      </c>
      <c r="O537" s="1">
        <f>(L537*2+31)/2+5</f>
        <v>90.5</v>
      </c>
      <c r="P537" s="1">
        <f>(M537*2+31)/2+5</f>
        <v>150.5</v>
      </c>
      <c r="Q537" s="1">
        <f>N537*P537</f>
        <v>17382.75</v>
      </c>
      <c r="R537" s="1">
        <f>((H537*2+31)/2+5)*N537</f>
        <v>17382.75</v>
      </c>
      <c r="S537" s="1">
        <f>((J537*2+31)/2+5)*N537</f>
        <v>17382.75</v>
      </c>
      <c r="T537" s="1">
        <v>266.47458574948303</v>
      </c>
      <c r="U537" s="1">
        <f>IF(T537&lt;200, 0, T537)</f>
        <v>266.47458574948303</v>
      </c>
      <c r="V537" s="5">
        <f>U537*O537</f>
        <v>24115.950010328215</v>
      </c>
      <c r="W537" s="2">
        <f>Q537/(constants!$B$1 * constants!$B$2 * (110/250) * AVERAGE(0.8, 1) * 1.5)</f>
        <v>2.6632406922046563</v>
      </c>
      <c r="X537" s="3">
        <v>1.3549291002974195E-2</v>
      </c>
      <c r="Y537" s="1">
        <f>(W537+X537)*O537</f>
        <v>242.24949348029054</v>
      </c>
      <c r="Z537" s="7">
        <v>1.1000000000000001</v>
      </c>
      <c r="AA537" s="7">
        <v>1</v>
      </c>
      <c r="AB537" s="1">
        <f>Y537*Z537*AA537</f>
        <v>266.47444282831964</v>
      </c>
      <c r="AC537" t="str">
        <f>CONCATENATE("https://wiki.52poke.com/wiki/", B537)</f>
        <v>https://wiki.52poke.com/wiki/彷徨夜灵</v>
      </c>
      <c r="AD537" s="6">
        <f>(T537-AB537)^2</f>
        <v>2.0426458944080722E-8</v>
      </c>
      <c r="AE537" t="str">
        <f>IF(ISNUMBER(SEARCH(AE$1,$D537)),"T","")</f>
        <v/>
      </c>
      <c r="AF537" t="str">
        <f>IF(ISNUMBER(SEARCH(AF$1,$D537)),"T","")</f>
        <v/>
      </c>
      <c r="AG537" t="str">
        <f>IF(ISNUMBER(SEARCH(AG$1,$D537)),"T","")</f>
        <v/>
      </c>
      <c r="AH537" t="str">
        <f>IF(ISNUMBER(SEARCH(AH$1,$D537)),"T","")</f>
        <v/>
      </c>
      <c r="AI537" t="str">
        <f>IF(ISNUMBER(SEARCH(AI$1,$D537)),"T","")</f>
        <v/>
      </c>
      <c r="AJ537" t="str">
        <f>IF(ISNUMBER(SEARCH(AJ$1,$D537)),"T","")</f>
        <v/>
      </c>
      <c r="AK537" t="str">
        <f>IF(ISNUMBER(SEARCH(AK$1,$D537)),"T","")</f>
        <v/>
      </c>
      <c r="AL537" t="str">
        <f>IF(ISNUMBER(SEARCH(AL$1,$D537)),"T","")</f>
        <v/>
      </c>
      <c r="AM537" t="str">
        <f>IF(ISNUMBER(SEARCH(AM$1,$D537)),"T","")</f>
        <v/>
      </c>
      <c r="AN537" t="str">
        <f>IF(ISNUMBER(SEARCH(AN$1,$D537)),"T","")</f>
        <v/>
      </c>
      <c r="AO537" t="str">
        <f>IF(ISNUMBER(SEARCH(AO$1,$D537)),"T","")</f>
        <v/>
      </c>
      <c r="AP537" t="str">
        <f>IF(ISNUMBER(SEARCH(AP$1,$D537)),"T","")</f>
        <v/>
      </c>
      <c r="AQ537" t="str">
        <f>IF(ISNUMBER(SEARCH(AQ$1,$D537)),"T","")</f>
        <v/>
      </c>
      <c r="AR537" t="str">
        <f>IF(ISNUMBER(SEARCH(AR$1,$D537)),"T","")</f>
        <v>T</v>
      </c>
      <c r="AS537" t="str">
        <f>IF(ISNUMBER(SEARCH(AS$1,$D537)),"T","")</f>
        <v/>
      </c>
      <c r="AT537" t="str">
        <f>IF(ISNUMBER(SEARCH(AT$1,$D537)),"T","")</f>
        <v/>
      </c>
      <c r="AU537" t="str">
        <f>IF(ISNUMBER(SEARCH(AU$1,$D537)),"T","")</f>
        <v/>
      </c>
      <c r="AV537" t="str">
        <f>IF(ISNUMBER(SEARCH(AV$1,$D537)),"T","")</f>
        <v/>
      </c>
    </row>
    <row r="538" spans="1:48" x14ac:dyDescent="0.85">
      <c r="A538">
        <v>400</v>
      </c>
      <c r="B538" t="s">
        <v>909</v>
      </c>
      <c r="C538" t="s">
        <v>388</v>
      </c>
      <c r="D538" t="s">
        <v>910</v>
      </c>
      <c r="E538">
        <v>4</v>
      </c>
      <c r="F538">
        <v>79</v>
      </c>
      <c r="G538">
        <v>85</v>
      </c>
      <c r="H538">
        <v>60</v>
      </c>
      <c r="I538">
        <v>55</v>
      </c>
      <c r="J538">
        <v>60</v>
      </c>
      <c r="K538">
        <v>71</v>
      </c>
      <c r="L538">
        <f>MAX(G538,I538)</f>
        <v>85</v>
      </c>
      <c r="M538">
        <f>MIN(H538,J538)</f>
        <v>60</v>
      </c>
      <c r="N538" s="1">
        <f>(F538*2+31)/2+60</f>
        <v>154.5</v>
      </c>
      <c r="O538" s="1">
        <f>(L538*2+31)/2+5</f>
        <v>105.5</v>
      </c>
      <c r="P538" s="1">
        <f>(M538*2+31)/2+5</f>
        <v>80.5</v>
      </c>
      <c r="Q538" s="1">
        <f>N538*P538</f>
        <v>12437.25</v>
      </c>
      <c r="R538" s="1">
        <f>((H538*2+31)/2+5)*N538</f>
        <v>12437.25</v>
      </c>
      <c r="S538" s="1">
        <f>((J538*2+31)/2+5)*N538</f>
        <v>12437.25</v>
      </c>
      <c r="T538" s="1">
        <v>266.47302710142287</v>
      </c>
      <c r="U538" s="1">
        <f>IF(T538&lt;200, 0, T538)</f>
        <v>266.47302710142287</v>
      </c>
      <c r="V538" s="5">
        <f>U538*O538</f>
        <v>28112.904359200114</v>
      </c>
      <c r="W538" s="2">
        <f>Q538/(constants!$B$1 * constants!$B$2 * (110/250) * AVERAGE(0.8, 1) * 1.5)</f>
        <v>1.9055322258631322</v>
      </c>
      <c r="X538" s="3">
        <v>0.39065827730942648</v>
      </c>
      <c r="Y538" s="1">
        <f>(W538+X538)*O538</f>
        <v>242.24809808470496</v>
      </c>
      <c r="Z538" s="7">
        <v>1.1000000000000001</v>
      </c>
      <c r="AA538" s="7">
        <v>1</v>
      </c>
      <c r="AB538" s="1">
        <f>Y538*Z538*AA538</f>
        <v>266.47290789317549</v>
      </c>
      <c r="AC538" t="str">
        <f>CONCATENATE("https://wiki.52poke.com/wiki/", B538)</f>
        <v>https://wiki.52poke.com/wiki/大尾狸</v>
      </c>
      <c r="AD538" s="6">
        <f>(T538-AB538)^2</f>
        <v>1.4210606244255237E-8</v>
      </c>
      <c r="AE538" t="str">
        <f>IF(ISNUMBER(SEARCH(AE$1,$D538)),"T","")</f>
        <v>T</v>
      </c>
      <c r="AF538" t="str">
        <f>IF(ISNUMBER(SEARCH(AF$1,$D538)),"T","")</f>
        <v/>
      </c>
      <c r="AG538" t="str">
        <f>IF(ISNUMBER(SEARCH(AG$1,$D538)),"T","")</f>
        <v>T</v>
      </c>
      <c r="AH538" t="str">
        <f>IF(ISNUMBER(SEARCH(AH$1,$D538)),"T","")</f>
        <v/>
      </c>
      <c r="AI538" t="str">
        <f>IF(ISNUMBER(SEARCH(AI$1,$D538)),"T","")</f>
        <v/>
      </c>
      <c r="AJ538" t="str">
        <f>IF(ISNUMBER(SEARCH(AJ$1,$D538)),"T","")</f>
        <v/>
      </c>
      <c r="AK538" t="str">
        <f>IF(ISNUMBER(SEARCH(AK$1,$D538)),"T","")</f>
        <v/>
      </c>
      <c r="AL538" t="str">
        <f>IF(ISNUMBER(SEARCH(AL$1,$D538)),"T","")</f>
        <v/>
      </c>
      <c r="AM538" t="str">
        <f>IF(ISNUMBER(SEARCH(AM$1,$D538)),"T","")</f>
        <v/>
      </c>
      <c r="AN538" t="str">
        <f>IF(ISNUMBER(SEARCH(AN$1,$D538)),"T","")</f>
        <v/>
      </c>
      <c r="AO538" t="str">
        <f>IF(ISNUMBER(SEARCH(AO$1,$D538)),"T","")</f>
        <v/>
      </c>
      <c r="AP538" t="str">
        <f>IF(ISNUMBER(SEARCH(AP$1,$D538)),"T","")</f>
        <v/>
      </c>
      <c r="AQ538" t="str">
        <f>IF(ISNUMBER(SEARCH(AQ$1,$D538)),"T","")</f>
        <v/>
      </c>
      <c r="AR538" t="str">
        <f>IF(ISNUMBER(SEARCH(AR$1,$D538)),"T","")</f>
        <v/>
      </c>
      <c r="AS538" t="str">
        <f>IF(ISNUMBER(SEARCH(AS$1,$D538)),"T","")</f>
        <v/>
      </c>
      <c r="AT538" t="str">
        <f>IF(ISNUMBER(SEARCH(AT$1,$D538)),"T","")</f>
        <v/>
      </c>
      <c r="AU538" t="str">
        <f>IF(ISNUMBER(SEARCH(AU$1,$D538)),"T","")</f>
        <v/>
      </c>
      <c r="AV538" t="str">
        <f>IF(ISNUMBER(SEARCH(AV$1,$D538)),"T","")</f>
        <v/>
      </c>
    </row>
    <row r="539" spans="1:48" x14ac:dyDescent="0.85">
      <c r="A539">
        <v>771</v>
      </c>
      <c r="B539" t="s">
        <v>1711</v>
      </c>
      <c r="C539" t="s">
        <v>1712</v>
      </c>
      <c r="D539" t="s">
        <v>25</v>
      </c>
      <c r="E539">
        <v>7</v>
      </c>
      <c r="F539">
        <v>55</v>
      </c>
      <c r="G539">
        <v>60</v>
      </c>
      <c r="H539">
        <v>130</v>
      </c>
      <c r="I539">
        <v>30</v>
      </c>
      <c r="J539">
        <v>130</v>
      </c>
      <c r="K539">
        <v>5</v>
      </c>
      <c r="L539">
        <f>MAX(G539,I539)</f>
        <v>60</v>
      </c>
      <c r="M539">
        <f>MIN(H539,J539)</f>
        <v>130</v>
      </c>
      <c r="N539" s="1">
        <f>(F539*2+31)/2+60</f>
        <v>130.5</v>
      </c>
      <c r="O539" s="1">
        <f>(L539*2+31)/2+5</f>
        <v>80.5</v>
      </c>
      <c r="P539" s="1">
        <f>(M539*2+31)/2+5</f>
        <v>150.5</v>
      </c>
      <c r="Q539" s="1">
        <f>N539*P539</f>
        <v>19640.25</v>
      </c>
      <c r="R539" s="1">
        <f>((H539*2+31)/2+5)*N539</f>
        <v>19640.25</v>
      </c>
      <c r="S539" s="1">
        <f>((J539*2+31)/2+5)*N539</f>
        <v>19640.25</v>
      </c>
      <c r="T539" s="1">
        <v>266.45737489407537</v>
      </c>
      <c r="U539" s="1">
        <f>IF(T539&lt;200, 0, T539)</f>
        <v>266.45737489407537</v>
      </c>
      <c r="V539" s="5">
        <f>U539*O539</f>
        <v>21449.818678973068</v>
      </c>
      <c r="W539" s="2">
        <f>Q539/(constants!$B$1 * constants!$B$2 * (110/250) * AVERAGE(0.8, 1) * 1.5)</f>
        <v>3.0091161067766894</v>
      </c>
      <c r="X539" s="3">
        <v>0</v>
      </c>
      <c r="Y539" s="1">
        <f>(W539+X539)*O539</f>
        <v>242.23384659552349</v>
      </c>
      <c r="Z539" s="7">
        <v>1.1000000000000001</v>
      </c>
      <c r="AA539" s="7">
        <v>1</v>
      </c>
      <c r="AB539" s="1">
        <f>Y539*Z539*AA539</f>
        <v>266.45723125507584</v>
      </c>
      <c r="AC539" t="str">
        <f>CONCATENATE("https://wiki.52poke.com/wiki/", B539)</f>
        <v>https://wiki.52poke.com/wiki/拳海参</v>
      </c>
      <c r="AD539" s="6">
        <f>(T539-AB539)^2</f>
        <v>2.0632162186542027E-8</v>
      </c>
      <c r="AE539" t="str">
        <f>IF(ISNUMBER(SEARCH(AE$1,$D539)),"T","")</f>
        <v/>
      </c>
      <c r="AF539" t="str">
        <f>IF(ISNUMBER(SEARCH(AF$1,$D539)),"T","")</f>
        <v/>
      </c>
      <c r="AG539" t="str">
        <f>IF(ISNUMBER(SEARCH(AG$1,$D539)),"T","")</f>
        <v>T</v>
      </c>
      <c r="AH539" t="str">
        <f>IF(ISNUMBER(SEARCH(AH$1,$D539)),"T","")</f>
        <v/>
      </c>
      <c r="AI539" t="str">
        <f>IF(ISNUMBER(SEARCH(AI$1,$D539)),"T","")</f>
        <v/>
      </c>
      <c r="AJ539" t="str">
        <f>IF(ISNUMBER(SEARCH(AJ$1,$D539)),"T","")</f>
        <v/>
      </c>
      <c r="AK539" t="str">
        <f>IF(ISNUMBER(SEARCH(AK$1,$D539)),"T","")</f>
        <v/>
      </c>
      <c r="AL539" t="str">
        <f>IF(ISNUMBER(SEARCH(AL$1,$D539)),"T","")</f>
        <v/>
      </c>
      <c r="AM539" t="str">
        <f>IF(ISNUMBER(SEARCH(AM$1,$D539)),"T","")</f>
        <v/>
      </c>
      <c r="AN539" t="str">
        <f>IF(ISNUMBER(SEARCH(AN$1,$D539)),"T","")</f>
        <v/>
      </c>
      <c r="AO539" t="str">
        <f>IF(ISNUMBER(SEARCH(AO$1,$D539)),"T","")</f>
        <v/>
      </c>
      <c r="AP539" t="str">
        <f>IF(ISNUMBER(SEARCH(AP$1,$D539)),"T","")</f>
        <v/>
      </c>
      <c r="AQ539" t="str">
        <f>IF(ISNUMBER(SEARCH(AQ$1,$D539)),"T","")</f>
        <v/>
      </c>
      <c r="AR539" t="str">
        <f>IF(ISNUMBER(SEARCH(AR$1,$D539)),"T","")</f>
        <v/>
      </c>
      <c r="AS539" t="str">
        <f>IF(ISNUMBER(SEARCH(AS$1,$D539)),"T","")</f>
        <v/>
      </c>
      <c r="AT539" t="str">
        <f>IF(ISNUMBER(SEARCH(AT$1,$D539)),"T","")</f>
        <v/>
      </c>
      <c r="AU539" t="str">
        <f>IF(ISNUMBER(SEARCH(AU$1,$D539)),"T","")</f>
        <v/>
      </c>
      <c r="AV539" t="str">
        <f>IF(ISNUMBER(SEARCH(AV$1,$D539)),"T","")</f>
        <v/>
      </c>
    </row>
    <row r="540" spans="1:48" x14ac:dyDescent="0.85">
      <c r="A540">
        <v>703</v>
      </c>
      <c r="B540" t="s">
        <v>1562</v>
      </c>
      <c r="C540" t="s">
        <v>1564</v>
      </c>
      <c r="D540" t="s">
        <v>1563</v>
      </c>
      <c r="E540">
        <v>6</v>
      </c>
      <c r="F540">
        <v>50</v>
      </c>
      <c r="G540">
        <v>50</v>
      </c>
      <c r="H540">
        <v>150</v>
      </c>
      <c r="I540">
        <v>50</v>
      </c>
      <c r="J540">
        <v>150</v>
      </c>
      <c r="K540">
        <v>50</v>
      </c>
      <c r="L540">
        <f>MAX(G540,I540)</f>
        <v>50</v>
      </c>
      <c r="M540">
        <f>MIN(H540,J540)</f>
        <v>150</v>
      </c>
      <c r="N540" s="1">
        <f>(F540*2+31)/2+60</f>
        <v>125.5</v>
      </c>
      <c r="O540" s="1">
        <f>(L540*2+31)/2+5</f>
        <v>70.5</v>
      </c>
      <c r="P540" s="1">
        <f>(M540*2+31)/2+5</f>
        <v>170.5</v>
      </c>
      <c r="Q540" s="1">
        <f>N540*P540</f>
        <v>21397.75</v>
      </c>
      <c r="R540" s="1">
        <f>((H540*2+31)/2+5)*N540</f>
        <v>21397.75</v>
      </c>
      <c r="S540" s="1">
        <f>((J540*2+31)/2+5)*N540</f>
        <v>21397.75</v>
      </c>
      <c r="T540" s="1">
        <v>266.27688929122331</v>
      </c>
      <c r="U540" s="1">
        <f>IF(T540&lt;200, 0, T540)</f>
        <v>266.27688929122331</v>
      </c>
      <c r="V540" s="5">
        <f>U540*O540</f>
        <v>18772.520695031242</v>
      </c>
      <c r="W540" s="2">
        <f>Q540/(constants!$B$1 * constants!$B$2 * (110/250) * AVERAGE(0.8, 1) * 1.5)</f>
        <v>3.2783856709451715</v>
      </c>
      <c r="X540" s="3">
        <v>0.15522815547396729</v>
      </c>
      <c r="Y540" s="1">
        <f>(W540+X540)*O540</f>
        <v>242.06977476254929</v>
      </c>
      <c r="Z540" s="7">
        <v>1.1000000000000001</v>
      </c>
      <c r="AA540" s="7">
        <v>1</v>
      </c>
      <c r="AB540" s="1">
        <f>Y540*Z540*AA540</f>
        <v>266.27675223880425</v>
      </c>
      <c r="AC540" t="str">
        <f>CONCATENATE("https://wiki.52poke.com/wiki/", B540)</f>
        <v>https://wiki.52poke.com/wiki/小碎钻</v>
      </c>
      <c r="AD540" s="6">
        <f>(T540-AB540)^2</f>
        <v>1.8783365571120479E-8</v>
      </c>
      <c r="AE540" t="str">
        <f>IF(ISNUMBER(SEARCH(AE$1,$D540)),"T","")</f>
        <v/>
      </c>
      <c r="AF540" t="str">
        <f>IF(ISNUMBER(SEARCH(AF$1,$D540)),"T","")</f>
        <v/>
      </c>
      <c r="AG540" t="str">
        <f>IF(ISNUMBER(SEARCH(AG$1,$D540)),"T","")</f>
        <v/>
      </c>
      <c r="AH540" t="str">
        <f>IF(ISNUMBER(SEARCH(AH$1,$D540)),"T","")</f>
        <v/>
      </c>
      <c r="AI540" t="str">
        <f>IF(ISNUMBER(SEARCH(AI$1,$D540)),"T","")</f>
        <v/>
      </c>
      <c r="AJ540" t="str">
        <f>IF(ISNUMBER(SEARCH(AJ$1,$D540)),"T","")</f>
        <v/>
      </c>
      <c r="AK540" t="str">
        <f>IF(ISNUMBER(SEARCH(AK$1,$D540)),"T","")</f>
        <v/>
      </c>
      <c r="AL540" t="str">
        <f>IF(ISNUMBER(SEARCH(AL$1,$D540)),"T","")</f>
        <v/>
      </c>
      <c r="AM540" t="str">
        <f>IF(ISNUMBER(SEARCH(AM$1,$D540)),"T","")</f>
        <v/>
      </c>
      <c r="AN540" t="str">
        <f>IF(ISNUMBER(SEARCH(AN$1,$D540)),"T","")</f>
        <v/>
      </c>
      <c r="AO540" t="str">
        <f>IF(ISNUMBER(SEARCH(AO$1,$D540)),"T","")</f>
        <v/>
      </c>
      <c r="AP540" t="str">
        <f>IF(ISNUMBER(SEARCH(AP$1,$D540)),"T","")</f>
        <v/>
      </c>
      <c r="AQ540" t="str">
        <f>IF(ISNUMBER(SEARCH(AQ$1,$D540)),"T","")</f>
        <v>T</v>
      </c>
      <c r="AR540" t="str">
        <f>IF(ISNUMBER(SEARCH(AR$1,$D540)),"T","")</f>
        <v/>
      </c>
      <c r="AS540" t="str">
        <f>IF(ISNUMBER(SEARCH(AS$1,$D540)),"T","")</f>
        <v/>
      </c>
      <c r="AT540" t="str">
        <f>IF(ISNUMBER(SEARCH(AT$1,$D540)),"T","")</f>
        <v/>
      </c>
      <c r="AU540" t="str">
        <f>IF(ISNUMBER(SEARCH(AU$1,$D540)),"T","")</f>
        <v/>
      </c>
      <c r="AV540" t="str">
        <f>IF(ISNUMBER(SEARCH(AV$1,$D540)),"T","")</f>
        <v>T</v>
      </c>
    </row>
    <row r="541" spans="1:48" x14ac:dyDescent="0.85">
      <c r="A541">
        <v>164</v>
      </c>
      <c r="B541" t="s">
        <v>391</v>
      </c>
      <c r="C541" t="s">
        <v>392</v>
      </c>
      <c r="D541" t="s">
        <v>47</v>
      </c>
      <c r="E541">
        <v>2</v>
      </c>
      <c r="F541">
        <v>100</v>
      </c>
      <c r="G541">
        <v>50</v>
      </c>
      <c r="H541">
        <v>50</v>
      </c>
      <c r="I541">
        <v>86</v>
      </c>
      <c r="J541">
        <v>96</v>
      </c>
      <c r="K541">
        <v>70</v>
      </c>
      <c r="L541">
        <f>MAX(G541,I541)</f>
        <v>86</v>
      </c>
      <c r="M541">
        <f>MIN(H541,J541)</f>
        <v>50</v>
      </c>
      <c r="N541" s="1">
        <f>(F541*2+31)/2+60</f>
        <v>175.5</v>
      </c>
      <c r="O541" s="1">
        <f>(L541*2+31)/2+5</f>
        <v>106.5</v>
      </c>
      <c r="P541" s="1">
        <f>(M541*2+31)/2+5</f>
        <v>70.5</v>
      </c>
      <c r="Q541" s="1">
        <f>N541*P541</f>
        <v>12372.75</v>
      </c>
      <c r="R541" s="1">
        <f>((H541*2+31)/2+5)*N541</f>
        <v>12372.75</v>
      </c>
      <c r="S541" s="1">
        <f>((J541*2+31)/2+5)*N541</f>
        <v>20445.75</v>
      </c>
      <c r="T541" s="1">
        <v>266.23993507758786</v>
      </c>
      <c r="U541" s="1">
        <f>IF(T541&lt;200, 0, T541)</f>
        <v>266.23993507758786</v>
      </c>
      <c r="V541" s="5">
        <f>U541*O541</f>
        <v>28354.553085763106</v>
      </c>
      <c r="W541" s="2">
        <f>Q541/(constants!$B$1 * constants!$B$2 * (110/250) * AVERAGE(0.8, 1) * 1.5)</f>
        <v>1.895650071161074</v>
      </c>
      <c r="X541" s="3">
        <v>0.37699026484816434</v>
      </c>
      <c r="Y541" s="1">
        <f>(W541+X541)*O541</f>
        <v>242.03619578498387</v>
      </c>
      <c r="Z541" s="7">
        <v>1.1000000000000001</v>
      </c>
      <c r="AA541" s="7">
        <v>1</v>
      </c>
      <c r="AB541" s="1">
        <f>Y541*Z541*AA541</f>
        <v>266.23981536348231</v>
      </c>
      <c r="AC541" t="str">
        <f>CONCATENATE("https://wiki.52poke.com/wiki/", B541)</f>
        <v>https://wiki.52poke.com/wiki/猫头夜鹰</v>
      </c>
      <c r="AD541" s="6">
        <f>(T541-AB541)^2</f>
        <v>1.4331467067956999E-8</v>
      </c>
      <c r="AE541" t="str">
        <f>IF(ISNUMBER(SEARCH(AE$1,$D541)),"T","")</f>
        <v>T</v>
      </c>
      <c r="AF541" t="str">
        <f>IF(ISNUMBER(SEARCH(AF$1,$D541)),"T","")</f>
        <v/>
      </c>
      <c r="AG541" t="str">
        <f>IF(ISNUMBER(SEARCH(AG$1,$D541)),"T","")</f>
        <v/>
      </c>
      <c r="AH541" t="str">
        <f>IF(ISNUMBER(SEARCH(AH$1,$D541)),"T","")</f>
        <v/>
      </c>
      <c r="AI541" t="str">
        <f>IF(ISNUMBER(SEARCH(AI$1,$D541)),"T","")</f>
        <v/>
      </c>
      <c r="AJ541" t="str">
        <f>IF(ISNUMBER(SEARCH(AJ$1,$D541)),"T","")</f>
        <v/>
      </c>
      <c r="AK541" t="str">
        <f>IF(ISNUMBER(SEARCH(AK$1,$D541)),"T","")</f>
        <v/>
      </c>
      <c r="AL541" t="str">
        <f>IF(ISNUMBER(SEARCH(AL$1,$D541)),"T","")</f>
        <v/>
      </c>
      <c r="AM541" t="str">
        <f>IF(ISNUMBER(SEARCH(AM$1,$D541)),"T","")</f>
        <v/>
      </c>
      <c r="AN541" t="str">
        <f>IF(ISNUMBER(SEARCH(AN$1,$D541)),"T","")</f>
        <v>T</v>
      </c>
      <c r="AO541" t="str">
        <f>IF(ISNUMBER(SEARCH(AO$1,$D541)),"T","")</f>
        <v/>
      </c>
      <c r="AP541" t="str">
        <f>IF(ISNUMBER(SEARCH(AP$1,$D541)),"T","")</f>
        <v/>
      </c>
      <c r="AQ541" t="str">
        <f>IF(ISNUMBER(SEARCH(AQ$1,$D541)),"T","")</f>
        <v/>
      </c>
      <c r="AR541" t="str">
        <f>IF(ISNUMBER(SEARCH(AR$1,$D541)),"T","")</f>
        <v/>
      </c>
      <c r="AS541" t="str">
        <f>IF(ISNUMBER(SEARCH(AS$1,$D541)),"T","")</f>
        <v/>
      </c>
      <c r="AT541" t="str">
        <f>IF(ISNUMBER(SEARCH(AT$1,$D541)),"T","")</f>
        <v/>
      </c>
      <c r="AU541" t="str">
        <f>IF(ISNUMBER(SEARCH(AU$1,$D541)),"T","")</f>
        <v/>
      </c>
      <c r="AV541" t="str">
        <f>IF(ISNUMBER(SEARCH(AV$1,$D541)),"T","")</f>
        <v/>
      </c>
    </row>
    <row r="542" spans="1:48" x14ac:dyDescent="0.85">
      <c r="A542">
        <v>505</v>
      </c>
      <c r="B542" t="s">
        <v>1135</v>
      </c>
      <c r="C542" t="s">
        <v>1136</v>
      </c>
      <c r="D542" t="s">
        <v>265</v>
      </c>
      <c r="E542">
        <v>5</v>
      </c>
      <c r="F542">
        <v>60</v>
      </c>
      <c r="G542">
        <v>85</v>
      </c>
      <c r="H542">
        <v>69</v>
      </c>
      <c r="I542">
        <v>60</v>
      </c>
      <c r="J542">
        <v>69</v>
      </c>
      <c r="K542">
        <v>77</v>
      </c>
      <c r="L542">
        <f>MAX(G542,I542)</f>
        <v>85</v>
      </c>
      <c r="M542">
        <f>MIN(H542,J542)</f>
        <v>69</v>
      </c>
      <c r="N542" s="1">
        <f>(F542*2+31)/2+60</f>
        <v>135.5</v>
      </c>
      <c r="O542" s="1">
        <f>(L542*2+31)/2+5</f>
        <v>105.5</v>
      </c>
      <c r="P542" s="1">
        <f>(M542*2+31)/2+5</f>
        <v>89.5</v>
      </c>
      <c r="Q542" s="1">
        <f>N542*P542</f>
        <v>12127.25</v>
      </c>
      <c r="R542" s="1">
        <f>((H542*2+31)/2+5)*N542</f>
        <v>12127.25</v>
      </c>
      <c r="S542" s="1">
        <f>((J542*2+31)/2+5)*N542</f>
        <v>12127.25</v>
      </c>
      <c r="T542" s="1">
        <v>266.22858883000947</v>
      </c>
      <c r="U542" s="1">
        <f>IF(T542&lt;200, 0, T542)</f>
        <v>266.22858883000947</v>
      </c>
      <c r="V542" s="5">
        <f>U542*O542</f>
        <v>28087.116121565999</v>
      </c>
      <c r="W542" s="2">
        <f>Q542/(constants!$B$1 * constants!$B$2 * (110/250) * AVERAGE(0.8, 1) * 1.5)</f>
        <v>1.8580365986129304</v>
      </c>
      <c r="X542" s="3">
        <v>0.43604761158131666</v>
      </c>
      <c r="Y542" s="1">
        <f>(W542+X542)*O542</f>
        <v>242.02588417549308</v>
      </c>
      <c r="Z542" s="7">
        <v>1.1000000000000001</v>
      </c>
      <c r="AA542" s="7">
        <v>1</v>
      </c>
      <c r="AB542" s="1">
        <f>Y542*Z542*AA542</f>
        <v>266.2284725930424</v>
      </c>
      <c r="AC542" t="str">
        <f>CONCATENATE("https://wiki.52poke.com/wiki/", B542)</f>
        <v>https://wiki.52poke.com/wiki/步哨鼠</v>
      </c>
      <c r="AD542" s="6">
        <f>(T542-AB542)^2</f>
        <v>1.3511032514503158E-8</v>
      </c>
      <c r="AE542" t="str">
        <f>IF(ISNUMBER(SEARCH(AE$1,$D542)),"T","")</f>
        <v>T</v>
      </c>
      <c r="AF542" t="str">
        <f>IF(ISNUMBER(SEARCH(AF$1,$D542)),"T","")</f>
        <v/>
      </c>
      <c r="AG542" t="str">
        <f>IF(ISNUMBER(SEARCH(AG$1,$D542)),"T","")</f>
        <v/>
      </c>
      <c r="AH542" t="str">
        <f>IF(ISNUMBER(SEARCH(AH$1,$D542)),"T","")</f>
        <v/>
      </c>
      <c r="AI542" t="str">
        <f>IF(ISNUMBER(SEARCH(AI$1,$D542)),"T","")</f>
        <v/>
      </c>
      <c r="AJ542" t="str">
        <f>IF(ISNUMBER(SEARCH(AJ$1,$D542)),"T","")</f>
        <v/>
      </c>
      <c r="AK542" t="str">
        <f>IF(ISNUMBER(SEARCH(AK$1,$D542)),"T","")</f>
        <v/>
      </c>
      <c r="AL542" t="str">
        <f>IF(ISNUMBER(SEARCH(AL$1,$D542)),"T","")</f>
        <v/>
      </c>
      <c r="AM542" t="str">
        <f>IF(ISNUMBER(SEARCH(AM$1,$D542)),"T","")</f>
        <v/>
      </c>
      <c r="AN542" t="str">
        <f>IF(ISNUMBER(SEARCH(AN$1,$D542)),"T","")</f>
        <v/>
      </c>
      <c r="AO542" t="str">
        <f>IF(ISNUMBER(SEARCH(AO$1,$D542)),"T","")</f>
        <v/>
      </c>
      <c r="AP542" t="str">
        <f>IF(ISNUMBER(SEARCH(AP$1,$D542)),"T","")</f>
        <v/>
      </c>
      <c r="AQ542" t="str">
        <f>IF(ISNUMBER(SEARCH(AQ$1,$D542)),"T","")</f>
        <v/>
      </c>
      <c r="AR542" t="str">
        <f>IF(ISNUMBER(SEARCH(AR$1,$D542)),"T","")</f>
        <v/>
      </c>
      <c r="AS542" t="str">
        <f>IF(ISNUMBER(SEARCH(AS$1,$D542)),"T","")</f>
        <v/>
      </c>
      <c r="AT542" t="str">
        <f>IF(ISNUMBER(SEARCH(AT$1,$D542)),"T","")</f>
        <v/>
      </c>
      <c r="AU542" t="str">
        <f>IF(ISNUMBER(SEARCH(AU$1,$D542)),"T","")</f>
        <v/>
      </c>
      <c r="AV542" t="str">
        <f>IF(ISNUMBER(SEARCH(AV$1,$D542)),"T","")</f>
        <v/>
      </c>
    </row>
    <row r="543" spans="1:48" x14ac:dyDescent="0.85">
      <c r="A543">
        <v>411</v>
      </c>
      <c r="B543" t="s">
        <v>932</v>
      </c>
      <c r="C543" t="s">
        <v>933</v>
      </c>
      <c r="D543" t="s">
        <v>930</v>
      </c>
      <c r="E543">
        <v>4</v>
      </c>
      <c r="F543">
        <v>60</v>
      </c>
      <c r="G543">
        <v>52</v>
      </c>
      <c r="H543">
        <v>168</v>
      </c>
      <c r="I543">
        <v>47</v>
      </c>
      <c r="J543">
        <v>138</v>
      </c>
      <c r="K543">
        <v>30</v>
      </c>
      <c r="L543">
        <f>MAX(G543,I543)</f>
        <v>52</v>
      </c>
      <c r="M543">
        <f>MIN(H543,J543)</f>
        <v>138</v>
      </c>
      <c r="N543" s="1">
        <f>(F543*2+31)/2+60</f>
        <v>135.5</v>
      </c>
      <c r="O543" s="1">
        <f>(L543*2+31)/2+5</f>
        <v>72.5</v>
      </c>
      <c r="P543" s="1">
        <f>(M543*2+31)/2+5</f>
        <v>158.5</v>
      </c>
      <c r="Q543" s="1">
        <f>N543*P543</f>
        <v>21476.75</v>
      </c>
      <c r="R543" s="1">
        <f>((H543*2+31)/2+5)*N543</f>
        <v>25541.75</v>
      </c>
      <c r="S543" s="1">
        <f>((J543*2+31)/2+5)*N543</f>
        <v>21476.75</v>
      </c>
      <c r="T543" s="1">
        <v>265.34154533127344</v>
      </c>
      <c r="U543" s="1">
        <f>IF(T543&lt;200, 0, T543)</f>
        <v>265.34154533127344</v>
      </c>
      <c r="V543" s="5">
        <f>U543*O543</f>
        <v>19237.262036517324</v>
      </c>
      <c r="W543" s="2">
        <f>Q543/(constants!$B$1 * constants!$B$2 * (110/250) * AVERAGE(0.8, 1) * 1.5)</f>
        <v>3.2904893953089327</v>
      </c>
      <c r="X543" s="3">
        <v>3.6675543506034414E-2</v>
      </c>
      <c r="Y543" s="1">
        <f>(W543+X543)*O543</f>
        <v>241.2194580640851</v>
      </c>
      <c r="Z543" s="7">
        <v>1.1000000000000001</v>
      </c>
      <c r="AA543" s="7">
        <v>1</v>
      </c>
      <c r="AB543" s="1">
        <f>Y543*Z543*AA543</f>
        <v>265.34140387049365</v>
      </c>
      <c r="AC543" t="str">
        <f>CONCATENATE("https://wiki.52poke.com/wiki/", B543)</f>
        <v>https://wiki.52poke.com/wiki/护城龙</v>
      </c>
      <c r="AD543" s="6">
        <f>(T543-AB543)^2</f>
        <v>2.001115221792896E-8</v>
      </c>
      <c r="AE543" t="str">
        <f>IF(ISNUMBER(SEARCH(AE$1,$D543)),"T","")</f>
        <v/>
      </c>
      <c r="AF543" t="str">
        <f>IF(ISNUMBER(SEARCH(AF$1,$D543)),"T","")</f>
        <v/>
      </c>
      <c r="AG543" t="str">
        <f>IF(ISNUMBER(SEARCH(AG$1,$D543)),"T","")</f>
        <v/>
      </c>
      <c r="AH543" t="str">
        <f>IF(ISNUMBER(SEARCH(AH$1,$D543)),"T","")</f>
        <v/>
      </c>
      <c r="AI543" t="str">
        <f>IF(ISNUMBER(SEARCH(AI$1,$D543)),"T","")</f>
        <v/>
      </c>
      <c r="AJ543" t="str">
        <f>IF(ISNUMBER(SEARCH(AJ$1,$D543)),"T","")</f>
        <v/>
      </c>
      <c r="AK543" t="str">
        <f>IF(ISNUMBER(SEARCH(AK$1,$D543)),"T","")</f>
        <v/>
      </c>
      <c r="AL543" t="str">
        <f>IF(ISNUMBER(SEARCH(AL$1,$D543)),"T","")</f>
        <v/>
      </c>
      <c r="AM543" t="str">
        <f>IF(ISNUMBER(SEARCH(AM$1,$D543)),"T","")</f>
        <v/>
      </c>
      <c r="AN543" t="str">
        <f>IF(ISNUMBER(SEARCH(AN$1,$D543)),"T","")</f>
        <v/>
      </c>
      <c r="AO543" t="str">
        <f>IF(ISNUMBER(SEARCH(AO$1,$D543)),"T","")</f>
        <v/>
      </c>
      <c r="AP543" t="str">
        <f>IF(ISNUMBER(SEARCH(AP$1,$D543)),"T","")</f>
        <v/>
      </c>
      <c r="AQ543" t="str">
        <f>IF(ISNUMBER(SEARCH(AQ$1,$D543)),"T","")</f>
        <v>T</v>
      </c>
      <c r="AR543" t="str">
        <f>IF(ISNUMBER(SEARCH(AR$1,$D543)),"T","")</f>
        <v/>
      </c>
      <c r="AS543" t="str">
        <f>IF(ISNUMBER(SEARCH(AS$1,$D543)),"T","")</f>
        <v/>
      </c>
      <c r="AT543" t="str">
        <f>IF(ISNUMBER(SEARCH(AT$1,$D543)),"T","")</f>
        <v/>
      </c>
      <c r="AU543" t="str">
        <f>IF(ISNUMBER(SEARCH(AU$1,$D543)),"T","")</f>
        <v>T</v>
      </c>
      <c r="AV543" t="str">
        <f>IF(ISNUMBER(SEARCH(AV$1,$D543)),"T","")</f>
        <v/>
      </c>
    </row>
    <row r="544" spans="1:48" x14ac:dyDescent="0.85">
      <c r="A544">
        <v>64</v>
      </c>
      <c r="B544" t="s">
        <v>162</v>
      </c>
      <c r="C544" t="s">
        <v>163</v>
      </c>
      <c r="D544" t="s">
        <v>160</v>
      </c>
      <c r="E544">
        <v>1</v>
      </c>
      <c r="F544">
        <v>40</v>
      </c>
      <c r="G544">
        <v>35</v>
      </c>
      <c r="H544">
        <v>30</v>
      </c>
      <c r="I544">
        <v>120</v>
      </c>
      <c r="J544">
        <v>70</v>
      </c>
      <c r="K544">
        <v>105</v>
      </c>
      <c r="L544">
        <f>MAX(G544,I544)</f>
        <v>120</v>
      </c>
      <c r="M544">
        <f>MIN(H544,J544)</f>
        <v>30</v>
      </c>
      <c r="N544" s="1">
        <f>(F544*2+31)/2+60</f>
        <v>115.5</v>
      </c>
      <c r="O544" s="1">
        <f>(L544*2+31)/2+5</f>
        <v>140.5</v>
      </c>
      <c r="P544" s="1">
        <f>(M544*2+31)/2+5</f>
        <v>50.5</v>
      </c>
      <c r="Q544" s="1">
        <f>N544*P544</f>
        <v>5832.75</v>
      </c>
      <c r="R544" s="1">
        <f>((H544*2+31)/2+5)*N544</f>
        <v>5832.75</v>
      </c>
      <c r="S544" s="1">
        <f>((J544*2+31)/2+5)*N544</f>
        <v>10452.75</v>
      </c>
      <c r="T544" s="1">
        <v>265.15330885469831</v>
      </c>
      <c r="U544" s="1">
        <f>IF(T544&lt;200, 0, T544)</f>
        <v>265.15330885469831</v>
      </c>
      <c r="V544" s="5">
        <f>U544*O544</f>
        <v>37254.039894085116</v>
      </c>
      <c r="W544" s="2">
        <f>Q544/(constants!$B$1 * constants!$B$2 * (110/250) * AVERAGE(0.8, 1) * 1.5)</f>
        <v>0.89364554788262551</v>
      </c>
      <c r="X544" s="3">
        <v>0.82200139098647018</v>
      </c>
      <c r="Y544" s="1">
        <f>(W544+X544)*O544</f>
        <v>241.04839491110795</v>
      </c>
      <c r="Z544" s="7">
        <v>1.1000000000000001</v>
      </c>
      <c r="AA544" s="7">
        <v>1</v>
      </c>
      <c r="AB544" s="1">
        <f>Y544*Z544*AA544</f>
        <v>265.15323440221874</v>
      </c>
      <c r="AC544" t="str">
        <f>CONCATENATE("https://wiki.52poke.com/wiki/", B544)</f>
        <v>https://wiki.52poke.com/wiki/勇基拉</v>
      </c>
      <c r="AD544" s="6">
        <f>(T544-AB544)^2</f>
        <v>5.5431717135836057E-9</v>
      </c>
      <c r="AE544" t="str">
        <f>IF(ISNUMBER(SEARCH(AE$1,$D544)),"T","")</f>
        <v/>
      </c>
      <c r="AF544" t="str">
        <f>IF(ISNUMBER(SEARCH(AF$1,$D544)),"T","")</f>
        <v/>
      </c>
      <c r="AG544" t="str">
        <f>IF(ISNUMBER(SEARCH(AG$1,$D544)),"T","")</f>
        <v/>
      </c>
      <c r="AH544" t="str">
        <f>IF(ISNUMBER(SEARCH(AH$1,$D544)),"T","")</f>
        <v/>
      </c>
      <c r="AI544" t="str">
        <f>IF(ISNUMBER(SEARCH(AI$1,$D544)),"T","")</f>
        <v/>
      </c>
      <c r="AJ544" t="str">
        <f>IF(ISNUMBER(SEARCH(AJ$1,$D544)),"T","")</f>
        <v/>
      </c>
      <c r="AK544" t="str">
        <f>IF(ISNUMBER(SEARCH(AK$1,$D544)),"T","")</f>
        <v/>
      </c>
      <c r="AL544" t="str">
        <f>IF(ISNUMBER(SEARCH(AL$1,$D544)),"T","")</f>
        <v/>
      </c>
      <c r="AM544" t="str">
        <f>IF(ISNUMBER(SEARCH(AM$1,$D544)),"T","")</f>
        <v/>
      </c>
      <c r="AN544" t="str">
        <f>IF(ISNUMBER(SEARCH(AN$1,$D544)),"T","")</f>
        <v/>
      </c>
      <c r="AO544" t="str">
        <f>IF(ISNUMBER(SEARCH(AO$1,$D544)),"T","")</f>
        <v>T</v>
      </c>
      <c r="AP544" t="str">
        <f>IF(ISNUMBER(SEARCH(AP$1,$D544)),"T","")</f>
        <v/>
      </c>
      <c r="AQ544" t="str">
        <f>IF(ISNUMBER(SEARCH(AQ$1,$D544)),"T","")</f>
        <v/>
      </c>
      <c r="AR544" t="str">
        <f>IF(ISNUMBER(SEARCH(AR$1,$D544)),"T","")</f>
        <v/>
      </c>
      <c r="AS544" t="str">
        <f>IF(ISNUMBER(SEARCH(AS$1,$D544)),"T","")</f>
        <v/>
      </c>
      <c r="AT544" t="str">
        <f>IF(ISNUMBER(SEARCH(AT$1,$D544)),"T","")</f>
        <v/>
      </c>
      <c r="AU544" t="str">
        <f>IF(ISNUMBER(SEARCH(AU$1,$D544)),"T","")</f>
        <v/>
      </c>
      <c r="AV544" t="str">
        <f>IF(ISNUMBER(SEARCH(AV$1,$D544)),"T","")</f>
        <v/>
      </c>
    </row>
    <row r="545" spans="1:48" x14ac:dyDescent="0.85">
      <c r="A545">
        <v>713</v>
      </c>
      <c r="B545" t="s">
        <v>1584</v>
      </c>
      <c r="C545" t="s">
        <v>1586</v>
      </c>
      <c r="D545" t="s">
        <v>1585</v>
      </c>
      <c r="E545">
        <v>6</v>
      </c>
      <c r="F545">
        <v>95</v>
      </c>
      <c r="G545">
        <v>117</v>
      </c>
      <c r="H545">
        <v>184</v>
      </c>
      <c r="I545">
        <v>44</v>
      </c>
      <c r="J545">
        <v>46</v>
      </c>
      <c r="K545">
        <v>28</v>
      </c>
      <c r="L545">
        <f>MAX(G545,I545)</f>
        <v>117</v>
      </c>
      <c r="M545">
        <f>MIN(H545,J545)</f>
        <v>46</v>
      </c>
      <c r="N545" s="1">
        <f>(F545*2+31)/2+60</f>
        <v>170.5</v>
      </c>
      <c r="O545" s="1">
        <f>(L545*2+31)/2+5</f>
        <v>137.5</v>
      </c>
      <c r="P545" s="1">
        <f>(M545*2+31)/2+5</f>
        <v>66.5</v>
      </c>
      <c r="Q545" s="1">
        <f>N545*P545</f>
        <v>11338.25</v>
      </c>
      <c r="R545" s="1">
        <f>((H545*2+31)/2+5)*N545</f>
        <v>34867.25</v>
      </c>
      <c r="S545" s="1">
        <f>((J545*2+31)/2+5)*N545</f>
        <v>11338.25</v>
      </c>
      <c r="T545" s="1">
        <v>264.9568124254198</v>
      </c>
      <c r="U545" s="1">
        <f>IF(T545&lt;200, 0, T545)</f>
        <v>264.9568124254198</v>
      </c>
      <c r="V545" s="5">
        <f>U545*O545</f>
        <v>36431.561708495225</v>
      </c>
      <c r="W545" s="2">
        <f>Q545/(constants!$B$1 * constants!$B$2 * (110/250) * AVERAGE(0.8, 1) * 1.5)</f>
        <v>1.7371525666761267</v>
      </c>
      <c r="X545" s="3">
        <v>1.4627074896996106E-2</v>
      </c>
      <c r="Y545" s="1">
        <f>(W545+X545)*O545</f>
        <v>240.86970071630438</v>
      </c>
      <c r="Z545" s="7">
        <v>1.1000000000000001</v>
      </c>
      <c r="AA545" s="7">
        <v>1</v>
      </c>
      <c r="AB545" s="1">
        <f>Y545*Z545*AA545</f>
        <v>264.95667078793485</v>
      </c>
      <c r="AC545" t="str">
        <f>CONCATENATE("https://wiki.52poke.com/wiki/", B545)</f>
        <v>https://wiki.52poke.com/wiki/冰岩怪</v>
      </c>
      <c r="AD545" s="6">
        <f>(T545-AB545)^2</f>
        <v>2.0061177141293738E-8</v>
      </c>
      <c r="AE545" t="str">
        <f>IF(ISNUMBER(SEARCH(AE$1,$D545)),"T","")</f>
        <v/>
      </c>
      <c r="AF545" t="str">
        <f>IF(ISNUMBER(SEARCH(AF$1,$D545)),"T","")</f>
        <v/>
      </c>
      <c r="AG545" t="str">
        <f>IF(ISNUMBER(SEARCH(AG$1,$D545)),"T","")</f>
        <v/>
      </c>
      <c r="AH545" t="str">
        <f>IF(ISNUMBER(SEARCH(AH$1,$D545)),"T","")</f>
        <v/>
      </c>
      <c r="AI545" t="str">
        <f>IF(ISNUMBER(SEARCH(AI$1,$D545)),"T","")</f>
        <v/>
      </c>
      <c r="AJ545" t="str">
        <f>IF(ISNUMBER(SEARCH(AJ$1,$D545)),"T","")</f>
        <v>T</v>
      </c>
      <c r="AK545" t="str">
        <f>IF(ISNUMBER(SEARCH(AK$1,$D545)),"T","")</f>
        <v/>
      </c>
      <c r="AL545" t="str">
        <f>IF(ISNUMBER(SEARCH(AL$1,$D545)),"T","")</f>
        <v/>
      </c>
      <c r="AM545" t="str">
        <f>IF(ISNUMBER(SEARCH(AM$1,$D545)),"T","")</f>
        <v/>
      </c>
      <c r="AN545" t="str">
        <f>IF(ISNUMBER(SEARCH(AN$1,$D545)),"T","")</f>
        <v/>
      </c>
      <c r="AO545" t="str">
        <f>IF(ISNUMBER(SEARCH(AO$1,$D545)),"T","")</f>
        <v/>
      </c>
      <c r="AP545" t="str">
        <f>IF(ISNUMBER(SEARCH(AP$1,$D545)),"T","")</f>
        <v/>
      </c>
      <c r="AQ545" t="str">
        <f>IF(ISNUMBER(SEARCH(AQ$1,$D545)),"T","")</f>
        <v>T</v>
      </c>
      <c r="AR545" t="str">
        <f>IF(ISNUMBER(SEARCH(AR$1,$D545)),"T","")</f>
        <v/>
      </c>
      <c r="AS545" t="str">
        <f>IF(ISNUMBER(SEARCH(AS$1,$D545)),"T","")</f>
        <v/>
      </c>
      <c r="AT545" t="str">
        <f>IF(ISNUMBER(SEARCH(AT$1,$D545)),"T","")</f>
        <v/>
      </c>
      <c r="AU545" t="str">
        <f>IF(ISNUMBER(SEARCH(AU$1,$D545)),"T","")</f>
        <v/>
      </c>
      <c r="AV545" t="str">
        <f>IF(ISNUMBER(SEARCH(AV$1,$D545)),"T","")</f>
        <v/>
      </c>
    </row>
    <row r="546" spans="1:48" x14ac:dyDescent="0.85">
      <c r="A546">
        <v>499</v>
      </c>
      <c r="B546" t="s">
        <v>1123</v>
      </c>
      <c r="C546" t="s">
        <v>1124</v>
      </c>
      <c r="D546" t="s">
        <v>598</v>
      </c>
      <c r="E546">
        <v>5</v>
      </c>
      <c r="F546">
        <v>90</v>
      </c>
      <c r="G546">
        <v>93</v>
      </c>
      <c r="H546">
        <v>55</v>
      </c>
      <c r="I546">
        <v>70</v>
      </c>
      <c r="J546">
        <v>55</v>
      </c>
      <c r="K546">
        <v>55</v>
      </c>
      <c r="L546">
        <f>MAX(G546,I546)</f>
        <v>93</v>
      </c>
      <c r="M546">
        <f>MIN(H546,J546)</f>
        <v>55</v>
      </c>
      <c r="N546" s="1">
        <f>(F546*2+31)/2+60</f>
        <v>165.5</v>
      </c>
      <c r="O546" s="1">
        <f>(L546*2+31)/2+5</f>
        <v>113.5</v>
      </c>
      <c r="P546" s="1">
        <f>(M546*2+31)/2+5</f>
        <v>75.5</v>
      </c>
      <c r="Q546" s="1">
        <f>N546*P546</f>
        <v>12495.25</v>
      </c>
      <c r="R546" s="1">
        <f>((H546*2+31)/2+5)*N546</f>
        <v>12495.25</v>
      </c>
      <c r="S546" s="1">
        <f>((J546*2+31)/2+5)*N546</f>
        <v>12495.25</v>
      </c>
      <c r="T546" s="1">
        <v>264.32915833561577</v>
      </c>
      <c r="U546" s="1">
        <f>IF(T546&lt;200, 0, T546)</f>
        <v>264.32915833561577</v>
      </c>
      <c r="V546" s="5">
        <f>U546*O546</f>
        <v>30001.35947109239</v>
      </c>
      <c r="W546" s="2">
        <f>Q546/(constants!$B$1 * constants!$B$2 * (110/250) * AVERAGE(0.8, 1) * 1.5)</f>
        <v>1.914418504509944</v>
      </c>
      <c r="X546" s="3">
        <v>0.20275433882052085</v>
      </c>
      <c r="Y546" s="1">
        <f>(W546+X546)*O546</f>
        <v>240.29911771800778</v>
      </c>
      <c r="Z546" s="7">
        <v>1.1000000000000001</v>
      </c>
      <c r="AA546" s="7">
        <v>1</v>
      </c>
      <c r="AB546" s="1">
        <f>Y546*Z546*AA546</f>
        <v>264.32902948980859</v>
      </c>
      <c r="AC546" t="str">
        <f>CONCATENATE("https://wiki.52poke.com/wiki/", B546)</f>
        <v>https://wiki.52poke.com/wiki/炒炒猪</v>
      </c>
      <c r="AD546" s="6">
        <f>(T546-AB546)^2</f>
        <v>1.6601242028546716E-8</v>
      </c>
      <c r="AE546" t="str">
        <f>IF(ISNUMBER(SEARCH(AE$1,$D546)),"T","")</f>
        <v/>
      </c>
      <c r="AF546" t="str">
        <f>IF(ISNUMBER(SEARCH(AF$1,$D546)),"T","")</f>
        <v>T</v>
      </c>
      <c r="AG546" t="str">
        <f>IF(ISNUMBER(SEARCH(AG$1,$D546)),"T","")</f>
        <v/>
      </c>
      <c r="AH546" t="str">
        <f>IF(ISNUMBER(SEARCH(AH$1,$D546)),"T","")</f>
        <v/>
      </c>
      <c r="AI546" t="str">
        <f>IF(ISNUMBER(SEARCH(AI$1,$D546)),"T","")</f>
        <v/>
      </c>
      <c r="AJ546" t="str">
        <f>IF(ISNUMBER(SEARCH(AJ$1,$D546)),"T","")</f>
        <v/>
      </c>
      <c r="AK546" t="str">
        <f>IF(ISNUMBER(SEARCH(AK$1,$D546)),"T","")</f>
        <v>T</v>
      </c>
      <c r="AL546" t="str">
        <f>IF(ISNUMBER(SEARCH(AL$1,$D546)),"T","")</f>
        <v/>
      </c>
      <c r="AM546" t="str">
        <f>IF(ISNUMBER(SEARCH(AM$1,$D546)),"T","")</f>
        <v/>
      </c>
      <c r="AN546" t="str">
        <f>IF(ISNUMBER(SEARCH(AN$1,$D546)),"T","")</f>
        <v/>
      </c>
      <c r="AO546" t="str">
        <f>IF(ISNUMBER(SEARCH(AO$1,$D546)),"T","")</f>
        <v/>
      </c>
      <c r="AP546" t="str">
        <f>IF(ISNUMBER(SEARCH(AP$1,$D546)),"T","")</f>
        <v/>
      </c>
      <c r="AQ546" t="str">
        <f>IF(ISNUMBER(SEARCH(AQ$1,$D546)),"T","")</f>
        <v/>
      </c>
      <c r="AR546" t="str">
        <f>IF(ISNUMBER(SEARCH(AR$1,$D546)),"T","")</f>
        <v/>
      </c>
      <c r="AS546" t="str">
        <f>IF(ISNUMBER(SEARCH(AS$1,$D546)),"T","")</f>
        <v/>
      </c>
      <c r="AT546" t="str">
        <f>IF(ISNUMBER(SEARCH(AT$1,$D546)),"T","")</f>
        <v/>
      </c>
      <c r="AU546" t="str">
        <f>IF(ISNUMBER(SEARCH(AU$1,$D546)),"T","")</f>
        <v/>
      </c>
      <c r="AV546" t="str">
        <f>IF(ISNUMBER(SEARCH(AV$1,$D546)),"T","")</f>
        <v/>
      </c>
    </row>
    <row r="547" spans="1:48" x14ac:dyDescent="0.85">
      <c r="A547">
        <v>444</v>
      </c>
      <c r="B547" t="s">
        <v>1001</v>
      </c>
      <c r="C547" t="s">
        <v>1002</v>
      </c>
      <c r="D547" t="s">
        <v>999</v>
      </c>
      <c r="E547">
        <v>4</v>
      </c>
      <c r="F547">
        <v>68</v>
      </c>
      <c r="G547">
        <v>90</v>
      </c>
      <c r="H547">
        <v>65</v>
      </c>
      <c r="I547">
        <v>50</v>
      </c>
      <c r="J547">
        <v>55</v>
      </c>
      <c r="K547">
        <v>82</v>
      </c>
      <c r="L547">
        <f>MAX(G547,I547)</f>
        <v>90</v>
      </c>
      <c r="M547">
        <f>MIN(H547,J547)</f>
        <v>55</v>
      </c>
      <c r="N547" s="1">
        <f>(F547*2+31)/2+60</f>
        <v>143.5</v>
      </c>
      <c r="O547" s="1">
        <f>(L547*2+31)/2+5</f>
        <v>110.5</v>
      </c>
      <c r="P547" s="1">
        <f>(M547*2+31)/2+5</f>
        <v>75.5</v>
      </c>
      <c r="Q547" s="1">
        <f>N547*P547</f>
        <v>10834.25</v>
      </c>
      <c r="R547" s="1">
        <f>((H547*2+31)/2+5)*N547</f>
        <v>12269.25</v>
      </c>
      <c r="S547" s="1">
        <f>((J547*2+31)/2+5)*N547</f>
        <v>10834.25</v>
      </c>
      <c r="T547" s="1">
        <v>263.70433907537375</v>
      </c>
      <c r="U547" s="1">
        <f>IF(T547&lt;200, 0, T547)</f>
        <v>263.70433907537375</v>
      </c>
      <c r="V547" s="5">
        <f>U547*O547</f>
        <v>29139.3294678288</v>
      </c>
      <c r="W547" s="2">
        <f>Q547/(constants!$B$1 * constants!$B$2 * (110/250) * AVERAGE(0.8, 1) * 1.5)</f>
        <v>1.6599338694693473</v>
      </c>
      <c r="X547" s="3">
        <v>0.50957851481704952</v>
      </c>
      <c r="Y547" s="1">
        <f>(W547+X547)*O547</f>
        <v>239.73111846364682</v>
      </c>
      <c r="Z547" s="7">
        <v>1.1000000000000001</v>
      </c>
      <c r="AA547" s="7">
        <v>1</v>
      </c>
      <c r="AB547" s="1">
        <f>Y547*Z547*AA547</f>
        <v>263.70423031001155</v>
      </c>
      <c r="AC547" t="str">
        <f>CONCATENATE("https://wiki.52poke.com/wiki/", B547)</f>
        <v>https://wiki.52poke.com/wiki/尖牙陆鲨</v>
      </c>
      <c r="AD547" s="6">
        <f>(T547-AB547)^2</f>
        <v>1.1829904014364985E-8</v>
      </c>
      <c r="AE547" t="str">
        <f>IF(ISNUMBER(SEARCH(AE$1,$D547)),"T","")</f>
        <v/>
      </c>
      <c r="AF547" t="str">
        <f>IF(ISNUMBER(SEARCH(AF$1,$D547)),"T","")</f>
        <v/>
      </c>
      <c r="AG547" t="str">
        <f>IF(ISNUMBER(SEARCH(AG$1,$D547)),"T","")</f>
        <v/>
      </c>
      <c r="AH547" t="str">
        <f>IF(ISNUMBER(SEARCH(AH$1,$D547)),"T","")</f>
        <v/>
      </c>
      <c r="AI547" t="str">
        <f>IF(ISNUMBER(SEARCH(AI$1,$D547)),"T","")</f>
        <v/>
      </c>
      <c r="AJ547" t="str">
        <f>IF(ISNUMBER(SEARCH(AJ$1,$D547)),"T","")</f>
        <v/>
      </c>
      <c r="AK547" t="str">
        <f>IF(ISNUMBER(SEARCH(AK$1,$D547)),"T","")</f>
        <v/>
      </c>
      <c r="AL547" t="str">
        <f>IF(ISNUMBER(SEARCH(AL$1,$D547)),"T","")</f>
        <v/>
      </c>
      <c r="AM547" t="str">
        <f>IF(ISNUMBER(SEARCH(AM$1,$D547)),"T","")</f>
        <v>T</v>
      </c>
      <c r="AN547" t="str">
        <f>IF(ISNUMBER(SEARCH(AN$1,$D547)),"T","")</f>
        <v/>
      </c>
      <c r="AO547" t="str">
        <f>IF(ISNUMBER(SEARCH(AO$1,$D547)),"T","")</f>
        <v/>
      </c>
      <c r="AP547" t="str">
        <f>IF(ISNUMBER(SEARCH(AP$1,$D547)),"T","")</f>
        <v/>
      </c>
      <c r="AQ547" t="str">
        <f>IF(ISNUMBER(SEARCH(AQ$1,$D547)),"T","")</f>
        <v/>
      </c>
      <c r="AR547" t="str">
        <f>IF(ISNUMBER(SEARCH(AR$1,$D547)),"T","")</f>
        <v/>
      </c>
      <c r="AS547" t="str">
        <f>IF(ISNUMBER(SEARCH(AS$1,$D547)),"T","")</f>
        <v>T</v>
      </c>
      <c r="AT547" t="str">
        <f>IF(ISNUMBER(SEARCH(AT$1,$D547)),"T","")</f>
        <v/>
      </c>
      <c r="AU547" t="str">
        <f>IF(ISNUMBER(SEARCH(AU$1,$D547)),"T","")</f>
        <v/>
      </c>
      <c r="AV547" t="str">
        <f>IF(ISNUMBER(SEARCH(AV$1,$D547)),"T","")</f>
        <v/>
      </c>
    </row>
    <row r="548" spans="1:48" x14ac:dyDescent="0.85">
      <c r="A548">
        <v>162</v>
      </c>
      <c r="B548" t="s">
        <v>387</v>
      </c>
      <c r="C548" t="s">
        <v>388</v>
      </c>
      <c r="D548" t="s">
        <v>265</v>
      </c>
      <c r="E548">
        <v>2</v>
      </c>
      <c r="F548">
        <v>85</v>
      </c>
      <c r="G548">
        <v>76</v>
      </c>
      <c r="H548">
        <v>64</v>
      </c>
      <c r="I548">
        <v>45</v>
      </c>
      <c r="J548">
        <v>55</v>
      </c>
      <c r="K548">
        <v>90</v>
      </c>
      <c r="L548">
        <f>MAX(G548,I548)</f>
        <v>76</v>
      </c>
      <c r="M548">
        <f>MIN(H548,J548)</f>
        <v>55</v>
      </c>
      <c r="N548" s="1">
        <f>(F548*2+31)/2+60</f>
        <v>160.5</v>
      </c>
      <c r="O548" s="1">
        <f>(L548*2+31)/2+5</f>
        <v>96.5</v>
      </c>
      <c r="P548" s="1">
        <f>(M548*2+31)/2+5</f>
        <v>75.5</v>
      </c>
      <c r="Q548" s="1">
        <f>N548*P548</f>
        <v>12117.75</v>
      </c>
      <c r="R548" s="1">
        <f>((H548*2+31)/2+5)*N548</f>
        <v>13562.25</v>
      </c>
      <c r="S548" s="1">
        <f>((J548*2+31)/2+5)*N548</f>
        <v>12117.75</v>
      </c>
      <c r="T548" s="1">
        <v>263.565097522835</v>
      </c>
      <c r="U548" s="1">
        <f>IF(T548&lt;200, 0, T548)</f>
        <v>263.565097522835</v>
      </c>
      <c r="V548" s="5">
        <f>U548*O548</f>
        <v>25434.031910953578</v>
      </c>
      <c r="W548" s="2">
        <f>Q548/(constants!$B$1 * constants!$B$2 * (110/250) * AVERAGE(0.8, 1) * 1.5)</f>
        <v>1.8565810874552628</v>
      </c>
      <c r="X548" s="3">
        <v>0.62636748800498521</v>
      </c>
      <c r="Y548" s="1">
        <f>(W548+X548)*O548</f>
        <v>239.60453753191391</v>
      </c>
      <c r="Z548" s="7">
        <v>1.1000000000000001</v>
      </c>
      <c r="AA548" s="7">
        <v>1</v>
      </c>
      <c r="AB548" s="1">
        <f>Y548*Z548*AA548</f>
        <v>263.56499128510529</v>
      </c>
      <c r="AC548" t="str">
        <f>CONCATENATE("https://wiki.52poke.com/wiki/", B548)</f>
        <v>https://wiki.52poke.com/wiki/大尾立</v>
      </c>
      <c r="AD548" s="6">
        <f>(T548-AB548)^2</f>
        <v>1.1286455213999017E-8</v>
      </c>
      <c r="AE548" t="str">
        <f>IF(ISNUMBER(SEARCH(AE$1,$D548)),"T","")</f>
        <v>T</v>
      </c>
      <c r="AF548" t="str">
        <f>IF(ISNUMBER(SEARCH(AF$1,$D548)),"T","")</f>
        <v/>
      </c>
      <c r="AG548" t="str">
        <f>IF(ISNUMBER(SEARCH(AG$1,$D548)),"T","")</f>
        <v/>
      </c>
      <c r="AH548" t="str">
        <f>IF(ISNUMBER(SEARCH(AH$1,$D548)),"T","")</f>
        <v/>
      </c>
      <c r="AI548" t="str">
        <f>IF(ISNUMBER(SEARCH(AI$1,$D548)),"T","")</f>
        <v/>
      </c>
      <c r="AJ548" t="str">
        <f>IF(ISNUMBER(SEARCH(AJ$1,$D548)),"T","")</f>
        <v/>
      </c>
      <c r="AK548" t="str">
        <f>IF(ISNUMBER(SEARCH(AK$1,$D548)),"T","")</f>
        <v/>
      </c>
      <c r="AL548" t="str">
        <f>IF(ISNUMBER(SEARCH(AL$1,$D548)),"T","")</f>
        <v/>
      </c>
      <c r="AM548" t="str">
        <f>IF(ISNUMBER(SEARCH(AM$1,$D548)),"T","")</f>
        <v/>
      </c>
      <c r="AN548" t="str">
        <f>IF(ISNUMBER(SEARCH(AN$1,$D548)),"T","")</f>
        <v/>
      </c>
      <c r="AO548" t="str">
        <f>IF(ISNUMBER(SEARCH(AO$1,$D548)),"T","")</f>
        <v/>
      </c>
      <c r="AP548" t="str">
        <f>IF(ISNUMBER(SEARCH(AP$1,$D548)),"T","")</f>
        <v/>
      </c>
      <c r="AQ548" t="str">
        <f>IF(ISNUMBER(SEARCH(AQ$1,$D548)),"T","")</f>
        <v/>
      </c>
      <c r="AR548" t="str">
        <f>IF(ISNUMBER(SEARCH(AR$1,$D548)),"T","")</f>
        <v/>
      </c>
      <c r="AS548" t="str">
        <f>IF(ISNUMBER(SEARCH(AS$1,$D548)),"T","")</f>
        <v/>
      </c>
      <c r="AT548" t="str">
        <f>IF(ISNUMBER(SEARCH(AT$1,$D548)),"T","")</f>
        <v/>
      </c>
      <c r="AU548" t="str">
        <f>IF(ISNUMBER(SEARCH(AU$1,$D548)),"T","")</f>
        <v/>
      </c>
      <c r="AV548" t="str">
        <f>IF(ISNUMBER(SEARCH(AV$1,$D548)),"T","")</f>
        <v/>
      </c>
    </row>
    <row r="549" spans="1:48" x14ac:dyDescent="0.85">
      <c r="A549">
        <v>634</v>
      </c>
      <c r="B549" t="s">
        <v>1406</v>
      </c>
      <c r="C549" t="s">
        <v>1407</v>
      </c>
      <c r="D549" t="s">
        <v>1404</v>
      </c>
      <c r="E549">
        <v>5</v>
      </c>
      <c r="F549">
        <v>72</v>
      </c>
      <c r="G549">
        <v>85</v>
      </c>
      <c r="H549">
        <v>70</v>
      </c>
      <c r="I549">
        <v>65</v>
      </c>
      <c r="J549">
        <v>70</v>
      </c>
      <c r="K549">
        <v>58</v>
      </c>
      <c r="L549">
        <f>MAX(G549,I549)</f>
        <v>85</v>
      </c>
      <c r="M549">
        <f>MIN(H549,J549)</f>
        <v>70</v>
      </c>
      <c r="N549" s="1">
        <f>(F549*2+31)/2+60</f>
        <v>147.5</v>
      </c>
      <c r="O549" s="1">
        <f>(L549*2+31)/2+5</f>
        <v>105.5</v>
      </c>
      <c r="P549" s="1">
        <f>(M549*2+31)/2+5</f>
        <v>90.5</v>
      </c>
      <c r="Q549" s="1">
        <f>N549*P549</f>
        <v>13348.75</v>
      </c>
      <c r="R549" s="1">
        <f>((H549*2+31)/2+5)*N549</f>
        <v>13348.75</v>
      </c>
      <c r="S549" s="1">
        <f>((J549*2+31)/2+5)*N549</f>
        <v>13348.75</v>
      </c>
      <c r="T549" s="1">
        <v>263.48897154769782</v>
      </c>
      <c r="U549" s="1">
        <f>IF(T549&lt;200, 0, T549)</f>
        <v>263.48897154769782</v>
      </c>
      <c r="V549" s="5">
        <f>U549*O549</f>
        <v>27798.086498282119</v>
      </c>
      <c r="W549" s="2">
        <f>Q549/(constants!$B$1 * constants!$B$2 * (110/250) * AVERAGE(0.8, 1) * 1.5)</f>
        <v>2.0451846911488056</v>
      </c>
      <c r="X549" s="3">
        <v>0.22529220331847222</v>
      </c>
      <c r="Y549" s="1">
        <f>(W549+X549)*O549</f>
        <v>239.53531236629783</v>
      </c>
      <c r="Z549" s="7">
        <v>1.1000000000000001</v>
      </c>
      <c r="AA549" s="7">
        <v>1</v>
      </c>
      <c r="AB549" s="1">
        <f>Y549*Z549*AA549</f>
        <v>263.48884360292766</v>
      </c>
      <c r="AC549" t="str">
        <f>CONCATENATE("https://wiki.52poke.com/wiki/", B549)</f>
        <v>https://wiki.52poke.com/wiki/双首暴龙</v>
      </c>
      <c r="AD549" s="6">
        <f>(T549-AB549)^2</f>
        <v>1.6369864210353185E-8</v>
      </c>
      <c r="AE549" t="str">
        <f>IF(ISNUMBER(SEARCH(AE$1,$D549)),"T","")</f>
        <v/>
      </c>
      <c r="AF549" t="str">
        <f>IF(ISNUMBER(SEARCH(AF$1,$D549)),"T","")</f>
        <v/>
      </c>
      <c r="AG549" t="str">
        <f>IF(ISNUMBER(SEARCH(AG$1,$D549)),"T","")</f>
        <v/>
      </c>
      <c r="AH549" t="str">
        <f>IF(ISNUMBER(SEARCH(AH$1,$D549)),"T","")</f>
        <v/>
      </c>
      <c r="AI549" t="str">
        <f>IF(ISNUMBER(SEARCH(AI$1,$D549)),"T","")</f>
        <v/>
      </c>
      <c r="AJ549" t="str">
        <f>IF(ISNUMBER(SEARCH(AJ$1,$D549)),"T","")</f>
        <v/>
      </c>
      <c r="AK549" t="str">
        <f>IF(ISNUMBER(SEARCH(AK$1,$D549)),"T","")</f>
        <v/>
      </c>
      <c r="AL549" t="str">
        <f>IF(ISNUMBER(SEARCH(AL$1,$D549)),"T","")</f>
        <v/>
      </c>
      <c r="AM549" t="str">
        <f>IF(ISNUMBER(SEARCH(AM$1,$D549)),"T","")</f>
        <v/>
      </c>
      <c r="AN549" t="str">
        <f>IF(ISNUMBER(SEARCH(AN$1,$D549)),"T","")</f>
        <v/>
      </c>
      <c r="AO549" t="str">
        <f>IF(ISNUMBER(SEARCH(AO$1,$D549)),"T","")</f>
        <v/>
      </c>
      <c r="AP549" t="str">
        <f>IF(ISNUMBER(SEARCH(AP$1,$D549)),"T","")</f>
        <v/>
      </c>
      <c r="AQ549" t="str">
        <f>IF(ISNUMBER(SEARCH(AQ$1,$D549)),"T","")</f>
        <v/>
      </c>
      <c r="AR549" t="str">
        <f>IF(ISNUMBER(SEARCH(AR$1,$D549)),"T","")</f>
        <v/>
      </c>
      <c r="AS549" t="str">
        <f>IF(ISNUMBER(SEARCH(AS$1,$D549)),"T","")</f>
        <v>T</v>
      </c>
      <c r="AT549" t="str">
        <f>IF(ISNUMBER(SEARCH(AT$1,$D549)),"T","")</f>
        <v>T</v>
      </c>
      <c r="AU549" t="str">
        <f>IF(ISNUMBER(SEARCH(AU$1,$D549)),"T","")</f>
        <v/>
      </c>
      <c r="AV549" t="str">
        <f>IF(ISNUMBER(SEARCH(AV$1,$D549)),"T","")</f>
        <v/>
      </c>
    </row>
    <row r="550" spans="1:48" x14ac:dyDescent="0.85">
      <c r="A550">
        <v>262</v>
      </c>
      <c r="B550" t="s">
        <v>610</v>
      </c>
      <c r="C550" t="s">
        <v>611</v>
      </c>
      <c r="D550" t="s">
        <v>136</v>
      </c>
      <c r="E550">
        <v>3</v>
      </c>
      <c r="F550">
        <v>70</v>
      </c>
      <c r="G550">
        <v>90</v>
      </c>
      <c r="H550">
        <v>70</v>
      </c>
      <c r="I550">
        <v>60</v>
      </c>
      <c r="J550">
        <v>60</v>
      </c>
      <c r="K550">
        <v>70</v>
      </c>
      <c r="L550">
        <f>MAX(G550,I550)</f>
        <v>90</v>
      </c>
      <c r="M550">
        <f>MIN(H550,J550)</f>
        <v>60</v>
      </c>
      <c r="N550" s="1">
        <f>(F550*2+31)/2+60</f>
        <v>145.5</v>
      </c>
      <c r="O550" s="1">
        <f>(L550*2+31)/2+5</f>
        <v>110.5</v>
      </c>
      <c r="P550" s="1">
        <f>(M550*2+31)/2+5</f>
        <v>80.5</v>
      </c>
      <c r="Q550" s="1">
        <f>N550*P550</f>
        <v>11712.75</v>
      </c>
      <c r="R550" s="1">
        <f>((H550*2+31)/2+5)*N550</f>
        <v>13167.75</v>
      </c>
      <c r="S550" s="1">
        <f>((J550*2+31)/2+5)*N550</f>
        <v>11712.75</v>
      </c>
      <c r="T550" s="1">
        <v>263.2226908255563</v>
      </c>
      <c r="U550" s="1">
        <f>IF(T550&lt;200, 0, T550)</f>
        <v>263.2226908255563</v>
      </c>
      <c r="V550" s="5">
        <f>U550*O550</f>
        <v>29086.107336223969</v>
      </c>
      <c r="W550" s="2">
        <f>Q550/(constants!$B$1 * constants!$B$2 * (110/250) * AVERAGE(0.8, 1) * 1.5)</f>
        <v>1.7945303486283866</v>
      </c>
      <c r="X550" s="3">
        <v>0.3710194106550867</v>
      </c>
      <c r="Y550" s="1">
        <f>(W550+X550)*O550</f>
        <v>239.29324840082381</v>
      </c>
      <c r="Z550" s="7">
        <v>1.1000000000000001</v>
      </c>
      <c r="AA550" s="7">
        <v>1</v>
      </c>
      <c r="AB550" s="1">
        <f>Y550*Z550*AA550</f>
        <v>263.22257324090623</v>
      </c>
      <c r="AC550" t="str">
        <f>CONCATENATE("https://wiki.52poke.com/wiki/", B550)</f>
        <v>https://wiki.52poke.com/wiki/大狼犬</v>
      </c>
      <c r="AD550" s="6">
        <f>(T550-AB550)^2</f>
        <v>1.3826149932097815E-8</v>
      </c>
      <c r="AE550" t="str">
        <f>IF(ISNUMBER(SEARCH(AE$1,$D550)),"T","")</f>
        <v/>
      </c>
      <c r="AF550" t="str">
        <f>IF(ISNUMBER(SEARCH(AF$1,$D550)),"T","")</f>
        <v/>
      </c>
      <c r="AG550" t="str">
        <f>IF(ISNUMBER(SEARCH(AG$1,$D550)),"T","")</f>
        <v/>
      </c>
      <c r="AH550" t="str">
        <f>IF(ISNUMBER(SEARCH(AH$1,$D550)),"T","")</f>
        <v/>
      </c>
      <c r="AI550" t="str">
        <f>IF(ISNUMBER(SEARCH(AI$1,$D550)),"T","")</f>
        <v/>
      </c>
      <c r="AJ550" t="str">
        <f>IF(ISNUMBER(SEARCH(AJ$1,$D550)),"T","")</f>
        <v/>
      </c>
      <c r="AK550" t="str">
        <f>IF(ISNUMBER(SEARCH(AK$1,$D550)),"T","")</f>
        <v/>
      </c>
      <c r="AL550" t="str">
        <f>IF(ISNUMBER(SEARCH(AL$1,$D550)),"T","")</f>
        <v/>
      </c>
      <c r="AM550" t="str">
        <f>IF(ISNUMBER(SEARCH(AM$1,$D550)),"T","")</f>
        <v/>
      </c>
      <c r="AN550" t="str">
        <f>IF(ISNUMBER(SEARCH(AN$1,$D550)),"T","")</f>
        <v/>
      </c>
      <c r="AO550" t="str">
        <f>IF(ISNUMBER(SEARCH(AO$1,$D550)),"T","")</f>
        <v/>
      </c>
      <c r="AP550" t="str">
        <f>IF(ISNUMBER(SEARCH(AP$1,$D550)),"T","")</f>
        <v/>
      </c>
      <c r="AQ550" t="str">
        <f>IF(ISNUMBER(SEARCH(AQ$1,$D550)),"T","")</f>
        <v/>
      </c>
      <c r="AR550" t="str">
        <f>IF(ISNUMBER(SEARCH(AR$1,$D550)),"T","")</f>
        <v/>
      </c>
      <c r="AS550" t="str">
        <f>IF(ISNUMBER(SEARCH(AS$1,$D550)),"T","")</f>
        <v/>
      </c>
      <c r="AT550" t="str">
        <f>IF(ISNUMBER(SEARCH(AT$1,$D550)),"T","")</f>
        <v>T</v>
      </c>
      <c r="AU550" t="str">
        <f>IF(ISNUMBER(SEARCH(AU$1,$D550)),"T","")</f>
        <v/>
      </c>
      <c r="AV550" t="str">
        <f>IF(ISNUMBER(SEARCH(AV$1,$D550)),"T","")</f>
        <v/>
      </c>
    </row>
    <row r="551" spans="1:48" x14ac:dyDescent="0.85">
      <c r="A551">
        <v>97</v>
      </c>
      <c r="B551" t="s">
        <v>237</v>
      </c>
      <c r="C551" t="s">
        <v>238</v>
      </c>
      <c r="D551" t="s">
        <v>160</v>
      </c>
      <c r="E551">
        <v>1</v>
      </c>
      <c r="F551">
        <v>85</v>
      </c>
      <c r="G551">
        <v>73</v>
      </c>
      <c r="H551">
        <v>70</v>
      </c>
      <c r="I551">
        <v>73</v>
      </c>
      <c r="J551">
        <v>115</v>
      </c>
      <c r="K551">
        <v>67</v>
      </c>
      <c r="L551">
        <f>MAX(G551,I551)</f>
        <v>73</v>
      </c>
      <c r="M551">
        <f>MIN(H551,J551)</f>
        <v>70</v>
      </c>
      <c r="N551" s="1">
        <f>(F551*2+31)/2+60</f>
        <v>160.5</v>
      </c>
      <c r="O551" s="1">
        <f>(L551*2+31)/2+5</f>
        <v>93.5</v>
      </c>
      <c r="P551" s="1">
        <f>(M551*2+31)/2+5</f>
        <v>90.5</v>
      </c>
      <c r="Q551" s="1">
        <f>N551*P551</f>
        <v>14525.25</v>
      </c>
      <c r="R551" s="1">
        <f>((H551*2+31)/2+5)*N551</f>
        <v>14525.25</v>
      </c>
      <c r="S551" s="1">
        <f>((J551*2+31)/2+5)*N551</f>
        <v>21747.75</v>
      </c>
      <c r="T551" s="1">
        <v>263.20310437011824</v>
      </c>
      <c r="U551" s="1">
        <f>IF(T551&lt;200, 0, T551)</f>
        <v>263.20310437011824</v>
      </c>
      <c r="V551" s="5">
        <f>U551*O551</f>
        <v>24609.490258606056</v>
      </c>
      <c r="W551" s="2">
        <f>Q551/(constants!$B$1 * constants!$B$2 * (110/250) * AVERAGE(0.8, 1) * 1.5)</f>
        <v>2.2254382571483617</v>
      </c>
      <c r="X551" s="3">
        <v>0.3336573285050477</v>
      </c>
      <c r="Y551" s="1">
        <f>(W551+X551)*O551</f>
        <v>239.2754372585938</v>
      </c>
      <c r="Z551" s="7">
        <v>1.1000000000000001</v>
      </c>
      <c r="AA551" s="7">
        <v>1</v>
      </c>
      <c r="AB551" s="1">
        <f>Y551*Z551*AA551</f>
        <v>263.20298098445318</v>
      </c>
      <c r="AC551" t="str">
        <f>CONCATENATE("https://wiki.52poke.com/wiki/", B551)</f>
        <v>https://wiki.52poke.com/wiki/引梦貘人</v>
      </c>
      <c r="AD551" s="6">
        <f>(T551-AB551)^2</f>
        <v>1.5224022343006619E-8</v>
      </c>
      <c r="AE551" t="str">
        <f>IF(ISNUMBER(SEARCH(AE$1,$D551)),"T","")</f>
        <v/>
      </c>
      <c r="AF551" t="str">
        <f>IF(ISNUMBER(SEARCH(AF$1,$D551)),"T","")</f>
        <v/>
      </c>
      <c r="AG551" t="str">
        <f>IF(ISNUMBER(SEARCH(AG$1,$D551)),"T","")</f>
        <v/>
      </c>
      <c r="AH551" t="str">
        <f>IF(ISNUMBER(SEARCH(AH$1,$D551)),"T","")</f>
        <v/>
      </c>
      <c r="AI551" t="str">
        <f>IF(ISNUMBER(SEARCH(AI$1,$D551)),"T","")</f>
        <v/>
      </c>
      <c r="AJ551" t="str">
        <f>IF(ISNUMBER(SEARCH(AJ$1,$D551)),"T","")</f>
        <v/>
      </c>
      <c r="AK551" t="str">
        <f>IF(ISNUMBER(SEARCH(AK$1,$D551)),"T","")</f>
        <v/>
      </c>
      <c r="AL551" t="str">
        <f>IF(ISNUMBER(SEARCH(AL$1,$D551)),"T","")</f>
        <v/>
      </c>
      <c r="AM551" t="str">
        <f>IF(ISNUMBER(SEARCH(AM$1,$D551)),"T","")</f>
        <v/>
      </c>
      <c r="AN551" t="str">
        <f>IF(ISNUMBER(SEARCH(AN$1,$D551)),"T","")</f>
        <v/>
      </c>
      <c r="AO551" t="str">
        <f>IF(ISNUMBER(SEARCH(AO$1,$D551)),"T","")</f>
        <v>T</v>
      </c>
      <c r="AP551" t="str">
        <f>IF(ISNUMBER(SEARCH(AP$1,$D551)),"T","")</f>
        <v/>
      </c>
      <c r="AQ551" t="str">
        <f>IF(ISNUMBER(SEARCH(AQ$1,$D551)),"T","")</f>
        <v/>
      </c>
      <c r="AR551" t="str">
        <f>IF(ISNUMBER(SEARCH(AR$1,$D551)),"T","")</f>
        <v/>
      </c>
      <c r="AS551" t="str">
        <f>IF(ISNUMBER(SEARCH(AS$1,$D551)),"T","")</f>
        <v/>
      </c>
      <c r="AT551" t="str">
        <f>IF(ISNUMBER(SEARCH(AT$1,$D551)),"T","")</f>
        <v/>
      </c>
      <c r="AU551" t="str">
        <f>IF(ISNUMBER(SEARCH(AU$1,$D551)),"T","")</f>
        <v/>
      </c>
      <c r="AV551" t="str">
        <f>IF(ISNUMBER(SEARCH(AV$1,$D551)),"T","")</f>
        <v/>
      </c>
    </row>
    <row r="552" spans="1:48" x14ac:dyDescent="0.85">
      <c r="A552">
        <v>53</v>
      </c>
      <c r="B552" t="s">
        <v>135</v>
      </c>
      <c r="C552" t="s">
        <v>137</v>
      </c>
      <c r="D552" t="s">
        <v>136</v>
      </c>
      <c r="E552">
        <v>1</v>
      </c>
      <c r="F552">
        <v>65</v>
      </c>
      <c r="G552">
        <v>70</v>
      </c>
      <c r="H552">
        <v>60</v>
      </c>
      <c r="I552">
        <v>65</v>
      </c>
      <c r="J552">
        <v>65</v>
      </c>
      <c r="K552">
        <v>115</v>
      </c>
      <c r="L552">
        <f>MAX(G552,I552)</f>
        <v>70</v>
      </c>
      <c r="M552">
        <f>MIN(H552,J552)</f>
        <v>60</v>
      </c>
      <c r="N552" s="1">
        <f>(F552*2+31)/2+60</f>
        <v>140.5</v>
      </c>
      <c r="O552" s="1">
        <f>(L552*2+31)/2+5</f>
        <v>90.5</v>
      </c>
      <c r="P552" s="1">
        <f>(M552*2+31)/2+5</f>
        <v>80.5</v>
      </c>
      <c r="Q552" s="1">
        <f>N552*P552</f>
        <v>11310.25</v>
      </c>
      <c r="R552" s="1">
        <f>((H552*2+31)/2+5)*N552</f>
        <v>11310.25</v>
      </c>
      <c r="S552" s="1">
        <f>((J552*2+31)/2+5)*N552</f>
        <v>12012.75</v>
      </c>
      <c r="T552" s="1">
        <v>262.50946617126419</v>
      </c>
      <c r="U552" s="1">
        <f>IF(T552&lt;200, 0, T552)</f>
        <v>262.50946617126419</v>
      </c>
      <c r="V552" s="5">
        <f>U552*O552</f>
        <v>23757.106688499411</v>
      </c>
      <c r="W552" s="2">
        <f>Q552/(constants!$B$1 * constants!$B$2 * (110/250) * AVERAGE(0.8, 1) * 1.5)</f>
        <v>1.732862639053528</v>
      </c>
      <c r="X552" s="3">
        <v>0.90409741296317891</v>
      </c>
      <c r="Y552" s="1">
        <f>(W552+X552)*O552</f>
        <v>238.64488470751195</v>
      </c>
      <c r="Z552" s="7">
        <v>1.1000000000000001</v>
      </c>
      <c r="AA552" s="7">
        <v>1</v>
      </c>
      <c r="AB552" s="1">
        <f>Y552*Z552*AA552</f>
        <v>262.50937317826316</v>
      </c>
      <c r="AC552" t="str">
        <f>CONCATENATE("https://wiki.52poke.com/wiki/", B552)</f>
        <v>https://wiki.52poke.com/wiki/猫老大</v>
      </c>
      <c r="AD552" s="6">
        <f>(T552-AB552)^2</f>
        <v>8.6476982411118547E-9</v>
      </c>
      <c r="AE552" t="str">
        <f>IF(ISNUMBER(SEARCH(AE$1,$D552)),"T","")</f>
        <v/>
      </c>
      <c r="AF552" t="str">
        <f>IF(ISNUMBER(SEARCH(AF$1,$D552)),"T","")</f>
        <v/>
      </c>
      <c r="AG552" t="str">
        <f>IF(ISNUMBER(SEARCH(AG$1,$D552)),"T","")</f>
        <v/>
      </c>
      <c r="AH552" t="str">
        <f>IF(ISNUMBER(SEARCH(AH$1,$D552)),"T","")</f>
        <v/>
      </c>
      <c r="AI552" t="str">
        <f>IF(ISNUMBER(SEARCH(AI$1,$D552)),"T","")</f>
        <v/>
      </c>
      <c r="AJ552" t="str">
        <f>IF(ISNUMBER(SEARCH(AJ$1,$D552)),"T","")</f>
        <v/>
      </c>
      <c r="AK552" t="str">
        <f>IF(ISNUMBER(SEARCH(AK$1,$D552)),"T","")</f>
        <v/>
      </c>
      <c r="AL552" t="str">
        <f>IF(ISNUMBER(SEARCH(AL$1,$D552)),"T","")</f>
        <v/>
      </c>
      <c r="AM552" t="str">
        <f>IF(ISNUMBER(SEARCH(AM$1,$D552)),"T","")</f>
        <v/>
      </c>
      <c r="AN552" t="str">
        <f>IF(ISNUMBER(SEARCH(AN$1,$D552)),"T","")</f>
        <v/>
      </c>
      <c r="AO552" t="str">
        <f>IF(ISNUMBER(SEARCH(AO$1,$D552)),"T","")</f>
        <v/>
      </c>
      <c r="AP552" t="str">
        <f>IF(ISNUMBER(SEARCH(AP$1,$D552)),"T","")</f>
        <v/>
      </c>
      <c r="AQ552" t="str">
        <f>IF(ISNUMBER(SEARCH(AQ$1,$D552)),"T","")</f>
        <v/>
      </c>
      <c r="AR552" t="str">
        <f>IF(ISNUMBER(SEARCH(AR$1,$D552)),"T","")</f>
        <v/>
      </c>
      <c r="AS552" t="str">
        <f>IF(ISNUMBER(SEARCH(AS$1,$D552)),"T","")</f>
        <v/>
      </c>
      <c r="AT552" t="str">
        <f>IF(ISNUMBER(SEARCH(AT$1,$D552)),"T","")</f>
        <v>T</v>
      </c>
      <c r="AU552" t="str">
        <f>IF(ISNUMBER(SEARCH(AU$1,$D552)),"T","")</f>
        <v/>
      </c>
      <c r="AV552" t="str">
        <f>IF(ISNUMBER(SEARCH(AV$1,$D552)),"T","")</f>
        <v/>
      </c>
    </row>
    <row r="553" spans="1:48" x14ac:dyDescent="0.85">
      <c r="A553">
        <v>811</v>
      </c>
      <c r="B553" t="s">
        <v>1798</v>
      </c>
      <c r="C553" t="s">
        <v>1799</v>
      </c>
      <c r="D553" t="s">
        <v>280</v>
      </c>
      <c r="E553">
        <v>8</v>
      </c>
      <c r="F553">
        <v>70</v>
      </c>
      <c r="G553">
        <v>85</v>
      </c>
      <c r="H553">
        <v>70</v>
      </c>
      <c r="I553">
        <v>55</v>
      </c>
      <c r="J553">
        <v>60</v>
      </c>
      <c r="K553">
        <v>80</v>
      </c>
      <c r="L553">
        <f>MAX(G553,I553)</f>
        <v>85</v>
      </c>
      <c r="M553">
        <f>MIN(H553,J553)</f>
        <v>60</v>
      </c>
      <c r="N553" s="1">
        <f>(F553*2+31)/2+60</f>
        <v>145.5</v>
      </c>
      <c r="O553" s="1">
        <f>(L553*2+31)/2+5</f>
        <v>105.5</v>
      </c>
      <c r="P553" s="1">
        <f>(M553*2+31)/2+5</f>
        <v>80.5</v>
      </c>
      <c r="Q553" s="1">
        <f>N553*P553</f>
        <v>11712.75</v>
      </c>
      <c r="R553" s="1">
        <f>((H553*2+31)/2+5)*N553</f>
        <v>13167.75</v>
      </c>
      <c r="S553" s="1">
        <f>((J553*2+31)/2+5)*N553</f>
        <v>11712.75</v>
      </c>
      <c r="T553" s="1">
        <v>261.22476189048933</v>
      </c>
      <c r="U553" s="1">
        <f>IF(T553&lt;200, 0, T553)</f>
        <v>261.22476189048933</v>
      </c>
      <c r="V553" s="5">
        <f>U553*O553</f>
        <v>27559.212379446624</v>
      </c>
      <c r="W553" s="2">
        <f>Q553/(constants!$B$1 * constants!$B$2 * (110/250) * AVERAGE(0.8, 1) * 1.5)</f>
        <v>1.7945303486283866</v>
      </c>
      <c r="X553" s="3">
        <v>0.4564360419481891</v>
      </c>
      <c r="Y553" s="1">
        <f>(W553+X553)*O553</f>
        <v>237.47695420582872</v>
      </c>
      <c r="Z553" s="7">
        <v>1.1000000000000001</v>
      </c>
      <c r="AA553" s="7">
        <v>1</v>
      </c>
      <c r="AB553" s="1">
        <f>Y553*Z553*AA553</f>
        <v>261.22464962641163</v>
      </c>
      <c r="AC553" t="str">
        <f>CONCATENATE("https://wiki.52poke.com/wiki/", B553)</f>
        <v>https://wiki.52poke.com/wiki/啪咚猴</v>
      </c>
      <c r="AD553" s="6">
        <f>(T553-AB553)^2</f>
        <v>1.2603223141791134E-8</v>
      </c>
      <c r="AE553" t="str">
        <f>IF(ISNUMBER(SEARCH(AE$1,$D553)),"T","")</f>
        <v/>
      </c>
      <c r="AF553" t="str">
        <f>IF(ISNUMBER(SEARCH(AF$1,$D553)),"T","")</f>
        <v/>
      </c>
      <c r="AG553" t="str">
        <f>IF(ISNUMBER(SEARCH(AG$1,$D553)),"T","")</f>
        <v/>
      </c>
      <c r="AH553" t="str">
        <f>IF(ISNUMBER(SEARCH(AH$1,$D553)),"T","")</f>
        <v>T</v>
      </c>
      <c r="AI553" t="str">
        <f>IF(ISNUMBER(SEARCH(AI$1,$D553)),"T","")</f>
        <v/>
      </c>
      <c r="AJ553" t="str">
        <f>IF(ISNUMBER(SEARCH(AJ$1,$D553)),"T","")</f>
        <v/>
      </c>
      <c r="AK553" t="str">
        <f>IF(ISNUMBER(SEARCH(AK$1,$D553)),"T","")</f>
        <v/>
      </c>
      <c r="AL553" t="str">
        <f>IF(ISNUMBER(SEARCH(AL$1,$D553)),"T","")</f>
        <v/>
      </c>
      <c r="AM553" t="str">
        <f>IF(ISNUMBER(SEARCH(AM$1,$D553)),"T","")</f>
        <v/>
      </c>
      <c r="AN553" t="str">
        <f>IF(ISNUMBER(SEARCH(AN$1,$D553)),"T","")</f>
        <v/>
      </c>
      <c r="AO553" t="str">
        <f>IF(ISNUMBER(SEARCH(AO$1,$D553)),"T","")</f>
        <v/>
      </c>
      <c r="AP553" t="str">
        <f>IF(ISNUMBER(SEARCH(AP$1,$D553)),"T","")</f>
        <v/>
      </c>
      <c r="AQ553" t="str">
        <f>IF(ISNUMBER(SEARCH(AQ$1,$D553)),"T","")</f>
        <v/>
      </c>
      <c r="AR553" t="str">
        <f>IF(ISNUMBER(SEARCH(AR$1,$D553)),"T","")</f>
        <v/>
      </c>
      <c r="AS553" t="str">
        <f>IF(ISNUMBER(SEARCH(AS$1,$D553)),"T","")</f>
        <v/>
      </c>
      <c r="AT553" t="str">
        <f>IF(ISNUMBER(SEARCH(AT$1,$D553)),"T","")</f>
        <v/>
      </c>
      <c r="AU553" t="str">
        <f>IF(ISNUMBER(SEARCH(AU$1,$D553)),"T","")</f>
        <v/>
      </c>
      <c r="AV553" t="str">
        <f>IF(ISNUMBER(SEARCH(AV$1,$D553)),"T","")</f>
        <v/>
      </c>
    </row>
    <row r="554" spans="1:48" x14ac:dyDescent="0.85">
      <c r="A554">
        <v>600</v>
      </c>
      <c r="B554" t="s">
        <v>1335</v>
      </c>
      <c r="C554" t="s">
        <v>1336</v>
      </c>
      <c r="D554" t="s">
        <v>133</v>
      </c>
      <c r="E554">
        <v>5</v>
      </c>
      <c r="F554">
        <v>60</v>
      </c>
      <c r="G554">
        <v>80</v>
      </c>
      <c r="H554">
        <v>95</v>
      </c>
      <c r="I554">
        <v>70</v>
      </c>
      <c r="J554">
        <v>85</v>
      </c>
      <c r="K554">
        <v>50</v>
      </c>
      <c r="L554">
        <f>MAX(G554,I554)</f>
        <v>80</v>
      </c>
      <c r="M554">
        <f>MIN(H554,J554)</f>
        <v>85</v>
      </c>
      <c r="N554" s="1">
        <f>(F554*2+31)/2+60</f>
        <v>135.5</v>
      </c>
      <c r="O554" s="1">
        <f>(L554*2+31)/2+5</f>
        <v>100.5</v>
      </c>
      <c r="P554" s="1">
        <f>(M554*2+31)/2+5</f>
        <v>105.5</v>
      </c>
      <c r="Q554" s="1">
        <f>N554*P554</f>
        <v>14295.25</v>
      </c>
      <c r="R554" s="1">
        <f>((H554*2+31)/2+5)*N554</f>
        <v>15650.25</v>
      </c>
      <c r="S554" s="1">
        <f>((J554*2+31)/2+5)*N554</f>
        <v>14295.25</v>
      </c>
      <c r="T554" s="1">
        <v>259.78731822755634</v>
      </c>
      <c r="U554" s="1">
        <f>IF(T554&lt;200, 0, T554)</f>
        <v>259.78731822755634</v>
      </c>
      <c r="V554" s="5">
        <f>U554*O554</f>
        <v>26108.625481869411</v>
      </c>
      <c r="W554" s="2">
        <f>Q554/(constants!$B$1 * constants!$B$2 * (110/250) * AVERAGE(0.8, 1) * 1.5)</f>
        <v>2.190199565962728</v>
      </c>
      <c r="X554" s="3">
        <v>0.15975238070829423</v>
      </c>
      <c r="Y554" s="1">
        <f>(W554+X554)*O554</f>
        <v>236.17017064043776</v>
      </c>
      <c r="Z554" s="7">
        <v>1.1000000000000001</v>
      </c>
      <c r="AA554" s="7">
        <v>1</v>
      </c>
      <c r="AB554" s="1">
        <f>Y554*Z554*AA554</f>
        <v>259.78718770448154</v>
      </c>
      <c r="AC554" t="str">
        <f>CONCATENATE("https://wiki.52poke.com/wiki/", B554)</f>
        <v>https://wiki.52poke.com/wiki/齿轮组</v>
      </c>
      <c r="AD554" s="6">
        <f>(T554-AB554)^2</f>
        <v>1.7036273055679306E-8</v>
      </c>
      <c r="AE554" t="str">
        <f>IF(ISNUMBER(SEARCH(AE$1,$D554)),"T","")</f>
        <v/>
      </c>
      <c r="AF554" t="str">
        <f>IF(ISNUMBER(SEARCH(AF$1,$D554)),"T","")</f>
        <v/>
      </c>
      <c r="AG554" t="str">
        <f>IF(ISNUMBER(SEARCH(AG$1,$D554)),"T","")</f>
        <v/>
      </c>
      <c r="AH554" t="str">
        <f>IF(ISNUMBER(SEARCH(AH$1,$D554)),"T","")</f>
        <v/>
      </c>
      <c r="AI554" t="str">
        <f>IF(ISNUMBER(SEARCH(AI$1,$D554)),"T","")</f>
        <v/>
      </c>
      <c r="AJ554" t="str">
        <f>IF(ISNUMBER(SEARCH(AJ$1,$D554)),"T","")</f>
        <v/>
      </c>
      <c r="AK554" t="str">
        <f>IF(ISNUMBER(SEARCH(AK$1,$D554)),"T","")</f>
        <v/>
      </c>
      <c r="AL554" t="str">
        <f>IF(ISNUMBER(SEARCH(AL$1,$D554)),"T","")</f>
        <v/>
      </c>
      <c r="AM554" t="str">
        <f>IF(ISNUMBER(SEARCH(AM$1,$D554)),"T","")</f>
        <v/>
      </c>
      <c r="AN554" t="str">
        <f>IF(ISNUMBER(SEARCH(AN$1,$D554)),"T","")</f>
        <v/>
      </c>
      <c r="AO554" t="str">
        <f>IF(ISNUMBER(SEARCH(AO$1,$D554)),"T","")</f>
        <v/>
      </c>
      <c r="AP554" t="str">
        <f>IF(ISNUMBER(SEARCH(AP$1,$D554)),"T","")</f>
        <v/>
      </c>
      <c r="AQ554" t="str">
        <f>IF(ISNUMBER(SEARCH(AQ$1,$D554)),"T","")</f>
        <v/>
      </c>
      <c r="AR554" t="str">
        <f>IF(ISNUMBER(SEARCH(AR$1,$D554)),"T","")</f>
        <v/>
      </c>
      <c r="AS554" t="str">
        <f>IF(ISNUMBER(SEARCH(AS$1,$D554)),"T","")</f>
        <v/>
      </c>
      <c r="AT554" t="str">
        <f>IF(ISNUMBER(SEARCH(AT$1,$D554)),"T","")</f>
        <v/>
      </c>
      <c r="AU554" t="str">
        <f>IF(ISNUMBER(SEARCH(AU$1,$D554)),"T","")</f>
        <v>T</v>
      </c>
      <c r="AV554" t="str">
        <f>IF(ISNUMBER(SEARCH(AV$1,$D554)),"T","")</f>
        <v/>
      </c>
    </row>
    <row r="555" spans="1:48" x14ac:dyDescent="0.85">
      <c r="A555">
        <v>20</v>
      </c>
      <c r="B555" t="s">
        <v>56</v>
      </c>
      <c r="C555" t="s">
        <v>57</v>
      </c>
      <c r="D555" t="s">
        <v>54</v>
      </c>
      <c r="E555">
        <v>1</v>
      </c>
      <c r="F555">
        <v>55</v>
      </c>
      <c r="G555">
        <v>81</v>
      </c>
      <c r="H555">
        <v>60</v>
      </c>
      <c r="I555">
        <v>50</v>
      </c>
      <c r="J555">
        <v>70</v>
      </c>
      <c r="K555">
        <v>97</v>
      </c>
      <c r="L555">
        <f>MAX(G555,I555)</f>
        <v>81</v>
      </c>
      <c r="M555">
        <f>MIN(H555,J555)</f>
        <v>60</v>
      </c>
      <c r="N555" s="1">
        <f>(F555*2+31)/2+60</f>
        <v>130.5</v>
      </c>
      <c r="O555" s="1">
        <f>(L555*2+31)/2+5</f>
        <v>101.5</v>
      </c>
      <c r="P555" s="1">
        <f>(M555*2+31)/2+5</f>
        <v>80.5</v>
      </c>
      <c r="Q555" s="1">
        <f>N555*P555</f>
        <v>10505.25</v>
      </c>
      <c r="R555" s="1">
        <f>((H555*2+31)/2+5)*N555</f>
        <v>10505.25</v>
      </c>
      <c r="S555" s="1">
        <f>((J555*2+31)/2+5)*N555</f>
        <v>11810.25</v>
      </c>
      <c r="T555" s="1">
        <v>259.32801256631228</v>
      </c>
      <c r="U555" s="1">
        <f>IF(T555&lt;200, 0, T555)</f>
        <v>259.32801256631228</v>
      </c>
      <c r="V555" s="5">
        <f>U555*O555</f>
        <v>26321.793275480697</v>
      </c>
      <c r="W555" s="2">
        <f>Q555/(constants!$B$1 * constants!$B$2 * (110/250) * AVERAGE(0.8, 1) * 1.5)</f>
        <v>1.6095272199038106</v>
      </c>
      <c r="X555" s="3">
        <v>0.71315899320410414</v>
      </c>
      <c r="Y555" s="1">
        <f>(W555+X555)*O555</f>
        <v>235.75265063045336</v>
      </c>
      <c r="Z555" s="7">
        <v>1.1000000000000001</v>
      </c>
      <c r="AA555" s="7">
        <v>1</v>
      </c>
      <c r="AB555" s="1">
        <f>Y555*Z555*AA555</f>
        <v>259.32791569349871</v>
      </c>
      <c r="AC555" t="str">
        <f>CONCATENATE("https://wiki.52poke.com/wiki/", B555)</f>
        <v>https://wiki.52poke.com/wiki/拉达</v>
      </c>
      <c r="AD555" s="6">
        <f>(T555-AB555)^2</f>
        <v>9.3843420093042414E-9</v>
      </c>
      <c r="AE555" t="str">
        <f>IF(ISNUMBER(SEARCH(AE$1,$D555)),"T","")</f>
        <v>T</v>
      </c>
      <c r="AF555" t="str">
        <f>IF(ISNUMBER(SEARCH(AF$1,$D555)),"T","")</f>
        <v/>
      </c>
      <c r="AG555" t="str">
        <f>IF(ISNUMBER(SEARCH(AG$1,$D555)),"T","")</f>
        <v/>
      </c>
      <c r="AH555" t="str">
        <f>IF(ISNUMBER(SEARCH(AH$1,$D555)),"T","")</f>
        <v/>
      </c>
      <c r="AI555" t="str">
        <f>IF(ISNUMBER(SEARCH(AI$1,$D555)),"T","")</f>
        <v/>
      </c>
      <c r="AJ555" t="str">
        <f>IF(ISNUMBER(SEARCH(AJ$1,$D555)),"T","")</f>
        <v/>
      </c>
      <c r="AK555" t="str">
        <f>IF(ISNUMBER(SEARCH(AK$1,$D555)),"T","")</f>
        <v/>
      </c>
      <c r="AL555" t="str">
        <f>IF(ISNUMBER(SEARCH(AL$1,$D555)),"T","")</f>
        <v/>
      </c>
      <c r="AM555" t="str">
        <f>IF(ISNUMBER(SEARCH(AM$1,$D555)),"T","")</f>
        <v/>
      </c>
      <c r="AN555" t="str">
        <f>IF(ISNUMBER(SEARCH(AN$1,$D555)),"T","")</f>
        <v/>
      </c>
      <c r="AO555" t="str">
        <f>IF(ISNUMBER(SEARCH(AO$1,$D555)),"T","")</f>
        <v/>
      </c>
      <c r="AP555" t="str">
        <f>IF(ISNUMBER(SEARCH(AP$1,$D555)),"T","")</f>
        <v/>
      </c>
      <c r="AQ555" t="str">
        <f>IF(ISNUMBER(SEARCH(AQ$1,$D555)),"T","")</f>
        <v/>
      </c>
      <c r="AR555" t="str">
        <f>IF(ISNUMBER(SEARCH(AR$1,$D555)),"T","")</f>
        <v/>
      </c>
      <c r="AS555" t="str">
        <f>IF(ISNUMBER(SEARCH(AS$1,$D555)),"T","")</f>
        <v/>
      </c>
      <c r="AT555" t="str">
        <f>IF(ISNUMBER(SEARCH(AT$1,$D555)),"T","")</f>
        <v>T</v>
      </c>
      <c r="AU555" t="str">
        <f>IF(ISNUMBER(SEARCH(AU$1,$D555)),"T","")</f>
        <v/>
      </c>
      <c r="AV555" t="str">
        <f>IF(ISNUMBER(SEARCH(AV$1,$D555)),"T","")</f>
        <v/>
      </c>
    </row>
    <row r="556" spans="1:48" x14ac:dyDescent="0.85">
      <c r="A556">
        <v>441</v>
      </c>
      <c r="B556" t="s">
        <v>993</v>
      </c>
      <c r="C556" t="s">
        <v>994</v>
      </c>
      <c r="D556" t="s">
        <v>47</v>
      </c>
      <c r="E556">
        <v>4</v>
      </c>
      <c r="F556">
        <v>76</v>
      </c>
      <c r="G556">
        <v>65</v>
      </c>
      <c r="H556">
        <v>45</v>
      </c>
      <c r="I556">
        <v>92</v>
      </c>
      <c r="J556">
        <v>42</v>
      </c>
      <c r="K556">
        <v>91</v>
      </c>
      <c r="L556">
        <f>MAX(G556,I556)</f>
        <v>92</v>
      </c>
      <c r="M556">
        <f>MIN(H556,J556)</f>
        <v>42</v>
      </c>
      <c r="N556" s="1">
        <f>(F556*2+31)/2+60</f>
        <v>151.5</v>
      </c>
      <c r="O556" s="1">
        <f>(L556*2+31)/2+5</f>
        <v>112.5</v>
      </c>
      <c r="P556" s="1">
        <f>(M556*2+31)/2+5</f>
        <v>62.5</v>
      </c>
      <c r="Q556" s="1">
        <f>N556*P556</f>
        <v>9468.75</v>
      </c>
      <c r="R556" s="1">
        <f>((H556*2+31)/2+5)*N556</f>
        <v>9923.25</v>
      </c>
      <c r="S556" s="1">
        <f>((J556*2+31)/2+5)*N556</f>
        <v>9468.75</v>
      </c>
      <c r="T556" s="1">
        <v>258.89369516180284</v>
      </c>
      <c r="U556" s="1">
        <f>IF(T556&lt;200, 0, T556)</f>
        <v>258.89369516180284</v>
      </c>
      <c r="V556" s="5">
        <f>U556*O556</f>
        <v>29125.540705702821</v>
      </c>
      <c r="W556" s="2">
        <f>Q556/(constants!$B$1 * constants!$B$2 * (110/250) * AVERAGE(0.8, 1) * 1.5)</f>
        <v>1.4507232920172493</v>
      </c>
      <c r="X556" s="3">
        <v>0.6413461898756514</v>
      </c>
      <c r="Y556" s="1">
        <f>(W556+X556)*O556</f>
        <v>235.35781671295132</v>
      </c>
      <c r="Z556" s="7">
        <v>1.1000000000000001</v>
      </c>
      <c r="AA556" s="7">
        <v>1</v>
      </c>
      <c r="AB556" s="1">
        <f>Y556*Z556*AA556</f>
        <v>258.89359838424645</v>
      </c>
      <c r="AC556" t="str">
        <f>CONCATENATE("https://wiki.52poke.com/wiki/", B556)</f>
        <v>https://wiki.52poke.com/wiki/聒噪鸟</v>
      </c>
      <c r="AD556" s="6">
        <f>(T556-AB556)^2</f>
        <v>9.3658954215145317E-9</v>
      </c>
      <c r="AE556" t="str">
        <f>IF(ISNUMBER(SEARCH(AE$1,$D556)),"T","")</f>
        <v>T</v>
      </c>
      <c r="AF556" t="str">
        <f>IF(ISNUMBER(SEARCH(AF$1,$D556)),"T","")</f>
        <v/>
      </c>
      <c r="AG556" t="str">
        <f>IF(ISNUMBER(SEARCH(AG$1,$D556)),"T","")</f>
        <v/>
      </c>
      <c r="AH556" t="str">
        <f>IF(ISNUMBER(SEARCH(AH$1,$D556)),"T","")</f>
        <v/>
      </c>
      <c r="AI556" t="str">
        <f>IF(ISNUMBER(SEARCH(AI$1,$D556)),"T","")</f>
        <v/>
      </c>
      <c r="AJ556" t="str">
        <f>IF(ISNUMBER(SEARCH(AJ$1,$D556)),"T","")</f>
        <v/>
      </c>
      <c r="AK556" t="str">
        <f>IF(ISNUMBER(SEARCH(AK$1,$D556)),"T","")</f>
        <v/>
      </c>
      <c r="AL556" t="str">
        <f>IF(ISNUMBER(SEARCH(AL$1,$D556)),"T","")</f>
        <v/>
      </c>
      <c r="AM556" t="str">
        <f>IF(ISNUMBER(SEARCH(AM$1,$D556)),"T","")</f>
        <v/>
      </c>
      <c r="AN556" t="str">
        <f>IF(ISNUMBER(SEARCH(AN$1,$D556)),"T","")</f>
        <v>T</v>
      </c>
      <c r="AO556" t="str">
        <f>IF(ISNUMBER(SEARCH(AO$1,$D556)),"T","")</f>
        <v/>
      </c>
      <c r="AP556" t="str">
        <f>IF(ISNUMBER(SEARCH(AP$1,$D556)),"T","")</f>
        <v/>
      </c>
      <c r="AQ556" t="str">
        <f>IF(ISNUMBER(SEARCH(AQ$1,$D556)),"T","")</f>
        <v/>
      </c>
      <c r="AR556" t="str">
        <f>IF(ISNUMBER(SEARCH(AR$1,$D556)),"T","")</f>
        <v/>
      </c>
      <c r="AS556" t="str">
        <f>IF(ISNUMBER(SEARCH(AS$1,$D556)),"T","")</f>
        <v/>
      </c>
      <c r="AT556" t="str">
        <f>IF(ISNUMBER(SEARCH(AT$1,$D556)),"T","")</f>
        <v/>
      </c>
      <c r="AU556" t="str">
        <f>IF(ISNUMBER(SEARCH(AU$1,$D556)),"T","")</f>
        <v/>
      </c>
      <c r="AV556" t="str">
        <f>IF(ISNUMBER(SEARCH(AV$1,$D556)),"T","")</f>
        <v/>
      </c>
    </row>
    <row r="557" spans="1:48" x14ac:dyDescent="0.85">
      <c r="A557">
        <v>200</v>
      </c>
      <c r="B557" t="s">
        <v>469</v>
      </c>
      <c r="C557" t="s">
        <v>471</v>
      </c>
      <c r="D557" t="s">
        <v>470</v>
      </c>
      <c r="E557">
        <v>2</v>
      </c>
      <c r="F557">
        <v>60</v>
      </c>
      <c r="G557">
        <v>60</v>
      </c>
      <c r="H557">
        <v>60</v>
      </c>
      <c r="I557">
        <v>85</v>
      </c>
      <c r="J557">
        <v>85</v>
      </c>
      <c r="K557">
        <v>85</v>
      </c>
      <c r="L557">
        <f>MAX(G557,I557)</f>
        <v>85</v>
      </c>
      <c r="M557">
        <f>MIN(H557,J557)</f>
        <v>60</v>
      </c>
      <c r="N557" s="1">
        <f>(F557*2+31)/2+60</f>
        <v>135.5</v>
      </c>
      <c r="O557" s="1">
        <f>(L557*2+31)/2+5</f>
        <v>105.5</v>
      </c>
      <c r="P557" s="1">
        <f>(M557*2+31)/2+5</f>
        <v>80.5</v>
      </c>
      <c r="Q557" s="1">
        <f>N557*P557</f>
        <v>10907.75</v>
      </c>
      <c r="R557" s="1">
        <f>((H557*2+31)/2+5)*N557</f>
        <v>10907.75</v>
      </c>
      <c r="S557" s="1">
        <f>((J557*2+31)/2+5)*N557</f>
        <v>14295.25</v>
      </c>
      <c r="T557" s="1">
        <v>258.71835284498638</v>
      </c>
      <c r="U557" s="1">
        <f>IF(T557&lt;200, 0, T557)</f>
        <v>258.71835284498638</v>
      </c>
      <c r="V557" s="5">
        <f>U557*O557</f>
        <v>27294.786225146065</v>
      </c>
      <c r="W557" s="2">
        <f>Q557/(constants!$B$1 * constants!$B$2 * (110/250) * AVERAGE(0.8, 1) * 1.5)</f>
        <v>1.6711949294786692</v>
      </c>
      <c r="X557" s="3">
        <v>0.55817386239253186</v>
      </c>
      <c r="Y557" s="1">
        <f>(W557+X557)*O557</f>
        <v>235.1984075424117</v>
      </c>
      <c r="Z557" s="7">
        <v>1.1000000000000001</v>
      </c>
      <c r="AA557" s="7">
        <v>1</v>
      </c>
      <c r="AB557" s="1">
        <f>Y557*Z557*AA557</f>
        <v>258.71824829665292</v>
      </c>
      <c r="AC557" t="str">
        <f>CONCATENATE("https://wiki.52poke.com/wiki/", B557)</f>
        <v>https://wiki.52poke.com/wiki/梦妖</v>
      </c>
      <c r="AD557" s="6">
        <f>(T557-AB557)^2</f>
        <v>1.093035403090404E-8</v>
      </c>
      <c r="AE557" t="str">
        <f>IF(ISNUMBER(SEARCH(AE$1,$D557)),"T","")</f>
        <v/>
      </c>
      <c r="AF557" t="str">
        <f>IF(ISNUMBER(SEARCH(AF$1,$D557)),"T","")</f>
        <v/>
      </c>
      <c r="AG557" t="str">
        <f>IF(ISNUMBER(SEARCH(AG$1,$D557)),"T","")</f>
        <v/>
      </c>
      <c r="AH557" t="str">
        <f>IF(ISNUMBER(SEARCH(AH$1,$D557)),"T","")</f>
        <v/>
      </c>
      <c r="AI557" t="str">
        <f>IF(ISNUMBER(SEARCH(AI$1,$D557)),"T","")</f>
        <v/>
      </c>
      <c r="AJ557" t="str">
        <f>IF(ISNUMBER(SEARCH(AJ$1,$D557)),"T","")</f>
        <v/>
      </c>
      <c r="AK557" t="str">
        <f>IF(ISNUMBER(SEARCH(AK$1,$D557)),"T","")</f>
        <v/>
      </c>
      <c r="AL557" t="str">
        <f>IF(ISNUMBER(SEARCH(AL$1,$D557)),"T","")</f>
        <v/>
      </c>
      <c r="AM557" t="str">
        <f>IF(ISNUMBER(SEARCH(AM$1,$D557)),"T","")</f>
        <v/>
      </c>
      <c r="AN557" t="str">
        <f>IF(ISNUMBER(SEARCH(AN$1,$D557)),"T","")</f>
        <v/>
      </c>
      <c r="AO557" t="str">
        <f>IF(ISNUMBER(SEARCH(AO$1,$D557)),"T","")</f>
        <v/>
      </c>
      <c r="AP557" t="str">
        <f>IF(ISNUMBER(SEARCH(AP$1,$D557)),"T","")</f>
        <v/>
      </c>
      <c r="AQ557" t="str">
        <f>IF(ISNUMBER(SEARCH(AQ$1,$D557)),"T","")</f>
        <v/>
      </c>
      <c r="AR557" t="str">
        <f>IF(ISNUMBER(SEARCH(AR$1,$D557)),"T","")</f>
        <v>T</v>
      </c>
      <c r="AS557" t="str">
        <f>IF(ISNUMBER(SEARCH(AS$1,$D557)),"T","")</f>
        <v/>
      </c>
      <c r="AT557" t="str">
        <f>IF(ISNUMBER(SEARCH(AT$1,$D557)),"T","")</f>
        <v/>
      </c>
      <c r="AU557" t="str">
        <f>IF(ISNUMBER(SEARCH(AU$1,$D557)),"T","")</f>
        <v/>
      </c>
      <c r="AV557" t="str">
        <f>IF(ISNUMBER(SEARCH(AV$1,$D557)),"T","")</f>
        <v/>
      </c>
    </row>
    <row r="558" spans="1:48" x14ac:dyDescent="0.85">
      <c r="A558">
        <v>886</v>
      </c>
      <c r="B558" t="s">
        <v>1961</v>
      </c>
      <c r="C558" t="s">
        <v>1962</v>
      </c>
      <c r="D558" t="s">
        <v>1959</v>
      </c>
      <c r="E558">
        <v>8</v>
      </c>
      <c r="F558">
        <v>68</v>
      </c>
      <c r="G558">
        <v>80</v>
      </c>
      <c r="H558">
        <v>50</v>
      </c>
      <c r="I558">
        <v>60</v>
      </c>
      <c r="J558">
        <v>50</v>
      </c>
      <c r="K558">
        <v>102</v>
      </c>
      <c r="L558">
        <f>MAX(G558,I558)</f>
        <v>80</v>
      </c>
      <c r="M558">
        <f>MIN(H558,J558)</f>
        <v>50</v>
      </c>
      <c r="N558" s="1">
        <f>(F558*2+31)/2+60</f>
        <v>143.5</v>
      </c>
      <c r="O558" s="1">
        <f>(L558*2+31)/2+5</f>
        <v>100.5</v>
      </c>
      <c r="P558" s="1">
        <f>(M558*2+31)/2+5</f>
        <v>70.5</v>
      </c>
      <c r="Q558" s="1">
        <f>N558*P558</f>
        <v>10116.75</v>
      </c>
      <c r="R558" s="1">
        <f>((H558*2+31)/2+5)*N558</f>
        <v>10116.75</v>
      </c>
      <c r="S558" s="1">
        <f>((J558*2+31)/2+5)*N558</f>
        <v>10116.75</v>
      </c>
      <c r="T558" s="1">
        <v>258.70366880631246</v>
      </c>
      <c r="U558" s="1">
        <f>IF(T558&lt;200, 0, T558)</f>
        <v>258.70366880631246</v>
      </c>
      <c r="V558" s="5">
        <f>U558*O558</f>
        <v>25999.718715034403</v>
      </c>
      <c r="W558" s="2">
        <f>Q558/(constants!$B$1 * constants!$B$2 * (110/250) * AVERAGE(0.8, 1) * 1.5)</f>
        <v>1.5500044741402514</v>
      </c>
      <c r="X558" s="3">
        <v>0.79014547099876331</v>
      </c>
      <c r="Y558" s="1">
        <f>(W558+X558)*O558</f>
        <v>235.18506948647101</v>
      </c>
      <c r="Z558" s="7">
        <v>1.1000000000000001</v>
      </c>
      <c r="AA558" s="7">
        <v>1</v>
      </c>
      <c r="AB558" s="1">
        <f>Y558*Z558*AA558</f>
        <v>258.70357643511812</v>
      </c>
      <c r="AC558" t="str">
        <f>CONCATENATE("https://wiki.52poke.com/wiki/", B558)</f>
        <v>https://wiki.52poke.com/wiki/多龙奇</v>
      </c>
      <c r="AD558" s="6">
        <f>(T558-AB558)^2</f>
        <v>8.5324375440691295E-9</v>
      </c>
      <c r="AE558" t="str">
        <f>IF(ISNUMBER(SEARCH(AE$1,$D558)),"T","")</f>
        <v/>
      </c>
      <c r="AF558" t="str">
        <f>IF(ISNUMBER(SEARCH(AF$1,$D558)),"T","")</f>
        <v/>
      </c>
      <c r="AG558" t="str">
        <f>IF(ISNUMBER(SEARCH(AG$1,$D558)),"T","")</f>
        <v/>
      </c>
      <c r="AH558" t="str">
        <f>IF(ISNUMBER(SEARCH(AH$1,$D558)),"T","")</f>
        <v/>
      </c>
      <c r="AI558" t="str">
        <f>IF(ISNUMBER(SEARCH(AI$1,$D558)),"T","")</f>
        <v/>
      </c>
      <c r="AJ558" t="str">
        <f>IF(ISNUMBER(SEARCH(AJ$1,$D558)),"T","")</f>
        <v/>
      </c>
      <c r="AK558" t="str">
        <f>IF(ISNUMBER(SEARCH(AK$1,$D558)),"T","")</f>
        <v/>
      </c>
      <c r="AL558" t="str">
        <f>IF(ISNUMBER(SEARCH(AL$1,$D558)),"T","")</f>
        <v/>
      </c>
      <c r="AM558" t="str">
        <f>IF(ISNUMBER(SEARCH(AM$1,$D558)),"T","")</f>
        <v/>
      </c>
      <c r="AN558" t="str">
        <f>IF(ISNUMBER(SEARCH(AN$1,$D558)),"T","")</f>
        <v/>
      </c>
      <c r="AO558" t="str">
        <f>IF(ISNUMBER(SEARCH(AO$1,$D558)),"T","")</f>
        <v/>
      </c>
      <c r="AP558" t="str">
        <f>IF(ISNUMBER(SEARCH(AP$1,$D558)),"T","")</f>
        <v/>
      </c>
      <c r="AQ558" t="str">
        <f>IF(ISNUMBER(SEARCH(AQ$1,$D558)),"T","")</f>
        <v/>
      </c>
      <c r="AR558" t="str">
        <f>IF(ISNUMBER(SEARCH(AR$1,$D558)),"T","")</f>
        <v>T</v>
      </c>
      <c r="AS558" t="str">
        <f>IF(ISNUMBER(SEARCH(AS$1,$D558)),"T","")</f>
        <v>T</v>
      </c>
      <c r="AT558" t="str">
        <f>IF(ISNUMBER(SEARCH(AT$1,$D558)),"T","")</f>
        <v/>
      </c>
      <c r="AU558" t="str">
        <f>IF(ISNUMBER(SEARCH(AU$1,$D558)),"T","")</f>
        <v/>
      </c>
      <c r="AV558" t="str">
        <f>IF(ISNUMBER(SEARCH(AV$1,$D558)),"T","")</f>
        <v/>
      </c>
    </row>
    <row r="559" spans="1:48" x14ac:dyDescent="0.85">
      <c r="A559">
        <v>185</v>
      </c>
      <c r="B559" t="s">
        <v>436</v>
      </c>
      <c r="C559" t="s">
        <v>438</v>
      </c>
      <c r="D559" t="s">
        <v>437</v>
      </c>
      <c r="E559">
        <v>2</v>
      </c>
      <c r="F559">
        <v>70</v>
      </c>
      <c r="G559">
        <v>100</v>
      </c>
      <c r="H559">
        <v>115</v>
      </c>
      <c r="I559">
        <v>30</v>
      </c>
      <c r="J559">
        <v>65</v>
      </c>
      <c r="K559">
        <v>30</v>
      </c>
      <c r="L559">
        <f>MAX(G559,I559)</f>
        <v>100</v>
      </c>
      <c r="M559">
        <f>MIN(H559,J559)</f>
        <v>65</v>
      </c>
      <c r="N559" s="1">
        <f>(F559*2+31)/2+60</f>
        <v>145.5</v>
      </c>
      <c r="O559" s="1">
        <f>(L559*2+31)/2+5</f>
        <v>120.5</v>
      </c>
      <c r="P559" s="1">
        <f>(M559*2+31)/2+5</f>
        <v>85.5</v>
      </c>
      <c r="Q559" s="1">
        <f>N559*P559</f>
        <v>12440.25</v>
      </c>
      <c r="R559" s="1">
        <f>((H559*2+31)/2+5)*N559</f>
        <v>19715.25</v>
      </c>
      <c r="S559" s="1">
        <f>((J559*2+31)/2+5)*N559</f>
        <v>12440.25</v>
      </c>
      <c r="T559" s="1">
        <v>258.22770035900334</v>
      </c>
      <c r="U559" s="1">
        <f>IF(T559&lt;200, 0, T559)</f>
        <v>258.22770035900334</v>
      </c>
      <c r="V559" s="5">
        <f>U559*O559</f>
        <v>31116.437893259903</v>
      </c>
      <c r="W559" s="2">
        <f>Q559/(constants!$B$1 * constants!$B$2 * (110/250) * AVERAGE(0.8, 1) * 1.5)</f>
        <v>1.9059918609655535</v>
      </c>
      <c r="X559" s="3">
        <v>4.2160264035376982E-2</v>
      </c>
      <c r="Y559" s="1">
        <f>(W559+X559)*O559</f>
        <v>234.75233106261211</v>
      </c>
      <c r="Z559" s="7">
        <v>1.1000000000000001</v>
      </c>
      <c r="AA559" s="7">
        <v>1</v>
      </c>
      <c r="AB559" s="1">
        <f>Y559*Z559*AA559</f>
        <v>258.22756416887336</v>
      </c>
      <c r="AC559" t="str">
        <f>CONCATENATE("https://wiki.52poke.com/wiki/", B559)</f>
        <v>https://wiki.52poke.com/wiki/树才怪</v>
      </c>
      <c r="AD559" s="6">
        <f>(T559-AB559)^2</f>
        <v>1.8547751503638622E-8</v>
      </c>
      <c r="AE559" t="str">
        <f>IF(ISNUMBER(SEARCH(AE$1,$D559)),"T","")</f>
        <v/>
      </c>
      <c r="AF559" t="str">
        <f>IF(ISNUMBER(SEARCH(AF$1,$D559)),"T","")</f>
        <v/>
      </c>
      <c r="AG559" t="str">
        <f>IF(ISNUMBER(SEARCH(AG$1,$D559)),"T","")</f>
        <v/>
      </c>
      <c r="AH559" t="str">
        <f>IF(ISNUMBER(SEARCH(AH$1,$D559)),"T","")</f>
        <v/>
      </c>
      <c r="AI559" t="str">
        <f>IF(ISNUMBER(SEARCH(AI$1,$D559)),"T","")</f>
        <v/>
      </c>
      <c r="AJ559" t="str">
        <f>IF(ISNUMBER(SEARCH(AJ$1,$D559)),"T","")</f>
        <v/>
      </c>
      <c r="AK559" t="str">
        <f>IF(ISNUMBER(SEARCH(AK$1,$D559)),"T","")</f>
        <v/>
      </c>
      <c r="AL559" t="str">
        <f>IF(ISNUMBER(SEARCH(AL$1,$D559)),"T","")</f>
        <v/>
      </c>
      <c r="AM559" t="str">
        <f>IF(ISNUMBER(SEARCH(AM$1,$D559)),"T","")</f>
        <v/>
      </c>
      <c r="AN559" t="str">
        <f>IF(ISNUMBER(SEARCH(AN$1,$D559)),"T","")</f>
        <v/>
      </c>
      <c r="AO559" t="str">
        <f>IF(ISNUMBER(SEARCH(AO$1,$D559)),"T","")</f>
        <v/>
      </c>
      <c r="AP559" t="str">
        <f>IF(ISNUMBER(SEARCH(AP$1,$D559)),"T","")</f>
        <v/>
      </c>
      <c r="AQ559" t="str">
        <f>IF(ISNUMBER(SEARCH(AQ$1,$D559)),"T","")</f>
        <v>T</v>
      </c>
      <c r="AR559" t="str">
        <f>IF(ISNUMBER(SEARCH(AR$1,$D559)),"T","")</f>
        <v/>
      </c>
      <c r="AS559" t="str">
        <f>IF(ISNUMBER(SEARCH(AS$1,$D559)),"T","")</f>
        <v/>
      </c>
      <c r="AT559" t="str">
        <f>IF(ISNUMBER(SEARCH(AT$1,$D559)),"T","")</f>
        <v/>
      </c>
      <c r="AU559" t="str">
        <f>IF(ISNUMBER(SEARCH(AU$1,$D559)),"T","")</f>
        <v/>
      </c>
      <c r="AV559" t="str">
        <f>IF(ISNUMBER(SEARCH(AV$1,$D559)),"T","")</f>
        <v/>
      </c>
    </row>
    <row r="560" spans="1:48" x14ac:dyDescent="0.85">
      <c r="A560">
        <v>219</v>
      </c>
      <c r="B560" t="s">
        <v>516</v>
      </c>
      <c r="C560" t="s">
        <v>517</v>
      </c>
      <c r="D560" t="s">
        <v>148</v>
      </c>
      <c r="E560">
        <v>2</v>
      </c>
      <c r="F560">
        <v>60</v>
      </c>
      <c r="G560">
        <v>50</v>
      </c>
      <c r="H560">
        <v>120</v>
      </c>
      <c r="I560">
        <v>90</v>
      </c>
      <c r="J560">
        <v>80</v>
      </c>
      <c r="K560">
        <v>30</v>
      </c>
      <c r="L560">
        <f>MAX(G560,I560)</f>
        <v>90</v>
      </c>
      <c r="M560">
        <f>MIN(H560,J560)</f>
        <v>80</v>
      </c>
      <c r="N560" s="1">
        <f>(F560*2+31)/2+60</f>
        <v>135.5</v>
      </c>
      <c r="O560" s="1">
        <f>(L560*2+31)/2+5</f>
        <v>110.5</v>
      </c>
      <c r="P560" s="1">
        <f>(M560*2+31)/2+5</f>
        <v>100.5</v>
      </c>
      <c r="Q560" s="1">
        <f>N560*P560</f>
        <v>13617.75</v>
      </c>
      <c r="R560" s="1">
        <f>((H560*2+31)/2+5)*N560</f>
        <v>19037.75</v>
      </c>
      <c r="S560" s="1">
        <f>((J560*2+31)/2+5)*N560</f>
        <v>13617.75</v>
      </c>
      <c r="T560" s="1">
        <v>258.19024947626167</v>
      </c>
      <c r="U560" s="1">
        <f>IF(T560&lt;200, 0, T560)</f>
        <v>258.19024947626167</v>
      </c>
      <c r="V560" s="5">
        <f>U560*O560</f>
        <v>28530.022567126915</v>
      </c>
      <c r="W560" s="2">
        <f>Q560/(constants!$B$1 * constants!$B$2 * (110/250) * AVERAGE(0.8, 1) * 1.5)</f>
        <v>2.0863986386659161</v>
      </c>
      <c r="X560" s="3">
        <v>3.7748730871386527E-2</v>
      </c>
      <c r="Y560" s="1">
        <f>(W560+X560)*O560</f>
        <v>234.71828433387196</v>
      </c>
      <c r="Z560" s="7">
        <v>1.1000000000000001</v>
      </c>
      <c r="AA560" s="7">
        <v>1</v>
      </c>
      <c r="AB560" s="1">
        <f>Y560*Z560*AA560</f>
        <v>258.19011276725917</v>
      </c>
      <c r="AC560" t="str">
        <f>CONCATENATE("https://wiki.52poke.com/wiki/", B560)</f>
        <v>https://wiki.52poke.com/wiki/熔岩蜗牛</v>
      </c>
      <c r="AD560" s="6">
        <f>(T560-AB560)^2</f>
        <v>1.8689351365686846E-8</v>
      </c>
      <c r="AE560" t="str">
        <f>IF(ISNUMBER(SEARCH(AE$1,$D560)),"T","")</f>
        <v/>
      </c>
      <c r="AF560" t="str">
        <f>IF(ISNUMBER(SEARCH(AF$1,$D560)),"T","")</f>
        <v>T</v>
      </c>
      <c r="AG560" t="str">
        <f>IF(ISNUMBER(SEARCH(AG$1,$D560)),"T","")</f>
        <v/>
      </c>
      <c r="AH560" t="str">
        <f>IF(ISNUMBER(SEARCH(AH$1,$D560)),"T","")</f>
        <v/>
      </c>
      <c r="AI560" t="str">
        <f>IF(ISNUMBER(SEARCH(AI$1,$D560)),"T","")</f>
        <v/>
      </c>
      <c r="AJ560" t="str">
        <f>IF(ISNUMBER(SEARCH(AJ$1,$D560)),"T","")</f>
        <v/>
      </c>
      <c r="AK560" t="str">
        <f>IF(ISNUMBER(SEARCH(AK$1,$D560)),"T","")</f>
        <v/>
      </c>
      <c r="AL560" t="str">
        <f>IF(ISNUMBER(SEARCH(AL$1,$D560)),"T","")</f>
        <v/>
      </c>
      <c r="AM560" t="str">
        <f>IF(ISNUMBER(SEARCH(AM$1,$D560)),"T","")</f>
        <v/>
      </c>
      <c r="AN560" t="str">
        <f>IF(ISNUMBER(SEARCH(AN$1,$D560)),"T","")</f>
        <v/>
      </c>
      <c r="AO560" t="str">
        <f>IF(ISNUMBER(SEARCH(AO$1,$D560)),"T","")</f>
        <v/>
      </c>
      <c r="AP560" t="str">
        <f>IF(ISNUMBER(SEARCH(AP$1,$D560)),"T","")</f>
        <v/>
      </c>
      <c r="AQ560" t="str">
        <f>IF(ISNUMBER(SEARCH(AQ$1,$D560)),"T","")</f>
        <v>T</v>
      </c>
      <c r="AR560" t="str">
        <f>IF(ISNUMBER(SEARCH(AR$1,$D560)),"T","")</f>
        <v/>
      </c>
      <c r="AS560" t="str">
        <f>IF(ISNUMBER(SEARCH(AS$1,$D560)),"T","")</f>
        <v/>
      </c>
      <c r="AT560" t="str">
        <f>IF(ISNUMBER(SEARCH(AT$1,$D560)),"T","")</f>
        <v/>
      </c>
      <c r="AU560" t="str">
        <f>IF(ISNUMBER(SEARCH(AU$1,$D560)),"T","")</f>
        <v/>
      </c>
      <c r="AV560" t="str">
        <f>IF(ISNUMBER(SEARCH(AV$1,$D560)),"T","")</f>
        <v/>
      </c>
    </row>
    <row r="561" spans="1:48" x14ac:dyDescent="0.85">
      <c r="A561">
        <v>756</v>
      </c>
      <c r="B561" t="s">
        <v>1678</v>
      </c>
      <c r="C561" t="s">
        <v>1679</v>
      </c>
      <c r="D561" t="s">
        <v>1218</v>
      </c>
      <c r="E561">
        <v>7</v>
      </c>
      <c r="F561">
        <v>60</v>
      </c>
      <c r="G561">
        <v>45</v>
      </c>
      <c r="H561">
        <v>80</v>
      </c>
      <c r="I561">
        <v>90</v>
      </c>
      <c r="J561">
        <v>100</v>
      </c>
      <c r="K561">
        <v>30</v>
      </c>
      <c r="L561">
        <f>MAX(G561,I561)</f>
        <v>90</v>
      </c>
      <c r="M561">
        <f>MIN(H561,J561)</f>
        <v>80</v>
      </c>
      <c r="N561" s="1">
        <f>(F561*2+31)/2+60</f>
        <v>135.5</v>
      </c>
      <c r="O561" s="1">
        <f>(L561*2+31)/2+5</f>
        <v>110.5</v>
      </c>
      <c r="P561" s="1">
        <f>(M561*2+31)/2+5</f>
        <v>100.5</v>
      </c>
      <c r="Q561" s="1">
        <f>N561*P561</f>
        <v>13617.75</v>
      </c>
      <c r="R561" s="1">
        <f>((H561*2+31)/2+5)*N561</f>
        <v>13617.75</v>
      </c>
      <c r="S561" s="1">
        <f>((J561*2+31)/2+5)*N561</f>
        <v>16327.75</v>
      </c>
      <c r="T561" s="1">
        <v>257.28086232998214</v>
      </c>
      <c r="U561" s="1">
        <f>IF(T561&lt;200, 0, T561)</f>
        <v>257.28086232998214</v>
      </c>
      <c r="V561" s="5">
        <f>U561*O561</f>
        <v>28429.535287463026</v>
      </c>
      <c r="W561" s="2">
        <f>Q561/(constants!$B$1 * constants!$B$2 * (110/250) * AVERAGE(0.8, 1) * 1.5)</f>
        <v>2.0863986386659161</v>
      </c>
      <c r="X561" s="3">
        <v>3.0267141843994705E-2</v>
      </c>
      <c r="Y561" s="1">
        <f>(W561+X561)*O561</f>
        <v>233.89156874634514</v>
      </c>
      <c r="Z561" s="7">
        <v>1.1000000000000001</v>
      </c>
      <c r="AA561" s="7">
        <v>1</v>
      </c>
      <c r="AB561" s="1">
        <f>Y561*Z561*AA561</f>
        <v>257.28072562097969</v>
      </c>
      <c r="AC561" t="str">
        <f>CONCATENATE("https://wiki.52poke.com/wiki/", B561)</f>
        <v>https://wiki.52poke.com/wiki/灯罩夜菇</v>
      </c>
      <c r="AD561" s="6">
        <f>(T561-AB561)^2</f>
        <v>1.8689351350144831E-8</v>
      </c>
      <c r="AE561" t="str">
        <f>IF(ISNUMBER(SEARCH(AE$1,$D561)),"T","")</f>
        <v/>
      </c>
      <c r="AF561" t="str">
        <f>IF(ISNUMBER(SEARCH(AF$1,$D561)),"T","")</f>
        <v/>
      </c>
      <c r="AG561" t="str">
        <f>IF(ISNUMBER(SEARCH(AG$1,$D561)),"T","")</f>
        <v/>
      </c>
      <c r="AH561" t="str">
        <f>IF(ISNUMBER(SEARCH(AH$1,$D561)),"T","")</f>
        <v>T</v>
      </c>
      <c r="AI561" t="str">
        <f>IF(ISNUMBER(SEARCH(AI$1,$D561)),"T","")</f>
        <v/>
      </c>
      <c r="AJ561" t="str">
        <f>IF(ISNUMBER(SEARCH(AJ$1,$D561)),"T","")</f>
        <v/>
      </c>
      <c r="AK561" t="str">
        <f>IF(ISNUMBER(SEARCH(AK$1,$D561)),"T","")</f>
        <v/>
      </c>
      <c r="AL561" t="str">
        <f>IF(ISNUMBER(SEARCH(AL$1,$D561)),"T","")</f>
        <v/>
      </c>
      <c r="AM561" t="str">
        <f>IF(ISNUMBER(SEARCH(AM$1,$D561)),"T","")</f>
        <v/>
      </c>
      <c r="AN561" t="str">
        <f>IF(ISNUMBER(SEARCH(AN$1,$D561)),"T","")</f>
        <v/>
      </c>
      <c r="AO561" t="str">
        <f>IF(ISNUMBER(SEARCH(AO$1,$D561)),"T","")</f>
        <v/>
      </c>
      <c r="AP561" t="str">
        <f>IF(ISNUMBER(SEARCH(AP$1,$D561)),"T","")</f>
        <v/>
      </c>
      <c r="AQ561" t="str">
        <f>IF(ISNUMBER(SEARCH(AQ$1,$D561)),"T","")</f>
        <v/>
      </c>
      <c r="AR561" t="str">
        <f>IF(ISNUMBER(SEARCH(AR$1,$D561)),"T","")</f>
        <v/>
      </c>
      <c r="AS561" t="str">
        <f>IF(ISNUMBER(SEARCH(AS$1,$D561)),"T","")</f>
        <v/>
      </c>
      <c r="AT561" t="str">
        <f>IF(ISNUMBER(SEARCH(AT$1,$D561)),"T","")</f>
        <v/>
      </c>
      <c r="AU561" t="str">
        <f>IF(ISNUMBER(SEARCH(AU$1,$D561)),"T","")</f>
        <v/>
      </c>
      <c r="AV561" t="str">
        <f>IF(ISNUMBER(SEARCH(AV$1,$D561)),"T","")</f>
        <v>T</v>
      </c>
    </row>
    <row r="562" spans="1:48" x14ac:dyDescent="0.85">
      <c r="A562">
        <v>845</v>
      </c>
      <c r="B562" t="s">
        <v>1869</v>
      </c>
      <c r="C562" t="s">
        <v>1871</v>
      </c>
      <c r="D562" t="s">
        <v>1870</v>
      </c>
      <c r="E562">
        <v>8</v>
      </c>
      <c r="F562">
        <v>70</v>
      </c>
      <c r="G562">
        <v>85</v>
      </c>
      <c r="H562">
        <v>55</v>
      </c>
      <c r="I562">
        <v>85</v>
      </c>
      <c r="J562">
        <v>95</v>
      </c>
      <c r="K562">
        <v>85</v>
      </c>
      <c r="L562">
        <f>MAX(G562,I562)</f>
        <v>85</v>
      </c>
      <c r="M562">
        <f>MIN(H562,J562)</f>
        <v>55</v>
      </c>
      <c r="N562" s="1">
        <f>(F562*2+31)/2+60</f>
        <v>145.5</v>
      </c>
      <c r="O562" s="1">
        <f>(L562*2+31)/2+5</f>
        <v>105.5</v>
      </c>
      <c r="P562" s="1">
        <f>(M562*2+31)/2+5</f>
        <v>75.5</v>
      </c>
      <c r="Q562" s="1">
        <f>N562*P562</f>
        <v>10985.25</v>
      </c>
      <c r="R562" s="1">
        <f>((H562*2+31)/2+5)*N562</f>
        <v>10985.25</v>
      </c>
      <c r="S562" s="1">
        <f>((J562*2+31)/2+5)*N562</f>
        <v>16805.25</v>
      </c>
      <c r="T562" s="1">
        <v>257.14395869447549</v>
      </c>
      <c r="U562" s="1">
        <f>IF(T562&lt;200, 0, T562)</f>
        <v>257.14395869447549</v>
      </c>
      <c r="V562" s="5">
        <f>U562*O562</f>
        <v>27128.687642267163</v>
      </c>
      <c r="W562" s="2">
        <f>Q562/(constants!$B$1 * constants!$B$2 * (110/250) * AVERAGE(0.8, 1) * 1.5)</f>
        <v>1.6830688362912196</v>
      </c>
      <c r="X562" s="3">
        <v>0.53273343344873592</v>
      </c>
      <c r="Y562" s="1">
        <f>(W562+X562)*O562</f>
        <v>233.76713945756532</v>
      </c>
      <c r="Z562" s="7">
        <v>1.1000000000000001</v>
      </c>
      <c r="AA562" s="7">
        <v>1</v>
      </c>
      <c r="AB562" s="1">
        <f>Y562*Z562*AA562</f>
        <v>257.14385340332188</v>
      </c>
      <c r="AC562" t="str">
        <f>CONCATENATE("https://wiki.52poke.com/wiki/", B562)</f>
        <v>https://wiki.52poke.com/wiki/古月鸟</v>
      </c>
      <c r="AD562" s="6">
        <f>(T562-AB562)^2</f>
        <v>1.1086227026869095E-8</v>
      </c>
      <c r="AE562" t="str">
        <f>IF(ISNUMBER(SEARCH(AE$1,$D562)),"T","")</f>
        <v/>
      </c>
      <c r="AF562" t="str">
        <f>IF(ISNUMBER(SEARCH(AF$1,$D562)),"T","")</f>
        <v/>
      </c>
      <c r="AG562" t="str">
        <f>IF(ISNUMBER(SEARCH(AG$1,$D562)),"T","")</f>
        <v>T</v>
      </c>
      <c r="AH562" t="str">
        <f>IF(ISNUMBER(SEARCH(AH$1,$D562)),"T","")</f>
        <v/>
      </c>
      <c r="AI562" t="str">
        <f>IF(ISNUMBER(SEARCH(AI$1,$D562)),"T","")</f>
        <v/>
      </c>
      <c r="AJ562" t="str">
        <f>IF(ISNUMBER(SEARCH(AJ$1,$D562)),"T","")</f>
        <v/>
      </c>
      <c r="AK562" t="str">
        <f>IF(ISNUMBER(SEARCH(AK$1,$D562)),"T","")</f>
        <v/>
      </c>
      <c r="AL562" t="str">
        <f>IF(ISNUMBER(SEARCH(AL$1,$D562)),"T","")</f>
        <v/>
      </c>
      <c r="AM562" t="str">
        <f>IF(ISNUMBER(SEARCH(AM$1,$D562)),"T","")</f>
        <v/>
      </c>
      <c r="AN562" t="str">
        <f>IF(ISNUMBER(SEARCH(AN$1,$D562)),"T","")</f>
        <v>T</v>
      </c>
      <c r="AO562" t="str">
        <f>IF(ISNUMBER(SEARCH(AO$1,$D562)),"T","")</f>
        <v/>
      </c>
      <c r="AP562" t="str">
        <f>IF(ISNUMBER(SEARCH(AP$1,$D562)),"T","")</f>
        <v/>
      </c>
      <c r="AQ562" t="str">
        <f>IF(ISNUMBER(SEARCH(AQ$1,$D562)),"T","")</f>
        <v/>
      </c>
      <c r="AR562" t="str">
        <f>IF(ISNUMBER(SEARCH(AR$1,$D562)),"T","")</f>
        <v/>
      </c>
      <c r="AS562" t="str">
        <f>IF(ISNUMBER(SEARCH(AS$1,$D562)),"T","")</f>
        <v/>
      </c>
      <c r="AT562" t="str">
        <f>IF(ISNUMBER(SEARCH(AT$1,$D562)),"T","")</f>
        <v/>
      </c>
      <c r="AU562" t="str">
        <f>IF(ISNUMBER(SEARCH(AU$1,$D562)),"T","")</f>
        <v/>
      </c>
      <c r="AV562" t="str">
        <f>IF(ISNUMBER(SEARCH(AV$1,$D562)),"T","")</f>
        <v/>
      </c>
    </row>
    <row r="563" spans="1:48" x14ac:dyDescent="0.85">
      <c r="A563">
        <v>227</v>
      </c>
      <c r="B563" t="s">
        <v>534</v>
      </c>
      <c r="C563" t="s">
        <v>536</v>
      </c>
      <c r="D563" t="s">
        <v>535</v>
      </c>
      <c r="E563">
        <v>2</v>
      </c>
      <c r="F563">
        <v>65</v>
      </c>
      <c r="G563">
        <v>80</v>
      </c>
      <c r="H563">
        <v>140</v>
      </c>
      <c r="I563">
        <v>40</v>
      </c>
      <c r="J563">
        <v>70</v>
      </c>
      <c r="K563">
        <v>70</v>
      </c>
      <c r="L563">
        <f>MAX(G563,I563)</f>
        <v>80</v>
      </c>
      <c r="M563">
        <f>MIN(H563,J563)</f>
        <v>70</v>
      </c>
      <c r="N563" s="1">
        <f>(F563*2+31)/2+60</f>
        <v>140.5</v>
      </c>
      <c r="O563" s="1">
        <f>(L563*2+31)/2+5</f>
        <v>100.5</v>
      </c>
      <c r="P563" s="1">
        <f>(M563*2+31)/2+5</f>
        <v>90.5</v>
      </c>
      <c r="Q563" s="1">
        <f>N563*P563</f>
        <v>12715.25</v>
      </c>
      <c r="R563" s="1">
        <f>((H563*2+31)/2+5)*N563</f>
        <v>22550.25</v>
      </c>
      <c r="S563" s="1">
        <f>((J563*2+31)/2+5)*N563</f>
        <v>12715.25</v>
      </c>
      <c r="T563" s="1">
        <v>256.64644673558826</v>
      </c>
      <c r="U563" s="1">
        <f>IF(T563&lt;200, 0, T563)</f>
        <v>256.64644673558826</v>
      </c>
      <c r="V563" s="5">
        <f>U563*O563</f>
        <v>25792.967896926621</v>
      </c>
      <c r="W563" s="2">
        <f>Q563/(constants!$B$1 * constants!$B$2 * (110/250) * AVERAGE(0.8, 1) * 1.5)</f>
        <v>1.9481250786875066</v>
      </c>
      <c r="X563" s="3">
        <v>0.37341567788179286</v>
      </c>
      <c r="Y563" s="1">
        <f>(W563+X563)*O563</f>
        <v>233.3148460352146</v>
      </c>
      <c r="Z563" s="7">
        <v>1.1000000000000001</v>
      </c>
      <c r="AA563" s="7">
        <v>1</v>
      </c>
      <c r="AB563" s="1">
        <f>Y563*Z563*AA563</f>
        <v>256.64633063873606</v>
      </c>
      <c r="AC563" t="str">
        <f>CONCATENATE("https://wiki.52poke.com/wiki/", B563)</f>
        <v>https://wiki.52poke.com/wiki/盔甲鸟</v>
      </c>
      <c r="AD563" s="6">
        <f>(T563-AB563)^2</f>
        <v>1.3478479089778978E-8</v>
      </c>
      <c r="AE563" t="str">
        <f>IF(ISNUMBER(SEARCH(AE$1,$D563)),"T","")</f>
        <v/>
      </c>
      <c r="AF563" t="str">
        <f>IF(ISNUMBER(SEARCH(AF$1,$D563)),"T","")</f>
        <v/>
      </c>
      <c r="AG563" t="str">
        <f>IF(ISNUMBER(SEARCH(AG$1,$D563)),"T","")</f>
        <v/>
      </c>
      <c r="AH563" t="str">
        <f>IF(ISNUMBER(SEARCH(AH$1,$D563)),"T","")</f>
        <v/>
      </c>
      <c r="AI563" t="str">
        <f>IF(ISNUMBER(SEARCH(AI$1,$D563)),"T","")</f>
        <v/>
      </c>
      <c r="AJ563" t="str">
        <f>IF(ISNUMBER(SEARCH(AJ$1,$D563)),"T","")</f>
        <v/>
      </c>
      <c r="AK563" t="str">
        <f>IF(ISNUMBER(SEARCH(AK$1,$D563)),"T","")</f>
        <v/>
      </c>
      <c r="AL563" t="str">
        <f>IF(ISNUMBER(SEARCH(AL$1,$D563)),"T","")</f>
        <v/>
      </c>
      <c r="AM563" t="str">
        <f>IF(ISNUMBER(SEARCH(AM$1,$D563)),"T","")</f>
        <v/>
      </c>
      <c r="AN563" t="str">
        <f>IF(ISNUMBER(SEARCH(AN$1,$D563)),"T","")</f>
        <v>T</v>
      </c>
      <c r="AO563" t="str">
        <f>IF(ISNUMBER(SEARCH(AO$1,$D563)),"T","")</f>
        <v/>
      </c>
      <c r="AP563" t="str">
        <f>IF(ISNUMBER(SEARCH(AP$1,$D563)),"T","")</f>
        <v/>
      </c>
      <c r="AQ563" t="str">
        <f>IF(ISNUMBER(SEARCH(AQ$1,$D563)),"T","")</f>
        <v/>
      </c>
      <c r="AR563" t="str">
        <f>IF(ISNUMBER(SEARCH(AR$1,$D563)),"T","")</f>
        <v/>
      </c>
      <c r="AS563" t="str">
        <f>IF(ISNUMBER(SEARCH(AS$1,$D563)),"T","")</f>
        <v/>
      </c>
      <c r="AT563" t="str">
        <f>IF(ISNUMBER(SEARCH(AT$1,$D563)),"T","")</f>
        <v/>
      </c>
      <c r="AU563" t="str">
        <f>IF(ISNUMBER(SEARCH(AU$1,$D563)),"T","")</f>
        <v>T</v>
      </c>
      <c r="AV563" t="str">
        <f>IF(ISNUMBER(SEARCH(AV$1,$D563)),"T","")</f>
        <v/>
      </c>
    </row>
    <row r="564" spans="1:48" x14ac:dyDescent="0.85">
      <c r="A564">
        <v>168</v>
      </c>
      <c r="B564" t="s">
        <v>399</v>
      </c>
      <c r="C564" t="s">
        <v>400</v>
      </c>
      <c r="D564" t="s">
        <v>40</v>
      </c>
      <c r="E564">
        <v>2</v>
      </c>
      <c r="F564">
        <v>70</v>
      </c>
      <c r="G564">
        <v>90</v>
      </c>
      <c r="H564">
        <v>70</v>
      </c>
      <c r="I564">
        <v>60</v>
      </c>
      <c r="J564">
        <v>70</v>
      </c>
      <c r="K564">
        <v>40</v>
      </c>
      <c r="L564">
        <f>MAX(G564,I564)</f>
        <v>90</v>
      </c>
      <c r="M564">
        <f>MIN(H564,J564)</f>
        <v>70</v>
      </c>
      <c r="N564" s="1">
        <f>(F564*2+31)/2+60</f>
        <v>145.5</v>
      </c>
      <c r="O564" s="1">
        <f>(L564*2+31)/2+5</f>
        <v>110.5</v>
      </c>
      <c r="P564" s="1">
        <f>(M564*2+31)/2+5</f>
        <v>90.5</v>
      </c>
      <c r="Q564" s="1">
        <f>N564*P564</f>
        <v>13167.75</v>
      </c>
      <c r="R564" s="1">
        <f>((H564*2+31)/2+5)*N564</f>
        <v>13167.75</v>
      </c>
      <c r="S564" s="1">
        <f>((J564*2+31)/2+5)*N564</f>
        <v>13167.75</v>
      </c>
      <c r="T564" s="1">
        <v>256.48481510753487</v>
      </c>
      <c r="U564" s="1">
        <f>IF(T564&lt;200, 0, T564)</f>
        <v>256.48481510753487</v>
      </c>
      <c r="V564" s="5">
        <f>U564*O564</f>
        <v>28341.572069382604</v>
      </c>
      <c r="W564" s="2">
        <f>Q564/(constants!$B$1 * constants!$B$2 * (110/250) * AVERAGE(0.8, 1) * 1.5)</f>
        <v>2.0174533733027205</v>
      </c>
      <c r="X564" s="3">
        <v>9.2663310498974027E-2</v>
      </c>
      <c r="Y564" s="1">
        <f>(W564+X564)*O564</f>
        <v>233.16789356008724</v>
      </c>
      <c r="Z564" s="7">
        <v>1.1000000000000001</v>
      </c>
      <c r="AA564" s="7">
        <v>1</v>
      </c>
      <c r="AB564" s="1">
        <f>Y564*Z564*AA564</f>
        <v>256.48468291609601</v>
      </c>
      <c r="AC564" t="str">
        <f>CONCATENATE("https://wiki.52poke.com/wiki/", B564)</f>
        <v>https://wiki.52poke.com/wiki/阿利多斯</v>
      </c>
      <c r="AD564" s="6">
        <f>(T564-AB564)^2</f>
        <v>1.74745765093174E-8</v>
      </c>
      <c r="AE564" t="str">
        <f>IF(ISNUMBER(SEARCH(AE$1,$D564)),"T","")</f>
        <v/>
      </c>
      <c r="AF564" t="str">
        <f>IF(ISNUMBER(SEARCH(AF$1,$D564)),"T","")</f>
        <v/>
      </c>
      <c r="AG564" t="str">
        <f>IF(ISNUMBER(SEARCH(AG$1,$D564)),"T","")</f>
        <v/>
      </c>
      <c r="AH564" t="str">
        <f>IF(ISNUMBER(SEARCH(AH$1,$D564)),"T","")</f>
        <v/>
      </c>
      <c r="AI564" t="str">
        <f>IF(ISNUMBER(SEARCH(AI$1,$D564)),"T","")</f>
        <v/>
      </c>
      <c r="AJ564" t="str">
        <f>IF(ISNUMBER(SEARCH(AJ$1,$D564)),"T","")</f>
        <v/>
      </c>
      <c r="AK564" t="str">
        <f>IF(ISNUMBER(SEARCH(AK$1,$D564)),"T","")</f>
        <v/>
      </c>
      <c r="AL564" t="str">
        <f>IF(ISNUMBER(SEARCH(AL$1,$D564)),"T","")</f>
        <v>T</v>
      </c>
      <c r="AM564" t="str">
        <f>IF(ISNUMBER(SEARCH(AM$1,$D564)),"T","")</f>
        <v/>
      </c>
      <c r="AN564" t="str">
        <f>IF(ISNUMBER(SEARCH(AN$1,$D564)),"T","")</f>
        <v/>
      </c>
      <c r="AO564" t="str">
        <f>IF(ISNUMBER(SEARCH(AO$1,$D564)),"T","")</f>
        <v/>
      </c>
      <c r="AP564" t="str">
        <f>IF(ISNUMBER(SEARCH(AP$1,$D564)),"T","")</f>
        <v>T</v>
      </c>
      <c r="AQ564" t="str">
        <f>IF(ISNUMBER(SEARCH(AQ$1,$D564)),"T","")</f>
        <v/>
      </c>
      <c r="AR564" t="str">
        <f>IF(ISNUMBER(SEARCH(AR$1,$D564)),"T","")</f>
        <v/>
      </c>
      <c r="AS564" t="str">
        <f>IF(ISNUMBER(SEARCH(AS$1,$D564)),"T","")</f>
        <v/>
      </c>
      <c r="AT564" t="str">
        <f>IF(ISNUMBER(SEARCH(AT$1,$D564)),"T","")</f>
        <v/>
      </c>
      <c r="AU564" t="str">
        <f>IF(ISNUMBER(SEARCH(AU$1,$D564)),"T","")</f>
        <v/>
      </c>
      <c r="AV564" t="str">
        <f>IF(ISNUMBER(SEARCH(AV$1,$D564)),"T","")</f>
        <v/>
      </c>
    </row>
    <row r="565" spans="1:48" x14ac:dyDescent="0.85">
      <c r="A565">
        <v>752</v>
      </c>
      <c r="B565" t="s">
        <v>1670</v>
      </c>
      <c r="C565" t="s">
        <v>1671</v>
      </c>
      <c r="D565" t="s">
        <v>1668</v>
      </c>
      <c r="E565">
        <v>7</v>
      </c>
      <c r="F565">
        <v>68</v>
      </c>
      <c r="G565">
        <v>70</v>
      </c>
      <c r="H565">
        <v>92</v>
      </c>
      <c r="I565">
        <v>50</v>
      </c>
      <c r="J565">
        <v>132</v>
      </c>
      <c r="K565">
        <v>42</v>
      </c>
      <c r="L565">
        <f>MAX(G565,I565)</f>
        <v>70</v>
      </c>
      <c r="M565">
        <f>MIN(H565,J565)</f>
        <v>92</v>
      </c>
      <c r="N565" s="1">
        <f>(F565*2+31)/2+60</f>
        <v>143.5</v>
      </c>
      <c r="O565" s="1">
        <f>(L565*2+31)/2+5</f>
        <v>90.5</v>
      </c>
      <c r="P565" s="1">
        <f>(M565*2+31)/2+5</f>
        <v>112.5</v>
      </c>
      <c r="Q565" s="1">
        <f>N565*P565</f>
        <v>16143.75</v>
      </c>
      <c r="R565" s="1">
        <f>((H565*2+31)/2+5)*N565</f>
        <v>16143.75</v>
      </c>
      <c r="S565" s="1">
        <f>((J565*2+31)/2+5)*N565</f>
        <v>21883.75</v>
      </c>
      <c r="T565" s="1">
        <v>256.02363907396466</v>
      </c>
      <c r="U565" s="1">
        <f>IF(T565&lt;200, 0, T565)</f>
        <v>256.02363907396466</v>
      </c>
      <c r="V565" s="5">
        <f>U565*O565</f>
        <v>23170.139336193803</v>
      </c>
      <c r="W565" s="2">
        <f>Q565/(constants!$B$1 * constants!$B$2 * (110/250) * AVERAGE(0.8, 1) * 1.5)</f>
        <v>2.4734113949046566</v>
      </c>
      <c r="X565" s="3">
        <v>9.839680539542317E-2</v>
      </c>
      <c r="Y565" s="1">
        <f>(W565+X565)*O565</f>
        <v>232.74864212715718</v>
      </c>
      <c r="Z565" s="7">
        <v>1.1000000000000001</v>
      </c>
      <c r="AA565" s="7">
        <v>1</v>
      </c>
      <c r="AB565" s="1">
        <f>Y565*Z565*AA565</f>
        <v>256.02350633987294</v>
      </c>
      <c r="AC565" t="str">
        <f>CONCATENATE("https://wiki.52poke.com/wiki/", B565)</f>
        <v>https://wiki.52poke.com/wiki/滴蛛霸</v>
      </c>
      <c r="AD565" s="6">
        <f>(T565-AB565)^2</f>
        <v>1.7618339105113382E-8</v>
      </c>
      <c r="AE565" t="str">
        <f>IF(ISNUMBER(SEARCH(AE$1,$D565)),"T","")</f>
        <v/>
      </c>
      <c r="AF565" t="str">
        <f>IF(ISNUMBER(SEARCH(AF$1,$D565)),"T","")</f>
        <v/>
      </c>
      <c r="AG565" t="str">
        <f>IF(ISNUMBER(SEARCH(AG$1,$D565)),"T","")</f>
        <v>T</v>
      </c>
      <c r="AH565" t="str">
        <f>IF(ISNUMBER(SEARCH(AH$1,$D565)),"T","")</f>
        <v/>
      </c>
      <c r="AI565" t="str">
        <f>IF(ISNUMBER(SEARCH(AI$1,$D565)),"T","")</f>
        <v/>
      </c>
      <c r="AJ565" t="str">
        <f>IF(ISNUMBER(SEARCH(AJ$1,$D565)),"T","")</f>
        <v/>
      </c>
      <c r="AK565" t="str">
        <f>IF(ISNUMBER(SEARCH(AK$1,$D565)),"T","")</f>
        <v/>
      </c>
      <c r="AL565" t="str">
        <f>IF(ISNUMBER(SEARCH(AL$1,$D565)),"T","")</f>
        <v/>
      </c>
      <c r="AM565" t="str">
        <f>IF(ISNUMBER(SEARCH(AM$1,$D565)),"T","")</f>
        <v/>
      </c>
      <c r="AN565" t="str">
        <f>IF(ISNUMBER(SEARCH(AN$1,$D565)),"T","")</f>
        <v/>
      </c>
      <c r="AO565" t="str">
        <f>IF(ISNUMBER(SEARCH(AO$1,$D565)),"T","")</f>
        <v/>
      </c>
      <c r="AP565" t="str">
        <f>IF(ISNUMBER(SEARCH(AP$1,$D565)),"T","")</f>
        <v>T</v>
      </c>
      <c r="AQ565" t="str">
        <f>IF(ISNUMBER(SEARCH(AQ$1,$D565)),"T","")</f>
        <v/>
      </c>
      <c r="AR565" t="str">
        <f>IF(ISNUMBER(SEARCH(AR$1,$D565)),"T","")</f>
        <v/>
      </c>
      <c r="AS565" t="str">
        <f>IF(ISNUMBER(SEARCH(AS$1,$D565)),"T","")</f>
        <v/>
      </c>
      <c r="AT565" t="str">
        <f>IF(ISNUMBER(SEARCH(AT$1,$D565)),"T","")</f>
        <v/>
      </c>
      <c r="AU565" t="str">
        <f>IF(ISNUMBER(SEARCH(AU$1,$D565)),"T","")</f>
        <v/>
      </c>
      <c r="AV565" t="str">
        <f>IF(ISNUMBER(SEARCH(AV$1,$D565)),"T","")</f>
        <v/>
      </c>
    </row>
    <row r="566" spans="1:48" x14ac:dyDescent="0.85">
      <c r="A566">
        <v>184</v>
      </c>
      <c r="B566" t="s">
        <v>434</v>
      </c>
      <c r="C566" t="s">
        <v>435</v>
      </c>
      <c r="D566" t="s">
        <v>432</v>
      </c>
      <c r="E566">
        <v>2</v>
      </c>
      <c r="F566">
        <v>100</v>
      </c>
      <c r="G566">
        <v>50</v>
      </c>
      <c r="H566">
        <v>80</v>
      </c>
      <c r="I566">
        <v>60</v>
      </c>
      <c r="J566">
        <v>80</v>
      </c>
      <c r="K566">
        <v>50</v>
      </c>
      <c r="L566">
        <f>MAX(G566,I566)</f>
        <v>60</v>
      </c>
      <c r="M566">
        <f>MIN(H566,J566)</f>
        <v>80</v>
      </c>
      <c r="N566" s="1">
        <f>(F566*2+31)/2+60</f>
        <v>175.5</v>
      </c>
      <c r="O566" s="1">
        <f>(L566*2+31)/2+5</f>
        <v>80.5</v>
      </c>
      <c r="P566" s="1">
        <f>(M566*2+31)/2+5</f>
        <v>100.5</v>
      </c>
      <c r="Q566" s="1">
        <f>N566*P566</f>
        <v>17637.75</v>
      </c>
      <c r="R566" s="1">
        <f>((H566*2+31)/2+5)*N566</f>
        <v>17637.75</v>
      </c>
      <c r="S566" s="1">
        <f>((J566*2+31)/2+5)*N566</f>
        <v>17637.75</v>
      </c>
      <c r="T566" s="1">
        <v>255.15232208021791</v>
      </c>
      <c r="U566" s="1">
        <f>IF(T566&lt;200, 0, T566)</f>
        <v>255.15232208021791</v>
      </c>
      <c r="V566" s="5">
        <f>U566*O566</f>
        <v>20539.761927457541</v>
      </c>
      <c r="W566" s="2">
        <f>Q566/(constants!$B$1 * constants!$B$2 * (110/250) * AVERAGE(0.8, 1) * 1.5)</f>
        <v>2.7023096759104672</v>
      </c>
      <c r="X566" s="3">
        <v>0.17913801563674103</v>
      </c>
      <c r="Y566" s="1">
        <f>(W566+X566)*O566</f>
        <v>231.9565391695503</v>
      </c>
      <c r="Z566" s="7">
        <v>1.1000000000000001</v>
      </c>
      <c r="AA566" s="7">
        <v>1</v>
      </c>
      <c r="AB566" s="1">
        <f>Y566*Z566*AA566</f>
        <v>255.15219308650535</v>
      </c>
      <c r="AC566" t="str">
        <f>CONCATENATE("https://wiki.52poke.com/wiki/", B566)</f>
        <v>https://wiki.52poke.com/wiki/玛力露丽</v>
      </c>
      <c r="AD566" s="6">
        <f>(T566-AB566)^2</f>
        <v>1.6639377881251952E-8</v>
      </c>
      <c r="AE566" t="str">
        <f>IF(ISNUMBER(SEARCH(AE$1,$D566)),"T","")</f>
        <v/>
      </c>
      <c r="AF566" t="str">
        <f>IF(ISNUMBER(SEARCH(AF$1,$D566)),"T","")</f>
        <v/>
      </c>
      <c r="AG566" t="str">
        <f>IF(ISNUMBER(SEARCH(AG$1,$D566)),"T","")</f>
        <v>T</v>
      </c>
      <c r="AH566" t="str">
        <f>IF(ISNUMBER(SEARCH(AH$1,$D566)),"T","")</f>
        <v/>
      </c>
      <c r="AI566" t="str">
        <f>IF(ISNUMBER(SEARCH(AI$1,$D566)),"T","")</f>
        <v/>
      </c>
      <c r="AJ566" t="str">
        <f>IF(ISNUMBER(SEARCH(AJ$1,$D566)),"T","")</f>
        <v/>
      </c>
      <c r="AK566" t="str">
        <f>IF(ISNUMBER(SEARCH(AK$1,$D566)),"T","")</f>
        <v/>
      </c>
      <c r="AL566" t="str">
        <f>IF(ISNUMBER(SEARCH(AL$1,$D566)),"T","")</f>
        <v/>
      </c>
      <c r="AM566" t="str">
        <f>IF(ISNUMBER(SEARCH(AM$1,$D566)),"T","")</f>
        <v/>
      </c>
      <c r="AN566" t="str">
        <f>IF(ISNUMBER(SEARCH(AN$1,$D566)),"T","")</f>
        <v/>
      </c>
      <c r="AO566" t="str">
        <f>IF(ISNUMBER(SEARCH(AO$1,$D566)),"T","")</f>
        <v/>
      </c>
      <c r="AP566" t="str">
        <f>IF(ISNUMBER(SEARCH(AP$1,$D566)),"T","")</f>
        <v/>
      </c>
      <c r="AQ566" t="str">
        <f>IF(ISNUMBER(SEARCH(AQ$1,$D566)),"T","")</f>
        <v/>
      </c>
      <c r="AR566" t="str">
        <f>IF(ISNUMBER(SEARCH(AR$1,$D566)),"T","")</f>
        <v/>
      </c>
      <c r="AS566" t="str">
        <f>IF(ISNUMBER(SEARCH(AS$1,$D566)),"T","")</f>
        <v/>
      </c>
      <c r="AT566" t="str">
        <f>IF(ISNUMBER(SEARCH(AT$1,$D566)),"T","")</f>
        <v/>
      </c>
      <c r="AU566" t="str">
        <f>IF(ISNUMBER(SEARCH(AU$1,$D566)),"T","")</f>
        <v/>
      </c>
      <c r="AV566" t="str">
        <f>IF(ISNUMBER(SEARCH(AV$1,$D566)),"T","")</f>
        <v>T</v>
      </c>
    </row>
    <row r="567" spans="1:48" x14ac:dyDescent="0.85">
      <c r="A567">
        <v>259</v>
      </c>
      <c r="B567" t="s">
        <v>604</v>
      </c>
      <c r="C567" t="s">
        <v>605</v>
      </c>
      <c r="D567" t="s">
        <v>459</v>
      </c>
      <c r="E567">
        <v>3</v>
      </c>
      <c r="F567">
        <v>70</v>
      </c>
      <c r="G567">
        <v>85</v>
      </c>
      <c r="H567">
        <v>70</v>
      </c>
      <c r="I567">
        <v>60</v>
      </c>
      <c r="J567">
        <v>70</v>
      </c>
      <c r="K567">
        <v>50</v>
      </c>
      <c r="L567">
        <f>MAX(G567,I567)</f>
        <v>85</v>
      </c>
      <c r="M567">
        <f>MIN(H567,J567)</f>
        <v>70</v>
      </c>
      <c r="N567" s="1">
        <f>(F567*2+31)/2+60</f>
        <v>145.5</v>
      </c>
      <c r="O567" s="1">
        <f>(L567*2+31)/2+5</f>
        <v>105.5</v>
      </c>
      <c r="P567" s="1">
        <f>(M567*2+31)/2+5</f>
        <v>90.5</v>
      </c>
      <c r="Q567" s="1">
        <f>N567*P567</f>
        <v>13167.75</v>
      </c>
      <c r="R567" s="1">
        <f>((H567*2+31)/2+5)*N567</f>
        <v>13167.75</v>
      </c>
      <c r="S567" s="1">
        <f>((J567*2+31)/2+5)*N567</f>
        <v>13167.75</v>
      </c>
      <c r="T567" s="1">
        <v>254.48856159951325</v>
      </c>
      <c r="U567" s="1">
        <f>IF(T567&lt;200, 0, T567)</f>
        <v>254.48856159951325</v>
      </c>
      <c r="V567" s="5">
        <f>U567*O567</f>
        <v>26848.543248748647</v>
      </c>
      <c r="W567" s="2">
        <f>Q567/(constants!$B$1 * constants!$B$2 * (110/250) * AVERAGE(0.8, 1) * 1.5)</f>
        <v>2.0174533733027205</v>
      </c>
      <c r="X567" s="3">
        <v>0.17546722462565001</v>
      </c>
      <c r="Y567" s="1">
        <f>(W567+X567)*O567</f>
        <v>231.35312308144307</v>
      </c>
      <c r="Z567" s="7">
        <v>1.1000000000000001</v>
      </c>
      <c r="AA567" s="7">
        <v>1</v>
      </c>
      <c r="AB567" s="1">
        <f>Y567*Z567*AA567</f>
        <v>254.48843538958741</v>
      </c>
      <c r="AC567" t="str">
        <f>CONCATENATE("https://wiki.52poke.com/wiki/", B567)</f>
        <v>https://wiki.52poke.com/wiki/沼跃鱼</v>
      </c>
      <c r="AD567" s="6">
        <f>(T567-AB567)^2</f>
        <v>1.5928945380118948E-8</v>
      </c>
      <c r="AE567" t="str">
        <f>IF(ISNUMBER(SEARCH(AE$1,$D567)),"T","")</f>
        <v/>
      </c>
      <c r="AF567" t="str">
        <f>IF(ISNUMBER(SEARCH(AF$1,$D567)),"T","")</f>
        <v/>
      </c>
      <c r="AG567" t="str">
        <f>IF(ISNUMBER(SEARCH(AG$1,$D567)),"T","")</f>
        <v>T</v>
      </c>
      <c r="AH567" t="str">
        <f>IF(ISNUMBER(SEARCH(AH$1,$D567)),"T","")</f>
        <v/>
      </c>
      <c r="AI567" t="str">
        <f>IF(ISNUMBER(SEARCH(AI$1,$D567)),"T","")</f>
        <v/>
      </c>
      <c r="AJ567" t="str">
        <f>IF(ISNUMBER(SEARCH(AJ$1,$D567)),"T","")</f>
        <v/>
      </c>
      <c r="AK567" t="str">
        <f>IF(ISNUMBER(SEARCH(AK$1,$D567)),"T","")</f>
        <v/>
      </c>
      <c r="AL567" t="str">
        <f>IF(ISNUMBER(SEARCH(AL$1,$D567)),"T","")</f>
        <v/>
      </c>
      <c r="AM567" t="str">
        <f>IF(ISNUMBER(SEARCH(AM$1,$D567)),"T","")</f>
        <v>T</v>
      </c>
      <c r="AN567" t="str">
        <f>IF(ISNUMBER(SEARCH(AN$1,$D567)),"T","")</f>
        <v/>
      </c>
      <c r="AO567" t="str">
        <f>IF(ISNUMBER(SEARCH(AO$1,$D567)),"T","")</f>
        <v/>
      </c>
      <c r="AP567" t="str">
        <f>IF(ISNUMBER(SEARCH(AP$1,$D567)),"T","")</f>
        <v/>
      </c>
      <c r="AQ567" t="str">
        <f>IF(ISNUMBER(SEARCH(AQ$1,$D567)),"T","")</f>
        <v/>
      </c>
      <c r="AR567" t="str">
        <f>IF(ISNUMBER(SEARCH(AR$1,$D567)),"T","")</f>
        <v/>
      </c>
      <c r="AS567" t="str">
        <f>IF(ISNUMBER(SEARCH(AS$1,$D567)),"T","")</f>
        <v/>
      </c>
      <c r="AT567" t="str">
        <f>IF(ISNUMBER(SEARCH(AT$1,$D567)),"T","")</f>
        <v/>
      </c>
      <c r="AU567" t="str">
        <f>IF(ISNUMBER(SEARCH(AU$1,$D567)),"T","")</f>
        <v/>
      </c>
      <c r="AV567" t="str">
        <f>IF(ISNUMBER(SEARCH(AV$1,$D567)),"T","")</f>
        <v/>
      </c>
    </row>
    <row r="568" spans="1:48" x14ac:dyDescent="0.85">
      <c r="A568">
        <v>364</v>
      </c>
      <c r="B568" t="s">
        <v>832</v>
      </c>
      <c r="C568" t="s">
        <v>833</v>
      </c>
      <c r="D568" t="s">
        <v>830</v>
      </c>
      <c r="E568">
        <v>3</v>
      </c>
      <c r="F568">
        <v>90</v>
      </c>
      <c r="G568">
        <v>60</v>
      </c>
      <c r="H568">
        <v>70</v>
      </c>
      <c r="I568">
        <v>75</v>
      </c>
      <c r="J568">
        <v>70</v>
      </c>
      <c r="K568">
        <v>45</v>
      </c>
      <c r="L568">
        <f>MAX(G568,I568)</f>
        <v>75</v>
      </c>
      <c r="M568">
        <f>MIN(H568,J568)</f>
        <v>70</v>
      </c>
      <c r="N568" s="1">
        <f>(F568*2+31)/2+60</f>
        <v>165.5</v>
      </c>
      <c r="O568" s="1">
        <f>(L568*2+31)/2+5</f>
        <v>95.5</v>
      </c>
      <c r="P568" s="1">
        <f>(M568*2+31)/2+5</f>
        <v>90.5</v>
      </c>
      <c r="Q568" s="1">
        <f>N568*P568</f>
        <v>14977.75</v>
      </c>
      <c r="R568" s="1">
        <f>((H568*2+31)/2+5)*N568</f>
        <v>14977.75</v>
      </c>
      <c r="S568" s="1">
        <f>((J568*2+31)/2+5)*N568</f>
        <v>14977.75</v>
      </c>
      <c r="T568" s="1">
        <v>254.14335128062666</v>
      </c>
      <c r="U568" s="1">
        <f>IF(T568&lt;200, 0, T568)</f>
        <v>254.14335128062666</v>
      </c>
      <c r="V568" s="5">
        <f>U568*O568</f>
        <v>24270.690047299846</v>
      </c>
      <c r="W568" s="2">
        <f>Q568/(constants!$B$1 * constants!$B$2 * (110/250) * AVERAGE(0.8, 1) * 1.5)</f>
        <v>2.2947665517635754</v>
      </c>
      <c r="X568" s="3">
        <v>0.12449305156518009</v>
      </c>
      <c r="Y568" s="1">
        <f>(W568+X568)*O568</f>
        <v>231.03929211789611</v>
      </c>
      <c r="Z568" s="7">
        <v>1.1000000000000001</v>
      </c>
      <c r="AA568" s="7">
        <v>1</v>
      </c>
      <c r="AB568" s="1">
        <f>Y568*Z568*AA568</f>
        <v>254.14322132968573</v>
      </c>
      <c r="AC568" t="str">
        <f>CONCATENATE("https://wiki.52poke.com/wiki/", B568)</f>
        <v>https://wiki.52poke.com/wiki/海魔狮</v>
      </c>
      <c r="AD568" s="6">
        <f>(T568-AB568)^2</f>
        <v>1.6887247048777405E-8</v>
      </c>
      <c r="AE568" t="str">
        <f>IF(ISNUMBER(SEARCH(AE$1,$D568)),"T","")</f>
        <v/>
      </c>
      <c r="AF568" t="str">
        <f>IF(ISNUMBER(SEARCH(AF$1,$D568)),"T","")</f>
        <v/>
      </c>
      <c r="AG568" t="str">
        <f>IF(ISNUMBER(SEARCH(AG$1,$D568)),"T","")</f>
        <v>T</v>
      </c>
      <c r="AH568" t="str">
        <f>IF(ISNUMBER(SEARCH(AH$1,$D568)),"T","")</f>
        <v/>
      </c>
      <c r="AI568" t="str">
        <f>IF(ISNUMBER(SEARCH(AI$1,$D568)),"T","")</f>
        <v/>
      </c>
      <c r="AJ568" t="str">
        <f>IF(ISNUMBER(SEARCH(AJ$1,$D568)),"T","")</f>
        <v>T</v>
      </c>
      <c r="AK568" t="str">
        <f>IF(ISNUMBER(SEARCH(AK$1,$D568)),"T","")</f>
        <v/>
      </c>
      <c r="AL568" t="str">
        <f>IF(ISNUMBER(SEARCH(AL$1,$D568)),"T","")</f>
        <v/>
      </c>
      <c r="AM568" t="str">
        <f>IF(ISNUMBER(SEARCH(AM$1,$D568)),"T","")</f>
        <v/>
      </c>
      <c r="AN568" t="str">
        <f>IF(ISNUMBER(SEARCH(AN$1,$D568)),"T","")</f>
        <v/>
      </c>
      <c r="AO568" t="str">
        <f>IF(ISNUMBER(SEARCH(AO$1,$D568)),"T","")</f>
        <v/>
      </c>
      <c r="AP568" t="str">
        <f>IF(ISNUMBER(SEARCH(AP$1,$D568)),"T","")</f>
        <v/>
      </c>
      <c r="AQ568" t="str">
        <f>IF(ISNUMBER(SEARCH(AQ$1,$D568)),"T","")</f>
        <v/>
      </c>
      <c r="AR568" t="str">
        <f>IF(ISNUMBER(SEARCH(AR$1,$D568)),"T","")</f>
        <v/>
      </c>
      <c r="AS568" t="str">
        <f>IF(ISNUMBER(SEARCH(AS$1,$D568)),"T","")</f>
        <v/>
      </c>
      <c r="AT568" t="str">
        <f>IF(ISNUMBER(SEARCH(AT$1,$D568)),"T","")</f>
        <v/>
      </c>
      <c r="AU568" t="str">
        <f>IF(ISNUMBER(SEARCH(AU$1,$D568)),"T","")</f>
        <v/>
      </c>
      <c r="AV568" t="str">
        <f>IF(ISNUMBER(SEARCH(AV$1,$D568)),"T","")</f>
        <v/>
      </c>
    </row>
    <row r="569" spans="1:48" x14ac:dyDescent="0.85">
      <c r="A569">
        <v>247</v>
      </c>
      <c r="B569" t="s">
        <v>577</v>
      </c>
      <c r="C569" t="s">
        <v>578</v>
      </c>
      <c r="D569" t="s">
        <v>233</v>
      </c>
      <c r="E569">
        <v>2</v>
      </c>
      <c r="F569">
        <v>70</v>
      </c>
      <c r="G569">
        <v>84</v>
      </c>
      <c r="H569">
        <v>70</v>
      </c>
      <c r="I569">
        <v>65</v>
      </c>
      <c r="J569">
        <v>70</v>
      </c>
      <c r="K569">
        <v>51</v>
      </c>
      <c r="L569">
        <f>MAX(G569,I569)</f>
        <v>84</v>
      </c>
      <c r="M569">
        <f>MIN(H569,J569)</f>
        <v>70</v>
      </c>
      <c r="N569" s="1">
        <f>(F569*2+31)/2+60</f>
        <v>145.5</v>
      </c>
      <c r="O569" s="1">
        <f>(L569*2+31)/2+5</f>
        <v>104.5</v>
      </c>
      <c r="P569" s="1">
        <f>(M569*2+31)/2+5</f>
        <v>90.5</v>
      </c>
      <c r="Q569" s="1">
        <f>N569*P569</f>
        <v>13167.75</v>
      </c>
      <c r="R569" s="1">
        <f>((H569*2+31)/2+5)*N569</f>
        <v>13167.75</v>
      </c>
      <c r="S569" s="1">
        <f>((J569*2+31)/2+5)*N569</f>
        <v>13167.75</v>
      </c>
      <c r="T569" s="1">
        <v>253.27289937282558</v>
      </c>
      <c r="U569" s="1">
        <f>IF(T569&lt;200, 0, T569)</f>
        <v>253.27289937282558</v>
      </c>
      <c r="V569" s="5">
        <f>U569*O569</f>
        <v>26467.017984460272</v>
      </c>
      <c r="W569" s="2">
        <f>Q569/(constants!$B$1 * constants!$B$2 * (110/250) * AVERAGE(0.8, 1) * 1.5)</f>
        <v>2.0174533733027205</v>
      </c>
      <c r="X569" s="3">
        <v>0.18587654717750879</v>
      </c>
      <c r="Y569" s="1">
        <f>(W569+X569)*O569</f>
        <v>230.24797669018392</v>
      </c>
      <c r="Z569" s="7">
        <v>1.1000000000000001</v>
      </c>
      <c r="AA569" s="7">
        <v>1</v>
      </c>
      <c r="AB569" s="1">
        <f>Y569*Z569*AA569</f>
        <v>253.27277435920234</v>
      </c>
      <c r="AC569" t="str">
        <f>CONCATENATE("https://wiki.52poke.com/wiki/", B569)</f>
        <v>https://wiki.52poke.com/wiki/沙基拉斯</v>
      </c>
      <c r="AD569" s="6">
        <f>(T569-AB569)^2</f>
        <v>1.5628405993821692E-8</v>
      </c>
      <c r="AE569" t="str">
        <f>IF(ISNUMBER(SEARCH(AE$1,$D569)),"T","")</f>
        <v/>
      </c>
      <c r="AF569" t="str">
        <f>IF(ISNUMBER(SEARCH(AF$1,$D569)),"T","")</f>
        <v/>
      </c>
      <c r="AG569" t="str">
        <f>IF(ISNUMBER(SEARCH(AG$1,$D569)),"T","")</f>
        <v/>
      </c>
      <c r="AH569" t="str">
        <f>IF(ISNUMBER(SEARCH(AH$1,$D569)),"T","")</f>
        <v/>
      </c>
      <c r="AI569" t="str">
        <f>IF(ISNUMBER(SEARCH(AI$1,$D569)),"T","")</f>
        <v/>
      </c>
      <c r="AJ569" t="str">
        <f>IF(ISNUMBER(SEARCH(AJ$1,$D569)),"T","")</f>
        <v/>
      </c>
      <c r="AK569" t="str">
        <f>IF(ISNUMBER(SEARCH(AK$1,$D569)),"T","")</f>
        <v/>
      </c>
      <c r="AL569" t="str">
        <f>IF(ISNUMBER(SEARCH(AL$1,$D569)),"T","")</f>
        <v/>
      </c>
      <c r="AM569" t="str">
        <f>IF(ISNUMBER(SEARCH(AM$1,$D569)),"T","")</f>
        <v>T</v>
      </c>
      <c r="AN569" t="str">
        <f>IF(ISNUMBER(SEARCH(AN$1,$D569)),"T","")</f>
        <v/>
      </c>
      <c r="AO569" t="str">
        <f>IF(ISNUMBER(SEARCH(AO$1,$D569)),"T","")</f>
        <v/>
      </c>
      <c r="AP569" t="str">
        <f>IF(ISNUMBER(SEARCH(AP$1,$D569)),"T","")</f>
        <v/>
      </c>
      <c r="AQ569" t="str">
        <f>IF(ISNUMBER(SEARCH(AQ$1,$D569)),"T","")</f>
        <v>T</v>
      </c>
      <c r="AR569" t="str">
        <f>IF(ISNUMBER(SEARCH(AR$1,$D569)),"T","")</f>
        <v/>
      </c>
      <c r="AS569" t="str">
        <f>IF(ISNUMBER(SEARCH(AS$1,$D569)),"T","")</f>
        <v/>
      </c>
      <c r="AT569" t="str">
        <f>IF(ISNUMBER(SEARCH(AT$1,$D569)),"T","")</f>
        <v/>
      </c>
      <c r="AU569" t="str">
        <f>IF(ISNUMBER(SEARCH(AU$1,$D569)),"T","")</f>
        <v/>
      </c>
      <c r="AV569" t="str">
        <f>IF(ISNUMBER(SEARCH(AV$1,$D569)),"T","")</f>
        <v/>
      </c>
    </row>
    <row r="570" spans="1:48" x14ac:dyDescent="0.85">
      <c r="A570">
        <v>587</v>
      </c>
      <c r="B570" t="s">
        <v>1305</v>
      </c>
      <c r="C570" t="s">
        <v>1307</v>
      </c>
      <c r="D570" t="s">
        <v>1306</v>
      </c>
      <c r="E570">
        <v>5</v>
      </c>
      <c r="F570">
        <v>55</v>
      </c>
      <c r="G570">
        <v>75</v>
      </c>
      <c r="H570">
        <v>60</v>
      </c>
      <c r="I570">
        <v>75</v>
      </c>
      <c r="J570">
        <v>60</v>
      </c>
      <c r="K570">
        <v>103</v>
      </c>
      <c r="L570">
        <f>MAX(G570,I570)</f>
        <v>75</v>
      </c>
      <c r="M570">
        <f>MIN(H570,J570)</f>
        <v>60</v>
      </c>
      <c r="N570" s="1">
        <f>(F570*2+31)/2+60</f>
        <v>130.5</v>
      </c>
      <c r="O570" s="1">
        <f>(L570*2+31)/2+5</f>
        <v>95.5</v>
      </c>
      <c r="P570" s="1">
        <f>(M570*2+31)/2+5</f>
        <v>80.5</v>
      </c>
      <c r="Q570" s="1">
        <f>N570*P570</f>
        <v>10505.25</v>
      </c>
      <c r="R570" s="1">
        <f>((H570*2+31)/2+5)*N570</f>
        <v>10505.25</v>
      </c>
      <c r="S570" s="1">
        <f>((J570*2+31)/2+5)*N570</f>
        <v>10505.25</v>
      </c>
      <c r="T570" s="1">
        <v>252.77028760076314</v>
      </c>
      <c r="U570" s="1">
        <f>IF(T570&lt;200, 0, T570)</f>
        <v>252.77028760076314</v>
      </c>
      <c r="V570" s="5">
        <f>U570*O570</f>
        <v>24139.562465872881</v>
      </c>
      <c r="W570" s="2">
        <f>Q570/(constants!$B$1 * constants!$B$2 * (110/250) * AVERAGE(0.8, 1) * 1.5)</f>
        <v>1.6095272199038106</v>
      </c>
      <c r="X570" s="3">
        <v>0.7966621799478909</v>
      </c>
      <c r="Y570" s="1">
        <f>(W570+X570)*O570</f>
        <v>229.79108768583748</v>
      </c>
      <c r="Z570" s="7">
        <v>1.1000000000000001</v>
      </c>
      <c r="AA570" s="7">
        <v>1</v>
      </c>
      <c r="AB570" s="1">
        <f>Y570*Z570*AA570</f>
        <v>252.77019645442124</v>
      </c>
      <c r="AC570" t="str">
        <f>CONCATENATE("https://wiki.52poke.com/wiki/", B570)</f>
        <v>https://wiki.52poke.com/wiki/电飞鼠</v>
      </c>
      <c r="AD570" s="6">
        <f>(T570-AB570)^2</f>
        <v>8.3076556420340713E-9</v>
      </c>
      <c r="AE570" t="str">
        <f>IF(ISNUMBER(SEARCH(AE$1,$D570)),"T","")</f>
        <v/>
      </c>
      <c r="AF570" t="str">
        <f>IF(ISNUMBER(SEARCH(AF$1,$D570)),"T","")</f>
        <v/>
      </c>
      <c r="AG570" t="str">
        <f>IF(ISNUMBER(SEARCH(AG$1,$D570)),"T","")</f>
        <v/>
      </c>
      <c r="AH570" t="str">
        <f>IF(ISNUMBER(SEARCH(AH$1,$D570)),"T","")</f>
        <v/>
      </c>
      <c r="AI570" t="str">
        <f>IF(ISNUMBER(SEARCH(AI$1,$D570)),"T","")</f>
        <v>T</v>
      </c>
      <c r="AJ570" t="str">
        <f>IF(ISNUMBER(SEARCH(AJ$1,$D570)),"T","")</f>
        <v/>
      </c>
      <c r="AK570" t="str">
        <f>IF(ISNUMBER(SEARCH(AK$1,$D570)),"T","")</f>
        <v/>
      </c>
      <c r="AL570" t="str">
        <f>IF(ISNUMBER(SEARCH(AL$1,$D570)),"T","")</f>
        <v/>
      </c>
      <c r="AM570" t="str">
        <f>IF(ISNUMBER(SEARCH(AM$1,$D570)),"T","")</f>
        <v/>
      </c>
      <c r="AN570" t="str">
        <f>IF(ISNUMBER(SEARCH(AN$1,$D570)),"T","")</f>
        <v>T</v>
      </c>
      <c r="AO570" t="str">
        <f>IF(ISNUMBER(SEARCH(AO$1,$D570)),"T","")</f>
        <v/>
      </c>
      <c r="AP570" t="str">
        <f>IF(ISNUMBER(SEARCH(AP$1,$D570)),"T","")</f>
        <v/>
      </c>
      <c r="AQ570" t="str">
        <f>IF(ISNUMBER(SEARCH(AQ$1,$D570)),"T","")</f>
        <v/>
      </c>
      <c r="AR570" t="str">
        <f>IF(ISNUMBER(SEARCH(AR$1,$D570)),"T","")</f>
        <v/>
      </c>
      <c r="AS570" t="str">
        <f>IF(ISNUMBER(SEARCH(AS$1,$D570)),"T","")</f>
        <v/>
      </c>
      <c r="AT570" t="str">
        <f>IF(ISNUMBER(SEARCH(AT$1,$D570)),"T","")</f>
        <v/>
      </c>
      <c r="AU570" t="str">
        <f>IF(ISNUMBER(SEARCH(AU$1,$D570)),"T","")</f>
        <v/>
      </c>
      <c r="AV570" t="str">
        <f>IF(ISNUMBER(SEARCH(AV$1,$D570)),"T","")</f>
        <v/>
      </c>
    </row>
    <row r="571" spans="1:48" x14ac:dyDescent="0.85">
      <c r="A571">
        <v>207</v>
      </c>
      <c r="B571" t="s">
        <v>486</v>
      </c>
      <c r="C571" t="s">
        <v>488</v>
      </c>
      <c r="D571" t="s">
        <v>487</v>
      </c>
      <c r="E571">
        <v>2</v>
      </c>
      <c r="F571">
        <v>65</v>
      </c>
      <c r="G571">
        <v>75</v>
      </c>
      <c r="H571">
        <v>105</v>
      </c>
      <c r="I571">
        <v>35</v>
      </c>
      <c r="J571">
        <v>65</v>
      </c>
      <c r="K571">
        <v>85</v>
      </c>
      <c r="L571">
        <f>MAX(G571,I571)</f>
        <v>75</v>
      </c>
      <c r="M571">
        <f>MIN(H571,J571)</f>
        <v>65</v>
      </c>
      <c r="N571" s="1">
        <f>(F571*2+31)/2+60</f>
        <v>140.5</v>
      </c>
      <c r="O571" s="1">
        <f>(L571*2+31)/2+5</f>
        <v>95.5</v>
      </c>
      <c r="P571" s="1">
        <f>(M571*2+31)/2+5</f>
        <v>85.5</v>
      </c>
      <c r="Q571" s="1">
        <f>N571*P571</f>
        <v>12012.75</v>
      </c>
      <c r="R571" s="1">
        <f>((H571*2+31)/2+5)*N571</f>
        <v>17632.75</v>
      </c>
      <c r="S571" s="1">
        <f>((J571*2+31)/2+5)*N571</f>
        <v>12012.75</v>
      </c>
      <c r="T571" s="1">
        <v>251.74609968914481</v>
      </c>
      <c r="U571" s="1">
        <f>IF(T571&lt;200, 0, T571)</f>
        <v>251.74609968914481</v>
      </c>
      <c r="V571" s="5">
        <f>U571*O571</f>
        <v>24041.75252031333</v>
      </c>
      <c r="W571" s="2">
        <f>Q571/(constants!$B$1 * constants!$B$2 * (110/250) * AVERAGE(0.8, 1) * 1.5)</f>
        <v>1.8404938588705173</v>
      </c>
      <c r="X571" s="3">
        <v>0.55594588851960314</v>
      </c>
      <c r="Y571" s="1">
        <f>(W571+X571)*O571</f>
        <v>228.85999587575651</v>
      </c>
      <c r="Z571" s="7">
        <v>1.1000000000000001</v>
      </c>
      <c r="AA571" s="7">
        <v>1</v>
      </c>
      <c r="AB571" s="1">
        <f>Y571*Z571*AA571</f>
        <v>251.74599546333218</v>
      </c>
      <c r="AC571" t="str">
        <f>CONCATENATE("https://wiki.52poke.com/wiki/", B571)</f>
        <v>https://wiki.52poke.com/wiki/天蝎</v>
      </c>
      <c r="AD571" s="6">
        <f>(T571-AB571)^2</f>
        <v>1.086302001936257E-8</v>
      </c>
      <c r="AE571" t="str">
        <f>IF(ISNUMBER(SEARCH(AE$1,$D571)),"T","")</f>
        <v/>
      </c>
      <c r="AF571" t="str">
        <f>IF(ISNUMBER(SEARCH(AF$1,$D571)),"T","")</f>
        <v/>
      </c>
      <c r="AG571" t="str">
        <f>IF(ISNUMBER(SEARCH(AG$1,$D571)),"T","")</f>
        <v/>
      </c>
      <c r="AH571" t="str">
        <f>IF(ISNUMBER(SEARCH(AH$1,$D571)),"T","")</f>
        <v/>
      </c>
      <c r="AI571" t="str">
        <f>IF(ISNUMBER(SEARCH(AI$1,$D571)),"T","")</f>
        <v/>
      </c>
      <c r="AJ571" t="str">
        <f>IF(ISNUMBER(SEARCH(AJ$1,$D571)),"T","")</f>
        <v/>
      </c>
      <c r="AK571" t="str">
        <f>IF(ISNUMBER(SEARCH(AK$1,$D571)),"T","")</f>
        <v/>
      </c>
      <c r="AL571" t="str">
        <f>IF(ISNUMBER(SEARCH(AL$1,$D571)),"T","")</f>
        <v/>
      </c>
      <c r="AM571" t="str">
        <f>IF(ISNUMBER(SEARCH(AM$1,$D571)),"T","")</f>
        <v>T</v>
      </c>
      <c r="AN571" t="str">
        <f>IF(ISNUMBER(SEARCH(AN$1,$D571)),"T","")</f>
        <v>T</v>
      </c>
      <c r="AO571" t="str">
        <f>IF(ISNUMBER(SEARCH(AO$1,$D571)),"T","")</f>
        <v/>
      </c>
      <c r="AP571" t="str">
        <f>IF(ISNUMBER(SEARCH(AP$1,$D571)),"T","")</f>
        <v/>
      </c>
      <c r="AQ571" t="str">
        <f>IF(ISNUMBER(SEARCH(AQ$1,$D571)),"T","")</f>
        <v/>
      </c>
      <c r="AR571" t="str">
        <f>IF(ISNUMBER(SEARCH(AR$1,$D571)),"T","")</f>
        <v/>
      </c>
      <c r="AS571" t="str">
        <f>IF(ISNUMBER(SEARCH(AS$1,$D571)),"T","")</f>
        <v/>
      </c>
      <c r="AT571" t="str">
        <f>IF(ISNUMBER(SEARCH(AT$1,$D571)),"T","")</f>
        <v/>
      </c>
      <c r="AU571" t="str">
        <f>IF(ISNUMBER(SEARCH(AU$1,$D571)),"T","")</f>
        <v/>
      </c>
      <c r="AV571" t="str">
        <f>IF(ISNUMBER(SEARCH(AV$1,$D571)),"T","")</f>
        <v/>
      </c>
    </row>
    <row r="572" spans="1:48" x14ac:dyDescent="0.85">
      <c r="A572">
        <v>533</v>
      </c>
      <c r="B572" t="s">
        <v>1191</v>
      </c>
      <c r="C572" t="s">
        <v>1192</v>
      </c>
      <c r="D572" t="s">
        <v>143</v>
      </c>
      <c r="E572">
        <v>5</v>
      </c>
      <c r="F572">
        <v>85</v>
      </c>
      <c r="G572">
        <v>105</v>
      </c>
      <c r="H572">
        <v>85</v>
      </c>
      <c r="I572">
        <v>40</v>
      </c>
      <c r="J572">
        <v>50</v>
      </c>
      <c r="K572">
        <v>40</v>
      </c>
      <c r="L572">
        <f>MAX(G572,I572)</f>
        <v>105</v>
      </c>
      <c r="M572">
        <f>MIN(H572,J572)</f>
        <v>50</v>
      </c>
      <c r="N572" s="1">
        <f>(F572*2+31)/2+60</f>
        <v>160.5</v>
      </c>
      <c r="O572" s="1">
        <f>(L572*2+31)/2+5</f>
        <v>125.5</v>
      </c>
      <c r="P572" s="1">
        <f>(M572*2+31)/2+5</f>
        <v>70.5</v>
      </c>
      <c r="Q572" s="1">
        <f>N572*P572</f>
        <v>11315.25</v>
      </c>
      <c r="R572" s="1">
        <f>((H572*2+31)/2+5)*N572</f>
        <v>16932.75</v>
      </c>
      <c r="S572" s="1">
        <f>((J572*2+31)/2+5)*N572</f>
        <v>11315.25</v>
      </c>
      <c r="T572" s="1">
        <v>250.80976824719212</v>
      </c>
      <c r="U572" s="1">
        <f>IF(T572&lt;200, 0, T572)</f>
        <v>250.80976824719212</v>
      </c>
      <c r="V572" s="5">
        <f>U572*O572</f>
        <v>31476.625915022611</v>
      </c>
      <c r="W572" s="2">
        <f>Q572/(constants!$B$1 * constants!$B$2 * (110/250) * AVERAGE(0.8, 1) * 1.5)</f>
        <v>1.7336286975575634</v>
      </c>
      <c r="X572" s="3">
        <v>8.3174194387659828E-2</v>
      </c>
      <c r="Y572" s="1">
        <f>(W572+X572)*O572</f>
        <v>228.00876293912552</v>
      </c>
      <c r="Z572" s="7">
        <v>1.1000000000000001</v>
      </c>
      <c r="AA572" s="7">
        <v>1</v>
      </c>
      <c r="AB572" s="1">
        <f>Y572*Z572*AA572</f>
        <v>250.8096392330381</v>
      </c>
      <c r="AC572" t="str">
        <f>CONCATENATE("https://wiki.52poke.com/wiki/", B572)</f>
        <v>https://wiki.52poke.com/wiki/铁骨土人</v>
      </c>
      <c r="AD572" s="6">
        <f>(T572-AB572)^2</f>
        <v>1.6644651939215568E-8</v>
      </c>
      <c r="AE572" t="str">
        <f>IF(ISNUMBER(SEARCH(AE$1,$D572)),"T","")</f>
        <v/>
      </c>
      <c r="AF572" t="str">
        <f>IF(ISNUMBER(SEARCH(AF$1,$D572)),"T","")</f>
        <v/>
      </c>
      <c r="AG572" t="str">
        <f>IF(ISNUMBER(SEARCH(AG$1,$D572)),"T","")</f>
        <v/>
      </c>
      <c r="AH572" t="str">
        <f>IF(ISNUMBER(SEARCH(AH$1,$D572)),"T","")</f>
        <v/>
      </c>
      <c r="AI572" t="str">
        <f>IF(ISNUMBER(SEARCH(AI$1,$D572)),"T","")</f>
        <v/>
      </c>
      <c r="AJ572" t="str">
        <f>IF(ISNUMBER(SEARCH(AJ$1,$D572)),"T","")</f>
        <v/>
      </c>
      <c r="AK572" t="str">
        <f>IF(ISNUMBER(SEARCH(AK$1,$D572)),"T","")</f>
        <v>T</v>
      </c>
      <c r="AL572" t="str">
        <f>IF(ISNUMBER(SEARCH(AL$1,$D572)),"T","")</f>
        <v/>
      </c>
      <c r="AM572" t="str">
        <f>IF(ISNUMBER(SEARCH(AM$1,$D572)),"T","")</f>
        <v/>
      </c>
      <c r="AN572" t="str">
        <f>IF(ISNUMBER(SEARCH(AN$1,$D572)),"T","")</f>
        <v/>
      </c>
      <c r="AO572" t="str">
        <f>IF(ISNUMBER(SEARCH(AO$1,$D572)),"T","")</f>
        <v/>
      </c>
      <c r="AP572" t="str">
        <f>IF(ISNUMBER(SEARCH(AP$1,$D572)),"T","")</f>
        <v/>
      </c>
      <c r="AQ572" t="str">
        <f>IF(ISNUMBER(SEARCH(AQ$1,$D572)),"T","")</f>
        <v/>
      </c>
      <c r="AR572" t="str">
        <f>IF(ISNUMBER(SEARCH(AR$1,$D572)),"T","")</f>
        <v/>
      </c>
      <c r="AS572" t="str">
        <f>IF(ISNUMBER(SEARCH(AS$1,$D572)),"T","")</f>
        <v/>
      </c>
      <c r="AT572" t="str">
        <f>IF(ISNUMBER(SEARCH(AT$1,$D572)),"T","")</f>
        <v/>
      </c>
      <c r="AU572" t="str">
        <f>IF(ISNUMBER(SEARCH(AU$1,$D572)),"T","")</f>
        <v/>
      </c>
      <c r="AV572" t="str">
        <f>IF(ISNUMBER(SEARCH(AV$1,$D572)),"T","")</f>
        <v/>
      </c>
    </row>
    <row r="573" spans="1:48" x14ac:dyDescent="0.85">
      <c r="A573">
        <v>907</v>
      </c>
      <c r="B573" t="s">
        <v>2005</v>
      </c>
      <c r="C573" t="s">
        <v>2006</v>
      </c>
      <c r="D573" t="s">
        <v>280</v>
      </c>
      <c r="E573">
        <v>9</v>
      </c>
      <c r="F573">
        <v>61</v>
      </c>
      <c r="G573">
        <v>80</v>
      </c>
      <c r="H573">
        <v>63</v>
      </c>
      <c r="I573">
        <v>60</v>
      </c>
      <c r="J573">
        <v>63</v>
      </c>
      <c r="K573">
        <v>83</v>
      </c>
      <c r="L573">
        <f>MAX(G573,I573)</f>
        <v>80</v>
      </c>
      <c r="M573">
        <f>MIN(H573,J573)</f>
        <v>63</v>
      </c>
      <c r="N573" s="1">
        <f>(F573*2+31)/2+60</f>
        <v>136.5</v>
      </c>
      <c r="O573" s="1">
        <f>(L573*2+31)/2+5</f>
        <v>100.5</v>
      </c>
      <c r="P573" s="1">
        <f>(M573*2+31)/2+5</f>
        <v>83.5</v>
      </c>
      <c r="Q573" s="1">
        <f>N573*P573</f>
        <v>11397.75</v>
      </c>
      <c r="R573" s="1">
        <f>((H573*2+31)/2+5)*N573</f>
        <v>11397.75</v>
      </c>
      <c r="S573" s="1">
        <f>((J573*2+31)/2+5)*N573</f>
        <v>11397.75</v>
      </c>
      <c r="T573" s="1">
        <v>249.50186115136498</v>
      </c>
      <c r="U573" s="1">
        <f>IF(T573&lt;200, 0, T573)</f>
        <v>249.50186115136498</v>
      </c>
      <c r="V573" s="5">
        <f>U573*O573</f>
        <v>25074.93704571218</v>
      </c>
      <c r="W573" s="2">
        <f>Q573/(constants!$B$1 * constants!$B$2 * (110/250) * AVERAGE(0.8, 1) * 1.5)</f>
        <v>1.7462686628741493</v>
      </c>
      <c r="X573" s="3">
        <v>0.51064456267061442</v>
      </c>
      <c r="Y573" s="1">
        <f>(W573+X573)*O573</f>
        <v>226.81977916724875</v>
      </c>
      <c r="Z573" s="7">
        <v>1.1000000000000001</v>
      </c>
      <c r="AA573" s="7">
        <v>1</v>
      </c>
      <c r="AB573" s="1">
        <f>Y573*Z573*AA573</f>
        <v>249.50175708397364</v>
      </c>
      <c r="AC573" t="str">
        <f>CONCATENATE("https://wiki.52poke.com/wiki/", B573)</f>
        <v>https://wiki.52poke.com/wiki/蒂蕾喵</v>
      </c>
      <c r="AD573" s="6">
        <f>(T573-AB573)^2</f>
        <v>1.0830021939007424E-8</v>
      </c>
      <c r="AE573" t="str">
        <f>IF(ISNUMBER(SEARCH(AE$1,$D573)),"T","")</f>
        <v/>
      </c>
      <c r="AF573" t="str">
        <f>IF(ISNUMBER(SEARCH(AF$1,$D573)),"T","")</f>
        <v/>
      </c>
      <c r="AG573" t="str">
        <f>IF(ISNUMBER(SEARCH(AG$1,$D573)),"T","")</f>
        <v/>
      </c>
      <c r="AH573" t="str">
        <f>IF(ISNUMBER(SEARCH(AH$1,$D573)),"T","")</f>
        <v>T</v>
      </c>
      <c r="AI573" t="str">
        <f>IF(ISNUMBER(SEARCH(AI$1,$D573)),"T","")</f>
        <v/>
      </c>
      <c r="AJ573" t="str">
        <f>IF(ISNUMBER(SEARCH(AJ$1,$D573)),"T","")</f>
        <v/>
      </c>
      <c r="AK573" t="str">
        <f>IF(ISNUMBER(SEARCH(AK$1,$D573)),"T","")</f>
        <v/>
      </c>
      <c r="AL573" t="str">
        <f>IF(ISNUMBER(SEARCH(AL$1,$D573)),"T","")</f>
        <v/>
      </c>
      <c r="AM573" t="str">
        <f>IF(ISNUMBER(SEARCH(AM$1,$D573)),"T","")</f>
        <v/>
      </c>
      <c r="AN573" t="str">
        <f>IF(ISNUMBER(SEARCH(AN$1,$D573)),"T","")</f>
        <v/>
      </c>
      <c r="AO573" t="str">
        <f>IF(ISNUMBER(SEARCH(AO$1,$D573)),"T","")</f>
        <v/>
      </c>
      <c r="AP573" t="str">
        <f>IF(ISNUMBER(SEARCH(AP$1,$D573)),"T","")</f>
        <v/>
      </c>
      <c r="AQ573" t="str">
        <f>IF(ISNUMBER(SEARCH(AQ$1,$D573)),"T","")</f>
        <v/>
      </c>
      <c r="AR573" t="str">
        <f>IF(ISNUMBER(SEARCH(AR$1,$D573)),"T","")</f>
        <v/>
      </c>
      <c r="AS573" t="str">
        <f>IF(ISNUMBER(SEARCH(AS$1,$D573)),"T","")</f>
        <v/>
      </c>
      <c r="AT573" t="str">
        <f>IF(ISNUMBER(SEARCH(AT$1,$D573)),"T","")</f>
        <v/>
      </c>
      <c r="AU573" t="str">
        <f>IF(ISNUMBER(SEARCH(AU$1,$D573)),"T","")</f>
        <v/>
      </c>
      <c r="AV573" t="str">
        <f>IF(ISNUMBER(SEARCH(AV$1,$D573)),"T","")</f>
        <v/>
      </c>
    </row>
    <row r="574" spans="1:48" x14ac:dyDescent="0.85">
      <c r="A574">
        <v>148</v>
      </c>
      <c r="B574" t="s">
        <v>358</v>
      </c>
      <c r="C574" t="s">
        <v>359</v>
      </c>
      <c r="D574" t="s">
        <v>356</v>
      </c>
      <c r="E574">
        <v>1</v>
      </c>
      <c r="F574">
        <v>61</v>
      </c>
      <c r="G574">
        <v>84</v>
      </c>
      <c r="H574">
        <v>65</v>
      </c>
      <c r="I574">
        <v>70</v>
      </c>
      <c r="J574">
        <v>70</v>
      </c>
      <c r="K574">
        <v>70</v>
      </c>
      <c r="L574">
        <f>MAX(G574,I574)</f>
        <v>84</v>
      </c>
      <c r="M574">
        <f>MIN(H574,J574)</f>
        <v>65</v>
      </c>
      <c r="N574" s="1">
        <f>(F574*2+31)/2+60</f>
        <v>136.5</v>
      </c>
      <c r="O574" s="1">
        <f>(L574*2+31)/2+5</f>
        <v>104.5</v>
      </c>
      <c r="P574" s="1">
        <f>(M574*2+31)/2+5</f>
        <v>85.5</v>
      </c>
      <c r="Q574" s="1">
        <f>N574*P574</f>
        <v>11670.75</v>
      </c>
      <c r="R574" s="1">
        <f>((H574*2+31)/2+5)*N574</f>
        <v>11670.75</v>
      </c>
      <c r="S574" s="1">
        <f>((J574*2+31)/2+5)*N574</f>
        <v>12353.25</v>
      </c>
      <c r="T574" s="1">
        <v>249.00045358806111</v>
      </c>
      <c r="U574" s="1">
        <f>IF(T574&lt;200, 0, T574)</f>
        <v>249.00045358806111</v>
      </c>
      <c r="V574" s="5">
        <f>U574*O574</f>
        <v>26020.547399952386</v>
      </c>
      <c r="W574" s="2">
        <f>Q574/(constants!$B$1 * constants!$B$2 * (110/250) * AVERAGE(0.8, 1) * 1.5)</f>
        <v>1.7880954571944883</v>
      </c>
      <c r="X574" s="3">
        <v>0.37806672450923273</v>
      </c>
      <c r="Y574" s="1">
        <f>(W574+X574)*O574</f>
        <v>226.36394798803883</v>
      </c>
      <c r="Z574" s="7">
        <v>1.1000000000000001</v>
      </c>
      <c r="AA574" s="7">
        <v>1</v>
      </c>
      <c r="AB574" s="1">
        <f>Y574*Z574*AA574</f>
        <v>249.00034278684274</v>
      </c>
      <c r="AC574" t="str">
        <f>CONCATENATE("https://wiki.52poke.com/wiki/", B574)</f>
        <v>https://wiki.52poke.com/wiki/哈克龙</v>
      </c>
      <c r="AD574" s="6">
        <f>(T574-AB574)^2</f>
        <v>1.2276909992112622E-8</v>
      </c>
      <c r="AE574" t="str">
        <f>IF(ISNUMBER(SEARCH(AE$1,$D574)),"T","")</f>
        <v/>
      </c>
      <c r="AF574" t="str">
        <f>IF(ISNUMBER(SEARCH(AF$1,$D574)),"T","")</f>
        <v/>
      </c>
      <c r="AG574" t="str">
        <f>IF(ISNUMBER(SEARCH(AG$1,$D574)),"T","")</f>
        <v/>
      </c>
      <c r="AH574" t="str">
        <f>IF(ISNUMBER(SEARCH(AH$1,$D574)),"T","")</f>
        <v/>
      </c>
      <c r="AI574" t="str">
        <f>IF(ISNUMBER(SEARCH(AI$1,$D574)),"T","")</f>
        <v/>
      </c>
      <c r="AJ574" t="str">
        <f>IF(ISNUMBER(SEARCH(AJ$1,$D574)),"T","")</f>
        <v/>
      </c>
      <c r="AK574" t="str">
        <f>IF(ISNUMBER(SEARCH(AK$1,$D574)),"T","")</f>
        <v/>
      </c>
      <c r="AL574" t="str">
        <f>IF(ISNUMBER(SEARCH(AL$1,$D574)),"T","")</f>
        <v/>
      </c>
      <c r="AM574" t="str">
        <f>IF(ISNUMBER(SEARCH(AM$1,$D574)),"T","")</f>
        <v/>
      </c>
      <c r="AN574" t="str">
        <f>IF(ISNUMBER(SEARCH(AN$1,$D574)),"T","")</f>
        <v/>
      </c>
      <c r="AO574" t="str">
        <f>IF(ISNUMBER(SEARCH(AO$1,$D574)),"T","")</f>
        <v/>
      </c>
      <c r="AP574" t="str">
        <f>IF(ISNUMBER(SEARCH(AP$1,$D574)),"T","")</f>
        <v/>
      </c>
      <c r="AQ574" t="str">
        <f>IF(ISNUMBER(SEARCH(AQ$1,$D574)),"T","")</f>
        <v/>
      </c>
      <c r="AR574" t="str">
        <f>IF(ISNUMBER(SEARCH(AR$1,$D574)),"T","")</f>
        <v/>
      </c>
      <c r="AS574" t="str">
        <f>IF(ISNUMBER(SEARCH(AS$1,$D574)),"T","")</f>
        <v>T</v>
      </c>
      <c r="AT574" t="str">
        <f>IF(ISNUMBER(SEARCH(AT$1,$D574)),"T","")</f>
        <v/>
      </c>
      <c r="AU574" t="str">
        <f>IF(ISNUMBER(SEARCH(AU$1,$D574)),"T","")</f>
        <v/>
      </c>
      <c r="AV574" t="str">
        <f>IF(ISNUMBER(SEARCH(AV$1,$D574)),"T","")</f>
        <v/>
      </c>
    </row>
    <row r="575" spans="1:48" x14ac:dyDescent="0.85">
      <c r="A575">
        <v>578</v>
      </c>
      <c r="B575" t="s">
        <v>1286</v>
      </c>
      <c r="C575" t="s">
        <v>1287</v>
      </c>
      <c r="D575" t="s">
        <v>160</v>
      </c>
      <c r="E575">
        <v>5</v>
      </c>
      <c r="F575">
        <v>65</v>
      </c>
      <c r="G575">
        <v>40</v>
      </c>
      <c r="H575">
        <v>50</v>
      </c>
      <c r="I575">
        <v>125</v>
      </c>
      <c r="J575">
        <v>60</v>
      </c>
      <c r="K575">
        <v>30</v>
      </c>
      <c r="L575">
        <f>MAX(G575,I575)</f>
        <v>125</v>
      </c>
      <c r="M575">
        <f>MIN(H575,J575)</f>
        <v>50</v>
      </c>
      <c r="N575" s="1">
        <f>(F575*2+31)/2+60</f>
        <v>140.5</v>
      </c>
      <c r="O575" s="1">
        <f>(L575*2+31)/2+5</f>
        <v>145.5</v>
      </c>
      <c r="P575" s="1">
        <f>(M575*2+31)/2+5</f>
        <v>70.5</v>
      </c>
      <c r="Q575" s="1">
        <f>N575*P575</f>
        <v>9905.25</v>
      </c>
      <c r="R575" s="1">
        <f>((H575*2+31)/2+5)*N575</f>
        <v>9905.25</v>
      </c>
      <c r="S575" s="1">
        <f>((J575*2+31)/2+5)*N575</f>
        <v>11310.25</v>
      </c>
      <c r="T575" s="1">
        <v>248.38715936630487</v>
      </c>
      <c r="U575" s="1">
        <f>IF(T575&lt;200, 0, T575)</f>
        <v>248.38715936630487</v>
      </c>
      <c r="V575" s="5">
        <f>U575*O575</f>
        <v>36140.331687797356</v>
      </c>
      <c r="W575" s="2">
        <f>Q575/(constants!$B$1 * constants!$B$2 * (110/250) * AVERAGE(0.8, 1) * 1.5)</f>
        <v>1.5176001994195494</v>
      </c>
      <c r="X575" s="3">
        <v>3.4333748913179085E-2</v>
      </c>
      <c r="Y575" s="1">
        <f>(W575+X575)*O575</f>
        <v>225.80638948241199</v>
      </c>
      <c r="Z575" s="7">
        <v>1.1000000000000001</v>
      </c>
      <c r="AA575" s="7">
        <v>1</v>
      </c>
      <c r="AB575" s="1">
        <f>Y575*Z575*AA575</f>
        <v>248.3870284306532</v>
      </c>
      <c r="AC575" t="str">
        <f>CONCATENATE("https://wiki.52poke.com/wiki/", B575)</f>
        <v>https://wiki.52poke.com/wiki/双卵细胞球</v>
      </c>
      <c r="AD575" s="6">
        <f>(T575-AB575)^2</f>
        <v>1.714414487786816E-8</v>
      </c>
      <c r="AE575" t="str">
        <f>IF(ISNUMBER(SEARCH(AE$1,$D575)),"T","")</f>
        <v/>
      </c>
      <c r="AF575" t="str">
        <f>IF(ISNUMBER(SEARCH(AF$1,$D575)),"T","")</f>
        <v/>
      </c>
      <c r="AG575" t="str">
        <f>IF(ISNUMBER(SEARCH(AG$1,$D575)),"T","")</f>
        <v/>
      </c>
      <c r="AH575" t="str">
        <f>IF(ISNUMBER(SEARCH(AH$1,$D575)),"T","")</f>
        <v/>
      </c>
      <c r="AI575" t="str">
        <f>IF(ISNUMBER(SEARCH(AI$1,$D575)),"T","")</f>
        <v/>
      </c>
      <c r="AJ575" t="str">
        <f>IF(ISNUMBER(SEARCH(AJ$1,$D575)),"T","")</f>
        <v/>
      </c>
      <c r="AK575" t="str">
        <f>IF(ISNUMBER(SEARCH(AK$1,$D575)),"T","")</f>
        <v/>
      </c>
      <c r="AL575" t="str">
        <f>IF(ISNUMBER(SEARCH(AL$1,$D575)),"T","")</f>
        <v/>
      </c>
      <c r="AM575" t="str">
        <f>IF(ISNUMBER(SEARCH(AM$1,$D575)),"T","")</f>
        <v/>
      </c>
      <c r="AN575" t="str">
        <f>IF(ISNUMBER(SEARCH(AN$1,$D575)),"T","")</f>
        <v/>
      </c>
      <c r="AO575" t="str">
        <f>IF(ISNUMBER(SEARCH(AO$1,$D575)),"T","")</f>
        <v>T</v>
      </c>
      <c r="AP575" t="str">
        <f>IF(ISNUMBER(SEARCH(AP$1,$D575)),"T","")</f>
        <v/>
      </c>
      <c r="AQ575" t="str">
        <f>IF(ISNUMBER(SEARCH(AQ$1,$D575)),"T","")</f>
        <v/>
      </c>
      <c r="AR575" t="str">
        <f>IF(ISNUMBER(SEARCH(AR$1,$D575)),"T","")</f>
        <v/>
      </c>
      <c r="AS575" t="str">
        <f>IF(ISNUMBER(SEARCH(AS$1,$D575)),"T","")</f>
        <v/>
      </c>
      <c r="AT575" t="str">
        <f>IF(ISNUMBER(SEARCH(AT$1,$D575)),"T","")</f>
        <v/>
      </c>
      <c r="AU575" t="str">
        <f>IF(ISNUMBER(SEARCH(AU$1,$D575)),"T","")</f>
        <v/>
      </c>
      <c r="AV575" t="str">
        <f>IF(ISNUMBER(SEARCH(AV$1,$D575)),"T","")</f>
        <v/>
      </c>
    </row>
    <row r="576" spans="1:48" x14ac:dyDescent="0.85">
      <c r="A576">
        <v>918</v>
      </c>
      <c r="B576" t="s">
        <v>2027</v>
      </c>
      <c r="C576" t="s">
        <v>2028</v>
      </c>
      <c r="D576" t="s">
        <v>32</v>
      </c>
      <c r="E576">
        <v>9</v>
      </c>
      <c r="F576">
        <v>60</v>
      </c>
      <c r="G576">
        <v>79</v>
      </c>
      <c r="H576">
        <v>92</v>
      </c>
      <c r="I576">
        <v>52</v>
      </c>
      <c r="J576">
        <v>86</v>
      </c>
      <c r="K576">
        <v>35</v>
      </c>
      <c r="L576">
        <f>MAX(G576,I576)</f>
        <v>79</v>
      </c>
      <c r="M576">
        <f>MIN(H576,J576)</f>
        <v>86</v>
      </c>
      <c r="N576" s="1">
        <f>(F576*2+31)/2+60</f>
        <v>135.5</v>
      </c>
      <c r="O576" s="1">
        <f>(L576*2+31)/2+5</f>
        <v>99.5</v>
      </c>
      <c r="P576" s="1">
        <f>(M576*2+31)/2+5</f>
        <v>106.5</v>
      </c>
      <c r="Q576" s="1">
        <f>N576*P576</f>
        <v>14430.75</v>
      </c>
      <c r="R576" s="1">
        <f>((H576*2+31)/2+5)*N576</f>
        <v>15243.75</v>
      </c>
      <c r="S576" s="1">
        <f>((J576*2+31)/2+5)*N576</f>
        <v>14430.75</v>
      </c>
      <c r="T576" s="1">
        <v>248.30414633775749</v>
      </c>
      <c r="U576" s="1">
        <f>IF(T576&lt;200, 0, T576)</f>
        <v>248.30414633775749</v>
      </c>
      <c r="V576" s="5">
        <f>U576*O576</f>
        <v>24706.262560606869</v>
      </c>
      <c r="W576" s="2">
        <f>Q576/(constants!$B$1 * constants!$B$2 * (110/250) * AVERAGE(0.8, 1) * 1.5)</f>
        <v>2.2109597514220902</v>
      </c>
      <c r="X576" s="3">
        <v>5.7692746417512542E-2</v>
      </c>
      <c r="Y576" s="1">
        <f>(W576+X576)*O576</f>
        <v>225.73092353504049</v>
      </c>
      <c r="Z576" s="7">
        <v>1.1000000000000001</v>
      </c>
      <c r="AA576" s="7">
        <v>1</v>
      </c>
      <c r="AB576" s="1">
        <f>Y576*Z576*AA576</f>
        <v>248.30401588854457</v>
      </c>
      <c r="AC576" t="str">
        <f>CONCATENATE("https://wiki.52poke.com/wiki/", B576)</f>
        <v>https://wiki.52poke.com/wiki/操陷蛛</v>
      </c>
      <c r="AD576" s="6">
        <f>(T576-AB576)^2</f>
        <v>1.7016997150909519E-8</v>
      </c>
      <c r="AE576" t="str">
        <f>IF(ISNUMBER(SEARCH(AE$1,$D576)),"T","")</f>
        <v/>
      </c>
      <c r="AF576" t="str">
        <f>IF(ISNUMBER(SEARCH(AF$1,$D576)),"T","")</f>
        <v/>
      </c>
      <c r="AG576" t="str">
        <f>IF(ISNUMBER(SEARCH(AG$1,$D576)),"T","")</f>
        <v/>
      </c>
      <c r="AH576" t="str">
        <f>IF(ISNUMBER(SEARCH(AH$1,$D576)),"T","")</f>
        <v/>
      </c>
      <c r="AI576" t="str">
        <f>IF(ISNUMBER(SEARCH(AI$1,$D576)),"T","")</f>
        <v/>
      </c>
      <c r="AJ576" t="str">
        <f>IF(ISNUMBER(SEARCH(AJ$1,$D576)),"T","")</f>
        <v/>
      </c>
      <c r="AK576" t="str">
        <f>IF(ISNUMBER(SEARCH(AK$1,$D576)),"T","")</f>
        <v/>
      </c>
      <c r="AL576" t="str">
        <f>IF(ISNUMBER(SEARCH(AL$1,$D576)),"T","")</f>
        <v/>
      </c>
      <c r="AM576" t="str">
        <f>IF(ISNUMBER(SEARCH(AM$1,$D576)),"T","")</f>
        <v/>
      </c>
      <c r="AN576" t="str">
        <f>IF(ISNUMBER(SEARCH(AN$1,$D576)),"T","")</f>
        <v/>
      </c>
      <c r="AO576" t="str">
        <f>IF(ISNUMBER(SEARCH(AO$1,$D576)),"T","")</f>
        <v/>
      </c>
      <c r="AP576" t="str">
        <f>IF(ISNUMBER(SEARCH(AP$1,$D576)),"T","")</f>
        <v>T</v>
      </c>
      <c r="AQ576" t="str">
        <f>IF(ISNUMBER(SEARCH(AQ$1,$D576)),"T","")</f>
        <v/>
      </c>
      <c r="AR576" t="str">
        <f>IF(ISNUMBER(SEARCH(AR$1,$D576)),"T","")</f>
        <v/>
      </c>
      <c r="AS576" t="str">
        <f>IF(ISNUMBER(SEARCH(AS$1,$D576)),"T","")</f>
        <v/>
      </c>
      <c r="AT576" t="str">
        <f>IF(ISNUMBER(SEARCH(AT$1,$D576)),"T","")</f>
        <v/>
      </c>
      <c r="AU576" t="str">
        <f>IF(ISNUMBER(SEARCH(AU$1,$D576)),"T","")</f>
        <v/>
      </c>
      <c r="AV576" t="str">
        <f>IF(ISNUMBER(SEARCH(AV$1,$D576)),"T","")</f>
        <v/>
      </c>
    </row>
    <row r="577" spans="1:48" x14ac:dyDescent="0.85">
      <c r="A577">
        <v>413</v>
      </c>
      <c r="B577" t="s">
        <v>936</v>
      </c>
      <c r="C577" t="s">
        <v>937</v>
      </c>
      <c r="D577" t="s">
        <v>119</v>
      </c>
      <c r="E577">
        <v>4</v>
      </c>
      <c r="F577">
        <v>60</v>
      </c>
      <c r="G577">
        <v>59</v>
      </c>
      <c r="H577">
        <v>85</v>
      </c>
      <c r="I577">
        <v>79</v>
      </c>
      <c r="J577">
        <v>105</v>
      </c>
      <c r="K577">
        <v>36</v>
      </c>
      <c r="L577">
        <f>MAX(G577,I577)</f>
        <v>79</v>
      </c>
      <c r="M577">
        <f>MIN(H577,J577)</f>
        <v>85</v>
      </c>
      <c r="N577" s="1">
        <f>(F577*2+31)/2+60</f>
        <v>135.5</v>
      </c>
      <c r="O577" s="1">
        <f>(L577*2+31)/2+5</f>
        <v>99.5</v>
      </c>
      <c r="P577" s="1">
        <f>(M577*2+31)/2+5</f>
        <v>105.5</v>
      </c>
      <c r="Q577" s="1">
        <f>N577*P577</f>
        <v>14295.25</v>
      </c>
      <c r="R577" s="1">
        <f>((H577*2+31)/2+5)*N577</f>
        <v>14295.25</v>
      </c>
      <c r="S577" s="1">
        <f>((J577*2+31)/2+5)*N577</f>
        <v>17005.25</v>
      </c>
      <c r="T577" s="1">
        <v>247.49197050264792</v>
      </c>
      <c r="U577" s="1">
        <f>IF(T577&lt;200, 0, T577)</f>
        <v>247.49197050264792</v>
      </c>
      <c r="V577" s="5">
        <f>U577*O577</f>
        <v>24625.451065013469</v>
      </c>
      <c r="W577" s="2">
        <f>Q577/(constants!$B$1 * constants!$B$2 * (110/250) * AVERAGE(0.8, 1) * 1.5)</f>
        <v>2.190199565962728</v>
      </c>
      <c r="X577" s="3">
        <v>7.1032423788849552E-2</v>
      </c>
      <c r="Y577" s="1">
        <f>(W577+X577)*O577</f>
        <v>224.99258298028198</v>
      </c>
      <c r="Z577" s="7">
        <v>1.1000000000000001</v>
      </c>
      <c r="AA577" s="7">
        <v>1</v>
      </c>
      <c r="AB577" s="1">
        <f>Y577*Z577*AA577</f>
        <v>247.4918412783102</v>
      </c>
      <c r="AC577" t="str">
        <f>CONCATENATE("https://wiki.52poke.com/wiki/", B577)</f>
        <v>https://wiki.52poke.com/wiki/结草贵妇</v>
      </c>
      <c r="AD577" s="6">
        <f>(T577-AB577)^2</f>
        <v>1.6698929457164573E-8</v>
      </c>
      <c r="AE577" t="str">
        <f>IF(ISNUMBER(SEARCH(AE$1,$D577)),"T","")</f>
        <v/>
      </c>
      <c r="AF577" t="str">
        <f>IF(ISNUMBER(SEARCH(AF$1,$D577)),"T","")</f>
        <v/>
      </c>
      <c r="AG577" t="str">
        <f>IF(ISNUMBER(SEARCH(AG$1,$D577)),"T","")</f>
        <v/>
      </c>
      <c r="AH577" t="str">
        <f>IF(ISNUMBER(SEARCH(AH$1,$D577)),"T","")</f>
        <v>T</v>
      </c>
      <c r="AI577" t="str">
        <f>IF(ISNUMBER(SEARCH(AI$1,$D577)),"T","")</f>
        <v/>
      </c>
      <c r="AJ577" t="str">
        <f>IF(ISNUMBER(SEARCH(AJ$1,$D577)),"T","")</f>
        <v/>
      </c>
      <c r="AK577" t="str">
        <f>IF(ISNUMBER(SEARCH(AK$1,$D577)),"T","")</f>
        <v/>
      </c>
      <c r="AL577" t="str">
        <f>IF(ISNUMBER(SEARCH(AL$1,$D577)),"T","")</f>
        <v/>
      </c>
      <c r="AM577" t="str">
        <f>IF(ISNUMBER(SEARCH(AM$1,$D577)),"T","")</f>
        <v/>
      </c>
      <c r="AN577" t="str">
        <f>IF(ISNUMBER(SEARCH(AN$1,$D577)),"T","")</f>
        <v/>
      </c>
      <c r="AO577" t="str">
        <f>IF(ISNUMBER(SEARCH(AO$1,$D577)),"T","")</f>
        <v/>
      </c>
      <c r="AP577" t="str">
        <f>IF(ISNUMBER(SEARCH(AP$1,$D577)),"T","")</f>
        <v>T</v>
      </c>
      <c r="AQ577" t="str">
        <f>IF(ISNUMBER(SEARCH(AQ$1,$D577)),"T","")</f>
        <v/>
      </c>
      <c r="AR577" t="str">
        <f>IF(ISNUMBER(SEARCH(AR$1,$D577)),"T","")</f>
        <v/>
      </c>
      <c r="AS577" t="str">
        <f>IF(ISNUMBER(SEARCH(AS$1,$D577)),"T","")</f>
        <v/>
      </c>
      <c r="AT577" t="str">
        <f>IF(ISNUMBER(SEARCH(AT$1,$D577)),"T","")</f>
        <v/>
      </c>
      <c r="AU577" t="str">
        <f>IF(ISNUMBER(SEARCH(AU$1,$D577)),"T","")</f>
        <v/>
      </c>
      <c r="AV577" t="str">
        <f>IF(ISNUMBER(SEARCH(AV$1,$D577)),"T","")</f>
        <v/>
      </c>
    </row>
    <row r="578" spans="1:48" x14ac:dyDescent="0.85">
      <c r="A578">
        <v>729</v>
      </c>
      <c r="B578" t="s">
        <v>1621</v>
      </c>
      <c r="C578" t="s">
        <v>1622</v>
      </c>
      <c r="D578" t="s">
        <v>25</v>
      </c>
      <c r="E578">
        <v>7</v>
      </c>
      <c r="F578">
        <v>60</v>
      </c>
      <c r="G578">
        <v>69</v>
      </c>
      <c r="H578">
        <v>69</v>
      </c>
      <c r="I578">
        <v>91</v>
      </c>
      <c r="J578">
        <v>81</v>
      </c>
      <c r="K578">
        <v>50</v>
      </c>
      <c r="L578">
        <f>MAX(G578,I578)</f>
        <v>91</v>
      </c>
      <c r="M578">
        <f>MIN(H578,J578)</f>
        <v>69</v>
      </c>
      <c r="N578" s="1">
        <f>(F578*2+31)/2+60</f>
        <v>135.5</v>
      </c>
      <c r="O578" s="1">
        <f>(L578*2+31)/2+5</f>
        <v>111.5</v>
      </c>
      <c r="P578" s="1">
        <f>(M578*2+31)/2+5</f>
        <v>89.5</v>
      </c>
      <c r="Q578" s="1">
        <f>N578*P578</f>
        <v>12127.25</v>
      </c>
      <c r="R578" s="1">
        <f>((H578*2+31)/2+5)*N578</f>
        <v>12127.25</v>
      </c>
      <c r="S578" s="1">
        <f>((J578*2+31)/2+5)*N578</f>
        <v>13753.25</v>
      </c>
      <c r="T578" s="1">
        <v>246.5791088391374</v>
      </c>
      <c r="U578" s="1">
        <f>IF(T578&lt;200, 0, T578)</f>
        <v>246.5791088391374</v>
      </c>
      <c r="V578" s="5">
        <f>U578*O578</f>
        <v>27493.570635563821</v>
      </c>
      <c r="W578" s="2">
        <f>Q578/(constants!$B$1 * constants!$B$2 * (110/250) * AVERAGE(0.8, 1) * 1.5)</f>
        <v>1.8580365986129304</v>
      </c>
      <c r="X578" s="3">
        <v>0.15239133446115927</v>
      </c>
      <c r="Y578" s="1">
        <f>(W578+X578)*O578</f>
        <v>224.16271453776099</v>
      </c>
      <c r="Z578" s="7">
        <v>1.1000000000000001</v>
      </c>
      <c r="AA578" s="7">
        <v>1</v>
      </c>
      <c r="AB578" s="1">
        <f>Y578*Z578*AA578</f>
        <v>246.57898599153711</v>
      </c>
      <c r="AC578" t="str">
        <f>CONCATENATE("https://wiki.52poke.com/wiki/", B578)</f>
        <v>https://wiki.52poke.com/wiki/花漾海狮</v>
      </c>
      <c r="AD578" s="6">
        <f>(T578-AB578)^2</f>
        <v>1.5091532898244361E-8</v>
      </c>
      <c r="AE578" t="str">
        <f>IF(ISNUMBER(SEARCH(AE$1,$D578)),"T","")</f>
        <v/>
      </c>
      <c r="AF578" t="str">
        <f>IF(ISNUMBER(SEARCH(AF$1,$D578)),"T","")</f>
        <v/>
      </c>
      <c r="AG578" t="str">
        <f>IF(ISNUMBER(SEARCH(AG$1,$D578)),"T","")</f>
        <v>T</v>
      </c>
      <c r="AH578" t="str">
        <f>IF(ISNUMBER(SEARCH(AH$1,$D578)),"T","")</f>
        <v/>
      </c>
      <c r="AI578" t="str">
        <f>IF(ISNUMBER(SEARCH(AI$1,$D578)),"T","")</f>
        <v/>
      </c>
      <c r="AJ578" t="str">
        <f>IF(ISNUMBER(SEARCH(AJ$1,$D578)),"T","")</f>
        <v/>
      </c>
      <c r="AK578" t="str">
        <f>IF(ISNUMBER(SEARCH(AK$1,$D578)),"T","")</f>
        <v/>
      </c>
      <c r="AL578" t="str">
        <f>IF(ISNUMBER(SEARCH(AL$1,$D578)),"T","")</f>
        <v/>
      </c>
      <c r="AM578" t="str">
        <f>IF(ISNUMBER(SEARCH(AM$1,$D578)),"T","")</f>
        <v/>
      </c>
      <c r="AN578" t="str">
        <f>IF(ISNUMBER(SEARCH(AN$1,$D578)),"T","")</f>
        <v/>
      </c>
      <c r="AO578" t="str">
        <f>IF(ISNUMBER(SEARCH(AO$1,$D578)),"T","")</f>
        <v/>
      </c>
      <c r="AP578" t="str">
        <f>IF(ISNUMBER(SEARCH(AP$1,$D578)),"T","")</f>
        <v/>
      </c>
      <c r="AQ578" t="str">
        <f>IF(ISNUMBER(SEARCH(AQ$1,$D578)),"T","")</f>
        <v/>
      </c>
      <c r="AR578" t="str">
        <f>IF(ISNUMBER(SEARCH(AR$1,$D578)),"T","")</f>
        <v/>
      </c>
      <c r="AS578" t="str">
        <f>IF(ISNUMBER(SEARCH(AS$1,$D578)),"T","")</f>
        <v/>
      </c>
      <c r="AT578" t="str">
        <f>IF(ISNUMBER(SEARCH(AT$1,$D578)),"T","")</f>
        <v/>
      </c>
      <c r="AU578" t="str">
        <f>IF(ISNUMBER(SEARCH(AU$1,$D578)),"T","")</f>
        <v/>
      </c>
      <c r="AV578" t="str">
        <f>IF(ISNUMBER(SEARCH(AV$1,$D578)),"T","")</f>
        <v/>
      </c>
    </row>
    <row r="579" spans="1:48" x14ac:dyDescent="0.85">
      <c r="A579">
        <v>388</v>
      </c>
      <c r="B579" t="s">
        <v>883</v>
      </c>
      <c r="C579" t="s">
        <v>884</v>
      </c>
      <c r="D579" t="s">
        <v>280</v>
      </c>
      <c r="E579">
        <v>4</v>
      </c>
      <c r="F579">
        <v>75</v>
      </c>
      <c r="G579">
        <v>89</v>
      </c>
      <c r="H579">
        <v>85</v>
      </c>
      <c r="I579">
        <v>55</v>
      </c>
      <c r="J579">
        <v>65</v>
      </c>
      <c r="K579">
        <v>36</v>
      </c>
      <c r="L579">
        <f>MAX(G579,I579)</f>
        <v>89</v>
      </c>
      <c r="M579">
        <f>MIN(H579,J579)</f>
        <v>65</v>
      </c>
      <c r="N579" s="1">
        <f>(F579*2+31)/2+60</f>
        <v>150.5</v>
      </c>
      <c r="O579" s="1">
        <f>(L579*2+31)/2+5</f>
        <v>109.5</v>
      </c>
      <c r="P579" s="1">
        <f>(M579*2+31)/2+5</f>
        <v>85.5</v>
      </c>
      <c r="Q579" s="1">
        <f>N579*P579</f>
        <v>12867.75</v>
      </c>
      <c r="R579" s="1">
        <f>((H579*2+31)/2+5)*N579</f>
        <v>15877.75</v>
      </c>
      <c r="S579" s="1">
        <f>((J579*2+31)/2+5)*N579</f>
        <v>12867.75</v>
      </c>
      <c r="T579" s="1">
        <v>246.14250185640282</v>
      </c>
      <c r="U579" s="1">
        <f>IF(T579&lt;200, 0, T579)</f>
        <v>246.14250185640282</v>
      </c>
      <c r="V579" s="5">
        <f>U579*O579</f>
        <v>26952.60395327611</v>
      </c>
      <c r="W579" s="2">
        <f>Q579/(constants!$B$1 * constants!$B$2 * (110/250) * AVERAGE(0.8, 1) * 1.5)</f>
        <v>1.9714898630605897</v>
      </c>
      <c r="X579" s="3">
        <v>7.2033373516581456E-2</v>
      </c>
      <c r="Y579" s="1">
        <f>(W579+X579)*O579</f>
        <v>223.76579440520024</v>
      </c>
      <c r="Z579" s="7">
        <v>1.1000000000000001</v>
      </c>
      <c r="AA579" s="7">
        <v>1</v>
      </c>
      <c r="AB579" s="1">
        <f>Y579*Z579*AA579</f>
        <v>246.14237384572027</v>
      </c>
      <c r="AC579" t="str">
        <f>CONCATENATE("https://wiki.52poke.com/wiki/", B579)</f>
        <v>https://wiki.52poke.com/wiki/树林龟</v>
      </c>
      <c r="AD579" s="6">
        <f>(T579-AB579)^2</f>
        <v>1.6386734845573957E-8</v>
      </c>
      <c r="AE579" t="str">
        <f>IF(ISNUMBER(SEARCH(AE$1,$D579)),"T","")</f>
        <v/>
      </c>
      <c r="AF579" t="str">
        <f>IF(ISNUMBER(SEARCH(AF$1,$D579)),"T","")</f>
        <v/>
      </c>
      <c r="AG579" t="str">
        <f>IF(ISNUMBER(SEARCH(AG$1,$D579)),"T","")</f>
        <v/>
      </c>
      <c r="AH579" t="str">
        <f>IF(ISNUMBER(SEARCH(AH$1,$D579)),"T","")</f>
        <v>T</v>
      </c>
      <c r="AI579" t="str">
        <f>IF(ISNUMBER(SEARCH(AI$1,$D579)),"T","")</f>
        <v/>
      </c>
      <c r="AJ579" t="str">
        <f>IF(ISNUMBER(SEARCH(AJ$1,$D579)),"T","")</f>
        <v/>
      </c>
      <c r="AK579" t="str">
        <f>IF(ISNUMBER(SEARCH(AK$1,$D579)),"T","")</f>
        <v/>
      </c>
      <c r="AL579" t="str">
        <f>IF(ISNUMBER(SEARCH(AL$1,$D579)),"T","")</f>
        <v/>
      </c>
      <c r="AM579" t="str">
        <f>IF(ISNUMBER(SEARCH(AM$1,$D579)),"T","")</f>
        <v/>
      </c>
      <c r="AN579" t="str">
        <f>IF(ISNUMBER(SEARCH(AN$1,$D579)),"T","")</f>
        <v/>
      </c>
      <c r="AO579" t="str">
        <f>IF(ISNUMBER(SEARCH(AO$1,$D579)),"T","")</f>
        <v/>
      </c>
      <c r="AP579" t="str">
        <f>IF(ISNUMBER(SEARCH(AP$1,$D579)),"T","")</f>
        <v/>
      </c>
      <c r="AQ579" t="str">
        <f>IF(ISNUMBER(SEARCH(AQ$1,$D579)),"T","")</f>
        <v/>
      </c>
      <c r="AR579" t="str">
        <f>IF(ISNUMBER(SEARCH(AR$1,$D579)),"T","")</f>
        <v/>
      </c>
      <c r="AS579" t="str">
        <f>IF(ISNUMBER(SEARCH(AS$1,$D579)),"T","")</f>
        <v/>
      </c>
      <c r="AT579" t="str">
        <f>IF(ISNUMBER(SEARCH(AT$1,$D579)),"T","")</f>
        <v/>
      </c>
      <c r="AU579" t="str">
        <f>IF(ISNUMBER(SEARCH(AU$1,$D579)),"T","")</f>
        <v/>
      </c>
      <c r="AV579" t="str">
        <f>IF(ISNUMBER(SEARCH(AV$1,$D579)),"T","")</f>
        <v/>
      </c>
    </row>
    <row r="580" spans="1:48" x14ac:dyDescent="0.85">
      <c r="A580">
        <v>192</v>
      </c>
      <c r="B580" t="s">
        <v>452</v>
      </c>
      <c r="C580" t="s">
        <v>453</v>
      </c>
      <c r="D580" t="s">
        <v>280</v>
      </c>
      <c r="E580">
        <v>2</v>
      </c>
      <c r="F580">
        <v>75</v>
      </c>
      <c r="G580">
        <v>75</v>
      </c>
      <c r="H580">
        <v>55</v>
      </c>
      <c r="I580">
        <v>105</v>
      </c>
      <c r="J580">
        <v>85</v>
      </c>
      <c r="K580">
        <v>30</v>
      </c>
      <c r="L580">
        <f>MAX(G580,I580)</f>
        <v>105</v>
      </c>
      <c r="M580">
        <f>MIN(H580,J580)</f>
        <v>55</v>
      </c>
      <c r="N580" s="1">
        <f>(F580*2+31)/2+60</f>
        <v>150.5</v>
      </c>
      <c r="O580" s="1">
        <f>(L580*2+31)/2+5</f>
        <v>125.5</v>
      </c>
      <c r="P580" s="1">
        <f>(M580*2+31)/2+5</f>
        <v>75.5</v>
      </c>
      <c r="Q580" s="1">
        <f>N580*P580</f>
        <v>11362.75</v>
      </c>
      <c r="R580" s="1">
        <f>((H580*2+31)/2+5)*N580</f>
        <v>11362.75</v>
      </c>
      <c r="S580" s="1">
        <f>((J580*2+31)/2+5)*N580</f>
        <v>15877.75</v>
      </c>
      <c r="T580" s="1">
        <v>246.01510327411137</v>
      </c>
      <c r="U580" s="1">
        <f>IF(T580&lt;200, 0, T580)</f>
        <v>246.01510327411137</v>
      </c>
      <c r="V580" s="5">
        <f>U580*O580</f>
        <v>30874.895460900978</v>
      </c>
      <c r="W580" s="2">
        <f>Q580/(constants!$B$1 * constants!$B$2 * (110/250) * AVERAGE(0.8, 1) * 1.5)</f>
        <v>1.7409062533459008</v>
      </c>
      <c r="X580" s="3">
        <v>4.1165269423907969E-2</v>
      </c>
      <c r="Y580" s="1">
        <f>(W580+X580)*O580</f>
        <v>223.649976107611</v>
      </c>
      <c r="Z580" s="7">
        <v>1.1000000000000001</v>
      </c>
      <c r="AA580" s="7">
        <v>1</v>
      </c>
      <c r="AB580" s="1">
        <f>Y580*Z580*AA580</f>
        <v>246.01497371837212</v>
      </c>
      <c r="AC580" t="str">
        <f>CONCATENATE("https://wiki.52poke.com/wiki/", B580)</f>
        <v>https://wiki.52poke.com/wiki/向日花怪</v>
      </c>
      <c r="AD580" s="6">
        <f>(T580-AB580)^2</f>
        <v>1.6784689572498397E-8</v>
      </c>
      <c r="AE580" t="str">
        <f>IF(ISNUMBER(SEARCH(AE$1,$D580)),"T","")</f>
        <v/>
      </c>
      <c r="AF580" t="str">
        <f>IF(ISNUMBER(SEARCH(AF$1,$D580)),"T","")</f>
        <v/>
      </c>
      <c r="AG580" t="str">
        <f>IF(ISNUMBER(SEARCH(AG$1,$D580)),"T","")</f>
        <v/>
      </c>
      <c r="AH580" t="str">
        <f>IF(ISNUMBER(SEARCH(AH$1,$D580)),"T","")</f>
        <v>T</v>
      </c>
      <c r="AI580" t="str">
        <f>IF(ISNUMBER(SEARCH(AI$1,$D580)),"T","")</f>
        <v/>
      </c>
      <c r="AJ580" t="str">
        <f>IF(ISNUMBER(SEARCH(AJ$1,$D580)),"T","")</f>
        <v/>
      </c>
      <c r="AK580" t="str">
        <f>IF(ISNUMBER(SEARCH(AK$1,$D580)),"T","")</f>
        <v/>
      </c>
      <c r="AL580" t="str">
        <f>IF(ISNUMBER(SEARCH(AL$1,$D580)),"T","")</f>
        <v/>
      </c>
      <c r="AM580" t="str">
        <f>IF(ISNUMBER(SEARCH(AM$1,$D580)),"T","")</f>
        <v/>
      </c>
      <c r="AN580" t="str">
        <f>IF(ISNUMBER(SEARCH(AN$1,$D580)),"T","")</f>
        <v/>
      </c>
      <c r="AO580" t="str">
        <f>IF(ISNUMBER(SEARCH(AO$1,$D580)),"T","")</f>
        <v/>
      </c>
      <c r="AP580" t="str">
        <f>IF(ISNUMBER(SEARCH(AP$1,$D580)),"T","")</f>
        <v/>
      </c>
      <c r="AQ580" t="str">
        <f>IF(ISNUMBER(SEARCH(AQ$1,$D580)),"T","")</f>
        <v/>
      </c>
      <c r="AR580" t="str">
        <f>IF(ISNUMBER(SEARCH(AR$1,$D580)),"T","")</f>
        <v/>
      </c>
      <c r="AS580" t="str">
        <f>IF(ISNUMBER(SEARCH(AS$1,$D580)),"T","")</f>
        <v/>
      </c>
      <c r="AT580" t="str">
        <f>IF(ISNUMBER(SEARCH(AT$1,$D580)),"T","")</f>
        <v/>
      </c>
      <c r="AU580" t="str">
        <f>IF(ISNUMBER(SEARCH(AU$1,$D580)),"T","")</f>
        <v/>
      </c>
      <c r="AV580" t="str">
        <f>IF(ISNUMBER(SEARCH(AV$1,$D580)),"T","")</f>
        <v/>
      </c>
    </row>
    <row r="581" spans="1:48" x14ac:dyDescent="0.85">
      <c r="A581">
        <v>910</v>
      </c>
      <c r="B581" t="s">
        <v>2011</v>
      </c>
      <c r="C581" t="s">
        <v>2012</v>
      </c>
      <c r="D581" t="s">
        <v>17</v>
      </c>
      <c r="E581">
        <v>9</v>
      </c>
      <c r="F581">
        <v>81</v>
      </c>
      <c r="G581">
        <v>55</v>
      </c>
      <c r="H581">
        <v>78</v>
      </c>
      <c r="I581">
        <v>90</v>
      </c>
      <c r="J581">
        <v>58</v>
      </c>
      <c r="K581">
        <v>49</v>
      </c>
      <c r="L581">
        <f>MAX(G581,I581)</f>
        <v>90</v>
      </c>
      <c r="M581">
        <f>MIN(H581,J581)</f>
        <v>58</v>
      </c>
      <c r="N581" s="1">
        <f>(F581*2+31)/2+60</f>
        <v>156.5</v>
      </c>
      <c r="O581" s="1">
        <f>(L581*2+31)/2+5</f>
        <v>110.5</v>
      </c>
      <c r="P581" s="1">
        <f>(M581*2+31)/2+5</f>
        <v>78.5</v>
      </c>
      <c r="Q581" s="1">
        <f>N581*P581</f>
        <v>12285.25</v>
      </c>
      <c r="R581" s="1">
        <f>((H581*2+31)/2+5)*N581</f>
        <v>15415.25</v>
      </c>
      <c r="S581" s="1">
        <f>((J581*2+31)/2+5)*N581</f>
        <v>12285.25</v>
      </c>
      <c r="T581" s="1">
        <v>245.87632565089547</v>
      </c>
      <c r="U581" s="1">
        <f>IF(T581&lt;200, 0, T581)</f>
        <v>245.87632565089547</v>
      </c>
      <c r="V581" s="5">
        <f>U581*O581</f>
        <v>27169.333984423949</v>
      </c>
      <c r="W581" s="2">
        <f>Q581/(constants!$B$1 * constants!$B$2 * (110/250) * AVERAGE(0.8, 1) * 1.5)</f>
        <v>1.8822440473404525</v>
      </c>
      <c r="X581" s="3">
        <v>0.14059595528316382</v>
      </c>
      <c r="Y581" s="1">
        <f>(W581+X581)*O581</f>
        <v>223.52382028990962</v>
      </c>
      <c r="Z581" s="7">
        <v>1.1000000000000001</v>
      </c>
      <c r="AA581" s="7">
        <v>1</v>
      </c>
      <c r="AB581" s="1">
        <f>Y581*Z581*AA581</f>
        <v>245.8762023189006</v>
      </c>
      <c r="AC581" t="str">
        <f>CONCATENATE("https://wiki.52poke.com/wiki/", B581)</f>
        <v>https://wiki.52poke.com/wiki/炙烫鳄</v>
      </c>
      <c r="AD581" s="6">
        <f>(T581-AB581)^2</f>
        <v>1.5210780958866091E-8</v>
      </c>
      <c r="AE581" t="str">
        <f>IF(ISNUMBER(SEARCH(AE$1,$D581)),"T","")</f>
        <v/>
      </c>
      <c r="AF581" t="str">
        <f>IF(ISNUMBER(SEARCH(AF$1,$D581)),"T","")</f>
        <v>T</v>
      </c>
      <c r="AG581" t="str">
        <f>IF(ISNUMBER(SEARCH(AG$1,$D581)),"T","")</f>
        <v/>
      </c>
      <c r="AH581" t="str">
        <f>IF(ISNUMBER(SEARCH(AH$1,$D581)),"T","")</f>
        <v/>
      </c>
      <c r="AI581" t="str">
        <f>IF(ISNUMBER(SEARCH(AI$1,$D581)),"T","")</f>
        <v/>
      </c>
      <c r="AJ581" t="str">
        <f>IF(ISNUMBER(SEARCH(AJ$1,$D581)),"T","")</f>
        <v/>
      </c>
      <c r="AK581" t="str">
        <f>IF(ISNUMBER(SEARCH(AK$1,$D581)),"T","")</f>
        <v/>
      </c>
      <c r="AL581" t="str">
        <f>IF(ISNUMBER(SEARCH(AL$1,$D581)),"T","")</f>
        <v/>
      </c>
      <c r="AM581" t="str">
        <f>IF(ISNUMBER(SEARCH(AM$1,$D581)),"T","")</f>
        <v/>
      </c>
      <c r="AN581" t="str">
        <f>IF(ISNUMBER(SEARCH(AN$1,$D581)),"T","")</f>
        <v/>
      </c>
      <c r="AO581" t="str">
        <f>IF(ISNUMBER(SEARCH(AO$1,$D581)),"T","")</f>
        <v/>
      </c>
      <c r="AP581" t="str">
        <f>IF(ISNUMBER(SEARCH(AP$1,$D581)),"T","")</f>
        <v/>
      </c>
      <c r="AQ581" t="str">
        <f>IF(ISNUMBER(SEARCH(AQ$1,$D581)),"T","")</f>
        <v/>
      </c>
      <c r="AR581" t="str">
        <f>IF(ISNUMBER(SEARCH(AR$1,$D581)),"T","")</f>
        <v/>
      </c>
      <c r="AS581" t="str">
        <f>IF(ISNUMBER(SEARCH(AS$1,$D581)),"T","")</f>
        <v/>
      </c>
      <c r="AT581" t="str">
        <f>IF(ISNUMBER(SEARCH(AT$1,$D581)),"T","")</f>
        <v/>
      </c>
      <c r="AU581" t="str">
        <f>IF(ISNUMBER(SEARCH(AU$1,$D581)),"T","")</f>
        <v/>
      </c>
      <c r="AV581" t="str">
        <f>IF(ISNUMBER(SEARCH(AV$1,$D581)),"T","")</f>
        <v/>
      </c>
    </row>
    <row r="582" spans="1:48" x14ac:dyDescent="0.85">
      <c r="A582">
        <v>654</v>
      </c>
      <c r="B582" t="s">
        <v>1453</v>
      </c>
      <c r="C582" t="s">
        <v>1454</v>
      </c>
      <c r="D582" t="s">
        <v>17</v>
      </c>
      <c r="E582">
        <v>6</v>
      </c>
      <c r="F582">
        <v>59</v>
      </c>
      <c r="G582">
        <v>59</v>
      </c>
      <c r="H582">
        <v>58</v>
      </c>
      <c r="I582">
        <v>90</v>
      </c>
      <c r="J582">
        <v>70</v>
      </c>
      <c r="K582">
        <v>73</v>
      </c>
      <c r="L582">
        <f>MAX(G582,I582)</f>
        <v>90</v>
      </c>
      <c r="M582">
        <f>MIN(H582,J582)</f>
        <v>58</v>
      </c>
      <c r="N582" s="1">
        <f>(F582*2+31)/2+60</f>
        <v>134.5</v>
      </c>
      <c r="O582" s="1">
        <f>(L582*2+31)/2+5</f>
        <v>110.5</v>
      </c>
      <c r="P582" s="1">
        <f>(M582*2+31)/2+5</f>
        <v>78.5</v>
      </c>
      <c r="Q582" s="1">
        <f>N582*P582</f>
        <v>10558.25</v>
      </c>
      <c r="R582" s="1">
        <f>((H582*2+31)/2+5)*N582</f>
        <v>10558.25</v>
      </c>
      <c r="S582" s="1">
        <f>((J582*2+31)/2+5)*N582</f>
        <v>12172.25</v>
      </c>
      <c r="T582" s="1">
        <v>245.62464183301296</v>
      </c>
      <c r="U582" s="1">
        <f>IF(T582&lt;200, 0, T582)</f>
        <v>245.62464183301296</v>
      </c>
      <c r="V582" s="5">
        <f>U582*O582</f>
        <v>27141.522922547931</v>
      </c>
      <c r="W582" s="2">
        <f>Q582/(constants!$B$1 * constants!$B$2 * (110/250) * AVERAGE(0.8, 1) * 1.5)</f>
        <v>1.617647440046587</v>
      </c>
      <c r="X582" s="3">
        <v>0.40312208556775375</v>
      </c>
      <c r="Y582" s="1">
        <f>(W582+X582)*O582</f>
        <v>223.29503258038469</v>
      </c>
      <c r="Z582" s="7">
        <v>1.1000000000000001</v>
      </c>
      <c r="AA582" s="7">
        <v>1</v>
      </c>
      <c r="AB582" s="1">
        <f>Y582*Z582*AA582</f>
        <v>245.62453583842318</v>
      </c>
      <c r="AC582" t="str">
        <f>CONCATENATE("https://wiki.52poke.com/wiki/", B582)</f>
        <v>https://wiki.52poke.com/wiki/长尾火狐</v>
      </c>
      <c r="AD582" s="6">
        <f>(T582-AB582)^2</f>
        <v>1.1234853061289116E-8</v>
      </c>
      <c r="AE582" t="str">
        <f>IF(ISNUMBER(SEARCH(AE$1,$D582)),"T","")</f>
        <v/>
      </c>
      <c r="AF582" t="str">
        <f>IF(ISNUMBER(SEARCH(AF$1,$D582)),"T","")</f>
        <v>T</v>
      </c>
      <c r="AG582" t="str">
        <f>IF(ISNUMBER(SEARCH(AG$1,$D582)),"T","")</f>
        <v/>
      </c>
      <c r="AH582" t="str">
        <f>IF(ISNUMBER(SEARCH(AH$1,$D582)),"T","")</f>
        <v/>
      </c>
      <c r="AI582" t="str">
        <f>IF(ISNUMBER(SEARCH(AI$1,$D582)),"T","")</f>
        <v/>
      </c>
      <c r="AJ582" t="str">
        <f>IF(ISNUMBER(SEARCH(AJ$1,$D582)),"T","")</f>
        <v/>
      </c>
      <c r="AK582" t="str">
        <f>IF(ISNUMBER(SEARCH(AK$1,$D582)),"T","")</f>
        <v/>
      </c>
      <c r="AL582" t="str">
        <f>IF(ISNUMBER(SEARCH(AL$1,$D582)),"T","")</f>
        <v/>
      </c>
      <c r="AM582" t="str">
        <f>IF(ISNUMBER(SEARCH(AM$1,$D582)),"T","")</f>
        <v/>
      </c>
      <c r="AN582" t="str">
        <f>IF(ISNUMBER(SEARCH(AN$1,$D582)),"T","")</f>
        <v/>
      </c>
      <c r="AO582" t="str">
        <f>IF(ISNUMBER(SEARCH(AO$1,$D582)),"T","")</f>
        <v/>
      </c>
      <c r="AP582" t="str">
        <f>IF(ISNUMBER(SEARCH(AP$1,$D582)),"T","")</f>
        <v/>
      </c>
      <c r="AQ582" t="str">
        <f>IF(ISNUMBER(SEARCH(AQ$1,$D582)),"T","")</f>
        <v/>
      </c>
      <c r="AR582" t="str">
        <f>IF(ISNUMBER(SEARCH(AR$1,$D582)),"T","")</f>
        <v/>
      </c>
      <c r="AS582" t="str">
        <f>IF(ISNUMBER(SEARCH(AS$1,$D582)),"T","")</f>
        <v/>
      </c>
      <c r="AT582" t="str">
        <f>IF(ISNUMBER(SEARCH(AT$1,$D582)),"T","")</f>
        <v/>
      </c>
      <c r="AU582" t="str">
        <f>IF(ISNUMBER(SEARCH(AU$1,$D582)),"T","")</f>
        <v/>
      </c>
      <c r="AV582" t="str">
        <f>IF(ISNUMBER(SEARCH(AV$1,$D582)),"T","")</f>
        <v/>
      </c>
    </row>
    <row r="583" spans="1:48" x14ac:dyDescent="0.85">
      <c r="A583">
        <v>189</v>
      </c>
      <c r="B583" t="s">
        <v>446</v>
      </c>
      <c r="C583" t="s">
        <v>447</v>
      </c>
      <c r="D583" t="s">
        <v>442</v>
      </c>
      <c r="E583">
        <v>2</v>
      </c>
      <c r="F583">
        <v>75</v>
      </c>
      <c r="G583">
        <v>55</v>
      </c>
      <c r="H583">
        <v>70</v>
      </c>
      <c r="I583">
        <v>55</v>
      </c>
      <c r="J583">
        <v>95</v>
      </c>
      <c r="K583">
        <v>110</v>
      </c>
      <c r="L583">
        <f>MAX(G583,I583)</f>
        <v>55</v>
      </c>
      <c r="M583">
        <f>MIN(H583,J583)</f>
        <v>70</v>
      </c>
      <c r="N583" s="1">
        <f>(F583*2+31)/2+60</f>
        <v>150.5</v>
      </c>
      <c r="O583" s="1">
        <f>(L583*2+31)/2+5</f>
        <v>75.5</v>
      </c>
      <c r="P583" s="1">
        <f>(M583*2+31)/2+5</f>
        <v>90.5</v>
      </c>
      <c r="Q583" s="1">
        <f>N583*P583</f>
        <v>13620.25</v>
      </c>
      <c r="R583" s="1">
        <f>((H583*2+31)/2+5)*N583</f>
        <v>13620.25</v>
      </c>
      <c r="S583" s="1">
        <f>((J583*2+31)/2+5)*N583</f>
        <v>17382.75</v>
      </c>
      <c r="T583" s="1">
        <v>245.61014236559291</v>
      </c>
      <c r="U583" s="1">
        <f>IF(T583&lt;200, 0, T583)</f>
        <v>245.61014236559291</v>
      </c>
      <c r="V583" s="5">
        <f>U583*O583</f>
        <v>18543.565748602265</v>
      </c>
      <c r="W583" s="2">
        <f>Q583/(constants!$B$1 * constants!$B$2 * (110/250) * AVERAGE(0.8, 1) * 1.5)</f>
        <v>2.0867816679179341</v>
      </c>
      <c r="X583" s="3">
        <v>0.87059399663277404</v>
      </c>
      <c r="Y583" s="1">
        <f>(W583+X583)*O583</f>
        <v>223.28186267357847</v>
      </c>
      <c r="Z583" s="7">
        <v>1.1000000000000001</v>
      </c>
      <c r="AA583" s="7">
        <v>1</v>
      </c>
      <c r="AB583" s="1">
        <f>Y583*Z583*AA583</f>
        <v>245.61004894093634</v>
      </c>
      <c r="AC583" t="str">
        <f>CONCATENATE("https://wiki.52poke.com/wiki/", B583)</f>
        <v>https://wiki.52poke.com/wiki/毽子棉</v>
      </c>
      <c r="AD583" s="6">
        <f>(T583-AB583)^2</f>
        <v>8.7281664550619414E-9</v>
      </c>
      <c r="AE583" t="str">
        <f>IF(ISNUMBER(SEARCH(AE$1,$D583)),"T","")</f>
        <v/>
      </c>
      <c r="AF583" t="str">
        <f>IF(ISNUMBER(SEARCH(AF$1,$D583)),"T","")</f>
        <v/>
      </c>
      <c r="AG583" t="str">
        <f>IF(ISNUMBER(SEARCH(AG$1,$D583)),"T","")</f>
        <v/>
      </c>
      <c r="AH583" t="str">
        <f>IF(ISNUMBER(SEARCH(AH$1,$D583)),"T","")</f>
        <v>T</v>
      </c>
      <c r="AI583" t="str">
        <f>IF(ISNUMBER(SEARCH(AI$1,$D583)),"T","")</f>
        <v/>
      </c>
      <c r="AJ583" t="str">
        <f>IF(ISNUMBER(SEARCH(AJ$1,$D583)),"T","")</f>
        <v/>
      </c>
      <c r="AK583" t="str">
        <f>IF(ISNUMBER(SEARCH(AK$1,$D583)),"T","")</f>
        <v/>
      </c>
      <c r="AL583" t="str">
        <f>IF(ISNUMBER(SEARCH(AL$1,$D583)),"T","")</f>
        <v/>
      </c>
      <c r="AM583" t="str">
        <f>IF(ISNUMBER(SEARCH(AM$1,$D583)),"T","")</f>
        <v/>
      </c>
      <c r="AN583" t="str">
        <f>IF(ISNUMBER(SEARCH(AN$1,$D583)),"T","")</f>
        <v>T</v>
      </c>
      <c r="AO583" t="str">
        <f>IF(ISNUMBER(SEARCH(AO$1,$D583)),"T","")</f>
        <v/>
      </c>
      <c r="AP583" t="str">
        <f>IF(ISNUMBER(SEARCH(AP$1,$D583)),"T","")</f>
        <v/>
      </c>
      <c r="AQ583" t="str">
        <f>IF(ISNUMBER(SEARCH(AQ$1,$D583)),"T","")</f>
        <v/>
      </c>
      <c r="AR583" t="str">
        <f>IF(ISNUMBER(SEARCH(AR$1,$D583)),"T","")</f>
        <v/>
      </c>
      <c r="AS583" t="str">
        <f>IF(ISNUMBER(SEARCH(AS$1,$D583)),"T","")</f>
        <v/>
      </c>
      <c r="AT583" t="str">
        <f>IF(ISNUMBER(SEARCH(AT$1,$D583)),"T","")</f>
        <v/>
      </c>
      <c r="AU583" t="str">
        <f>IF(ISNUMBER(SEARCH(AU$1,$D583)),"T","")</f>
        <v/>
      </c>
      <c r="AV583" t="str">
        <f>IF(ISNUMBER(SEARCH(AV$1,$D583)),"T","")</f>
        <v/>
      </c>
    </row>
    <row r="584" spans="1:48" x14ac:dyDescent="0.85">
      <c r="A584">
        <v>105</v>
      </c>
      <c r="B584" t="s">
        <v>257</v>
      </c>
      <c r="C584" t="s">
        <v>259</v>
      </c>
      <c r="D584" t="s">
        <v>258</v>
      </c>
      <c r="E584">
        <v>1</v>
      </c>
      <c r="F584">
        <v>60</v>
      </c>
      <c r="G584">
        <v>80</v>
      </c>
      <c r="H584">
        <v>110</v>
      </c>
      <c r="I584">
        <v>50</v>
      </c>
      <c r="J584">
        <v>80</v>
      </c>
      <c r="K584">
        <v>45</v>
      </c>
      <c r="L584">
        <f>MAX(G584,I584)</f>
        <v>80</v>
      </c>
      <c r="M584">
        <f>MIN(H584,J584)</f>
        <v>80</v>
      </c>
      <c r="N584" s="1">
        <f>(F584*2+31)/2+60</f>
        <v>135.5</v>
      </c>
      <c r="O584" s="1">
        <f>(L584*2+31)/2+5</f>
        <v>100.5</v>
      </c>
      <c r="P584" s="1">
        <f>(M584*2+31)/2+5</f>
        <v>100.5</v>
      </c>
      <c r="Q584" s="1">
        <f>N584*P584</f>
        <v>13617.75</v>
      </c>
      <c r="R584" s="1">
        <f>((H584*2+31)/2+5)*N584</f>
        <v>17682.75</v>
      </c>
      <c r="S584" s="1">
        <f>((J584*2+31)/2+5)*N584</f>
        <v>13617.75</v>
      </c>
      <c r="T584" s="1">
        <v>245.19403597021508</v>
      </c>
      <c r="U584" s="1">
        <f>IF(T584&lt;200, 0, T584)</f>
        <v>245.19403597021508</v>
      </c>
      <c r="V584" s="5">
        <f>U584*O584</f>
        <v>24642.000615006615</v>
      </c>
      <c r="W584" s="2">
        <f>Q584/(constants!$B$1 * constants!$B$2 * (110/250) * AVERAGE(0.8, 1) * 1.5)</f>
        <v>2.0863986386659161</v>
      </c>
      <c r="X584" s="3">
        <v>0.1315471924789775</v>
      </c>
      <c r="Y584" s="1">
        <f>(W584+X584)*O584</f>
        <v>222.90355603006182</v>
      </c>
      <c r="Z584" s="7">
        <v>1.1000000000000001</v>
      </c>
      <c r="AA584" s="7">
        <v>1</v>
      </c>
      <c r="AB584" s="1">
        <f>Y584*Z584*AA584</f>
        <v>245.19391163306801</v>
      </c>
      <c r="AC584" t="str">
        <f>CONCATENATE("https://wiki.52poke.com/wiki/", B584)</f>
        <v>https://wiki.52poke.com/wiki/嘎啦嘎啦</v>
      </c>
      <c r="AD584" s="6">
        <f>(T584-AB584)^2</f>
        <v>1.545972614168557E-8</v>
      </c>
      <c r="AE584" t="str">
        <f>IF(ISNUMBER(SEARCH(AE$1,$D584)),"T","")</f>
        <v/>
      </c>
      <c r="AF584" t="str">
        <f>IF(ISNUMBER(SEARCH(AF$1,$D584)),"T","")</f>
        <v>T</v>
      </c>
      <c r="AG584" t="str">
        <f>IF(ISNUMBER(SEARCH(AG$1,$D584)),"T","")</f>
        <v/>
      </c>
      <c r="AH584" t="str">
        <f>IF(ISNUMBER(SEARCH(AH$1,$D584)),"T","")</f>
        <v/>
      </c>
      <c r="AI584" t="str">
        <f>IF(ISNUMBER(SEARCH(AI$1,$D584)),"T","")</f>
        <v/>
      </c>
      <c r="AJ584" t="str">
        <f>IF(ISNUMBER(SEARCH(AJ$1,$D584)),"T","")</f>
        <v/>
      </c>
      <c r="AK584" t="str">
        <f>IF(ISNUMBER(SEARCH(AK$1,$D584)),"T","")</f>
        <v/>
      </c>
      <c r="AL584" t="str">
        <f>IF(ISNUMBER(SEARCH(AL$1,$D584)),"T","")</f>
        <v/>
      </c>
      <c r="AM584" t="str">
        <f>IF(ISNUMBER(SEARCH(AM$1,$D584)),"T","")</f>
        <v/>
      </c>
      <c r="AN584" t="str">
        <f>IF(ISNUMBER(SEARCH(AN$1,$D584)),"T","")</f>
        <v/>
      </c>
      <c r="AO584" t="str">
        <f>IF(ISNUMBER(SEARCH(AO$1,$D584)),"T","")</f>
        <v/>
      </c>
      <c r="AP584" t="str">
        <f>IF(ISNUMBER(SEARCH(AP$1,$D584)),"T","")</f>
        <v/>
      </c>
      <c r="AQ584" t="str">
        <f>IF(ISNUMBER(SEARCH(AQ$1,$D584)),"T","")</f>
        <v/>
      </c>
      <c r="AR584" t="str">
        <f>IF(ISNUMBER(SEARCH(AR$1,$D584)),"T","")</f>
        <v>T</v>
      </c>
      <c r="AS584" t="str">
        <f>IF(ISNUMBER(SEARCH(AS$1,$D584)),"T","")</f>
        <v/>
      </c>
      <c r="AT584" t="str">
        <f>IF(ISNUMBER(SEARCH(AT$1,$D584)),"T","")</f>
        <v/>
      </c>
      <c r="AU584" t="str">
        <f>IF(ISNUMBER(SEARCH(AU$1,$D584)),"T","")</f>
        <v/>
      </c>
      <c r="AV584" t="str">
        <f>IF(ISNUMBER(SEARCH(AV$1,$D584)),"T","")</f>
        <v/>
      </c>
    </row>
    <row r="585" spans="1:48" x14ac:dyDescent="0.85">
      <c r="A585">
        <v>726</v>
      </c>
      <c r="B585" t="s">
        <v>1614</v>
      </c>
      <c r="C585" t="s">
        <v>1615</v>
      </c>
      <c r="D585" t="s">
        <v>17</v>
      </c>
      <c r="E585">
        <v>7</v>
      </c>
      <c r="F585">
        <v>65</v>
      </c>
      <c r="G585">
        <v>85</v>
      </c>
      <c r="H585">
        <v>50</v>
      </c>
      <c r="I585">
        <v>80</v>
      </c>
      <c r="J585">
        <v>50</v>
      </c>
      <c r="K585">
        <v>90</v>
      </c>
      <c r="L585">
        <f>MAX(G585,I585)</f>
        <v>85</v>
      </c>
      <c r="M585">
        <f>MIN(H585,J585)</f>
        <v>50</v>
      </c>
      <c r="N585" s="1">
        <f>(F585*2+31)/2+60</f>
        <v>140.5</v>
      </c>
      <c r="O585" s="1">
        <f>(L585*2+31)/2+5</f>
        <v>105.5</v>
      </c>
      <c r="P585" s="1">
        <f>(M585*2+31)/2+5</f>
        <v>70.5</v>
      </c>
      <c r="Q585" s="1">
        <f>N585*P585</f>
        <v>9905.25</v>
      </c>
      <c r="R585" s="1">
        <f>((H585*2+31)/2+5)*N585</f>
        <v>9905.25</v>
      </c>
      <c r="S585" s="1">
        <f>((J585*2+31)/2+5)*N585</f>
        <v>9905.25</v>
      </c>
      <c r="T585" s="1">
        <v>244.80684636325782</v>
      </c>
      <c r="U585" s="1">
        <f>IF(T585&lt;200, 0, T585)</f>
        <v>244.80684636325782</v>
      </c>
      <c r="V585" s="5">
        <f>U585*O585</f>
        <v>25827.1222913237</v>
      </c>
      <c r="W585" s="2">
        <f>Q585/(constants!$B$1 * constants!$B$2 * (110/250) * AVERAGE(0.8, 1) * 1.5)</f>
        <v>1.5176001994195494</v>
      </c>
      <c r="X585" s="3">
        <v>0.59189356554091255</v>
      </c>
      <c r="Y585" s="1">
        <f>(W585+X585)*O585</f>
        <v>222.55159220332871</v>
      </c>
      <c r="Z585" s="7">
        <v>1.1000000000000001</v>
      </c>
      <c r="AA585" s="7">
        <v>1</v>
      </c>
      <c r="AB585" s="1">
        <f>Y585*Z585*AA585</f>
        <v>244.80675142366161</v>
      </c>
      <c r="AC585" t="str">
        <f>CONCATENATE("https://wiki.52poke.com/wiki/", B585)</f>
        <v>https://wiki.52poke.com/wiki/炎热喵</v>
      </c>
      <c r="AD585" s="6">
        <f>(T585-AB585)^2</f>
        <v>9.0135269284309357E-9</v>
      </c>
      <c r="AE585" t="str">
        <f>IF(ISNUMBER(SEARCH(AE$1,$D585)),"T","")</f>
        <v/>
      </c>
      <c r="AF585" t="str">
        <f>IF(ISNUMBER(SEARCH(AF$1,$D585)),"T","")</f>
        <v>T</v>
      </c>
      <c r="AG585" t="str">
        <f>IF(ISNUMBER(SEARCH(AG$1,$D585)),"T","")</f>
        <v/>
      </c>
      <c r="AH585" t="str">
        <f>IF(ISNUMBER(SEARCH(AH$1,$D585)),"T","")</f>
        <v/>
      </c>
      <c r="AI585" t="str">
        <f>IF(ISNUMBER(SEARCH(AI$1,$D585)),"T","")</f>
        <v/>
      </c>
      <c r="AJ585" t="str">
        <f>IF(ISNUMBER(SEARCH(AJ$1,$D585)),"T","")</f>
        <v/>
      </c>
      <c r="AK585" t="str">
        <f>IF(ISNUMBER(SEARCH(AK$1,$D585)),"T","")</f>
        <v/>
      </c>
      <c r="AL585" t="str">
        <f>IF(ISNUMBER(SEARCH(AL$1,$D585)),"T","")</f>
        <v/>
      </c>
      <c r="AM585" t="str">
        <f>IF(ISNUMBER(SEARCH(AM$1,$D585)),"T","")</f>
        <v/>
      </c>
      <c r="AN585" t="str">
        <f>IF(ISNUMBER(SEARCH(AN$1,$D585)),"T","")</f>
        <v/>
      </c>
      <c r="AO585" t="str">
        <f>IF(ISNUMBER(SEARCH(AO$1,$D585)),"T","")</f>
        <v/>
      </c>
      <c r="AP585" t="str">
        <f>IF(ISNUMBER(SEARCH(AP$1,$D585)),"T","")</f>
        <v/>
      </c>
      <c r="AQ585" t="str">
        <f>IF(ISNUMBER(SEARCH(AQ$1,$D585)),"T","")</f>
        <v/>
      </c>
      <c r="AR585" t="str">
        <f>IF(ISNUMBER(SEARCH(AR$1,$D585)),"T","")</f>
        <v/>
      </c>
      <c r="AS585" t="str">
        <f>IF(ISNUMBER(SEARCH(AS$1,$D585)),"T","")</f>
        <v/>
      </c>
      <c r="AT585" t="str">
        <f>IF(ISNUMBER(SEARCH(AT$1,$D585)),"T","")</f>
        <v/>
      </c>
      <c r="AU585" t="str">
        <f>IF(ISNUMBER(SEARCH(AU$1,$D585)),"T","")</f>
        <v/>
      </c>
      <c r="AV585" t="str">
        <f>IF(ISNUMBER(SEARCH(AV$1,$D585)),"T","")</f>
        <v/>
      </c>
    </row>
    <row r="586" spans="1:48" x14ac:dyDescent="0.85">
      <c r="A586">
        <v>657</v>
      </c>
      <c r="B586" t="s">
        <v>1460</v>
      </c>
      <c r="C586" t="s">
        <v>1461</v>
      </c>
      <c r="D586" t="s">
        <v>25</v>
      </c>
      <c r="E586">
        <v>6</v>
      </c>
      <c r="F586">
        <v>54</v>
      </c>
      <c r="G586">
        <v>63</v>
      </c>
      <c r="H586">
        <v>52</v>
      </c>
      <c r="I586">
        <v>83</v>
      </c>
      <c r="J586">
        <v>56</v>
      </c>
      <c r="K586">
        <v>97</v>
      </c>
      <c r="L586">
        <f>MAX(G586,I586)</f>
        <v>83</v>
      </c>
      <c r="M586">
        <f>MIN(H586,J586)</f>
        <v>52</v>
      </c>
      <c r="N586" s="1">
        <f>(F586*2+31)/2+60</f>
        <v>129.5</v>
      </c>
      <c r="O586" s="1">
        <f>(L586*2+31)/2+5</f>
        <v>103.5</v>
      </c>
      <c r="P586" s="1">
        <f>(M586*2+31)/2+5</f>
        <v>72.5</v>
      </c>
      <c r="Q586" s="1">
        <f>N586*P586</f>
        <v>9388.75</v>
      </c>
      <c r="R586" s="1">
        <f>((H586*2+31)/2+5)*N586</f>
        <v>9388.75</v>
      </c>
      <c r="S586" s="1">
        <f>((J586*2+31)/2+5)*N586</f>
        <v>9906.75</v>
      </c>
      <c r="T586" s="1">
        <v>244.42538256386501</v>
      </c>
      <c r="U586" s="1">
        <f>IF(T586&lt;200, 0, T586)</f>
        <v>244.42538256386501</v>
      </c>
      <c r="V586" s="5">
        <f>U586*O586</f>
        <v>25298.02709536003</v>
      </c>
      <c r="W586" s="2">
        <f>Q586/(constants!$B$1 * constants!$B$2 * (110/250) * AVERAGE(0.8, 1) * 1.5)</f>
        <v>1.4384663559526809</v>
      </c>
      <c r="X586" s="3">
        <v>0.70844004967541729</v>
      </c>
      <c r="Y586" s="1">
        <f>(W586+X586)*O586</f>
        <v>222.20481298250817</v>
      </c>
      <c r="Z586" s="7">
        <v>1.1000000000000001</v>
      </c>
      <c r="AA586" s="7">
        <v>1</v>
      </c>
      <c r="AB586" s="1">
        <f>Y586*Z586*AA586</f>
        <v>244.425294280759</v>
      </c>
      <c r="AC586" t="str">
        <f>CONCATENATE("https://wiki.52poke.com/wiki/", B586)</f>
        <v>https://wiki.52poke.com/wiki/呱头蛙</v>
      </c>
      <c r="AD586" s="6">
        <f>(T586-AB586)^2</f>
        <v>7.7939068067044447E-9</v>
      </c>
      <c r="AE586" t="str">
        <f>IF(ISNUMBER(SEARCH(AE$1,$D586)),"T","")</f>
        <v/>
      </c>
      <c r="AF586" t="str">
        <f>IF(ISNUMBER(SEARCH(AF$1,$D586)),"T","")</f>
        <v/>
      </c>
      <c r="AG586" t="str">
        <f>IF(ISNUMBER(SEARCH(AG$1,$D586)),"T","")</f>
        <v>T</v>
      </c>
      <c r="AH586" t="str">
        <f>IF(ISNUMBER(SEARCH(AH$1,$D586)),"T","")</f>
        <v/>
      </c>
      <c r="AI586" t="str">
        <f>IF(ISNUMBER(SEARCH(AI$1,$D586)),"T","")</f>
        <v/>
      </c>
      <c r="AJ586" t="str">
        <f>IF(ISNUMBER(SEARCH(AJ$1,$D586)),"T","")</f>
        <v/>
      </c>
      <c r="AK586" t="str">
        <f>IF(ISNUMBER(SEARCH(AK$1,$D586)),"T","")</f>
        <v/>
      </c>
      <c r="AL586" t="str">
        <f>IF(ISNUMBER(SEARCH(AL$1,$D586)),"T","")</f>
        <v/>
      </c>
      <c r="AM586" t="str">
        <f>IF(ISNUMBER(SEARCH(AM$1,$D586)),"T","")</f>
        <v/>
      </c>
      <c r="AN586" t="str">
        <f>IF(ISNUMBER(SEARCH(AN$1,$D586)),"T","")</f>
        <v/>
      </c>
      <c r="AO586" t="str">
        <f>IF(ISNUMBER(SEARCH(AO$1,$D586)),"T","")</f>
        <v/>
      </c>
      <c r="AP586" t="str">
        <f>IF(ISNUMBER(SEARCH(AP$1,$D586)),"T","")</f>
        <v/>
      </c>
      <c r="AQ586" t="str">
        <f>IF(ISNUMBER(SEARCH(AQ$1,$D586)),"T","")</f>
        <v/>
      </c>
      <c r="AR586" t="str">
        <f>IF(ISNUMBER(SEARCH(AR$1,$D586)),"T","")</f>
        <v/>
      </c>
      <c r="AS586" t="str">
        <f>IF(ISNUMBER(SEARCH(AS$1,$D586)),"T","")</f>
        <v/>
      </c>
      <c r="AT586" t="str">
        <f>IF(ISNUMBER(SEARCH(AT$1,$D586)),"T","")</f>
        <v/>
      </c>
      <c r="AU586" t="str">
        <f>IF(ISNUMBER(SEARCH(AU$1,$D586)),"T","")</f>
        <v/>
      </c>
      <c r="AV586" t="str">
        <f>IF(ISNUMBER(SEARCH(AV$1,$D586)),"T","")</f>
        <v/>
      </c>
    </row>
    <row r="587" spans="1:48" x14ac:dyDescent="0.85">
      <c r="A587">
        <v>176</v>
      </c>
      <c r="B587" t="s">
        <v>416</v>
      </c>
      <c r="C587" t="s">
        <v>418</v>
      </c>
      <c r="D587" t="s">
        <v>417</v>
      </c>
      <c r="E587">
        <v>2</v>
      </c>
      <c r="F587">
        <v>55</v>
      </c>
      <c r="G587">
        <v>40</v>
      </c>
      <c r="H587">
        <v>85</v>
      </c>
      <c r="I587">
        <v>80</v>
      </c>
      <c r="J587">
        <v>105</v>
      </c>
      <c r="K587">
        <v>40</v>
      </c>
      <c r="L587">
        <f>MAX(G587,I587)</f>
        <v>80</v>
      </c>
      <c r="M587">
        <f>MIN(H587,J587)</f>
        <v>85</v>
      </c>
      <c r="N587" s="1">
        <f>(F587*2+31)/2+60</f>
        <v>130.5</v>
      </c>
      <c r="O587" s="1">
        <f>(L587*2+31)/2+5</f>
        <v>100.5</v>
      </c>
      <c r="P587" s="1">
        <f>(M587*2+31)/2+5</f>
        <v>105.5</v>
      </c>
      <c r="Q587" s="1">
        <f>N587*P587</f>
        <v>13767.75</v>
      </c>
      <c r="R587" s="1">
        <f>((H587*2+31)/2+5)*N587</f>
        <v>13767.75</v>
      </c>
      <c r="S587" s="1">
        <f>((J587*2+31)/2+5)*N587</f>
        <v>16377.75</v>
      </c>
      <c r="T587" s="1">
        <v>243.32726669340499</v>
      </c>
      <c r="U587" s="1">
        <f>IF(T587&lt;200, 0, T587)</f>
        <v>243.32726669340499</v>
      </c>
      <c r="V587" s="5">
        <f>U587*O587</f>
        <v>24454.390302687203</v>
      </c>
      <c r="W587" s="2">
        <f>Q587/(constants!$B$1 * constants!$B$2 * (110/250) * AVERAGE(0.8, 1) * 1.5)</f>
        <v>2.1093803937869815</v>
      </c>
      <c r="X587" s="3">
        <v>9.1679226173938977E-2</v>
      </c>
      <c r="Y587" s="1">
        <f>(W587+X587)*O587</f>
        <v>221.20649180607253</v>
      </c>
      <c r="Z587" s="7">
        <v>1.1000000000000001</v>
      </c>
      <c r="AA587" s="7">
        <v>1</v>
      </c>
      <c r="AB587" s="1">
        <f>Y587*Z587*AA587</f>
        <v>243.32714098667981</v>
      </c>
      <c r="AC587" t="str">
        <f>CONCATENATE("https://wiki.52poke.com/wiki/", B587)</f>
        <v>https://wiki.52poke.com/wiki/波克基古</v>
      </c>
      <c r="AD587" s="6">
        <f>(T587-AB587)^2</f>
        <v>1.5802180756897256E-8</v>
      </c>
      <c r="AE587" t="str">
        <f>IF(ISNUMBER(SEARCH(AE$1,$D587)),"T","")</f>
        <v/>
      </c>
      <c r="AF587" t="str">
        <f>IF(ISNUMBER(SEARCH(AF$1,$D587)),"T","")</f>
        <v/>
      </c>
      <c r="AG587" t="str">
        <f>IF(ISNUMBER(SEARCH(AG$1,$D587)),"T","")</f>
        <v/>
      </c>
      <c r="AH587" t="str">
        <f>IF(ISNUMBER(SEARCH(AH$1,$D587)),"T","")</f>
        <v/>
      </c>
      <c r="AI587" t="str">
        <f>IF(ISNUMBER(SEARCH(AI$1,$D587)),"T","")</f>
        <v/>
      </c>
      <c r="AJ587" t="str">
        <f>IF(ISNUMBER(SEARCH(AJ$1,$D587)),"T","")</f>
        <v/>
      </c>
      <c r="AK587" t="str">
        <f>IF(ISNUMBER(SEARCH(AK$1,$D587)),"T","")</f>
        <v/>
      </c>
      <c r="AL587" t="str">
        <f>IF(ISNUMBER(SEARCH(AL$1,$D587)),"T","")</f>
        <v/>
      </c>
      <c r="AM587" t="str">
        <f>IF(ISNUMBER(SEARCH(AM$1,$D587)),"T","")</f>
        <v/>
      </c>
      <c r="AN587" t="str">
        <f>IF(ISNUMBER(SEARCH(AN$1,$D587)),"T","")</f>
        <v>T</v>
      </c>
      <c r="AO587" t="str">
        <f>IF(ISNUMBER(SEARCH(AO$1,$D587)),"T","")</f>
        <v/>
      </c>
      <c r="AP587" t="str">
        <f>IF(ISNUMBER(SEARCH(AP$1,$D587)),"T","")</f>
        <v/>
      </c>
      <c r="AQ587" t="str">
        <f>IF(ISNUMBER(SEARCH(AQ$1,$D587)),"T","")</f>
        <v/>
      </c>
      <c r="AR587" t="str">
        <f>IF(ISNUMBER(SEARCH(AR$1,$D587)),"T","")</f>
        <v/>
      </c>
      <c r="AS587" t="str">
        <f>IF(ISNUMBER(SEARCH(AS$1,$D587)),"T","")</f>
        <v/>
      </c>
      <c r="AT587" t="str">
        <f>IF(ISNUMBER(SEARCH(AT$1,$D587)),"T","")</f>
        <v/>
      </c>
      <c r="AU587" t="str">
        <f>IF(ISNUMBER(SEARCH(AU$1,$D587)),"T","")</f>
        <v/>
      </c>
      <c r="AV587" t="str">
        <f>IF(ISNUMBER(SEARCH(AV$1,$D587)),"T","")</f>
        <v>T</v>
      </c>
    </row>
    <row r="588" spans="1:48" x14ac:dyDescent="0.85">
      <c r="A588">
        <v>723</v>
      </c>
      <c r="B588" t="s">
        <v>1608</v>
      </c>
      <c r="C588" t="s">
        <v>1609</v>
      </c>
      <c r="D588" t="s">
        <v>442</v>
      </c>
      <c r="E588">
        <v>7</v>
      </c>
      <c r="F588">
        <v>78</v>
      </c>
      <c r="G588">
        <v>75</v>
      </c>
      <c r="H588">
        <v>75</v>
      </c>
      <c r="I588">
        <v>70</v>
      </c>
      <c r="J588">
        <v>70</v>
      </c>
      <c r="K588">
        <v>52</v>
      </c>
      <c r="L588">
        <f>MAX(G588,I588)</f>
        <v>75</v>
      </c>
      <c r="M588">
        <f>MIN(H588,J588)</f>
        <v>70</v>
      </c>
      <c r="N588" s="1">
        <f>(F588*2+31)/2+60</f>
        <v>153.5</v>
      </c>
      <c r="O588" s="1">
        <f>(L588*2+31)/2+5</f>
        <v>95.5</v>
      </c>
      <c r="P588" s="1">
        <f>(M588*2+31)/2+5</f>
        <v>90.5</v>
      </c>
      <c r="Q588" s="1">
        <f>N588*P588</f>
        <v>13891.75</v>
      </c>
      <c r="R588" s="1">
        <f>((H588*2+31)/2+5)*N588</f>
        <v>14659.25</v>
      </c>
      <c r="S588" s="1">
        <f>((J588*2+31)/2+5)*N588</f>
        <v>13891.75</v>
      </c>
      <c r="T588" s="1">
        <v>243.22022196972836</v>
      </c>
      <c r="U588" s="1">
        <f>IF(T588&lt;200, 0, T588)</f>
        <v>243.22022196972836</v>
      </c>
      <c r="V588" s="5">
        <f>U588*O588</f>
        <v>23227.531198109056</v>
      </c>
      <c r="W588" s="2">
        <f>Q588/(constants!$B$1 * constants!$B$2 * (110/250) * AVERAGE(0.8, 1) * 1.5)</f>
        <v>2.1283786446870625</v>
      </c>
      <c r="X588" s="3">
        <v>0.18690075979853638</v>
      </c>
      <c r="Y588" s="1">
        <f>(W588+X588)*O588</f>
        <v>221.10918312837472</v>
      </c>
      <c r="Z588" s="7">
        <v>1.1000000000000001</v>
      </c>
      <c r="AA588" s="7">
        <v>1</v>
      </c>
      <c r="AB588" s="1">
        <f>Y588*Z588*AA588</f>
        <v>243.22010144121222</v>
      </c>
      <c r="AC588" t="str">
        <f>CONCATENATE("https://wiki.52poke.com/wiki/", B588)</f>
        <v>https://wiki.52poke.com/wiki/投羽枭</v>
      </c>
      <c r="AD588" s="6">
        <f>(T588-AB588)^2</f>
        <v>1.4527123201645819E-8</v>
      </c>
      <c r="AE588" t="str">
        <f>IF(ISNUMBER(SEARCH(AE$1,$D588)),"T","")</f>
        <v/>
      </c>
      <c r="AF588" t="str">
        <f>IF(ISNUMBER(SEARCH(AF$1,$D588)),"T","")</f>
        <v/>
      </c>
      <c r="AG588" t="str">
        <f>IF(ISNUMBER(SEARCH(AG$1,$D588)),"T","")</f>
        <v/>
      </c>
      <c r="AH588" t="str">
        <f>IF(ISNUMBER(SEARCH(AH$1,$D588)),"T","")</f>
        <v>T</v>
      </c>
      <c r="AI588" t="str">
        <f>IF(ISNUMBER(SEARCH(AI$1,$D588)),"T","")</f>
        <v/>
      </c>
      <c r="AJ588" t="str">
        <f>IF(ISNUMBER(SEARCH(AJ$1,$D588)),"T","")</f>
        <v/>
      </c>
      <c r="AK588" t="str">
        <f>IF(ISNUMBER(SEARCH(AK$1,$D588)),"T","")</f>
        <v/>
      </c>
      <c r="AL588" t="str">
        <f>IF(ISNUMBER(SEARCH(AL$1,$D588)),"T","")</f>
        <v/>
      </c>
      <c r="AM588" t="str">
        <f>IF(ISNUMBER(SEARCH(AM$1,$D588)),"T","")</f>
        <v/>
      </c>
      <c r="AN588" t="str">
        <f>IF(ISNUMBER(SEARCH(AN$1,$D588)),"T","")</f>
        <v>T</v>
      </c>
      <c r="AO588" t="str">
        <f>IF(ISNUMBER(SEARCH(AO$1,$D588)),"T","")</f>
        <v/>
      </c>
      <c r="AP588" t="str">
        <f>IF(ISNUMBER(SEARCH(AP$1,$D588)),"T","")</f>
        <v/>
      </c>
      <c r="AQ588" t="str">
        <f>IF(ISNUMBER(SEARCH(AQ$1,$D588)),"T","")</f>
        <v/>
      </c>
      <c r="AR588" t="str">
        <f>IF(ISNUMBER(SEARCH(AR$1,$D588)),"T","")</f>
        <v/>
      </c>
      <c r="AS588" t="str">
        <f>IF(ISNUMBER(SEARCH(AS$1,$D588)),"T","")</f>
        <v/>
      </c>
      <c r="AT588" t="str">
        <f>IF(ISNUMBER(SEARCH(AT$1,$D588)),"T","")</f>
        <v/>
      </c>
      <c r="AU588" t="str">
        <f>IF(ISNUMBER(SEARCH(AU$1,$D588)),"T","")</f>
        <v/>
      </c>
      <c r="AV588" t="str">
        <f>IF(ISNUMBER(SEARCH(AV$1,$D588)),"T","")</f>
        <v/>
      </c>
    </row>
    <row r="589" spans="1:48" x14ac:dyDescent="0.85">
      <c r="A589">
        <v>566</v>
      </c>
      <c r="B589" t="s">
        <v>1261</v>
      </c>
      <c r="C589" t="s">
        <v>1262</v>
      </c>
      <c r="D589" t="s">
        <v>342</v>
      </c>
      <c r="E589">
        <v>5</v>
      </c>
      <c r="F589">
        <v>55</v>
      </c>
      <c r="G589">
        <v>112</v>
      </c>
      <c r="H589">
        <v>45</v>
      </c>
      <c r="I589">
        <v>74</v>
      </c>
      <c r="J589">
        <v>45</v>
      </c>
      <c r="K589">
        <v>70</v>
      </c>
      <c r="L589">
        <f>MAX(G589,I589)</f>
        <v>112</v>
      </c>
      <c r="M589">
        <f>MIN(H589,J589)</f>
        <v>45</v>
      </c>
      <c r="N589" s="1">
        <f>(F589*2+31)/2+60</f>
        <v>130.5</v>
      </c>
      <c r="O589" s="1">
        <f>(L589*2+31)/2+5</f>
        <v>132.5</v>
      </c>
      <c r="P589" s="1">
        <f>(M589*2+31)/2+5</f>
        <v>65.5</v>
      </c>
      <c r="Q589" s="1">
        <f>N589*P589</f>
        <v>8547.75</v>
      </c>
      <c r="R589" s="1">
        <f>((H589*2+31)/2+5)*N589</f>
        <v>8547.75</v>
      </c>
      <c r="S589" s="1">
        <f>((J589*2+31)/2+5)*N589</f>
        <v>8547.75</v>
      </c>
      <c r="T589" s="1">
        <v>243.11882218657024</v>
      </c>
      <c r="U589" s="1">
        <f>IF(T589&lt;200, 0, T589)</f>
        <v>243.11882218657024</v>
      </c>
      <c r="V589" s="5">
        <f>U589*O589</f>
        <v>32213.243939720556</v>
      </c>
      <c r="W589" s="2">
        <f>Q589/(constants!$B$1 * constants!$B$2 * (110/250) * AVERAGE(0.8, 1) * 1.5)</f>
        <v>1.3096153155739081</v>
      </c>
      <c r="X589" s="3">
        <v>0.35843764697074809</v>
      </c>
      <c r="Y589" s="1">
        <f>(W589+X589)*O589</f>
        <v>221.01701753716696</v>
      </c>
      <c r="Z589" s="7">
        <v>1.1000000000000001</v>
      </c>
      <c r="AA589" s="7">
        <v>1</v>
      </c>
      <c r="AB589" s="1">
        <f>Y589*Z589*AA589</f>
        <v>243.11871929088369</v>
      </c>
      <c r="AC589" t="str">
        <f>CONCATENATE("https://wiki.52poke.com/wiki/", B589)</f>
        <v>https://wiki.52poke.com/wiki/始祖小鸟</v>
      </c>
      <c r="AD589" s="6">
        <f>(T589-AB589)^2</f>
        <v>1.0587522311116254E-8</v>
      </c>
      <c r="AE589" t="str">
        <f>IF(ISNUMBER(SEARCH(AE$1,$D589)),"T","")</f>
        <v/>
      </c>
      <c r="AF589" t="str">
        <f>IF(ISNUMBER(SEARCH(AF$1,$D589)),"T","")</f>
        <v/>
      </c>
      <c r="AG589" t="str">
        <f>IF(ISNUMBER(SEARCH(AG$1,$D589)),"T","")</f>
        <v/>
      </c>
      <c r="AH589" t="str">
        <f>IF(ISNUMBER(SEARCH(AH$1,$D589)),"T","")</f>
        <v/>
      </c>
      <c r="AI589" t="str">
        <f>IF(ISNUMBER(SEARCH(AI$1,$D589)),"T","")</f>
        <v/>
      </c>
      <c r="AJ589" t="str">
        <f>IF(ISNUMBER(SEARCH(AJ$1,$D589)),"T","")</f>
        <v/>
      </c>
      <c r="AK589" t="str">
        <f>IF(ISNUMBER(SEARCH(AK$1,$D589)),"T","")</f>
        <v/>
      </c>
      <c r="AL589" t="str">
        <f>IF(ISNUMBER(SEARCH(AL$1,$D589)),"T","")</f>
        <v/>
      </c>
      <c r="AM589" t="str">
        <f>IF(ISNUMBER(SEARCH(AM$1,$D589)),"T","")</f>
        <v/>
      </c>
      <c r="AN589" t="str">
        <f>IF(ISNUMBER(SEARCH(AN$1,$D589)),"T","")</f>
        <v>T</v>
      </c>
      <c r="AO589" t="str">
        <f>IF(ISNUMBER(SEARCH(AO$1,$D589)),"T","")</f>
        <v/>
      </c>
      <c r="AP589" t="str">
        <f>IF(ISNUMBER(SEARCH(AP$1,$D589)),"T","")</f>
        <v/>
      </c>
      <c r="AQ589" t="str">
        <f>IF(ISNUMBER(SEARCH(AQ$1,$D589)),"T","")</f>
        <v>T</v>
      </c>
      <c r="AR589" t="str">
        <f>IF(ISNUMBER(SEARCH(AR$1,$D589)),"T","")</f>
        <v/>
      </c>
      <c r="AS589" t="str">
        <f>IF(ISNUMBER(SEARCH(AS$1,$D589)),"T","")</f>
        <v/>
      </c>
      <c r="AT589" t="str">
        <f>IF(ISNUMBER(SEARCH(AT$1,$D589)),"T","")</f>
        <v/>
      </c>
      <c r="AU589" t="str">
        <f>IF(ISNUMBER(SEARCH(AU$1,$D589)),"T","")</f>
        <v/>
      </c>
      <c r="AV589" t="str">
        <f>IF(ISNUMBER(SEARCH(AV$1,$D589)),"T","")</f>
        <v/>
      </c>
    </row>
    <row r="590" spans="1:48" x14ac:dyDescent="0.85">
      <c r="A590">
        <v>774</v>
      </c>
      <c r="B590" t="s">
        <v>1717</v>
      </c>
      <c r="C590" t="s">
        <v>1718</v>
      </c>
      <c r="D590" t="s">
        <v>342</v>
      </c>
      <c r="E590">
        <v>7</v>
      </c>
      <c r="F590">
        <v>60</v>
      </c>
      <c r="G590">
        <v>60</v>
      </c>
      <c r="H590">
        <v>100</v>
      </c>
      <c r="I590">
        <v>60</v>
      </c>
      <c r="J590">
        <v>100</v>
      </c>
      <c r="K590">
        <v>60</v>
      </c>
      <c r="L590">
        <f>MAX(G590,I590)</f>
        <v>60</v>
      </c>
      <c r="M590">
        <f>MIN(H590,J590)</f>
        <v>100</v>
      </c>
      <c r="N590" s="1">
        <f>(F590*2+31)/2+60</f>
        <v>135.5</v>
      </c>
      <c r="O590" s="1">
        <f>(L590*2+31)/2+5</f>
        <v>80.5</v>
      </c>
      <c r="P590" s="1">
        <f>(M590*2+31)/2+5</f>
        <v>120.5</v>
      </c>
      <c r="Q590" s="1">
        <f>N590*P590</f>
        <v>16327.75</v>
      </c>
      <c r="R590" s="1">
        <f>((H590*2+31)/2+5)*N590</f>
        <v>16327.75</v>
      </c>
      <c r="S590" s="1">
        <f>((J590*2+31)/2+5)*N590</f>
        <v>16327.75</v>
      </c>
      <c r="T590" s="1">
        <v>242.94200797343896</v>
      </c>
      <c r="U590" s="1">
        <f>IF(T590&lt;200, 0, T590)</f>
        <v>242.94200797343896</v>
      </c>
      <c r="V590" s="5">
        <f>U590*O590</f>
        <v>19556.831641861838</v>
      </c>
      <c r="W590" s="2">
        <f>Q590/(constants!$B$1 * constants!$B$2 * (110/250) * AVERAGE(0.8, 1) * 1.5)</f>
        <v>2.5016023478531633</v>
      </c>
      <c r="X590" s="3">
        <v>0.24195370590644627</v>
      </c>
      <c r="Y590" s="1">
        <f>(W590+X590)*O590</f>
        <v>220.85626232764858</v>
      </c>
      <c r="Z590" s="7">
        <v>1.1000000000000001</v>
      </c>
      <c r="AA590" s="7">
        <v>1</v>
      </c>
      <c r="AB590" s="1">
        <f>Y590*Z590*AA590</f>
        <v>242.94188856041345</v>
      </c>
      <c r="AC590" t="str">
        <f>CONCATENATE("https://wiki.52poke.com/wiki/", B590)</f>
        <v>https://wiki.52poke.com/wiki/小陨星</v>
      </c>
      <c r="AD590" s="6">
        <f>(T590-AB590)^2</f>
        <v>1.4259470662829656E-8</v>
      </c>
      <c r="AE590" t="str">
        <f>IF(ISNUMBER(SEARCH(AE$1,$D590)),"T","")</f>
        <v/>
      </c>
      <c r="AF590" t="str">
        <f>IF(ISNUMBER(SEARCH(AF$1,$D590)),"T","")</f>
        <v/>
      </c>
      <c r="AG590" t="str">
        <f>IF(ISNUMBER(SEARCH(AG$1,$D590)),"T","")</f>
        <v/>
      </c>
      <c r="AH590" t="str">
        <f>IF(ISNUMBER(SEARCH(AH$1,$D590)),"T","")</f>
        <v/>
      </c>
      <c r="AI590" t="str">
        <f>IF(ISNUMBER(SEARCH(AI$1,$D590)),"T","")</f>
        <v/>
      </c>
      <c r="AJ590" t="str">
        <f>IF(ISNUMBER(SEARCH(AJ$1,$D590)),"T","")</f>
        <v/>
      </c>
      <c r="AK590" t="str">
        <f>IF(ISNUMBER(SEARCH(AK$1,$D590)),"T","")</f>
        <v/>
      </c>
      <c r="AL590" t="str">
        <f>IF(ISNUMBER(SEARCH(AL$1,$D590)),"T","")</f>
        <v/>
      </c>
      <c r="AM590" t="str">
        <f>IF(ISNUMBER(SEARCH(AM$1,$D590)),"T","")</f>
        <v/>
      </c>
      <c r="AN590" t="str">
        <f>IF(ISNUMBER(SEARCH(AN$1,$D590)),"T","")</f>
        <v>T</v>
      </c>
      <c r="AO590" t="str">
        <f>IF(ISNUMBER(SEARCH(AO$1,$D590)),"T","")</f>
        <v/>
      </c>
      <c r="AP590" t="str">
        <f>IF(ISNUMBER(SEARCH(AP$1,$D590)),"T","")</f>
        <v/>
      </c>
      <c r="AQ590" t="str">
        <f>IF(ISNUMBER(SEARCH(AQ$1,$D590)),"T","")</f>
        <v>T</v>
      </c>
      <c r="AR590" t="str">
        <f>IF(ISNUMBER(SEARCH(AR$1,$D590)),"T","")</f>
        <v/>
      </c>
      <c r="AS590" t="str">
        <f>IF(ISNUMBER(SEARCH(AS$1,$D590)),"T","")</f>
        <v/>
      </c>
      <c r="AT590" t="str">
        <f>IF(ISNUMBER(SEARCH(AT$1,$D590)),"T","")</f>
        <v/>
      </c>
      <c r="AU590" t="str">
        <f>IF(ISNUMBER(SEARCH(AU$1,$D590)),"T","")</f>
        <v/>
      </c>
      <c r="AV590" t="str">
        <f>IF(ISNUMBER(SEARCH(AV$1,$D590)),"T","")</f>
        <v/>
      </c>
    </row>
    <row r="591" spans="1:48" x14ac:dyDescent="0.85">
      <c r="A591">
        <v>913</v>
      </c>
      <c r="B591" t="s">
        <v>2017</v>
      </c>
      <c r="C591" t="s">
        <v>2018</v>
      </c>
      <c r="D591" t="s">
        <v>25</v>
      </c>
      <c r="E591">
        <v>9</v>
      </c>
      <c r="F591">
        <v>70</v>
      </c>
      <c r="G591">
        <v>85</v>
      </c>
      <c r="H591">
        <v>65</v>
      </c>
      <c r="I591">
        <v>65</v>
      </c>
      <c r="J591">
        <v>60</v>
      </c>
      <c r="K591">
        <v>65</v>
      </c>
      <c r="L591">
        <f>MAX(G591,I591)</f>
        <v>85</v>
      </c>
      <c r="M591">
        <f>MIN(H591,J591)</f>
        <v>60</v>
      </c>
      <c r="N591" s="1">
        <f>(F591*2+31)/2+60</f>
        <v>145.5</v>
      </c>
      <c r="O591" s="1">
        <f>(L591*2+31)/2+5</f>
        <v>105.5</v>
      </c>
      <c r="P591" s="1">
        <f>(M591*2+31)/2+5</f>
        <v>80.5</v>
      </c>
      <c r="Q591" s="1">
        <f>N591*P591</f>
        <v>11712.75</v>
      </c>
      <c r="R591" s="1">
        <f>((H591*2+31)/2+5)*N591</f>
        <v>12440.25</v>
      </c>
      <c r="S591" s="1">
        <f>((J591*2+31)/2+5)*N591</f>
        <v>11712.75</v>
      </c>
      <c r="T591" s="1">
        <v>242.04473463937288</v>
      </c>
      <c r="U591" s="1">
        <f>IF(T591&lt;200, 0, T591)</f>
        <v>242.04473463937288</v>
      </c>
      <c r="V591" s="5">
        <f>U591*O591</f>
        <v>25535.719504453838</v>
      </c>
      <c r="W591" s="2">
        <f>Q591/(constants!$B$1 * constants!$B$2 * (110/250) * AVERAGE(0.8, 1) * 1.5)</f>
        <v>1.7945303486283866</v>
      </c>
      <c r="X591" s="3">
        <v>0.29116221815571641</v>
      </c>
      <c r="Y591" s="1">
        <f>(W591+X591)*O591</f>
        <v>220.04056579572287</v>
      </c>
      <c r="Z591" s="7">
        <v>1.1000000000000001</v>
      </c>
      <c r="AA591" s="7">
        <v>1</v>
      </c>
      <c r="AB591" s="1">
        <f>Y591*Z591*AA591</f>
        <v>242.04462237529518</v>
      </c>
      <c r="AC591" t="str">
        <f>CONCATENATE("https://wiki.52poke.com/wiki/", B591)</f>
        <v>https://wiki.52poke.com/wiki/涌跃鸭</v>
      </c>
      <c r="AD591" s="6">
        <f>(T591-AB591)^2</f>
        <v>1.2603223141791134E-8</v>
      </c>
      <c r="AE591" t="str">
        <f>IF(ISNUMBER(SEARCH(AE$1,$D591)),"T","")</f>
        <v/>
      </c>
      <c r="AF591" t="str">
        <f>IF(ISNUMBER(SEARCH(AF$1,$D591)),"T","")</f>
        <v/>
      </c>
      <c r="AG591" t="str">
        <f>IF(ISNUMBER(SEARCH(AG$1,$D591)),"T","")</f>
        <v>T</v>
      </c>
      <c r="AH591" t="str">
        <f>IF(ISNUMBER(SEARCH(AH$1,$D591)),"T","")</f>
        <v/>
      </c>
      <c r="AI591" t="str">
        <f>IF(ISNUMBER(SEARCH(AI$1,$D591)),"T","")</f>
        <v/>
      </c>
      <c r="AJ591" t="str">
        <f>IF(ISNUMBER(SEARCH(AJ$1,$D591)),"T","")</f>
        <v/>
      </c>
      <c r="AK591" t="str">
        <f>IF(ISNUMBER(SEARCH(AK$1,$D591)),"T","")</f>
        <v/>
      </c>
      <c r="AL591" t="str">
        <f>IF(ISNUMBER(SEARCH(AL$1,$D591)),"T","")</f>
        <v/>
      </c>
      <c r="AM591" t="str">
        <f>IF(ISNUMBER(SEARCH(AM$1,$D591)),"T","")</f>
        <v/>
      </c>
      <c r="AN591" t="str">
        <f>IF(ISNUMBER(SEARCH(AN$1,$D591)),"T","")</f>
        <v/>
      </c>
      <c r="AO591" t="str">
        <f>IF(ISNUMBER(SEARCH(AO$1,$D591)),"T","")</f>
        <v/>
      </c>
      <c r="AP591" t="str">
        <f>IF(ISNUMBER(SEARCH(AP$1,$D591)),"T","")</f>
        <v/>
      </c>
      <c r="AQ591" t="str">
        <f>IF(ISNUMBER(SEARCH(AQ$1,$D591)),"T","")</f>
        <v/>
      </c>
      <c r="AR591" t="str">
        <f>IF(ISNUMBER(SEARCH(AR$1,$D591)),"T","")</f>
        <v/>
      </c>
      <c r="AS591" t="str">
        <f>IF(ISNUMBER(SEARCH(AS$1,$D591)),"T","")</f>
        <v/>
      </c>
      <c r="AT591" t="str">
        <f>IF(ISNUMBER(SEARCH(AT$1,$D591)),"T","")</f>
        <v/>
      </c>
      <c r="AU591" t="str">
        <f>IF(ISNUMBER(SEARCH(AU$1,$D591)),"T","")</f>
        <v/>
      </c>
      <c r="AV591" t="str">
        <f>IF(ISNUMBER(SEARCH(AV$1,$D591)),"T","")</f>
        <v/>
      </c>
    </row>
    <row r="592" spans="1:48" x14ac:dyDescent="0.85">
      <c r="A592">
        <v>77</v>
      </c>
      <c r="B592" t="s">
        <v>190</v>
      </c>
      <c r="C592" t="s">
        <v>191</v>
      </c>
      <c r="D592" t="s">
        <v>160</v>
      </c>
      <c r="E592">
        <v>1</v>
      </c>
      <c r="F592">
        <v>50</v>
      </c>
      <c r="G592">
        <v>85</v>
      </c>
      <c r="H592">
        <v>55</v>
      </c>
      <c r="I592">
        <v>65</v>
      </c>
      <c r="J592">
        <v>65</v>
      </c>
      <c r="K592">
        <v>90</v>
      </c>
      <c r="L592">
        <f>MAX(G592,I592)</f>
        <v>85</v>
      </c>
      <c r="M592">
        <f>MIN(H592,J592)</f>
        <v>55</v>
      </c>
      <c r="N592" s="1">
        <f>(F592*2+31)/2+60</f>
        <v>125.5</v>
      </c>
      <c r="O592" s="1">
        <f>(L592*2+31)/2+5</f>
        <v>105.5</v>
      </c>
      <c r="P592" s="1">
        <f>(M592*2+31)/2+5</f>
        <v>75.5</v>
      </c>
      <c r="Q592" s="1">
        <f>N592*P592</f>
        <v>9475.25</v>
      </c>
      <c r="R592" s="1">
        <f>((H592*2+31)/2+5)*N592</f>
        <v>9475.25</v>
      </c>
      <c r="S592" s="1">
        <f>((J592*2+31)/2+5)*N592</f>
        <v>10730.25</v>
      </c>
      <c r="T592" s="1">
        <v>241.87018527088014</v>
      </c>
      <c r="U592" s="1">
        <f>IF(T592&lt;200, 0, T592)</f>
        <v>241.87018527088014</v>
      </c>
      <c r="V592" s="5">
        <f>U592*O592</f>
        <v>25517.304546077856</v>
      </c>
      <c r="W592" s="2">
        <f>Q592/(constants!$B$1 * constants!$B$2 * (110/250) * AVERAGE(0.8, 1) * 1.5)</f>
        <v>1.4517191680724952</v>
      </c>
      <c r="X592" s="3">
        <v>0.63246949588904944</v>
      </c>
      <c r="Y592" s="1">
        <f>(W592+X592)*O592</f>
        <v>219.88190404794295</v>
      </c>
      <c r="Z592" s="7">
        <v>1.1000000000000001</v>
      </c>
      <c r="AA592" s="7">
        <v>1</v>
      </c>
      <c r="AB592" s="1">
        <f>Y592*Z592*AA592</f>
        <v>241.87009445273728</v>
      </c>
      <c r="AC592" t="str">
        <f>CONCATENATE("https://wiki.52poke.com/wiki/", B592)</f>
        <v>https://wiki.52poke.com/wiki/小火马</v>
      </c>
      <c r="AD592" s="6">
        <f>(T592-AB592)^2</f>
        <v>8.2479350735566683E-9</v>
      </c>
      <c r="AE592" t="str">
        <f>IF(ISNUMBER(SEARCH(AE$1,$D592)),"T","")</f>
        <v/>
      </c>
      <c r="AF592" t="str">
        <f>IF(ISNUMBER(SEARCH(AF$1,$D592)),"T","")</f>
        <v/>
      </c>
      <c r="AG592" t="str">
        <f>IF(ISNUMBER(SEARCH(AG$1,$D592)),"T","")</f>
        <v/>
      </c>
      <c r="AH592" t="str">
        <f>IF(ISNUMBER(SEARCH(AH$1,$D592)),"T","")</f>
        <v/>
      </c>
      <c r="AI592" t="str">
        <f>IF(ISNUMBER(SEARCH(AI$1,$D592)),"T","")</f>
        <v/>
      </c>
      <c r="AJ592" t="str">
        <f>IF(ISNUMBER(SEARCH(AJ$1,$D592)),"T","")</f>
        <v/>
      </c>
      <c r="AK592" t="str">
        <f>IF(ISNUMBER(SEARCH(AK$1,$D592)),"T","")</f>
        <v/>
      </c>
      <c r="AL592" t="str">
        <f>IF(ISNUMBER(SEARCH(AL$1,$D592)),"T","")</f>
        <v/>
      </c>
      <c r="AM592" t="str">
        <f>IF(ISNUMBER(SEARCH(AM$1,$D592)),"T","")</f>
        <v/>
      </c>
      <c r="AN592" t="str">
        <f>IF(ISNUMBER(SEARCH(AN$1,$D592)),"T","")</f>
        <v/>
      </c>
      <c r="AO592" t="str">
        <f>IF(ISNUMBER(SEARCH(AO$1,$D592)),"T","")</f>
        <v>T</v>
      </c>
      <c r="AP592" t="str">
        <f>IF(ISNUMBER(SEARCH(AP$1,$D592)),"T","")</f>
        <v/>
      </c>
      <c r="AQ592" t="str">
        <f>IF(ISNUMBER(SEARCH(AQ$1,$D592)),"T","")</f>
        <v/>
      </c>
      <c r="AR592" t="str">
        <f>IF(ISNUMBER(SEARCH(AR$1,$D592)),"T","")</f>
        <v/>
      </c>
      <c r="AS592" t="str">
        <f>IF(ISNUMBER(SEARCH(AS$1,$D592)),"T","")</f>
        <v/>
      </c>
      <c r="AT592" t="str">
        <f>IF(ISNUMBER(SEARCH(AT$1,$D592)),"T","")</f>
        <v/>
      </c>
      <c r="AU592" t="str">
        <f>IF(ISNUMBER(SEARCH(AU$1,$D592)),"T","")</f>
        <v/>
      </c>
      <c r="AV592" t="str">
        <f>IF(ISNUMBER(SEARCH(AV$1,$D592)),"T","")</f>
        <v/>
      </c>
    </row>
    <row r="593" spans="1:48" x14ac:dyDescent="0.85">
      <c r="A593">
        <v>206</v>
      </c>
      <c r="B593" t="s">
        <v>484</v>
      </c>
      <c r="C593" t="s">
        <v>485</v>
      </c>
      <c r="D593" t="s">
        <v>265</v>
      </c>
      <c r="E593">
        <v>2</v>
      </c>
      <c r="F593">
        <v>100</v>
      </c>
      <c r="G593">
        <v>70</v>
      </c>
      <c r="H593">
        <v>70</v>
      </c>
      <c r="I593">
        <v>65</v>
      </c>
      <c r="J593">
        <v>65</v>
      </c>
      <c r="K593">
        <v>45</v>
      </c>
      <c r="L593">
        <f>MAX(G593,I593)</f>
        <v>70</v>
      </c>
      <c r="M593">
        <f>MIN(H593,J593)</f>
        <v>65</v>
      </c>
      <c r="N593" s="1">
        <f>(F593*2+31)/2+60</f>
        <v>175.5</v>
      </c>
      <c r="O593" s="1">
        <f>(L593*2+31)/2+5</f>
        <v>90.5</v>
      </c>
      <c r="P593" s="1">
        <f>(M593*2+31)/2+5</f>
        <v>85.5</v>
      </c>
      <c r="Q593" s="1">
        <f>N593*P593</f>
        <v>15005.25</v>
      </c>
      <c r="R593" s="1">
        <f>((H593*2+31)/2+5)*N593</f>
        <v>15882.75</v>
      </c>
      <c r="S593" s="1">
        <f>((J593*2+31)/2+5)*N593</f>
        <v>15005.25</v>
      </c>
      <c r="T593" s="1">
        <v>241.78102799669321</v>
      </c>
      <c r="U593" s="1">
        <f>IF(T593&lt;200, 0, T593)</f>
        <v>241.78102799669321</v>
      </c>
      <c r="V593" s="5">
        <f>U593*O593</f>
        <v>21881.183033700734</v>
      </c>
      <c r="W593" s="2">
        <f>Q593/(constants!$B$1 * constants!$B$2 * (110/250) * AVERAGE(0.8, 1) * 1.5)</f>
        <v>2.2989798735357705</v>
      </c>
      <c r="X593" s="3">
        <v>0.12975849535786266</v>
      </c>
      <c r="Y593" s="1">
        <f>(W593+X593)*O593</f>
        <v>219.80082238487378</v>
      </c>
      <c r="Z593" s="7">
        <v>1.1000000000000001</v>
      </c>
      <c r="AA593" s="7">
        <v>1</v>
      </c>
      <c r="AB593" s="1">
        <f>Y593*Z593*AA593</f>
        <v>241.78090462336118</v>
      </c>
      <c r="AC593" t="str">
        <f>CONCATENATE("https://wiki.52poke.com/wiki/", B593)</f>
        <v>https://wiki.52poke.com/wiki/土龙弟弟</v>
      </c>
      <c r="AD593" s="6">
        <f>(T593-AB593)^2</f>
        <v>1.5220979056307105E-8</v>
      </c>
      <c r="AE593" t="str">
        <f>IF(ISNUMBER(SEARCH(AE$1,$D593)),"T","")</f>
        <v>T</v>
      </c>
      <c r="AF593" t="str">
        <f>IF(ISNUMBER(SEARCH(AF$1,$D593)),"T","")</f>
        <v/>
      </c>
      <c r="AG593" t="str">
        <f>IF(ISNUMBER(SEARCH(AG$1,$D593)),"T","")</f>
        <v/>
      </c>
      <c r="AH593" t="str">
        <f>IF(ISNUMBER(SEARCH(AH$1,$D593)),"T","")</f>
        <v/>
      </c>
      <c r="AI593" t="str">
        <f>IF(ISNUMBER(SEARCH(AI$1,$D593)),"T","")</f>
        <v/>
      </c>
      <c r="AJ593" t="str">
        <f>IF(ISNUMBER(SEARCH(AJ$1,$D593)),"T","")</f>
        <v/>
      </c>
      <c r="AK593" t="str">
        <f>IF(ISNUMBER(SEARCH(AK$1,$D593)),"T","")</f>
        <v/>
      </c>
      <c r="AL593" t="str">
        <f>IF(ISNUMBER(SEARCH(AL$1,$D593)),"T","")</f>
        <v/>
      </c>
      <c r="AM593" t="str">
        <f>IF(ISNUMBER(SEARCH(AM$1,$D593)),"T","")</f>
        <v/>
      </c>
      <c r="AN593" t="str">
        <f>IF(ISNUMBER(SEARCH(AN$1,$D593)),"T","")</f>
        <v/>
      </c>
      <c r="AO593" t="str">
        <f>IF(ISNUMBER(SEARCH(AO$1,$D593)),"T","")</f>
        <v/>
      </c>
      <c r="AP593" t="str">
        <f>IF(ISNUMBER(SEARCH(AP$1,$D593)),"T","")</f>
        <v/>
      </c>
      <c r="AQ593" t="str">
        <f>IF(ISNUMBER(SEARCH(AQ$1,$D593)),"T","")</f>
        <v/>
      </c>
      <c r="AR593" t="str">
        <f>IF(ISNUMBER(SEARCH(AR$1,$D593)),"T","")</f>
        <v/>
      </c>
      <c r="AS593" t="str">
        <f>IF(ISNUMBER(SEARCH(AS$1,$D593)),"T","")</f>
        <v/>
      </c>
      <c r="AT593" t="str">
        <f>IF(ISNUMBER(SEARCH(AT$1,$D593)),"T","")</f>
        <v/>
      </c>
      <c r="AU593" t="str">
        <f>IF(ISNUMBER(SEARCH(AU$1,$D593)),"T","")</f>
        <v/>
      </c>
      <c r="AV593" t="str">
        <f>IF(ISNUMBER(SEARCH(AV$1,$D593)),"T","")</f>
        <v/>
      </c>
    </row>
    <row r="594" spans="1:48" x14ac:dyDescent="0.85">
      <c r="A594">
        <v>502</v>
      </c>
      <c r="B594" t="s">
        <v>1129</v>
      </c>
      <c r="C594" t="s">
        <v>1130</v>
      </c>
      <c r="D594" t="s">
        <v>25</v>
      </c>
      <c r="E594">
        <v>5</v>
      </c>
      <c r="F594">
        <v>75</v>
      </c>
      <c r="G594">
        <v>75</v>
      </c>
      <c r="H594">
        <v>60</v>
      </c>
      <c r="I594">
        <v>83</v>
      </c>
      <c r="J594">
        <v>60</v>
      </c>
      <c r="K594">
        <v>60</v>
      </c>
      <c r="L594">
        <f>MAX(G594,I594)</f>
        <v>83</v>
      </c>
      <c r="M594">
        <f>MIN(H594,J594)</f>
        <v>60</v>
      </c>
      <c r="N594" s="1">
        <f>(F594*2+31)/2+60</f>
        <v>150.5</v>
      </c>
      <c r="O594" s="1">
        <f>(L594*2+31)/2+5</f>
        <v>103.5</v>
      </c>
      <c r="P594" s="1">
        <f>(M594*2+31)/2+5</f>
        <v>80.5</v>
      </c>
      <c r="Q594" s="1">
        <f>N594*P594</f>
        <v>12115.25</v>
      </c>
      <c r="R594" s="1">
        <f>((H594*2+31)/2+5)*N594</f>
        <v>12115.25</v>
      </c>
      <c r="S594" s="1">
        <f>((J594*2+31)/2+5)*N594</f>
        <v>12115.25</v>
      </c>
      <c r="T594" s="1">
        <v>240.89481317572577</v>
      </c>
      <c r="U594" s="1">
        <f>IF(T594&lt;200, 0, T594)</f>
        <v>240.89481317572577</v>
      </c>
      <c r="V594" s="5">
        <f>U594*O594</f>
        <v>24932.613163687616</v>
      </c>
      <c r="W594" s="2">
        <f>Q594/(constants!$B$1 * constants!$B$2 * (110/250) * AVERAGE(0.8, 1) * 1.5)</f>
        <v>1.8561980582032451</v>
      </c>
      <c r="X594" s="3">
        <v>0.25969741175845806</v>
      </c>
      <c r="Y594" s="1">
        <f>(W594+X594)*O594</f>
        <v>218.99518114103631</v>
      </c>
      <c r="Z594" s="7">
        <v>1.1000000000000001</v>
      </c>
      <c r="AA594" s="7">
        <v>1</v>
      </c>
      <c r="AB594" s="1">
        <f>Y594*Z594*AA594</f>
        <v>240.89469925513995</v>
      </c>
      <c r="AC594" t="str">
        <f>CONCATENATE("https://wiki.52poke.com/wiki/", B594)</f>
        <v>https://wiki.52poke.com/wiki/双刃丸</v>
      </c>
      <c r="AD594" s="6">
        <f>(T594-AB594)^2</f>
        <v>1.2977899873127766E-8</v>
      </c>
      <c r="AE594" t="str">
        <f>IF(ISNUMBER(SEARCH(AE$1,$D594)),"T","")</f>
        <v/>
      </c>
      <c r="AF594" t="str">
        <f>IF(ISNUMBER(SEARCH(AF$1,$D594)),"T","")</f>
        <v/>
      </c>
      <c r="AG594" t="str">
        <f>IF(ISNUMBER(SEARCH(AG$1,$D594)),"T","")</f>
        <v>T</v>
      </c>
      <c r="AH594" t="str">
        <f>IF(ISNUMBER(SEARCH(AH$1,$D594)),"T","")</f>
        <v/>
      </c>
      <c r="AI594" t="str">
        <f>IF(ISNUMBER(SEARCH(AI$1,$D594)),"T","")</f>
        <v/>
      </c>
      <c r="AJ594" t="str">
        <f>IF(ISNUMBER(SEARCH(AJ$1,$D594)),"T","")</f>
        <v/>
      </c>
      <c r="AK594" t="str">
        <f>IF(ISNUMBER(SEARCH(AK$1,$D594)),"T","")</f>
        <v/>
      </c>
      <c r="AL594" t="str">
        <f>IF(ISNUMBER(SEARCH(AL$1,$D594)),"T","")</f>
        <v/>
      </c>
      <c r="AM594" t="str">
        <f>IF(ISNUMBER(SEARCH(AM$1,$D594)),"T","")</f>
        <v/>
      </c>
      <c r="AN594" t="str">
        <f>IF(ISNUMBER(SEARCH(AN$1,$D594)),"T","")</f>
        <v/>
      </c>
      <c r="AO594" t="str">
        <f>IF(ISNUMBER(SEARCH(AO$1,$D594)),"T","")</f>
        <v/>
      </c>
      <c r="AP594" t="str">
        <f>IF(ISNUMBER(SEARCH(AP$1,$D594)),"T","")</f>
        <v/>
      </c>
      <c r="AQ594" t="str">
        <f>IF(ISNUMBER(SEARCH(AQ$1,$D594)),"T","")</f>
        <v/>
      </c>
      <c r="AR594" t="str">
        <f>IF(ISNUMBER(SEARCH(AR$1,$D594)),"T","")</f>
        <v/>
      </c>
      <c r="AS594" t="str">
        <f>IF(ISNUMBER(SEARCH(AS$1,$D594)),"T","")</f>
        <v/>
      </c>
      <c r="AT594" t="str">
        <f>IF(ISNUMBER(SEARCH(AT$1,$D594)),"T","")</f>
        <v/>
      </c>
      <c r="AU594" t="str">
        <f>IF(ISNUMBER(SEARCH(AU$1,$D594)),"T","")</f>
        <v/>
      </c>
      <c r="AV594" t="str">
        <f>IF(ISNUMBER(SEARCH(AV$1,$D594)),"T","")</f>
        <v/>
      </c>
    </row>
    <row r="595" spans="1:48" x14ac:dyDescent="0.85">
      <c r="A595">
        <v>222</v>
      </c>
      <c r="B595" t="s">
        <v>523</v>
      </c>
      <c r="C595" t="s">
        <v>524</v>
      </c>
      <c r="D595" t="s">
        <v>470</v>
      </c>
      <c r="E595">
        <v>2</v>
      </c>
      <c r="F595">
        <v>65</v>
      </c>
      <c r="G595">
        <v>55</v>
      </c>
      <c r="H595">
        <v>95</v>
      </c>
      <c r="I595">
        <v>65</v>
      </c>
      <c r="J595">
        <v>95</v>
      </c>
      <c r="K595">
        <v>35</v>
      </c>
      <c r="L595">
        <f>MAX(G595,I595)</f>
        <v>65</v>
      </c>
      <c r="M595">
        <f>MIN(H595,J595)</f>
        <v>95</v>
      </c>
      <c r="N595" s="1">
        <f>(F595*2+31)/2+60</f>
        <v>140.5</v>
      </c>
      <c r="O595" s="1">
        <f>(L595*2+31)/2+5</f>
        <v>85.5</v>
      </c>
      <c r="P595" s="1">
        <f>(M595*2+31)/2+5</f>
        <v>115.5</v>
      </c>
      <c r="Q595" s="1">
        <f>N595*P595</f>
        <v>16227.75</v>
      </c>
      <c r="R595" s="1">
        <f>((H595*2+31)/2+5)*N595</f>
        <v>16227.75</v>
      </c>
      <c r="S595" s="1">
        <f>((J595*2+31)/2+5)*N595</f>
        <v>16227.75</v>
      </c>
      <c r="T595" s="1">
        <v>239.96532428308484</v>
      </c>
      <c r="U595" s="1">
        <f>IF(T595&lt;200, 0, T595)</f>
        <v>239.96532428308484</v>
      </c>
      <c r="V595" s="5">
        <f>U595*O595</f>
        <v>20517.035226203752</v>
      </c>
      <c r="W595" s="2">
        <f>Q595/(constants!$B$1 * constants!$B$2 * (110/250) * AVERAGE(0.8, 1) * 1.5)</f>
        <v>2.4862811777724532</v>
      </c>
      <c r="X595" s="3">
        <v>6.5182918238997023E-2</v>
      </c>
      <c r="Y595" s="1">
        <f>(W595+X595)*O595</f>
        <v>218.15018020897898</v>
      </c>
      <c r="Z595" s="7">
        <v>1.1000000000000001</v>
      </c>
      <c r="AA595" s="7">
        <v>1</v>
      </c>
      <c r="AB595" s="1">
        <f>Y595*Z595*AA595</f>
        <v>239.9651982298769</v>
      </c>
      <c r="AC595" t="str">
        <f>CONCATENATE("https://wiki.52poke.com/wiki/", B595)</f>
        <v>https://wiki.52poke.com/wiki/太阳珊瑚</v>
      </c>
      <c r="AD595" s="6">
        <f>(T595-AB595)^2</f>
        <v>1.588941123087667E-8</v>
      </c>
      <c r="AE595" t="str">
        <f>IF(ISNUMBER(SEARCH(AE$1,$D595)),"T","")</f>
        <v/>
      </c>
      <c r="AF595" t="str">
        <f>IF(ISNUMBER(SEARCH(AF$1,$D595)),"T","")</f>
        <v/>
      </c>
      <c r="AG595" t="str">
        <f>IF(ISNUMBER(SEARCH(AG$1,$D595)),"T","")</f>
        <v/>
      </c>
      <c r="AH595" t="str">
        <f>IF(ISNUMBER(SEARCH(AH$1,$D595)),"T","")</f>
        <v/>
      </c>
      <c r="AI595" t="str">
        <f>IF(ISNUMBER(SEARCH(AI$1,$D595)),"T","")</f>
        <v/>
      </c>
      <c r="AJ595" t="str">
        <f>IF(ISNUMBER(SEARCH(AJ$1,$D595)),"T","")</f>
        <v/>
      </c>
      <c r="AK595" t="str">
        <f>IF(ISNUMBER(SEARCH(AK$1,$D595)),"T","")</f>
        <v/>
      </c>
      <c r="AL595" t="str">
        <f>IF(ISNUMBER(SEARCH(AL$1,$D595)),"T","")</f>
        <v/>
      </c>
      <c r="AM595" t="str">
        <f>IF(ISNUMBER(SEARCH(AM$1,$D595)),"T","")</f>
        <v/>
      </c>
      <c r="AN595" t="str">
        <f>IF(ISNUMBER(SEARCH(AN$1,$D595)),"T","")</f>
        <v/>
      </c>
      <c r="AO595" t="str">
        <f>IF(ISNUMBER(SEARCH(AO$1,$D595)),"T","")</f>
        <v/>
      </c>
      <c r="AP595" t="str">
        <f>IF(ISNUMBER(SEARCH(AP$1,$D595)),"T","")</f>
        <v/>
      </c>
      <c r="AQ595" t="str">
        <f>IF(ISNUMBER(SEARCH(AQ$1,$D595)),"T","")</f>
        <v/>
      </c>
      <c r="AR595" t="str">
        <f>IF(ISNUMBER(SEARCH(AR$1,$D595)),"T","")</f>
        <v>T</v>
      </c>
      <c r="AS595" t="str">
        <f>IF(ISNUMBER(SEARCH(AS$1,$D595)),"T","")</f>
        <v/>
      </c>
      <c r="AT595" t="str">
        <f>IF(ISNUMBER(SEARCH(AT$1,$D595)),"T","")</f>
        <v/>
      </c>
      <c r="AU595" t="str">
        <f>IF(ISNUMBER(SEARCH(AU$1,$D595)),"T","")</f>
        <v/>
      </c>
      <c r="AV595" t="str">
        <f>IF(ISNUMBER(SEARCH(AV$1,$D595)),"T","")</f>
        <v/>
      </c>
    </row>
    <row r="596" spans="1:48" x14ac:dyDescent="0.85">
      <c r="A596">
        <v>414</v>
      </c>
      <c r="B596" t="s">
        <v>938</v>
      </c>
      <c r="C596" t="s">
        <v>939</v>
      </c>
      <c r="D596" t="s">
        <v>37</v>
      </c>
      <c r="E596">
        <v>4</v>
      </c>
      <c r="F596">
        <v>70</v>
      </c>
      <c r="G596">
        <v>94</v>
      </c>
      <c r="H596">
        <v>50</v>
      </c>
      <c r="I596">
        <v>94</v>
      </c>
      <c r="J596">
        <v>50</v>
      </c>
      <c r="K596">
        <v>66</v>
      </c>
      <c r="L596">
        <f>MAX(G596,I596)</f>
        <v>94</v>
      </c>
      <c r="M596">
        <f>MIN(H596,J596)</f>
        <v>50</v>
      </c>
      <c r="N596" s="1">
        <f>(F596*2+31)/2+60</f>
        <v>145.5</v>
      </c>
      <c r="O596" s="1">
        <f>(L596*2+31)/2+5</f>
        <v>114.5</v>
      </c>
      <c r="P596" s="1">
        <f>(M596*2+31)/2+5</f>
        <v>70.5</v>
      </c>
      <c r="Q596" s="1">
        <f>N596*P596</f>
        <v>10257.75</v>
      </c>
      <c r="R596" s="1">
        <f>((H596*2+31)/2+5)*N596</f>
        <v>10257.75</v>
      </c>
      <c r="S596" s="1">
        <f>((J596*2+31)/2+5)*N596</f>
        <v>10257.75</v>
      </c>
      <c r="T596" s="1">
        <v>239.3659557200821</v>
      </c>
      <c r="U596" s="1">
        <f>IF(T596&lt;200, 0, T596)</f>
        <v>239.3659557200821</v>
      </c>
      <c r="V596" s="5">
        <f>U596*O596</f>
        <v>27407.401929949399</v>
      </c>
      <c r="W596" s="2">
        <f>Q596/(constants!$B$1 * constants!$B$2 * (110/250) * AVERAGE(0.8, 1) * 1.5)</f>
        <v>1.5716073239540529</v>
      </c>
      <c r="X596" s="3">
        <v>0.32887579644702236</v>
      </c>
      <c r="Y596" s="1">
        <f>(W596+X596)*O596</f>
        <v>217.60531728592312</v>
      </c>
      <c r="Z596" s="7">
        <v>1.1000000000000001</v>
      </c>
      <c r="AA596" s="7">
        <v>1</v>
      </c>
      <c r="AB596" s="1">
        <f>Y596*Z596*AA596</f>
        <v>239.36584901451545</v>
      </c>
      <c r="AC596" t="str">
        <f>CONCATENATE("https://wiki.52poke.com/wiki/", B596)</f>
        <v>https://wiki.52poke.com/wiki/绅士蛾</v>
      </c>
      <c r="AD596" s="6">
        <f>(T596-AB596)^2</f>
        <v>1.1386077954320423E-8</v>
      </c>
      <c r="AE596" t="str">
        <f>IF(ISNUMBER(SEARCH(AE$1,$D596)),"T","")</f>
        <v/>
      </c>
      <c r="AF596" t="str">
        <f>IF(ISNUMBER(SEARCH(AF$1,$D596)),"T","")</f>
        <v/>
      </c>
      <c r="AG596" t="str">
        <f>IF(ISNUMBER(SEARCH(AG$1,$D596)),"T","")</f>
        <v/>
      </c>
      <c r="AH596" t="str">
        <f>IF(ISNUMBER(SEARCH(AH$1,$D596)),"T","")</f>
        <v/>
      </c>
      <c r="AI596" t="str">
        <f>IF(ISNUMBER(SEARCH(AI$1,$D596)),"T","")</f>
        <v/>
      </c>
      <c r="AJ596" t="str">
        <f>IF(ISNUMBER(SEARCH(AJ$1,$D596)),"T","")</f>
        <v/>
      </c>
      <c r="AK596" t="str">
        <f>IF(ISNUMBER(SEARCH(AK$1,$D596)),"T","")</f>
        <v/>
      </c>
      <c r="AL596" t="str">
        <f>IF(ISNUMBER(SEARCH(AL$1,$D596)),"T","")</f>
        <v/>
      </c>
      <c r="AM596" t="str">
        <f>IF(ISNUMBER(SEARCH(AM$1,$D596)),"T","")</f>
        <v/>
      </c>
      <c r="AN596" t="str">
        <f>IF(ISNUMBER(SEARCH(AN$1,$D596)),"T","")</f>
        <v>T</v>
      </c>
      <c r="AO596" t="str">
        <f>IF(ISNUMBER(SEARCH(AO$1,$D596)),"T","")</f>
        <v/>
      </c>
      <c r="AP596" t="str">
        <f>IF(ISNUMBER(SEARCH(AP$1,$D596)),"T","")</f>
        <v>T</v>
      </c>
      <c r="AQ596" t="str">
        <f>IF(ISNUMBER(SEARCH(AQ$1,$D596)),"T","")</f>
        <v/>
      </c>
      <c r="AR596" t="str">
        <f>IF(ISNUMBER(SEARCH(AR$1,$D596)),"T","")</f>
        <v/>
      </c>
      <c r="AS596" t="str">
        <f>IF(ISNUMBER(SEARCH(AS$1,$D596)),"T","")</f>
        <v/>
      </c>
      <c r="AT596" t="str">
        <f>IF(ISNUMBER(SEARCH(AT$1,$D596)),"T","")</f>
        <v/>
      </c>
      <c r="AU596" t="str">
        <f>IF(ISNUMBER(SEARCH(AU$1,$D596)),"T","")</f>
        <v/>
      </c>
      <c r="AV596" t="str">
        <f>IF(ISNUMBER(SEARCH(AV$1,$D596)),"T","")</f>
        <v/>
      </c>
    </row>
    <row r="597" spans="1:48" x14ac:dyDescent="0.85">
      <c r="A597">
        <v>352</v>
      </c>
      <c r="B597" t="s">
        <v>807</v>
      </c>
      <c r="C597" t="s">
        <v>808</v>
      </c>
      <c r="D597" t="s">
        <v>265</v>
      </c>
      <c r="E597">
        <v>3</v>
      </c>
      <c r="F597">
        <v>60</v>
      </c>
      <c r="G597">
        <v>90</v>
      </c>
      <c r="H597">
        <v>70</v>
      </c>
      <c r="I597">
        <v>60</v>
      </c>
      <c r="J597">
        <v>120</v>
      </c>
      <c r="K597">
        <v>40</v>
      </c>
      <c r="L597">
        <f>MAX(G597,I597)</f>
        <v>90</v>
      </c>
      <c r="M597">
        <f>MIN(H597,J597)</f>
        <v>70</v>
      </c>
      <c r="N597" s="1">
        <f>(F597*2+31)/2+60</f>
        <v>135.5</v>
      </c>
      <c r="O597" s="1">
        <f>(L597*2+31)/2+5</f>
        <v>110.5</v>
      </c>
      <c r="P597" s="1">
        <f>(M597*2+31)/2+5</f>
        <v>90.5</v>
      </c>
      <c r="Q597" s="1">
        <f>N597*P597</f>
        <v>12262.75</v>
      </c>
      <c r="R597" s="1">
        <f>((H597*2+31)/2+5)*N597</f>
        <v>12262.75</v>
      </c>
      <c r="S597" s="1">
        <f>((J597*2+31)/2+5)*N597</f>
        <v>19037.75</v>
      </c>
      <c r="T597" s="1">
        <v>239.13461061618065</v>
      </c>
      <c r="U597" s="1">
        <f>IF(T597&lt;200, 0, T597)</f>
        <v>239.13461061618065</v>
      </c>
      <c r="V597" s="5">
        <f>U597*O597</f>
        <v>26424.374473087963</v>
      </c>
      <c r="W597" s="2">
        <f>Q597/(constants!$B$1 * constants!$B$2 * (110/250) * AVERAGE(0.8, 1) * 1.5)</f>
        <v>1.8787967840722928</v>
      </c>
      <c r="X597" s="3">
        <v>8.8578678783025944E-2</v>
      </c>
      <c r="Y597" s="1">
        <f>(W597+X597)*O597</f>
        <v>217.39498864551271</v>
      </c>
      <c r="Z597" s="7">
        <v>1.1000000000000001</v>
      </c>
      <c r="AA597" s="7">
        <v>1</v>
      </c>
      <c r="AB597" s="1">
        <f>Y597*Z597*AA597</f>
        <v>239.13448751006399</v>
      </c>
      <c r="AC597" t="str">
        <f>CONCATENATE("https://wiki.52poke.com/wiki/", B597)</f>
        <v>https://wiki.52poke.com/wiki/变隐龙</v>
      </c>
      <c r="AD597" s="6">
        <f>(T597-AB597)^2</f>
        <v>1.5155115959269276E-8</v>
      </c>
      <c r="AE597" t="str">
        <f>IF(ISNUMBER(SEARCH(AE$1,$D597)),"T","")</f>
        <v>T</v>
      </c>
      <c r="AF597" t="str">
        <f>IF(ISNUMBER(SEARCH(AF$1,$D597)),"T","")</f>
        <v/>
      </c>
      <c r="AG597" t="str">
        <f>IF(ISNUMBER(SEARCH(AG$1,$D597)),"T","")</f>
        <v/>
      </c>
      <c r="AH597" t="str">
        <f>IF(ISNUMBER(SEARCH(AH$1,$D597)),"T","")</f>
        <v/>
      </c>
      <c r="AI597" t="str">
        <f>IF(ISNUMBER(SEARCH(AI$1,$D597)),"T","")</f>
        <v/>
      </c>
      <c r="AJ597" t="str">
        <f>IF(ISNUMBER(SEARCH(AJ$1,$D597)),"T","")</f>
        <v/>
      </c>
      <c r="AK597" t="str">
        <f>IF(ISNUMBER(SEARCH(AK$1,$D597)),"T","")</f>
        <v/>
      </c>
      <c r="AL597" t="str">
        <f>IF(ISNUMBER(SEARCH(AL$1,$D597)),"T","")</f>
        <v/>
      </c>
      <c r="AM597" t="str">
        <f>IF(ISNUMBER(SEARCH(AM$1,$D597)),"T","")</f>
        <v/>
      </c>
      <c r="AN597" t="str">
        <f>IF(ISNUMBER(SEARCH(AN$1,$D597)),"T","")</f>
        <v/>
      </c>
      <c r="AO597" t="str">
        <f>IF(ISNUMBER(SEARCH(AO$1,$D597)),"T","")</f>
        <v/>
      </c>
      <c r="AP597" t="str">
        <f>IF(ISNUMBER(SEARCH(AP$1,$D597)),"T","")</f>
        <v/>
      </c>
      <c r="AQ597" t="str">
        <f>IF(ISNUMBER(SEARCH(AQ$1,$D597)),"T","")</f>
        <v/>
      </c>
      <c r="AR597" t="str">
        <f>IF(ISNUMBER(SEARCH(AR$1,$D597)),"T","")</f>
        <v/>
      </c>
      <c r="AS597" t="str">
        <f>IF(ISNUMBER(SEARCH(AS$1,$D597)),"T","")</f>
        <v/>
      </c>
      <c r="AT597" t="str">
        <f>IF(ISNUMBER(SEARCH(AT$1,$D597)),"T","")</f>
        <v/>
      </c>
      <c r="AU597" t="str">
        <f>IF(ISNUMBER(SEARCH(AU$1,$D597)),"T","")</f>
        <v/>
      </c>
      <c r="AV597" t="str">
        <f>IF(ISNUMBER(SEARCH(AV$1,$D597)),"T","")</f>
        <v/>
      </c>
    </row>
    <row r="598" spans="1:48" x14ac:dyDescent="0.85">
      <c r="A598">
        <v>660</v>
      </c>
      <c r="B598" t="s">
        <v>1466</v>
      </c>
      <c r="C598" t="s">
        <v>1468</v>
      </c>
      <c r="D598" t="s">
        <v>1467</v>
      </c>
      <c r="E598">
        <v>6</v>
      </c>
      <c r="F598">
        <v>85</v>
      </c>
      <c r="G598">
        <v>56</v>
      </c>
      <c r="H598">
        <v>77</v>
      </c>
      <c r="I598">
        <v>50</v>
      </c>
      <c r="J598">
        <v>77</v>
      </c>
      <c r="K598">
        <v>78</v>
      </c>
      <c r="L598">
        <f>MAX(G598,I598)</f>
        <v>56</v>
      </c>
      <c r="M598">
        <f>MIN(H598,J598)</f>
        <v>77</v>
      </c>
      <c r="N598" s="1">
        <f>(F598*2+31)/2+60</f>
        <v>160.5</v>
      </c>
      <c r="O598" s="1">
        <f>(L598*2+31)/2+5</f>
        <v>76.5</v>
      </c>
      <c r="P598" s="1">
        <f>(M598*2+31)/2+5</f>
        <v>97.5</v>
      </c>
      <c r="Q598" s="1">
        <f>N598*P598</f>
        <v>15648.75</v>
      </c>
      <c r="R598" s="1">
        <f>((H598*2+31)/2+5)*N598</f>
        <v>15648.75</v>
      </c>
      <c r="S598" s="1">
        <f>((J598*2+31)/2+5)*N598</f>
        <v>15648.75</v>
      </c>
      <c r="T598" s="1">
        <v>238.89494716176577</v>
      </c>
      <c r="U598" s="1">
        <f>IF(T598&lt;200, 0, T598)</f>
        <v>238.89494716176577</v>
      </c>
      <c r="V598" s="5">
        <f>U598*O598</f>
        <v>18275.463457875081</v>
      </c>
      <c r="W598" s="2">
        <f>Q598/(constants!$B$1 * constants!$B$2 * (110/250) * AVERAGE(0.8, 1) * 1.5)</f>
        <v>2.397571603005141</v>
      </c>
      <c r="X598" s="3">
        <v>0.4413450743736248</v>
      </c>
      <c r="Y598" s="1">
        <f>(W598+X598)*O598</f>
        <v>217.17712581947558</v>
      </c>
      <c r="Z598" s="7">
        <v>1.1000000000000001</v>
      </c>
      <c r="AA598" s="7">
        <v>1</v>
      </c>
      <c r="AB598" s="1">
        <f>Y598*Z598*AA598</f>
        <v>238.89483840142316</v>
      </c>
      <c r="AC598" t="str">
        <f>CONCATENATE("https://wiki.52poke.com/wiki/", B598)</f>
        <v>https://wiki.52poke.com/wiki/掘地兔</v>
      </c>
      <c r="AD598" s="6">
        <f>(T598-AB598)^2</f>
        <v>1.1828812125268441E-8</v>
      </c>
      <c r="AE598" t="str">
        <f>IF(ISNUMBER(SEARCH(AE$1,$D598)),"T","")</f>
        <v>T</v>
      </c>
      <c r="AF598" t="str">
        <f>IF(ISNUMBER(SEARCH(AF$1,$D598)),"T","")</f>
        <v/>
      </c>
      <c r="AG598" t="str">
        <f>IF(ISNUMBER(SEARCH(AG$1,$D598)),"T","")</f>
        <v/>
      </c>
      <c r="AH598" t="str">
        <f>IF(ISNUMBER(SEARCH(AH$1,$D598)),"T","")</f>
        <v/>
      </c>
      <c r="AI598" t="str">
        <f>IF(ISNUMBER(SEARCH(AI$1,$D598)),"T","")</f>
        <v/>
      </c>
      <c r="AJ598" t="str">
        <f>IF(ISNUMBER(SEARCH(AJ$1,$D598)),"T","")</f>
        <v/>
      </c>
      <c r="AK598" t="str">
        <f>IF(ISNUMBER(SEARCH(AK$1,$D598)),"T","")</f>
        <v/>
      </c>
      <c r="AL598" t="str">
        <f>IF(ISNUMBER(SEARCH(AL$1,$D598)),"T","")</f>
        <v/>
      </c>
      <c r="AM598" t="str">
        <f>IF(ISNUMBER(SEARCH(AM$1,$D598)),"T","")</f>
        <v>T</v>
      </c>
      <c r="AN598" t="str">
        <f>IF(ISNUMBER(SEARCH(AN$1,$D598)),"T","")</f>
        <v/>
      </c>
      <c r="AO598" t="str">
        <f>IF(ISNUMBER(SEARCH(AO$1,$D598)),"T","")</f>
        <v/>
      </c>
      <c r="AP598" t="str">
        <f>IF(ISNUMBER(SEARCH(AP$1,$D598)),"T","")</f>
        <v/>
      </c>
      <c r="AQ598" t="str">
        <f>IF(ISNUMBER(SEARCH(AQ$1,$D598)),"T","")</f>
        <v/>
      </c>
      <c r="AR598" t="str">
        <f>IF(ISNUMBER(SEARCH(AR$1,$D598)),"T","")</f>
        <v/>
      </c>
      <c r="AS598" t="str">
        <f>IF(ISNUMBER(SEARCH(AS$1,$D598)),"T","")</f>
        <v/>
      </c>
      <c r="AT598" t="str">
        <f>IF(ISNUMBER(SEARCH(AT$1,$D598)),"T","")</f>
        <v/>
      </c>
      <c r="AU598" t="str">
        <f>IF(ISNUMBER(SEARCH(AU$1,$D598)),"T","")</f>
        <v/>
      </c>
      <c r="AV598" t="str">
        <f>IF(ISNUMBER(SEARCH(AV$1,$D598)),"T","")</f>
        <v/>
      </c>
    </row>
    <row r="599" spans="1:48" x14ac:dyDescent="0.85">
      <c r="A599">
        <v>749</v>
      </c>
      <c r="B599" t="s">
        <v>1663</v>
      </c>
      <c r="C599" t="s">
        <v>1664</v>
      </c>
      <c r="D599" t="s">
        <v>255</v>
      </c>
      <c r="E599">
        <v>7</v>
      </c>
      <c r="F599">
        <v>70</v>
      </c>
      <c r="G599">
        <v>100</v>
      </c>
      <c r="H599">
        <v>70</v>
      </c>
      <c r="I599">
        <v>45</v>
      </c>
      <c r="J599">
        <v>55</v>
      </c>
      <c r="K599">
        <v>45</v>
      </c>
      <c r="L599">
        <f>MAX(G599,I599)</f>
        <v>100</v>
      </c>
      <c r="M599">
        <f>MIN(H599,J599)</f>
        <v>55</v>
      </c>
      <c r="N599" s="1">
        <f>(F599*2+31)/2+60</f>
        <v>145.5</v>
      </c>
      <c r="O599" s="1">
        <f>(L599*2+31)/2+5</f>
        <v>120.5</v>
      </c>
      <c r="P599" s="1">
        <f>(M599*2+31)/2+5</f>
        <v>75.5</v>
      </c>
      <c r="Q599" s="1">
        <f>N599*P599</f>
        <v>10985.25</v>
      </c>
      <c r="R599" s="1">
        <f>((H599*2+31)/2+5)*N599</f>
        <v>13167.75</v>
      </c>
      <c r="S599" s="1">
        <f>((J599*2+31)/2+5)*N599</f>
        <v>10985.25</v>
      </c>
      <c r="T599" s="1">
        <v>238.45318917689497</v>
      </c>
      <c r="U599" s="1">
        <f>IF(T599&lt;200, 0, T599)</f>
        <v>238.45318917689497</v>
      </c>
      <c r="V599" s="5">
        <f>U599*O599</f>
        <v>28733.609295815844</v>
      </c>
      <c r="W599" s="2">
        <f>Q599/(constants!$B$1 * constants!$B$2 * (110/250) * AVERAGE(0.8, 1) * 1.5)</f>
        <v>1.6830688362912196</v>
      </c>
      <c r="X599" s="3">
        <v>0.11589811139218387</v>
      </c>
      <c r="Y599" s="1">
        <f>(W599+X599)*O599</f>
        <v>216.77551719585011</v>
      </c>
      <c r="Z599" s="7">
        <v>1.1000000000000001</v>
      </c>
      <c r="AA599" s="7">
        <v>1</v>
      </c>
      <c r="AB599" s="1">
        <f>Y599*Z599*AA599</f>
        <v>238.45306891543515</v>
      </c>
      <c r="AC599" t="str">
        <f>CONCATENATE("https://wiki.52poke.com/wiki/", B599)</f>
        <v>https://wiki.52poke.com/wiki/泥驴仔</v>
      </c>
      <c r="AD599" s="6">
        <f>(T599-AB599)^2</f>
        <v>1.4462818716307955E-8</v>
      </c>
      <c r="AE599" t="str">
        <f>IF(ISNUMBER(SEARCH(AE$1,$D599)),"T","")</f>
        <v/>
      </c>
      <c r="AF599" t="str">
        <f>IF(ISNUMBER(SEARCH(AF$1,$D599)),"T","")</f>
        <v/>
      </c>
      <c r="AG599" t="str">
        <f>IF(ISNUMBER(SEARCH(AG$1,$D599)),"T","")</f>
        <v/>
      </c>
      <c r="AH599" t="str">
        <f>IF(ISNUMBER(SEARCH(AH$1,$D599)),"T","")</f>
        <v/>
      </c>
      <c r="AI599" t="str">
        <f>IF(ISNUMBER(SEARCH(AI$1,$D599)),"T","")</f>
        <v/>
      </c>
      <c r="AJ599" t="str">
        <f>IF(ISNUMBER(SEARCH(AJ$1,$D599)),"T","")</f>
        <v/>
      </c>
      <c r="AK599" t="str">
        <f>IF(ISNUMBER(SEARCH(AK$1,$D599)),"T","")</f>
        <v/>
      </c>
      <c r="AL599" t="str">
        <f>IF(ISNUMBER(SEARCH(AL$1,$D599)),"T","")</f>
        <v/>
      </c>
      <c r="AM599" t="str">
        <f>IF(ISNUMBER(SEARCH(AM$1,$D599)),"T","")</f>
        <v>T</v>
      </c>
      <c r="AN599" t="str">
        <f>IF(ISNUMBER(SEARCH(AN$1,$D599)),"T","")</f>
        <v/>
      </c>
      <c r="AO599" t="str">
        <f>IF(ISNUMBER(SEARCH(AO$1,$D599)),"T","")</f>
        <v/>
      </c>
      <c r="AP599" t="str">
        <f>IF(ISNUMBER(SEARCH(AP$1,$D599)),"T","")</f>
        <v/>
      </c>
      <c r="AQ599" t="str">
        <f>IF(ISNUMBER(SEARCH(AQ$1,$D599)),"T","")</f>
        <v/>
      </c>
      <c r="AR599" t="str">
        <f>IF(ISNUMBER(SEARCH(AR$1,$D599)),"T","")</f>
        <v/>
      </c>
      <c r="AS599" t="str">
        <f>IF(ISNUMBER(SEARCH(AS$1,$D599)),"T","")</f>
        <v/>
      </c>
      <c r="AT599" t="str">
        <f>IF(ISNUMBER(SEARCH(AT$1,$D599)),"T","")</f>
        <v/>
      </c>
      <c r="AU599" t="str">
        <f>IF(ISNUMBER(SEARCH(AU$1,$D599)),"T","")</f>
        <v/>
      </c>
      <c r="AV599" t="str">
        <f>IF(ISNUMBER(SEARCH(AV$1,$D599)),"T","")</f>
        <v/>
      </c>
    </row>
    <row r="600" spans="1:48" x14ac:dyDescent="0.85">
      <c r="A600">
        <v>117</v>
      </c>
      <c r="B600" t="s">
        <v>286</v>
      </c>
      <c r="C600" t="s">
        <v>287</v>
      </c>
      <c r="D600" t="s">
        <v>25</v>
      </c>
      <c r="E600">
        <v>1</v>
      </c>
      <c r="F600">
        <v>55</v>
      </c>
      <c r="G600">
        <v>65</v>
      </c>
      <c r="H600">
        <v>95</v>
      </c>
      <c r="I600">
        <v>95</v>
      </c>
      <c r="J600">
        <v>45</v>
      </c>
      <c r="K600">
        <v>85</v>
      </c>
      <c r="L600">
        <f>MAX(G600,I600)</f>
        <v>95</v>
      </c>
      <c r="M600">
        <f>MIN(H600,J600)</f>
        <v>45</v>
      </c>
      <c r="N600" s="1">
        <f>(F600*2+31)/2+60</f>
        <v>130.5</v>
      </c>
      <c r="O600" s="1">
        <f>(L600*2+31)/2+5</f>
        <v>115.5</v>
      </c>
      <c r="P600" s="1">
        <f>(M600*2+31)/2+5</f>
        <v>65.5</v>
      </c>
      <c r="Q600" s="1">
        <f>N600*P600</f>
        <v>8547.75</v>
      </c>
      <c r="R600" s="1">
        <f>((H600*2+31)/2+5)*N600</f>
        <v>15072.75</v>
      </c>
      <c r="S600" s="1">
        <f>((J600*2+31)/2+5)*N600</f>
        <v>8547.75</v>
      </c>
      <c r="T600" s="1">
        <v>237.98365625367734</v>
      </c>
      <c r="U600" s="1">
        <f>IF(T600&lt;200, 0, T600)</f>
        <v>237.98365625367734</v>
      </c>
      <c r="V600" s="5">
        <f>U600*O600</f>
        <v>27487.112297299733</v>
      </c>
      <c r="W600" s="2">
        <f>Q600/(constants!$B$1 * constants!$B$2 * (110/250) * AVERAGE(0.8, 1) * 1.5)</f>
        <v>1.3096153155739081</v>
      </c>
      <c r="X600" s="3">
        <v>0.56353357509670565</v>
      </c>
      <c r="Y600" s="1">
        <f>(W600+X600)*O600</f>
        <v>216.34869687245589</v>
      </c>
      <c r="Z600" s="7">
        <v>1.1000000000000001</v>
      </c>
      <c r="AA600" s="7">
        <v>1</v>
      </c>
      <c r="AB600" s="1">
        <f>Y600*Z600*AA600</f>
        <v>237.9835665597015</v>
      </c>
      <c r="AC600" t="str">
        <f>CONCATENATE("https://wiki.52poke.com/wiki/", B600)</f>
        <v>https://wiki.52poke.com/wiki/海刺龙</v>
      </c>
      <c r="AD600" s="6">
        <f>(T600-AB600)^2</f>
        <v>8.0450093015721592E-9</v>
      </c>
      <c r="AE600" t="str">
        <f>IF(ISNUMBER(SEARCH(AE$1,$D600)),"T","")</f>
        <v/>
      </c>
      <c r="AF600" t="str">
        <f>IF(ISNUMBER(SEARCH(AF$1,$D600)),"T","")</f>
        <v/>
      </c>
      <c r="AG600" t="str">
        <f>IF(ISNUMBER(SEARCH(AG$1,$D600)),"T","")</f>
        <v>T</v>
      </c>
      <c r="AH600" t="str">
        <f>IF(ISNUMBER(SEARCH(AH$1,$D600)),"T","")</f>
        <v/>
      </c>
      <c r="AI600" t="str">
        <f>IF(ISNUMBER(SEARCH(AI$1,$D600)),"T","")</f>
        <v/>
      </c>
      <c r="AJ600" t="str">
        <f>IF(ISNUMBER(SEARCH(AJ$1,$D600)),"T","")</f>
        <v/>
      </c>
      <c r="AK600" t="str">
        <f>IF(ISNUMBER(SEARCH(AK$1,$D600)),"T","")</f>
        <v/>
      </c>
      <c r="AL600" t="str">
        <f>IF(ISNUMBER(SEARCH(AL$1,$D600)),"T","")</f>
        <v/>
      </c>
      <c r="AM600" t="str">
        <f>IF(ISNUMBER(SEARCH(AM$1,$D600)),"T","")</f>
        <v/>
      </c>
      <c r="AN600" t="str">
        <f>IF(ISNUMBER(SEARCH(AN$1,$D600)),"T","")</f>
        <v/>
      </c>
      <c r="AO600" t="str">
        <f>IF(ISNUMBER(SEARCH(AO$1,$D600)),"T","")</f>
        <v/>
      </c>
      <c r="AP600" t="str">
        <f>IF(ISNUMBER(SEARCH(AP$1,$D600)),"T","")</f>
        <v/>
      </c>
      <c r="AQ600" t="str">
        <f>IF(ISNUMBER(SEARCH(AQ$1,$D600)),"T","")</f>
        <v/>
      </c>
      <c r="AR600" t="str">
        <f>IF(ISNUMBER(SEARCH(AR$1,$D600)),"T","")</f>
        <v/>
      </c>
      <c r="AS600" t="str">
        <f>IF(ISNUMBER(SEARCH(AS$1,$D600)),"T","")</f>
        <v/>
      </c>
      <c r="AT600" t="str">
        <f>IF(ISNUMBER(SEARCH(AT$1,$D600)),"T","")</f>
        <v/>
      </c>
      <c r="AU600" t="str">
        <f>IF(ISNUMBER(SEARCH(AU$1,$D600)),"T","")</f>
        <v/>
      </c>
      <c r="AV600" t="str">
        <f>IF(ISNUMBER(SEARCH(AV$1,$D600)),"T","")</f>
        <v/>
      </c>
    </row>
    <row r="601" spans="1:48" x14ac:dyDescent="0.85">
      <c r="A601">
        <v>608</v>
      </c>
      <c r="B601" t="s">
        <v>1352</v>
      </c>
      <c r="C601" t="s">
        <v>1353</v>
      </c>
      <c r="D601" t="s">
        <v>1350</v>
      </c>
      <c r="E601">
        <v>5</v>
      </c>
      <c r="F601">
        <v>60</v>
      </c>
      <c r="G601">
        <v>40</v>
      </c>
      <c r="H601">
        <v>60</v>
      </c>
      <c r="I601">
        <v>95</v>
      </c>
      <c r="J601">
        <v>60</v>
      </c>
      <c r="K601">
        <v>55</v>
      </c>
      <c r="L601">
        <f>MAX(G601,I601)</f>
        <v>95</v>
      </c>
      <c r="M601">
        <f>MIN(H601,J601)</f>
        <v>60</v>
      </c>
      <c r="N601" s="1">
        <f>(F601*2+31)/2+60</f>
        <v>135.5</v>
      </c>
      <c r="O601" s="1">
        <f>(L601*2+31)/2+5</f>
        <v>115.5</v>
      </c>
      <c r="P601" s="1">
        <f>(M601*2+31)/2+5</f>
        <v>80.5</v>
      </c>
      <c r="Q601" s="1">
        <f>N601*P601</f>
        <v>10907.75</v>
      </c>
      <c r="R601" s="1">
        <f>((H601*2+31)/2+5)*N601</f>
        <v>10907.75</v>
      </c>
      <c r="S601" s="1">
        <f>((J601*2+31)/2+5)*N601</f>
        <v>10907.75</v>
      </c>
      <c r="T601" s="1">
        <v>237.85087667347062</v>
      </c>
      <c r="U601" s="1">
        <f>IF(T601&lt;200, 0, T601)</f>
        <v>237.85087667347062</v>
      </c>
      <c r="V601" s="5">
        <f>U601*O601</f>
        <v>27471.776255785859</v>
      </c>
      <c r="W601" s="2">
        <f>Q601/(constants!$B$1 * constants!$B$2 * (110/250) * AVERAGE(0.8, 1) * 1.5)</f>
        <v>1.6711949294786692</v>
      </c>
      <c r="X601" s="3">
        <v>0.20090866922532447</v>
      </c>
      <c r="Y601" s="1">
        <f>(W601+X601)*O601</f>
        <v>216.22796565031126</v>
      </c>
      <c r="Z601" s="7">
        <v>1.1000000000000001</v>
      </c>
      <c r="AA601" s="7">
        <v>1</v>
      </c>
      <c r="AB601" s="1">
        <f>Y601*Z601*AA601</f>
        <v>237.8507622153424</v>
      </c>
      <c r="AC601" t="str">
        <f>CONCATENATE("https://wiki.52poke.com/wiki/", B601)</f>
        <v>https://wiki.52poke.com/wiki/灯火幽灵</v>
      </c>
      <c r="AD601" s="6">
        <f>(T601-AB601)^2</f>
        <v>1.3100663116382485E-8</v>
      </c>
      <c r="AE601" t="str">
        <f>IF(ISNUMBER(SEARCH(AE$1,$D601)),"T","")</f>
        <v/>
      </c>
      <c r="AF601" t="str">
        <f>IF(ISNUMBER(SEARCH(AF$1,$D601)),"T","")</f>
        <v>T</v>
      </c>
      <c r="AG601" t="str">
        <f>IF(ISNUMBER(SEARCH(AG$1,$D601)),"T","")</f>
        <v/>
      </c>
      <c r="AH601" t="str">
        <f>IF(ISNUMBER(SEARCH(AH$1,$D601)),"T","")</f>
        <v/>
      </c>
      <c r="AI601" t="str">
        <f>IF(ISNUMBER(SEARCH(AI$1,$D601)),"T","")</f>
        <v/>
      </c>
      <c r="AJ601" t="str">
        <f>IF(ISNUMBER(SEARCH(AJ$1,$D601)),"T","")</f>
        <v/>
      </c>
      <c r="AK601" t="str">
        <f>IF(ISNUMBER(SEARCH(AK$1,$D601)),"T","")</f>
        <v/>
      </c>
      <c r="AL601" t="str">
        <f>IF(ISNUMBER(SEARCH(AL$1,$D601)),"T","")</f>
        <v/>
      </c>
      <c r="AM601" t="str">
        <f>IF(ISNUMBER(SEARCH(AM$1,$D601)),"T","")</f>
        <v/>
      </c>
      <c r="AN601" t="str">
        <f>IF(ISNUMBER(SEARCH(AN$1,$D601)),"T","")</f>
        <v/>
      </c>
      <c r="AO601" t="str">
        <f>IF(ISNUMBER(SEARCH(AO$1,$D601)),"T","")</f>
        <v/>
      </c>
      <c r="AP601" t="str">
        <f>IF(ISNUMBER(SEARCH(AP$1,$D601)),"T","")</f>
        <v/>
      </c>
      <c r="AQ601" t="str">
        <f>IF(ISNUMBER(SEARCH(AQ$1,$D601)),"T","")</f>
        <v/>
      </c>
      <c r="AR601" t="str">
        <f>IF(ISNUMBER(SEARCH(AR$1,$D601)),"T","")</f>
        <v>T</v>
      </c>
      <c r="AS601" t="str">
        <f>IF(ISNUMBER(SEARCH(AS$1,$D601)),"T","")</f>
        <v/>
      </c>
      <c r="AT601" t="str">
        <f>IF(ISNUMBER(SEARCH(AT$1,$D601)),"T","")</f>
        <v/>
      </c>
      <c r="AU601" t="str">
        <f>IF(ISNUMBER(SEARCH(AU$1,$D601)),"T","")</f>
        <v/>
      </c>
      <c r="AV601" t="str">
        <f>IF(ISNUMBER(SEARCH(AV$1,$D601)),"T","")</f>
        <v/>
      </c>
    </row>
    <row r="602" spans="1:48" x14ac:dyDescent="0.85">
      <c r="A602">
        <v>803</v>
      </c>
      <c r="B602" t="s">
        <v>1782</v>
      </c>
      <c r="C602" t="s">
        <v>1783</v>
      </c>
      <c r="D602" t="s">
        <v>63</v>
      </c>
      <c r="E602">
        <v>7</v>
      </c>
      <c r="F602">
        <v>67</v>
      </c>
      <c r="G602">
        <v>73</v>
      </c>
      <c r="H602">
        <v>67</v>
      </c>
      <c r="I602">
        <v>73</v>
      </c>
      <c r="J602">
        <v>67</v>
      </c>
      <c r="K602">
        <v>73</v>
      </c>
      <c r="L602">
        <f>MAX(G602,I602)</f>
        <v>73</v>
      </c>
      <c r="M602">
        <f>MIN(H602,J602)</f>
        <v>67</v>
      </c>
      <c r="N602" s="1">
        <f>(F602*2+31)/2+60</f>
        <v>142.5</v>
      </c>
      <c r="O602" s="1">
        <f>(L602*2+31)/2+5</f>
        <v>93.5</v>
      </c>
      <c r="P602" s="1">
        <f>(M602*2+31)/2+5</f>
        <v>87.5</v>
      </c>
      <c r="Q602" s="1">
        <f>N602*P602</f>
        <v>12468.75</v>
      </c>
      <c r="R602" s="1">
        <f>((H602*2+31)/2+5)*N602</f>
        <v>12468.75</v>
      </c>
      <c r="S602" s="1">
        <f>((J602*2+31)/2+5)*N602</f>
        <v>12468.75</v>
      </c>
      <c r="T602" s="1">
        <v>237.70044656010379</v>
      </c>
      <c r="U602" s="1">
        <f>IF(T602&lt;200, 0, T602)</f>
        <v>237.70044656010379</v>
      </c>
      <c r="V602" s="5">
        <f>U602*O602</f>
        <v>22224.991753369704</v>
      </c>
      <c r="W602" s="2">
        <f>Q602/(constants!$B$1 * constants!$B$2 * (110/250) * AVERAGE(0.8, 1) * 1.5)</f>
        <v>1.9103583944385558</v>
      </c>
      <c r="X602" s="3">
        <v>0.40077763515317433</v>
      </c>
      <c r="Y602" s="1">
        <f>(W602+X602)*O602</f>
        <v>216.09121876682678</v>
      </c>
      <c r="Z602" s="7">
        <v>1.1000000000000001</v>
      </c>
      <c r="AA602" s="7">
        <v>1</v>
      </c>
      <c r="AB602" s="1">
        <f>Y602*Z602*AA602</f>
        <v>237.70034064350949</v>
      </c>
      <c r="AC602" t="str">
        <f>CONCATENATE("https://wiki.52poke.com/wiki/", B602)</f>
        <v>https://wiki.52poke.com/wiki/毒贝比</v>
      </c>
      <c r="AD602" s="6">
        <f>(T602-AB602)^2</f>
        <v>1.1218324946707601E-8</v>
      </c>
      <c r="AE602" t="str">
        <f>IF(ISNUMBER(SEARCH(AE$1,$D602)),"T","")</f>
        <v/>
      </c>
      <c r="AF602" t="str">
        <f>IF(ISNUMBER(SEARCH(AF$1,$D602)),"T","")</f>
        <v/>
      </c>
      <c r="AG602" t="str">
        <f>IF(ISNUMBER(SEARCH(AG$1,$D602)),"T","")</f>
        <v/>
      </c>
      <c r="AH602" t="str">
        <f>IF(ISNUMBER(SEARCH(AH$1,$D602)),"T","")</f>
        <v/>
      </c>
      <c r="AI602" t="str">
        <f>IF(ISNUMBER(SEARCH(AI$1,$D602)),"T","")</f>
        <v/>
      </c>
      <c r="AJ602" t="str">
        <f>IF(ISNUMBER(SEARCH(AJ$1,$D602)),"T","")</f>
        <v/>
      </c>
      <c r="AK602" t="str">
        <f>IF(ISNUMBER(SEARCH(AK$1,$D602)),"T","")</f>
        <v/>
      </c>
      <c r="AL602" t="str">
        <f>IF(ISNUMBER(SEARCH(AL$1,$D602)),"T","")</f>
        <v>T</v>
      </c>
      <c r="AM602" t="str">
        <f>IF(ISNUMBER(SEARCH(AM$1,$D602)),"T","")</f>
        <v/>
      </c>
      <c r="AN602" t="str">
        <f>IF(ISNUMBER(SEARCH(AN$1,$D602)),"T","")</f>
        <v/>
      </c>
      <c r="AO602" t="str">
        <f>IF(ISNUMBER(SEARCH(AO$1,$D602)),"T","")</f>
        <v/>
      </c>
      <c r="AP602" t="str">
        <f>IF(ISNUMBER(SEARCH(AP$1,$D602)),"T","")</f>
        <v/>
      </c>
      <c r="AQ602" t="str">
        <f>IF(ISNUMBER(SEARCH(AQ$1,$D602)),"T","")</f>
        <v/>
      </c>
      <c r="AR602" t="str">
        <f>IF(ISNUMBER(SEARCH(AR$1,$D602)),"T","")</f>
        <v/>
      </c>
      <c r="AS602" t="str">
        <f>IF(ISNUMBER(SEARCH(AS$1,$D602)),"T","")</f>
        <v/>
      </c>
      <c r="AT602" t="str">
        <f>IF(ISNUMBER(SEARCH(AT$1,$D602)),"T","")</f>
        <v/>
      </c>
      <c r="AU602" t="str">
        <f>IF(ISNUMBER(SEARCH(AU$1,$D602)),"T","")</f>
        <v/>
      </c>
      <c r="AV602" t="str">
        <f>IF(ISNUMBER(SEARCH(AV$1,$D602)),"T","")</f>
        <v/>
      </c>
    </row>
    <row r="603" spans="1:48" x14ac:dyDescent="0.85">
      <c r="A603">
        <v>351</v>
      </c>
      <c r="B603" t="s">
        <v>805</v>
      </c>
      <c r="C603" t="s">
        <v>806</v>
      </c>
      <c r="D603" t="s">
        <v>265</v>
      </c>
      <c r="E603">
        <v>3</v>
      </c>
      <c r="F603">
        <v>70</v>
      </c>
      <c r="G603">
        <v>70</v>
      </c>
      <c r="H603">
        <v>70</v>
      </c>
      <c r="I603">
        <v>70</v>
      </c>
      <c r="J603">
        <v>70</v>
      </c>
      <c r="K603">
        <v>70</v>
      </c>
      <c r="L603">
        <f>MAX(G603,I603)</f>
        <v>70</v>
      </c>
      <c r="M603">
        <f>MIN(H603,J603)</f>
        <v>70</v>
      </c>
      <c r="N603" s="1">
        <f>(F603*2+31)/2+60</f>
        <v>145.5</v>
      </c>
      <c r="O603" s="1">
        <f>(L603*2+31)/2+5</f>
        <v>90.5</v>
      </c>
      <c r="P603" s="1">
        <f>(M603*2+31)/2+5</f>
        <v>90.5</v>
      </c>
      <c r="Q603" s="1">
        <f>N603*P603</f>
        <v>13167.75</v>
      </c>
      <c r="R603" s="1">
        <f>((H603*2+31)/2+5)*N603</f>
        <v>13167.75</v>
      </c>
      <c r="S603" s="1">
        <f>((J603*2+31)/2+5)*N603</f>
        <v>13167.75</v>
      </c>
      <c r="T603" s="1">
        <v>237.15840795954801</v>
      </c>
      <c r="U603" s="1">
        <f>IF(T603&lt;200, 0, T603)</f>
        <v>237.15840795954801</v>
      </c>
      <c r="V603" s="5">
        <f>U603*O603</f>
        <v>21462.835920339094</v>
      </c>
      <c r="W603" s="2">
        <f>Q603/(constants!$B$1 * constants!$B$2 * (110/250) * AVERAGE(0.8, 1) * 1.5)</f>
        <v>2.0174533733027205</v>
      </c>
      <c r="X603" s="3">
        <v>0.36484998876821251</v>
      </c>
      <c r="Y603" s="1">
        <f>(W603+X603)*O603</f>
        <v>215.59845426741944</v>
      </c>
      <c r="Z603" s="7">
        <v>1.1000000000000001</v>
      </c>
      <c r="AA603" s="7">
        <v>1</v>
      </c>
      <c r="AB603" s="1">
        <f>Y603*Z603*AA603</f>
        <v>237.1582996941614</v>
      </c>
      <c r="AC603" t="str">
        <f>CONCATENATE("https://wiki.52poke.com/wiki/", B603)</f>
        <v>https://wiki.52poke.com/wiki/飘浮泡泡</v>
      </c>
      <c r="AD603" s="6">
        <f>(T603-AB603)^2</f>
        <v>1.1721393938874426E-8</v>
      </c>
      <c r="AE603" t="str">
        <f>IF(ISNUMBER(SEARCH(AE$1,$D603)),"T","")</f>
        <v>T</v>
      </c>
      <c r="AF603" t="str">
        <f>IF(ISNUMBER(SEARCH(AF$1,$D603)),"T","")</f>
        <v/>
      </c>
      <c r="AG603" t="str">
        <f>IF(ISNUMBER(SEARCH(AG$1,$D603)),"T","")</f>
        <v/>
      </c>
      <c r="AH603" t="str">
        <f>IF(ISNUMBER(SEARCH(AH$1,$D603)),"T","")</f>
        <v/>
      </c>
      <c r="AI603" t="str">
        <f>IF(ISNUMBER(SEARCH(AI$1,$D603)),"T","")</f>
        <v/>
      </c>
      <c r="AJ603" t="str">
        <f>IF(ISNUMBER(SEARCH(AJ$1,$D603)),"T","")</f>
        <v/>
      </c>
      <c r="AK603" t="str">
        <f>IF(ISNUMBER(SEARCH(AK$1,$D603)),"T","")</f>
        <v/>
      </c>
      <c r="AL603" t="str">
        <f>IF(ISNUMBER(SEARCH(AL$1,$D603)),"T","")</f>
        <v/>
      </c>
      <c r="AM603" t="str">
        <f>IF(ISNUMBER(SEARCH(AM$1,$D603)),"T","")</f>
        <v/>
      </c>
      <c r="AN603" t="str">
        <f>IF(ISNUMBER(SEARCH(AN$1,$D603)),"T","")</f>
        <v/>
      </c>
      <c r="AO603" t="str">
        <f>IF(ISNUMBER(SEARCH(AO$1,$D603)),"T","")</f>
        <v/>
      </c>
      <c r="AP603" t="str">
        <f>IF(ISNUMBER(SEARCH(AP$1,$D603)),"T","")</f>
        <v/>
      </c>
      <c r="AQ603" t="str">
        <f>IF(ISNUMBER(SEARCH(AQ$1,$D603)),"T","")</f>
        <v/>
      </c>
      <c r="AR603" t="str">
        <f>IF(ISNUMBER(SEARCH(AR$1,$D603)),"T","")</f>
        <v/>
      </c>
      <c r="AS603" t="str">
        <f>IF(ISNUMBER(SEARCH(AS$1,$D603)),"T","")</f>
        <v/>
      </c>
      <c r="AT603" t="str">
        <f>IF(ISNUMBER(SEARCH(AT$1,$D603)),"T","")</f>
        <v/>
      </c>
      <c r="AU603" t="str">
        <f>IF(ISNUMBER(SEARCH(AU$1,$D603)),"T","")</f>
        <v/>
      </c>
      <c r="AV603" t="str">
        <f>IF(ISNUMBER(SEARCH(AV$1,$D603)),"T","")</f>
        <v/>
      </c>
    </row>
    <row r="604" spans="1:48" x14ac:dyDescent="0.85">
      <c r="A604">
        <v>375</v>
      </c>
      <c r="B604" t="s">
        <v>856</v>
      </c>
      <c r="C604" t="s">
        <v>857</v>
      </c>
      <c r="D604" t="s">
        <v>854</v>
      </c>
      <c r="E604">
        <v>3</v>
      </c>
      <c r="F604">
        <v>60</v>
      </c>
      <c r="G604">
        <v>75</v>
      </c>
      <c r="H604">
        <v>100</v>
      </c>
      <c r="I604">
        <v>55</v>
      </c>
      <c r="J604">
        <v>80</v>
      </c>
      <c r="K604">
        <v>50</v>
      </c>
      <c r="L604">
        <f>MAX(G604,I604)</f>
        <v>75</v>
      </c>
      <c r="M604">
        <f>MIN(H604,J604)</f>
        <v>80</v>
      </c>
      <c r="N604" s="1">
        <f>(F604*2+31)/2+60</f>
        <v>135.5</v>
      </c>
      <c r="O604" s="1">
        <f>(L604*2+31)/2+5</f>
        <v>95.5</v>
      </c>
      <c r="P604" s="1">
        <f>(M604*2+31)/2+5</f>
        <v>100.5</v>
      </c>
      <c r="Q604" s="1">
        <f>N604*P604</f>
        <v>13617.75</v>
      </c>
      <c r="R604" s="1">
        <f>((H604*2+31)/2+5)*N604</f>
        <v>16327.75</v>
      </c>
      <c r="S604" s="1">
        <f>((J604*2+31)/2+5)*N604</f>
        <v>13617.75</v>
      </c>
      <c r="T604" s="1">
        <v>237.10812131835115</v>
      </c>
      <c r="U604" s="1">
        <f>IF(T604&lt;200, 0, T604)</f>
        <v>237.10812131835115</v>
      </c>
      <c r="V604" s="5">
        <f>U604*O604</f>
        <v>22643.825585902534</v>
      </c>
      <c r="W604" s="2">
        <f>Q604/(constants!$B$1 * constants!$B$2 * (110/250) * AVERAGE(0.8, 1) * 1.5)</f>
        <v>2.0863986386659161</v>
      </c>
      <c r="X604" s="3">
        <v>0.17069801213971747</v>
      </c>
      <c r="Y604" s="1">
        <f>(W604+X604)*O604</f>
        <v>215.55273015193802</v>
      </c>
      <c r="Z604" s="7">
        <v>1.1000000000000001</v>
      </c>
      <c r="AA604" s="7">
        <v>1</v>
      </c>
      <c r="AB604" s="1">
        <f>Y604*Z604*AA604</f>
        <v>237.10800316713184</v>
      </c>
      <c r="AC604" t="str">
        <f>CONCATENATE("https://wiki.52poke.com/wiki/", B604)</f>
        <v>https://wiki.52poke.com/wiki/金属怪</v>
      </c>
      <c r="AD604" s="6">
        <f>(T604-AB604)^2</f>
        <v>1.3959710624760529E-8</v>
      </c>
      <c r="AE604" t="str">
        <f>IF(ISNUMBER(SEARCH(AE$1,$D604)),"T","")</f>
        <v/>
      </c>
      <c r="AF604" t="str">
        <f>IF(ISNUMBER(SEARCH(AF$1,$D604)),"T","")</f>
        <v/>
      </c>
      <c r="AG604" t="str">
        <f>IF(ISNUMBER(SEARCH(AG$1,$D604)),"T","")</f>
        <v/>
      </c>
      <c r="AH604" t="str">
        <f>IF(ISNUMBER(SEARCH(AH$1,$D604)),"T","")</f>
        <v/>
      </c>
      <c r="AI604" t="str">
        <f>IF(ISNUMBER(SEARCH(AI$1,$D604)),"T","")</f>
        <v/>
      </c>
      <c r="AJ604" t="str">
        <f>IF(ISNUMBER(SEARCH(AJ$1,$D604)),"T","")</f>
        <v/>
      </c>
      <c r="AK604" t="str">
        <f>IF(ISNUMBER(SEARCH(AK$1,$D604)),"T","")</f>
        <v/>
      </c>
      <c r="AL604" t="str">
        <f>IF(ISNUMBER(SEARCH(AL$1,$D604)),"T","")</f>
        <v/>
      </c>
      <c r="AM604" t="str">
        <f>IF(ISNUMBER(SEARCH(AM$1,$D604)),"T","")</f>
        <v/>
      </c>
      <c r="AN604" t="str">
        <f>IF(ISNUMBER(SEARCH(AN$1,$D604)),"T","")</f>
        <v/>
      </c>
      <c r="AO604" t="str">
        <f>IF(ISNUMBER(SEARCH(AO$1,$D604)),"T","")</f>
        <v>T</v>
      </c>
      <c r="AP604" t="str">
        <f>IF(ISNUMBER(SEARCH(AP$1,$D604)),"T","")</f>
        <v/>
      </c>
      <c r="AQ604" t="str">
        <f>IF(ISNUMBER(SEARCH(AQ$1,$D604)),"T","")</f>
        <v/>
      </c>
      <c r="AR604" t="str">
        <f>IF(ISNUMBER(SEARCH(AR$1,$D604)),"T","")</f>
        <v/>
      </c>
      <c r="AS604" t="str">
        <f>IF(ISNUMBER(SEARCH(AS$1,$D604)),"T","")</f>
        <v/>
      </c>
      <c r="AT604" t="str">
        <f>IF(ISNUMBER(SEARCH(AT$1,$D604)),"T","")</f>
        <v/>
      </c>
      <c r="AU604" t="str">
        <f>IF(ISNUMBER(SEARCH(AU$1,$D604)),"T","")</f>
        <v>T</v>
      </c>
      <c r="AV604" t="str">
        <f>IF(ISNUMBER(SEARCH(AV$1,$D604)),"T","")</f>
        <v/>
      </c>
    </row>
    <row r="605" spans="1:48" x14ac:dyDescent="0.85">
      <c r="A605">
        <v>137</v>
      </c>
      <c r="B605" t="s">
        <v>330</v>
      </c>
      <c r="C605" t="s">
        <v>331</v>
      </c>
      <c r="D605" t="s">
        <v>265</v>
      </c>
      <c r="E605">
        <v>1</v>
      </c>
      <c r="F605">
        <v>65</v>
      </c>
      <c r="G605">
        <v>60</v>
      </c>
      <c r="H605">
        <v>70</v>
      </c>
      <c r="I605">
        <v>85</v>
      </c>
      <c r="J605">
        <v>75</v>
      </c>
      <c r="K605">
        <v>40</v>
      </c>
      <c r="L605">
        <f>MAX(G605,I605)</f>
        <v>85</v>
      </c>
      <c r="M605">
        <f>MIN(H605,J605)</f>
        <v>70</v>
      </c>
      <c r="N605" s="1">
        <f>(F605*2+31)/2+60</f>
        <v>140.5</v>
      </c>
      <c r="O605" s="1">
        <f>(L605*2+31)/2+5</f>
        <v>105.5</v>
      </c>
      <c r="P605" s="1">
        <f>(M605*2+31)/2+5</f>
        <v>90.5</v>
      </c>
      <c r="Q605" s="1">
        <f>N605*P605</f>
        <v>12715.25</v>
      </c>
      <c r="R605" s="1">
        <f>((H605*2+31)/2+5)*N605</f>
        <v>12715.25</v>
      </c>
      <c r="S605" s="1">
        <f>((J605*2+31)/2+5)*N605</f>
        <v>13417.75</v>
      </c>
      <c r="T605" s="1">
        <v>236.95399218633764</v>
      </c>
      <c r="U605" s="1">
        <f>IF(T605&lt;200, 0, T605)</f>
        <v>236.95399218633764</v>
      </c>
      <c r="V605" s="5">
        <f>U605*O605</f>
        <v>24998.646175658621</v>
      </c>
      <c r="W605" s="2">
        <f>Q605/(constants!$B$1 * constants!$B$2 * (110/250) * AVERAGE(0.8, 1) * 1.5)</f>
        <v>1.9481250786875066</v>
      </c>
      <c r="X605" s="3">
        <v>9.3700602600926053E-2</v>
      </c>
      <c r="Y605" s="1">
        <f>(W605+X605)*O605</f>
        <v>215.41260937592963</v>
      </c>
      <c r="Z605" s="7">
        <v>1.1000000000000001</v>
      </c>
      <c r="AA605" s="7">
        <v>1</v>
      </c>
      <c r="AB605" s="1">
        <f>Y605*Z605*AA605</f>
        <v>236.95387031352263</v>
      </c>
      <c r="AC605" t="str">
        <f>CONCATENATE("https://wiki.52poke.com/wiki/", B605)</f>
        <v>https://wiki.52poke.com/wiki/多边兽</v>
      </c>
      <c r="AD605" s="6">
        <f>(T605-AB605)^2</f>
        <v>1.4852983039672433E-8</v>
      </c>
      <c r="AE605" t="str">
        <f>IF(ISNUMBER(SEARCH(AE$1,$D605)),"T","")</f>
        <v>T</v>
      </c>
      <c r="AF605" t="str">
        <f>IF(ISNUMBER(SEARCH(AF$1,$D605)),"T","")</f>
        <v/>
      </c>
      <c r="AG605" t="str">
        <f>IF(ISNUMBER(SEARCH(AG$1,$D605)),"T","")</f>
        <v/>
      </c>
      <c r="AH605" t="str">
        <f>IF(ISNUMBER(SEARCH(AH$1,$D605)),"T","")</f>
        <v/>
      </c>
      <c r="AI605" t="str">
        <f>IF(ISNUMBER(SEARCH(AI$1,$D605)),"T","")</f>
        <v/>
      </c>
      <c r="AJ605" t="str">
        <f>IF(ISNUMBER(SEARCH(AJ$1,$D605)),"T","")</f>
        <v/>
      </c>
      <c r="AK605" t="str">
        <f>IF(ISNUMBER(SEARCH(AK$1,$D605)),"T","")</f>
        <v/>
      </c>
      <c r="AL605" t="str">
        <f>IF(ISNUMBER(SEARCH(AL$1,$D605)),"T","")</f>
        <v/>
      </c>
      <c r="AM605" t="str">
        <f>IF(ISNUMBER(SEARCH(AM$1,$D605)),"T","")</f>
        <v/>
      </c>
      <c r="AN605" t="str">
        <f>IF(ISNUMBER(SEARCH(AN$1,$D605)),"T","")</f>
        <v/>
      </c>
      <c r="AO605" t="str">
        <f>IF(ISNUMBER(SEARCH(AO$1,$D605)),"T","")</f>
        <v/>
      </c>
      <c r="AP605" t="str">
        <f>IF(ISNUMBER(SEARCH(AP$1,$D605)),"T","")</f>
        <v/>
      </c>
      <c r="AQ605" t="str">
        <f>IF(ISNUMBER(SEARCH(AQ$1,$D605)),"T","")</f>
        <v/>
      </c>
      <c r="AR605" t="str">
        <f>IF(ISNUMBER(SEARCH(AR$1,$D605)),"T","")</f>
        <v/>
      </c>
      <c r="AS605" t="str">
        <f>IF(ISNUMBER(SEARCH(AS$1,$D605)),"T","")</f>
        <v/>
      </c>
      <c r="AT605" t="str">
        <f>IF(ISNUMBER(SEARCH(AT$1,$D605)),"T","")</f>
        <v/>
      </c>
      <c r="AU605" t="str">
        <f>IF(ISNUMBER(SEARCH(AU$1,$D605)),"T","")</f>
        <v/>
      </c>
      <c r="AV605" t="str">
        <f>IF(ISNUMBER(SEARCH(AV$1,$D605)),"T","")</f>
        <v/>
      </c>
    </row>
    <row r="606" spans="1:48" x14ac:dyDescent="0.85">
      <c r="A606">
        <v>205</v>
      </c>
      <c r="B606" t="s">
        <v>481</v>
      </c>
      <c r="C606" t="s">
        <v>483</v>
      </c>
      <c r="D606" t="s">
        <v>482</v>
      </c>
      <c r="E606">
        <v>2</v>
      </c>
      <c r="F606">
        <v>75</v>
      </c>
      <c r="G606">
        <v>90</v>
      </c>
      <c r="H606">
        <v>140</v>
      </c>
      <c r="I606">
        <v>60</v>
      </c>
      <c r="J606">
        <v>60</v>
      </c>
      <c r="K606">
        <v>40</v>
      </c>
      <c r="L606">
        <f>MAX(G606,I606)</f>
        <v>90</v>
      </c>
      <c r="M606">
        <f>MIN(H606,J606)</f>
        <v>60</v>
      </c>
      <c r="N606" s="1">
        <f>(F606*2+31)/2+60</f>
        <v>150.5</v>
      </c>
      <c r="O606" s="1">
        <f>(L606*2+31)/2+5</f>
        <v>110.5</v>
      </c>
      <c r="P606" s="1">
        <f>(M606*2+31)/2+5</f>
        <v>80.5</v>
      </c>
      <c r="Q606" s="1">
        <f>N606*P606</f>
        <v>12115.25</v>
      </c>
      <c r="R606" s="1">
        <f>((H606*2+31)/2+5)*N606</f>
        <v>24155.25</v>
      </c>
      <c r="S606" s="1">
        <f>((J606*2+31)/2+5)*N606</f>
        <v>12115.25</v>
      </c>
      <c r="T606" s="1">
        <v>236.64827461182097</v>
      </c>
      <c r="U606" s="1">
        <f>IF(T606&lt;200, 0, T606)</f>
        <v>236.64827461182097</v>
      </c>
      <c r="V606" s="5">
        <f>U606*O606</f>
        <v>26149.634344606216</v>
      </c>
      <c r="W606" s="2">
        <f>Q606/(constants!$B$1 * constants!$B$2 * (110/250) * AVERAGE(0.8, 1) * 1.5)</f>
        <v>1.8561980582032451</v>
      </c>
      <c r="X606" s="3">
        <v>9.0722163816180923E-2</v>
      </c>
      <c r="Y606" s="1">
        <f>(W606+X606)*O606</f>
        <v>215.13468453314655</v>
      </c>
      <c r="Z606" s="7">
        <v>1.1000000000000001</v>
      </c>
      <c r="AA606" s="7">
        <v>1</v>
      </c>
      <c r="AB606" s="1">
        <f>Y606*Z606*AA606</f>
        <v>236.64815298646124</v>
      </c>
      <c r="AC606" t="str">
        <f>CONCATENATE("https://wiki.52poke.com/wiki/", B606)</f>
        <v>https://wiki.52poke.com/wiki/佛烈托斯</v>
      </c>
      <c r="AD606" s="6">
        <f>(T606-AB606)^2</f>
        <v>1.4792728128218772E-8</v>
      </c>
      <c r="AE606" t="str">
        <f>IF(ISNUMBER(SEARCH(AE$1,$D606)),"T","")</f>
        <v/>
      </c>
      <c r="AF606" t="str">
        <f>IF(ISNUMBER(SEARCH(AF$1,$D606)),"T","")</f>
        <v/>
      </c>
      <c r="AG606" t="str">
        <f>IF(ISNUMBER(SEARCH(AG$1,$D606)),"T","")</f>
        <v/>
      </c>
      <c r="AH606" t="str">
        <f>IF(ISNUMBER(SEARCH(AH$1,$D606)),"T","")</f>
        <v/>
      </c>
      <c r="AI606" t="str">
        <f>IF(ISNUMBER(SEARCH(AI$1,$D606)),"T","")</f>
        <v/>
      </c>
      <c r="AJ606" t="str">
        <f>IF(ISNUMBER(SEARCH(AJ$1,$D606)),"T","")</f>
        <v/>
      </c>
      <c r="AK606" t="str">
        <f>IF(ISNUMBER(SEARCH(AK$1,$D606)),"T","")</f>
        <v/>
      </c>
      <c r="AL606" t="str">
        <f>IF(ISNUMBER(SEARCH(AL$1,$D606)),"T","")</f>
        <v/>
      </c>
      <c r="AM606" t="str">
        <f>IF(ISNUMBER(SEARCH(AM$1,$D606)),"T","")</f>
        <v/>
      </c>
      <c r="AN606" t="str">
        <f>IF(ISNUMBER(SEARCH(AN$1,$D606)),"T","")</f>
        <v/>
      </c>
      <c r="AO606" t="str">
        <f>IF(ISNUMBER(SEARCH(AO$1,$D606)),"T","")</f>
        <v/>
      </c>
      <c r="AP606" t="str">
        <f>IF(ISNUMBER(SEARCH(AP$1,$D606)),"T","")</f>
        <v>T</v>
      </c>
      <c r="AQ606" t="str">
        <f>IF(ISNUMBER(SEARCH(AQ$1,$D606)),"T","")</f>
        <v/>
      </c>
      <c r="AR606" t="str">
        <f>IF(ISNUMBER(SEARCH(AR$1,$D606)),"T","")</f>
        <v/>
      </c>
      <c r="AS606" t="str">
        <f>IF(ISNUMBER(SEARCH(AS$1,$D606)),"T","")</f>
        <v/>
      </c>
      <c r="AT606" t="str">
        <f>IF(ISNUMBER(SEARCH(AT$1,$D606)),"T","")</f>
        <v/>
      </c>
      <c r="AU606" t="str">
        <f>IF(ISNUMBER(SEARCH(AU$1,$D606)),"T","")</f>
        <v>T</v>
      </c>
      <c r="AV606" t="str">
        <f>IF(ISNUMBER(SEARCH(AV$1,$D606)),"T","")</f>
        <v/>
      </c>
    </row>
    <row r="607" spans="1:48" x14ac:dyDescent="0.85">
      <c r="A607">
        <v>267</v>
      </c>
      <c r="B607" t="s">
        <v>620</v>
      </c>
      <c r="C607" t="s">
        <v>621</v>
      </c>
      <c r="D607" t="s">
        <v>37</v>
      </c>
      <c r="E607">
        <v>3</v>
      </c>
      <c r="F607">
        <v>60</v>
      </c>
      <c r="G607">
        <v>70</v>
      </c>
      <c r="H607">
        <v>50</v>
      </c>
      <c r="I607">
        <v>100</v>
      </c>
      <c r="J607">
        <v>50</v>
      </c>
      <c r="K607">
        <v>65</v>
      </c>
      <c r="L607">
        <f>MAX(G607,I607)</f>
        <v>100</v>
      </c>
      <c r="M607">
        <f>MIN(H607,J607)</f>
        <v>50</v>
      </c>
      <c r="N607" s="1">
        <f>(F607*2+31)/2+60</f>
        <v>135.5</v>
      </c>
      <c r="O607" s="1">
        <f>(L607*2+31)/2+5</f>
        <v>120.5</v>
      </c>
      <c r="P607" s="1">
        <f>(M607*2+31)/2+5</f>
        <v>70.5</v>
      </c>
      <c r="Q607" s="1">
        <f>N607*P607</f>
        <v>9552.75</v>
      </c>
      <c r="R607" s="1">
        <f>((H607*2+31)/2+5)*N607</f>
        <v>9552.75</v>
      </c>
      <c r="S607" s="1">
        <f>((J607*2+31)/2+5)*N607</f>
        <v>9552.75</v>
      </c>
      <c r="T607" s="1">
        <v>236.27353139252125</v>
      </c>
      <c r="U607" s="1">
        <f>IF(T607&lt;200, 0, T607)</f>
        <v>236.27353139252125</v>
      </c>
      <c r="V607" s="5">
        <f>U607*O607</f>
        <v>28470.96053279881</v>
      </c>
      <c r="W607" s="2">
        <f>Q607/(constants!$B$1 * constants!$B$2 * (110/250) * AVERAGE(0.8, 1) * 1.5)</f>
        <v>1.4635930748850456</v>
      </c>
      <c r="X607" s="3">
        <v>0.31892994898075533</v>
      </c>
      <c r="Y607" s="1">
        <f>(W607+X607)*O607</f>
        <v>214.79402437582903</v>
      </c>
      <c r="Z607" s="7">
        <v>1.1000000000000001</v>
      </c>
      <c r="AA607" s="7">
        <v>1</v>
      </c>
      <c r="AB607" s="1">
        <f>Y607*Z607*AA607</f>
        <v>236.27342681341196</v>
      </c>
      <c r="AC607" t="str">
        <f>CONCATENATE("https://wiki.52poke.com/wiki/", B607)</f>
        <v>https://wiki.52poke.com/wiki/狩猎凤蝶</v>
      </c>
      <c r="AD607" s="6">
        <f>(T607-AB607)^2</f>
        <v>1.0936790100020621E-8</v>
      </c>
      <c r="AE607" t="str">
        <f>IF(ISNUMBER(SEARCH(AE$1,$D607)),"T","")</f>
        <v/>
      </c>
      <c r="AF607" t="str">
        <f>IF(ISNUMBER(SEARCH(AF$1,$D607)),"T","")</f>
        <v/>
      </c>
      <c r="AG607" t="str">
        <f>IF(ISNUMBER(SEARCH(AG$1,$D607)),"T","")</f>
        <v/>
      </c>
      <c r="AH607" t="str">
        <f>IF(ISNUMBER(SEARCH(AH$1,$D607)),"T","")</f>
        <v/>
      </c>
      <c r="AI607" t="str">
        <f>IF(ISNUMBER(SEARCH(AI$1,$D607)),"T","")</f>
        <v/>
      </c>
      <c r="AJ607" t="str">
        <f>IF(ISNUMBER(SEARCH(AJ$1,$D607)),"T","")</f>
        <v/>
      </c>
      <c r="AK607" t="str">
        <f>IF(ISNUMBER(SEARCH(AK$1,$D607)),"T","")</f>
        <v/>
      </c>
      <c r="AL607" t="str">
        <f>IF(ISNUMBER(SEARCH(AL$1,$D607)),"T","")</f>
        <v/>
      </c>
      <c r="AM607" t="str">
        <f>IF(ISNUMBER(SEARCH(AM$1,$D607)),"T","")</f>
        <v/>
      </c>
      <c r="AN607" t="str">
        <f>IF(ISNUMBER(SEARCH(AN$1,$D607)),"T","")</f>
        <v>T</v>
      </c>
      <c r="AO607" t="str">
        <f>IF(ISNUMBER(SEARCH(AO$1,$D607)),"T","")</f>
        <v/>
      </c>
      <c r="AP607" t="str">
        <f>IF(ISNUMBER(SEARCH(AP$1,$D607)),"T","")</f>
        <v>T</v>
      </c>
      <c r="AQ607" t="str">
        <f>IF(ISNUMBER(SEARCH(AQ$1,$D607)),"T","")</f>
        <v/>
      </c>
      <c r="AR607" t="str">
        <f>IF(ISNUMBER(SEARCH(AR$1,$D607)),"T","")</f>
        <v/>
      </c>
      <c r="AS607" t="str">
        <f>IF(ISNUMBER(SEARCH(AS$1,$D607)),"T","")</f>
        <v/>
      </c>
      <c r="AT607" t="str">
        <f>IF(ISNUMBER(SEARCH(AT$1,$D607)),"T","")</f>
        <v/>
      </c>
      <c r="AU607" t="str">
        <f>IF(ISNUMBER(SEARCH(AU$1,$D607)),"T","")</f>
        <v/>
      </c>
      <c r="AV607" t="str">
        <f>IF(ISNUMBER(SEARCH(AV$1,$D607)),"T","")</f>
        <v/>
      </c>
    </row>
    <row r="608" spans="1:48" x14ac:dyDescent="0.85">
      <c r="A608">
        <v>603</v>
      </c>
      <c r="B608" t="s">
        <v>1341</v>
      </c>
      <c r="C608" t="s">
        <v>1342</v>
      </c>
      <c r="D608" t="s">
        <v>68</v>
      </c>
      <c r="E608">
        <v>5</v>
      </c>
      <c r="F608">
        <v>65</v>
      </c>
      <c r="G608">
        <v>85</v>
      </c>
      <c r="H608">
        <v>70</v>
      </c>
      <c r="I608">
        <v>75</v>
      </c>
      <c r="J608">
        <v>70</v>
      </c>
      <c r="K608">
        <v>40</v>
      </c>
      <c r="L608">
        <f>MAX(G608,I608)</f>
        <v>85</v>
      </c>
      <c r="M608">
        <f>MIN(H608,J608)</f>
        <v>70</v>
      </c>
      <c r="N608" s="1">
        <f>(F608*2+31)/2+60</f>
        <v>140.5</v>
      </c>
      <c r="O608" s="1">
        <f>(L608*2+31)/2+5</f>
        <v>105.5</v>
      </c>
      <c r="P608" s="1">
        <f>(M608*2+31)/2+5</f>
        <v>90.5</v>
      </c>
      <c r="Q608" s="1">
        <f>N608*P608</f>
        <v>12715.25</v>
      </c>
      <c r="R608" s="1">
        <f>((H608*2+31)/2+5)*N608</f>
        <v>12715.25</v>
      </c>
      <c r="S608" s="1">
        <f>((J608*2+31)/2+5)*N608</f>
        <v>12715.25</v>
      </c>
      <c r="T608" s="1">
        <v>235.62181571955384</v>
      </c>
      <c r="U608" s="1">
        <f>IF(T608&lt;200, 0, T608)</f>
        <v>235.62181571955384</v>
      </c>
      <c r="V608" s="5">
        <f>U608*O608</f>
        <v>24858.101558412931</v>
      </c>
      <c r="W608" s="2">
        <f>Q608/(constants!$B$1 * constants!$B$2 * (110/250) * AVERAGE(0.8, 1) * 1.5)</f>
        <v>1.9481250786875066</v>
      </c>
      <c r="X608" s="3">
        <v>8.2221270702746097E-2</v>
      </c>
      <c r="Y608" s="1">
        <f>(W608+X608)*O608</f>
        <v>214.20153986067163</v>
      </c>
      <c r="Z608" s="7">
        <v>1.1000000000000001</v>
      </c>
      <c r="AA608" s="7">
        <v>1</v>
      </c>
      <c r="AB608" s="1">
        <f>Y608*Z608*AA608</f>
        <v>235.62169384673882</v>
      </c>
      <c r="AC608" t="str">
        <f>CONCATENATE("https://wiki.52poke.com/wiki/", B608)</f>
        <v>https://wiki.52poke.com/wiki/麻麻鳗</v>
      </c>
      <c r="AD608" s="6">
        <f>(T608-AB608)^2</f>
        <v>1.4852983039672433E-8</v>
      </c>
      <c r="AE608" t="str">
        <f>IF(ISNUMBER(SEARCH(AE$1,$D608)),"T","")</f>
        <v/>
      </c>
      <c r="AF608" t="str">
        <f>IF(ISNUMBER(SEARCH(AF$1,$D608)),"T","")</f>
        <v/>
      </c>
      <c r="AG608" t="str">
        <f>IF(ISNUMBER(SEARCH(AG$1,$D608)),"T","")</f>
        <v/>
      </c>
      <c r="AH608" t="str">
        <f>IF(ISNUMBER(SEARCH(AH$1,$D608)),"T","")</f>
        <v/>
      </c>
      <c r="AI608" t="str">
        <f>IF(ISNUMBER(SEARCH(AI$1,$D608)),"T","")</f>
        <v>T</v>
      </c>
      <c r="AJ608" t="str">
        <f>IF(ISNUMBER(SEARCH(AJ$1,$D608)),"T","")</f>
        <v/>
      </c>
      <c r="AK608" t="str">
        <f>IF(ISNUMBER(SEARCH(AK$1,$D608)),"T","")</f>
        <v/>
      </c>
      <c r="AL608" t="str">
        <f>IF(ISNUMBER(SEARCH(AL$1,$D608)),"T","")</f>
        <v/>
      </c>
      <c r="AM608" t="str">
        <f>IF(ISNUMBER(SEARCH(AM$1,$D608)),"T","")</f>
        <v/>
      </c>
      <c r="AN608" t="str">
        <f>IF(ISNUMBER(SEARCH(AN$1,$D608)),"T","")</f>
        <v/>
      </c>
      <c r="AO608" t="str">
        <f>IF(ISNUMBER(SEARCH(AO$1,$D608)),"T","")</f>
        <v/>
      </c>
      <c r="AP608" t="str">
        <f>IF(ISNUMBER(SEARCH(AP$1,$D608)),"T","")</f>
        <v/>
      </c>
      <c r="AQ608" t="str">
        <f>IF(ISNUMBER(SEARCH(AQ$1,$D608)),"T","")</f>
        <v/>
      </c>
      <c r="AR608" t="str">
        <f>IF(ISNUMBER(SEARCH(AR$1,$D608)),"T","")</f>
        <v/>
      </c>
      <c r="AS608" t="str">
        <f>IF(ISNUMBER(SEARCH(AS$1,$D608)),"T","")</f>
        <v/>
      </c>
      <c r="AT608" t="str">
        <f>IF(ISNUMBER(SEARCH(AT$1,$D608)),"T","")</f>
        <v/>
      </c>
      <c r="AU608" t="str">
        <f>IF(ISNUMBER(SEARCH(AU$1,$D608)),"T","")</f>
        <v/>
      </c>
      <c r="AV608" t="str">
        <f>IF(ISNUMBER(SEARCH(AV$1,$D608)),"T","")</f>
        <v/>
      </c>
    </row>
    <row r="609" spans="1:48" x14ac:dyDescent="0.85">
      <c r="A609">
        <v>324</v>
      </c>
      <c r="B609" t="s">
        <v>746</v>
      </c>
      <c r="C609" t="s">
        <v>747</v>
      </c>
      <c r="D609" t="s">
        <v>17</v>
      </c>
      <c r="E609">
        <v>3</v>
      </c>
      <c r="F609">
        <v>70</v>
      </c>
      <c r="G609">
        <v>85</v>
      </c>
      <c r="H609">
        <v>140</v>
      </c>
      <c r="I609">
        <v>85</v>
      </c>
      <c r="J609">
        <v>70</v>
      </c>
      <c r="K609">
        <v>20</v>
      </c>
      <c r="L609">
        <f>MAX(G609,I609)</f>
        <v>85</v>
      </c>
      <c r="M609">
        <f>MIN(H609,J609)</f>
        <v>70</v>
      </c>
      <c r="N609" s="1">
        <f>(F609*2+31)/2+60</f>
        <v>145.5</v>
      </c>
      <c r="O609" s="1">
        <f>(L609*2+31)/2+5</f>
        <v>105.5</v>
      </c>
      <c r="P609" s="1">
        <f>(M609*2+31)/2+5</f>
        <v>90.5</v>
      </c>
      <c r="Q609" s="1">
        <f>N609*P609</f>
        <v>13167.75</v>
      </c>
      <c r="R609" s="1">
        <f>((H609*2+31)/2+5)*N609</f>
        <v>23352.75</v>
      </c>
      <c r="S609" s="1">
        <f>((J609*2+31)/2+5)*N609</f>
        <v>13167.75</v>
      </c>
      <c r="T609" s="1">
        <v>235.38813354734475</v>
      </c>
      <c r="U609" s="1">
        <f>IF(T609&lt;200, 0, T609)</f>
        <v>235.38813354734475</v>
      </c>
      <c r="V609" s="5">
        <f>U609*O609</f>
        <v>24833.44808924487</v>
      </c>
      <c r="W609" s="2">
        <f>Q609/(constants!$B$1 * constants!$B$2 * (110/250) * AVERAGE(0.8, 1) * 1.5)</f>
        <v>2.0174533733027205</v>
      </c>
      <c r="X609" s="3">
        <v>1.0879305175684362E-2</v>
      </c>
      <c r="Y609" s="1">
        <f>(W609+X609)*O609</f>
        <v>213.98909757947172</v>
      </c>
      <c r="Z609" s="7">
        <v>1.1000000000000001</v>
      </c>
      <c r="AA609" s="7">
        <v>1</v>
      </c>
      <c r="AB609" s="1">
        <f>Y609*Z609*AA609</f>
        <v>235.38800733741891</v>
      </c>
      <c r="AC609" t="str">
        <f>CONCATENATE("https://wiki.52poke.com/wiki/", B609)</f>
        <v>https://wiki.52poke.com/wiki/煤炭龟</v>
      </c>
      <c r="AD609" s="6">
        <f>(T609-AB609)^2</f>
        <v>1.5928945380118948E-8</v>
      </c>
      <c r="AE609" t="str">
        <f>IF(ISNUMBER(SEARCH(AE$1,$D609)),"T","")</f>
        <v/>
      </c>
      <c r="AF609" t="str">
        <f>IF(ISNUMBER(SEARCH(AF$1,$D609)),"T","")</f>
        <v>T</v>
      </c>
      <c r="AG609" t="str">
        <f>IF(ISNUMBER(SEARCH(AG$1,$D609)),"T","")</f>
        <v/>
      </c>
      <c r="AH609" t="str">
        <f>IF(ISNUMBER(SEARCH(AH$1,$D609)),"T","")</f>
        <v/>
      </c>
      <c r="AI609" t="str">
        <f>IF(ISNUMBER(SEARCH(AI$1,$D609)),"T","")</f>
        <v/>
      </c>
      <c r="AJ609" t="str">
        <f>IF(ISNUMBER(SEARCH(AJ$1,$D609)),"T","")</f>
        <v/>
      </c>
      <c r="AK609" t="str">
        <f>IF(ISNUMBER(SEARCH(AK$1,$D609)),"T","")</f>
        <v/>
      </c>
      <c r="AL609" t="str">
        <f>IF(ISNUMBER(SEARCH(AL$1,$D609)),"T","")</f>
        <v/>
      </c>
      <c r="AM609" t="str">
        <f>IF(ISNUMBER(SEARCH(AM$1,$D609)),"T","")</f>
        <v/>
      </c>
      <c r="AN609" t="str">
        <f>IF(ISNUMBER(SEARCH(AN$1,$D609)),"T","")</f>
        <v/>
      </c>
      <c r="AO609" t="str">
        <f>IF(ISNUMBER(SEARCH(AO$1,$D609)),"T","")</f>
        <v/>
      </c>
      <c r="AP609" t="str">
        <f>IF(ISNUMBER(SEARCH(AP$1,$D609)),"T","")</f>
        <v/>
      </c>
      <c r="AQ609" t="str">
        <f>IF(ISNUMBER(SEARCH(AQ$1,$D609)),"T","")</f>
        <v/>
      </c>
      <c r="AR609" t="str">
        <f>IF(ISNUMBER(SEARCH(AR$1,$D609)),"T","")</f>
        <v/>
      </c>
      <c r="AS609" t="str">
        <f>IF(ISNUMBER(SEARCH(AS$1,$D609)),"T","")</f>
        <v/>
      </c>
      <c r="AT609" t="str">
        <f>IF(ISNUMBER(SEARCH(AT$1,$D609)),"T","")</f>
        <v/>
      </c>
      <c r="AU609" t="str">
        <f>IF(ISNUMBER(SEARCH(AU$1,$D609)),"T","")</f>
        <v/>
      </c>
      <c r="AV609" t="str">
        <f>IF(ISNUMBER(SEARCH(AV$1,$D609)),"T","")</f>
        <v/>
      </c>
    </row>
    <row r="610" spans="1:48" x14ac:dyDescent="0.85">
      <c r="A610">
        <v>208</v>
      </c>
      <c r="B610" t="s">
        <v>489</v>
      </c>
      <c r="C610" t="s">
        <v>491</v>
      </c>
      <c r="D610" t="s">
        <v>490</v>
      </c>
      <c r="E610">
        <v>2</v>
      </c>
      <c r="F610">
        <v>75</v>
      </c>
      <c r="G610">
        <v>85</v>
      </c>
      <c r="H610">
        <v>200</v>
      </c>
      <c r="I610">
        <v>55</v>
      </c>
      <c r="J610">
        <v>65</v>
      </c>
      <c r="K610">
        <v>30</v>
      </c>
      <c r="L610">
        <f>MAX(G610,I610)</f>
        <v>85</v>
      </c>
      <c r="M610">
        <f>MIN(H610,J610)</f>
        <v>65</v>
      </c>
      <c r="N610" s="1">
        <f>(F610*2+31)/2+60</f>
        <v>150.5</v>
      </c>
      <c r="O610" s="1">
        <f>(L610*2+31)/2+5</f>
        <v>105.5</v>
      </c>
      <c r="P610" s="1">
        <f>(M610*2+31)/2+5</f>
        <v>85.5</v>
      </c>
      <c r="Q610" s="1">
        <f>N610*P610</f>
        <v>12867.75</v>
      </c>
      <c r="R610" s="1">
        <f>((H610*2+31)/2+5)*N610</f>
        <v>33185.25</v>
      </c>
      <c r="S610" s="1">
        <f>((J610*2+31)/2+5)*N610</f>
        <v>12867.75</v>
      </c>
      <c r="T610" s="1">
        <v>233.29344718157597</v>
      </c>
      <c r="U610" s="1">
        <f>IF(T610&lt;200, 0, T610)</f>
        <v>233.29344718157597</v>
      </c>
      <c r="V610" s="5">
        <f>U610*O610</f>
        <v>24612.458677656265</v>
      </c>
      <c r="W610" s="2">
        <f>Q610/(constants!$B$1 * constants!$B$2 * (110/250) * AVERAGE(0.8, 1) * 1.5)</f>
        <v>1.9714898630605897</v>
      </c>
      <c r="X610" s="3">
        <v>3.8792979223621571E-2</v>
      </c>
      <c r="Y610" s="1">
        <f>(W610+X610)*O610</f>
        <v>212.08483986098429</v>
      </c>
      <c r="Z610" s="7">
        <v>1.1000000000000001</v>
      </c>
      <c r="AA610" s="7">
        <v>1</v>
      </c>
      <c r="AB610" s="1">
        <f>Y610*Z610*AA610</f>
        <v>233.29332384708275</v>
      </c>
      <c r="AC610" t="str">
        <f>CONCATENATE("https://wiki.52poke.com/wiki/", B610)</f>
        <v>https://wiki.52poke.com/wiki/大钢蛇</v>
      </c>
      <c r="AD610" s="6">
        <f>(T610-AB610)^2</f>
        <v>1.5211397218955893E-8</v>
      </c>
      <c r="AE610" t="str">
        <f>IF(ISNUMBER(SEARCH(AE$1,$D610)),"T","")</f>
        <v/>
      </c>
      <c r="AF610" t="str">
        <f>IF(ISNUMBER(SEARCH(AF$1,$D610)),"T","")</f>
        <v/>
      </c>
      <c r="AG610" t="str">
        <f>IF(ISNUMBER(SEARCH(AG$1,$D610)),"T","")</f>
        <v/>
      </c>
      <c r="AH610" t="str">
        <f>IF(ISNUMBER(SEARCH(AH$1,$D610)),"T","")</f>
        <v/>
      </c>
      <c r="AI610" t="str">
        <f>IF(ISNUMBER(SEARCH(AI$1,$D610)),"T","")</f>
        <v/>
      </c>
      <c r="AJ610" t="str">
        <f>IF(ISNUMBER(SEARCH(AJ$1,$D610)),"T","")</f>
        <v/>
      </c>
      <c r="AK610" t="str">
        <f>IF(ISNUMBER(SEARCH(AK$1,$D610)),"T","")</f>
        <v/>
      </c>
      <c r="AL610" t="str">
        <f>IF(ISNUMBER(SEARCH(AL$1,$D610)),"T","")</f>
        <v/>
      </c>
      <c r="AM610" t="str">
        <f>IF(ISNUMBER(SEARCH(AM$1,$D610)),"T","")</f>
        <v>T</v>
      </c>
      <c r="AN610" t="str">
        <f>IF(ISNUMBER(SEARCH(AN$1,$D610)),"T","")</f>
        <v/>
      </c>
      <c r="AO610" t="str">
        <f>IF(ISNUMBER(SEARCH(AO$1,$D610)),"T","")</f>
        <v/>
      </c>
      <c r="AP610" t="str">
        <f>IF(ISNUMBER(SEARCH(AP$1,$D610)),"T","")</f>
        <v/>
      </c>
      <c r="AQ610" t="str">
        <f>IF(ISNUMBER(SEARCH(AQ$1,$D610)),"T","")</f>
        <v/>
      </c>
      <c r="AR610" t="str">
        <f>IF(ISNUMBER(SEARCH(AR$1,$D610)),"T","")</f>
        <v/>
      </c>
      <c r="AS610" t="str">
        <f>IF(ISNUMBER(SEARCH(AS$1,$D610)),"T","")</f>
        <v/>
      </c>
      <c r="AT610" t="str">
        <f>IF(ISNUMBER(SEARCH(AT$1,$D610)),"T","")</f>
        <v/>
      </c>
      <c r="AU610" t="str">
        <f>IF(ISNUMBER(SEARCH(AU$1,$D610)),"T","")</f>
        <v>T</v>
      </c>
      <c r="AV610" t="str">
        <f>IF(ISNUMBER(SEARCH(AV$1,$D610)),"T","")</f>
        <v/>
      </c>
    </row>
    <row r="611" spans="1:48" x14ac:dyDescent="0.85">
      <c r="A611">
        <v>5</v>
      </c>
      <c r="B611" t="s">
        <v>19</v>
      </c>
      <c r="C611" t="s">
        <v>20</v>
      </c>
      <c r="D611" t="s">
        <v>17</v>
      </c>
      <c r="E611">
        <v>1</v>
      </c>
      <c r="F611">
        <v>58</v>
      </c>
      <c r="G611">
        <v>64</v>
      </c>
      <c r="H611">
        <v>58</v>
      </c>
      <c r="I611">
        <v>80</v>
      </c>
      <c r="J611">
        <v>65</v>
      </c>
      <c r="K611">
        <v>80</v>
      </c>
      <c r="L611">
        <f>MAX(G611,I611)</f>
        <v>80</v>
      </c>
      <c r="M611">
        <f>MIN(H611,J611)</f>
        <v>58</v>
      </c>
      <c r="N611" s="1">
        <f>(F611*2+31)/2+60</f>
        <v>133.5</v>
      </c>
      <c r="O611" s="1">
        <f>(L611*2+31)/2+5</f>
        <v>100.5</v>
      </c>
      <c r="P611" s="1">
        <f>(M611*2+31)/2+5</f>
        <v>78.5</v>
      </c>
      <c r="Q611" s="1">
        <f>N611*P611</f>
        <v>10479.75</v>
      </c>
      <c r="R611" s="1">
        <f>((H611*2+31)/2+5)*N611</f>
        <v>10479.75</v>
      </c>
      <c r="S611" s="1">
        <f>((J611*2+31)/2+5)*N611</f>
        <v>11414.25</v>
      </c>
      <c r="T611" s="1">
        <v>232.43095708400369</v>
      </c>
      <c r="U611" s="1">
        <f>IF(T611&lt;200, 0, T611)</f>
        <v>232.43095708400369</v>
      </c>
      <c r="V611" s="5">
        <f>U611*O611</f>
        <v>23359.31118694237</v>
      </c>
      <c r="W611" s="2">
        <f>Q611/(constants!$B$1 * constants!$B$2 * (110/250) * AVERAGE(0.8, 1) * 1.5)</f>
        <v>1.6056203215332294</v>
      </c>
      <c r="X611" s="3">
        <v>0.49687503259097054</v>
      </c>
      <c r="Y611" s="1">
        <f>(W611+X611)*O611</f>
        <v>211.30078308948211</v>
      </c>
      <c r="Z611" s="7">
        <v>1.1000000000000001</v>
      </c>
      <c r="AA611" s="7">
        <v>1</v>
      </c>
      <c r="AB611" s="1">
        <f>Y611*Z611*AA611</f>
        <v>232.43086139843035</v>
      </c>
      <c r="AC611" t="str">
        <f>CONCATENATE("https://wiki.52poke.com/wiki/", B611)</f>
        <v>https://wiki.52poke.com/wiki/火恐龙</v>
      </c>
      <c r="AD611" s="6">
        <f>(T611-AB611)^2</f>
        <v>9.1557289457973119E-9</v>
      </c>
      <c r="AE611" t="str">
        <f>IF(ISNUMBER(SEARCH(AE$1,$D611)),"T","")</f>
        <v/>
      </c>
      <c r="AF611" t="str">
        <f>IF(ISNUMBER(SEARCH(AF$1,$D611)),"T","")</f>
        <v>T</v>
      </c>
      <c r="AG611" t="str">
        <f>IF(ISNUMBER(SEARCH(AG$1,$D611)),"T","")</f>
        <v/>
      </c>
      <c r="AH611" t="str">
        <f>IF(ISNUMBER(SEARCH(AH$1,$D611)),"T","")</f>
        <v/>
      </c>
      <c r="AI611" t="str">
        <f>IF(ISNUMBER(SEARCH(AI$1,$D611)),"T","")</f>
        <v/>
      </c>
      <c r="AJ611" t="str">
        <f>IF(ISNUMBER(SEARCH(AJ$1,$D611)),"T","")</f>
        <v/>
      </c>
      <c r="AK611" t="str">
        <f>IF(ISNUMBER(SEARCH(AK$1,$D611)),"T","")</f>
        <v/>
      </c>
      <c r="AL611" t="str">
        <f>IF(ISNUMBER(SEARCH(AL$1,$D611)),"T","")</f>
        <v/>
      </c>
      <c r="AM611" t="str">
        <f>IF(ISNUMBER(SEARCH(AM$1,$D611)),"T","")</f>
        <v/>
      </c>
      <c r="AN611" t="str">
        <f>IF(ISNUMBER(SEARCH(AN$1,$D611)),"T","")</f>
        <v/>
      </c>
      <c r="AO611" t="str">
        <f>IF(ISNUMBER(SEARCH(AO$1,$D611)),"T","")</f>
        <v/>
      </c>
      <c r="AP611" t="str">
        <f>IF(ISNUMBER(SEARCH(AP$1,$D611)),"T","")</f>
        <v/>
      </c>
      <c r="AQ611" t="str">
        <f>IF(ISNUMBER(SEARCH(AQ$1,$D611)),"T","")</f>
        <v/>
      </c>
      <c r="AR611" t="str">
        <f>IF(ISNUMBER(SEARCH(AR$1,$D611)),"T","")</f>
        <v/>
      </c>
      <c r="AS611" t="str">
        <f>IF(ISNUMBER(SEARCH(AS$1,$D611)),"T","")</f>
        <v/>
      </c>
      <c r="AT611" t="str">
        <f>IF(ISNUMBER(SEARCH(AT$1,$D611)),"T","")</f>
        <v/>
      </c>
      <c r="AU611" t="str">
        <f>IF(ISNUMBER(SEARCH(AU$1,$D611)),"T","")</f>
        <v/>
      </c>
      <c r="AV611" t="str">
        <f>IF(ISNUMBER(SEARCH(AV$1,$D611)),"T","")</f>
        <v/>
      </c>
    </row>
    <row r="612" spans="1:48" x14ac:dyDescent="0.85">
      <c r="A612">
        <v>507</v>
      </c>
      <c r="B612" t="s">
        <v>1139</v>
      </c>
      <c r="C612" t="s">
        <v>1140</v>
      </c>
      <c r="D612" t="s">
        <v>265</v>
      </c>
      <c r="E612">
        <v>5</v>
      </c>
      <c r="F612">
        <v>65</v>
      </c>
      <c r="G612">
        <v>80</v>
      </c>
      <c r="H612">
        <v>65</v>
      </c>
      <c r="I612">
        <v>35</v>
      </c>
      <c r="J612">
        <v>65</v>
      </c>
      <c r="K612">
        <v>60</v>
      </c>
      <c r="L612">
        <f>MAX(G612,I612)</f>
        <v>80</v>
      </c>
      <c r="M612">
        <f>MIN(H612,J612)</f>
        <v>65</v>
      </c>
      <c r="N612" s="1">
        <f>(F612*2+31)/2+60</f>
        <v>140.5</v>
      </c>
      <c r="O612" s="1">
        <f>(L612*2+31)/2+5</f>
        <v>100.5</v>
      </c>
      <c r="P612" s="1">
        <f>(M612*2+31)/2+5</f>
        <v>85.5</v>
      </c>
      <c r="Q612" s="1">
        <f>N612*P612</f>
        <v>12012.75</v>
      </c>
      <c r="R612" s="1">
        <f>((H612*2+31)/2+5)*N612</f>
        <v>12012.75</v>
      </c>
      <c r="S612" s="1">
        <f>((J612*2+31)/2+5)*N612</f>
        <v>12012.75</v>
      </c>
      <c r="T612" s="1">
        <v>232.07251440994088</v>
      </c>
      <c r="U612" s="1">
        <f>IF(T612&lt;200, 0, T612)</f>
        <v>232.07251440994088</v>
      </c>
      <c r="V612" s="5">
        <f>U612*O612</f>
        <v>23323.287698199059</v>
      </c>
      <c r="W612" s="2">
        <f>Q612/(constants!$B$1 * constants!$B$2 * (110/250) * AVERAGE(0.8, 1) * 1.5)</f>
        <v>1.8404938588705173</v>
      </c>
      <c r="X612" s="3">
        <v>0.25875901066615781</v>
      </c>
      <c r="Y612" s="1">
        <f>(W612+X612)*O612</f>
        <v>210.97491338843585</v>
      </c>
      <c r="Z612" s="7">
        <v>1.1000000000000001</v>
      </c>
      <c r="AA612" s="7">
        <v>1</v>
      </c>
      <c r="AB612" s="1">
        <f>Y612*Z612*AA612</f>
        <v>232.07240472727946</v>
      </c>
      <c r="AC612" t="str">
        <f>CONCATENATE("https://wiki.52poke.com/wiki/", B612)</f>
        <v>https://wiki.52poke.com/wiki/哈约克</v>
      </c>
      <c r="AD612" s="6">
        <f>(T612-AB612)^2</f>
        <v>1.2030286215584186E-8</v>
      </c>
      <c r="AE612" t="str">
        <f>IF(ISNUMBER(SEARCH(AE$1,$D612)),"T","")</f>
        <v>T</v>
      </c>
      <c r="AF612" t="str">
        <f>IF(ISNUMBER(SEARCH(AF$1,$D612)),"T","")</f>
        <v/>
      </c>
      <c r="AG612" t="str">
        <f>IF(ISNUMBER(SEARCH(AG$1,$D612)),"T","")</f>
        <v/>
      </c>
      <c r="AH612" t="str">
        <f>IF(ISNUMBER(SEARCH(AH$1,$D612)),"T","")</f>
        <v/>
      </c>
      <c r="AI612" t="str">
        <f>IF(ISNUMBER(SEARCH(AI$1,$D612)),"T","")</f>
        <v/>
      </c>
      <c r="AJ612" t="str">
        <f>IF(ISNUMBER(SEARCH(AJ$1,$D612)),"T","")</f>
        <v/>
      </c>
      <c r="AK612" t="str">
        <f>IF(ISNUMBER(SEARCH(AK$1,$D612)),"T","")</f>
        <v/>
      </c>
      <c r="AL612" t="str">
        <f>IF(ISNUMBER(SEARCH(AL$1,$D612)),"T","")</f>
        <v/>
      </c>
      <c r="AM612" t="str">
        <f>IF(ISNUMBER(SEARCH(AM$1,$D612)),"T","")</f>
        <v/>
      </c>
      <c r="AN612" t="str">
        <f>IF(ISNUMBER(SEARCH(AN$1,$D612)),"T","")</f>
        <v/>
      </c>
      <c r="AO612" t="str">
        <f>IF(ISNUMBER(SEARCH(AO$1,$D612)),"T","")</f>
        <v/>
      </c>
      <c r="AP612" t="str">
        <f>IF(ISNUMBER(SEARCH(AP$1,$D612)),"T","")</f>
        <v/>
      </c>
      <c r="AQ612" t="str">
        <f>IF(ISNUMBER(SEARCH(AQ$1,$D612)),"T","")</f>
        <v/>
      </c>
      <c r="AR612" t="str">
        <f>IF(ISNUMBER(SEARCH(AR$1,$D612)),"T","")</f>
        <v/>
      </c>
      <c r="AS612" t="str">
        <f>IF(ISNUMBER(SEARCH(AS$1,$D612)),"T","")</f>
        <v/>
      </c>
      <c r="AT612" t="str">
        <f>IF(ISNUMBER(SEARCH(AT$1,$D612)),"T","")</f>
        <v/>
      </c>
      <c r="AU612" t="str">
        <f>IF(ISNUMBER(SEARCH(AU$1,$D612)),"T","")</f>
        <v/>
      </c>
      <c r="AV612" t="str">
        <f>IF(ISNUMBER(SEARCH(AV$1,$D612)),"T","")</f>
        <v/>
      </c>
    </row>
    <row r="613" spans="1:48" x14ac:dyDescent="0.85">
      <c r="A613">
        <v>156</v>
      </c>
      <c r="B613" t="s">
        <v>375</v>
      </c>
      <c r="C613" t="s">
        <v>376</v>
      </c>
      <c r="D613" t="s">
        <v>17</v>
      </c>
      <c r="E613">
        <v>2</v>
      </c>
      <c r="F613">
        <v>58</v>
      </c>
      <c r="G613">
        <v>64</v>
      </c>
      <c r="H613">
        <v>58</v>
      </c>
      <c r="I613">
        <v>80</v>
      </c>
      <c r="J613">
        <v>65</v>
      </c>
      <c r="K613">
        <v>80</v>
      </c>
      <c r="L613">
        <f>MAX(G613,I613)</f>
        <v>80</v>
      </c>
      <c r="M613">
        <f>MIN(H613,J613)</f>
        <v>58</v>
      </c>
      <c r="N613" s="1">
        <f>(F613*2+31)/2+60</f>
        <v>133.5</v>
      </c>
      <c r="O613" s="1">
        <f>(L613*2+31)/2+5</f>
        <v>100.5</v>
      </c>
      <c r="P613" s="1">
        <f>(M613*2+31)/2+5</f>
        <v>78.5</v>
      </c>
      <c r="Q613" s="1">
        <f>N613*P613</f>
        <v>10479.75</v>
      </c>
      <c r="R613" s="1">
        <f>((H613*2+31)/2+5)*N613</f>
        <v>10479.75</v>
      </c>
      <c r="S613" s="1">
        <f>((J613*2+31)/2+5)*N613</f>
        <v>11414.25</v>
      </c>
      <c r="T613" s="1">
        <v>231.56791842045985</v>
      </c>
      <c r="U613" s="1">
        <f>IF(T613&lt;200, 0, T613)</f>
        <v>231.56791842045985</v>
      </c>
      <c r="V613" s="5">
        <f>U613*O613</f>
        <v>23272.575801256215</v>
      </c>
      <c r="W613" s="2">
        <f>Q613/(constants!$B$1 * constants!$B$2 * (110/250) * AVERAGE(0.8, 1) * 1.5)</f>
        <v>1.6056203215332294</v>
      </c>
      <c r="X613" s="3">
        <v>0.48906826041961038</v>
      </c>
      <c r="Y613" s="1">
        <f>(W613+X613)*O613</f>
        <v>210.5162024862604</v>
      </c>
      <c r="Z613" s="7">
        <v>1.1000000000000001</v>
      </c>
      <c r="AA613" s="7">
        <v>1</v>
      </c>
      <c r="AB613" s="1">
        <f>Y613*Z613*AA613</f>
        <v>231.56782273488645</v>
      </c>
      <c r="AC613" t="str">
        <f>CONCATENATE("https://wiki.52poke.com/wiki/", B613)</f>
        <v>https://wiki.52poke.com/wiki/火岩鼠</v>
      </c>
      <c r="AD613" s="6">
        <f>(T613-AB613)^2</f>
        <v>9.1557289566755029E-9</v>
      </c>
      <c r="AE613" t="str">
        <f>IF(ISNUMBER(SEARCH(AE$1,$D613)),"T","")</f>
        <v/>
      </c>
      <c r="AF613" t="str">
        <f>IF(ISNUMBER(SEARCH(AF$1,$D613)),"T","")</f>
        <v>T</v>
      </c>
      <c r="AG613" t="str">
        <f>IF(ISNUMBER(SEARCH(AG$1,$D613)),"T","")</f>
        <v/>
      </c>
      <c r="AH613" t="str">
        <f>IF(ISNUMBER(SEARCH(AH$1,$D613)),"T","")</f>
        <v/>
      </c>
      <c r="AI613" t="str">
        <f>IF(ISNUMBER(SEARCH(AI$1,$D613)),"T","")</f>
        <v/>
      </c>
      <c r="AJ613" t="str">
        <f>IF(ISNUMBER(SEARCH(AJ$1,$D613)),"T","")</f>
        <v/>
      </c>
      <c r="AK613" t="str">
        <f>IF(ISNUMBER(SEARCH(AK$1,$D613)),"T","")</f>
        <v/>
      </c>
      <c r="AL613" t="str">
        <f>IF(ISNUMBER(SEARCH(AL$1,$D613)),"T","")</f>
        <v/>
      </c>
      <c r="AM613" t="str">
        <f>IF(ISNUMBER(SEARCH(AM$1,$D613)),"T","")</f>
        <v/>
      </c>
      <c r="AN613" t="str">
        <f>IF(ISNUMBER(SEARCH(AN$1,$D613)),"T","")</f>
        <v/>
      </c>
      <c r="AO613" t="str">
        <f>IF(ISNUMBER(SEARCH(AO$1,$D613)),"T","")</f>
        <v/>
      </c>
      <c r="AP613" t="str">
        <f>IF(ISNUMBER(SEARCH(AP$1,$D613)),"T","")</f>
        <v/>
      </c>
      <c r="AQ613" t="str">
        <f>IF(ISNUMBER(SEARCH(AQ$1,$D613)),"T","")</f>
        <v/>
      </c>
      <c r="AR613" t="str">
        <f>IF(ISNUMBER(SEARCH(AR$1,$D613)),"T","")</f>
        <v/>
      </c>
      <c r="AS613" t="str">
        <f>IF(ISNUMBER(SEARCH(AS$1,$D613)),"T","")</f>
        <v/>
      </c>
      <c r="AT613" t="str">
        <f>IF(ISNUMBER(SEARCH(AT$1,$D613)),"T","")</f>
        <v/>
      </c>
      <c r="AU613" t="str">
        <f>IF(ISNUMBER(SEARCH(AU$1,$D613)),"T","")</f>
        <v/>
      </c>
      <c r="AV613" t="str">
        <f>IF(ISNUMBER(SEARCH(AV$1,$D613)),"T","")</f>
        <v/>
      </c>
    </row>
    <row r="614" spans="1:48" x14ac:dyDescent="0.85">
      <c r="A614">
        <v>402</v>
      </c>
      <c r="B614" t="s">
        <v>913</v>
      </c>
      <c r="C614" t="s">
        <v>914</v>
      </c>
      <c r="D614" t="s">
        <v>32</v>
      </c>
      <c r="E614">
        <v>4</v>
      </c>
      <c r="F614">
        <v>77</v>
      </c>
      <c r="G614">
        <v>85</v>
      </c>
      <c r="H614">
        <v>51</v>
      </c>
      <c r="I614">
        <v>55</v>
      </c>
      <c r="J614">
        <v>51</v>
      </c>
      <c r="K614">
        <v>65</v>
      </c>
      <c r="L614">
        <f>MAX(G614,I614)</f>
        <v>85</v>
      </c>
      <c r="M614">
        <f>MIN(H614,J614)</f>
        <v>51</v>
      </c>
      <c r="N614" s="1">
        <f>(F614*2+31)/2+60</f>
        <v>152.5</v>
      </c>
      <c r="O614" s="1">
        <f>(L614*2+31)/2+5</f>
        <v>105.5</v>
      </c>
      <c r="P614" s="1">
        <f>(M614*2+31)/2+5</f>
        <v>71.5</v>
      </c>
      <c r="Q614" s="1">
        <f>N614*P614</f>
        <v>10903.75</v>
      </c>
      <c r="R614" s="1">
        <f>((H614*2+31)/2+5)*N614</f>
        <v>10903.75</v>
      </c>
      <c r="S614" s="1">
        <f>((J614*2+31)/2+5)*N614</f>
        <v>10903.75</v>
      </c>
      <c r="T614" s="1">
        <v>229.90309367648933</v>
      </c>
      <c r="U614" s="1">
        <f>IF(T614&lt;200, 0, T614)</f>
        <v>229.90309367648933</v>
      </c>
      <c r="V614" s="5">
        <f>U614*O614</f>
        <v>24254.776382869626</v>
      </c>
      <c r="W614" s="2">
        <f>Q614/(constants!$B$1 * constants!$B$2 * (110/250) * AVERAGE(0.8, 1) * 1.5)</f>
        <v>1.6705820826754409</v>
      </c>
      <c r="X614" s="3">
        <v>0.31048632892727246</v>
      </c>
      <c r="Y614" s="1">
        <f>(W614+X614)*O614</f>
        <v>209.00271742408626</v>
      </c>
      <c r="Z614" s="7">
        <v>1.1000000000000001</v>
      </c>
      <c r="AA614" s="7">
        <v>1</v>
      </c>
      <c r="AB614" s="1">
        <f>Y614*Z614*AA614</f>
        <v>229.9029891664949</v>
      </c>
      <c r="AC614" t="str">
        <f>CONCATENATE("https://wiki.52poke.com/wiki/", B614)</f>
        <v>https://wiki.52poke.com/wiki/音箱蟀</v>
      </c>
      <c r="AD614" s="6">
        <f>(T614-AB614)^2</f>
        <v>1.0922338935598946E-8</v>
      </c>
      <c r="AE614" t="str">
        <f>IF(ISNUMBER(SEARCH(AE$1,$D614)),"T","")</f>
        <v/>
      </c>
      <c r="AF614" t="str">
        <f>IF(ISNUMBER(SEARCH(AF$1,$D614)),"T","")</f>
        <v/>
      </c>
      <c r="AG614" t="str">
        <f>IF(ISNUMBER(SEARCH(AG$1,$D614)),"T","")</f>
        <v/>
      </c>
      <c r="AH614" t="str">
        <f>IF(ISNUMBER(SEARCH(AH$1,$D614)),"T","")</f>
        <v/>
      </c>
      <c r="AI614" t="str">
        <f>IF(ISNUMBER(SEARCH(AI$1,$D614)),"T","")</f>
        <v/>
      </c>
      <c r="AJ614" t="str">
        <f>IF(ISNUMBER(SEARCH(AJ$1,$D614)),"T","")</f>
        <v/>
      </c>
      <c r="AK614" t="str">
        <f>IF(ISNUMBER(SEARCH(AK$1,$D614)),"T","")</f>
        <v/>
      </c>
      <c r="AL614" t="str">
        <f>IF(ISNUMBER(SEARCH(AL$1,$D614)),"T","")</f>
        <v/>
      </c>
      <c r="AM614" t="str">
        <f>IF(ISNUMBER(SEARCH(AM$1,$D614)),"T","")</f>
        <v/>
      </c>
      <c r="AN614" t="str">
        <f>IF(ISNUMBER(SEARCH(AN$1,$D614)),"T","")</f>
        <v/>
      </c>
      <c r="AO614" t="str">
        <f>IF(ISNUMBER(SEARCH(AO$1,$D614)),"T","")</f>
        <v/>
      </c>
      <c r="AP614" t="str">
        <f>IF(ISNUMBER(SEARCH(AP$1,$D614)),"T","")</f>
        <v>T</v>
      </c>
      <c r="AQ614" t="str">
        <f>IF(ISNUMBER(SEARCH(AQ$1,$D614)),"T","")</f>
        <v/>
      </c>
      <c r="AR614" t="str">
        <f>IF(ISNUMBER(SEARCH(AR$1,$D614)),"T","")</f>
        <v/>
      </c>
      <c r="AS614" t="str">
        <f>IF(ISNUMBER(SEARCH(AS$1,$D614)),"T","")</f>
        <v/>
      </c>
      <c r="AT614" t="str">
        <f>IF(ISNUMBER(SEARCH(AT$1,$D614)),"T","")</f>
        <v/>
      </c>
      <c r="AU614" t="str">
        <f>IF(ISNUMBER(SEARCH(AU$1,$D614)),"T","")</f>
        <v/>
      </c>
      <c r="AV614" t="str">
        <f>IF(ISNUMBER(SEARCH(AV$1,$D614)),"T","")</f>
        <v/>
      </c>
    </row>
    <row r="615" spans="1:48" x14ac:dyDescent="0.85">
      <c r="A615">
        <v>874</v>
      </c>
      <c r="B615" t="s">
        <v>1932</v>
      </c>
      <c r="C615" t="s">
        <v>1933</v>
      </c>
      <c r="D615" t="s">
        <v>437</v>
      </c>
      <c r="E615">
        <v>8</v>
      </c>
      <c r="F615">
        <v>100</v>
      </c>
      <c r="G615">
        <v>125</v>
      </c>
      <c r="H615">
        <v>135</v>
      </c>
      <c r="I615">
        <v>20</v>
      </c>
      <c r="J615">
        <v>20</v>
      </c>
      <c r="K615">
        <v>70</v>
      </c>
      <c r="L615">
        <f>MAX(G615,I615)</f>
        <v>125</v>
      </c>
      <c r="M615">
        <f>MIN(H615,J615)</f>
        <v>20</v>
      </c>
      <c r="N615" s="1">
        <f>(F615*2+31)/2+60</f>
        <v>175.5</v>
      </c>
      <c r="O615" s="1">
        <f>(L615*2+31)/2+5</f>
        <v>145.5</v>
      </c>
      <c r="P615" s="1">
        <f>(M615*2+31)/2+5</f>
        <v>40.5</v>
      </c>
      <c r="Q615" s="1">
        <f>N615*P615</f>
        <v>7107.75</v>
      </c>
      <c r="R615" s="1">
        <f>((H615*2+31)/2+5)*N615</f>
        <v>27290.25</v>
      </c>
      <c r="S615" s="1">
        <f>((J615*2+31)/2+5)*N615</f>
        <v>7107.75</v>
      </c>
      <c r="T615" s="1">
        <v>229.76548705040031</v>
      </c>
      <c r="U615" s="1">
        <f>IF(T615&lt;200, 0, T615)</f>
        <v>229.76548705040031</v>
      </c>
      <c r="V615" s="5">
        <f>U615*O615</f>
        <v>33430.878365833247</v>
      </c>
      <c r="W615" s="2">
        <f>Q615/(constants!$B$1 * constants!$B$2 * (110/250) * AVERAGE(0.8, 1) * 1.5)</f>
        <v>1.0889904664116807</v>
      </c>
      <c r="X615" s="3">
        <v>0.34659462008865782</v>
      </c>
      <c r="Y615" s="1">
        <f>(W615+X615)*O615</f>
        <v>208.87763008579927</v>
      </c>
      <c r="Z615" s="7">
        <v>1.1000000000000001</v>
      </c>
      <c r="AA615" s="7">
        <v>1</v>
      </c>
      <c r="AB615" s="1">
        <f>Y615*Z615*AA615</f>
        <v>229.76539309437922</v>
      </c>
      <c r="AC615" t="str">
        <f>CONCATENATE("https://wiki.52poke.com/wiki/", B615)</f>
        <v>https://wiki.52poke.com/wiki/巨石丁</v>
      </c>
      <c r="AD615" s="6">
        <f>(T615-AB615)^2</f>
        <v>8.8277338989752978E-9</v>
      </c>
      <c r="AE615" t="str">
        <f>IF(ISNUMBER(SEARCH(AE$1,$D615)),"T","")</f>
        <v/>
      </c>
      <c r="AF615" t="str">
        <f>IF(ISNUMBER(SEARCH(AF$1,$D615)),"T","")</f>
        <v/>
      </c>
      <c r="AG615" t="str">
        <f>IF(ISNUMBER(SEARCH(AG$1,$D615)),"T","")</f>
        <v/>
      </c>
      <c r="AH615" t="str">
        <f>IF(ISNUMBER(SEARCH(AH$1,$D615)),"T","")</f>
        <v/>
      </c>
      <c r="AI615" t="str">
        <f>IF(ISNUMBER(SEARCH(AI$1,$D615)),"T","")</f>
        <v/>
      </c>
      <c r="AJ615" t="str">
        <f>IF(ISNUMBER(SEARCH(AJ$1,$D615)),"T","")</f>
        <v/>
      </c>
      <c r="AK615" t="str">
        <f>IF(ISNUMBER(SEARCH(AK$1,$D615)),"T","")</f>
        <v/>
      </c>
      <c r="AL615" t="str">
        <f>IF(ISNUMBER(SEARCH(AL$1,$D615)),"T","")</f>
        <v/>
      </c>
      <c r="AM615" t="str">
        <f>IF(ISNUMBER(SEARCH(AM$1,$D615)),"T","")</f>
        <v/>
      </c>
      <c r="AN615" t="str">
        <f>IF(ISNUMBER(SEARCH(AN$1,$D615)),"T","")</f>
        <v/>
      </c>
      <c r="AO615" t="str">
        <f>IF(ISNUMBER(SEARCH(AO$1,$D615)),"T","")</f>
        <v/>
      </c>
      <c r="AP615" t="str">
        <f>IF(ISNUMBER(SEARCH(AP$1,$D615)),"T","")</f>
        <v/>
      </c>
      <c r="AQ615" t="str">
        <f>IF(ISNUMBER(SEARCH(AQ$1,$D615)),"T","")</f>
        <v>T</v>
      </c>
      <c r="AR615" t="str">
        <f>IF(ISNUMBER(SEARCH(AR$1,$D615)),"T","")</f>
        <v/>
      </c>
      <c r="AS615" t="str">
        <f>IF(ISNUMBER(SEARCH(AS$1,$D615)),"T","")</f>
        <v/>
      </c>
      <c r="AT615" t="str">
        <f>IF(ISNUMBER(SEARCH(AT$1,$D615)),"T","")</f>
        <v/>
      </c>
      <c r="AU615" t="str">
        <f>IF(ISNUMBER(SEARCH(AU$1,$D615)),"T","")</f>
        <v/>
      </c>
      <c r="AV615" t="str">
        <f>IF(ISNUMBER(SEARCH(AV$1,$D615)),"T","")</f>
        <v/>
      </c>
    </row>
    <row r="616" spans="1:48" x14ac:dyDescent="0.85">
      <c r="A616">
        <v>394</v>
      </c>
      <c r="B616" t="s">
        <v>896</v>
      </c>
      <c r="C616" t="s">
        <v>897</v>
      </c>
      <c r="D616" t="s">
        <v>25</v>
      </c>
      <c r="E616">
        <v>4</v>
      </c>
      <c r="F616">
        <v>64</v>
      </c>
      <c r="G616">
        <v>66</v>
      </c>
      <c r="H616">
        <v>68</v>
      </c>
      <c r="I616">
        <v>81</v>
      </c>
      <c r="J616">
        <v>76</v>
      </c>
      <c r="K616">
        <v>50</v>
      </c>
      <c r="L616">
        <f>MAX(G616,I616)</f>
        <v>81</v>
      </c>
      <c r="M616">
        <f>MIN(H616,J616)</f>
        <v>68</v>
      </c>
      <c r="N616" s="1">
        <f>(F616*2+31)/2+60</f>
        <v>139.5</v>
      </c>
      <c r="O616" s="1">
        <f>(L616*2+31)/2+5</f>
        <v>101.5</v>
      </c>
      <c r="P616" s="1">
        <f>(M616*2+31)/2+5</f>
        <v>88.5</v>
      </c>
      <c r="Q616" s="1">
        <f>N616*P616</f>
        <v>12345.75</v>
      </c>
      <c r="R616" s="1">
        <f>((H616*2+31)/2+5)*N616</f>
        <v>12345.75</v>
      </c>
      <c r="S616" s="1">
        <f>((J616*2+31)/2+5)*N616</f>
        <v>13461.75</v>
      </c>
      <c r="T616" s="1">
        <v>229.57803321416057</v>
      </c>
      <c r="U616" s="1">
        <f>IF(T616&lt;200, 0, T616)</f>
        <v>229.57803321416057</v>
      </c>
      <c r="V616" s="5">
        <f>U616*O616</f>
        <v>23302.170371237298</v>
      </c>
      <c r="W616" s="2">
        <f>Q616/(constants!$B$1 * constants!$B$2 * (110/250) * AVERAGE(0.8, 1) * 1.5)</f>
        <v>1.8915133552392822</v>
      </c>
      <c r="X616" s="3">
        <v>0.16471521054139437</v>
      </c>
      <c r="Y616" s="1">
        <f>(W616+X616)*O616</f>
        <v>208.70719942673867</v>
      </c>
      <c r="Z616" s="7">
        <v>1.1000000000000001</v>
      </c>
      <c r="AA616" s="7">
        <v>1</v>
      </c>
      <c r="AB616" s="1">
        <f>Y616*Z616*AA616</f>
        <v>229.57791936941254</v>
      </c>
      <c r="AC616" t="str">
        <f>CONCATENATE("https://wiki.52poke.com/wiki/", B616)</f>
        <v>https://wiki.52poke.com/wiki/波皇子</v>
      </c>
      <c r="AD616" s="6">
        <f>(T616-AB616)^2</f>
        <v>1.2960626653711047E-8</v>
      </c>
      <c r="AE616" t="str">
        <f>IF(ISNUMBER(SEARCH(AE$1,$D616)),"T","")</f>
        <v/>
      </c>
      <c r="AF616" t="str">
        <f>IF(ISNUMBER(SEARCH(AF$1,$D616)),"T","")</f>
        <v/>
      </c>
      <c r="AG616" t="str">
        <f>IF(ISNUMBER(SEARCH(AG$1,$D616)),"T","")</f>
        <v>T</v>
      </c>
      <c r="AH616" t="str">
        <f>IF(ISNUMBER(SEARCH(AH$1,$D616)),"T","")</f>
        <v/>
      </c>
      <c r="AI616" t="str">
        <f>IF(ISNUMBER(SEARCH(AI$1,$D616)),"T","")</f>
        <v/>
      </c>
      <c r="AJ616" t="str">
        <f>IF(ISNUMBER(SEARCH(AJ$1,$D616)),"T","")</f>
        <v/>
      </c>
      <c r="AK616" t="str">
        <f>IF(ISNUMBER(SEARCH(AK$1,$D616)),"T","")</f>
        <v/>
      </c>
      <c r="AL616" t="str">
        <f>IF(ISNUMBER(SEARCH(AL$1,$D616)),"T","")</f>
        <v/>
      </c>
      <c r="AM616" t="str">
        <f>IF(ISNUMBER(SEARCH(AM$1,$D616)),"T","")</f>
        <v/>
      </c>
      <c r="AN616" t="str">
        <f>IF(ISNUMBER(SEARCH(AN$1,$D616)),"T","")</f>
        <v/>
      </c>
      <c r="AO616" t="str">
        <f>IF(ISNUMBER(SEARCH(AO$1,$D616)),"T","")</f>
        <v/>
      </c>
      <c r="AP616" t="str">
        <f>IF(ISNUMBER(SEARCH(AP$1,$D616)),"T","")</f>
        <v/>
      </c>
      <c r="AQ616" t="str">
        <f>IF(ISNUMBER(SEARCH(AQ$1,$D616)),"T","")</f>
        <v/>
      </c>
      <c r="AR616" t="str">
        <f>IF(ISNUMBER(SEARCH(AR$1,$D616)),"T","")</f>
        <v/>
      </c>
      <c r="AS616" t="str">
        <f>IF(ISNUMBER(SEARCH(AS$1,$D616)),"T","")</f>
        <v/>
      </c>
      <c r="AT616" t="str">
        <f>IF(ISNUMBER(SEARCH(AT$1,$D616)),"T","")</f>
        <v/>
      </c>
      <c r="AU616" t="str">
        <f>IF(ISNUMBER(SEARCH(AU$1,$D616)),"T","")</f>
        <v/>
      </c>
      <c r="AV616" t="str">
        <f>IF(ISNUMBER(SEARCH(AV$1,$D616)),"T","")</f>
        <v/>
      </c>
    </row>
    <row r="617" spans="1:48" x14ac:dyDescent="0.85">
      <c r="A617">
        <v>44</v>
      </c>
      <c r="B617" t="s">
        <v>114</v>
      </c>
      <c r="C617" t="s">
        <v>115</v>
      </c>
      <c r="D617" t="s">
        <v>10</v>
      </c>
      <c r="E617">
        <v>1</v>
      </c>
      <c r="F617">
        <v>60</v>
      </c>
      <c r="G617">
        <v>65</v>
      </c>
      <c r="H617">
        <v>70</v>
      </c>
      <c r="I617">
        <v>85</v>
      </c>
      <c r="J617">
        <v>75</v>
      </c>
      <c r="K617">
        <v>40</v>
      </c>
      <c r="L617">
        <f>MAX(G617,I617)</f>
        <v>85</v>
      </c>
      <c r="M617">
        <f>MIN(H617,J617)</f>
        <v>70</v>
      </c>
      <c r="N617" s="1">
        <f>(F617*2+31)/2+60</f>
        <v>135.5</v>
      </c>
      <c r="O617" s="1">
        <f>(L617*2+31)/2+5</f>
        <v>105.5</v>
      </c>
      <c r="P617" s="1">
        <f>(M617*2+31)/2+5</f>
        <v>90.5</v>
      </c>
      <c r="Q617" s="1">
        <f>N617*P617</f>
        <v>12262.75</v>
      </c>
      <c r="R617" s="1">
        <f>((H617*2+31)/2+5)*N617</f>
        <v>12262.75</v>
      </c>
      <c r="S617" s="1">
        <f>((J617*2+31)/2+5)*N617</f>
        <v>12940.25</v>
      </c>
      <c r="T617" s="1">
        <v>229.1677452583896</v>
      </c>
      <c r="U617" s="1">
        <f>IF(T617&lt;200, 0, T617)</f>
        <v>229.1677452583896</v>
      </c>
      <c r="V617" s="5">
        <f>U617*O617</f>
        <v>24177.197124760103</v>
      </c>
      <c r="W617" s="2">
        <f>Q617/(constants!$B$1 * constants!$B$2 * (110/250) * AVERAGE(0.8, 1) * 1.5)</f>
        <v>1.8787967840722928</v>
      </c>
      <c r="X617" s="3">
        <v>9.5935036028400367E-2</v>
      </c>
      <c r="Y617" s="1">
        <f>(W617+X617)*O617</f>
        <v>208.33420702062313</v>
      </c>
      <c r="Z617" s="7">
        <v>1.1000000000000001</v>
      </c>
      <c r="AA617" s="7">
        <v>1</v>
      </c>
      <c r="AB617" s="1">
        <f>Y617*Z617*AA617</f>
        <v>229.16762772268547</v>
      </c>
      <c r="AC617" t="str">
        <f>CONCATENATE("https://wiki.52poke.com/wiki/", B617)</f>
        <v>https://wiki.52poke.com/wiki/臭臭花</v>
      </c>
      <c r="AD617" s="6">
        <f>(T617-AB617)^2</f>
        <v>1.3814641746452064E-8</v>
      </c>
      <c r="AE617" t="str">
        <f>IF(ISNUMBER(SEARCH(AE$1,$D617)),"T","")</f>
        <v/>
      </c>
      <c r="AF617" t="str">
        <f>IF(ISNUMBER(SEARCH(AF$1,$D617)),"T","")</f>
        <v/>
      </c>
      <c r="AG617" t="str">
        <f>IF(ISNUMBER(SEARCH(AG$1,$D617)),"T","")</f>
        <v/>
      </c>
      <c r="AH617" t="str">
        <f>IF(ISNUMBER(SEARCH(AH$1,$D617)),"T","")</f>
        <v>T</v>
      </c>
      <c r="AI617" t="str">
        <f>IF(ISNUMBER(SEARCH(AI$1,$D617)),"T","")</f>
        <v/>
      </c>
      <c r="AJ617" t="str">
        <f>IF(ISNUMBER(SEARCH(AJ$1,$D617)),"T","")</f>
        <v/>
      </c>
      <c r="AK617" t="str">
        <f>IF(ISNUMBER(SEARCH(AK$1,$D617)),"T","")</f>
        <v/>
      </c>
      <c r="AL617" t="str">
        <f>IF(ISNUMBER(SEARCH(AL$1,$D617)),"T","")</f>
        <v>T</v>
      </c>
      <c r="AM617" t="str">
        <f>IF(ISNUMBER(SEARCH(AM$1,$D617)),"T","")</f>
        <v/>
      </c>
      <c r="AN617" t="str">
        <f>IF(ISNUMBER(SEARCH(AN$1,$D617)),"T","")</f>
        <v/>
      </c>
      <c r="AO617" t="str">
        <f>IF(ISNUMBER(SEARCH(AO$1,$D617)),"T","")</f>
        <v/>
      </c>
      <c r="AP617" t="str">
        <f>IF(ISNUMBER(SEARCH(AP$1,$D617)),"T","")</f>
        <v/>
      </c>
      <c r="AQ617" t="str">
        <f>IF(ISNUMBER(SEARCH(AQ$1,$D617)),"T","")</f>
        <v/>
      </c>
      <c r="AR617" t="str">
        <f>IF(ISNUMBER(SEARCH(AR$1,$D617)),"T","")</f>
        <v/>
      </c>
      <c r="AS617" t="str">
        <f>IF(ISNUMBER(SEARCH(AS$1,$D617)),"T","")</f>
        <v/>
      </c>
      <c r="AT617" t="str">
        <f>IF(ISNUMBER(SEARCH(AT$1,$D617)),"T","")</f>
        <v/>
      </c>
      <c r="AU617" t="str">
        <f>IF(ISNUMBER(SEARCH(AU$1,$D617)),"T","")</f>
        <v/>
      </c>
      <c r="AV617" t="str">
        <f>IF(ISNUMBER(SEARCH(AV$1,$D617)),"T","")</f>
        <v/>
      </c>
    </row>
    <row r="618" spans="1:48" x14ac:dyDescent="0.85">
      <c r="A618">
        <v>968</v>
      </c>
      <c r="B618" t="s">
        <v>2138</v>
      </c>
      <c r="C618" t="s">
        <v>2139</v>
      </c>
      <c r="D618" t="s">
        <v>133</v>
      </c>
      <c r="E618">
        <v>9</v>
      </c>
      <c r="F618">
        <v>70</v>
      </c>
      <c r="G618">
        <v>85</v>
      </c>
      <c r="H618">
        <v>145</v>
      </c>
      <c r="I618">
        <v>60</v>
      </c>
      <c r="J618">
        <v>55</v>
      </c>
      <c r="K618">
        <v>65</v>
      </c>
      <c r="L618">
        <f>MAX(G618,I618)</f>
        <v>85</v>
      </c>
      <c r="M618">
        <f>MIN(H618,J618)</f>
        <v>55</v>
      </c>
      <c r="N618" s="1">
        <f>(F618*2+31)/2+60</f>
        <v>145.5</v>
      </c>
      <c r="O618" s="1">
        <f>(L618*2+31)/2+5</f>
        <v>105.5</v>
      </c>
      <c r="P618" s="1">
        <f>(M618*2+31)/2+5</f>
        <v>75.5</v>
      </c>
      <c r="Q618" s="1">
        <f>N618*P618</f>
        <v>10985.25</v>
      </c>
      <c r="R618" s="1">
        <f>((H618*2+31)/2+5)*N618</f>
        <v>24080.25</v>
      </c>
      <c r="S618" s="1">
        <f>((J618*2+31)/2+5)*N618</f>
        <v>10985.25</v>
      </c>
      <c r="T618" s="1">
        <v>228.8154085066634</v>
      </c>
      <c r="U618" s="1">
        <f>IF(T618&lt;200, 0, T618)</f>
        <v>228.8154085066634</v>
      </c>
      <c r="V618" s="5">
        <f>U618*O618</f>
        <v>24140.02559745299</v>
      </c>
      <c r="W618" s="2">
        <f>Q618/(constants!$B$1 * constants!$B$2 * (110/250) * AVERAGE(0.8, 1) * 1.5)</f>
        <v>1.6830688362912196</v>
      </c>
      <c r="X618" s="3">
        <v>0.28862701218365983</v>
      </c>
      <c r="Y618" s="1">
        <f>(W618+X618)*O618</f>
        <v>208.01391201409979</v>
      </c>
      <c r="Z618" s="7">
        <v>1.1000000000000001</v>
      </c>
      <c r="AA618" s="7">
        <v>1</v>
      </c>
      <c r="AB618" s="1">
        <f>Y618*Z618*AA618</f>
        <v>228.81530321550977</v>
      </c>
      <c r="AC618" t="str">
        <f>CONCATENATE("https://wiki.52poke.com/wiki/", B618)</f>
        <v>https://wiki.52poke.com/wiki/拖拖蚓</v>
      </c>
      <c r="AD618" s="6">
        <f>(T618-AB618)^2</f>
        <v>1.1086227032854205E-8</v>
      </c>
      <c r="AE618" t="str">
        <f>IF(ISNUMBER(SEARCH(AE$1,$D618)),"T","")</f>
        <v/>
      </c>
      <c r="AF618" t="str">
        <f>IF(ISNUMBER(SEARCH(AF$1,$D618)),"T","")</f>
        <v/>
      </c>
      <c r="AG618" t="str">
        <f>IF(ISNUMBER(SEARCH(AG$1,$D618)),"T","")</f>
        <v/>
      </c>
      <c r="AH618" t="str">
        <f>IF(ISNUMBER(SEARCH(AH$1,$D618)),"T","")</f>
        <v/>
      </c>
      <c r="AI618" t="str">
        <f>IF(ISNUMBER(SEARCH(AI$1,$D618)),"T","")</f>
        <v/>
      </c>
      <c r="AJ618" t="str">
        <f>IF(ISNUMBER(SEARCH(AJ$1,$D618)),"T","")</f>
        <v/>
      </c>
      <c r="AK618" t="str">
        <f>IF(ISNUMBER(SEARCH(AK$1,$D618)),"T","")</f>
        <v/>
      </c>
      <c r="AL618" t="str">
        <f>IF(ISNUMBER(SEARCH(AL$1,$D618)),"T","")</f>
        <v/>
      </c>
      <c r="AM618" t="str">
        <f>IF(ISNUMBER(SEARCH(AM$1,$D618)),"T","")</f>
        <v/>
      </c>
      <c r="AN618" t="str">
        <f>IF(ISNUMBER(SEARCH(AN$1,$D618)),"T","")</f>
        <v/>
      </c>
      <c r="AO618" t="str">
        <f>IF(ISNUMBER(SEARCH(AO$1,$D618)),"T","")</f>
        <v/>
      </c>
      <c r="AP618" t="str">
        <f>IF(ISNUMBER(SEARCH(AP$1,$D618)),"T","")</f>
        <v/>
      </c>
      <c r="AQ618" t="str">
        <f>IF(ISNUMBER(SEARCH(AQ$1,$D618)),"T","")</f>
        <v/>
      </c>
      <c r="AR618" t="str">
        <f>IF(ISNUMBER(SEARCH(AR$1,$D618)),"T","")</f>
        <v/>
      </c>
      <c r="AS618" t="str">
        <f>IF(ISNUMBER(SEARCH(AS$1,$D618)),"T","")</f>
        <v/>
      </c>
      <c r="AT618" t="str">
        <f>IF(ISNUMBER(SEARCH(AT$1,$D618)),"T","")</f>
        <v/>
      </c>
      <c r="AU618" t="str">
        <f>IF(ISNUMBER(SEARCH(AU$1,$D618)),"T","")</f>
        <v>T</v>
      </c>
      <c r="AV618" t="str">
        <f>IF(ISNUMBER(SEARCH(AV$1,$D618)),"T","")</f>
        <v/>
      </c>
    </row>
    <row r="619" spans="1:48" x14ac:dyDescent="0.85">
      <c r="A619">
        <v>446</v>
      </c>
      <c r="B619" t="s">
        <v>1005</v>
      </c>
      <c r="C619" t="s">
        <v>1006</v>
      </c>
      <c r="D619" t="s">
        <v>265</v>
      </c>
      <c r="E619">
        <v>4</v>
      </c>
      <c r="F619">
        <v>135</v>
      </c>
      <c r="G619">
        <v>85</v>
      </c>
      <c r="H619">
        <v>40</v>
      </c>
      <c r="I619">
        <v>40</v>
      </c>
      <c r="J619">
        <v>85</v>
      </c>
      <c r="K619">
        <v>5</v>
      </c>
      <c r="L619">
        <f>MAX(G619,I619)</f>
        <v>85</v>
      </c>
      <c r="M619">
        <f>MIN(H619,J619)</f>
        <v>40</v>
      </c>
      <c r="N619" s="1">
        <f>(F619*2+31)/2+60</f>
        <v>210.5</v>
      </c>
      <c r="O619" s="1">
        <f>(L619*2+31)/2+5</f>
        <v>105.5</v>
      </c>
      <c r="P619" s="1">
        <f>(M619*2+31)/2+5</f>
        <v>60.5</v>
      </c>
      <c r="Q619" s="1">
        <f>N619*P619</f>
        <v>12735.25</v>
      </c>
      <c r="R619" s="1">
        <f>((H619*2+31)/2+5)*N619</f>
        <v>12735.25</v>
      </c>
      <c r="S619" s="1">
        <f>((J619*2+31)/2+5)*N619</f>
        <v>22207.75</v>
      </c>
      <c r="T619" s="1">
        <v>226.56071191481038</v>
      </c>
      <c r="U619" s="1">
        <f>IF(T619&lt;200, 0, T619)</f>
        <v>226.56071191481038</v>
      </c>
      <c r="V619" s="5">
        <f>U619*O619</f>
        <v>23902.155107012495</v>
      </c>
      <c r="W619" s="2">
        <f>Q619/(constants!$B$1 * constants!$B$2 * (110/250) * AVERAGE(0.8, 1) * 1.5)</f>
        <v>1.9511893127036486</v>
      </c>
      <c r="X619" s="3">
        <v>1.0777260753247475E-3</v>
      </c>
      <c r="Y619" s="1">
        <f>(W619+X619)*O619</f>
        <v>205.96417259118169</v>
      </c>
      <c r="Z619" s="7">
        <v>1.1000000000000001</v>
      </c>
      <c r="AA619" s="7">
        <v>1</v>
      </c>
      <c r="AB619" s="1">
        <f>Y619*Z619*AA619</f>
        <v>226.56058985029989</v>
      </c>
      <c r="AC619" t="str">
        <f>CONCATENATE("https://wiki.52poke.com/wiki/", B619)</f>
        <v>https://wiki.52poke.com/wiki/小卡比兽</v>
      </c>
      <c r="AD619" s="6">
        <f>(T619-AB619)^2</f>
        <v>1.4899744721709407E-8</v>
      </c>
      <c r="AE619" t="str">
        <f>IF(ISNUMBER(SEARCH(AE$1,$D619)),"T","")</f>
        <v>T</v>
      </c>
      <c r="AF619" t="str">
        <f>IF(ISNUMBER(SEARCH(AF$1,$D619)),"T","")</f>
        <v/>
      </c>
      <c r="AG619" t="str">
        <f>IF(ISNUMBER(SEARCH(AG$1,$D619)),"T","")</f>
        <v/>
      </c>
      <c r="AH619" t="str">
        <f>IF(ISNUMBER(SEARCH(AH$1,$D619)),"T","")</f>
        <v/>
      </c>
      <c r="AI619" t="str">
        <f>IF(ISNUMBER(SEARCH(AI$1,$D619)),"T","")</f>
        <v/>
      </c>
      <c r="AJ619" t="str">
        <f>IF(ISNUMBER(SEARCH(AJ$1,$D619)),"T","")</f>
        <v/>
      </c>
      <c r="AK619" t="str">
        <f>IF(ISNUMBER(SEARCH(AK$1,$D619)),"T","")</f>
        <v/>
      </c>
      <c r="AL619" t="str">
        <f>IF(ISNUMBER(SEARCH(AL$1,$D619)),"T","")</f>
        <v/>
      </c>
      <c r="AM619" t="str">
        <f>IF(ISNUMBER(SEARCH(AM$1,$D619)),"T","")</f>
        <v/>
      </c>
      <c r="AN619" t="str">
        <f>IF(ISNUMBER(SEARCH(AN$1,$D619)),"T","")</f>
        <v/>
      </c>
      <c r="AO619" t="str">
        <f>IF(ISNUMBER(SEARCH(AO$1,$D619)),"T","")</f>
        <v/>
      </c>
      <c r="AP619" t="str">
        <f>IF(ISNUMBER(SEARCH(AP$1,$D619)),"T","")</f>
        <v/>
      </c>
      <c r="AQ619" t="str">
        <f>IF(ISNUMBER(SEARCH(AQ$1,$D619)),"T","")</f>
        <v/>
      </c>
      <c r="AR619" t="str">
        <f>IF(ISNUMBER(SEARCH(AR$1,$D619)),"T","")</f>
        <v/>
      </c>
      <c r="AS619" t="str">
        <f>IF(ISNUMBER(SEARCH(AS$1,$D619)),"T","")</f>
        <v/>
      </c>
      <c r="AT619" t="str">
        <f>IF(ISNUMBER(SEARCH(AT$1,$D619)),"T","")</f>
        <v/>
      </c>
      <c r="AU619" t="str">
        <f>IF(ISNUMBER(SEARCH(AU$1,$D619)),"T","")</f>
        <v/>
      </c>
      <c r="AV619" t="str">
        <f>IF(ISNUMBER(SEARCH(AV$1,$D619)),"T","")</f>
        <v/>
      </c>
    </row>
    <row r="620" spans="1:48" x14ac:dyDescent="0.85">
      <c r="A620">
        <v>737</v>
      </c>
      <c r="B620" t="s">
        <v>1637</v>
      </c>
      <c r="C620" t="s">
        <v>1638</v>
      </c>
      <c r="D620" t="s">
        <v>1324</v>
      </c>
      <c r="E620">
        <v>7</v>
      </c>
      <c r="F620">
        <v>57</v>
      </c>
      <c r="G620">
        <v>82</v>
      </c>
      <c r="H620">
        <v>95</v>
      </c>
      <c r="I620">
        <v>55</v>
      </c>
      <c r="J620">
        <v>75</v>
      </c>
      <c r="K620">
        <v>36</v>
      </c>
      <c r="L620">
        <f>MAX(G620,I620)</f>
        <v>82</v>
      </c>
      <c r="M620">
        <f>MIN(H620,J620)</f>
        <v>75</v>
      </c>
      <c r="N620" s="1">
        <f>(F620*2+31)/2+60</f>
        <v>132.5</v>
      </c>
      <c r="O620" s="1">
        <f>(L620*2+31)/2+5</f>
        <v>102.5</v>
      </c>
      <c r="P620" s="1">
        <f>(M620*2+31)/2+5</f>
        <v>95.5</v>
      </c>
      <c r="Q620" s="1">
        <f>N620*P620</f>
        <v>12653.75</v>
      </c>
      <c r="R620" s="1">
        <f>((H620*2+31)/2+5)*N620</f>
        <v>15303.75</v>
      </c>
      <c r="S620" s="1">
        <f>((J620*2+31)/2+5)*N620</f>
        <v>12653.75</v>
      </c>
      <c r="T620" s="1">
        <v>226.49445578137332</v>
      </c>
      <c r="U620" s="1">
        <f>IF(T620&lt;200, 0, T620)</f>
        <v>226.49445578137332</v>
      </c>
      <c r="V620" s="5">
        <f>U620*O620</f>
        <v>23215.681717590764</v>
      </c>
      <c r="W620" s="2">
        <f>Q620/(constants!$B$1 * constants!$B$2 * (110/250) * AVERAGE(0.8, 1) * 1.5)</f>
        <v>1.9387025590878697</v>
      </c>
      <c r="X620" s="3">
        <v>7.0116402746610462E-2</v>
      </c>
      <c r="Y620" s="1">
        <f>(W620+X620)*O620</f>
        <v>205.90394358803422</v>
      </c>
      <c r="Z620" s="7">
        <v>1.1000000000000001</v>
      </c>
      <c r="AA620" s="7">
        <v>1</v>
      </c>
      <c r="AB620" s="1">
        <f>Y620*Z620*AA620</f>
        <v>226.49433794683767</v>
      </c>
      <c r="AC620" t="str">
        <f>CONCATENATE("https://wiki.52poke.com/wiki/", B620)</f>
        <v>https://wiki.52poke.com/wiki/虫电宝</v>
      </c>
      <c r="AD620" s="6">
        <f>(T620-AB620)^2</f>
        <v>1.3884977790348469E-8</v>
      </c>
      <c r="AE620" t="str">
        <f>IF(ISNUMBER(SEARCH(AE$1,$D620)),"T","")</f>
        <v/>
      </c>
      <c r="AF620" t="str">
        <f>IF(ISNUMBER(SEARCH(AF$1,$D620)),"T","")</f>
        <v/>
      </c>
      <c r="AG620" t="str">
        <f>IF(ISNUMBER(SEARCH(AG$1,$D620)),"T","")</f>
        <v/>
      </c>
      <c r="AH620" t="str">
        <f>IF(ISNUMBER(SEARCH(AH$1,$D620)),"T","")</f>
        <v/>
      </c>
      <c r="AI620" t="str">
        <f>IF(ISNUMBER(SEARCH(AI$1,$D620)),"T","")</f>
        <v>T</v>
      </c>
      <c r="AJ620" t="str">
        <f>IF(ISNUMBER(SEARCH(AJ$1,$D620)),"T","")</f>
        <v/>
      </c>
      <c r="AK620" t="str">
        <f>IF(ISNUMBER(SEARCH(AK$1,$D620)),"T","")</f>
        <v/>
      </c>
      <c r="AL620" t="str">
        <f>IF(ISNUMBER(SEARCH(AL$1,$D620)),"T","")</f>
        <v/>
      </c>
      <c r="AM620" t="str">
        <f>IF(ISNUMBER(SEARCH(AM$1,$D620)),"T","")</f>
        <v/>
      </c>
      <c r="AN620" t="str">
        <f>IF(ISNUMBER(SEARCH(AN$1,$D620)),"T","")</f>
        <v/>
      </c>
      <c r="AO620" t="str">
        <f>IF(ISNUMBER(SEARCH(AO$1,$D620)),"T","")</f>
        <v/>
      </c>
      <c r="AP620" t="str">
        <f>IF(ISNUMBER(SEARCH(AP$1,$D620)),"T","")</f>
        <v>T</v>
      </c>
      <c r="AQ620" t="str">
        <f>IF(ISNUMBER(SEARCH(AQ$1,$D620)),"T","")</f>
        <v/>
      </c>
      <c r="AR620" t="str">
        <f>IF(ISNUMBER(SEARCH(AR$1,$D620)),"T","")</f>
        <v/>
      </c>
      <c r="AS620" t="str">
        <f>IF(ISNUMBER(SEARCH(AS$1,$D620)),"T","")</f>
        <v/>
      </c>
      <c r="AT620" t="str">
        <f>IF(ISNUMBER(SEARCH(AT$1,$D620)),"T","")</f>
        <v/>
      </c>
      <c r="AU620" t="str">
        <f>IF(ISNUMBER(SEARCH(AU$1,$D620)),"T","")</f>
        <v/>
      </c>
      <c r="AV620" t="str">
        <f>IF(ISNUMBER(SEARCH(AV$1,$D620)),"T","")</f>
        <v/>
      </c>
    </row>
    <row r="621" spans="1:48" x14ac:dyDescent="0.85">
      <c r="A621">
        <v>253</v>
      </c>
      <c r="B621" t="s">
        <v>591</v>
      </c>
      <c r="C621" t="s">
        <v>592</v>
      </c>
      <c r="D621" t="s">
        <v>280</v>
      </c>
      <c r="E621">
        <v>3</v>
      </c>
      <c r="F621">
        <v>50</v>
      </c>
      <c r="G621">
        <v>65</v>
      </c>
      <c r="H621">
        <v>45</v>
      </c>
      <c r="I621">
        <v>85</v>
      </c>
      <c r="J621">
        <v>65</v>
      </c>
      <c r="K621">
        <v>95</v>
      </c>
      <c r="L621">
        <f>MAX(G621,I621)</f>
        <v>85</v>
      </c>
      <c r="M621">
        <f>MIN(H621,J621)</f>
        <v>45</v>
      </c>
      <c r="N621" s="1">
        <f>(F621*2+31)/2+60</f>
        <v>125.5</v>
      </c>
      <c r="O621" s="1">
        <f>(L621*2+31)/2+5</f>
        <v>105.5</v>
      </c>
      <c r="P621" s="1">
        <f>(M621*2+31)/2+5</f>
        <v>65.5</v>
      </c>
      <c r="Q621" s="1">
        <f>N621*P621</f>
        <v>8220.25</v>
      </c>
      <c r="R621" s="1">
        <f>((H621*2+31)/2+5)*N621</f>
        <v>8220.25</v>
      </c>
      <c r="S621" s="1">
        <f>((J621*2+31)/2+5)*N621</f>
        <v>10730.25</v>
      </c>
      <c r="T621" s="1">
        <v>225.84883046678934</v>
      </c>
      <c r="U621" s="1">
        <f>IF(T621&lt;200, 0, T621)</f>
        <v>225.84883046678934</v>
      </c>
      <c r="V621" s="5">
        <f>U621*O621</f>
        <v>23827.051614246277</v>
      </c>
      <c r="W621" s="2">
        <f>Q621/(constants!$B$1 * constants!$B$2 * (110/250) * AVERAGE(0.8, 1) * 1.5)</f>
        <v>1.259438483559582</v>
      </c>
      <c r="X621" s="3">
        <v>0.68669466316630845</v>
      </c>
      <c r="Y621" s="1">
        <f>(W621+X621)*O621</f>
        <v>205.31704697958145</v>
      </c>
      <c r="Z621" s="7">
        <v>1.1000000000000001</v>
      </c>
      <c r="AA621" s="7">
        <v>1</v>
      </c>
      <c r="AB621" s="1">
        <f>Y621*Z621*AA621</f>
        <v>225.84875167753961</v>
      </c>
      <c r="AC621" t="str">
        <f>CONCATENATE("https://wiki.52poke.com/wiki/", B621)</f>
        <v>https://wiki.52poke.com/wiki/森林蜥蜴</v>
      </c>
      <c r="AD621" s="6">
        <f>(T621-AB621)^2</f>
        <v>6.207745872567427E-9</v>
      </c>
      <c r="AE621" t="str">
        <f>IF(ISNUMBER(SEARCH(AE$1,$D621)),"T","")</f>
        <v/>
      </c>
      <c r="AF621" t="str">
        <f>IF(ISNUMBER(SEARCH(AF$1,$D621)),"T","")</f>
        <v/>
      </c>
      <c r="AG621" t="str">
        <f>IF(ISNUMBER(SEARCH(AG$1,$D621)),"T","")</f>
        <v/>
      </c>
      <c r="AH621" t="str">
        <f>IF(ISNUMBER(SEARCH(AH$1,$D621)),"T","")</f>
        <v>T</v>
      </c>
      <c r="AI621" t="str">
        <f>IF(ISNUMBER(SEARCH(AI$1,$D621)),"T","")</f>
        <v/>
      </c>
      <c r="AJ621" t="str">
        <f>IF(ISNUMBER(SEARCH(AJ$1,$D621)),"T","")</f>
        <v/>
      </c>
      <c r="AK621" t="str">
        <f>IF(ISNUMBER(SEARCH(AK$1,$D621)),"T","")</f>
        <v/>
      </c>
      <c r="AL621" t="str">
        <f>IF(ISNUMBER(SEARCH(AL$1,$D621)),"T","")</f>
        <v/>
      </c>
      <c r="AM621" t="str">
        <f>IF(ISNUMBER(SEARCH(AM$1,$D621)),"T","")</f>
        <v/>
      </c>
      <c r="AN621" t="str">
        <f>IF(ISNUMBER(SEARCH(AN$1,$D621)),"T","")</f>
        <v/>
      </c>
      <c r="AO621" t="str">
        <f>IF(ISNUMBER(SEARCH(AO$1,$D621)),"T","")</f>
        <v/>
      </c>
      <c r="AP621" t="str">
        <f>IF(ISNUMBER(SEARCH(AP$1,$D621)),"T","")</f>
        <v/>
      </c>
      <c r="AQ621" t="str">
        <f>IF(ISNUMBER(SEARCH(AQ$1,$D621)),"T","")</f>
        <v/>
      </c>
      <c r="AR621" t="str">
        <f>IF(ISNUMBER(SEARCH(AR$1,$D621)),"T","")</f>
        <v/>
      </c>
      <c r="AS621" t="str">
        <f>IF(ISNUMBER(SEARCH(AS$1,$D621)),"T","")</f>
        <v/>
      </c>
      <c r="AT621" t="str">
        <f>IF(ISNUMBER(SEARCH(AT$1,$D621)),"T","")</f>
        <v/>
      </c>
      <c r="AU621" t="str">
        <f>IF(ISNUMBER(SEARCH(AU$1,$D621)),"T","")</f>
        <v/>
      </c>
      <c r="AV621" t="str">
        <f>IF(ISNUMBER(SEARCH(AV$1,$D621)),"T","")</f>
        <v/>
      </c>
    </row>
    <row r="622" spans="1:48" x14ac:dyDescent="0.85">
      <c r="A622">
        <v>891</v>
      </c>
      <c r="B622" t="s">
        <v>1971</v>
      </c>
      <c r="C622" t="s">
        <v>1972</v>
      </c>
      <c r="D622" t="s">
        <v>143</v>
      </c>
      <c r="E622">
        <v>8</v>
      </c>
      <c r="F622">
        <v>60</v>
      </c>
      <c r="G622">
        <v>90</v>
      </c>
      <c r="H622">
        <v>60</v>
      </c>
      <c r="I622">
        <v>53</v>
      </c>
      <c r="J622">
        <v>50</v>
      </c>
      <c r="K622">
        <v>72</v>
      </c>
      <c r="L622">
        <f>MAX(G622,I622)</f>
        <v>90</v>
      </c>
      <c r="M622">
        <f>MIN(H622,J622)</f>
        <v>50</v>
      </c>
      <c r="N622" s="1">
        <f>(F622*2+31)/2+60</f>
        <v>135.5</v>
      </c>
      <c r="O622" s="1">
        <f>(L622*2+31)/2+5</f>
        <v>110.5</v>
      </c>
      <c r="P622" s="1">
        <f>(M622*2+31)/2+5</f>
        <v>70.5</v>
      </c>
      <c r="Q622" s="1">
        <f>N622*P622</f>
        <v>9552.75</v>
      </c>
      <c r="R622" s="1">
        <f>((H622*2+31)/2+5)*N622</f>
        <v>10907.75</v>
      </c>
      <c r="S622" s="1">
        <f>((J622*2+31)/2+5)*N622</f>
        <v>9552.75</v>
      </c>
      <c r="T622" s="1">
        <v>225.78273401880617</v>
      </c>
      <c r="U622" s="1">
        <f>IF(T622&lt;200, 0, T622)</f>
        <v>225.78273401880617</v>
      </c>
      <c r="V622" s="5">
        <f>U622*O622</f>
        <v>24948.992109078081</v>
      </c>
      <c r="W622" s="2">
        <f>Q622/(constants!$B$1 * constants!$B$2 * (110/250) * AVERAGE(0.8, 1) * 1.5)</f>
        <v>1.4635930748850456</v>
      </c>
      <c r="X622" s="3">
        <v>0.39393582777609037</v>
      </c>
      <c r="Y622" s="1">
        <f>(W622+X622)*O622</f>
        <v>205.25694374405552</v>
      </c>
      <c r="Z622" s="7">
        <v>1.1000000000000001</v>
      </c>
      <c r="AA622" s="7">
        <v>1</v>
      </c>
      <c r="AB622" s="1">
        <f>Y622*Z622*AA622</f>
        <v>225.78263811846108</v>
      </c>
      <c r="AC622" t="str">
        <f>CONCATENATE("https://wiki.52poke.com/wiki/", B622)</f>
        <v>https://wiki.52poke.com/wiki/熊徒弟</v>
      </c>
      <c r="AD622" s="6">
        <f>(T622-AB622)^2</f>
        <v>9.1968761878689213E-9</v>
      </c>
      <c r="AE622" t="str">
        <f>IF(ISNUMBER(SEARCH(AE$1,$D622)),"T","")</f>
        <v/>
      </c>
      <c r="AF622" t="str">
        <f>IF(ISNUMBER(SEARCH(AF$1,$D622)),"T","")</f>
        <v/>
      </c>
      <c r="AG622" t="str">
        <f>IF(ISNUMBER(SEARCH(AG$1,$D622)),"T","")</f>
        <v/>
      </c>
      <c r="AH622" t="str">
        <f>IF(ISNUMBER(SEARCH(AH$1,$D622)),"T","")</f>
        <v/>
      </c>
      <c r="AI622" t="str">
        <f>IF(ISNUMBER(SEARCH(AI$1,$D622)),"T","")</f>
        <v/>
      </c>
      <c r="AJ622" t="str">
        <f>IF(ISNUMBER(SEARCH(AJ$1,$D622)),"T","")</f>
        <v/>
      </c>
      <c r="AK622" t="str">
        <f>IF(ISNUMBER(SEARCH(AK$1,$D622)),"T","")</f>
        <v>T</v>
      </c>
      <c r="AL622" t="str">
        <f>IF(ISNUMBER(SEARCH(AL$1,$D622)),"T","")</f>
        <v/>
      </c>
      <c r="AM622" t="str">
        <f>IF(ISNUMBER(SEARCH(AM$1,$D622)),"T","")</f>
        <v/>
      </c>
      <c r="AN622" t="str">
        <f>IF(ISNUMBER(SEARCH(AN$1,$D622)),"T","")</f>
        <v/>
      </c>
      <c r="AO622" t="str">
        <f>IF(ISNUMBER(SEARCH(AO$1,$D622)),"T","")</f>
        <v/>
      </c>
      <c r="AP622" t="str">
        <f>IF(ISNUMBER(SEARCH(AP$1,$D622)),"T","")</f>
        <v/>
      </c>
      <c r="AQ622" t="str">
        <f>IF(ISNUMBER(SEARCH(AQ$1,$D622)),"T","")</f>
        <v/>
      </c>
      <c r="AR622" t="str">
        <f>IF(ISNUMBER(SEARCH(AR$1,$D622)),"T","")</f>
        <v/>
      </c>
      <c r="AS622" t="str">
        <f>IF(ISNUMBER(SEARCH(AS$1,$D622)),"T","")</f>
        <v/>
      </c>
      <c r="AT622" t="str">
        <f>IF(ISNUMBER(SEARCH(AT$1,$D622)),"T","")</f>
        <v/>
      </c>
      <c r="AU622" t="str">
        <f>IF(ISNUMBER(SEARCH(AU$1,$D622)),"T","")</f>
        <v/>
      </c>
      <c r="AV622" t="str">
        <f>IF(ISNUMBER(SEARCH(AV$1,$D622)),"T","")</f>
        <v/>
      </c>
    </row>
    <row r="623" spans="1:48" x14ac:dyDescent="0.85">
      <c r="A623">
        <v>312</v>
      </c>
      <c r="B623" t="s">
        <v>720</v>
      </c>
      <c r="C623" t="s">
        <v>721</v>
      </c>
      <c r="D623" t="s">
        <v>68</v>
      </c>
      <c r="E623">
        <v>3</v>
      </c>
      <c r="F623">
        <v>60</v>
      </c>
      <c r="G623">
        <v>40</v>
      </c>
      <c r="H623">
        <v>50</v>
      </c>
      <c r="I623">
        <v>75</v>
      </c>
      <c r="J623">
        <v>85</v>
      </c>
      <c r="K623">
        <v>95</v>
      </c>
      <c r="L623">
        <f>MAX(G623,I623)</f>
        <v>75</v>
      </c>
      <c r="M623">
        <f>MIN(H623,J623)</f>
        <v>50</v>
      </c>
      <c r="N623" s="1">
        <f>(F623*2+31)/2+60</f>
        <v>135.5</v>
      </c>
      <c r="O623" s="1">
        <f>(L623*2+31)/2+5</f>
        <v>95.5</v>
      </c>
      <c r="P623" s="1">
        <f>(M623*2+31)/2+5</f>
        <v>70.5</v>
      </c>
      <c r="Q623" s="1">
        <f>N623*P623</f>
        <v>9552.75</v>
      </c>
      <c r="R623" s="1">
        <f>((H623*2+31)/2+5)*N623</f>
        <v>9552.75</v>
      </c>
      <c r="S623" s="1">
        <f>((J623*2+31)/2+5)*N623</f>
        <v>14295.25</v>
      </c>
      <c r="T623" s="1">
        <v>225.69630712352262</v>
      </c>
      <c r="U623" s="1">
        <f>IF(T623&lt;200, 0, T623)</f>
        <v>225.69630712352262</v>
      </c>
      <c r="V623" s="5">
        <f>U623*O623</f>
        <v>21553.99733029641</v>
      </c>
      <c r="W623" s="2">
        <f>Q623/(constants!$B$1 * constants!$B$2 * (110/250) * AVERAGE(0.8, 1) * 1.5)</f>
        <v>1.4635930748850456</v>
      </c>
      <c r="X623" s="3">
        <v>0.68487169656972746</v>
      </c>
      <c r="Y623" s="1">
        <f>(W623+X623)*O623</f>
        <v>205.17838567393082</v>
      </c>
      <c r="Z623" s="7">
        <v>1.1000000000000001</v>
      </c>
      <c r="AA623" s="7">
        <v>1</v>
      </c>
      <c r="AB623" s="1">
        <f>Y623*Z623*AA623</f>
        <v>225.69622424132393</v>
      </c>
      <c r="AC623" t="str">
        <f>CONCATENATE("https://wiki.52poke.com/wiki/", B623)</f>
        <v>https://wiki.52poke.com/wiki/负电拍拍</v>
      </c>
      <c r="AD623" s="6">
        <f>(T623-AB623)^2</f>
        <v>6.8694588585133354E-9</v>
      </c>
      <c r="AE623" t="str">
        <f>IF(ISNUMBER(SEARCH(AE$1,$D623)),"T","")</f>
        <v/>
      </c>
      <c r="AF623" t="str">
        <f>IF(ISNUMBER(SEARCH(AF$1,$D623)),"T","")</f>
        <v/>
      </c>
      <c r="AG623" t="str">
        <f>IF(ISNUMBER(SEARCH(AG$1,$D623)),"T","")</f>
        <v/>
      </c>
      <c r="AH623" t="str">
        <f>IF(ISNUMBER(SEARCH(AH$1,$D623)),"T","")</f>
        <v/>
      </c>
      <c r="AI623" t="str">
        <f>IF(ISNUMBER(SEARCH(AI$1,$D623)),"T","")</f>
        <v>T</v>
      </c>
      <c r="AJ623" t="str">
        <f>IF(ISNUMBER(SEARCH(AJ$1,$D623)),"T","")</f>
        <v/>
      </c>
      <c r="AK623" t="str">
        <f>IF(ISNUMBER(SEARCH(AK$1,$D623)),"T","")</f>
        <v/>
      </c>
      <c r="AL623" t="str">
        <f>IF(ISNUMBER(SEARCH(AL$1,$D623)),"T","")</f>
        <v/>
      </c>
      <c r="AM623" t="str">
        <f>IF(ISNUMBER(SEARCH(AM$1,$D623)),"T","")</f>
        <v/>
      </c>
      <c r="AN623" t="str">
        <f>IF(ISNUMBER(SEARCH(AN$1,$D623)),"T","")</f>
        <v/>
      </c>
      <c r="AO623" t="str">
        <f>IF(ISNUMBER(SEARCH(AO$1,$D623)),"T","")</f>
        <v/>
      </c>
      <c r="AP623" t="str">
        <f>IF(ISNUMBER(SEARCH(AP$1,$D623)),"T","")</f>
        <v/>
      </c>
      <c r="AQ623" t="str">
        <f>IF(ISNUMBER(SEARCH(AQ$1,$D623)),"T","")</f>
        <v/>
      </c>
      <c r="AR623" t="str">
        <f>IF(ISNUMBER(SEARCH(AR$1,$D623)),"T","")</f>
        <v/>
      </c>
      <c r="AS623" t="str">
        <f>IF(ISNUMBER(SEARCH(AS$1,$D623)),"T","")</f>
        <v/>
      </c>
      <c r="AT623" t="str">
        <f>IF(ISNUMBER(SEARCH(AT$1,$D623)),"T","")</f>
        <v/>
      </c>
      <c r="AU623" t="str">
        <f>IF(ISNUMBER(SEARCH(AU$1,$D623)),"T","")</f>
        <v/>
      </c>
      <c r="AV623" t="str">
        <f>IF(ISNUMBER(SEARCH(AV$1,$D623)),"T","")</f>
        <v/>
      </c>
    </row>
    <row r="624" spans="1:48" x14ac:dyDescent="0.85">
      <c r="A624">
        <v>311</v>
      </c>
      <c r="B624" t="s">
        <v>718</v>
      </c>
      <c r="C624" t="s">
        <v>719</v>
      </c>
      <c r="D624" t="s">
        <v>68</v>
      </c>
      <c r="E624">
        <v>3</v>
      </c>
      <c r="F624">
        <v>60</v>
      </c>
      <c r="G624">
        <v>50</v>
      </c>
      <c r="H624">
        <v>40</v>
      </c>
      <c r="I624">
        <v>85</v>
      </c>
      <c r="J624">
        <v>75</v>
      </c>
      <c r="K624">
        <v>95</v>
      </c>
      <c r="L624">
        <f>MAX(G624,I624)</f>
        <v>85</v>
      </c>
      <c r="M624">
        <f>MIN(H624,J624)</f>
        <v>40</v>
      </c>
      <c r="N624" s="1">
        <f>(F624*2+31)/2+60</f>
        <v>135.5</v>
      </c>
      <c r="O624" s="1">
        <f>(L624*2+31)/2+5</f>
        <v>105.5</v>
      </c>
      <c r="P624" s="1">
        <f>(M624*2+31)/2+5</f>
        <v>60.5</v>
      </c>
      <c r="Q624" s="1">
        <f>N624*P624</f>
        <v>8197.75</v>
      </c>
      <c r="R624" s="1">
        <f>((H624*2+31)/2+5)*N624</f>
        <v>8197.75</v>
      </c>
      <c r="S624" s="1">
        <f>((J624*2+31)/2+5)*N624</f>
        <v>12940.25</v>
      </c>
      <c r="T624" s="1">
        <v>225.34308449672133</v>
      </c>
      <c r="U624" s="1">
        <f>IF(T624&lt;200, 0, T624)</f>
        <v>225.34308449672133</v>
      </c>
      <c r="V624" s="5">
        <f>U624*O624</f>
        <v>23773.695414404101</v>
      </c>
      <c r="W624" s="2">
        <f>Q624/(constants!$B$1 * constants!$B$2 * (110/250) * AVERAGE(0.8, 1) * 1.5)</f>
        <v>1.2559912202914223</v>
      </c>
      <c r="X624" s="3">
        <v>0.68578392768900875</v>
      </c>
      <c r="Y624" s="1">
        <f>(W624+X624)*O624</f>
        <v>204.85727811193547</v>
      </c>
      <c r="Z624" s="7">
        <v>1.1000000000000001</v>
      </c>
      <c r="AA624" s="7">
        <v>1</v>
      </c>
      <c r="AB624" s="1">
        <f>Y624*Z624*AA624</f>
        <v>225.34300592312903</v>
      </c>
      <c r="AC624" t="str">
        <f>CONCATENATE("https://wiki.52poke.com/wiki/", B624)</f>
        <v>https://wiki.52poke.com/wiki/正电拍拍</v>
      </c>
      <c r="AD624" s="6">
        <f>(T624-AB624)^2</f>
        <v>6.1738094076439893E-9</v>
      </c>
      <c r="AE624" t="str">
        <f>IF(ISNUMBER(SEARCH(AE$1,$D624)),"T","")</f>
        <v/>
      </c>
      <c r="AF624" t="str">
        <f>IF(ISNUMBER(SEARCH(AF$1,$D624)),"T","")</f>
        <v/>
      </c>
      <c r="AG624" t="str">
        <f>IF(ISNUMBER(SEARCH(AG$1,$D624)),"T","")</f>
        <v/>
      </c>
      <c r="AH624" t="str">
        <f>IF(ISNUMBER(SEARCH(AH$1,$D624)),"T","")</f>
        <v/>
      </c>
      <c r="AI624" t="str">
        <f>IF(ISNUMBER(SEARCH(AI$1,$D624)),"T","")</f>
        <v>T</v>
      </c>
      <c r="AJ624" t="str">
        <f>IF(ISNUMBER(SEARCH(AJ$1,$D624)),"T","")</f>
        <v/>
      </c>
      <c r="AK624" t="str">
        <f>IF(ISNUMBER(SEARCH(AK$1,$D624)),"T","")</f>
        <v/>
      </c>
      <c r="AL624" t="str">
        <f>IF(ISNUMBER(SEARCH(AL$1,$D624)),"T","")</f>
        <v/>
      </c>
      <c r="AM624" t="str">
        <f>IF(ISNUMBER(SEARCH(AM$1,$D624)),"T","")</f>
        <v/>
      </c>
      <c r="AN624" t="str">
        <f>IF(ISNUMBER(SEARCH(AN$1,$D624)),"T","")</f>
        <v/>
      </c>
      <c r="AO624" t="str">
        <f>IF(ISNUMBER(SEARCH(AO$1,$D624)),"T","")</f>
        <v/>
      </c>
      <c r="AP624" t="str">
        <f>IF(ISNUMBER(SEARCH(AP$1,$D624)),"T","")</f>
        <v/>
      </c>
      <c r="AQ624" t="str">
        <f>IF(ISNUMBER(SEARCH(AQ$1,$D624)),"T","")</f>
        <v/>
      </c>
      <c r="AR624" t="str">
        <f>IF(ISNUMBER(SEARCH(AR$1,$D624)),"T","")</f>
        <v/>
      </c>
      <c r="AS624" t="str">
        <f>IF(ISNUMBER(SEARCH(AS$1,$D624)),"T","")</f>
        <v/>
      </c>
      <c r="AT624" t="str">
        <f>IF(ISNUMBER(SEARCH(AT$1,$D624)),"T","")</f>
        <v/>
      </c>
      <c r="AU624" t="str">
        <f>IF(ISNUMBER(SEARCH(AU$1,$D624)),"T","")</f>
        <v/>
      </c>
      <c r="AV624" t="str">
        <f>IF(ISNUMBER(SEARCH(AV$1,$D624)),"T","")</f>
        <v/>
      </c>
    </row>
    <row r="625" spans="1:48" x14ac:dyDescent="0.85">
      <c r="A625">
        <v>198</v>
      </c>
      <c r="B625" t="s">
        <v>465</v>
      </c>
      <c r="C625" t="s">
        <v>466</v>
      </c>
      <c r="D625" t="s">
        <v>353</v>
      </c>
      <c r="E625">
        <v>2</v>
      </c>
      <c r="F625">
        <v>60</v>
      </c>
      <c r="G625">
        <v>85</v>
      </c>
      <c r="H625">
        <v>42</v>
      </c>
      <c r="I625">
        <v>85</v>
      </c>
      <c r="J625">
        <v>42</v>
      </c>
      <c r="K625">
        <v>91</v>
      </c>
      <c r="L625">
        <f>MAX(G625,I625)</f>
        <v>85</v>
      </c>
      <c r="M625">
        <f>MIN(H625,J625)</f>
        <v>42</v>
      </c>
      <c r="N625" s="1">
        <f>(F625*2+31)/2+60</f>
        <v>135.5</v>
      </c>
      <c r="O625" s="1">
        <f>(L625*2+31)/2+5</f>
        <v>105.5</v>
      </c>
      <c r="P625" s="1">
        <f>(M625*2+31)/2+5</f>
        <v>62.5</v>
      </c>
      <c r="Q625" s="1">
        <f>N625*P625</f>
        <v>8468.75</v>
      </c>
      <c r="R625" s="1">
        <f>((H625*2+31)/2+5)*N625</f>
        <v>8468.75</v>
      </c>
      <c r="S625" s="1">
        <f>((J625*2+31)/2+5)*N625</f>
        <v>8468.75</v>
      </c>
      <c r="T625" s="1">
        <v>225.12596576218908</v>
      </c>
      <c r="U625" s="1">
        <f>IF(T625&lt;200, 0, T625)</f>
        <v>225.12596576218908</v>
      </c>
      <c r="V625" s="5">
        <f>U625*O625</f>
        <v>23750.789387910947</v>
      </c>
      <c r="W625" s="2">
        <f>Q625/(constants!$B$1 * constants!$B$2 * (110/250) * AVERAGE(0.8, 1) * 1.5)</f>
        <v>1.2975115912101469</v>
      </c>
      <c r="X625" s="3">
        <v>0.6423926275845333</v>
      </c>
      <c r="Y625" s="1">
        <f>(W625+X625)*O625</f>
        <v>204.65989508283877</v>
      </c>
      <c r="Z625" s="7">
        <v>1.1000000000000001</v>
      </c>
      <c r="AA625" s="7">
        <v>1</v>
      </c>
      <c r="AB625" s="1">
        <f>Y625*Z625*AA625</f>
        <v>225.12588459112266</v>
      </c>
      <c r="AC625" t="str">
        <f>CONCATENATE("https://wiki.52poke.com/wiki/", B625)</f>
        <v>https://wiki.52poke.com/wiki/黑暗鸦</v>
      </c>
      <c r="AD625" s="6">
        <f>(T625-AB625)^2</f>
        <v>6.5887420248278492E-9</v>
      </c>
      <c r="AE625" t="str">
        <f>IF(ISNUMBER(SEARCH(AE$1,$D625)),"T","")</f>
        <v/>
      </c>
      <c r="AF625" t="str">
        <f>IF(ISNUMBER(SEARCH(AF$1,$D625)),"T","")</f>
        <v/>
      </c>
      <c r="AG625" t="str">
        <f>IF(ISNUMBER(SEARCH(AG$1,$D625)),"T","")</f>
        <v/>
      </c>
      <c r="AH625" t="str">
        <f>IF(ISNUMBER(SEARCH(AH$1,$D625)),"T","")</f>
        <v/>
      </c>
      <c r="AI625" t="str">
        <f>IF(ISNUMBER(SEARCH(AI$1,$D625)),"T","")</f>
        <v/>
      </c>
      <c r="AJ625" t="str">
        <f>IF(ISNUMBER(SEARCH(AJ$1,$D625)),"T","")</f>
        <v/>
      </c>
      <c r="AK625" t="str">
        <f>IF(ISNUMBER(SEARCH(AK$1,$D625)),"T","")</f>
        <v/>
      </c>
      <c r="AL625" t="str">
        <f>IF(ISNUMBER(SEARCH(AL$1,$D625)),"T","")</f>
        <v/>
      </c>
      <c r="AM625" t="str">
        <f>IF(ISNUMBER(SEARCH(AM$1,$D625)),"T","")</f>
        <v/>
      </c>
      <c r="AN625" t="str">
        <f>IF(ISNUMBER(SEARCH(AN$1,$D625)),"T","")</f>
        <v>T</v>
      </c>
      <c r="AO625" t="str">
        <f>IF(ISNUMBER(SEARCH(AO$1,$D625)),"T","")</f>
        <v/>
      </c>
      <c r="AP625" t="str">
        <f>IF(ISNUMBER(SEARCH(AP$1,$D625)),"T","")</f>
        <v/>
      </c>
      <c r="AQ625" t="str">
        <f>IF(ISNUMBER(SEARCH(AQ$1,$D625)),"T","")</f>
        <v/>
      </c>
      <c r="AR625" t="str">
        <f>IF(ISNUMBER(SEARCH(AR$1,$D625)),"T","")</f>
        <v/>
      </c>
      <c r="AS625" t="str">
        <f>IF(ISNUMBER(SEARCH(AS$1,$D625)),"T","")</f>
        <v/>
      </c>
      <c r="AT625" t="str">
        <f>IF(ISNUMBER(SEARCH(AT$1,$D625)),"T","")</f>
        <v>T</v>
      </c>
      <c r="AU625" t="str">
        <f>IF(ISNUMBER(SEARCH(AU$1,$D625)),"T","")</f>
        <v/>
      </c>
      <c r="AV625" t="str">
        <f>IF(ISNUMBER(SEARCH(AV$1,$D625)),"T","")</f>
        <v/>
      </c>
    </row>
    <row r="626" spans="1:48" x14ac:dyDescent="0.85">
      <c r="A626">
        <v>12</v>
      </c>
      <c r="B626" t="s">
        <v>36</v>
      </c>
      <c r="C626" t="s">
        <v>38</v>
      </c>
      <c r="D626" t="s">
        <v>37</v>
      </c>
      <c r="E626">
        <v>1</v>
      </c>
      <c r="F626">
        <v>60</v>
      </c>
      <c r="G626">
        <v>45</v>
      </c>
      <c r="H626">
        <v>50</v>
      </c>
      <c r="I626">
        <v>90</v>
      </c>
      <c r="J626">
        <v>80</v>
      </c>
      <c r="K626">
        <v>70</v>
      </c>
      <c r="L626">
        <f>MAX(G626,I626)</f>
        <v>90</v>
      </c>
      <c r="M626">
        <f>MIN(H626,J626)</f>
        <v>50</v>
      </c>
      <c r="N626" s="1">
        <f>(F626*2+31)/2+60</f>
        <v>135.5</v>
      </c>
      <c r="O626" s="1">
        <f>(L626*2+31)/2+5</f>
        <v>110.5</v>
      </c>
      <c r="P626" s="1">
        <f>(M626*2+31)/2+5</f>
        <v>70.5</v>
      </c>
      <c r="Q626" s="1">
        <f>N626*P626</f>
        <v>9552.75</v>
      </c>
      <c r="R626" s="1">
        <f>((H626*2+31)/2+5)*N626</f>
        <v>9552.75</v>
      </c>
      <c r="S626" s="1">
        <f>((J626*2+31)/2+5)*N626</f>
        <v>13617.75</v>
      </c>
      <c r="T626" s="1">
        <v>224.74596436407694</v>
      </c>
      <c r="U626" s="1">
        <f>IF(T626&lt;200, 0, T626)</f>
        <v>224.74596436407694</v>
      </c>
      <c r="V626" s="5">
        <f>U626*O626</f>
        <v>24834.429062230502</v>
      </c>
      <c r="W626" s="2">
        <f>Q626/(constants!$B$1 * constants!$B$2 * (110/250) * AVERAGE(0.8, 1) * 1.5)</f>
        <v>1.4635930748850456</v>
      </c>
      <c r="X626" s="3">
        <v>0.38540625431060949</v>
      </c>
      <c r="Y626" s="1">
        <f>(W626+X626)*O626</f>
        <v>204.31442587611991</v>
      </c>
      <c r="Z626" s="7">
        <v>1.1000000000000001</v>
      </c>
      <c r="AA626" s="7">
        <v>1</v>
      </c>
      <c r="AB626" s="1">
        <f>Y626*Z626*AA626</f>
        <v>224.74586846373191</v>
      </c>
      <c r="AC626" t="str">
        <f>CONCATENATE("https://wiki.52poke.com/wiki/", B626)</f>
        <v>https://wiki.52poke.com/wiki/巴大蝶</v>
      </c>
      <c r="AD626" s="6">
        <f>(T626-AB626)^2</f>
        <v>9.1968761769663136E-9</v>
      </c>
      <c r="AE626" t="str">
        <f>IF(ISNUMBER(SEARCH(AE$1,$D626)),"T","")</f>
        <v/>
      </c>
      <c r="AF626" t="str">
        <f>IF(ISNUMBER(SEARCH(AF$1,$D626)),"T","")</f>
        <v/>
      </c>
      <c r="AG626" t="str">
        <f>IF(ISNUMBER(SEARCH(AG$1,$D626)),"T","")</f>
        <v/>
      </c>
      <c r="AH626" t="str">
        <f>IF(ISNUMBER(SEARCH(AH$1,$D626)),"T","")</f>
        <v/>
      </c>
      <c r="AI626" t="str">
        <f>IF(ISNUMBER(SEARCH(AI$1,$D626)),"T","")</f>
        <v/>
      </c>
      <c r="AJ626" t="str">
        <f>IF(ISNUMBER(SEARCH(AJ$1,$D626)),"T","")</f>
        <v/>
      </c>
      <c r="AK626" t="str">
        <f>IF(ISNUMBER(SEARCH(AK$1,$D626)),"T","")</f>
        <v/>
      </c>
      <c r="AL626" t="str">
        <f>IF(ISNUMBER(SEARCH(AL$1,$D626)),"T","")</f>
        <v/>
      </c>
      <c r="AM626" t="str">
        <f>IF(ISNUMBER(SEARCH(AM$1,$D626)),"T","")</f>
        <v/>
      </c>
      <c r="AN626" t="str">
        <f>IF(ISNUMBER(SEARCH(AN$1,$D626)),"T","")</f>
        <v>T</v>
      </c>
      <c r="AO626" t="str">
        <f>IF(ISNUMBER(SEARCH(AO$1,$D626)),"T","")</f>
        <v/>
      </c>
      <c r="AP626" t="str">
        <f>IF(ISNUMBER(SEARCH(AP$1,$D626)),"T","")</f>
        <v>T</v>
      </c>
      <c r="AQ626" t="str">
        <f>IF(ISNUMBER(SEARCH(AQ$1,$D626)),"T","")</f>
        <v/>
      </c>
      <c r="AR626" t="str">
        <f>IF(ISNUMBER(SEARCH(AR$1,$D626)),"T","")</f>
        <v/>
      </c>
      <c r="AS626" t="str">
        <f>IF(ISNUMBER(SEARCH(AS$1,$D626)),"T","")</f>
        <v/>
      </c>
      <c r="AT626" t="str">
        <f>IF(ISNUMBER(SEARCH(AT$1,$D626)),"T","")</f>
        <v/>
      </c>
      <c r="AU626" t="str">
        <f>IF(ISNUMBER(SEARCH(AU$1,$D626)),"T","")</f>
        <v/>
      </c>
      <c r="AV626" t="str">
        <f>IF(ISNUMBER(SEARCH(AV$1,$D626)),"T","")</f>
        <v/>
      </c>
    </row>
    <row r="627" spans="1:48" x14ac:dyDescent="0.85">
      <c r="A627">
        <v>159</v>
      </c>
      <c r="B627" t="s">
        <v>381</v>
      </c>
      <c r="C627" t="s">
        <v>382</v>
      </c>
      <c r="D627" t="s">
        <v>25</v>
      </c>
      <c r="E627">
        <v>2</v>
      </c>
      <c r="F627">
        <v>65</v>
      </c>
      <c r="G627">
        <v>80</v>
      </c>
      <c r="H627">
        <v>80</v>
      </c>
      <c r="I627">
        <v>59</v>
      </c>
      <c r="J627">
        <v>63</v>
      </c>
      <c r="K627">
        <v>58</v>
      </c>
      <c r="L627">
        <f>MAX(G627,I627)</f>
        <v>80</v>
      </c>
      <c r="M627">
        <f>MIN(H627,J627)</f>
        <v>63</v>
      </c>
      <c r="N627" s="1">
        <f>(F627*2+31)/2+60</f>
        <v>140.5</v>
      </c>
      <c r="O627" s="1">
        <f>(L627*2+31)/2+5</f>
        <v>100.5</v>
      </c>
      <c r="P627" s="1">
        <f>(M627*2+31)/2+5</f>
        <v>83.5</v>
      </c>
      <c r="Q627" s="1">
        <f>N627*P627</f>
        <v>11731.75</v>
      </c>
      <c r="R627" s="1">
        <f>((H627*2+31)/2+5)*N627</f>
        <v>14120.25</v>
      </c>
      <c r="S627" s="1">
        <f>((J627*2+31)/2+5)*N627</f>
        <v>11731.75</v>
      </c>
      <c r="T627" s="1">
        <v>224.18794417182417</v>
      </c>
      <c r="U627" s="1">
        <f>IF(T627&lt;200, 0, T627)</f>
        <v>224.18794417182417</v>
      </c>
      <c r="V627" s="5">
        <f>U627*O627</f>
        <v>22530.88838926833</v>
      </c>
      <c r="W627" s="2">
        <f>Q627/(constants!$B$1 * constants!$B$2 * (110/250) * AVERAGE(0.8, 1) * 1.5)</f>
        <v>1.7974413709437216</v>
      </c>
      <c r="X627" s="3">
        <v>0.23049021706929496</v>
      </c>
      <c r="Y627" s="1">
        <f>(W627+X627)*O627</f>
        <v>203.80712459530818</v>
      </c>
      <c r="Z627" s="7">
        <v>1.1000000000000001</v>
      </c>
      <c r="AA627" s="7">
        <v>1</v>
      </c>
      <c r="AB627" s="1">
        <f>Y627*Z627*AA627</f>
        <v>224.18783705483901</v>
      </c>
      <c r="AC627" t="str">
        <f>CONCATENATE("https://wiki.52poke.com/wiki/", B627)</f>
        <v>https://wiki.52poke.com/wiki/蓝鳄</v>
      </c>
      <c r="AD627" s="6">
        <f>(T627-AB627)^2</f>
        <v>1.147404851035624E-8</v>
      </c>
      <c r="AE627" t="str">
        <f>IF(ISNUMBER(SEARCH(AE$1,$D627)),"T","")</f>
        <v/>
      </c>
      <c r="AF627" t="str">
        <f>IF(ISNUMBER(SEARCH(AF$1,$D627)),"T","")</f>
        <v/>
      </c>
      <c r="AG627" t="str">
        <f>IF(ISNUMBER(SEARCH(AG$1,$D627)),"T","")</f>
        <v>T</v>
      </c>
      <c r="AH627" t="str">
        <f>IF(ISNUMBER(SEARCH(AH$1,$D627)),"T","")</f>
        <v/>
      </c>
      <c r="AI627" t="str">
        <f>IF(ISNUMBER(SEARCH(AI$1,$D627)),"T","")</f>
        <v/>
      </c>
      <c r="AJ627" t="str">
        <f>IF(ISNUMBER(SEARCH(AJ$1,$D627)),"T","")</f>
        <v/>
      </c>
      <c r="AK627" t="str">
        <f>IF(ISNUMBER(SEARCH(AK$1,$D627)),"T","")</f>
        <v/>
      </c>
      <c r="AL627" t="str">
        <f>IF(ISNUMBER(SEARCH(AL$1,$D627)),"T","")</f>
        <v/>
      </c>
      <c r="AM627" t="str">
        <f>IF(ISNUMBER(SEARCH(AM$1,$D627)),"T","")</f>
        <v/>
      </c>
      <c r="AN627" t="str">
        <f>IF(ISNUMBER(SEARCH(AN$1,$D627)),"T","")</f>
        <v/>
      </c>
      <c r="AO627" t="str">
        <f>IF(ISNUMBER(SEARCH(AO$1,$D627)),"T","")</f>
        <v/>
      </c>
      <c r="AP627" t="str">
        <f>IF(ISNUMBER(SEARCH(AP$1,$D627)),"T","")</f>
        <v/>
      </c>
      <c r="AQ627" t="str">
        <f>IF(ISNUMBER(SEARCH(AQ$1,$D627)),"T","")</f>
        <v/>
      </c>
      <c r="AR627" t="str">
        <f>IF(ISNUMBER(SEARCH(AR$1,$D627)),"T","")</f>
        <v/>
      </c>
      <c r="AS627" t="str">
        <f>IF(ISNUMBER(SEARCH(AS$1,$D627)),"T","")</f>
        <v/>
      </c>
      <c r="AT627" t="str">
        <f>IF(ISNUMBER(SEARCH(AT$1,$D627)),"T","")</f>
        <v/>
      </c>
      <c r="AU627" t="str">
        <f>IF(ISNUMBER(SEARCH(AU$1,$D627)),"T","")</f>
        <v/>
      </c>
      <c r="AV627" t="str">
        <f>IF(ISNUMBER(SEARCH(AV$1,$D627)),"T","")</f>
        <v/>
      </c>
    </row>
    <row r="628" spans="1:48" x14ac:dyDescent="0.85">
      <c r="A628">
        <v>2</v>
      </c>
      <c r="B628" t="s">
        <v>12</v>
      </c>
      <c r="C628" t="s">
        <v>13</v>
      </c>
      <c r="D628" t="s">
        <v>10</v>
      </c>
      <c r="E628">
        <v>1</v>
      </c>
      <c r="F628">
        <v>60</v>
      </c>
      <c r="G628">
        <v>62</v>
      </c>
      <c r="H628">
        <v>63</v>
      </c>
      <c r="I628">
        <v>80</v>
      </c>
      <c r="J628">
        <v>80</v>
      </c>
      <c r="K628">
        <v>60</v>
      </c>
      <c r="L628">
        <f>MAX(G628,I628)</f>
        <v>80</v>
      </c>
      <c r="M628">
        <f>MIN(H628,J628)</f>
        <v>63</v>
      </c>
      <c r="N628" s="1">
        <f>(F628*2+31)/2+60</f>
        <v>135.5</v>
      </c>
      <c r="O628" s="1">
        <f>(L628*2+31)/2+5</f>
        <v>100.5</v>
      </c>
      <c r="P628" s="1">
        <f>(M628*2+31)/2+5</f>
        <v>83.5</v>
      </c>
      <c r="Q628" s="1">
        <f>N628*P628</f>
        <v>11314.25</v>
      </c>
      <c r="R628" s="1">
        <f>((H628*2+31)/2+5)*N628</f>
        <v>11314.25</v>
      </c>
      <c r="S628" s="1">
        <f>((J628*2+31)/2+5)*N628</f>
        <v>13617.75</v>
      </c>
      <c r="T628" s="1">
        <v>222.50004572250759</v>
      </c>
      <c r="U628" s="1">
        <f>IF(T628&lt;200, 0, T628)</f>
        <v>222.50004572250759</v>
      </c>
      <c r="V628" s="5">
        <f>U628*O628</f>
        <v>22361.254595112012</v>
      </c>
      <c r="W628" s="2">
        <f>Q628/(constants!$B$1 * constants!$B$2 * (110/250) * AVERAGE(0.8, 1) * 1.5)</f>
        <v>1.7334754858567563</v>
      </c>
      <c r="X628" s="3">
        <v>0.27918794623292931</v>
      </c>
      <c r="Y628" s="1">
        <f>(W628+X628)*O628</f>
        <v>202.2726749250134</v>
      </c>
      <c r="Z628" s="7">
        <v>1.1000000000000001</v>
      </c>
      <c r="AA628" s="7">
        <v>1</v>
      </c>
      <c r="AB628" s="1">
        <f>Y628*Z628*AA628</f>
        <v>222.49994241751477</v>
      </c>
      <c r="AC628" t="str">
        <f>CONCATENATE("https://wiki.52poke.com/wiki/", B628)</f>
        <v>https://wiki.52poke.com/wiki/妙蛙草</v>
      </c>
      <c r="AD628" s="6">
        <f>(T628-AB628)^2</f>
        <v>1.0671921541463923E-8</v>
      </c>
      <c r="AE628" t="str">
        <f>IF(ISNUMBER(SEARCH(AE$1,$D628)),"T","")</f>
        <v/>
      </c>
      <c r="AF628" t="str">
        <f>IF(ISNUMBER(SEARCH(AF$1,$D628)),"T","")</f>
        <v/>
      </c>
      <c r="AG628" t="str">
        <f>IF(ISNUMBER(SEARCH(AG$1,$D628)),"T","")</f>
        <v/>
      </c>
      <c r="AH628" t="str">
        <f>IF(ISNUMBER(SEARCH(AH$1,$D628)),"T","")</f>
        <v>T</v>
      </c>
      <c r="AI628" t="str">
        <f>IF(ISNUMBER(SEARCH(AI$1,$D628)),"T","")</f>
        <v/>
      </c>
      <c r="AJ628" t="str">
        <f>IF(ISNUMBER(SEARCH(AJ$1,$D628)),"T","")</f>
        <v/>
      </c>
      <c r="AK628" t="str">
        <f>IF(ISNUMBER(SEARCH(AK$1,$D628)),"T","")</f>
        <v/>
      </c>
      <c r="AL628" t="str">
        <f>IF(ISNUMBER(SEARCH(AL$1,$D628)),"T","")</f>
        <v>T</v>
      </c>
      <c r="AM628" t="str">
        <f>IF(ISNUMBER(SEARCH(AM$1,$D628)),"T","")</f>
        <v/>
      </c>
      <c r="AN628" t="str">
        <f>IF(ISNUMBER(SEARCH(AN$1,$D628)),"T","")</f>
        <v/>
      </c>
      <c r="AO628" t="str">
        <f>IF(ISNUMBER(SEARCH(AO$1,$D628)),"T","")</f>
        <v/>
      </c>
      <c r="AP628" t="str">
        <f>IF(ISNUMBER(SEARCH(AP$1,$D628)),"T","")</f>
        <v/>
      </c>
      <c r="AQ628" t="str">
        <f>IF(ISNUMBER(SEARCH(AQ$1,$D628)),"T","")</f>
        <v/>
      </c>
      <c r="AR628" t="str">
        <f>IF(ISNUMBER(SEARCH(AR$1,$D628)),"T","")</f>
        <v/>
      </c>
      <c r="AS628" t="str">
        <f>IF(ISNUMBER(SEARCH(AS$1,$D628)),"T","")</f>
        <v/>
      </c>
      <c r="AT628" t="str">
        <f>IF(ISNUMBER(SEARCH(AT$1,$D628)),"T","")</f>
        <v/>
      </c>
      <c r="AU628" t="str">
        <f>IF(ISNUMBER(SEARCH(AU$1,$D628)),"T","")</f>
        <v/>
      </c>
      <c r="AV628" t="str">
        <f>IF(ISNUMBER(SEARCH(AV$1,$D628)),"T","")</f>
        <v/>
      </c>
    </row>
    <row r="629" spans="1:48" x14ac:dyDescent="0.85">
      <c r="A629">
        <v>391</v>
      </c>
      <c r="B629" t="s">
        <v>890</v>
      </c>
      <c r="C629" t="s">
        <v>891</v>
      </c>
      <c r="D629" t="s">
        <v>598</v>
      </c>
      <c r="E629">
        <v>4</v>
      </c>
      <c r="F629">
        <v>64</v>
      </c>
      <c r="G629">
        <v>78</v>
      </c>
      <c r="H629">
        <v>52</v>
      </c>
      <c r="I629">
        <v>78</v>
      </c>
      <c r="J629">
        <v>52</v>
      </c>
      <c r="K629">
        <v>81</v>
      </c>
      <c r="L629">
        <f>MAX(G629,I629)</f>
        <v>78</v>
      </c>
      <c r="M629">
        <f>MIN(H629,J629)</f>
        <v>52</v>
      </c>
      <c r="N629" s="1">
        <f>(F629*2+31)/2+60</f>
        <v>139.5</v>
      </c>
      <c r="O629" s="1">
        <f>(L629*2+31)/2+5</f>
        <v>98.5</v>
      </c>
      <c r="P629" s="1">
        <f>(M629*2+31)/2+5</f>
        <v>72.5</v>
      </c>
      <c r="Q629" s="1">
        <f>N629*P629</f>
        <v>10113.75</v>
      </c>
      <c r="R629" s="1">
        <f>((H629*2+31)/2+5)*N629</f>
        <v>10113.75</v>
      </c>
      <c r="S629" s="1">
        <f>((J629*2+31)/2+5)*N629</f>
        <v>10113.75</v>
      </c>
      <c r="T629" s="1">
        <v>222.22434624405378</v>
      </c>
      <c r="U629" s="1">
        <f>IF(T629&lt;200, 0, T629)</f>
        <v>222.22434624405378</v>
      </c>
      <c r="V629" s="5">
        <f>U629*O629</f>
        <v>21889.098105039298</v>
      </c>
      <c r="W629" s="2">
        <f>Q629/(constants!$B$1 * constants!$B$2 * (110/250) * AVERAGE(0.8, 1) * 1.5)</f>
        <v>1.5495448390378301</v>
      </c>
      <c r="X629" s="3">
        <v>0.5014404469606798</v>
      </c>
      <c r="Y629" s="1">
        <f>(W629+X629)*O629</f>
        <v>202.02205067085325</v>
      </c>
      <c r="Z629" s="7">
        <v>1.1000000000000001</v>
      </c>
      <c r="AA629" s="7">
        <v>1</v>
      </c>
      <c r="AB629" s="1">
        <f>Y629*Z629*AA629</f>
        <v>222.22425573793859</v>
      </c>
      <c r="AC629" t="str">
        <f>CONCATENATE("https://wiki.52poke.com/wiki/", B629)</f>
        <v>https://wiki.52poke.com/wiki/猛火猴</v>
      </c>
      <c r="AD629" s="6">
        <f>(T629-AB629)^2</f>
        <v>8.1913568859642008E-9</v>
      </c>
      <c r="AE629" t="str">
        <f>IF(ISNUMBER(SEARCH(AE$1,$D629)),"T","")</f>
        <v/>
      </c>
      <c r="AF629" t="str">
        <f>IF(ISNUMBER(SEARCH(AF$1,$D629)),"T","")</f>
        <v>T</v>
      </c>
      <c r="AG629" t="str">
        <f>IF(ISNUMBER(SEARCH(AG$1,$D629)),"T","")</f>
        <v/>
      </c>
      <c r="AH629" t="str">
        <f>IF(ISNUMBER(SEARCH(AH$1,$D629)),"T","")</f>
        <v/>
      </c>
      <c r="AI629" t="str">
        <f>IF(ISNUMBER(SEARCH(AI$1,$D629)),"T","")</f>
        <v/>
      </c>
      <c r="AJ629" t="str">
        <f>IF(ISNUMBER(SEARCH(AJ$1,$D629)),"T","")</f>
        <v/>
      </c>
      <c r="AK629" t="str">
        <f>IF(ISNUMBER(SEARCH(AK$1,$D629)),"T","")</f>
        <v>T</v>
      </c>
      <c r="AL629" t="str">
        <f>IF(ISNUMBER(SEARCH(AL$1,$D629)),"T","")</f>
        <v/>
      </c>
      <c r="AM629" t="str">
        <f>IF(ISNUMBER(SEARCH(AM$1,$D629)),"T","")</f>
        <v/>
      </c>
      <c r="AN629" t="str">
        <f>IF(ISNUMBER(SEARCH(AN$1,$D629)),"T","")</f>
        <v/>
      </c>
      <c r="AO629" t="str">
        <f>IF(ISNUMBER(SEARCH(AO$1,$D629)),"T","")</f>
        <v/>
      </c>
      <c r="AP629" t="str">
        <f>IF(ISNUMBER(SEARCH(AP$1,$D629)),"T","")</f>
        <v/>
      </c>
      <c r="AQ629" t="str">
        <f>IF(ISNUMBER(SEARCH(AQ$1,$D629)),"T","")</f>
        <v/>
      </c>
      <c r="AR629" t="str">
        <f>IF(ISNUMBER(SEARCH(AR$1,$D629)),"T","")</f>
        <v/>
      </c>
      <c r="AS629" t="str">
        <f>IF(ISNUMBER(SEARCH(AS$1,$D629)),"T","")</f>
        <v/>
      </c>
      <c r="AT629" t="str">
        <f>IF(ISNUMBER(SEARCH(AT$1,$D629)),"T","")</f>
        <v/>
      </c>
      <c r="AU629" t="str">
        <f>IF(ISNUMBER(SEARCH(AU$1,$D629)),"T","")</f>
        <v/>
      </c>
      <c r="AV629" t="str">
        <f>IF(ISNUMBER(SEARCH(AV$1,$D629)),"T","")</f>
        <v/>
      </c>
    </row>
    <row r="630" spans="1:48" x14ac:dyDescent="0.85">
      <c r="A630">
        <v>783</v>
      </c>
      <c r="B630" t="s">
        <v>1738</v>
      </c>
      <c r="C630" t="s">
        <v>1740</v>
      </c>
      <c r="D630" t="s">
        <v>1739</v>
      </c>
      <c r="E630">
        <v>7</v>
      </c>
      <c r="F630">
        <v>55</v>
      </c>
      <c r="G630">
        <v>75</v>
      </c>
      <c r="H630">
        <v>90</v>
      </c>
      <c r="I630">
        <v>65</v>
      </c>
      <c r="J630">
        <v>70</v>
      </c>
      <c r="K630">
        <v>65</v>
      </c>
      <c r="L630">
        <f>MAX(G630,I630)</f>
        <v>75</v>
      </c>
      <c r="M630">
        <f>MIN(H630,J630)</f>
        <v>70</v>
      </c>
      <c r="N630" s="1">
        <f>(F630*2+31)/2+60</f>
        <v>130.5</v>
      </c>
      <c r="O630" s="1">
        <f>(L630*2+31)/2+5</f>
        <v>95.5</v>
      </c>
      <c r="P630" s="1">
        <f>(M630*2+31)/2+5</f>
        <v>90.5</v>
      </c>
      <c r="Q630" s="1">
        <f>N630*P630</f>
        <v>11810.25</v>
      </c>
      <c r="R630" s="1">
        <f>((H630*2+31)/2+5)*N630</f>
        <v>14420.25</v>
      </c>
      <c r="S630" s="1">
        <f>((J630*2+31)/2+5)*N630</f>
        <v>11810.25</v>
      </c>
      <c r="T630" s="1">
        <v>221.67231100055548</v>
      </c>
      <c r="U630" s="1">
        <f>IF(T630&lt;200, 0, T630)</f>
        <v>221.67231100055548</v>
      </c>
      <c r="V630" s="5">
        <f>U630*O630</f>
        <v>21169.705700553048</v>
      </c>
      <c r="W630" s="2">
        <f>Q630/(constants!$B$1 * constants!$B$2 * (110/250) * AVERAGE(0.8, 1) * 1.5)</f>
        <v>1.8094684894570789</v>
      </c>
      <c r="X630" s="3">
        <v>0.3006905636765399</v>
      </c>
      <c r="Y630" s="1">
        <f>(W630+X630)*O630</f>
        <v>201.5201895742606</v>
      </c>
      <c r="Z630" s="7">
        <v>1.1000000000000001</v>
      </c>
      <c r="AA630" s="7">
        <v>1</v>
      </c>
      <c r="AB630" s="1">
        <f>Y630*Z630*AA630</f>
        <v>221.67220853168666</v>
      </c>
      <c r="AC630" t="str">
        <f>CONCATENATE("https://wiki.52poke.com/wiki/", B630)</f>
        <v>https://wiki.52poke.com/wiki/鳞甲龙</v>
      </c>
      <c r="AD630" s="6">
        <f>(T630-AB630)^2</f>
        <v>1.0499869076757625E-8</v>
      </c>
      <c r="AE630" t="str">
        <f>IF(ISNUMBER(SEARCH(AE$1,$D630)),"T","")</f>
        <v/>
      </c>
      <c r="AF630" t="str">
        <f>IF(ISNUMBER(SEARCH(AF$1,$D630)),"T","")</f>
        <v/>
      </c>
      <c r="AG630" t="str">
        <f>IF(ISNUMBER(SEARCH(AG$1,$D630)),"T","")</f>
        <v/>
      </c>
      <c r="AH630" t="str">
        <f>IF(ISNUMBER(SEARCH(AH$1,$D630)),"T","")</f>
        <v/>
      </c>
      <c r="AI630" t="str">
        <f>IF(ISNUMBER(SEARCH(AI$1,$D630)),"T","")</f>
        <v/>
      </c>
      <c r="AJ630" t="str">
        <f>IF(ISNUMBER(SEARCH(AJ$1,$D630)),"T","")</f>
        <v/>
      </c>
      <c r="AK630" t="str">
        <f>IF(ISNUMBER(SEARCH(AK$1,$D630)),"T","")</f>
        <v>T</v>
      </c>
      <c r="AL630" t="str">
        <f>IF(ISNUMBER(SEARCH(AL$1,$D630)),"T","")</f>
        <v/>
      </c>
      <c r="AM630" t="str">
        <f>IF(ISNUMBER(SEARCH(AM$1,$D630)),"T","")</f>
        <v/>
      </c>
      <c r="AN630" t="str">
        <f>IF(ISNUMBER(SEARCH(AN$1,$D630)),"T","")</f>
        <v/>
      </c>
      <c r="AO630" t="str">
        <f>IF(ISNUMBER(SEARCH(AO$1,$D630)),"T","")</f>
        <v/>
      </c>
      <c r="AP630" t="str">
        <f>IF(ISNUMBER(SEARCH(AP$1,$D630)),"T","")</f>
        <v/>
      </c>
      <c r="AQ630" t="str">
        <f>IF(ISNUMBER(SEARCH(AQ$1,$D630)),"T","")</f>
        <v/>
      </c>
      <c r="AR630" t="str">
        <f>IF(ISNUMBER(SEARCH(AR$1,$D630)),"T","")</f>
        <v/>
      </c>
      <c r="AS630" t="str">
        <f>IF(ISNUMBER(SEARCH(AS$1,$D630)),"T","")</f>
        <v>T</v>
      </c>
      <c r="AT630" t="str">
        <f>IF(ISNUMBER(SEARCH(AT$1,$D630)),"T","")</f>
        <v/>
      </c>
      <c r="AU630" t="str">
        <f>IF(ISNUMBER(SEARCH(AU$1,$D630)),"T","")</f>
        <v/>
      </c>
      <c r="AV630" t="str">
        <f>IF(ISNUMBER(SEARCH(AV$1,$D630)),"T","")</f>
        <v/>
      </c>
    </row>
    <row r="631" spans="1:48" x14ac:dyDescent="0.85">
      <c r="A631">
        <v>496</v>
      </c>
      <c r="B631" t="s">
        <v>1117</v>
      </c>
      <c r="C631" t="s">
        <v>1118</v>
      </c>
      <c r="D631" t="s">
        <v>280</v>
      </c>
      <c r="E631">
        <v>5</v>
      </c>
      <c r="F631">
        <v>60</v>
      </c>
      <c r="G631">
        <v>60</v>
      </c>
      <c r="H631">
        <v>75</v>
      </c>
      <c r="I631">
        <v>60</v>
      </c>
      <c r="J631">
        <v>75</v>
      </c>
      <c r="K631">
        <v>83</v>
      </c>
      <c r="L631">
        <f>MAX(G631,I631)</f>
        <v>60</v>
      </c>
      <c r="M631">
        <f>MIN(H631,J631)</f>
        <v>75</v>
      </c>
      <c r="N631" s="1">
        <f>(F631*2+31)/2+60</f>
        <v>135.5</v>
      </c>
      <c r="O631" s="1">
        <f>(L631*2+31)/2+5</f>
        <v>80.5</v>
      </c>
      <c r="P631" s="1">
        <f>(M631*2+31)/2+5</f>
        <v>95.5</v>
      </c>
      <c r="Q631" s="1">
        <f>N631*P631</f>
        <v>12940.25</v>
      </c>
      <c r="R631" s="1">
        <f>((H631*2+31)/2+5)*N631</f>
        <v>12940.25</v>
      </c>
      <c r="S631" s="1">
        <f>((J631*2+31)/2+5)*N631</f>
        <v>12940.25</v>
      </c>
      <c r="T631" s="1">
        <v>221.07432348852214</v>
      </c>
      <c r="U631" s="1">
        <f>IF(T631&lt;200, 0, T631)</f>
        <v>221.07432348852214</v>
      </c>
      <c r="V631" s="5">
        <f>U631*O631</f>
        <v>17796.483040826031</v>
      </c>
      <c r="W631" s="2">
        <f>Q631/(constants!$B$1 * constants!$B$2 * (110/250) * AVERAGE(0.8, 1) * 1.5)</f>
        <v>1.9825977113691045</v>
      </c>
      <c r="X631" s="3">
        <v>0.51400566356012489</v>
      </c>
      <c r="Y631" s="1">
        <f>(W631+X631)*O631</f>
        <v>200.97657168180297</v>
      </c>
      <c r="Z631" s="7">
        <v>1.1000000000000001</v>
      </c>
      <c r="AA631" s="7">
        <v>1</v>
      </c>
      <c r="AB631" s="1">
        <f>Y631*Z631*AA631</f>
        <v>221.07422884998329</v>
      </c>
      <c r="AC631" t="str">
        <f>CONCATENATE("https://wiki.52poke.com/wiki/", B631)</f>
        <v>https://wiki.52poke.com/wiki/青藤蛇</v>
      </c>
      <c r="AD631" s="6">
        <f>(T631-AB631)^2</f>
        <v>8.9564530365141012E-9</v>
      </c>
      <c r="AE631" t="str">
        <f>IF(ISNUMBER(SEARCH(AE$1,$D631)),"T","")</f>
        <v/>
      </c>
      <c r="AF631" t="str">
        <f>IF(ISNUMBER(SEARCH(AF$1,$D631)),"T","")</f>
        <v/>
      </c>
      <c r="AG631" t="str">
        <f>IF(ISNUMBER(SEARCH(AG$1,$D631)),"T","")</f>
        <v/>
      </c>
      <c r="AH631" t="str">
        <f>IF(ISNUMBER(SEARCH(AH$1,$D631)),"T","")</f>
        <v>T</v>
      </c>
      <c r="AI631" t="str">
        <f>IF(ISNUMBER(SEARCH(AI$1,$D631)),"T","")</f>
        <v/>
      </c>
      <c r="AJ631" t="str">
        <f>IF(ISNUMBER(SEARCH(AJ$1,$D631)),"T","")</f>
        <v/>
      </c>
      <c r="AK631" t="str">
        <f>IF(ISNUMBER(SEARCH(AK$1,$D631)),"T","")</f>
        <v/>
      </c>
      <c r="AL631" t="str">
        <f>IF(ISNUMBER(SEARCH(AL$1,$D631)),"T","")</f>
        <v/>
      </c>
      <c r="AM631" t="str">
        <f>IF(ISNUMBER(SEARCH(AM$1,$D631)),"T","")</f>
        <v/>
      </c>
      <c r="AN631" t="str">
        <f>IF(ISNUMBER(SEARCH(AN$1,$D631)),"T","")</f>
        <v/>
      </c>
      <c r="AO631" t="str">
        <f>IF(ISNUMBER(SEARCH(AO$1,$D631)),"T","")</f>
        <v/>
      </c>
      <c r="AP631" t="str">
        <f>IF(ISNUMBER(SEARCH(AP$1,$D631)),"T","")</f>
        <v/>
      </c>
      <c r="AQ631" t="str">
        <f>IF(ISNUMBER(SEARCH(AQ$1,$D631)),"T","")</f>
        <v/>
      </c>
      <c r="AR631" t="str">
        <f>IF(ISNUMBER(SEARCH(AR$1,$D631)),"T","")</f>
        <v/>
      </c>
      <c r="AS631" t="str">
        <f>IF(ISNUMBER(SEARCH(AS$1,$D631)),"T","")</f>
        <v/>
      </c>
      <c r="AT631" t="str">
        <f>IF(ISNUMBER(SEARCH(AT$1,$D631)),"T","")</f>
        <v/>
      </c>
      <c r="AU631" t="str">
        <f>IF(ISNUMBER(SEARCH(AU$1,$D631)),"T","")</f>
        <v/>
      </c>
      <c r="AV631" t="str">
        <f>IF(ISNUMBER(SEARCH(AV$1,$D631)),"T","")</f>
        <v/>
      </c>
    </row>
    <row r="632" spans="1:48" x14ac:dyDescent="0.85">
      <c r="A632">
        <v>193</v>
      </c>
      <c r="B632" t="s">
        <v>454</v>
      </c>
      <c r="C632" t="s">
        <v>455</v>
      </c>
      <c r="D632" t="s">
        <v>37</v>
      </c>
      <c r="E632">
        <v>2</v>
      </c>
      <c r="F632">
        <v>65</v>
      </c>
      <c r="G632">
        <v>65</v>
      </c>
      <c r="H632">
        <v>45</v>
      </c>
      <c r="I632">
        <v>75</v>
      </c>
      <c r="J632">
        <v>45</v>
      </c>
      <c r="K632">
        <v>95</v>
      </c>
      <c r="L632">
        <f>MAX(G632,I632)</f>
        <v>75</v>
      </c>
      <c r="M632">
        <f>MIN(H632,J632)</f>
        <v>45</v>
      </c>
      <c r="N632" s="1">
        <f>(F632*2+31)/2+60</f>
        <v>140.5</v>
      </c>
      <c r="O632" s="1">
        <f>(L632*2+31)/2+5</f>
        <v>95.5</v>
      </c>
      <c r="P632" s="1">
        <f>(M632*2+31)/2+5</f>
        <v>65.5</v>
      </c>
      <c r="Q632" s="1">
        <f>N632*P632</f>
        <v>9202.75</v>
      </c>
      <c r="R632" s="1">
        <f>((H632*2+31)/2+5)*N632</f>
        <v>9202.75</v>
      </c>
      <c r="S632" s="1">
        <f>((J632*2+31)/2+5)*N632</f>
        <v>9202.75</v>
      </c>
      <c r="T632" s="1">
        <v>220.491482519632</v>
      </c>
      <c r="U632" s="1">
        <f>IF(T632&lt;200, 0, T632)</f>
        <v>220.491482519632</v>
      </c>
      <c r="V632" s="5">
        <f>U632*O632</f>
        <v>21056.936580624857</v>
      </c>
      <c r="W632" s="2">
        <f>Q632/(constants!$B$1 * constants!$B$2 * (110/250) * AVERAGE(0.8, 1) * 1.5)</f>
        <v>1.4099689796025601</v>
      </c>
      <c r="X632" s="3">
        <v>0.68894965603881475</v>
      </c>
      <c r="Y632" s="1">
        <f>(W632+X632)*O632</f>
        <v>200.44672970375132</v>
      </c>
      <c r="Z632" s="7">
        <v>1.1000000000000001</v>
      </c>
      <c r="AA632" s="7">
        <v>1</v>
      </c>
      <c r="AB632" s="1">
        <f>Y632*Z632*AA632</f>
        <v>220.49140267412648</v>
      </c>
      <c r="AC632" t="str">
        <f>CONCATENATE("https://wiki.52poke.com/wiki/", B632)</f>
        <v>https://wiki.52poke.com/wiki/蜻蜻蜓</v>
      </c>
      <c r="AD632" s="6">
        <f>(T632-AB632)^2</f>
        <v>6.3753047524861116E-9</v>
      </c>
      <c r="AE632" t="str">
        <f>IF(ISNUMBER(SEARCH(AE$1,$D632)),"T","")</f>
        <v/>
      </c>
      <c r="AF632" t="str">
        <f>IF(ISNUMBER(SEARCH(AF$1,$D632)),"T","")</f>
        <v/>
      </c>
      <c r="AG632" t="str">
        <f>IF(ISNUMBER(SEARCH(AG$1,$D632)),"T","")</f>
        <v/>
      </c>
      <c r="AH632" t="str">
        <f>IF(ISNUMBER(SEARCH(AH$1,$D632)),"T","")</f>
        <v/>
      </c>
      <c r="AI632" t="str">
        <f>IF(ISNUMBER(SEARCH(AI$1,$D632)),"T","")</f>
        <v/>
      </c>
      <c r="AJ632" t="str">
        <f>IF(ISNUMBER(SEARCH(AJ$1,$D632)),"T","")</f>
        <v/>
      </c>
      <c r="AK632" t="str">
        <f>IF(ISNUMBER(SEARCH(AK$1,$D632)),"T","")</f>
        <v/>
      </c>
      <c r="AL632" t="str">
        <f>IF(ISNUMBER(SEARCH(AL$1,$D632)),"T","")</f>
        <v/>
      </c>
      <c r="AM632" t="str">
        <f>IF(ISNUMBER(SEARCH(AM$1,$D632)),"T","")</f>
        <v/>
      </c>
      <c r="AN632" t="str">
        <f>IF(ISNUMBER(SEARCH(AN$1,$D632)),"T","")</f>
        <v>T</v>
      </c>
      <c r="AO632" t="str">
        <f>IF(ISNUMBER(SEARCH(AO$1,$D632)),"T","")</f>
        <v/>
      </c>
      <c r="AP632" t="str">
        <f>IF(ISNUMBER(SEARCH(AP$1,$D632)),"T","")</f>
        <v>T</v>
      </c>
      <c r="AQ632" t="str">
        <f>IF(ISNUMBER(SEARCH(AQ$1,$D632)),"T","")</f>
        <v/>
      </c>
      <c r="AR632" t="str">
        <f>IF(ISNUMBER(SEARCH(AR$1,$D632)),"T","")</f>
        <v/>
      </c>
      <c r="AS632" t="str">
        <f>IF(ISNUMBER(SEARCH(AS$1,$D632)),"T","")</f>
        <v/>
      </c>
      <c r="AT632" t="str">
        <f>IF(ISNUMBER(SEARCH(AT$1,$D632)),"T","")</f>
        <v/>
      </c>
      <c r="AU632" t="str">
        <f>IF(ISNUMBER(SEARCH(AU$1,$D632)),"T","")</f>
        <v/>
      </c>
      <c r="AV632" t="str">
        <f>IF(ISNUMBER(SEARCH(AV$1,$D632)),"T","")</f>
        <v/>
      </c>
    </row>
    <row r="633" spans="1:48" x14ac:dyDescent="0.85">
      <c r="A633">
        <v>857</v>
      </c>
      <c r="B633" t="s">
        <v>1896</v>
      </c>
      <c r="C633" t="s">
        <v>1897</v>
      </c>
      <c r="D633" t="s">
        <v>160</v>
      </c>
      <c r="E633">
        <v>8</v>
      </c>
      <c r="F633">
        <v>57</v>
      </c>
      <c r="G633">
        <v>40</v>
      </c>
      <c r="H633">
        <v>65</v>
      </c>
      <c r="I633">
        <v>86</v>
      </c>
      <c r="J633">
        <v>73</v>
      </c>
      <c r="K633">
        <v>49</v>
      </c>
      <c r="L633">
        <f>MAX(G633,I633)</f>
        <v>86</v>
      </c>
      <c r="M633">
        <f>MIN(H633,J633)</f>
        <v>65</v>
      </c>
      <c r="N633" s="1">
        <f>(F633*2+31)/2+60</f>
        <v>132.5</v>
      </c>
      <c r="O633" s="1">
        <f>(L633*2+31)/2+5</f>
        <v>106.5</v>
      </c>
      <c r="P633" s="1">
        <f>(M633*2+31)/2+5</f>
        <v>85.5</v>
      </c>
      <c r="Q633" s="1">
        <f>N633*P633</f>
        <v>11328.75</v>
      </c>
      <c r="R633" s="1">
        <f>((H633*2+31)/2+5)*N633</f>
        <v>11328.75</v>
      </c>
      <c r="S633" s="1">
        <f>((J633*2+31)/2+5)*N633</f>
        <v>12388.75</v>
      </c>
      <c r="T633" s="1">
        <v>219.92432200171797</v>
      </c>
      <c r="U633" s="1">
        <f>IF(T633&lt;200, 0, T633)</f>
        <v>219.92432200171797</v>
      </c>
      <c r="V633" s="5">
        <f>U633*O633</f>
        <v>23421.940293182965</v>
      </c>
      <c r="W633" s="2">
        <f>Q633/(constants!$B$1 * constants!$B$2 * (110/250) * AVERAGE(0.8, 1) * 1.5)</f>
        <v>1.7356970555184592</v>
      </c>
      <c r="X633" s="3">
        <v>0.14159028881757396</v>
      </c>
      <c r="Y633" s="1">
        <f>(W633+X633)*O633</f>
        <v>199.93110217178753</v>
      </c>
      <c r="Z633" s="7">
        <v>1.1000000000000001</v>
      </c>
      <c r="AA633" s="7">
        <v>1</v>
      </c>
      <c r="AB633" s="1">
        <f>Y633*Z633*AA633</f>
        <v>219.92421238896631</v>
      </c>
      <c r="AC633" t="str">
        <f>CONCATENATE("https://wiki.52poke.com/wiki/", B633)</f>
        <v>https://wiki.52poke.com/wiki/提布莉姆</v>
      </c>
      <c r="AD633" s="6">
        <f>(T633-AB633)^2</f>
        <v>1.201495532593988E-8</v>
      </c>
      <c r="AE633" t="str">
        <f>IF(ISNUMBER(SEARCH(AE$1,$D633)),"T","")</f>
        <v/>
      </c>
      <c r="AF633" t="str">
        <f>IF(ISNUMBER(SEARCH(AF$1,$D633)),"T","")</f>
        <v/>
      </c>
      <c r="AG633" t="str">
        <f>IF(ISNUMBER(SEARCH(AG$1,$D633)),"T","")</f>
        <v/>
      </c>
      <c r="AH633" t="str">
        <f>IF(ISNUMBER(SEARCH(AH$1,$D633)),"T","")</f>
        <v/>
      </c>
      <c r="AI633" t="str">
        <f>IF(ISNUMBER(SEARCH(AI$1,$D633)),"T","")</f>
        <v/>
      </c>
      <c r="AJ633" t="str">
        <f>IF(ISNUMBER(SEARCH(AJ$1,$D633)),"T","")</f>
        <v/>
      </c>
      <c r="AK633" t="str">
        <f>IF(ISNUMBER(SEARCH(AK$1,$D633)),"T","")</f>
        <v/>
      </c>
      <c r="AL633" t="str">
        <f>IF(ISNUMBER(SEARCH(AL$1,$D633)),"T","")</f>
        <v/>
      </c>
      <c r="AM633" t="str">
        <f>IF(ISNUMBER(SEARCH(AM$1,$D633)),"T","")</f>
        <v/>
      </c>
      <c r="AN633" t="str">
        <f>IF(ISNUMBER(SEARCH(AN$1,$D633)),"T","")</f>
        <v/>
      </c>
      <c r="AO633" t="str">
        <f>IF(ISNUMBER(SEARCH(AO$1,$D633)),"T","")</f>
        <v>T</v>
      </c>
      <c r="AP633" t="str">
        <f>IF(ISNUMBER(SEARCH(AP$1,$D633)),"T","")</f>
        <v/>
      </c>
      <c r="AQ633" t="str">
        <f>IF(ISNUMBER(SEARCH(AQ$1,$D633)),"T","")</f>
        <v/>
      </c>
      <c r="AR633" t="str">
        <f>IF(ISNUMBER(SEARCH(AR$1,$D633)),"T","")</f>
        <v/>
      </c>
      <c r="AS633" t="str">
        <f>IF(ISNUMBER(SEARCH(AS$1,$D633)),"T","")</f>
        <v/>
      </c>
      <c r="AT633" t="str">
        <f>IF(ISNUMBER(SEARCH(AT$1,$D633)),"T","")</f>
        <v/>
      </c>
      <c r="AU633" t="str">
        <f>IF(ISNUMBER(SEARCH(AU$1,$D633)),"T","")</f>
        <v/>
      </c>
      <c r="AV633" t="str">
        <f>IF(ISNUMBER(SEARCH(AV$1,$D633)),"T","")</f>
        <v/>
      </c>
    </row>
    <row r="634" spans="1:48" x14ac:dyDescent="0.85">
      <c r="A634">
        <v>347</v>
      </c>
      <c r="B634" t="s">
        <v>796</v>
      </c>
      <c r="C634" t="s">
        <v>798</v>
      </c>
      <c r="D634" t="s">
        <v>797</v>
      </c>
      <c r="E634">
        <v>3</v>
      </c>
      <c r="F634">
        <v>45</v>
      </c>
      <c r="G634">
        <v>95</v>
      </c>
      <c r="H634">
        <v>50</v>
      </c>
      <c r="I634">
        <v>40</v>
      </c>
      <c r="J634">
        <v>50</v>
      </c>
      <c r="K634">
        <v>75</v>
      </c>
      <c r="L634">
        <f>MAX(G634,I634)</f>
        <v>95</v>
      </c>
      <c r="M634">
        <f>MIN(H634,J634)</f>
        <v>50</v>
      </c>
      <c r="N634" s="1">
        <f>(F634*2+31)/2+60</f>
        <v>120.5</v>
      </c>
      <c r="O634" s="1">
        <f>(L634*2+31)/2+5</f>
        <v>115.5</v>
      </c>
      <c r="P634" s="1">
        <f>(M634*2+31)/2+5</f>
        <v>70.5</v>
      </c>
      <c r="Q634" s="1">
        <f>N634*P634</f>
        <v>8495.25</v>
      </c>
      <c r="R634" s="1">
        <f>((H634*2+31)/2+5)*N634</f>
        <v>8495.25</v>
      </c>
      <c r="S634" s="1">
        <f>((J634*2+31)/2+5)*N634</f>
        <v>8495.25</v>
      </c>
      <c r="T634" s="1">
        <v>219.76434504837587</v>
      </c>
      <c r="U634" s="1">
        <f>IF(T634&lt;200, 0, T634)</f>
        <v>219.76434504837587</v>
      </c>
      <c r="V634" s="5">
        <f>U634*O634</f>
        <v>25382.781853087414</v>
      </c>
      <c r="W634" s="2">
        <f>Q634/(constants!$B$1 * constants!$B$2 * (110/250) * AVERAGE(0.8, 1) * 1.5)</f>
        <v>1.3015717012815351</v>
      </c>
      <c r="X634" s="3">
        <v>0.42817450812655167</v>
      </c>
      <c r="Y634" s="1">
        <f>(W634+X634)*O634</f>
        <v>199.78568718663402</v>
      </c>
      <c r="Z634" s="7">
        <v>1.1000000000000001</v>
      </c>
      <c r="AA634" s="7">
        <v>1</v>
      </c>
      <c r="AB634" s="1">
        <f>Y634*Z634*AA634</f>
        <v>219.76425590529743</v>
      </c>
      <c r="AC634" t="str">
        <f>CONCATENATE("https://wiki.52poke.com/wiki/", B634)</f>
        <v>https://wiki.52poke.com/wiki/太古羽虫</v>
      </c>
      <c r="AD634" s="6">
        <f>(T634-AB634)^2</f>
        <v>7.9464884338770569E-9</v>
      </c>
      <c r="AE634" t="str">
        <f>IF(ISNUMBER(SEARCH(AE$1,$D634)),"T","")</f>
        <v/>
      </c>
      <c r="AF634" t="str">
        <f>IF(ISNUMBER(SEARCH(AF$1,$D634)),"T","")</f>
        <v/>
      </c>
      <c r="AG634" t="str">
        <f>IF(ISNUMBER(SEARCH(AG$1,$D634)),"T","")</f>
        <v/>
      </c>
      <c r="AH634" t="str">
        <f>IF(ISNUMBER(SEARCH(AH$1,$D634)),"T","")</f>
        <v/>
      </c>
      <c r="AI634" t="str">
        <f>IF(ISNUMBER(SEARCH(AI$1,$D634)),"T","")</f>
        <v/>
      </c>
      <c r="AJ634" t="str">
        <f>IF(ISNUMBER(SEARCH(AJ$1,$D634)),"T","")</f>
        <v/>
      </c>
      <c r="AK634" t="str">
        <f>IF(ISNUMBER(SEARCH(AK$1,$D634)),"T","")</f>
        <v/>
      </c>
      <c r="AL634" t="str">
        <f>IF(ISNUMBER(SEARCH(AL$1,$D634)),"T","")</f>
        <v/>
      </c>
      <c r="AM634" t="str">
        <f>IF(ISNUMBER(SEARCH(AM$1,$D634)),"T","")</f>
        <v/>
      </c>
      <c r="AN634" t="str">
        <f>IF(ISNUMBER(SEARCH(AN$1,$D634)),"T","")</f>
        <v/>
      </c>
      <c r="AO634" t="str">
        <f>IF(ISNUMBER(SEARCH(AO$1,$D634)),"T","")</f>
        <v/>
      </c>
      <c r="AP634" t="str">
        <f>IF(ISNUMBER(SEARCH(AP$1,$D634)),"T","")</f>
        <v>T</v>
      </c>
      <c r="AQ634" t="str">
        <f>IF(ISNUMBER(SEARCH(AQ$1,$D634)),"T","")</f>
        <v>T</v>
      </c>
      <c r="AR634" t="str">
        <f>IF(ISNUMBER(SEARCH(AR$1,$D634)),"T","")</f>
        <v/>
      </c>
      <c r="AS634" t="str">
        <f>IF(ISNUMBER(SEARCH(AS$1,$D634)),"T","")</f>
        <v/>
      </c>
      <c r="AT634" t="str">
        <f>IF(ISNUMBER(SEARCH(AT$1,$D634)),"T","")</f>
        <v/>
      </c>
      <c r="AU634" t="str">
        <f>IF(ISNUMBER(SEARCH(AU$1,$D634)),"T","")</f>
        <v/>
      </c>
      <c r="AV634" t="str">
        <f>IF(ISNUMBER(SEARCH(AV$1,$D634)),"T","")</f>
        <v/>
      </c>
    </row>
    <row r="635" spans="1:48" x14ac:dyDescent="0.85">
      <c r="A635">
        <v>575</v>
      </c>
      <c r="B635" t="s">
        <v>1280</v>
      </c>
      <c r="C635" t="s">
        <v>1281</v>
      </c>
      <c r="D635" t="s">
        <v>160</v>
      </c>
      <c r="E635">
        <v>5</v>
      </c>
      <c r="F635">
        <v>60</v>
      </c>
      <c r="G635">
        <v>45</v>
      </c>
      <c r="H635">
        <v>70</v>
      </c>
      <c r="I635">
        <v>75</v>
      </c>
      <c r="J635">
        <v>85</v>
      </c>
      <c r="K635">
        <v>55</v>
      </c>
      <c r="L635">
        <f>MAX(G635,I635)</f>
        <v>75</v>
      </c>
      <c r="M635">
        <f>MIN(H635,J635)</f>
        <v>70</v>
      </c>
      <c r="N635" s="1">
        <f>(F635*2+31)/2+60</f>
        <v>135.5</v>
      </c>
      <c r="O635" s="1">
        <f>(L635*2+31)/2+5</f>
        <v>95.5</v>
      </c>
      <c r="P635" s="1">
        <f>(M635*2+31)/2+5</f>
        <v>90.5</v>
      </c>
      <c r="Q635" s="1">
        <f>N635*P635</f>
        <v>12262.75</v>
      </c>
      <c r="R635" s="1">
        <f>((H635*2+31)/2+5)*N635</f>
        <v>12262.75</v>
      </c>
      <c r="S635" s="1">
        <f>((J635*2+31)/2+5)*N635</f>
        <v>14295.25</v>
      </c>
      <c r="T635" s="1">
        <v>218.5742013099422</v>
      </c>
      <c r="U635" s="1">
        <f>IF(T635&lt;200, 0, T635)</f>
        <v>218.5742013099422</v>
      </c>
      <c r="V635" s="5">
        <f>U635*O635</f>
        <v>20873.83622509948</v>
      </c>
      <c r="W635" s="2">
        <f>Q635/(constants!$B$1 * constants!$B$2 * (110/250) * AVERAGE(0.8, 1) * 1.5)</f>
        <v>1.8787967840722928</v>
      </c>
      <c r="X635" s="3">
        <v>0.2018704688078885</v>
      </c>
      <c r="Y635" s="1">
        <f>(W635+X635)*O635</f>
        <v>198.7037226500573</v>
      </c>
      <c r="Z635" s="7">
        <v>1.1000000000000001</v>
      </c>
      <c r="AA635" s="7">
        <v>1</v>
      </c>
      <c r="AB635" s="1">
        <f>Y635*Z635*AA635</f>
        <v>218.57409491506306</v>
      </c>
      <c r="AC635" t="str">
        <f>CONCATENATE("https://wiki.52poke.com/wiki/", B635)</f>
        <v>https://wiki.52poke.com/wiki/哥德小童</v>
      </c>
      <c r="AD635" s="6">
        <f>(T635-AB635)^2</f>
        <v>1.1319870307166401E-8</v>
      </c>
      <c r="AE635" t="str">
        <f>IF(ISNUMBER(SEARCH(AE$1,$D635)),"T","")</f>
        <v/>
      </c>
      <c r="AF635" t="str">
        <f>IF(ISNUMBER(SEARCH(AF$1,$D635)),"T","")</f>
        <v/>
      </c>
      <c r="AG635" t="str">
        <f>IF(ISNUMBER(SEARCH(AG$1,$D635)),"T","")</f>
        <v/>
      </c>
      <c r="AH635" t="str">
        <f>IF(ISNUMBER(SEARCH(AH$1,$D635)),"T","")</f>
        <v/>
      </c>
      <c r="AI635" t="str">
        <f>IF(ISNUMBER(SEARCH(AI$1,$D635)),"T","")</f>
        <v/>
      </c>
      <c r="AJ635" t="str">
        <f>IF(ISNUMBER(SEARCH(AJ$1,$D635)),"T","")</f>
        <v/>
      </c>
      <c r="AK635" t="str">
        <f>IF(ISNUMBER(SEARCH(AK$1,$D635)),"T","")</f>
        <v/>
      </c>
      <c r="AL635" t="str">
        <f>IF(ISNUMBER(SEARCH(AL$1,$D635)),"T","")</f>
        <v/>
      </c>
      <c r="AM635" t="str">
        <f>IF(ISNUMBER(SEARCH(AM$1,$D635)),"T","")</f>
        <v/>
      </c>
      <c r="AN635" t="str">
        <f>IF(ISNUMBER(SEARCH(AN$1,$D635)),"T","")</f>
        <v/>
      </c>
      <c r="AO635" t="str">
        <f>IF(ISNUMBER(SEARCH(AO$1,$D635)),"T","")</f>
        <v>T</v>
      </c>
      <c r="AP635" t="str">
        <f>IF(ISNUMBER(SEARCH(AP$1,$D635)),"T","")</f>
        <v/>
      </c>
      <c r="AQ635" t="str">
        <f>IF(ISNUMBER(SEARCH(AQ$1,$D635)),"T","")</f>
        <v/>
      </c>
      <c r="AR635" t="str">
        <f>IF(ISNUMBER(SEARCH(AR$1,$D635)),"T","")</f>
        <v/>
      </c>
      <c r="AS635" t="str">
        <f>IF(ISNUMBER(SEARCH(AS$1,$D635)),"T","")</f>
        <v/>
      </c>
      <c r="AT635" t="str">
        <f>IF(ISNUMBER(SEARCH(AT$1,$D635)),"T","")</f>
        <v/>
      </c>
      <c r="AU635" t="str">
        <f>IF(ISNUMBER(SEARCH(AU$1,$D635)),"T","")</f>
        <v/>
      </c>
      <c r="AV635" t="str">
        <f>IF(ISNUMBER(SEARCH(AV$1,$D635)),"T","")</f>
        <v/>
      </c>
    </row>
    <row r="636" spans="1:48" x14ac:dyDescent="0.85">
      <c r="A636">
        <v>108</v>
      </c>
      <c r="B636" t="s">
        <v>264</v>
      </c>
      <c r="C636" t="s">
        <v>266</v>
      </c>
      <c r="D636" t="s">
        <v>265</v>
      </c>
      <c r="E636">
        <v>1</v>
      </c>
      <c r="F636">
        <v>90</v>
      </c>
      <c r="G636">
        <v>55</v>
      </c>
      <c r="H636">
        <v>75</v>
      </c>
      <c r="I636">
        <v>60</v>
      </c>
      <c r="J636">
        <v>75</v>
      </c>
      <c r="K636">
        <v>30</v>
      </c>
      <c r="L636">
        <f>MAX(G636,I636)</f>
        <v>60</v>
      </c>
      <c r="M636">
        <f>MIN(H636,J636)</f>
        <v>75</v>
      </c>
      <c r="N636" s="1">
        <f>(F636*2+31)/2+60</f>
        <v>165.5</v>
      </c>
      <c r="O636" s="1">
        <f>(L636*2+31)/2+5</f>
        <v>80.5</v>
      </c>
      <c r="P636" s="1">
        <f>(M636*2+31)/2+5</f>
        <v>95.5</v>
      </c>
      <c r="Q636" s="1">
        <f>N636*P636</f>
        <v>15805.25</v>
      </c>
      <c r="R636" s="1">
        <f>((H636*2+31)/2+5)*N636</f>
        <v>15805.25</v>
      </c>
      <c r="S636" s="1">
        <f>((J636*2+31)/2+5)*N636</f>
        <v>15805.25</v>
      </c>
      <c r="T636" s="1">
        <v>218.41489569237467</v>
      </c>
      <c r="U636" s="1">
        <f>IF(T636&lt;200, 0, T636)</f>
        <v>218.41489569237467</v>
      </c>
      <c r="V636" s="5">
        <f>U636*O636</f>
        <v>17582.399103236163</v>
      </c>
      <c r="W636" s="2">
        <f>Q636/(constants!$B$1 * constants!$B$2 * (110/250) * AVERAGE(0.8, 1) * 1.5)</f>
        <v>2.4215492341814522</v>
      </c>
      <c r="X636" s="3">
        <v>4.5020840360091685E-2</v>
      </c>
      <c r="Y636" s="1">
        <f>(W636+X636)*O636</f>
        <v>198.55889100059429</v>
      </c>
      <c r="Z636" s="7">
        <v>1.1000000000000001</v>
      </c>
      <c r="AA636" s="7">
        <v>1</v>
      </c>
      <c r="AB636" s="1">
        <f>Y636*Z636*AA636</f>
        <v>218.41478010065373</v>
      </c>
      <c r="AC636" t="str">
        <f>CONCATENATE("https://wiki.52poke.com/wiki/", B636)</f>
        <v>https://wiki.52poke.com/wiki/大舌头</v>
      </c>
      <c r="AD636" s="6">
        <f>(T636-AB636)^2</f>
        <v>1.3361445950255917E-8</v>
      </c>
      <c r="AE636" t="str">
        <f>IF(ISNUMBER(SEARCH(AE$1,$D636)),"T","")</f>
        <v>T</v>
      </c>
      <c r="AF636" t="str">
        <f>IF(ISNUMBER(SEARCH(AF$1,$D636)),"T","")</f>
        <v/>
      </c>
      <c r="AG636" t="str">
        <f>IF(ISNUMBER(SEARCH(AG$1,$D636)),"T","")</f>
        <v/>
      </c>
      <c r="AH636" t="str">
        <f>IF(ISNUMBER(SEARCH(AH$1,$D636)),"T","")</f>
        <v/>
      </c>
      <c r="AI636" t="str">
        <f>IF(ISNUMBER(SEARCH(AI$1,$D636)),"T","")</f>
        <v/>
      </c>
      <c r="AJ636" t="str">
        <f>IF(ISNUMBER(SEARCH(AJ$1,$D636)),"T","")</f>
        <v/>
      </c>
      <c r="AK636" t="str">
        <f>IF(ISNUMBER(SEARCH(AK$1,$D636)),"T","")</f>
        <v/>
      </c>
      <c r="AL636" t="str">
        <f>IF(ISNUMBER(SEARCH(AL$1,$D636)),"T","")</f>
        <v/>
      </c>
      <c r="AM636" t="str">
        <f>IF(ISNUMBER(SEARCH(AM$1,$D636)),"T","")</f>
        <v/>
      </c>
      <c r="AN636" t="str">
        <f>IF(ISNUMBER(SEARCH(AN$1,$D636)),"T","")</f>
        <v/>
      </c>
      <c r="AO636" t="str">
        <f>IF(ISNUMBER(SEARCH(AO$1,$D636)),"T","")</f>
        <v/>
      </c>
      <c r="AP636" t="str">
        <f>IF(ISNUMBER(SEARCH(AP$1,$D636)),"T","")</f>
        <v/>
      </c>
      <c r="AQ636" t="str">
        <f>IF(ISNUMBER(SEARCH(AQ$1,$D636)),"T","")</f>
        <v/>
      </c>
      <c r="AR636" t="str">
        <f>IF(ISNUMBER(SEARCH(AR$1,$D636)),"T","")</f>
        <v/>
      </c>
      <c r="AS636" t="str">
        <f>IF(ISNUMBER(SEARCH(AS$1,$D636)),"T","")</f>
        <v/>
      </c>
      <c r="AT636" t="str">
        <f>IF(ISNUMBER(SEARCH(AT$1,$D636)),"T","")</f>
        <v/>
      </c>
      <c r="AU636" t="str">
        <f>IF(ISNUMBER(SEARCH(AU$1,$D636)),"T","")</f>
        <v/>
      </c>
      <c r="AV636" t="str">
        <f>IF(ISNUMBER(SEARCH(AV$1,$D636)),"T","")</f>
        <v/>
      </c>
    </row>
    <row r="637" spans="1:48" x14ac:dyDescent="0.85">
      <c r="A637">
        <v>256</v>
      </c>
      <c r="B637" t="s">
        <v>597</v>
      </c>
      <c r="C637" t="s">
        <v>599</v>
      </c>
      <c r="D637" t="s">
        <v>598</v>
      </c>
      <c r="E637">
        <v>3</v>
      </c>
      <c r="F637">
        <v>60</v>
      </c>
      <c r="G637">
        <v>85</v>
      </c>
      <c r="H637">
        <v>60</v>
      </c>
      <c r="I637">
        <v>85</v>
      </c>
      <c r="J637">
        <v>60</v>
      </c>
      <c r="K637">
        <v>55</v>
      </c>
      <c r="L637">
        <f>MAX(G637,I637)</f>
        <v>85</v>
      </c>
      <c r="M637">
        <f>MIN(H637,J637)</f>
        <v>60</v>
      </c>
      <c r="N637" s="1">
        <f>(F637*2+31)/2+60</f>
        <v>135.5</v>
      </c>
      <c r="O637" s="1">
        <f>(L637*2+31)/2+5</f>
        <v>105.5</v>
      </c>
      <c r="P637" s="1">
        <f>(M637*2+31)/2+5</f>
        <v>80.5</v>
      </c>
      <c r="Q637" s="1">
        <f>N637*P637</f>
        <v>10907.75</v>
      </c>
      <c r="R637" s="1">
        <f>((H637*2+31)/2+5)*N637</f>
        <v>10907.75</v>
      </c>
      <c r="S637" s="1">
        <f>((J637*2+31)/2+5)*N637</f>
        <v>10907.75</v>
      </c>
      <c r="T637" s="1">
        <v>218.15407662021735</v>
      </c>
      <c r="U637" s="1">
        <f>IF(T637&lt;200, 0, T637)</f>
        <v>218.15407662021735</v>
      </c>
      <c r="V637" s="5">
        <f>U637*O637</f>
        <v>23015.25508343293</v>
      </c>
      <c r="W637" s="2">
        <f>Q637/(constants!$B$1 * constants!$B$2 * (110/250) * AVERAGE(0.8, 1) * 1.5)</f>
        <v>1.6711949294786692</v>
      </c>
      <c r="X637" s="3">
        <v>0.20863249035660703</v>
      </c>
      <c r="Y637" s="1">
        <f>(W637+X637)*O637</f>
        <v>198.32179279262164</v>
      </c>
      <c r="Z637" s="7">
        <v>1.1000000000000001</v>
      </c>
      <c r="AA637" s="7">
        <v>1</v>
      </c>
      <c r="AB637" s="1">
        <f>Y637*Z637*AA637</f>
        <v>218.15397207188383</v>
      </c>
      <c r="AC637" t="str">
        <f>CONCATENATE("https://wiki.52poke.com/wiki/", B637)</f>
        <v>https://wiki.52poke.com/wiki/力壮鸡</v>
      </c>
      <c r="AD637" s="6">
        <f>(T637-AB637)^2</f>
        <v>1.093035404278981E-8</v>
      </c>
      <c r="AE637" t="str">
        <f>IF(ISNUMBER(SEARCH(AE$1,$D637)),"T","")</f>
        <v/>
      </c>
      <c r="AF637" t="str">
        <f>IF(ISNUMBER(SEARCH(AF$1,$D637)),"T","")</f>
        <v>T</v>
      </c>
      <c r="AG637" t="str">
        <f>IF(ISNUMBER(SEARCH(AG$1,$D637)),"T","")</f>
        <v/>
      </c>
      <c r="AH637" t="str">
        <f>IF(ISNUMBER(SEARCH(AH$1,$D637)),"T","")</f>
        <v/>
      </c>
      <c r="AI637" t="str">
        <f>IF(ISNUMBER(SEARCH(AI$1,$D637)),"T","")</f>
        <v/>
      </c>
      <c r="AJ637" t="str">
        <f>IF(ISNUMBER(SEARCH(AJ$1,$D637)),"T","")</f>
        <v/>
      </c>
      <c r="AK637" t="str">
        <f>IF(ISNUMBER(SEARCH(AK$1,$D637)),"T","")</f>
        <v>T</v>
      </c>
      <c r="AL637" t="str">
        <f>IF(ISNUMBER(SEARCH(AL$1,$D637)),"T","")</f>
        <v/>
      </c>
      <c r="AM637" t="str">
        <f>IF(ISNUMBER(SEARCH(AM$1,$D637)),"T","")</f>
        <v/>
      </c>
      <c r="AN637" t="str">
        <f>IF(ISNUMBER(SEARCH(AN$1,$D637)),"T","")</f>
        <v/>
      </c>
      <c r="AO637" t="str">
        <f>IF(ISNUMBER(SEARCH(AO$1,$D637)),"T","")</f>
        <v/>
      </c>
      <c r="AP637" t="str">
        <f>IF(ISNUMBER(SEARCH(AP$1,$D637)),"T","")</f>
        <v/>
      </c>
      <c r="AQ637" t="str">
        <f>IF(ISNUMBER(SEARCH(AQ$1,$D637)),"T","")</f>
        <v/>
      </c>
      <c r="AR637" t="str">
        <f>IF(ISNUMBER(SEARCH(AR$1,$D637)),"T","")</f>
        <v/>
      </c>
      <c r="AS637" t="str">
        <f>IF(ISNUMBER(SEARCH(AS$1,$D637)),"T","")</f>
        <v/>
      </c>
      <c r="AT637" t="str">
        <f>IF(ISNUMBER(SEARCH(AT$1,$D637)),"T","")</f>
        <v/>
      </c>
      <c r="AU637" t="str">
        <f>IF(ISNUMBER(SEARCH(AU$1,$D637)),"T","")</f>
        <v/>
      </c>
      <c r="AV637" t="str">
        <f>IF(ISNUMBER(SEARCH(AV$1,$D637)),"T","")</f>
        <v/>
      </c>
    </row>
    <row r="638" spans="1:48" x14ac:dyDescent="0.85">
      <c r="A638">
        <v>301</v>
      </c>
      <c r="B638" t="s">
        <v>694</v>
      </c>
      <c r="C638" t="s">
        <v>695</v>
      </c>
      <c r="D638" t="s">
        <v>265</v>
      </c>
      <c r="E638">
        <v>3</v>
      </c>
      <c r="F638">
        <v>70</v>
      </c>
      <c r="G638">
        <v>65</v>
      </c>
      <c r="H638">
        <v>65</v>
      </c>
      <c r="I638">
        <v>55</v>
      </c>
      <c r="J638">
        <v>55</v>
      </c>
      <c r="K638">
        <v>90</v>
      </c>
      <c r="L638">
        <f>MAX(G638,I638)</f>
        <v>65</v>
      </c>
      <c r="M638">
        <f>MIN(H638,J638)</f>
        <v>55</v>
      </c>
      <c r="N638" s="1">
        <f>(F638*2+31)/2+60</f>
        <v>145.5</v>
      </c>
      <c r="O638" s="1">
        <f>(L638*2+31)/2+5</f>
        <v>85.5</v>
      </c>
      <c r="P638" s="1">
        <f>(M638*2+31)/2+5</f>
        <v>75.5</v>
      </c>
      <c r="Q638" s="1">
        <f>N638*P638</f>
        <v>10985.25</v>
      </c>
      <c r="R638" s="1">
        <f>((H638*2+31)/2+5)*N638</f>
        <v>12440.25</v>
      </c>
      <c r="S638" s="1">
        <f>((J638*2+31)/2+5)*N638</f>
        <v>10985.25</v>
      </c>
      <c r="T638" s="1">
        <v>216.78566475270893</v>
      </c>
      <c r="U638" s="1">
        <f>IF(T638&lt;200, 0, T638)</f>
        <v>216.78566475270893</v>
      </c>
      <c r="V638" s="5">
        <f>U638*O638</f>
        <v>18535.174336356613</v>
      </c>
      <c r="W638" s="2">
        <f>Q638/(constants!$B$1 * constants!$B$2 * (110/250) * AVERAGE(0.8, 1) * 1.5)</f>
        <v>1.6830688362912196</v>
      </c>
      <c r="X638" s="3">
        <v>0.62193466633465555</v>
      </c>
      <c r="Y638" s="1">
        <f>(W638+X638)*O638</f>
        <v>197.07779947451235</v>
      </c>
      <c r="Z638" s="7">
        <v>1.1000000000000001</v>
      </c>
      <c r="AA638" s="7">
        <v>1</v>
      </c>
      <c r="AB638" s="1">
        <f>Y638*Z638*AA638</f>
        <v>216.7855794219636</v>
      </c>
      <c r="AC638" t="str">
        <f>CONCATENATE("https://wiki.52poke.com/wiki/", B638)</f>
        <v>https://wiki.52poke.com/wiki/优雅猫</v>
      </c>
      <c r="AD638" s="6">
        <f>(T638-AB638)^2</f>
        <v>7.2813360970789601E-9</v>
      </c>
      <c r="AE638" t="str">
        <f>IF(ISNUMBER(SEARCH(AE$1,$D638)),"T","")</f>
        <v>T</v>
      </c>
      <c r="AF638" t="str">
        <f>IF(ISNUMBER(SEARCH(AF$1,$D638)),"T","")</f>
        <v/>
      </c>
      <c r="AG638" t="str">
        <f>IF(ISNUMBER(SEARCH(AG$1,$D638)),"T","")</f>
        <v/>
      </c>
      <c r="AH638" t="str">
        <f>IF(ISNUMBER(SEARCH(AH$1,$D638)),"T","")</f>
        <v/>
      </c>
      <c r="AI638" t="str">
        <f>IF(ISNUMBER(SEARCH(AI$1,$D638)),"T","")</f>
        <v/>
      </c>
      <c r="AJ638" t="str">
        <f>IF(ISNUMBER(SEARCH(AJ$1,$D638)),"T","")</f>
        <v/>
      </c>
      <c r="AK638" t="str">
        <f>IF(ISNUMBER(SEARCH(AK$1,$D638)),"T","")</f>
        <v/>
      </c>
      <c r="AL638" t="str">
        <f>IF(ISNUMBER(SEARCH(AL$1,$D638)),"T","")</f>
        <v/>
      </c>
      <c r="AM638" t="str">
        <f>IF(ISNUMBER(SEARCH(AM$1,$D638)),"T","")</f>
        <v/>
      </c>
      <c r="AN638" t="str">
        <f>IF(ISNUMBER(SEARCH(AN$1,$D638)),"T","")</f>
        <v/>
      </c>
      <c r="AO638" t="str">
        <f>IF(ISNUMBER(SEARCH(AO$1,$D638)),"T","")</f>
        <v/>
      </c>
      <c r="AP638" t="str">
        <f>IF(ISNUMBER(SEARCH(AP$1,$D638)),"T","")</f>
        <v/>
      </c>
      <c r="AQ638" t="str">
        <f>IF(ISNUMBER(SEARCH(AQ$1,$D638)),"T","")</f>
        <v/>
      </c>
      <c r="AR638" t="str">
        <f>IF(ISNUMBER(SEARCH(AR$1,$D638)),"T","")</f>
        <v/>
      </c>
      <c r="AS638" t="str">
        <f>IF(ISNUMBER(SEARCH(AS$1,$D638)),"T","")</f>
        <v/>
      </c>
      <c r="AT638" t="str">
        <f>IF(ISNUMBER(SEARCH(AT$1,$D638)),"T","")</f>
        <v/>
      </c>
      <c r="AU638" t="str">
        <f>IF(ISNUMBER(SEARCH(AU$1,$D638)),"T","")</f>
        <v/>
      </c>
      <c r="AV638" t="str">
        <f>IF(ISNUMBER(SEARCH(AV$1,$D638)),"T","")</f>
        <v/>
      </c>
    </row>
    <row r="639" spans="1:48" x14ac:dyDescent="0.85">
      <c r="A639">
        <v>153</v>
      </c>
      <c r="B639" t="s">
        <v>369</v>
      </c>
      <c r="C639" t="s">
        <v>370</v>
      </c>
      <c r="D639" t="s">
        <v>280</v>
      </c>
      <c r="E639">
        <v>2</v>
      </c>
      <c r="F639">
        <v>60</v>
      </c>
      <c r="G639">
        <v>62</v>
      </c>
      <c r="H639">
        <v>80</v>
      </c>
      <c r="I639">
        <v>63</v>
      </c>
      <c r="J639">
        <v>80</v>
      </c>
      <c r="K639">
        <v>60</v>
      </c>
      <c r="L639">
        <f>MAX(G639,I639)</f>
        <v>63</v>
      </c>
      <c r="M639">
        <f>MIN(H639,J639)</f>
        <v>80</v>
      </c>
      <c r="N639" s="1">
        <f>(F639*2+31)/2+60</f>
        <v>135.5</v>
      </c>
      <c r="O639" s="1">
        <f>(L639*2+31)/2+5</f>
        <v>83.5</v>
      </c>
      <c r="P639" s="1">
        <f>(M639*2+31)/2+5</f>
        <v>100.5</v>
      </c>
      <c r="Q639" s="1">
        <f>N639*P639</f>
        <v>13617.75</v>
      </c>
      <c r="R639" s="1">
        <f>((H639*2+31)/2+5)*N639</f>
        <v>13617.75</v>
      </c>
      <c r="S639" s="1">
        <f>((J639*2+31)/2+5)*N639</f>
        <v>13617.75</v>
      </c>
      <c r="T639" s="1">
        <v>216.66509821955725</v>
      </c>
      <c r="U639" s="1">
        <f>IF(T639&lt;200, 0, T639)</f>
        <v>216.66509821955725</v>
      </c>
      <c r="V639" s="5">
        <f>U639*O639</f>
        <v>18091.535701333032</v>
      </c>
      <c r="W639" s="2">
        <f>Q639/(constants!$B$1 * constants!$B$2 * (110/250) * AVERAGE(0.8, 1) * 1.5)</f>
        <v>2.0863986386659161</v>
      </c>
      <c r="X639" s="3">
        <v>0.2725016870234076</v>
      </c>
      <c r="Y639" s="1">
        <f>(W639+X639)*O639</f>
        <v>196.96817719505853</v>
      </c>
      <c r="Z639" s="7">
        <v>1.1000000000000001</v>
      </c>
      <c r="AA639" s="7">
        <v>1</v>
      </c>
      <c r="AB639" s="1">
        <f>Y639*Z639*AA639</f>
        <v>216.6649949145644</v>
      </c>
      <c r="AC639" t="str">
        <f>CONCATENATE("https://wiki.52poke.com/wiki/", B639)</f>
        <v>https://wiki.52poke.com/wiki/月桂叶</v>
      </c>
      <c r="AD639" s="6">
        <f>(T639-AB639)^2</f>
        <v>1.0671921547336133E-8</v>
      </c>
      <c r="AE639" t="str">
        <f>IF(ISNUMBER(SEARCH(AE$1,$D639)),"T","")</f>
        <v/>
      </c>
      <c r="AF639" t="str">
        <f>IF(ISNUMBER(SEARCH(AF$1,$D639)),"T","")</f>
        <v/>
      </c>
      <c r="AG639" t="str">
        <f>IF(ISNUMBER(SEARCH(AG$1,$D639)),"T","")</f>
        <v/>
      </c>
      <c r="AH639" t="str">
        <f>IF(ISNUMBER(SEARCH(AH$1,$D639)),"T","")</f>
        <v>T</v>
      </c>
      <c r="AI639" t="str">
        <f>IF(ISNUMBER(SEARCH(AI$1,$D639)),"T","")</f>
        <v/>
      </c>
      <c r="AJ639" t="str">
        <f>IF(ISNUMBER(SEARCH(AJ$1,$D639)),"T","")</f>
        <v/>
      </c>
      <c r="AK639" t="str">
        <f>IF(ISNUMBER(SEARCH(AK$1,$D639)),"T","")</f>
        <v/>
      </c>
      <c r="AL639" t="str">
        <f>IF(ISNUMBER(SEARCH(AL$1,$D639)),"T","")</f>
        <v/>
      </c>
      <c r="AM639" t="str">
        <f>IF(ISNUMBER(SEARCH(AM$1,$D639)),"T","")</f>
        <v/>
      </c>
      <c r="AN639" t="str">
        <f>IF(ISNUMBER(SEARCH(AN$1,$D639)),"T","")</f>
        <v/>
      </c>
      <c r="AO639" t="str">
        <f>IF(ISNUMBER(SEARCH(AO$1,$D639)),"T","")</f>
        <v/>
      </c>
      <c r="AP639" t="str">
        <f>IF(ISNUMBER(SEARCH(AP$1,$D639)),"T","")</f>
        <v/>
      </c>
      <c r="AQ639" t="str">
        <f>IF(ISNUMBER(SEARCH(AQ$1,$D639)),"T","")</f>
        <v/>
      </c>
      <c r="AR639" t="str">
        <f>IF(ISNUMBER(SEARCH(AR$1,$D639)),"T","")</f>
        <v/>
      </c>
      <c r="AS639" t="str">
        <f>IF(ISNUMBER(SEARCH(AS$1,$D639)),"T","")</f>
        <v/>
      </c>
      <c r="AT639" t="str">
        <f>IF(ISNUMBER(SEARCH(AT$1,$D639)),"T","")</f>
        <v/>
      </c>
      <c r="AU639" t="str">
        <f>IF(ISNUMBER(SEARCH(AU$1,$D639)),"T","")</f>
        <v/>
      </c>
      <c r="AV639" t="str">
        <f>IF(ISNUMBER(SEARCH(AV$1,$D639)),"T","")</f>
        <v/>
      </c>
    </row>
    <row r="640" spans="1:48" x14ac:dyDescent="0.85">
      <c r="A640">
        <v>8</v>
      </c>
      <c r="B640" t="s">
        <v>27</v>
      </c>
      <c r="C640" t="s">
        <v>28</v>
      </c>
      <c r="D640" t="s">
        <v>25</v>
      </c>
      <c r="E640">
        <v>1</v>
      </c>
      <c r="F640">
        <v>59</v>
      </c>
      <c r="G640">
        <v>63</v>
      </c>
      <c r="H640">
        <v>80</v>
      </c>
      <c r="I640">
        <v>65</v>
      </c>
      <c r="J640">
        <v>80</v>
      </c>
      <c r="K640">
        <v>58</v>
      </c>
      <c r="L640">
        <f>MAX(G640,I640)</f>
        <v>65</v>
      </c>
      <c r="M640">
        <f>MIN(H640,J640)</f>
        <v>80</v>
      </c>
      <c r="N640" s="1">
        <f>(F640*2+31)/2+60</f>
        <v>134.5</v>
      </c>
      <c r="O640" s="1">
        <f>(L640*2+31)/2+5</f>
        <v>85.5</v>
      </c>
      <c r="P640" s="1">
        <f>(M640*2+31)/2+5</f>
        <v>100.5</v>
      </c>
      <c r="Q640" s="1">
        <f>N640*P640</f>
        <v>13517.25</v>
      </c>
      <c r="R640" s="1">
        <f>((H640*2+31)/2+5)*N640</f>
        <v>13517.25</v>
      </c>
      <c r="S640" s="1">
        <f>((J640*2+31)/2+5)*N640</f>
        <v>13517.25</v>
      </c>
      <c r="T640" s="1">
        <v>216.54060097056893</v>
      </c>
      <c r="U640" s="1">
        <f>IF(T640&lt;200, 0, T640)</f>
        <v>216.54060097056893</v>
      </c>
      <c r="V640" s="5">
        <f>U640*O640</f>
        <v>18514.221382983644</v>
      </c>
      <c r="W640" s="2">
        <f>Q640/(constants!$B$1 * constants!$B$2 * (110/250) * AVERAGE(0.8, 1) * 1.5)</f>
        <v>2.0710008627348024</v>
      </c>
      <c r="X640" s="3">
        <v>0.23139675525418757</v>
      </c>
      <c r="Y640" s="1">
        <f>(W640+X640)*O640</f>
        <v>196.85499633805864</v>
      </c>
      <c r="Z640" s="7">
        <v>1.1000000000000001</v>
      </c>
      <c r="AA640" s="7">
        <v>1</v>
      </c>
      <c r="AB640" s="1">
        <f>Y640*Z640*AA640</f>
        <v>216.54049597186452</v>
      </c>
      <c r="AC640" t="str">
        <f>CONCATENATE("https://wiki.52poke.com/wiki/", B640)</f>
        <v>https://wiki.52poke.com/wiki/卡咪龟</v>
      </c>
      <c r="AD640" s="6">
        <f>(T640-AB640)^2</f>
        <v>1.102472792893211E-8</v>
      </c>
      <c r="AE640" t="str">
        <f>IF(ISNUMBER(SEARCH(AE$1,$D640)),"T","")</f>
        <v/>
      </c>
      <c r="AF640" t="str">
        <f>IF(ISNUMBER(SEARCH(AF$1,$D640)),"T","")</f>
        <v/>
      </c>
      <c r="AG640" t="str">
        <f>IF(ISNUMBER(SEARCH(AG$1,$D640)),"T","")</f>
        <v>T</v>
      </c>
      <c r="AH640" t="str">
        <f>IF(ISNUMBER(SEARCH(AH$1,$D640)),"T","")</f>
        <v/>
      </c>
      <c r="AI640" t="str">
        <f>IF(ISNUMBER(SEARCH(AI$1,$D640)),"T","")</f>
        <v/>
      </c>
      <c r="AJ640" t="str">
        <f>IF(ISNUMBER(SEARCH(AJ$1,$D640)),"T","")</f>
        <v/>
      </c>
      <c r="AK640" t="str">
        <f>IF(ISNUMBER(SEARCH(AK$1,$D640)),"T","")</f>
        <v/>
      </c>
      <c r="AL640" t="str">
        <f>IF(ISNUMBER(SEARCH(AL$1,$D640)),"T","")</f>
        <v/>
      </c>
      <c r="AM640" t="str">
        <f>IF(ISNUMBER(SEARCH(AM$1,$D640)),"T","")</f>
        <v/>
      </c>
      <c r="AN640" t="str">
        <f>IF(ISNUMBER(SEARCH(AN$1,$D640)),"T","")</f>
        <v/>
      </c>
      <c r="AO640" t="str">
        <f>IF(ISNUMBER(SEARCH(AO$1,$D640)),"T","")</f>
        <v/>
      </c>
      <c r="AP640" t="str">
        <f>IF(ISNUMBER(SEARCH(AP$1,$D640)),"T","")</f>
        <v/>
      </c>
      <c r="AQ640" t="str">
        <f>IF(ISNUMBER(SEARCH(AQ$1,$D640)),"T","")</f>
        <v/>
      </c>
      <c r="AR640" t="str">
        <f>IF(ISNUMBER(SEARCH(AR$1,$D640)),"T","")</f>
        <v/>
      </c>
      <c r="AS640" t="str">
        <f>IF(ISNUMBER(SEARCH(AS$1,$D640)),"T","")</f>
        <v/>
      </c>
      <c r="AT640" t="str">
        <f>IF(ISNUMBER(SEARCH(AT$1,$D640)),"T","")</f>
        <v/>
      </c>
      <c r="AU640" t="str">
        <f>IF(ISNUMBER(SEARCH(AU$1,$D640)),"T","")</f>
        <v/>
      </c>
      <c r="AV640" t="str">
        <f>IF(ISNUMBER(SEARCH(AV$1,$D640)),"T","")</f>
        <v/>
      </c>
    </row>
    <row r="641" spans="1:48" x14ac:dyDescent="0.85">
      <c r="A641">
        <v>680</v>
      </c>
      <c r="B641" t="s">
        <v>1509</v>
      </c>
      <c r="C641" t="s">
        <v>1510</v>
      </c>
      <c r="D641" t="s">
        <v>1507</v>
      </c>
      <c r="E641">
        <v>6</v>
      </c>
      <c r="F641">
        <v>59</v>
      </c>
      <c r="G641">
        <v>110</v>
      </c>
      <c r="H641">
        <v>150</v>
      </c>
      <c r="I641">
        <v>45</v>
      </c>
      <c r="J641">
        <v>49</v>
      </c>
      <c r="K641">
        <v>35</v>
      </c>
      <c r="L641">
        <f>MAX(G641,I641)</f>
        <v>110</v>
      </c>
      <c r="M641">
        <f>MIN(H641,J641)</f>
        <v>49</v>
      </c>
      <c r="N641" s="1">
        <f>(F641*2+31)/2+60</f>
        <v>134.5</v>
      </c>
      <c r="O641" s="1">
        <f>(L641*2+31)/2+5</f>
        <v>130.5</v>
      </c>
      <c r="P641" s="1">
        <f>(M641*2+31)/2+5</f>
        <v>69.5</v>
      </c>
      <c r="Q641" s="1">
        <f>N641*P641</f>
        <v>9347.75</v>
      </c>
      <c r="R641" s="1">
        <f>((H641*2+31)/2+5)*N641</f>
        <v>22932.25</v>
      </c>
      <c r="S641" s="1">
        <f>((J641*2+31)/2+5)*N641</f>
        <v>9347.75</v>
      </c>
      <c r="T641" s="1">
        <v>214.64050730446806</v>
      </c>
      <c r="U641" s="1">
        <f>IF(T641&lt;200, 0, T641)</f>
        <v>214.64050730446806</v>
      </c>
      <c r="V641" s="5">
        <f>U641*O641</f>
        <v>28010.586203233081</v>
      </c>
      <c r="W641" s="2">
        <f>Q641/(constants!$B$1 * constants!$B$2 * (110/250) * AVERAGE(0.8, 1) * 1.5)</f>
        <v>1.4321846762195898</v>
      </c>
      <c r="X641" s="3">
        <v>6.3046229228578388E-2</v>
      </c>
      <c r="Y641" s="1">
        <f>(W641+X641)*O641</f>
        <v>195.12763316098597</v>
      </c>
      <c r="Z641" s="7">
        <v>1.1000000000000001</v>
      </c>
      <c r="AA641" s="7">
        <v>1</v>
      </c>
      <c r="AB641" s="1">
        <f>Y641*Z641*AA641</f>
        <v>214.64039647708458</v>
      </c>
      <c r="AC641" t="str">
        <f>CONCATENATE("https://wiki.52poke.com/wiki/", B641)</f>
        <v>https://wiki.52poke.com/wiki/双剑鞘</v>
      </c>
      <c r="AD641" s="6">
        <f>(T641-AB641)^2</f>
        <v>1.2282708929073421E-8</v>
      </c>
      <c r="AE641" t="str">
        <f>IF(ISNUMBER(SEARCH(AE$1,$D641)),"T","")</f>
        <v/>
      </c>
      <c r="AF641" t="str">
        <f>IF(ISNUMBER(SEARCH(AF$1,$D641)),"T","")</f>
        <v/>
      </c>
      <c r="AG641" t="str">
        <f>IF(ISNUMBER(SEARCH(AG$1,$D641)),"T","")</f>
        <v/>
      </c>
      <c r="AH641" t="str">
        <f>IF(ISNUMBER(SEARCH(AH$1,$D641)),"T","")</f>
        <v/>
      </c>
      <c r="AI641" t="str">
        <f>IF(ISNUMBER(SEARCH(AI$1,$D641)),"T","")</f>
        <v/>
      </c>
      <c r="AJ641" t="str">
        <f>IF(ISNUMBER(SEARCH(AJ$1,$D641)),"T","")</f>
        <v/>
      </c>
      <c r="AK641" t="str">
        <f>IF(ISNUMBER(SEARCH(AK$1,$D641)),"T","")</f>
        <v/>
      </c>
      <c r="AL641" t="str">
        <f>IF(ISNUMBER(SEARCH(AL$1,$D641)),"T","")</f>
        <v/>
      </c>
      <c r="AM641" t="str">
        <f>IF(ISNUMBER(SEARCH(AM$1,$D641)),"T","")</f>
        <v/>
      </c>
      <c r="AN641" t="str">
        <f>IF(ISNUMBER(SEARCH(AN$1,$D641)),"T","")</f>
        <v/>
      </c>
      <c r="AO641" t="str">
        <f>IF(ISNUMBER(SEARCH(AO$1,$D641)),"T","")</f>
        <v/>
      </c>
      <c r="AP641" t="str">
        <f>IF(ISNUMBER(SEARCH(AP$1,$D641)),"T","")</f>
        <v/>
      </c>
      <c r="AQ641" t="str">
        <f>IF(ISNUMBER(SEARCH(AQ$1,$D641)),"T","")</f>
        <v/>
      </c>
      <c r="AR641" t="str">
        <f>IF(ISNUMBER(SEARCH(AR$1,$D641)),"T","")</f>
        <v>T</v>
      </c>
      <c r="AS641" t="str">
        <f>IF(ISNUMBER(SEARCH(AS$1,$D641)),"T","")</f>
        <v/>
      </c>
      <c r="AT641" t="str">
        <f>IF(ISNUMBER(SEARCH(AT$1,$D641)),"T","")</f>
        <v/>
      </c>
      <c r="AU641" t="str">
        <f>IF(ISNUMBER(SEARCH(AU$1,$D641)),"T","")</f>
        <v>T</v>
      </c>
      <c r="AV641" t="str">
        <f>IF(ISNUMBER(SEARCH(AV$1,$D641)),"T","")</f>
        <v/>
      </c>
    </row>
    <row r="642" spans="1:48" x14ac:dyDescent="0.85">
      <c r="A642">
        <v>372</v>
      </c>
      <c r="B642" t="s">
        <v>849</v>
      </c>
      <c r="C642" t="s">
        <v>850</v>
      </c>
      <c r="D642" t="s">
        <v>356</v>
      </c>
      <c r="E642">
        <v>3</v>
      </c>
      <c r="F642">
        <v>65</v>
      </c>
      <c r="G642">
        <v>95</v>
      </c>
      <c r="H642">
        <v>100</v>
      </c>
      <c r="I642">
        <v>60</v>
      </c>
      <c r="J642">
        <v>50</v>
      </c>
      <c r="K642">
        <v>50</v>
      </c>
      <c r="L642">
        <f>MAX(G642,I642)</f>
        <v>95</v>
      </c>
      <c r="M642">
        <f>MIN(H642,J642)</f>
        <v>50</v>
      </c>
      <c r="N642" s="1">
        <f>(F642*2+31)/2+60</f>
        <v>140.5</v>
      </c>
      <c r="O642" s="1">
        <f>(L642*2+31)/2+5</f>
        <v>115.5</v>
      </c>
      <c r="P642" s="1">
        <f>(M642*2+31)/2+5</f>
        <v>70.5</v>
      </c>
      <c r="Q642" s="1">
        <f>N642*P642</f>
        <v>9905.25</v>
      </c>
      <c r="R642" s="1">
        <f>((H642*2+31)/2+5)*N642</f>
        <v>16930.25</v>
      </c>
      <c r="S642" s="1">
        <f>((J642*2+31)/2+5)*N642</f>
        <v>9905.25</v>
      </c>
      <c r="T642" s="1">
        <v>214.62021511586539</v>
      </c>
      <c r="U642" s="1">
        <f>IF(T642&lt;200, 0, T642)</f>
        <v>214.62021511586539</v>
      </c>
      <c r="V642" s="5">
        <f>U642*O642</f>
        <v>24788.634845882454</v>
      </c>
      <c r="W642" s="2">
        <f>Q642/(constants!$B$1 * constants!$B$2 * (110/250) * AVERAGE(0.8, 1) * 1.5)</f>
        <v>1.5176001994195494</v>
      </c>
      <c r="X642" s="3">
        <v>0.17165687399450258</v>
      </c>
      <c r="Y642" s="1">
        <f>(W642+X642)*O642</f>
        <v>195.10919197932301</v>
      </c>
      <c r="Z642" s="7">
        <v>1.1000000000000001</v>
      </c>
      <c r="AA642" s="7">
        <v>1</v>
      </c>
      <c r="AB642" s="1">
        <f>Y642*Z642*AA642</f>
        <v>214.62011117725532</v>
      </c>
      <c r="AC642" t="str">
        <f>CONCATENATE("https://wiki.52poke.com/wiki/", B642)</f>
        <v>https://wiki.52poke.com/wiki/甲壳龙</v>
      </c>
      <c r="AD642" s="6">
        <f>(T642-AB642)^2</f>
        <v>1.0803234662699178E-8</v>
      </c>
      <c r="AE642" t="str">
        <f>IF(ISNUMBER(SEARCH(AE$1,$D642)),"T","")</f>
        <v/>
      </c>
      <c r="AF642" t="str">
        <f>IF(ISNUMBER(SEARCH(AF$1,$D642)),"T","")</f>
        <v/>
      </c>
      <c r="AG642" t="str">
        <f>IF(ISNUMBER(SEARCH(AG$1,$D642)),"T","")</f>
        <v/>
      </c>
      <c r="AH642" t="str">
        <f>IF(ISNUMBER(SEARCH(AH$1,$D642)),"T","")</f>
        <v/>
      </c>
      <c r="AI642" t="str">
        <f>IF(ISNUMBER(SEARCH(AI$1,$D642)),"T","")</f>
        <v/>
      </c>
      <c r="AJ642" t="str">
        <f>IF(ISNUMBER(SEARCH(AJ$1,$D642)),"T","")</f>
        <v/>
      </c>
      <c r="AK642" t="str">
        <f>IF(ISNUMBER(SEARCH(AK$1,$D642)),"T","")</f>
        <v/>
      </c>
      <c r="AL642" t="str">
        <f>IF(ISNUMBER(SEARCH(AL$1,$D642)),"T","")</f>
        <v/>
      </c>
      <c r="AM642" t="str">
        <f>IF(ISNUMBER(SEARCH(AM$1,$D642)),"T","")</f>
        <v/>
      </c>
      <c r="AN642" t="str">
        <f>IF(ISNUMBER(SEARCH(AN$1,$D642)),"T","")</f>
        <v/>
      </c>
      <c r="AO642" t="str">
        <f>IF(ISNUMBER(SEARCH(AO$1,$D642)),"T","")</f>
        <v/>
      </c>
      <c r="AP642" t="str">
        <f>IF(ISNUMBER(SEARCH(AP$1,$D642)),"T","")</f>
        <v/>
      </c>
      <c r="AQ642" t="str">
        <f>IF(ISNUMBER(SEARCH(AQ$1,$D642)),"T","")</f>
        <v/>
      </c>
      <c r="AR642" t="str">
        <f>IF(ISNUMBER(SEARCH(AR$1,$D642)),"T","")</f>
        <v/>
      </c>
      <c r="AS642" t="str">
        <f>IF(ISNUMBER(SEARCH(AS$1,$D642)),"T","")</f>
        <v>T</v>
      </c>
      <c r="AT642" t="str">
        <f>IF(ISNUMBER(SEARCH(AT$1,$D642)),"T","")</f>
        <v/>
      </c>
      <c r="AU642" t="str">
        <f>IF(ISNUMBER(SEARCH(AU$1,$D642)),"T","")</f>
        <v/>
      </c>
      <c r="AV642" t="str">
        <f>IF(ISNUMBER(SEARCH(AV$1,$D642)),"T","")</f>
        <v/>
      </c>
    </row>
    <row r="643" spans="1:48" x14ac:dyDescent="0.85">
      <c r="A643">
        <v>408</v>
      </c>
      <c r="B643" t="s">
        <v>925</v>
      </c>
      <c r="C643" t="s">
        <v>926</v>
      </c>
      <c r="D643" t="s">
        <v>437</v>
      </c>
      <c r="E643">
        <v>4</v>
      </c>
      <c r="F643">
        <v>67</v>
      </c>
      <c r="G643">
        <v>125</v>
      </c>
      <c r="H643">
        <v>40</v>
      </c>
      <c r="I643">
        <v>30</v>
      </c>
      <c r="J643">
        <v>30</v>
      </c>
      <c r="K643">
        <v>58</v>
      </c>
      <c r="L643">
        <f>MAX(G643,I643)</f>
        <v>125</v>
      </c>
      <c r="M643">
        <f>MIN(H643,J643)</f>
        <v>30</v>
      </c>
      <c r="N643" s="1">
        <f>(F643*2+31)/2+60</f>
        <v>142.5</v>
      </c>
      <c r="O643" s="1">
        <f>(L643*2+31)/2+5</f>
        <v>145.5</v>
      </c>
      <c r="P643" s="1">
        <f>(M643*2+31)/2+5</f>
        <v>50.5</v>
      </c>
      <c r="Q643" s="1">
        <f>N643*P643</f>
        <v>7196.25</v>
      </c>
      <c r="R643" s="1">
        <f>((H643*2+31)/2+5)*N643</f>
        <v>8621.25</v>
      </c>
      <c r="S643" s="1">
        <f>((J643*2+31)/2+5)*N643</f>
        <v>7196.25</v>
      </c>
      <c r="T643" s="1">
        <v>213.21516169420602</v>
      </c>
      <c r="U643" s="1">
        <f>IF(T643&lt;200, 0, T643)</f>
        <v>213.21516169420602</v>
      </c>
      <c r="V643" s="5">
        <f>U643*O643</f>
        <v>31022.806026506976</v>
      </c>
      <c r="W643" s="2">
        <f>Q643/(constants!$B$1 * constants!$B$2 * (110/250) * AVERAGE(0.8, 1) * 1.5)</f>
        <v>1.1025497019331094</v>
      </c>
      <c r="X643" s="3">
        <v>0.22962815853749319</v>
      </c>
      <c r="Y643" s="1">
        <f>(W643+X643)*O643</f>
        <v>193.83187869847265</v>
      </c>
      <c r="Z643" s="7">
        <v>1.1000000000000001</v>
      </c>
      <c r="AA643" s="7">
        <v>1</v>
      </c>
      <c r="AB643" s="1">
        <f>Y643*Z643*AA643</f>
        <v>213.21506656831994</v>
      </c>
      <c r="AC643" t="str">
        <f>CONCATENATE("https://wiki.52poke.com/wiki/", B643)</f>
        <v>https://wiki.52poke.com/wiki/头盖龙</v>
      </c>
      <c r="AD643" s="6">
        <f>(T643-AB643)^2</f>
        <v>9.0489342018640261E-9</v>
      </c>
      <c r="AE643" t="str">
        <f>IF(ISNUMBER(SEARCH(AE$1,$D643)),"T","")</f>
        <v/>
      </c>
      <c r="AF643" t="str">
        <f>IF(ISNUMBER(SEARCH(AF$1,$D643)),"T","")</f>
        <v/>
      </c>
      <c r="AG643" t="str">
        <f>IF(ISNUMBER(SEARCH(AG$1,$D643)),"T","")</f>
        <v/>
      </c>
      <c r="AH643" t="str">
        <f>IF(ISNUMBER(SEARCH(AH$1,$D643)),"T","")</f>
        <v/>
      </c>
      <c r="AI643" t="str">
        <f>IF(ISNUMBER(SEARCH(AI$1,$D643)),"T","")</f>
        <v/>
      </c>
      <c r="AJ643" t="str">
        <f>IF(ISNUMBER(SEARCH(AJ$1,$D643)),"T","")</f>
        <v/>
      </c>
      <c r="AK643" t="str">
        <f>IF(ISNUMBER(SEARCH(AK$1,$D643)),"T","")</f>
        <v/>
      </c>
      <c r="AL643" t="str">
        <f>IF(ISNUMBER(SEARCH(AL$1,$D643)),"T","")</f>
        <v/>
      </c>
      <c r="AM643" t="str">
        <f>IF(ISNUMBER(SEARCH(AM$1,$D643)),"T","")</f>
        <v/>
      </c>
      <c r="AN643" t="str">
        <f>IF(ISNUMBER(SEARCH(AN$1,$D643)),"T","")</f>
        <v/>
      </c>
      <c r="AO643" t="str">
        <f>IF(ISNUMBER(SEARCH(AO$1,$D643)),"T","")</f>
        <v/>
      </c>
      <c r="AP643" t="str">
        <f>IF(ISNUMBER(SEARCH(AP$1,$D643)),"T","")</f>
        <v/>
      </c>
      <c r="AQ643" t="str">
        <f>IF(ISNUMBER(SEARCH(AQ$1,$D643)),"T","")</f>
        <v>T</v>
      </c>
      <c r="AR643" t="str">
        <f>IF(ISNUMBER(SEARCH(AR$1,$D643)),"T","")</f>
        <v/>
      </c>
      <c r="AS643" t="str">
        <f>IF(ISNUMBER(SEARCH(AS$1,$D643)),"T","")</f>
        <v/>
      </c>
      <c r="AT643" t="str">
        <f>IF(ISNUMBER(SEARCH(AT$1,$D643)),"T","")</f>
        <v/>
      </c>
      <c r="AU643" t="str">
        <f>IF(ISNUMBER(SEARCH(AU$1,$D643)),"T","")</f>
        <v/>
      </c>
      <c r="AV643" t="str">
        <f>IF(ISNUMBER(SEARCH(AV$1,$D643)),"T","")</f>
        <v/>
      </c>
    </row>
    <row r="644" spans="1:48" x14ac:dyDescent="0.85">
      <c r="A644">
        <v>83</v>
      </c>
      <c r="B644" t="s">
        <v>205</v>
      </c>
      <c r="C644" t="s">
        <v>206</v>
      </c>
      <c r="D644" t="s">
        <v>143</v>
      </c>
      <c r="E644">
        <v>1</v>
      </c>
      <c r="F644">
        <v>52</v>
      </c>
      <c r="G644">
        <v>90</v>
      </c>
      <c r="H644">
        <v>55</v>
      </c>
      <c r="I644">
        <v>58</v>
      </c>
      <c r="J644">
        <v>62</v>
      </c>
      <c r="K644">
        <v>60</v>
      </c>
      <c r="L644">
        <f>MAX(G644,I644)</f>
        <v>90</v>
      </c>
      <c r="M644">
        <f>MIN(H644,J644)</f>
        <v>55</v>
      </c>
      <c r="N644" s="1">
        <f>(F644*2+31)/2+60</f>
        <v>127.5</v>
      </c>
      <c r="O644" s="1">
        <f>(L644*2+31)/2+5</f>
        <v>110.5</v>
      </c>
      <c r="P644" s="1">
        <f>(M644*2+31)/2+5</f>
        <v>75.5</v>
      </c>
      <c r="Q644" s="1">
        <f>N644*P644</f>
        <v>9626.25</v>
      </c>
      <c r="R644" s="1">
        <f>((H644*2+31)/2+5)*N644</f>
        <v>9626.25</v>
      </c>
      <c r="S644" s="1">
        <f>((J644*2+31)/2+5)*N644</f>
        <v>10518.75</v>
      </c>
      <c r="T644" s="1">
        <v>212.92939281951175</v>
      </c>
      <c r="U644" s="1">
        <f>IF(T644&lt;200, 0, T644)</f>
        <v>212.92939281951175</v>
      </c>
      <c r="V644" s="5">
        <f>U644*O644</f>
        <v>23528.697906556048</v>
      </c>
      <c r="W644" s="2">
        <f>Q644/(constants!$B$1 * constants!$B$2 * (110/250) * AVERAGE(0.8, 1) * 1.5)</f>
        <v>1.4748541348943678</v>
      </c>
      <c r="X644" s="3">
        <v>0.27692946182548395</v>
      </c>
      <c r="Y644" s="1">
        <f>(W644+X644)*O644</f>
        <v>193.57208743754362</v>
      </c>
      <c r="Z644" s="7">
        <v>1.1000000000000001</v>
      </c>
      <c r="AA644" s="7">
        <v>1</v>
      </c>
      <c r="AB644" s="1">
        <f>Y644*Z644*AA644</f>
        <v>212.92929618129799</v>
      </c>
      <c r="AC644" t="str">
        <f>CONCATENATE("https://wiki.52poke.com/wiki/", B644)</f>
        <v>https://wiki.52poke.com/wiki/大葱鸭</v>
      </c>
      <c r="AD644" s="6">
        <f>(T644-AB644)^2</f>
        <v>9.3389443590974082E-9</v>
      </c>
      <c r="AE644" t="str">
        <f>IF(ISNUMBER(SEARCH(AE$1,$D644)),"T","")</f>
        <v/>
      </c>
      <c r="AF644" t="str">
        <f>IF(ISNUMBER(SEARCH(AF$1,$D644)),"T","")</f>
        <v/>
      </c>
      <c r="AG644" t="str">
        <f>IF(ISNUMBER(SEARCH(AG$1,$D644)),"T","")</f>
        <v/>
      </c>
      <c r="AH644" t="str">
        <f>IF(ISNUMBER(SEARCH(AH$1,$D644)),"T","")</f>
        <v/>
      </c>
      <c r="AI644" t="str">
        <f>IF(ISNUMBER(SEARCH(AI$1,$D644)),"T","")</f>
        <v/>
      </c>
      <c r="AJ644" t="str">
        <f>IF(ISNUMBER(SEARCH(AJ$1,$D644)),"T","")</f>
        <v/>
      </c>
      <c r="AK644" t="str">
        <f>IF(ISNUMBER(SEARCH(AK$1,$D644)),"T","")</f>
        <v>T</v>
      </c>
      <c r="AL644" t="str">
        <f>IF(ISNUMBER(SEARCH(AL$1,$D644)),"T","")</f>
        <v/>
      </c>
      <c r="AM644" t="str">
        <f>IF(ISNUMBER(SEARCH(AM$1,$D644)),"T","")</f>
        <v/>
      </c>
      <c r="AN644" t="str">
        <f>IF(ISNUMBER(SEARCH(AN$1,$D644)),"T","")</f>
        <v/>
      </c>
      <c r="AO644" t="str">
        <f>IF(ISNUMBER(SEARCH(AO$1,$D644)),"T","")</f>
        <v/>
      </c>
      <c r="AP644" t="str">
        <f>IF(ISNUMBER(SEARCH(AP$1,$D644)),"T","")</f>
        <v/>
      </c>
      <c r="AQ644" t="str">
        <f>IF(ISNUMBER(SEARCH(AQ$1,$D644)),"T","")</f>
        <v/>
      </c>
      <c r="AR644" t="str">
        <f>IF(ISNUMBER(SEARCH(AR$1,$D644)),"T","")</f>
        <v/>
      </c>
      <c r="AS644" t="str">
        <f>IF(ISNUMBER(SEARCH(AS$1,$D644)),"T","")</f>
        <v/>
      </c>
      <c r="AT644" t="str">
        <f>IF(ISNUMBER(SEARCH(AT$1,$D644)),"T","")</f>
        <v/>
      </c>
      <c r="AU644" t="str">
        <f>IF(ISNUMBER(SEARCH(AU$1,$D644)),"T","")</f>
        <v/>
      </c>
      <c r="AV644" t="str">
        <f>IF(ISNUMBER(SEARCH(AV$1,$D644)),"T","")</f>
        <v/>
      </c>
    </row>
    <row r="645" spans="1:48" x14ac:dyDescent="0.85">
      <c r="A645">
        <v>705</v>
      </c>
      <c r="B645" t="s">
        <v>1567</v>
      </c>
      <c r="C645" t="s">
        <v>1568</v>
      </c>
      <c r="D645" t="s">
        <v>1088</v>
      </c>
      <c r="E645">
        <v>6</v>
      </c>
      <c r="F645">
        <v>68</v>
      </c>
      <c r="G645">
        <v>75</v>
      </c>
      <c r="H645">
        <v>53</v>
      </c>
      <c r="I645">
        <v>83</v>
      </c>
      <c r="J645">
        <v>113</v>
      </c>
      <c r="K645">
        <v>60</v>
      </c>
      <c r="L645">
        <f>MAX(G645,I645)</f>
        <v>83</v>
      </c>
      <c r="M645">
        <f>MIN(H645,J645)</f>
        <v>53</v>
      </c>
      <c r="N645" s="1">
        <f>(F645*2+31)/2+60</f>
        <v>143.5</v>
      </c>
      <c r="O645" s="1">
        <f>(L645*2+31)/2+5</f>
        <v>103.5</v>
      </c>
      <c r="P645" s="1">
        <f>(M645*2+31)/2+5</f>
        <v>73.5</v>
      </c>
      <c r="Q645" s="1">
        <f>N645*P645</f>
        <v>10547.25</v>
      </c>
      <c r="R645" s="1">
        <f>((H645*2+31)/2+5)*N645</f>
        <v>10547.25</v>
      </c>
      <c r="S645" s="1">
        <f>((J645*2+31)/2+5)*N645</f>
        <v>19157.25</v>
      </c>
      <c r="T645" s="1">
        <v>212.56752604391261</v>
      </c>
      <c r="U645" s="1">
        <f>IF(T645&lt;200, 0, T645)</f>
        <v>212.56752604391261</v>
      </c>
      <c r="V645" s="5">
        <f>U645*O645</f>
        <v>22000.738945544956</v>
      </c>
      <c r="W645" s="2">
        <f>Q645/(constants!$B$1 * constants!$B$2 * (110/250) * AVERAGE(0.8, 1) * 1.5)</f>
        <v>1.615962111337709</v>
      </c>
      <c r="X645" s="3">
        <v>0.25112112860384561</v>
      </c>
      <c r="Y645" s="1">
        <f>(W645+X645)*O645</f>
        <v>193.2431153339509</v>
      </c>
      <c r="Z645" s="7">
        <v>1.1000000000000001</v>
      </c>
      <c r="AA645" s="7">
        <v>1</v>
      </c>
      <c r="AB645" s="1">
        <f>Y645*Z645*AA645</f>
        <v>212.567426867346</v>
      </c>
      <c r="AC645" t="str">
        <f>CONCATENATE("https://wiki.52poke.com/wiki/", B645)</f>
        <v>https://wiki.52poke.com/wiki/黏美儿</v>
      </c>
      <c r="AD645" s="6">
        <f>(T645-AB645)^2</f>
        <v>9.8359913639892463E-9</v>
      </c>
      <c r="AE645" t="str">
        <f>IF(ISNUMBER(SEARCH(AE$1,$D645)),"T","")</f>
        <v/>
      </c>
      <c r="AF645" t="str">
        <f>IF(ISNUMBER(SEARCH(AF$1,$D645)),"T","")</f>
        <v/>
      </c>
      <c r="AG645" t="str">
        <f>IF(ISNUMBER(SEARCH(AG$1,$D645)),"T","")</f>
        <v/>
      </c>
      <c r="AH645" t="str">
        <f>IF(ISNUMBER(SEARCH(AH$1,$D645)),"T","")</f>
        <v/>
      </c>
      <c r="AI645" t="str">
        <f>IF(ISNUMBER(SEARCH(AI$1,$D645)),"T","")</f>
        <v/>
      </c>
      <c r="AJ645" t="str">
        <f>IF(ISNUMBER(SEARCH(AJ$1,$D645)),"T","")</f>
        <v/>
      </c>
      <c r="AK645" t="str">
        <f>IF(ISNUMBER(SEARCH(AK$1,$D645)),"T","")</f>
        <v/>
      </c>
      <c r="AL645" t="str">
        <f>IF(ISNUMBER(SEARCH(AL$1,$D645)),"T","")</f>
        <v/>
      </c>
      <c r="AM645" t="str">
        <f>IF(ISNUMBER(SEARCH(AM$1,$D645)),"T","")</f>
        <v/>
      </c>
      <c r="AN645" t="str">
        <f>IF(ISNUMBER(SEARCH(AN$1,$D645)),"T","")</f>
        <v/>
      </c>
      <c r="AO645" t="str">
        <f>IF(ISNUMBER(SEARCH(AO$1,$D645)),"T","")</f>
        <v/>
      </c>
      <c r="AP645" t="str">
        <f>IF(ISNUMBER(SEARCH(AP$1,$D645)),"T","")</f>
        <v/>
      </c>
      <c r="AQ645" t="str">
        <f>IF(ISNUMBER(SEARCH(AQ$1,$D645)),"T","")</f>
        <v/>
      </c>
      <c r="AR645" t="str">
        <f>IF(ISNUMBER(SEARCH(AR$1,$D645)),"T","")</f>
        <v/>
      </c>
      <c r="AS645" t="str">
        <f>IF(ISNUMBER(SEARCH(AS$1,$D645)),"T","")</f>
        <v>T</v>
      </c>
      <c r="AT645" t="str">
        <f>IF(ISNUMBER(SEARCH(AT$1,$D645)),"T","")</f>
        <v/>
      </c>
      <c r="AU645" t="str">
        <f>IF(ISNUMBER(SEARCH(AU$1,$D645)),"T","")</f>
        <v>T</v>
      </c>
      <c r="AV645" t="str">
        <f>IF(ISNUMBER(SEARCH(AV$1,$D645)),"T","")</f>
        <v/>
      </c>
    </row>
    <row r="646" spans="1:48" x14ac:dyDescent="0.85">
      <c r="A646">
        <v>732</v>
      </c>
      <c r="B646" t="s">
        <v>1627</v>
      </c>
      <c r="C646" t="s">
        <v>1628</v>
      </c>
      <c r="D646" t="s">
        <v>47</v>
      </c>
      <c r="E646">
        <v>7</v>
      </c>
      <c r="F646">
        <v>55</v>
      </c>
      <c r="G646">
        <v>85</v>
      </c>
      <c r="H646">
        <v>50</v>
      </c>
      <c r="I646">
        <v>40</v>
      </c>
      <c r="J646">
        <v>50</v>
      </c>
      <c r="K646">
        <v>75</v>
      </c>
      <c r="L646">
        <f>MAX(G646,I646)</f>
        <v>85</v>
      </c>
      <c r="M646">
        <f>MIN(H646,J646)</f>
        <v>50</v>
      </c>
      <c r="N646" s="1">
        <f>(F646*2+31)/2+60</f>
        <v>130.5</v>
      </c>
      <c r="O646" s="1">
        <f>(L646*2+31)/2+5</f>
        <v>105.5</v>
      </c>
      <c r="P646" s="1">
        <f>(M646*2+31)/2+5</f>
        <v>70.5</v>
      </c>
      <c r="Q646" s="1">
        <f>N646*P646</f>
        <v>9200.25</v>
      </c>
      <c r="R646" s="1">
        <f>((H646*2+31)/2+5)*N646</f>
        <v>9200.25</v>
      </c>
      <c r="S646" s="1">
        <f>((J646*2+31)/2+5)*N646</f>
        <v>9200.25</v>
      </c>
      <c r="T646" s="1">
        <v>212.5273665346966</v>
      </c>
      <c r="U646" s="1">
        <f>IF(T646&lt;200, 0, T646)</f>
        <v>212.5273665346966</v>
      </c>
      <c r="V646" s="5">
        <f>U646*O646</f>
        <v>22421.637169410493</v>
      </c>
      <c r="W646" s="2">
        <f>Q646/(constants!$B$1 * constants!$B$2 * (110/250) * AVERAGE(0.8, 1) * 1.5)</f>
        <v>1.4095859503505421</v>
      </c>
      <c r="X646" s="3">
        <v>0.42175638788614012</v>
      </c>
      <c r="Y646" s="1">
        <f>(W646+X646)*O646</f>
        <v>193.20661668396997</v>
      </c>
      <c r="Z646" s="7">
        <v>1.1000000000000001</v>
      </c>
      <c r="AA646" s="7">
        <v>1</v>
      </c>
      <c r="AB646" s="1">
        <f>Y646*Z646*AA646</f>
        <v>212.52727835236698</v>
      </c>
      <c r="AC646" t="str">
        <f>CONCATENATE("https://wiki.52poke.com/wiki/", B646)</f>
        <v>https://wiki.52poke.com/wiki/喇叭啄鸟</v>
      </c>
      <c r="AD646" s="6">
        <f>(T646-AB646)^2</f>
        <v>7.7761232571596453E-9</v>
      </c>
      <c r="AE646" t="str">
        <f>IF(ISNUMBER(SEARCH(AE$1,$D646)),"T","")</f>
        <v>T</v>
      </c>
      <c r="AF646" t="str">
        <f>IF(ISNUMBER(SEARCH(AF$1,$D646)),"T","")</f>
        <v/>
      </c>
      <c r="AG646" t="str">
        <f>IF(ISNUMBER(SEARCH(AG$1,$D646)),"T","")</f>
        <v/>
      </c>
      <c r="AH646" t="str">
        <f>IF(ISNUMBER(SEARCH(AH$1,$D646)),"T","")</f>
        <v/>
      </c>
      <c r="AI646" t="str">
        <f>IF(ISNUMBER(SEARCH(AI$1,$D646)),"T","")</f>
        <v/>
      </c>
      <c r="AJ646" t="str">
        <f>IF(ISNUMBER(SEARCH(AJ$1,$D646)),"T","")</f>
        <v/>
      </c>
      <c r="AK646" t="str">
        <f>IF(ISNUMBER(SEARCH(AK$1,$D646)),"T","")</f>
        <v/>
      </c>
      <c r="AL646" t="str">
        <f>IF(ISNUMBER(SEARCH(AL$1,$D646)),"T","")</f>
        <v/>
      </c>
      <c r="AM646" t="str">
        <f>IF(ISNUMBER(SEARCH(AM$1,$D646)),"T","")</f>
        <v/>
      </c>
      <c r="AN646" t="str">
        <f>IF(ISNUMBER(SEARCH(AN$1,$D646)),"T","")</f>
        <v>T</v>
      </c>
      <c r="AO646" t="str">
        <f>IF(ISNUMBER(SEARCH(AO$1,$D646)),"T","")</f>
        <v/>
      </c>
      <c r="AP646" t="str">
        <f>IF(ISNUMBER(SEARCH(AP$1,$D646)),"T","")</f>
        <v/>
      </c>
      <c r="AQ646" t="str">
        <f>IF(ISNUMBER(SEARCH(AQ$1,$D646)),"T","")</f>
        <v/>
      </c>
      <c r="AR646" t="str">
        <f>IF(ISNUMBER(SEARCH(AR$1,$D646)),"T","")</f>
        <v/>
      </c>
      <c r="AS646" t="str">
        <f>IF(ISNUMBER(SEARCH(AS$1,$D646)),"T","")</f>
        <v/>
      </c>
      <c r="AT646" t="str">
        <f>IF(ISNUMBER(SEARCH(AT$1,$D646)),"T","")</f>
        <v/>
      </c>
      <c r="AU646" t="str">
        <f>IF(ISNUMBER(SEARCH(AU$1,$D646)),"T","")</f>
        <v/>
      </c>
      <c r="AV646" t="str">
        <f>IF(ISNUMBER(SEARCH(AV$1,$D646)),"T","")</f>
        <v/>
      </c>
    </row>
    <row r="647" spans="1:48" x14ac:dyDescent="0.85">
      <c r="A647">
        <v>15</v>
      </c>
      <c r="B647" t="s">
        <v>44</v>
      </c>
      <c r="C647" t="s">
        <v>45</v>
      </c>
      <c r="D647" t="s">
        <v>40</v>
      </c>
      <c r="E647">
        <v>1</v>
      </c>
      <c r="F647">
        <v>65</v>
      </c>
      <c r="G647">
        <v>90</v>
      </c>
      <c r="H647">
        <v>40</v>
      </c>
      <c r="I647">
        <v>45</v>
      </c>
      <c r="J647">
        <v>80</v>
      </c>
      <c r="K647">
        <v>75</v>
      </c>
      <c r="L647">
        <f>MAX(G647,I647)</f>
        <v>90</v>
      </c>
      <c r="M647">
        <f>MIN(H647,J647)</f>
        <v>40</v>
      </c>
      <c r="N647" s="1">
        <f>(F647*2+31)/2+60</f>
        <v>140.5</v>
      </c>
      <c r="O647" s="1">
        <f>(L647*2+31)/2+5</f>
        <v>110.5</v>
      </c>
      <c r="P647" s="1">
        <f>(M647*2+31)/2+5</f>
        <v>60.5</v>
      </c>
      <c r="Q647" s="1">
        <f>N647*P647</f>
        <v>8500.25</v>
      </c>
      <c r="R647" s="1">
        <f>((H647*2+31)/2+5)*N647</f>
        <v>8500.25</v>
      </c>
      <c r="S647" s="1">
        <f>((J647*2+31)/2+5)*N647</f>
        <v>14120.25</v>
      </c>
      <c r="T647" s="1">
        <v>210.74997038148251</v>
      </c>
      <c r="U647" s="1">
        <f>IF(T647&lt;200, 0, T647)</f>
        <v>210.74997038148251</v>
      </c>
      <c r="V647" s="5">
        <f>U647*O647</f>
        <v>23287.871727153819</v>
      </c>
      <c r="W647" s="2">
        <f>Q647/(constants!$B$1 * constants!$B$2 * (110/250) * AVERAGE(0.8, 1) * 1.5)</f>
        <v>1.3023377597855708</v>
      </c>
      <c r="X647" s="3">
        <v>0.43151567540337787</v>
      </c>
      <c r="Y647" s="1">
        <f>(W647+X647)*O647</f>
        <v>191.59080458837883</v>
      </c>
      <c r="Z647" s="7">
        <v>1.1000000000000001</v>
      </c>
      <c r="AA647" s="7">
        <v>1</v>
      </c>
      <c r="AB647" s="1">
        <f>Y647*Z647*AA647</f>
        <v>210.74988504721674</v>
      </c>
      <c r="AC647" t="str">
        <f>CONCATENATE("https://wiki.52poke.com/wiki/", B647)</f>
        <v>https://wiki.52poke.com/wiki/大针蜂</v>
      </c>
      <c r="AD647" s="6">
        <f>(T647-AB647)^2</f>
        <v>7.2819369155771907E-9</v>
      </c>
      <c r="AE647" t="str">
        <f>IF(ISNUMBER(SEARCH(AE$1,$D647)),"T","")</f>
        <v/>
      </c>
      <c r="AF647" t="str">
        <f>IF(ISNUMBER(SEARCH(AF$1,$D647)),"T","")</f>
        <v/>
      </c>
      <c r="AG647" t="str">
        <f>IF(ISNUMBER(SEARCH(AG$1,$D647)),"T","")</f>
        <v/>
      </c>
      <c r="AH647" t="str">
        <f>IF(ISNUMBER(SEARCH(AH$1,$D647)),"T","")</f>
        <v/>
      </c>
      <c r="AI647" t="str">
        <f>IF(ISNUMBER(SEARCH(AI$1,$D647)),"T","")</f>
        <v/>
      </c>
      <c r="AJ647" t="str">
        <f>IF(ISNUMBER(SEARCH(AJ$1,$D647)),"T","")</f>
        <v/>
      </c>
      <c r="AK647" t="str">
        <f>IF(ISNUMBER(SEARCH(AK$1,$D647)),"T","")</f>
        <v/>
      </c>
      <c r="AL647" t="str">
        <f>IF(ISNUMBER(SEARCH(AL$1,$D647)),"T","")</f>
        <v>T</v>
      </c>
      <c r="AM647" t="str">
        <f>IF(ISNUMBER(SEARCH(AM$1,$D647)),"T","")</f>
        <v/>
      </c>
      <c r="AN647" t="str">
        <f>IF(ISNUMBER(SEARCH(AN$1,$D647)),"T","")</f>
        <v/>
      </c>
      <c r="AO647" t="str">
        <f>IF(ISNUMBER(SEARCH(AO$1,$D647)),"T","")</f>
        <v/>
      </c>
      <c r="AP647" t="str">
        <f>IF(ISNUMBER(SEARCH(AP$1,$D647)),"T","")</f>
        <v>T</v>
      </c>
      <c r="AQ647" t="str">
        <f>IF(ISNUMBER(SEARCH(AQ$1,$D647)),"T","")</f>
        <v/>
      </c>
      <c r="AR647" t="str">
        <f>IF(ISNUMBER(SEARCH(AR$1,$D647)),"T","")</f>
        <v/>
      </c>
      <c r="AS647" t="str">
        <f>IF(ISNUMBER(SEARCH(AS$1,$D647)),"T","")</f>
        <v/>
      </c>
      <c r="AT647" t="str">
        <f>IF(ISNUMBER(SEARCH(AT$1,$D647)),"T","")</f>
        <v/>
      </c>
      <c r="AU647" t="str">
        <f>IF(ISNUMBER(SEARCH(AU$1,$D647)),"T","")</f>
        <v/>
      </c>
      <c r="AV647" t="str">
        <f>IF(ISNUMBER(SEARCH(AV$1,$D647)),"T","")</f>
        <v/>
      </c>
    </row>
    <row r="648" spans="1:48" x14ac:dyDescent="0.85">
      <c r="A648">
        <v>662</v>
      </c>
      <c r="B648" t="s">
        <v>1471</v>
      </c>
      <c r="C648" t="s">
        <v>1472</v>
      </c>
      <c r="D648" t="s">
        <v>22</v>
      </c>
      <c r="E648">
        <v>6</v>
      </c>
      <c r="F648">
        <v>62</v>
      </c>
      <c r="G648">
        <v>73</v>
      </c>
      <c r="H648">
        <v>55</v>
      </c>
      <c r="I648">
        <v>56</v>
      </c>
      <c r="J648">
        <v>52</v>
      </c>
      <c r="K648">
        <v>84</v>
      </c>
      <c r="L648">
        <f>MAX(G648,I648)</f>
        <v>73</v>
      </c>
      <c r="M648">
        <f>MIN(H648,J648)</f>
        <v>52</v>
      </c>
      <c r="N648" s="1">
        <f>(F648*2+31)/2+60</f>
        <v>137.5</v>
      </c>
      <c r="O648" s="1">
        <f>(L648*2+31)/2+5</f>
        <v>93.5</v>
      </c>
      <c r="P648" s="1">
        <f>(M648*2+31)/2+5</f>
        <v>72.5</v>
      </c>
      <c r="Q648" s="1">
        <f>N648*P648</f>
        <v>9968.75</v>
      </c>
      <c r="R648" s="1">
        <f>((H648*2+31)/2+5)*N648</f>
        <v>10381.25</v>
      </c>
      <c r="S648" s="1">
        <f>((J648*2+31)/2+5)*N648</f>
        <v>9968.75</v>
      </c>
      <c r="T648" s="1">
        <v>210.44302276465746</v>
      </c>
      <c r="U648" s="1">
        <f>IF(T648&lt;200, 0, T648)</f>
        <v>210.44302276465746</v>
      </c>
      <c r="V648" s="5">
        <f>U648*O648</f>
        <v>19676.422628495471</v>
      </c>
      <c r="W648" s="2">
        <f>Q648/(constants!$B$1 * constants!$B$2 * (110/250) * AVERAGE(0.8, 1) * 1.5)</f>
        <v>1.5273291424208002</v>
      </c>
      <c r="X648" s="3">
        <v>0.51878595806022099</v>
      </c>
      <c r="Y648" s="1">
        <f>(W648+X648)*O648</f>
        <v>191.31176189497549</v>
      </c>
      <c r="Z648" s="7">
        <v>1.1000000000000001</v>
      </c>
      <c r="AA648" s="7">
        <v>1</v>
      </c>
      <c r="AB648" s="1">
        <f>Y648*Z648*AA648</f>
        <v>210.44293808447304</v>
      </c>
      <c r="AC648" t="str">
        <f>CONCATENATE("https://wiki.52poke.com/wiki/", B648)</f>
        <v>https://wiki.52poke.com/wiki/火箭雀</v>
      </c>
      <c r="AD648" s="6">
        <f>(T648-AB648)^2</f>
        <v>7.1707336325185887E-9</v>
      </c>
      <c r="AE648" t="str">
        <f>IF(ISNUMBER(SEARCH(AE$1,$D648)),"T","")</f>
        <v/>
      </c>
      <c r="AF648" t="str">
        <f>IF(ISNUMBER(SEARCH(AF$1,$D648)),"T","")</f>
        <v>T</v>
      </c>
      <c r="AG648" t="str">
        <f>IF(ISNUMBER(SEARCH(AG$1,$D648)),"T","")</f>
        <v/>
      </c>
      <c r="AH648" t="str">
        <f>IF(ISNUMBER(SEARCH(AH$1,$D648)),"T","")</f>
        <v/>
      </c>
      <c r="AI648" t="str">
        <f>IF(ISNUMBER(SEARCH(AI$1,$D648)),"T","")</f>
        <v/>
      </c>
      <c r="AJ648" t="str">
        <f>IF(ISNUMBER(SEARCH(AJ$1,$D648)),"T","")</f>
        <v/>
      </c>
      <c r="AK648" t="str">
        <f>IF(ISNUMBER(SEARCH(AK$1,$D648)),"T","")</f>
        <v/>
      </c>
      <c r="AL648" t="str">
        <f>IF(ISNUMBER(SEARCH(AL$1,$D648)),"T","")</f>
        <v/>
      </c>
      <c r="AM648" t="str">
        <f>IF(ISNUMBER(SEARCH(AM$1,$D648)),"T","")</f>
        <v/>
      </c>
      <c r="AN648" t="str">
        <f>IF(ISNUMBER(SEARCH(AN$1,$D648)),"T","")</f>
        <v>T</v>
      </c>
      <c r="AO648" t="str">
        <f>IF(ISNUMBER(SEARCH(AO$1,$D648)),"T","")</f>
        <v/>
      </c>
      <c r="AP648" t="str">
        <f>IF(ISNUMBER(SEARCH(AP$1,$D648)),"T","")</f>
        <v/>
      </c>
      <c r="AQ648" t="str">
        <f>IF(ISNUMBER(SEARCH(AQ$1,$D648)),"T","")</f>
        <v/>
      </c>
      <c r="AR648" t="str">
        <f>IF(ISNUMBER(SEARCH(AR$1,$D648)),"T","")</f>
        <v/>
      </c>
      <c r="AS648" t="str">
        <f>IF(ISNUMBER(SEARCH(AS$1,$D648)),"T","")</f>
        <v/>
      </c>
      <c r="AT648" t="str">
        <f>IF(ISNUMBER(SEARCH(AT$1,$D648)),"T","")</f>
        <v/>
      </c>
      <c r="AU648" t="str">
        <f>IF(ISNUMBER(SEARCH(AU$1,$D648)),"T","")</f>
        <v/>
      </c>
      <c r="AV648" t="str">
        <f>IF(ISNUMBER(SEARCH(AV$1,$D648)),"T","")</f>
        <v/>
      </c>
    </row>
    <row r="649" spans="1:48" x14ac:dyDescent="0.85">
      <c r="A649">
        <v>583</v>
      </c>
      <c r="B649" t="s">
        <v>1296</v>
      </c>
      <c r="C649" t="s">
        <v>1297</v>
      </c>
      <c r="D649" t="s">
        <v>97</v>
      </c>
      <c r="E649">
        <v>5</v>
      </c>
      <c r="F649">
        <v>51</v>
      </c>
      <c r="G649">
        <v>65</v>
      </c>
      <c r="H649">
        <v>65</v>
      </c>
      <c r="I649">
        <v>80</v>
      </c>
      <c r="J649">
        <v>75</v>
      </c>
      <c r="K649">
        <v>59</v>
      </c>
      <c r="L649">
        <f>MAX(G649,I649)</f>
        <v>80</v>
      </c>
      <c r="M649">
        <f>MIN(H649,J649)</f>
        <v>65</v>
      </c>
      <c r="N649" s="1">
        <f>(F649*2+31)/2+60</f>
        <v>126.5</v>
      </c>
      <c r="O649" s="1">
        <f>(L649*2+31)/2+5</f>
        <v>100.5</v>
      </c>
      <c r="P649" s="1">
        <f>(M649*2+31)/2+5</f>
        <v>85.5</v>
      </c>
      <c r="Q649" s="1">
        <f>N649*P649</f>
        <v>10815.75</v>
      </c>
      <c r="R649" s="1">
        <f>((H649*2+31)/2+5)*N649</f>
        <v>10815.75</v>
      </c>
      <c r="S649" s="1">
        <f>((J649*2+31)/2+5)*N649</f>
        <v>12080.75</v>
      </c>
      <c r="T649" s="1">
        <v>209.2391490649479</v>
      </c>
      <c r="U649" s="1">
        <f>IF(T649&lt;200, 0, T649)</f>
        <v>209.2391490649479</v>
      </c>
      <c r="V649" s="5">
        <f>U649*O649</f>
        <v>21028.534481027262</v>
      </c>
      <c r="W649" s="2">
        <f>Q649/(constants!$B$1 * constants!$B$2 * (110/250) * AVERAGE(0.8, 1) * 1.5)</f>
        <v>1.6570994530044159</v>
      </c>
      <c r="X649" s="3">
        <v>0.235610183463423</v>
      </c>
      <c r="Y649" s="1">
        <f>(W649+X649)*O649</f>
        <v>190.2173184650178</v>
      </c>
      <c r="Z649" s="7">
        <v>1.1000000000000001</v>
      </c>
      <c r="AA649" s="7">
        <v>1</v>
      </c>
      <c r="AB649" s="1">
        <f>Y649*Z649*AA649</f>
        <v>209.23905031151961</v>
      </c>
      <c r="AC649" t="str">
        <f>CONCATENATE("https://wiki.52poke.com/wiki/", B649)</f>
        <v>https://wiki.52poke.com/wiki/多多冰</v>
      </c>
      <c r="AD649" s="6">
        <f>(T649-AB649)^2</f>
        <v>9.7522395990104989E-9</v>
      </c>
      <c r="AE649" t="str">
        <f>IF(ISNUMBER(SEARCH(AE$1,$D649)),"T","")</f>
        <v/>
      </c>
      <c r="AF649" t="str">
        <f>IF(ISNUMBER(SEARCH(AF$1,$D649)),"T","")</f>
        <v/>
      </c>
      <c r="AG649" t="str">
        <f>IF(ISNUMBER(SEARCH(AG$1,$D649)),"T","")</f>
        <v/>
      </c>
      <c r="AH649" t="str">
        <f>IF(ISNUMBER(SEARCH(AH$1,$D649)),"T","")</f>
        <v/>
      </c>
      <c r="AI649" t="str">
        <f>IF(ISNUMBER(SEARCH(AI$1,$D649)),"T","")</f>
        <v/>
      </c>
      <c r="AJ649" t="str">
        <f>IF(ISNUMBER(SEARCH(AJ$1,$D649)),"T","")</f>
        <v>T</v>
      </c>
      <c r="AK649" t="str">
        <f>IF(ISNUMBER(SEARCH(AK$1,$D649)),"T","")</f>
        <v/>
      </c>
      <c r="AL649" t="str">
        <f>IF(ISNUMBER(SEARCH(AL$1,$D649)),"T","")</f>
        <v/>
      </c>
      <c r="AM649" t="str">
        <f>IF(ISNUMBER(SEARCH(AM$1,$D649)),"T","")</f>
        <v/>
      </c>
      <c r="AN649" t="str">
        <f>IF(ISNUMBER(SEARCH(AN$1,$D649)),"T","")</f>
        <v/>
      </c>
      <c r="AO649" t="str">
        <f>IF(ISNUMBER(SEARCH(AO$1,$D649)),"T","")</f>
        <v/>
      </c>
      <c r="AP649" t="str">
        <f>IF(ISNUMBER(SEARCH(AP$1,$D649)),"T","")</f>
        <v/>
      </c>
      <c r="AQ649" t="str">
        <f>IF(ISNUMBER(SEARCH(AQ$1,$D649)),"T","")</f>
        <v/>
      </c>
      <c r="AR649" t="str">
        <f>IF(ISNUMBER(SEARCH(AR$1,$D649)),"T","")</f>
        <v/>
      </c>
      <c r="AS649" t="str">
        <f>IF(ISNUMBER(SEARCH(AS$1,$D649)),"T","")</f>
        <v/>
      </c>
      <c r="AT649" t="str">
        <f>IF(ISNUMBER(SEARCH(AT$1,$D649)),"T","")</f>
        <v/>
      </c>
      <c r="AU649" t="str">
        <f>IF(ISNUMBER(SEARCH(AU$1,$D649)),"T","")</f>
        <v/>
      </c>
      <c r="AV649" t="str">
        <f>IF(ISNUMBER(SEARCH(AV$1,$D649)),"T","")</f>
        <v/>
      </c>
    </row>
    <row r="650" spans="1:48" x14ac:dyDescent="0.85">
      <c r="A650">
        <v>114</v>
      </c>
      <c r="B650" t="s">
        <v>279</v>
      </c>
      <c r="C650" t="s">
        <v>281</v>
      </c>
      <c r="D650" t="s">
        <v>280</v>
      </c>
      <c r="E650">
        <v>1</v>
      </c>
      <c r="F650">
        <v>65</v>
      </c>
      <c r="G650">
        <v>55</v>
      </c>
      <c r="H650">
        <v>115</v>
      </c>
      <c r="I650">
        <v>100</v>
      </c>
      <c r="J650">
        <v>40</v>
      </c>
      <c r="K650">
        <v>60</v>
      </c>
      <c r="L650">
        <f>MAX(G650,I650)</f>
        <v>100</v>
      </c>
      <c r="M650">
        <f>MIN(H650,J650)</f>
        <v>40</v>
      </c>
      <c r="N650" s="1">
        <f>(F650*2+31)/2+60</f>
        <v>140.5</v>
      </c>
      <c r="O650" s="1">
        <f>(L650*2+31)/2+5</f>
        <v>120.5</v>
      </c>
      <c r="P650" s="1">
        <f>(M650*2+31)/2+5</f>
        <v>60.5</v>
      </c>
      <c r="Q650" s="1">
        <f>N650*P650</f>
        <v>8500.25</v>
      </c>
      <c r="R650" s="1">
        <f>((H650*2+31)/2+5)*N650</f>
        <v>19037.75</v>
      </c>
      <c r="S650" s="1">
        <f>((J650*2+31)/2+5)*N650</f>
        <v>8500.25</v>
      </c>
      <c r="T650" s="1">
        <v>209.07503075330041</v>
      </c>
      <c r="U650" s="1">
        <f>IF(T650&lt;200, 0, T650)</f>
        <v>209.07503075330041</v>
      </c>
      <c r="V650" s="5">
        <f>U650*O650</f>
        <v>25193.541205772701</v>
      </c>
      <c r="W650" s="2">
        <f>Q650/(constants!$B$1 * constants!$B$2 * (110/250) * AVERAGE(0.8, 1) * 1.5)</f>
        <v>1.3023377597855708</v>
      </c>
      <c r="X650" s="3">
        <v>0.27499107987098592</v>
      </c>
      <c r="Y650" s="1">
        <f>(W650+X650)*O650</f>
        <v>190.06812517861511</v>
      </c>
      <c r="Z650" s="7">
        <v>1.1000000000000001</v>
      </c>
      <c r="AA650" s="7">
        <v>1</v>
      </c>
      <c r="AB650" s="1">
        <f>Y650*Z650*AA650</f>
        <v>209.07493769647664</v>
      </c>
      <c r="AC650" t="str">
        <f>CONCATENATE("https://wiki.52poke.com/wiki/", B650)</f>
        <v>https://wiki.52poke.com/wiki/蔓藤怪</v>
      </c>
      <c r="AD650" s="6">
        <f>(T650-AB650)^2</f>
        <v>8.6595724505388036E-9</v>
      </c>
      <c r="AE650" t="str">
        <f>IF(ISNUMBER(SEARCH(AE$1,$D650)),"T","")</f>
        <v/>
      </c>
      <c r="AF650" t="str">
        <f>IF(ISNUMBER(SEARCH(AF$1,$D650)),"T","")</f>
        <v/>
      </c>
      <c r="AG650" t="str">
        <f>IF(ISNUMBER(SEARCH(AG$1,$D650)),"T","")</f>
        <v/>
      </c>
      <c r="AH650" t="str">
        <f>IF(ISNUMBER(SEARCH(AH$1,$D650)),"T","")</f>
        <v>T</v>
      </c>
      <c r="AI650" t="str">
        <f>IF(ISNUMBER(SEARCH(AI$1,$D650)),"T","")</f>
        <v/>
      </c>
      <c r="AJ650" t="str">
        <f>IF(ISNUMBER(SEARCH(AJ$1,$D650)),"T","")</f>
        <v/>
      </c>
      <c r="AK650" t="str">
        <f>IF(ISNUMBER(SEARCH(AK$1,$D650)),"T","")</f>
        <v/>
      </c>
      <c r="AL650" t="str">
        <f>IF(ISNUMBER(SEARCH(AL$1,$D650)),"T","")</f>
        <v/>
      </c>
      <c r="AM650" t="str">
        <f>IF(ISNUMBER(SEARCH(AM$1,$D650)),"T","")</f>
        <v/>
      </c>
      <c r="AN650" t="str">
        <f>IF(ISNUMBER(SEARCH(AN$1,$D650)),"T","")</f>
        <v/>
      </c>
      <c r="AO650" t="str">
        <f>IF(ISNUMBER(SEARCH(AO$1,$D650)),"T","")</f>
        <v/>
      </c>
      <c r="AP650" t="str">
        <f>IF(ISNUMBER(SEARCH(AP$1,$D650)),"T","")</f>
        <v/>
      </c>
      <c r="AQ650" t="str">
        <f>IF(ISNUMBER(SEARCH(AQ$1,$D650)),"T","")</f>
        <v/>
      </c>
      <c r="AR650" t="str">
        <f>IF(ISNUMBER(SEARCH(AR$1,$D650)),"T","")</f>
        <v/>
      </c>
      <c r="AS650" t="str">
        <f>IF(ISNUMBER(SEARCH(AS$1,$D650)),"T","")</f>
        <v/>
      </c>
      <c r="AT650" t="str">
        <f>IF(ISNUMBER(SEARCH(AT$1,$D650)),"T","")</f>
        <v/>
      </c>
      <c r="AU650" t="str">
        <f>IF(ISNUMBER(SEARCH(AU$1,$D650)),"T","")</f>
        <v/>
      </c>
      <c r="AV650" t="str">
        <f>IF(ISNUMBER(SEARCH(AV$1,$D650)),"T","")</f>
        <v/>
      </c>
    </row>
    <row r="651" spans="1:48" x14ac:dyDescent="0.85">
      <c r="A651">
        <v>315</v>
      </c>
      <c r="B651" t="s">
        <v>726</v>
      </c>
      <c r="C651" t="s">
        <v>727</v>
      </c>
      <c r="D651" t="s">
        <v>10</v>
      </c>
      <c r="E651">
        <v>3</v>
      </c>
      <c r="F651">
        <v>50</v>
      </c>
      <c r="G651">
        <v>60</v>
      </c>
      <c r="H651">
        <v>45</v>
      </c>
      <c r="I651">
        <v>100</v>
      </c>
      <c r="J651">
        <v>80</v>
      </c>
      <c r="K651">
        <v>65</v>
      </c>
      <c r="L651">
        <f>MAX(G651,I651)</f>
        <v>100</v>
      </c>
      <c r="M651">
        <f>MIN(H651,J651)</f>
        <v>45</v>
      </c>
      <c r="N651" s="1">
        <f>(F651*2+31)/2+60</f>
        <v>125.5</v>
      </c>
      <c r="O651" s="1">
        <f>(L651*2+31)/2+5</f>
        <v>120.5</v>
      </c>
      <c r="P651" s="1">
        <f>(M651*2+31)/2+5</f>
        <v>65.5</v>
      </c>
      <c r="Q651" s="1">
        <f>N651*P651</f>
        <v>8220.25</v>
      </c>
      <c r="R651" s="1">
        <f>((H651*2+31)/2+5)*N651</f>
        <v>8220.25</v>
      </c>
      <c r="S651" s="1">
        <f>((J651*2+31)/2+5)*N651</f>
        <v>12612.75</v>
      </c>
      <c r="T651" s="1">
        <v>208.95128010260163</v>
      </c>
      <c r="U651" s="1">
        <f>IF(T651&lt;200, 0, T651)</f>
        <v>208.95128010260163</v>
      </c>
      <c r="V651" s="5">
        <f>U651*O651</f>
        <v>25178.629252363495</v>
      </c>
      <c r="W651" s="2">
        <f>Q651/(constants!$B$1 * constants!$B$2 * (110/250) * AVERAGE(0.8, 1) * 1.5)</f>
        <v>1.259438483559582</v>
      </c>
      <c r="X651" s="3">
        <v>0.31695676435508335</v>
      </c>
      <c r="Y651" s="1">
        <f>(W651+X651)*O651</f>
        <v>189.95562737371719</v>
      </c>
      <c r="Z651" s="7">
        <v>1.1000000000000001</v>
      </c>
      <c r="AA651" s="7">
        <v>1</v>
      </c>
      <c r="AB651" s="1">
        <f>Y651*Z651*AA651</f>
        <v>208.95119011108892</v>
      </c>
      <c r="AC651" t="str">
        <f>CONCATENATE("https://wiki.52poke.com/wiki/", B651)</f>
        <v>https://wiki.52poke.com/wiki/毒蔷薇</v>
      </c>
      <c r="AD651" s="6">
        <f>(T651-AB651)^2</f>
        <v>8.0984723597036773E-9</v>
      </c>
      <c r="AE651" t="str">
        <f>IF(ISNUMBER(SEARCH(AE$1,$D651)),"T","")</f>
        <v/>
      </c>
      <c r="AF651" t="str">
        <f>IF(ISNUMBER(SEARCH(AF$1,$D651)),"T","")</f>
        <v/>
      </c>
      <c r="AG651" t="str">
        <f>IF(ISNUMBER(SEARCH(AG$1,$D651)),"T","")</f>
        <v/>
      </c>
      <c r="AH651" t="str">
        <f>IF(ISNUMBER(SEARCH(AH$1,$D651)),"T","")</f>
        <v>T</v>
      </c>
      <c r="AI651" t="str">
        <f>IF(ISNUMBER(SEARCH(AI$1,$D651)),"T","")</f>
        <v/>
      </c>
      <c r="AJ651" t="str">
        <f>IF(ISNUMBER(SEARCH(AJ$1,$D651)),"T","")</f>
        <v/>
      </c>
      <c r="AK651" t="str">
        <f>IF(ISNUMBER(SEARCH(AK$1,$D651)),"T","")</f>
        <v/>
      </c>
      <c r="AL651" t="str">
        <f>IF(ISNUMBER(SEARCH(AL$1,$D651)),"T","")</f>
        <v>T</v>
      </c>
      <c r="AM651" t="str">
        <f>IF(ISNUMBER(SEARCH(AM$1,$D651)),"T","")</f>
        <v/>
      </c>
      <c r="AN651" t="str">
        <f>IF(ISNUMBER(SEARCH(AN$1,$D651)),"T","")</f>
        <v/>
      </c>
      <c r="AO651" t="str">
        <f>IF(ISNUMBER(SEARCH(AO$1,$D651)),"T","")</f>
        <v/>
      </c>
      <c r="AP651" t="str">
        <f>IF(ISNUMBER(SEARCH(AP$1,$D651)),"T","")</f>
        <v/>
      </c>
      <c r="AQ651" t="str">
        <f>IF(ISNUMBER(SEARCH(AQ$1,$D651)),"T","")</f>
        <v/>
      </c>
      <c r="AR651" t="str">
        <f>IF(ISNUMBER(SEARCH(AR$1,$D651)),"T","")</f>
        <v/>
      </c>
      <c r="AS651" t="str">
        <f>IF(ISNUMBER(SEARCH(AS$1,$D651)),"T","")</f>
        <v/>
      </c>
      <c r="AT651" t="str">
        <f>IF(ISNUMBER(SEARCH(AT$1,$D651)),"T","")</f>
        <v/>
      </c>
      <c r="AU651" t="str">
        <f>IF(ISNUMBER(SEARCH(AU$1,$D651)),"T","")</f>
        <v/>
      </c>
      <c r="AV651" t="str">
        <f>IF(ISNUMBER(SEARCH(AV$1,$D651)),"T","")</f>
        <v/>
      </c>
    </row>
    <row r="652" spans="1:48" x14ac:dyDescent="0.85">
      <c r="A652">
        <v>91</v>
      </c>
      <c r="B652" t="s">
        <v>223</v>
      </c>
      <c r="C652" t="s">
        <v>224</v>
      </c>
      <c r="D652" t="s">
        <v>214</v>
      </c>
      <c r="E652">
        <v>1</v>
      </c>
      <c r="F652">
        <v>50</v>
      </c>
      <c r="G652">
        <v>95</v>
      </c>
      <c r="H652">
        <v>180</v>
      </c>
      <c r="I652">
        <v>85</v>
      </c>
      <c r="J652">
        <v>45</v>
      </c>
      <c r="K652">
        <v>70</v>
      </c>
      <c r="L652">
        <f>MAX(G652,I652)</f>
        <v>95</v>
      </c>
      <c r="M652">
        <f>MIN(H652,J652)</f>
        <v>45</v>
      </c>
      <c r="N652" s="1">
        <f>(F652*2+31)/2+60</f>
        <v>125.5</v>
      </c>
      <c r="O652" s="1">
        <f>(L652*2+31)/2+5</f>
        <v>115.5</v>
      </c>
      <c r="P652" s="1">
        <f>(M652*2+31)/2+5</f>
        <v>65.5</v>
      </c>
      <c r="Q652" s="1">
        <f>N652*P652</f>
        <v>8220.25</v>
      </c>
      <c r="R652" s="1">
        <f>((H652*2+31)/2+5)*N652</f>
        <v>25162.75</v>
      </c>
      <c r="S652" s="1">
        <f>((J652*2+31)/2+5)*N652</f>
        <v>8220.25</v>
      </c>
      <c r="T652" s="1">
        <v>208.17302903315442</v>
      </c>
      <c r="U652" s="1">
        <f>IF(T652&lt;200, 0, T652)</f>
        <v>208.17302903315442</v>
      </c>
      <c r="V652" s="5">
        <f>U652*O652</f>
        <v>24043.984853329337</v>
      </c>
      <c r="W652" s="2">
        <f>Q652/(constants!$B$1 * constants!$B$2 * (110/250) * AVERAGE(0.8, 1) * 1.5)</f>
        <v>1.259438483559582</v>
      </c>
      <c r="X652" s="3">
        <v>0.37907346272715037</v>
      </c>
      <c r="Y652" s="1">
        <f>(W652+X652)*O652</f>
        <v>189.24812979611758</v>
      </c>
      <c r="Z652" s="7">
        <v>1.1000000000000001</v>
      </c>
      <c r="AA652" s="7">
        <v>1</v>
      </c>
      <c r="AB652" s="1">
        <f>Y652*Z652*AA652</f>
        <v>208.17294277572935</v>
      </c>
      <c r="AC652" t="str">
        <f>CONCATENATE("https://wiki.52poke.com/wiki/", B652)</f>
        <v>https://wiki.52poke.com/wiki/刺甲贝</v>
      </c>
      <c r="AD652" s="6">
        <f>(T652-AB652)^2</f>
        <v>7.4403433792780017E-9</v>
      </c>
      <c r="AE652" t="str">
        <f>IF(ISNUMBER(SEARCH(AE$1,$D652)),"T","")</f>
        <v/>
      </c>
      <c r="AF652" t="str">
        <f>IF(ISNUMBER(SEARCH(AF$1,$D652)),"T","")</f>
        <v/>
      </c>
      <c r="AG652" t="str">
        <f>IF(ISNUMBER(SEARCH(AG$1,$D652)),"T","")</f>
        <v>T</v>
      </c>
      <c r="AH652" t="str">
        <f>IF(ISNUMBER(SEARCH(AH$1,$D652)),"T","")</f>
        <v/>
      </c>
      <c r="AI652" t="str">
        <f>IF(ISNUMBER(SEARCH(AI$1,$D652)),"T","")</f>
        <v/>
      </c>
      <c r="AJ652" t="str">
        <f>IF(ISNUMBER(SEARCH(AJ$1,$D652)),"T","")</f>
        <v>T</v>
      </c>
      <c r="AK652" t="str">
        <f>IF(ISNUMBER(SEARCH(AK$1,$D652)),"T","")</f>
        <v/>
      </c>
      <c r="AL652" t="str">
        <f>IF(ISNUMBER(SEARCH(AL$1,$D652)),"T","")</f>
        <v/>
      </c>
      <c r="AM652" t="str">
        <f>IF(ISNUMBER(SEARCH(AM$1,$D652)),"T","")</f>
        <v/>
      </c>
      <c r="AN652" t="str">
        <f>IF(ISNUMBER(SEARCH(AN$1,$D652)),"T","")</f>
        <v/>
      </c>
      <c r="AO652" t="str">
        <f>IF(ISNUMBER(SEARCH(AO$1,$D652)),"T","")</f>
        <v/>
      </c>
      <c r="AP652" t="str">
        <f>IF(ISNUMBER(SEARCH(AP$1,$D652)),"T","")</f>
        <v/>
      </c>
      <c r="AQ652" t="str">
        <f>IF(ISNUMBER(SEARCH(AQ$1,$D652)),"T","")</f>
        <v/>
      </c>
      <c r="AR652" t="str">
        <f>IF(ISNUMBER(SEARCH(AR$1,$D652)),"T","")</f>
        <v/>
      </c>
      <c r="AS652" t="str">
        <f>IF(ISNUMBER(SEARCH(AS$1,$D652)),"T","")</f>
        <v/>
      </c>
      <c r="AT652" t="str">
        <f>IF(ISNUMBER(SEARCH(AT$1,$D652)),"T","")</f>
        <v/>
      </c>
      <c r="AU652" t="str">
        <f>IF(ISNUMBER(SEARCH(AU$1,$D652)),"T","")</f>
        <v/>
      </c>
      <c r="AV652" t="str">
        <f>IF(ISNUMBER(SEARCH(AV$1,$D652)),"T","")</f>
        <v/>
      </c>
    </row>
    <row r="653" spans="1:48" x14ac:dyDescent="0.85">
      <c r="A653">
        <v>627</v>
      </c>
      <c r="B653" t="s">
        <v>1391</v>
      </c>
      <c r="C653" t="s">
        <v>1392</v>
      </c>
      <c r="D653" t="s">
        <v>47</v>
      </c>
      <c r="E653">
        <v>5</v>
      </c>
      <c r="F653">
        <v>70</v>
      </c>
      <c r="G653">
        <v>83</v>
      </c>
      <c r="H653">
        <v>50</v>
      </c>
      <c r="I653">
        <v>37</v>
      </c>
      <c r="J653">
        <v>50</v>
      </c>
      <c r="K653">
        <v>60</v>
      </c>
      <c r="L653">
        <f>MAX(G653,I653)</f>
        <v>83</v>
      </c>
      <c r="M653">
        <f>MIN(H653,J653)</f>
        <v>50</v>
      </c>
      <c r="N653" s="1">
        <f>(F653*2+31)/2+60</f>
        <v>145.5</v>
      </c>
      <c r="O653" s="1">
        <f>(L653*2+31)/2+5</f>
        <v>103.5</v>
      </c>
      <c r="P653" s="1">
        <f>(M653*2+31)/2+5</f>
        <v>70.5</v>
      </c>
      <c r="Q653" s="1">
        <f>N653*P653</f>
        <v>10257.75</v>
      </c>
      <c r="R653" s="1">
        <f>((H653*2+31)/2+5)*N653</f>
        <v>10257.75</v>
      </c>
      <c r="S653" s="1">
        <f>((J653*2+31)/2+5)*N653</f>
        <v>10257.75</v>
      </c>
      <c r="T653" s="1">
        <v>208.00210564643729</v>
      </c>
      <c r="U653" s="1">
        <f>IF(T653&lt;200, 0, T653)</f>
        <v>208.00210564643729</v>
      </c>
      <c r="V653" s="5">
        <f>U653*O653</f>
        <v>21528.217934406261</v>
      </c>
      <c r="W653" s="2">
        <f>Q653/(constants!$B$1 * constants!$B$2 * (110/250) * AVERAGE(0.8, 1) * 1.5)</f>
        <v>1.5716073239540529</v>
      </c>
      <c r="X653" s="3">
        <v>0.25537562898455413</v>
      </c>
      <c r="Y653" s="1">
        <f>(W653+X653)*O653</f>
        <v>189.09273562914584</v>
      </c>
      <c r="Z653" s="7">
        <v>1.1000000000000001</v>
      </c>
      <c r="AA653" s="7">
        <v>1</v>
      </c>
      <c r="AB653" s="1">
        <f>Y653*Z653*AA653</f>
        <v>208.00200919206043</v>
      </c>
      <c r="AC653" t="str">
        <f>CONCATENATE("https://wiki.52poke.com/wiki/", B653)</f>
        <v>https://wiki.52poke.com/wiki/毛头小鹰</v>
      </c>
      <c r="AD653" s="6">
        <f>(T653-AB653)^2</f>
        <v>9.3034468152388994E-9</v>
      </c>
      <c r="AE653" t="str">
        <f>IF(ISNUMBER(SEARCH(AE$1,$D653)),"T","")</f>
        <v>T</v>
      </c>
      <c r="AF653" t="str">
        <f>IF(ISNUMBER(SEARCH(AF$1,$D653)),"T","")</f>
        <v/>
      </c>
      <c r="AG653" t="str">
        <f>IF(ISNUMBER(SEARCH(AG$1,$D653)),"T","")</f>
        <v/>
      </c>
      <c r="AH653" t="str">
        <f>IF(ISNUMBER(SEARCH(AH$1,$D653)),"T","")</f>
        <v/>
      </c>
      <c r="AI653" t="str">
        <f>IF(ISNUMBER(SEARCH(AI$1,$D653)),"T","")</f>
        <v/>
      </c>
      <c r="AJ653" t="str">
        <f>IF(ISNUMBER(SEARCH(AJ$1,$D653)),"T","")</f>
        <v/>
      </c>
      <c r="AK653" t="str">
        <f>IF(ISNUMBER(SEARCH(AK$1,$D653)),"T","")</f>
        <v/>
      </c>
      <c r="AL653" t="str">
        <f>IF(ISNUMBER(SEARCH(AL$1,$D653)),"T","")</f>
        <v/>
      </c>
      <c r="AM653" t="str">
        <f>IF(ISNUMBER(SEARCH(AM$1,$D653)),"T","")</f>
        <v/>
      </c>
      <c r="AN653" t="str">
        <f>IF(ISNUMBER(SEARCH(AN$1,$D653)),"T","")</f>
        <v>T</v>
      </c>
      <c r="AO653" t="str">
        <f>IF(ISNUMBER(SEARCH(AO$1,$D653)),"T","")</f>
        <v/>
      </c>
      <c r="AP653" t="str">
        <f>IF(ISNUMBER(SEARCH(AP$1,$D653)),"T","")</f>
        <v/>
      </c>
      <c r="AQ653" t="str">
        <f>IF(ISNUMBER(SEARCH(AQ$1,$D653)),"T","")</f>
        <v/>
      </c>
      <c r="AR653" t="str">
        <f>IF(ISNUMBER(SEARCH(AR$1,$D653)),"T","")</f>
        <v/>
      </c>
      <c r="AS653" t="str">
        <f>IF(ISNUMBER(SEARCH(AS$1,$D653)),"T","")</f>
        <v/>
      </c>
      <c r="AT653" t="str">
        <f>IF(ISNUMBER(SEARCH(AT$1,$D653)),"T","")</f>
        <v/>
      </c>
      <c r="AU653" t="str">
        <f>IF(ISNUMBER(SEARCH(AU$1,$D653)),"T","")</f>
        <v/>
      </c>
      <c r="AV653" t="str">
        <f>IF(ISNUMBER(SEARCH(AV$1,$D653)),"T","")</f>
        <v/>
      </c>
    </row>
    <row r="654" spans="1:48" x14ac:dyDescent="0.85">
      <c r="A654">
        <v>190</v>
      </c>
      <c r="B654" t="s">
        <v>448</v>
      </c>
      <c r="C654" t="s">
        <v>449</v>
      </c>
      <c r="D654" t="s">
        <v>265</v>
      </c>
      <c r="E654">
        <v>2</v>
      </c>
      <c r="F654">
        <v>55</v>
      </c>
      <c r="G654">
        <v>70</v>
      </c>
      <c r="H654">
        <v>55</v>
      </c>
      <c r="I654">
        <v>40</v>
      </c>
      <c r="J654">
        <v>55</v>
      </c>
      <c r="K654">
        <v>85</v>
      </c>
      <c r="L654">
        <f>MAX(G654,I654)</f>
        <v>70</v>
      </c>
      <c r="M654">
        <f>MIN(H654,J654)</f>
        <v>55</v>
      </c>
      <c r="N654" s="1">
        <f>(F654*2+31)/2+60</f>
        <v>130.5</v>
      </c>
      <c r="O654" s="1">
        <f>(L654*2+31)/2+5</f>
        <v>90.5</v>
      </c>
      <c r="P654" s="1">
        <f>(M654*2+31)/2+5</f>
        <v>75.5</v>
      </c>
      <c r="Q654" s="1">
        <f>N654*P654</f>
        <v>9852.75</v>
      </c>
      <c r="R654" s="1">
        <f>((H654*2+31)/2+5)*N654</f>
        <v>9852.75</v>
      </c>
      <c r="S654" s="1">
        <f>((J654*2+31)/2+5)*N654</f>
        <v>9852.75</v>
      </c>
      <c r="T654" s="1">
        <v>205.94676206409045</v>
      </c>
      <c r="U654" s="1">
        <f>IF(T654&lt;200, 0, T654)</f>
        <v>205.94676206409045</v>
      </c>
      <c r="V654" s="5">
        <f>U654*O654</f>
        <v>18638.181966800184</v>
      </c>
      <c r="W654" s="2">
        <f>Q654/(constants!$B$1 * constants!$B$2 * (110/250) * AVERAGE(0.8, 1) * 1.5)</f>
        <v>1.5095565851271764</v>
      </c>
      <c r="X654" s="3">
        <v>0.55921971878714394</v>
      </c>
      <c r="Y654" s="1">
        <f>(W654+X654)*O654</f>
        <v>187.22425550424597</v>
      </c>
      <c r="Z654" s="7">
        <v>1.1000000000000001</v>
      </c>
      <c r="AA654" s="7">
        <v>1</v>
      </c>
      <c r="AB654" s="1">
        <f>Y654*Z654*AA654</f>
        <v>205.94668105467059</v>
      </c>
      <c r="AC654" t="str">
        <f>CONCATENATE("https://wiki.52poke.com/wiki/", B654)</f>
        <v>https://wiki.52poke.com/wiki/长尾怪手</v>
      </c>
      <c r="AD654" s="6">
        <f>(T654-AB654)^2</f>
        <v>6.5625261058020765E-9</v>
      </c>
      <c r="AE654" t="str">
        <f>IF(ISNUMBER(SEARCH(AE$1,$D654)),"T","")</f>
        <v>T</v>
      </c>
      <c r="AF654" t="str">
        <f>IF(ISNUMBER(SEARCH(AF$1,$D654)),"T","")</f>
        <v/>
      </c>
      <c r="AG654" t="str">
        <f>IF(ISNUMBER(SEARCH(AG$1,$D654)),"T","")</f>
        <v/>
      </c>
      <c r="AH654" t="str">
        <f>IF(ISNUMBER(SEARCH(AH$1,$D654)),"T","")</f>
        <v/>
      </c>
      <c r="AI654" t="str">
        <f>IF(ISNUMBER(SEARCH(AI$1,$D654)),"T","")</f>
        <v/>
      </c>
      <c r="AJ654" t="str">
        <f>IF(ISNUMBER(SEARCH(AJ$1,$D654)),"T","")</f>
        <v/>
      </c>
      <c r="AK654" t="str">
        <f>IF(ISNUMBER(SEARCH(AK$1,$D654)),"T","")</f>
        <v/>
      </c>
      <c r="AL654" t="str">
        <f>IF(ISNUMBER(SEARCH(AL$1,$D654)),"T","")</f>
        <v/>
      </c>
      <c r="AM654" t="str">
        <f>IF(ISNUMBER(SEARCH(AM$1,$D654)),"T","")</f>
        <v/>
      </c>
      <c r="AN654" t="str">
        <f>IF(ISNUMBER(SEARCH(AN$1,$D654)),"T","")</f>
        <v/>
      </c>
      <c r="AO654" t="str">
        <f>IF(ISNUMBER(SEARCH(AO$1,$D654)),"T","")</f>
        <v/>
      </c>
      <c r="AP654" t="str">
        <f>IF(ISNUMBER(SEARCH(AP$1,$D654)),"T","")</f>
        <v/>
      </c>
      <c r="AQ654" t="str">
        <f>IF(ISNUMBER(SEARCH(AQ$1,$D654)),"T","")</f>
        <v/>
      </c>
      <c r="AR654" t="str">
        <f>IF(ISNUMBER(SEARCH(AR$1,$D654)),"T","")</f>
        <v/>
      </c>
      <c r="AS654" t="str">
        <f>IF(ISNUMBER(SEARCH(AS$1,$D654)),"T","")</f>
        <v/>
      </c>
      <c r="AT654" t="str">
        <f>IF(ISNUMBER(SEARCH(AT$1,$D654)),"T","")</f>
        <v/>
      </c>
      <c r="AU654" t="str">
        <f>IF(ISNUMBER(SEARCH(AU$1,$D654)),"T","")</f>
        <v/>
      </c>
      <c r="AV654" t="str">
        <f>IF(ISNUMBER(SEARCH(AV$1,$D654)),"T","")</f>
        <v/>
      </c>
    </row>
    <row r="655" spans="1:48" x14ac:dyDescent="0.85">
      <c r="A655">
        <v>636</v>
      </c>
      <c r="B655" t="s">
        <v>1410</v>
      </c>
      <c r="C655" t="s">
        <v>1412</v>
      </c>
      <c r="D655" t="s">
        <v>1411</v>
      </c>
      <c r="E655">
        <v>5</v>
      </c>
      <c r="F655">
        <v>55</v>
      </c>
      <c r="G655">
        <v>85</v>
      </c>
      <c r="H655">
        <v>55</v>
      </c>
      <c r="I655">
        <v>50</v>
      </c>
      <c r="J655">
        <v>55</v>
      </c>
      <c r="K655">
        <v>60</v>
      </c>
      <c r="L655">
        <f>MAX(G655,I655)</f>
        <v>85</v>
      </c>
      <c r="M655">
        <f>MIN(H655,J655)</f>
        <v>55</v>
      </c>
      <c r="N655" s="1">
        <f>(F655*2+31)/2+60</f>
        <v>130.5</v>
      </c>
      <c r="O655" s="1">
        <f>(L655*2+31)/2+5</f>
        <v>105.5</v>
      </c>
      <c r="P655" s="1">
        <f>(M655*2+31)/2+5</f>
        <v>75.5</v>
      </c>
      <c r="Q655" s="1">
        <f>N655*P655</f>
        <v>9852.75</v>
      </c>
      <c r="R655" s="1">
        <f>((H655*2+31)/2+5)*N655</f>
        <v>9852.75</v>
      </c>
      <c r="S655" s="1">
        <f>((J655*2+31)/2+5)*N655</f>
        <v>9852.75</v>
      </c>
      <c r="T655" s="1">
        <v>204.72441407224204</v>
      </c>
      <c r="U655" s="1">
        <f>IF(T655&lt;200, 0, T655)</f>
        <v>204.72441407224204</v>
      </c>
      <c r="V655" s="5">
        <f>U655*O655</f>
        <v>21598.425684621536</v>
      </c>
      <c r="W655" s="2">
        <f>Q655/(constants!$B$1 * constants!$B$2 * (110/250) * AVERAGE(0.8, 1) * 1.5)</f>
        <v>1.5095565851271764</v>
      </c>
      <c r="X655" s="3">
        <v>0.25454784947727438</v>
      </c>
      <c r="Y655" s="1">
        <f>(W655+X655)*O655</f>
        <v>186.11301785076955</v>
      </c>
      <c r="Z655" s="7">
        <v>1.1000000000000001</v>
      </c>
      <c r="AA655" s="7">
        <v>1</v>
      </c>
      <c r="AB655" s="1">
        <f>Y655*Z655*AA655</f>
        <v>204.72431963584651</v>
      </c>
      <c r="AC655" t="str">
        <f>CONCATENATE("https://wiki.52poke.com/wiki/", B655)</f>
        <v>https://wiki.52poke.com/wiki/燃烧虫</v>
      </c>
      <c r="AD655" s="6">
        <f>(T655-AB655)^2</f>
        <v>8.9182328003999722E-9</v>
      </c>
      <c r="AE655" t="str">
        <f>IF(ISNUMBER(SEARCH(AE$1,$D655)),"T","")</f>
        <v/>
      </c>
      <c r="AF655" t="str">
        <f>IF(ISNUMBER(SEARCH(AF$1,$D655)),"T","")</f>
        <v>T</v>
      </c>
      <c r="AG655" t="str">
        <f>IF(ISNUMBER(SEARCH(AG$1,$D655)),"T","")</f>
        <v/>
      </c>
      <c r="AH655" t="str">
        <f>IF(ISNUMBER(SEARCH(AH$1,$D655)),"T","")</f>
        <v/>
      </c>
      <c r="AI655" t="str">
        <f>IF(ISNUMBER(SEARCH(AI$1,$D655)),"T","")</f>
        <v/>
      </c>
      <c r="AJ655" t="str">
        <f>IF(ISNUMBER(SEARCH(AJ$1,$D655)),"T","")</f>
        <v/>
      </c>
      <c r="AK655" t="str">
        <f>IF(ISNUMBER(SEARCH(AK$1,$D655)),"T","")</f>
        <v/>
      </c>
      <c r="AL655" t="str">
        <f>IF(ISNUMBER(SEARCH(AL$1,$D655)),"T","")</f>
        <v/>
      </c>
      <c r="AM655" t="str">
        <f>IF(ISNUMBER(SEARCH(AM$1,$D655)),"T","")</f>
        <v/>
      </c>
      <c r="AN655" t="str">
        <f>IF(ISNUMBER(SEARCH(AN$1,$D655)),"T","")</f>
        <v/>
      </c>
      <c r="AO655" t="str">
        <f>IF(ISNUMBER(SEARCH(AO$1,$D655)),"T","")</f>
        <v/>
      </c>
      <c r="AP655" t="str">
        <f>IF(ISNUMBER(SEARCH(AP$1,$D655)),"T","")</f>
        <v>T</v>
      </c>
      <c r="AQ655" t="str">
        <f>IF(ISNUMBER(SEARCH(AQ$1,$D655)),"T","")</f>
        <v/>
      </c>
      <c r="AR655" t="str">
        <f>IF(ISNUMBER(SEARCH(AR$1,$D655)),"T","")</f>
        <v/>
      </c>
      <c r="AS655" t="str">
        <f>IF(ISNUMBER(SEARCH(AS$1,$D655)),"T","")</f>
        <v/>
      </c>
      <c r="AT655" t="str">
        <f>IF(ISNUMBER(SEARCH(AT$1,$D655)),"T","")</f>
        <v/>
      </c>
      <c r="AU655" t="str">
        <f>IF(ISNUMBER(SEARCH(AU$1,$D655)),"T","")</f>
        <v/>
      </c>
      <c r="AV655" t="str">
        <f>IF(ISNUMBER(SEARCH(AV$1,$D655)),"T","")</f>
        <v/>
      </c>
    </row>
    <row r="656" spans="1:48" x14ac:dyDescent="0.85">
      <c r="A656">
        <v>838</v>
      </c>
      <c r="B656" t="s">
        <v>1854</v>
      </c>
      <c r="C656" t="s">
        <v>1856</v>
      </c>
      <c r="D656" t="s">
        <v>1855</v>
      </c>
      <c r="E656">
        <v>8</v>
      </c>
      <c r="F656">
        <v>80</v>
      </c>
      <c r="G656">
        <v>60</v>
      </c>
      <c r="H656">
        <v>90</v>
      </c>
      <c r="I656">
        <v>60</v>
      </c>
      <c r="J656">
        <v>70</v>
      </c>
      <c r="K656">
        <v>50</v>
      </c>
      <c r="L656">
        <f>MAX(G656,I656)</f>
        <v>60</v>
      </c>
      <c r="M656">
        <f>MIN(H656,J656)</f>
        <v>70</v>
      </c>
      <c r="N656" s="1">
        <f>(F656*2+31)/2+60</f>
        <v>155.5</v>
      </c>
      <c r="O656" s="1">
        <f>(L656*2+31)/2+5</f>
        <v>80.5</v>
      </c>
      <c r="P656" s="1">
        <f>(M656*2+31)/2+5</f>
        <v>90.5</v>
      </c>
      <c r="Q656" s="1">
        <f>N656*P656</f>
        <v>14072.75</v>
      </c>
      <c r="R656" s="1">
        <f>((H656*2+31)/2+5)*N656</f>
        <v>17182.75</v>
      </c>
      <c r="S656" s="1">
        <f>((J656*2+31)/2+5)*N656</f>
        <v>14072.75</v>
      </c>
      <c r="T656" s="1">
        <v>204.34471638666213</v>
      </c>
      <c r="U656" s="1">
        <f>IF(T656&lt;200, 0, T656)</f>
        <v>204.34471638666213</v>
      </c>
      <c r="V656" s="5">
        <f>U656*O656</f>
        <v>16449.7496691263</v>
      </c>
      <c r="W656" s="2">
        <f>Q656/(constants!$B$1 * constants!$B$2 * (110/250) * AVERAGE(0.8, 1) * 1.5)</f>
        <v>2.1561099625331477</v>
      </c>
      <c r="X656" s="3">
        <v>0.15156494955700095</v>
      </c>
      <c r="Y656" s="1">
        <f>(W656+X656)*O656</f>
        <v>185.76783042325698</v>
      </c>
      <c r="Z656" s="7">
        <v>1.1000000000000001</v>
      </c>
      <c r="AA656" s="7">
        <v>1</v>
      </c>
      <c r="AB656" s="1">
        <f>Y656*Z656*AA656</f>
        <v>204.34461346558268</v>
      </c>
      <c r="AC656" t="str">
        <f>CONCATENATE("https://wiki.52poke.com/wiki/", B656)</f>
        <v>https://wiki.52poke.com/wiki/大炭车</v>
      </c>
      <c r="AD656" s="6">
        <f>(T656-AB656)^2</f>
        <v>1.0592748594257865E-8</v>
      </c>
      <c r="AE656" t="str">
        <f>IF(ISNUMBER(SEARCH(AE$1,$D656)),"T","")</f>
        <v/>
      </c>
      <c r="AF656" t="str">
        <f>IF(ISNUMBER(SEARCH(AF$1,$D656)),"T","")</f>
        <v>T</v>
      </c>
      <c r="AG656" t="str">
        <f>IF(ISNUMBER(SEARCH(AG$1,$D656)),"T","")</f>
        <v/>
      </c>
      <c r="AH656" t="str">
        <f>IF(ISNUMBER(SEARCH(AH$1,$D656)),"T","")</f>
        <v/>
      </c>
      <c r="AI656" t="str">
        <f>IF(ISNUMBER(SEARCH(AI$1,$D656)),"T","")</f>
        <v/>
      </c>
      <c r="AJ656" t="str">
        <f>IF(ISNUMBER(SEARCH(AJ$1,$D656)),"T","")</f>
        <v/>
      </c>
      <c r="AK656" t="str">
        <f>IF(ISNUMBER(SEARCH(AK$1,$D656)),"T","")</f>
        <v/>
      </c>
      <c r="AL656" t="str">
        <f>IF(ISNUMBER(SEARCH(AL$1,$D656)),"T","")</f>
        <v/>
      </c>
      <c r="AM656" t="str">
        <f>IF(ISNUMBER(SEARCH(AM$1,$D656)),"T","")</f>
        <v/>
      </c>
      <c r="AN656" t="str">
        <f>IF(ISNUMBER(SEARCH(AN$1,$D656)),"T","")</f>
        <v/>
      </c>
      <c r="AO656" t="str">
        <f>IF(ISNUMBER(SEARCH(AO$1,$D656)),"T","")</f>
        <v/>
      </c>
      <c r="AP656" t="str">
        <f>IF(ISNUMBER(SEARCH(AP$1,$D656)),"T","")</f>
        <v/>
      </c>
      <c r="AQ656" t="str">
        <f>IF(ISNUMBER(SEARCH(AQ$1,$D656)),"T","")</f>
        <v>T</v>
      </c>
      <c r="AR656" t="str">
        <f>IF(ISNUMBER(SEARCH(AR$1,$D656)),"T","")</f>
        <v/>
      </c>
      <c r="AS656" t="str">
        <f>IF(ISNUMBER(SEARCH(AS$1,$D656)),"T","")</f>
        <v/>
      </c>
      <c r="AT656" t="str">
        <f>IF(ISNUMBER(SEARCH(AT$1,$D656)),"T","")</f>
        <v/>
      </c>
      <c r="AU656" t="str">
        <f>IF(ISNUMBER(SEARCH(AU$1,$D656)),"T","")</f>
        <v/>
      </c>
      <c r="AV656" t="str">
        <f>IF(ISNUMBER(SEARCH(AV$1,$D656)),"T","")</f>
        <v/>
      </c>
    </row>
    <row r="657" spans="1:48" x14ac:dyDescent="0.85">
      <c r="A657">
        <v>667</v>
      </c>
      <c r="B657" t="s">
        <v>1481</v>
      </c>
      <c r="C657" t="s">
        <v>1483</v>
      </c>
      <c r="D657" t="s">
        <v>1482</v>
      </c>
      <c r="E657">
        <v>6</v>
      </c>
      <c r="F657">
        <v>62</v>
      </c>
      <c r="G657">
        <v>50</v>
      </c>
      <c r="H657">
        <v>58</v>
      </c>
      <c r="I657">
        <v>73</v>
      </c>
      <c r="J657">
        <v>54</v>
      </c>
      <c r="K657">
        <v>72</v>
      </c>
      <c r="L657">
        <f>MAX(G657,I657)</f>
        <v>73</v>
      </c>
      <c r="M657">
        <f>MIN(H657,J657)</f>
        <v>54</v>
      </c>
      <c r="N657" s="1">
        <f>(F657*2+31)/2+60</f>
        <v>137.5</v>
      </c>
      <c r="O657" s="1">
        <f>(L657*2+31)/2+5</f>
        <v>93.5</v>
      </c>
      <c r="P657" s="1">
        <f>(M657*2+31)/2+5</f>
        <v>74.5</v>
      </c>
      <c r="Q657" s="1">
        <f>N657*P657</f>
        <v>10243.75</v>
      </c>
      <c r="R657" s="1">
        <f>((H657*2+31)/2+5)*N657</f>
        <v>10793.75</v>
      </c>
      <c r="S657" s="1">
        <f>((J657*2+31)/2+5)*N657</f>
        <v>10243.75</v>
      </c>
      <c r="T657" s="1">
        <v>202.35733576903175</v>
      </c>
      <c r="U657" s="1">
        <f>IF(T657&lt;200, 0, T657)</f>
        <v>202.35733576903175</v>
      </c>
      <c r="V657" s="5">
        <f>U657*O657</f>
        <v>18920.410894404467</v>
      </c>
      <c r="W657" s="2">
        <f>Q657/(constants!$B$1 * constants!$B$2 * (110/250) * AVERAGE(0.8, 1) * 1.5)</f>
        <v>1.5694623601427533</v>
      </c>
      <c r="X657" s="3">
        <v>0.39803641236908149</v>
      </c>
      <c r="Y657" s="1">
        <f>(W657+X657)*O657</f>
        <v>183.96113522985655</v>
      </c>
      <c r="Z657" s="7">
        <v>1.1000000000000001</v>
      </c>
      <c r="AA657" s="7">
        <v>1</v>
      </c>
      <c r="AB657" s="1">
        <f>Y657*Z657*AA657</f>
        <v>202.35724875284222</v>
      </c>
      <c r="AC657" t="str">
        <f>CONCATENATE("https://wiki.52poke.com/wiki/", B657)</f>
        <v>https://wiki.52poke.com/wiki/小狮狮</v>
      </c>
      <c r="AD657" s="6">
        <f>(T657-AB657)^2</f>
        <v>7.5718172394510885E-9</v>
      </c>
      <c r="AE657" t="str">
        <f>IF(ISNUMBER(SEARCH(AE$1,$D657)),"T","")</f>
        <v>T</v>
      </c>
      <c r="AF657" t="str">
        <f>IF(ISNUMBER(SEARCH(AF$1,$D657)),"T","")</f>
        <v>T</v>
      </c>
      <c r="AG657" t="str">
        <f>IF(ISNUMBER(SEARCH(AG$1,$D657)),"T","")</f>
        <v/>
      </c>
      <c r="AH657" t="str">
        <f>IF(ISNUMBER(SEARCH(AH$1,$D657)),"T","")</f>
        <v/>
      </c>
      <c r="AI657" t="str">
        <f>IF(ISNUMBER(SEARCH(AI$1,$D657)),"T","")</f>
        <v/>
      </c>
      <c r="AJ657" t="str">
        <f>IF(ISNUMBER(SEARCH(AJ$1,$D657)),"T","")</f>
        <v/>
      </c>
      <c r="AK657" t="str">
        <f>IF(ISNUMBER(SEARCH(AK$1,$D657)),"T","")</f>
        <v/>
      </c>
      <c r="AL657" t="str">
        <f>IF(ISNUMBER(SEARCH(AL$1,$D657)),"T","")</f>
        <v/>
      </c>
      <c r="AM657" t="str">
        <f>IF(ISNUMBER(SEARCH(AM$1,$D657)),"T","")</f>
        <v/>
      </c>
      <c r="AN657" t="str">
        <f>IF(ISNUMBER(SEARCH(AN$1,$D657)),"T","")</f>
        <v/>
      </c>
      <c r="AO657" t="str">
        <f>IF(ISNUMBER(SEARCH(AO$1,$D657)),"T","")</f>
        <v/>
      </c>
      <c r="AP657" t="str">
        <f>IF(ISNUMBER(SEARCH(AP$1,$D657)),"T","")</f>
        <v/>
      </c>
      <c r="AQ657" t="str">
        <f>IF(ISNUMBER(SEARCH(AQ$1,$D657)),"T","")</f>
        <v/>
      </c>
      <c r="AR657" t="str">
        <f>IF(ISNUMBER(SEARCH(AR$1,$D657)),"T","")</f>
        <v/>
      </c>
      <c r="AS657" t="str">
        <f>IF(ISNUMBER(SEARCH(AS$1,$D657)),"T","")</f>
        <v/>
      </c>
      <c r="AT657" t="str">
        <f>IF(ISNUMBER(SEARCH(AT$1,$D657)),"T","")</f>
        <v/>
      </c>
      <c r="AU657" t="str">
        <f>IF(ISNUMBER(SEARCH(AU$1,$D657)),"T","")</f>
        <v/>
      </c>
      <c r="AV657" t="str">
        <f>IF(ISNUMBER(SEARCH(AV$1,$D657)),"T","")</f>
        <v/>
      </c>
    </row>
    <row r="658" spans="1:48" x14ac:dyDescent="0.85">
      <c r="A658">
        <v>61</v>
      </c>
      <c r="B658" t="s">
        <v>154</v>
      </c>
      <c r="C658" t="s">
        <v>155</v>
      </c>
      <c r="D658" t="s">
        <v>25</v>
      </c>
      <c r="E658">
        <v>1</v>
      </c>
      <c r="F658">
        <v>65</v>
      </c>
      <c r="G658">
        <v>65</v>
      </c>
      <c r="H658">
        <v>65</v>
      </c>
      <c r="I658">
        <v>50</v>
      </c>
      <c r="J658">
        <v>50</v>
      </c>
      <c r="K658">
        <v>90</v>
      </c>
      <c r="L658">
        <f>MAX(G658,I658)</f>
        <v>65</v>
      </c>
      <c r="M658">
        <f>MIN(H658,J658)</f>
        <v>50</v>
      </c>
      <c r="N658" s="1">
        <f>(F658*2+31)/2+60</f>
        <v>140.5</v>
      </c>
      <c r="O658" s="1">
        <f>(L658*2+31)/2+5</f>
        <v>85.5</v>
      </c>
      <c r="P658" s="1">
        <f>(M658*2+31)/2+5</f>
        <v>70.5</v>
      </c>
      <c r="Q658" s="1">
        <f>N658*P658</f>
        <v>9905.25</v>
      </c>
      <c r="R658" s="1">
        <f>((H658*2+31)/2+5)*N658</f>
        <v>12012.75</v>
      </c>
      <c r="S658" s="1">
        <f>((J658*2+31)/2+5)*N658</f>
        <v>9905.25</v>
      </c>
      <c r="T658" s="1">
        <v>202.30607844589841</v>
      </c>
      <c r="U658" s="1">
        <f>IF(T658&lt;200, 0, T658)</f>
        <v>202.30607844589841</v>
      </c>
      <c r="V658" s="5">
        <f>U658*O658</f>
        <v>17297.169707124314</v>
      </c>
      <c r="W658" s="2">
        <f>Q658/(constants!$B$1 * constants!$B$2 * (110/250) * AVERAGE(0.8, 1) * 1.5)</f>
        <v>1.5176001994195494</v>
      </c>
      <c r="X658" s="3">
        <v>0.63344713183329371</v>
      </c>
      <c r="Y658" s="1">
        <f>(W658+X658)*O658</f>
        <v>183.9145468221181</v>
      </c>
      <c r="Z658" s="7">
        <v>1.1000000000000001</v>
      </c>
      <c r="AA658" s="7">
        <v>1</v>
      </c>
      <c r="AB658" s="1">
        <f>Y658*Z658*AA658</f>
        <v>202.30600150432991</v>
      </c>
      <c r="AC658" t="str">
        <f>CONCATENATE("https://wiki.52poke.com/wiki/", B658)</f>
        <v>https://wiki.52poke.com/wiki/蚊香君</v>
      </c>
      <c r="AD658" s="6">
        <f>(T658-AB658)^2</f>
        <v>5.920004962355166E-9</v>
      </c>
      <c r="AE658" t="str">
        <f>IF(ISNUMBER(SEARCH(AE$1,$D658)),"T","")</f>
        <v/>
      </c>
      <c r="AF658" t="str">
        <f>IF(ISNUMBER(SEARCH(AF$1,$D658)),"T","")</f>
        <v/>
      </c>
      <c r="AG658" t="str">
        <f>IF(ISNUMBER(SEARCH(AG$1,$D658)),"T","")</f>
        <v>T</v>
      </c>
      <c r="AH658" t="str">
        <f>IF(ISNUMBER(SEARCH(AH$1,$D658)),"T","")</f>
        <v/>
      </c>
      <c r="AI658" t="str">
        <f>IF(ISNUMBER(SEARCH(AI$1,$D658)),"T","")</f>
        <v/>
      </c>
      <c r="AJ658" t="str">
        <f>IF(ISNUMBER(SEARCH(AJ$1,$D658)),"T","")</f>
        <v/>
      </c>
      <c r="AK658" t="str">
        <f>IF(ISNUMBER(SEARCH(AK$1,$D658)),"T","")</f>
        <v/>
      </c>
      <c r="AL658" t="str">
        <f>IF(ISNUMBER(SEARCH(AL$1,$D658)),"T","")</f>
        <v/>
      </c>
      <c r="AM658" t="str">
        <f>IF(ISNUMBER(SEARCH(AM$1,$D658)),"T","")</f>
        <v/>
      </c>
      <c r="AN658" t="str">
        <f>IF(ISNUMBER(SEARCH(AN$1,$D658)),"T","")</f>
        <v/>
      </c>
      <c r="AO658" t="str">
        <f>IF(ISNUMBER(SEARCH(AO$1,$D658)),"T","")</f>
        <v/>
      </c>
      <c r="AP658" t="str">
        <f>IF(ISNUMBER(SEARCH(AP$1,$D658)),"T","")</f>
        <v/>
      </c>
      <c r="AQ658" t="str">
        <f>IF(ISNUMBER(SEARCH(AQ$1,$D658)),"T","")</f>
        <v/>
      </c>
      <c r="AR658" t="str">
        <f>IF(ISNUMBER(SEARCH(AR$1,$D658)),"T","")</f>
        <v/>
      </c>
      <c r="AS658" t="str">
        <f>IF(ISNUMBER(SEARCH(AS$1,$D658)),"T","")</f>
        <v/>
      </c>
      <c r="AT658" t="str">
        <f>IF(ISNUMBER(SEARCH(AT$1,$D658)),"T","")</f>
        <v/>
      </c>
      <c r="AU658" t="str">
        <f>IF(ISNUMBER(SEARCH(AU$1,$D658)),"T","")</f>
        <v/>
      </c>
      <c r="AV658" t="str">
        <f>IF(ISNUMBER(SEARCH(AV$1,$D658)),"T","")</f>
        <v/>
      </c>
    </row>
    <row r="659" spans="1:48" x14ac:dyDescent="0.85">
      <c r="A659">
        <v>651</v>
      </c>
      <c r="B659" t="s">
        <v>1447</v>
      </c>
      <c r="C659" t="s">
        <v>1448</v>
      </c>
      <c r="D659" t="s">
        <v>280</v>
      </c>
      <c r="E659">
        <v>6</v>
      </c>
      <c r="F659">
        <v>61</v>
      </c>
      <c r="G659">
        <v>78</v>
      </c>
      <c r="H659">
        <v>95</v>
      </c>
      <c r="I659">
        <v>56</v>
      </c>
      <c r="J659">
        <v>58</v>
      </c>
      <c r="K659">
        <v>57</v>
      </c>
      <c r="L659">
        <f>MAX(G659,I659)</f>
        <v>78</v>
      </c>
      <c r="M659">
        <f>MIN(H659,J659)</f>
        <v>58</v>
      </c>
      <c r="N659" s="1">
        <f>(F659*2+31)/2+60</f>
        <v>136.5</v>
      </c>
      <c r="O659" s="1">
        <f>(L659*2+31)/2+5</f>
        <v>98.5</v>
      </c>
      <c r="P659" s="1">
        <f>(M659*2+31)/2+5</f>
        <v>78.5</v>
      </c>
      <c r="Q659" s="1">
        <f>N659*P659</f>
        <v>10715.25</v>
      </c>
      <c r="R659" s="1">
        <f>((H659*2+31)/2+5)*N659</f>
        <v>15765.75</v>
      </c>
      <c r="S659" s="1">
        <f>((J659*2+31)/2+5)*N659</f>
        <v>10715.25</v>
      </c>
      <c r="T659" s="1">
        <v>201.84359330408313</v>
      </c>
      <c r="U659" s="1">
        <f>IF(T659&lt;200, 0, T659)</f>
        <v>201.84359330408313</v>
      </c>
      <c r="V659" s="5">
        <f>U659*O659</f>
        <v>19881.593940452189</v>
      </c>
      <c r="W659" s="2">
        <f>Q659/(constants!$B$1 * constants!$B$2 * (110/250) * AVERAGE(0.8, 1) * 1.5)</f>
        <v>1.6417016770733022</v>
      </c>
      <c r="X659" s="3">
        <v>0.22118247073706654</v>
      </c>
      <c r="Y659" s="1">
        <f>(W659+X659)*O659</f>
        <v>183.49408855932131</v>
      </c>
      <c r="Z659" s="7">
        <v>1.1000000000000001</v>
      </c>
      <c r="AA659" s="7">
        <v>1</v>
      </c>
      <c r="AB659" s="1">
        <f>Y659*Z659*AA659</f>
        <v>201.84349741525347</v>
      </c>
      <c r="AC659" t="str">
        <f>CONCATENATE("https://wiki.52poke.com/wiki/", B659)</f>
        <v>https://wiki.52poke.com/wiki/胖胖哈力</v>
      </c>
      <c r="AD659" s="6">
        <f>(T659-AB659)^2</f>
        <v>9.1946676540001658E-9</v>
      </c>
      <c r="AE659" t="str">
        <f>IF(ISNUMBER(SEARCH(AE$1,$D659)),"T","")</f>
        <v/>
      </c>
      <c r="AF659" t="str">
        <f>IF(ISNUMBER(SEARCH(AF$1,$D659)),"T","")</f>
        <v/>
      </c>
      <c r="AG659" t="str">
        <f>IF(ISNUMBER(SEARCH(AG$1,$D659)),"T","")</f>
        <v/>
      </c>
      <c r="AH659" t="str">
        <f>IF(ISNUMBER(SEARCH(AH$1,$D659)),"T","")</f>
        <v>T</v>
      </c>
      <c r="AI659" t="str">
        <f>IF(ISNUMBER(SEARCH(AI$1,$D659)),"T","")</f>
        <v/>
      </c>
      <c r="AJ659" t="str">
        <f>IF(ISNUMBER(SEARCH(AJ$1,$D659)),"T","")</f>
        <v/>
      </c>
      <c r="AK659" t="str">
        <f>IF(ISNUMBER(SEARCH(AK$1,$D659)),"T","")</f>
        <v/>
      </c>
      <c r="AL659" t="str">
        <f>IF(ISNUMBER(SEARCH(AL$1,$D659)),"T","")</f>
        <v/>
      </c>
      <c r="AM659" t="str">
        <f>IF(ISNUMBER(SEARCH(AM$1,$D659)),"T","")</f>
        <v/>
      </c>
      <c r="AN659" t="str">
        <f>IF(ISNUMBER(SEARCH(AN$1,$D659)),"T","")</f>
        <v/>
      </c>
      <c r="AO659" t="str">
        <f>IF(ISNUMBER(SEARCH(AO$1,$D659)),"T","")</f>
        <v/>
      </c>
      <c r="AP659" t="str">
        <f>IF(ISNUMBER(SEARCH(AP$1,$D659)),"T","")</f>
        <v/>
      </c>
      <c r="AQ659" t="str">
        <f>IF(ISNUMBER(SEARCH(AQ$1,$D659)),"T","")</f>
        <v/>
      </c>
      <c r="AR659" t="str">
        <f>IF(ISNUMBER(SEARCH(AR$1,$D659)),"T","")</f>
        <v/>
      </c>
      <c r="AS659" t="str">
        <f>IF(ISNUMBER(SEARCH(AS$1,$D659)),"T","")</f>
        <v/>
      </c>
      <c r="AT659" t="str">
        <f>IF(ISNUMBER(SEARCH(AT$1,$D659)),"T","")</f>
        <v/>
      </c>
      <c r="AU659" t="str">
        <f>IF(ISNUMBER(SEARCH(AU$1,$D659)),"T","")</f>
        <v/>
      </c>
      <c r="AV659" t="str">
        <f>IF(ISNUMBER(SEARCH(AV$1,$D659)),"T","")</f>
        <v/>
      </c>
    </row>
    <row r="660" spans="1:48" x14ac:dyDescent="0.85">
      <c r="A660">
        <v>822</v>
      </c>
      <c r="B660" t="s">
        <v>1820</v>
      </c>
      <c r="C660" t="s">
        <v>1821</v>
      </c>
      <c r="D660" t="s">
        <v>1424</v>
      </c>
      <c r="E660">
        <v>8</v>
      </c>
      <c r="F660">
        <v>68</v>
      </c>
      <c r="G660">
        <v>67</v>
      </c>
      <c r="H660">
        <v>55</v>
      </c>
      <c r="I660">
        <v>43</v>
      </c>
      <c r="J660">
        <v>55</v>
      </c>
      <c r="K660">
        <v>77</v>
      </c>
      <c r="L660">
        <f>MAX(G660,I660)</f>
        <v>67</v>
      </c>
      <c r="M660">
        <f>MIN(H660,J660)</f>
        <v>55</v>
      </c>
      <c r="N660" s="1">
        <f>(F660*2+31)/2+60</f>
        <v>143.5</v>
      </c>
      <c r="O660" s="1">
        <f>(L660*2+31)/2+5</f>
        <v>87.5</v>
      </c>
      <c r="P660" s="1">
        <f>(M660*2+31)/2+5</f>
        <v>75.5</v>
      </c>
      <c r="Q660" s="1">
        <f>N660*P660</f>
        <v>10834.25</v>
      </c>
      <c r="R660" s="1">
        <f>((H660*2+31)/2+5)*N660</f>
        <v>10834.25</v>
      </c>
      <c r="S660" s="1">
        <f>((J660*2+31)/2+5)*N660</f>
        <v>10834.25</v>
      </c>
      <c r="T660" s="1">
        <v>201.65983339805061</v>
      </c>
      <c r="U660" s="1">
        <f>IF(T660&lt;200, 0, T660)</f>
        <v>201.65983339805061</v>
      </c>
      <c r="V660" s="5">
        <f>U660*O660</f>
        <v>17645.235422329428</v>
      </c>
      <c r="W660" s="2">
        <f>Q660/(constants!$B$1 * constants!$B$2 * (110/250) * AVERAGE(0.8, 1) * 1.5)</f>
        <v>1.6599338694693473</v>
      </c>
      <c r="X660" s="3">
        <v>0.43523233595021205</v>
      </c>
      <c r="Y660" s="1">
        <f>(W660+X660)*O660</f>
        <v>183.32704297421145</v>
      </c>
      <c r="Z660" s="7">
        <v>1.1000000000000001</v>
      </c>
      <c r="AA660" s="7">
        <v>1</v>
      </c>
      <c r="AB660" s="1">
        <f>Y660*Z660*AA660</f>
        <v>201.65974727163263</v>
      </c>
      <c r="AC660" t="str">
        <f>CONCATENATE("https://wiki.52poke.com/wiki/", B660)</f>
        <v>https://wiki.52poke.com/wiki/蓝鸦</v>
      </c>
      <c r="AD660" s="6">
        <f>(T660-AB660)^2</f>
        <v>7.417759874620888E-9</v>
      </c>
      <c r="AE660" t="str">
        <f>IF(ISNUMBER(SEARCH(AE$1,$D660)),"T","")</f>
        <v/>
      </c>
      <c r="AF660" t="str">
        <f>IF(ISNUMBER(SEARCH(AF$1,$D660)),"T","")</f>
        <v/>
      </c>
      <c r="AG660" t="str">
        <f>IF(ISNUMBER(SEARCH(AG$1,$D660)),"T","")</f>
        <v/>
      </c>
      <c r="AH660" t="str">
        <f>IF(ISNUMBER(SEARCH(AH$1,$D660)),"T","")</f>
        <v/>
      </c>
      <c r="AI660" t="str">
        <f>IF(ISNUMBER(SEARCH(AI$1,$D660)),"T","")</f>
        <v/>
      </c>
      <c r="AJ660" t="str">
        <f>IF(ISNUMBER(SEARCH(AJ$1,$D660)),"T","")</f>
        <v/>
      </c>
      <c r="AK660" t="str">
        <f>IF(ISNUMBER(SEARCH(AK$1,$D660)),"T","")</f>
        <v/>
      </c>
      <c r="AL660" t="str">
        <f>IF(ISNUMBER(SEARCH(AL$1,$D660)),"T","")</f>
        <v/>
      </c>
      <c r="AM660" t="str">
        <f>IF(ISNUMBER(SEARCH(AM$1,$D660)),"T","")</f>
        <v/>
      </c>
      <c r="AN660" t="str">
        <f>IF(ISNUMBER(SEARCH(AN$1,$D660)),"T","")</f>
        <v>T</v>
      </c>
      <c r="AO660" t="str">
        <f>IF(ISNUMBER(SEARCH(AO$1,$D660)),"T","")</f>
        <v/>
      </c>
      <c r="AP660" t="str">
        <f>IF(ISNUMBER(SEARCH(AP$1,$D660)),"T","")</f>
        <v/>
      </c>
      <c r="AQ660" t="str">
        <f>IF(ISNUMBER(SEARCH(AQ$1,$D660)),"T","")</f>
        <v/>
      </c>
      <c r="AR660" t="str">
        <f>IF(ISNUMBER(SEARCH(AR$1,$D660)),"T","")</f>
        <v/>
      </c>
      <c r="AS660" t="str">
        <f>IF(ISNUMBER(SEARCH(AS$1,$D660)),"T","")</f>
        <v/>
      </c>
      <c r="AT660" t="str">
        <f>IF(ISNUMBER(SEARCH(AT$1,$D660)),"T","")</f>
        <v/>
      </c>
      <c r="AU660" t="str">
        <f>IF(ISNUMBER(SEARCH(AU$1,$D660)),"T","")</f>
        <v/>
      </c>
      <c r="AV660" t="str">
        <f>IF(ISNUMBER(SEARCH(AV$1,$D660)),"T","")</f>
        <v/>
      </c>
    </row>
    <row r="661" spans="1:48" x14ac:dyDescent="0.85">
      <c r="A661">
        <v>320</v>
      </c>
      <c r="B661" t="s">
        <v>737</v>
      </c>
      <c r="C661" t="s">
        <v>738</v>
      </c>
      <c r="D661" t="s">
        <v>25</v>
      </c>
      <c r="E661">
        <v>3</v>
      </c>
      <c r="F661">
        <v>130</v>
      </c>
      <c r="G661">
        <v>70</v>
      </c>
      <c r="H661">
        <v>35</v>
      </c>
      <c r="I661">
        <v>70</v>
      </c>
      <c r="J661">
        <v>35</v>
      </c>
      <c r="K661">
        <v>60</v>
      </c>
      <c r="L661">
        <f>MAX(G661,I661)</f>
        <v>70</v>
      </c>
      <c r="M661">
        <f>MIN(H661,J661)</f>
        <v>35</v>
      </c>
      <c r="N661" s="1">
        <f>(F661*2+31)/2+60</f>
        <v>205.5</v>
      </c>
      <c r="O661" s="1">
        <f>(L661*2+31)/2+5</f>
        <v>90.5</v>
      </c>
      <c r="P661" s="1">
        <f>(M661*2+31)/2+5</f>
        <v>55.5</v>
      </c>
      <c r="Q661" s="1">
        <f>N661*P661</f>
        <v>11405.25</v>
      </c>
      <c r="R661" s="1">
        <f>((H661*2+31)/2+5)*N661</f>
        <v>11405.25</v>
      </c>
      <c r="S661" s="1">
        <f>((J661*2+31)/2+5)*N661</f>
        <v>11405.25</v>
      </c>
      <c r="T661" s="1">
        <v>200.64900064908781</v>
      </c>
      <c r="U661" s="1">
        <f>IF(T661&lt;200, 0, T661)</f>
        <v>200.64900064908781</v>
      </c>
      <c r="V661" s="5">
        <f>U661*O661</f>
        <v>18158.734558742446</v>
      </c>
      <c r="W661" s="2">
        <f>Q661/(constants!$B$1 * constants!$B$2 * (110/250) * AVERAGE(0.8, 1) * 1.5)</f>
        <v>1.7474177506302027</v>
      </c>
      <c r="X661" s="3">
        <v>0.26814133400059326</v>
      </c>
      <c r="Y661" s="1">
        <f>(W661+X661)*O661</f>
        <v>182.40809715908702</v>
      </c>
      <c r="Z661" s="7">
        <v>1.1000000000000001</v>
      </c>
      <c r="AA661" s="7">
        <v>1</v>
      </c>
      <c r="AB661" s="1">
        <f>Y661*Z661*AA661</f>
        <v>200.64890687499573</v>
      </c>
      <c r="AC661" t="str">
        <f>CONCATENATE("https://wiki.52poke.com/wiki/", B661)</f>
        <v>https://wiki.52poke.com/wiki/吼吼鲸</v>
      </c>
      <c r="AD661" s="6">
        <f>(T661-AB661)^2</f>
        <v>8.7935803452411458E-9</v>
      </c>
      <c r="AE661" t="str">
        <f>IF(ISNUMBER(SEARCH(AE$1,$D661)),"T","")</f>
        <v/>
      </c>
      <c r="AF661" t="str">
        <f>IF(ISNUMBER(SEARCH(AF$1,$D661)),"T","")</f>
        <v/>
      </c>
      <c r="AG661" t="str">
        <f>IF(ISNUMBER(SEARCH(AG$1,$D661)),"T","")</f>
        <v>T</v>
      </c>
      <c r="AH661" t="str">
        <f>IF(ISNUMBER(SEARCH(AH$1,$D661)),"T","")</f>
        <v/>
      </c>
      <c r="AI661" t="str">
        <f>IF(ISNUMBER(SEARCH(AI$1,$D661)),"T","")</f>
        <v/>
      </c>
      <c r="AJ661" t="str">
        <f>IF(ISNUMBER(SEARCH(AJ$1,$D661)),"T","")</f>
        <v/>
      </c>
      <c r="AK661" t="str">
        <f>IF(ISNUMBER(SEARCH(AK$1,$D661)),"T","")</f>
        <v/>
      </c>
      <c r="AL661" t="str">
        <f>IF(ISNUMBER(SEARCH(AL$1,$D661)),"T","")</f>
        <v/>
      </c>
      <c r="AM661" t="str">
        <f>IF(ISNUMBER(SEARCH(AM$1,$D661)),"T","")</f>
        <v/>
      </c>
      <c r="AN661" t="str">
        <f>IF(ISNUMBER(SEARCH(AN$1,$D661)),"T","")</f>
        <v/>
      </c>
      <c r="AO661" t="str">
        <f>IF(ISNUMBER(SEARCH(AO$1,$D661)),"T","")</f>
        <v/>
      </c>
      <c r="AP661" t="str">
        <f>IF(ISNUMBER(SEARCH(AP$1,$D661)),"T","")</f>
        <v/>
      </c>
      <c r="AQ661" t="str">
        <f>IF(ISNUMBER(SEARCH(AQ$1,$D661)),"T","")</f>
        <v/>
      </c>
      <c r="AR661" t="str">
        <f>IF(ISNUMBER(SEARCH(AR$1,$D661)),"T","")</f>
        <v/>
      </c>
      <c r="AS661" t="str">
        <f>IF(ISNUMBER(SEARCH(AS$1,$D661)),"T","")</f>
        <v/>
      </c>
      <c r="AT661" t="str">
        <f>IF(ISNUMBER(SEARCH(AT$1,$D661)),"T","")</f>
        <v/>
      </c>
      <c r="AU661" t="str">
        <f>IF(ISNUMBER(SEARCH(AU$1,$D661)),"T","")</f>
        <v/>
      </c>
      <c r="AV661" t="str">
        <f>IF(ISNUMBER(SEARCH(AV$1,$D661)),"T","")</f>
        <v/>
      </c>
    </row>
    <row r="662" spans="1:48" x14ac:dyDescent="0.85">
      <c r="A662">
        <v>180</v>
      </c>
      <c r="B662" t="s">
        <v>425</v>
      </c>
      <c r="C662" t="s">
        <v>426</v>
      </c>
      <c r="D662" t="s">
        <v>68</v>
      </c>
      <c r="E662">
        <v>2</v>
      </c>
      <c r="F662">
        <v>70</v>
      </c>
      <c r="G662">
        <v>55</v>
      </c>
      <c r="H662">
        <v>55</v>
      </c>
      <c r="I662">
        <v>80</v>
      </c>
      <c r="J662">
        <v>60</v>
      </c>
      <c r="K662">
        <v>45</v>
      </c>
      <c r="L662">
        <f>MAX(G662,I662)</f>
        <v>80</v>
      </c>
      <c r="M662">
        <f>MIN(H662,J662)</f>
        <v>55</v>
      </c>
      <c r="N662" s="1">
        <f>(F662*2+31)/2+60</f>
        <v>145.5</v>
      </c>
      <c r="O662" s="1">
        <f>(L662*2+31)/2+5</f>
        <v>100.5</v>
      </c>
      <c r="P662" s="1">
        <f>(M662*2+31)/2+5</f>
        <v>75.5</v>
      </c>
      <c r="Q662" s="1">
        <f>N662*P662</f>
        <v>10985.25</v>
      </c>
      <c r="R662" s="1">
        <f>((H662*2+31)/2+5)*N662</f>
        <v>10985.25</v>
      </c>
      <c r="S662" s="1">
        <f>((J662*2+31)/2+5)*N662</f>
        <v>11712.75</v>
      </c>
      <c r="T662" s="1">
        <v>200.51625826731072</v>
      </c>
      <c r="U662" s="1">
        <f>IF(T662&lt;200, 0, T662)</f>
        <v>200.51625826731072</v>
      </c>
      <c r="V662" s="5">
        <f>U662*O662</f>
        <v>20151.883955864727</v>
      </c>
      <c r="W662" s="2">
        <f>Q662/(constants!$B$1 * constants!$B$2 * (110/250) * AVERAGE(0.8, 1) * 1.5)</f>
        <v>1.6830688362912196</v>
      </c>
      <c r="X662" s="3">
        <v>0.13073630135020198</v>
      </c>
      <c r="Y662" s="1">
        <f>(W662+X662)*O662</f>
        <v>182.28741633296289</v>
      </c>
      <c r="Z662" s="7">
        <v>1.1000000000000001</v>
      </c>
      <c r="AA662" s="7">
        <v>1</v>
      </c>
      <c r="AB662" s="1">
        <f>Y662*Z662*AA662</f>
        <v>200.51615796625919</v>
      </c>
      <c r="AC662" t="str">
        <f>CONCATENATE("https://wiki.52poke.com/wiki/", B662)</f>
        <v>https://wiki.52poke.com/wiki/茸茸羊</v>
      </c>
      <c r="AD662" s="6">
        <f>(T662-AB662)^2</f>
        <v>1.0060300938407809E-8</v>
      </c>
      <c r="AE662" t="str">
        <f>IF(ISNUMBER(SEARCH(AE$1,$D662)),"T","")</f>
        <v/>
      </c>
      <c r="AF662" t="str">
        <f>IF(ISNUMBER(SEARCH(AF$1,$D662)),"T","")</f>
        <v/>
      </c>
      <c r="AG662" t="str">
        <f>IF(ISNUMBER(SEARCH(AG$1,$D662)),"T","")</f>
        <v/>
      </c>
      <c r="AH662" t="str">
        <f>IF(ISNUMBER(SEARCH(AH$1,$D662)),"T","")</f>
        <v/>
      </c>
      <c r="AI662" t="str">
        <f>IF(ISNUMBER(SEARCH(AI$1,$D662)),"T","")</f>
        <v>T</v>
      </c>
      <c r="AJ662" t="str">
        <f>IF(ISNUMBER(SEARCH(AJ$1,$D662)),"T","")</f>
        <v/>
      </c>
      <c r="AK662" t="str">
        <f>IF(ISNUMBER(SEARCH(AK$1,$D662)),"T","")</f>
        <v/>
      </c>
      <c r="AL662" t="str">
        <f>IF(ISNUMBER(SEARCH(AL$1,$D662)),"T","")</f>
        <v/>
      </c>
      <c r="AM662" t="str">
        <f>IF(ISNUMBER(SEARCH(AM$1,$D662)),"T","")</f>
        <v/>
      </c>
      <c r="AN662" t="str">
        <f>IF(ISNUMBER(SEARCH(AN$1,$D662)),"T","")</f>
        <v/>
      </c>
      <c r="AO662" t="str">
        <f>IF(ISNUMBER(SEARCH(AO$1,$D662)),"T","")</f>
        <v/>
      </c>
      <c r="AP662" t="str">
        <f>IF(ISNUMBER(SEARCH(AP$1,$D662)),"T","")</f>
        <v/>
      </c>
      <c r="AQ662" t="str">
        <f>IF(ISNUMBER(SEARCH(AQ$1,$D662)),"T","")</f>
        <v/>
      </c>
      <c r="AR662" t="str">
        <f>IF(ISNUMBER(SEARCH(AR$1,$D662)),"T","")</f>
        <v/>
      </c>
      <c r="AS662" t="str">
        <f>IF(ISNUMBER(SEARCH(AS$1,$D662)),"T","")</f>
        <v/>
      </c>
      <c r="AT662" t="str">
        <f>IF(ISNUMBER(SEARCH(AT$1,$D662)),"T","")</f>
        <v/>
      </c>
      <c r="AU662" t="str">
        <f>IF(ISNUMBER(SEARCH(AU$1,$D662)),"T","")</f>
        <v/>
      </c>
      <c r="AV662" t="str">
        <f>IF(ISNUMBER(SEARCH(AV$1,$D662)),"T","")</f>
        <v/>
      </c>
    </row>
    <row r="663" spans="1:48" x14ac:dyDescent="0.85">
      <c r="A663">
        <v>552</v>
      </c>
      <c r="B663" t="s">
        <v>1231</v>
      </c>
      <c r="C663" t="s">
        <v>1232</v>
      </c>
      <c r="D663" t="s">
        <v>1229</v>
      </c>
      <c r="E663">
        <v>5</v>
      </c>
      <c r="F663">
        <v>60</v>
      </c>
      <c r="G663">
        <v>82</v>
      </c>
      <c r="H663">
        <v>45</v>
      </c>
      <c r="I663">
        <v>45</v>
      </c>
      <c r="J663">
        <v>45</v>
      </c>
      <c r="K663">
        <v>74</v>
      </c>
      <c r="L663">
        <f>MAX(G663,I663)</f>
        <v>82</v>
      </c>
      <c r="M663">
        <f>MIN(H663,J663)</f>
        <v>45</v>
      </c>
      <c r="N663" s="1">
        <f>(F663*2+31)/2+60</f>
        <v>135.5</v>
      </c>
      <c r="O663" s="1">
        <f>(L663*2+31)/2+5</f>
        <v>102.5</v>
      </c>
      <c r="P663" s="1">
        <f>(M663*2+31)/2+5</f>
        <v>65.5</v>
      </c>
      <c r="Q663" s="1">
        <f>N663*P663</f>
        <v>8875.25</v>
      </c>
      <c r="R663" s="1">
        <f>((H663*2+31)/2+5)*N663</f>
        <v>8875.25</v>
      </c>
      <c r="S663" s="1">
        <f>((J663*2+31)/2+5)*N663</f>
        <v>8875.25</v>
      </c>
      <c r="T663" s="1">
        <v>199.06056871533838</v>
      </c>
      <c r="U663" s="1">
        <f>IF(T663&lt;200, 0, T663)</f>
        <v>0</v>
      </c>
      <c r="V663" s="5">
        <f>U663*O663</f>
        <v>0</v>
      </c>
      <c r="W663" s="2">
        <f>Q663/(constants!$B$1 * constants!$B$2 * (110/250) * AVERAGE(0.8, 1) * 1.5)</f>
        <v>1.359792147588234</v>
      </c>
      <c r="X663" s="3">
        <v>0.40571105478015168</v>
      </c>
      <c r="Y663" s="1">
        <f>(W663+X663)*O663</f>
        <v>180.96407824275954</v>
      </c>
      <c r="Z663" s="7">
        <v>1.1000000000000001</v>
      </c>
      <c r="AA663" s="7">
        <v>1</v>
      </c>
      <c r="AB663" s="1">
        <f>Y663*Z663*AA663</f>
        <v>199.0604860670355</v>
      </c>
      <c r="AC663" t="str">
        <f>CONCATENATE("https://wiki.52poke.com/wiki/", B663)</f>
        <v>https://wiki.52poke.com/wiki/混混鳄</v>
      </c>
      <c r="AD663" s="6">
        <f>(T663-AB663)^2</f>
        <v>6.8307419687543911E-9</v>
      </c>
      <c r="AE663" t="str">
        <f>IF(ISNUMBER(SEARCH(AE$1,$D663)),"T","")</f>
        <v/>
      </c>
      <c r="AF663" t="str">
        <f>IF(ISNUMBER(SEARCH(AF$1,$D663)),"T","")</f>
        <v/>
      </c>
      <c r="AG663" t="str">
        <f>IF(ISNUMBER(SEARCH(AG$1,$D663)),"T","")</f>
        <v/>
      </c>
      <c r="AH663" t="str">
        <f>IF(ISNUMBER(SEARCH(AH$1,$D663)),"T","")</f>
        <v/>
      </c>
      <c r="AI663" t="str">
        <f>IF(ISNUMBER(SEARCH(AI$1,$D663)),"T","")</f>
        <v/>
      </c>
      <c r="AJ663" t="str">
        <f>IF(ISNUMBER(SEARCH(AJ$1,$D663)),"T","")</f>
        <v/>
      </c>
      <c r="AK663" t="str">
        <f>IF(ISNUMBER(SEARCH(AK$1,$D663)),"T","")</f>
        <v/>
      </c>
      <c r="AL663" t="str">
        <f>IF(ISNUMBER(SEARCH(AL$1,$D663)),"T","")</f>
        <v/>
      </c>
      <c r="AM663" t="str">
        <f>IF(ISNUMBER(SEARCH(AM$1,$D663)),"T","")</f>
        <v>T</v>
      </c>
      <c r="AN663" t="str">
        <f>IF(ISNUMBER(SEARCH(AN$1,$D663)),"T","")</f>
        <v/>
      </c>
      <c r="AO663" t="str">
        <f>IF(ISNUMBER(SEARCH(AO$1,$D663)),"T","")</f>
        <v/>
      </c>
      <c r="AP663" t="str">
        <f>IF(ISNUMBER(SEARCH(AP$1,$D663)),"T","")</f>
        <v/>
      </c>
      <c r="AQ663" t="str">
        <f>IF(ISNUMBER(SEARCH(AQ$1,$D663)),"T","")</f>
        <v/>
      </c>
      <c r="AR663" t="str">
        <f>IF(ISNUMBER(SEARCH(AR$1,$D663)),"T","")</f>
        <v/>
      </c>
      <c r="AS663" t="str">
        <f>IF(ISNUMBER(SEARCH(AS$1,$D663)),"T","")</f>
        <v/>
      </c>
      <c r="AT663" t="str">
        <f>IF(ISNUMBER(SEARCH(AT$1,$D663)),"T","")</f>
        <v>T</v>
      </c>
      <c r="AU663" t="str">
        <f>IF(ISNUMBER(SEARCH(AU$1,$D663)),"T","")</f>
        <v/>
      </c>
      <c r="AV663" t="str">
        <f>IF(ISNUMBER(SEARCH(AV$1,$D663)),"T","")</f>
        <v/>
      </c>
    </row>
    <row r="664" spans="1:48" x14ac:dyDescent="0.85">
      <c r="A664">
        <v>404</v>
      </c>
      <c r="B664" t="s">
        <v>917</v>
      </c>
      <c r="C664" t="s">
        <v>918</v>
      </c>
      <c r="D664" t="s">
        <v>68</v>
      </c>
      <c r="E664">
        <v>4</v>
      </c>
      <c r="F664">
        <v>60</v>
      </c>
      <c r="G664">
        <v>85</v>
      </c>
      <c r="H664">
        <v>49</v>
      </c>
      <c r="I664">
        <v>60</v>
      </c>
      <c r="J664">
        <v>49</v>
      </c>
      <c r="K664">
        <v>60</v>
      </c>
      <c r="L664">
        <f>MAX(G664,I664)</f>
        <v>85</v>
      </c>
      <c r="M664">
        <f>MIN(H664,J664)</f>
        <v>49</v>
      </c>
      <c r="N664" s="1">
        <f>(F664*2+31)/2+60</f>
        <v>135.5</v>
      </c>
      <c r="O664" s="1">
        <f>(L664*2+31)/2+5</f>
        <v>105.5</v>
      </c>
      <c r="P664" s="1">
        <f>(M664*2+31)/2+5</f>
        <v>69.5</v>
      </c>
      <c r="Q664" s="1">
        <f>N664*P664</f>
        <v>9417.25</v>
      </c>
      <c r="R664" s="1">
        <f>((H664*2+31)/2+5)*N664</f>
        <v>9417.25</v>
      </c>
      <c r="S664" s="1">
        <f>((J664*2+31)/2+5)*N664</f>
        <v>9417.25</v>
      </c>
      <c r="T664" s="1">
        <v>198.05927087912036</v>
      </c>
      <c r="U664" s="1">
        <f>IF(T664&lt;200, 0, T664)</f>
        <v>0</v>
      </c>
      <c r="V664" s="5">
        <f>U664*O664</f>
        <v>0</v>
      </c>
      <c r="W664" s="2">
        <f>Q664/(constants!$B$1 * constants!$B$2 * (110/250) * AVERAGE(0.8, 1) * 1.5)</f>
        <v>1.4428328894256834</v>
      </c>
      <c r="X664" s="3">
        <v>0.26383820593747465</v>
      </c>
      <c r="Y664" s="1">
        <f>(W664+X664)*O664</f>
        <v>180.05380056081319</v>
      </c>
      <c r="Z664" s="7">
        <v>1.1000000000000001</v>
      </c>
      <c r="AA664" s="7">
        <v>1</v>
      </c>
      <c r="AB664" s="1">
        <f>Y664*Z664*AA664</f>
        <v>198.05918061689451</v>
      </c>
      <c r="AC664" t="str">
        <f>CONCATENATE("https://wiki.52poke.com/wiki/", B664)</f>
        <v>https://wiki.52poke.com/wiki/勒克猫</v>
      </c>
      <c r="AD664" s="6">
        <f>(T664-AB664)^2</f>
        <v>8.1472694160501245E-9</v>
      </c>
      <c r="AE664" t="str">
        <f>IF(ISNUMBER(SEARCH(AE$1,$D664)),"T","")</f>
        <v/>
      </c>
      <c r="AF664" t="str">
        <f>IF(ISNUMBER(SEARCH(AF$1,$D664)),"T","")</f>
        <v/>
      </c>
      <c r="AG664" t="str">
        <f>IF(ISNUMBER(SEARCH(AG$1,$D664)),"T","")</f>
        <v/>
      </c>
      <c r="AH664" t="str">
        <f>IF(ISNUMBER(SEARCH(AH$1,$D664)),"T","")</f>
        <v/>
      </c>
      <c r="AI664" t="str">
        <f>IF(ISNUMBER(SEARCH(AI$1,$D664)),"T","")</f>
        <v>T</v>
      </c>
      <c r="AJ664" t="str">
        <f>IF(ISNUMBER(SEARCH(AJ$1,$D664)),"T","")</f>
        <v/>
      </c>
      <c r="AK664" t="str">
        <f>IF(ISNUMBER(SEARCH(AK$1,$D664)),"T","")</f>
        <v/>
      </c>
      <c r="AL664" t="str">
        <f>IF(ISNUMBER(SEARCH(AL$1,$D664)),"T","")</f>
        <v/>
      </c>
      <c r="AM664" t="str">
        <f>IF(ISNUMBER(SEARCH(AM$1,$D664)),"T","")</f>
        <v/>
      </c>
      <c r="AN664" t="str">
        <f>IF(ISNUMBER(SEARCH(AN$1,$D664)),"T","")</f>
        <v/>
      </c>
      <c r="AO664" t="str">
        <f>IF(ISNUMBER(SEARCH(AO$1,$D664)),"T","")</f>
        <v/>
      </c>
      <c r="AP664" t="str">
        <f>IF(ISNUMBER(SEARCH(AP$1,$D664)),"T","")</f>
        <v/>
      </c>
      <c r="AQ664" t="str">
        <f>IF(ISNUMBER(SEARCH(AQ$1,$D664)),"T","")</f>
        <v/>
      </c>
      <c r="AR664" t="str">
        <f>IF(ISNUMBER(SEARCH(AR$1,$D664)),"T","")</f>
        <v/>
      </c>
      <c r="AS664" t="str">
        <f>IF(ISNUMBER(SEARCH(AS$1,$D664)),"T","")</f>
        <v/>
      </c>
      <c r="AT664" t="str">
        <f>IF(ISNUMBER(SEARCH(AT$1,$D664)),"T","")</f>
        <v/>
      </c>
      <c r="AU664" t="str">
        <f>IF(ISNUMBER(SEARCH(AU$1,$D664)),"T","")</f>
        <v/>
      </c>
      <c r="AV664" t="str">
        <f>IF(ISNUMBER(SEARCH(AV$1,$D664)),"T","")</f>
        <v/>
      </c>
    </row>
    <row r="665" spans="1:48" x14ac:dyDescent="0.85">
      <c r="A665">
        <v>70</v>
      </c>
      <c r="B665" t="s">
        <v>174</v>
      </c>
      <c r="C665" t="s">
        <v>175</v>
      </c>
      <c r="D665" t="s">
        <v>10</v>
      </c>
      <c r="E665">
        <v>1</v>
      </c>
      <c r="F665">
        <v>65</v>
      </c>
      <c r="G665">
        <v>90</v>
      </c>
      <c r="H665">
        <v>50</v>
      </c>
      <c r="I665">
        <v>85</v>
      </c>
      <c r="J665">
        <v>45</v>
      </c>
      <c r="K665">
        <v>55</v>
      </c>
      <c r="L665">
        <f>MAX(G665,I665)</f>
        <v>90</v>
      </c>
      <c r="M665">
        <f>MIN(H665,J665)</f>
        <v>45</v>
      </c>
      <c r="N665" s="1">
        <f>(F665*2+31)/2+60</f>
        <v>140.5</v>
      </c>
      <c r="O665" s="1">
        <f>(L665*2+31)/2+5</f>
        <v>110.5</v>
      </c>
      <c r="P665" s="1">
        <f>(M665*2+31)/2+5</f>
        <v>65.5</v>
      </c>
      <c r="Q665" s="1">
        <f>N665*P665</f>
        <v>9202.75</v>
      </c>
      <c r="R665" s="1">
        <f>((H665*2+31)/2+5)*N665</f>
        <v>9905.25</v>
      </c>
      <c r="S665" s="1">
        <f>((J665*2+31)/2+5)*N665</f>
        <v>9202.75</v>
      </c>
      <c r="T665" s="1">
        <v>197.65043545969314</v>
      </c>
      <c r="U665" s="1">
        <f>IF(T665&lt;200, 0, T665)</f>
        <v>0</v>
      </c>
      <c r="V665" s="5">
        <f>U665*O665</f>
        <v>0</v>
      </c>
      <c r="W665" s="2">
        <f>Q665/(constants!$B$1 * constants!$B$2 * (110/250) * AVERAGE(0.8, 1) * 1.5)</f>
        <v>1.4099689796025601</v>
      </c>
      <c r="X665" s="3">
        <v>0.21611364543247591</v>
      </c>
      <c r="Y665" s="1">
        <f>(W665+X665)*O665</f>
        <v>179.68213006637149</v>
      </c>
      <c r="Z665" s="7">
        <v>1.1000000000000001</v>
      </c>
      <c r="AA665" s="7">
        <v>1</v>
      </c>
      <c r="AB665" s="1">
        <f>Y665*Z665*AA665</f>
        <v>197.65034307300866</v>
      </c>
      <c r="AC665" t="str">
        <f>CONCATENATE("https://wiki.52poke.com/wiki/", B665)</f>
        <v>https://wiki.52poke.com/wiki/口呆花</v>
      </c>
      <c r="AD665" s="6">
        <f>(T665-AB665)^2</f>
        <v>8.5352994702687278E-9</v>
      </c>
      <c r="AE665" t="str">
        <f>IF(ISNUMBER(SEARCH(AE$1,$D665)),"T","")</f>
        <v/>
      </c>
      <c r="AF665" t="str">
        <f>IF(ISNUMBER(SEARCH(AF$1,$D665)),"T","")</f>
        <v/>
      </c>
      <c r="AG665" t="str">
        <f>IF(ISNUMBER(SEARCH(AG$1,$D665)),"T","")</f>
        <v/>
      </c>
      <c r="AH665" t="str">
        <f>IF(ISNUMBER(SEARCH(AH$1,$D665)),"T","")</f>
        <v>T</v>
      </c>
      <c r="AI665" t="str">
        <f>IF(ISNUMBER(SEARCH(AI$1,$D665)),"T","")</f>
        <v/>
      </c>
      <c r="AJ665" t="str">
        <f>IF(ISNUMBER(SEARCH(AJ$1,$D665)),"T","")</f>
        <v/>
      </c>
      <c r="AK665" t="str">
        <f>IF(ISNUMBER(SEARCH(AK$1,$D665)),"T","")</f>
        <v/>
      </c>
      <c r="AL665" t="str">
        <f>IF(ISNUMBER(SEARCH(AL$1,$D665)),"T","")</f>
        <v>T</v>
      </c>
      <c r="AM665" t="str">
        <f>IF(ISNUMBER(SEARCH(AM$1,$D665)),"T","")</f>
        <v/>
      </c>
      <c r="AN665" t="str">
        <f>IF(ISNUMBER(SEARCH(AN$1,$D665)),"T","")</f>
        <v/>
      </c>
      <c r="AO665" t="str">
        <f>IF(ISNUMBER(SEARCH(AO$1,$D665)),"T","")</f>
        <v/>
      </c>
      <c r="AP665" t="str">
        <f>IF(ISNUMBER(SEARCH(AP$1,$D665)),"T","")</f>
        <v/>
      </c>
      <c r="AQ665" t="str">
        <f>IF(ISNUMBER(SEARCH(AQ$1,$D665)),"T","")</f>
        <v/>
      </c>
      <c r="AR665" t="str">
        <f>IF(ISNUMBER(SEARCH(AR$1,$D665)),"T","")</f>
        <v/>
      </c>
      <c r="AS665" t="str">
        <f>IF(ISNUMBER(SEARCH(AS$1,$D665)),"T","")</f>
        <v/>
      </c>
      <c r="AT665" t="str">
        <f>IF(ISNUMBER(SEARCH(AT$1,$D665)),"T","")</f>
        <v/>
      </c>
      <c r="AU665" t="str">
        <f>IF(ISNUMBER(SEARCH(AU$1,$D665)),"T","")</f>
        <v/>
      </c>
      <c r="AV665" t="str">
        <f>IF(ISNUMBER(SEARCH(AV$1,$D665)),"T","")</f>
        <v/>
      </c>
    </row>
    <row r="666" spans="1:48" x14ac:dyDescent="0.85">
      <c r="A666">
        <v>559</v>
      </c>
      <c r="B666" t="s">
        <v>1245</v>
      </c>
      <c r="C666" t="s">
        <v>1247</v>
      </c>
      <c r="D666" t="s">
        <v>1246</v>
      </c>
      <c r="E666">
        <v>5</v>
      </c>
      <c r="F666">
        <v>50</v>
      </c>
      <c r="G666">
        <v>75</v>
      </c>
      <c r="H666">
        <v>70</v>
      </c>
      <c r="I666">
        <v>35</v>
      </c>
      <c r="J666">
        <v>70</v>
      </c>
      <c r="K666">
        <v>48</v>
      </c>
      <c r="L666">
        <f>MAX(G666,I666)</f>
        <v>75</v>
      </c>
      <c r="M666">
        <f>MIN(H666,J666)</f>
        <v>70</v>
      </c>
      <c r="N666" s="1">
        <f>(F666*2+31)/2+60</f>
        <v>125.5</v>
      </c>
      <c r="O666" s="1">
        <f>(L666*2+31)/2+5</f>
        <v>95.5</v>
      </c>
      <c r="P666" s="1">
        <f>(M666*2+31)/2+5</f>
        <v>90.5</v>
      </c>
      <c r="Q666" s="1">
        <f>N666*P666</f>
        <v>11357.75</v>
      </c>
      <c r="R666" s="1">
        <f>((H666*2+31)/2+5)*N666</f>
        <v>11357.75</v>
      </c>
      <c r="S666" s="1">
        <f>((J666*2+31)/2+5)*N666</f>
        <v>11357.75</v>
      </c>
      <c r="T666" s="1">
        <v>197.57143111349282</v>
      </c>
      <c r="U666" s="1">
        <f>IF(T666&lt;200, 0, T666)</f>
        <v>0</v>
      </c>
      <c r="V666" s="5">
        <f>U666*O666</f>
        <v>0</v>
      </c>
      <c r="W666" s="2">
        <f>Q666/(constants!$B$1 * constants!$B$2 * (110/250) * AVERAGE(0.8, 1) * 1.5)</f>
        <v>1.7401401948418653</v>
      </c>
      <c r="X666" s="3">
        <v>0.14059595528316382</v>
      </c>
      <c r="Y666" s="1">
        <f>(W666+X666)*O666</f>
        <v>179.61030233694026</v>
      </c>
      <c r="Z666" s="7">
        <v>1.1000000000000001</v>
      </c>
      <c r="AA666" s="7">
        <v>1</v>
      </c>
      <c r="AB666" s="1">
        <f>Y666*Z666*AA666</f>
        <v>197.5713325706343</v>
      </c>
      <c r="AC666" t="str">
        <f>CONCATENATE("https://wiki.52poke.com/wiki/", B666)</f>
        <v>https://wiki.52poke.com/wiki/滑滑小子</v>
      </c>
      <c r="AD666" s="6">
        <f>(T666-AB666)^2</f>
        <v>9.7106949660500133E-9</v>
      </c>
      <c r="AE666" t="str">
        <f>IF(ISNUMBER(SEARCH(AE$1,$D666)),"T","")</f>
        <v/>
      </c>
      <c r="AF666" t="str">
        <f>IF(ISNUMBER(SEARCH(AF$1,$D666)),"T","")</f>
        <v/>
      </c>
      <c r="AG666" t="str">
        <f>IF(ISNUMBER(SEARCH(AG$1,$D666)),"T","")</f>
        <v/>
      </c>
      <c r="AH666" t="str">
        <f>IF(ISNUMBER(SEARCH(AH$1,$D666)),"T","")</f>
        <v/>
      </c>
      <c r="AI666" t="str">
        <f>IF(ISNUMBER(SEARCH(AI$1,$D666)),"T","")</f>
        <v/>
      </c>
      <c r="AJ666" t="str">
        <f>IF(ISNUMBER(SEARCH(AJ$1,$D666)),"T","")</f>
        <v/>
      </c>
      <c r="AK666" t="str">
        <f>IF(ISNUMBER(SEARCH(AK$1,$D666)),"T","")</f>
        <v>T</v>
      </c>
      <c r="AL666" t="str">
        <f>IF(ISNUMBER(SEARCH(AL$1,$D666)),"T","")</f>
        <v/>
      </c>
      <c r="AM666" t="str">
        <f>IF(ISNUMBER(SEARCH(AM$1,$D666)),"T","")</f>
        <v/>
      </c>
      <c r="AN666" t="str">
        <f>IF(ISNUMBER(SEARCH(AN$1,$D666)),"T","")</f>
        <v/>
      </c>
      <c r="AO666" t="str">
        <f>IF(ISNUMBER(SEARCH(AO$1,$D666)),"T","")</f>
        <v/>
      </c>
      <c r="AP666" t="str">
        <f>IF(ISNUMBER(SEARCH(AP$1,$D666)),"T","")</f>
        <v/>
      </c>
      <c r="AQ666" t="str">
        <f>IF(ISNUMBER(SEARCH(AQ$1,$D666)),"T","")</f>
        <v/>
      </c>
      <c r="AR666" t="str">
        <f>IF(ISNUMBER(SEARCH(AR$1,$D666)),"T","")</f>
        <v/>
      </c>
      <c r="AS666" t="str">
        <f>IF(ISNUMBER(SEARCH(AS$1,$D666)),"T","")</f>
        <v/>
      </c>
      <c r="AT666" t="str">
        <f>IF(ISNUMBER(SEARCH(AT$1,$D666)),"T","")</f>
        <v>T</v>
      </c>
      <c r="AU666" t="str">
        <f>IF(ISNUMBER(SEARCH(AU$1,$D666)),"T","")</f>
        <v/>
      </c>
      <c r="AV666" t="str">
        <f>IF(ISNUMBER(SEARCH(AV$1,$D666)),"T","")</f>
        <v/>
      </c>
    </row>
    <row r="667" spans="1:48" x14ac:dyDescent="0.85">
      <c r="A667">
        <v>554</v>
      </c>
      <c r="B667" t="s">
        <v>1235</v>
      </c>
      <c r="C667" t="s">
        <v>1236</v>
      </c>
      <c r="D667" t="s">
        <v>97</v>
      </c>
      <c r="E667">
        <v>5</v>
      </c>
      <c r="F667">
        <v>70</v>
      </c>
      <c r="G667">
        <v>90</v>
      </c>
      <c r="H667">
        <v>45</v>
      </c>
      <c r="I667">
        <v>15</v>
      </c>
      <c r="J667">
        <v>45</v>
      </c>
      <c r="K667">
        <v>50</v>
      </c>
      <c r="L667">
        <f>MAX(G667,I667)</f>
        <v>90</v>
      </c>
      <c r="M667">
        <f>MIN(H667,J667)</f>
        <v>45</v>
      </c>
      <c r="N667" s="1">
        <f>(F667*2+31)/2+60</f>
        <v>145.5</v>
      </c>
      <c r="O667" s="1">
        <f>(L667*2+31)/2+5</f>
        <v>110.5</v>
      </c>
      <c r="P667" s="1">
        <f>(M667*2+31)/2+5</f>
        <v>65.5</v>
      </c>
      <c r="Q667" s="1">
        <f>N667*P667</f>
        <v>9530.25</v>
      </c>
      <c r="R667" s="1">
        <f>((H667*2+31)/2+5)*N667</f>
        <v>9530.25</v>
      </c>
      <c r="S667" s="1">
        <f>((J667*2+31)/2+5)*N667</f>
        <v>9530.25</v>
      </c>
      <c r="T667" s="1">
        <v>197.02642060173957</v>
      </c>
      <c r="U667" s="1">
        <f>IF(T667&lt;200, 0, T667)</f>
        <v>0</v>
      </c>
      <c r="V667" s="5">
        <f>U667*O667</f>
        <v>0</v>
      </c>
      <c r="W667" s="2">
        <f>Q667/(constants!$B$1 * constants!$B$2 * (110/250) * AVERAGE(0.8, 1) * 1.5)</f>
        <v>1.4601458116168859</v>
      </c>
      <c r="X667" s="3">
        <v>0.16080297429239176</v>
      </c>
      <c r="Y667" s="1">
        <f>(W667+X667)*O667</f>
        <v>179.11484084297518</v>
      </c>
      <c r="Z667" s="7">
        <v>1.1000000000000001</v>
      </c>
      <c r="AA667" s="7">
        <v>1</v>
      </c>
      <c r="AB667" s="1">
        <f>Y667*Z667*AA667</f>
        <v>197.02632492727273</v>
      </c>
      <c r="AC667" t="str">
        <f>CONCATENATE("https://wiki.52poke.com/wiki/", B667)</f>
        <v>https://wiki.52poke.com/wiki/火红不倒翁</v>
      </c>
      <c r="AD667" s="6">
        <f>(T667-AB667)^2</f>
        <v>9.1536036067542653E-9</v>
      </c>
      <c r="AE667" t="str">
        <f>IF(ISNUMBER(SEARCH(AE$1,$D667)),"T","")</f>
        <v/>
      </c>
      <c r="AF667" t="str">
        <f>IF(ISNUMBER(SEARCH(AF$1,$D667)),"T","")</f>
        <v/>
      </c>
      <c r="AG667" t="str">
        <f>IF(ISNUMBER(SEARCH(AG$1,$D667)),"T","")</f>
        <v/>
      </c>
      <c r="AH667" t="str">
        <f>IF(ISNUMBER(SEARCH(AH$1,$D667)),"T","")</f>
        <v/>
      </c>
      <c r="AI667" t="str">
        <f>IF(ISNUMBER(SEARCH(AI$1,$D667)),"T","")</f>
        <v/>
      </c>
      <c r="AJ667" t="str">
        <f>IF(ISNUMBER(SEARCH(AJ$1,$D667)),"T","")</f>
        <v>T</v>
      </c>
      <c r="AK667" t="str">
        <f>IF(ISNUMBER(SEARCH(AK$1,$D667)),"T","")</f>
        <v/>
      </c>
      <c r="AL667" t="str">
        <f>IF(ISNUMBER(SEARCH(AL$1,$D667)),"T","")</f>
        <v/>
      </c>
      <c r="AM667" t="str">
        <f>IF(ISNUMBER(SEARCH(AM$1,$D667)),"T","")</f>
        <v/>
      </c>
      <c r="AN667" t="str">
        <f>IF(ISNUMBER(SEARCH(AN$1,$D667)),"T","")</f>
        <v/>
      </c>
      <c r="AO667" t="str">
        <f>IF(ISNUMBER(SEARCH(AO$1,$D667)),"T","")</f>
        <v/>
      </c>
      <c r="AP667" t="str">
        <f>IF(ISNUMBER(SEARCH(AP$1,$D667)),"T","")</f>
        <v/>
      </c>
      <c r="AQ667" t="str">
        <f>IF(ISNUMBER(SEARCH(AQ$1,$D667)),"T","")</f>
        <v/>
      </c>
      <c r="AR667" t="str">
        <f>IF(ISNUMBER(SEARCH(AR$1,$D667)),"T","")</f>
        <v/>
      </c>
      <c r="AS667" t="str">
        <f>IF(ISNUMBER(SEARCH(AS$1,$D667)),"T","")</f>
        <v/>
      </c>
      <c r="AT667" t="str">
        <f>IF(ISNUMBER(SEARCH(AT$1,$D667)),"T","")</f>
        <v/>
      </c>
      <c r="AU667" t="str">
        <f>IF(ISNUMBER(SEARCH(AU$1,$D667)),"T","")</f>
        <v/>
      </c>
      <c r="AV667" t="str">
        <f>IF(ISNUMBER(SEARCH(AV$1,$D667)),"T","")</f>
        <v/>
      </c>
    </row>
    <row r="668" spans="1:48" x14ac:dyDescent="0.85">
      <c r="A668">
        <v>969</v>
      </c>
      <c r="B668" t="s">
        <v>2140</v>
      </c>
      <c r="C668" t="s">
        <v>2141</v>
      </c>
      <c r="D668" t="s">
        <v>1761</v>
      </c>
      <c r="E668">
        <v>9</v>
      </c>
      <c r="F668">
        <v>48</v>
      </c>
      <c r="G668">
        <v>35</v>
      </c>
      <c r="H668">
        <v>42</v>
      </c>
      <c r="I668">
        <v>105</v>
      </c>
      <c r="J668">
        <v>60</v>
      </c>
      <c r="K668">
        <v>60</v>
      </c>
      <c r="L668">
        <f>MAX(G668,I668)</f>
        <v>105</v>
      </c>
      <c r="M668">
        <f>MIN(H668,J668)</f>
        <v>42</v>
      </c>
      <c r="N668" s="1">
        <f>(F668*2+31)/2+60</f>
        <v>123.5</v>
      </c>
      <c r="O668" s="1">
        <f>(L668*2+31)/2+5</f>
        <v>125.5</v>
      </c>
      <c r="P668" s="1">
        <f>(M668*2+31)/2+5</f>
        <v>62.5</v>
      </c>
      <c r="Q668" s="1">
        <f>N668*P668</f>
        <v>7718.75</v>
      </c>
      <c r="R668" s="1">
        <f>((H668*2+31)/2+5)*N668</f>
        <v>7718.75</v>
      </c>
      <c r="S668" s="1">
        <f>((J668*2+31)/2+5)*N668</f>
        <v>9941.75</v>
      </c>
      <c r="T668" s="1">
        <v>196.29033855133977</v>
      </c>
      <c r="U668" s="1">
        <f>IF(T668&lt;200, 0, T668)</f>
        <v>0</v>
      </c>
      <c r="V668" s="5">
        <f>U668*O668</f>
        <v>0</v>
      </c>
      <c r="W668" s="2">
        <f>Q668/(constants!$B$1 * constants!$B$2 * (110/250) * AVERAGE(0.8, 1) * 1.5)</f>
        <v>1.1826028156048203</v>
      </c>
      <c r="X668" s="3">
        <v>0.23927513110824949</v>
      </c>
      <c r="Y668" s="1">
        <f>(W668+X668)*O668</f>
        <v>178.44568231249025</v>
      </c>
      <c r="Z668" s="7">
        <v>1.1000000000000001</v>
      </c>
      <c r="AA668" s="7">
        <v>1</v>
      </c>
      <c r="AB668" s="1">
        <f>Y668*Z668*AA668</f>
        <v>196.29025054373929</v>
      </c>
      <c r="AC668" t="str">
        <f>CONCATENATE("https://wiki.52poke.com/wiki/", B668)</f>
        <v>https://wiki.52poke.com/wiki/晶光芽</v>
      </c>
      <c r="AD668" s="6">
        <f>(T668-AB668)^2</f>
        <v>7.7453377425795234E-9</v>
      </c>
      <c r="AE668" t="str">
        <f>IF(ISNUMBER(SEARCH(AE$1,$D668)),"T","")</f>
        <v/>
      </c>
      <c r="AF668" t="str">
        <f>IF(ISNUMBER(SEARCH(AF$1,$D668)),"T","")</f>
        <v/>
      </c>
      <c r="AG668" t="str">
        <f>IF(ISNUMBER(SEARCH(AG$1,$D668)),"T","")</f>
        <v/>
      </c>
      <c r="AH668" t="str">
        <f>IF(ISNUMBER(SEARCH(AH$1,$D668)),"T","")</f>
        <v/>
      </c>
      <c r="AI668" t="str">
        <f>IF(ISNUMBER(SEARCH(AI$1,$D668)),"T","")</f>
        <v/>
      </c>
      <c r="AJ668" t="str">
        <f>IF(ISNUMBER(SEARCH(AJ$1,$D668)),"T","")</f>
        <v/>
      </c>
      <c r="AK668" t="str">
        <f>IF(ISNUMBER(SEARCH(AK$1,$D668)),"T","")</f>
        <v/>
      </c>
      <c r="AL668" t="str">
        <f>IF(ISNUMBER(SEARCH(AL$1,$D668)),"T","")</f>
        <v>T</v>
      </c>
      <c r="AM668" t="str">
        <f>IF(ISNUMBER(SEARCH(AM$1,$D668)),"T","")</f>
        <v/>
      </c>
      <c r="AN668" t="str">
        <f>IF(ISNUMBER(SEARCH(AN$1,$D668)),"T","")</f>
        <v/>
      </c>
      <c r="AO668" t="str">
        <f>IF(ISNUMBER(SEARCH(AO$1,$D668)),"T","")</f>
        <v/>
      </c>
      <c r="AP668" t="str">
        <f>IF(ISNUMBER(SEARCH(AP$1,$D668)),"T","")</f>
        <v/>
      </c>
      <c r="AQ668" t="str">
        <f>IF(ISNUMBER(SEARCH(AQ$1,$D668)),"T","")</f>
        <v>T</v>
      </c>
      <c r="AR668" t="str">
        <f>IF(ISNUMBER(SEARCH(AR$1,$D668)),"T","")</f>
        <v/>
      </c>
      <c r="AS668" t="str">
        <f>IF(ISNUMBER(SEARCH(AS$1,$D668)),"T","")</f>
        <v/>
      </c>
      <c r="AT668" t="str">
        <f>IF(ISNUMBER(SEARCH(AT$1,$D668)),"T","")</f>
        <v/>
      </c>
      <c r="AU668" t="str">
        <f>IF(ISNUMBER(SEARCH(AU$1,$D668)),"T","")</f>
        <v/>
      </c>
      <c r="AV668" t="str">
        <f>IF(ISNUMBER(SEARCH(AV$1,$D668)),"T","")</f>
        <v/>
      </c>
    </row>
    <row r="669" spans="1:48" x14ac:dyDescent="0.85">
      <c r="A669">
        <v>536</v>
      </c>
      <c r="B669" t="s">
        <v>1197</v>
      </c>
      <c r="C669" t="s">
        <v>1198</v>
      </c>
      <c r="D669" t="s">
        <v>459</v>
      </c>
      <c r="E669">
        <v>5</v>
      </c>
      <c r="F669">
        <v>75</v>
      </c>
      <c r="G669">
        <v>65</v>
      </c>
      <c r="H669">
        <v>55</v>
      </c>
      <c r="I669">
        <v>65</v>
      </c>
      <c r="J669">
        <v>55</v>
      </c>
      <c r="K669">
        <v>69</v>
      </c>
      <c r="L669">
        <f>MAX(G669,I669)</f>
        <v>65</v>
      </c>
      <c r="M669">
        <f>MIN(H669,J669)</f>
        <v>55</v>
      </c>
      <c r="N669" s="1">
        <f>(F669*2+31)/2+60</f>
        <v>150.5</v>
      </c>
      <c r="O669" s="1">
        <f>(L669*2+31)/2+5</f>
        <v>85.5</v>
      </c>
      <c r="P669" s="1">
        <f>(M669*2+31)/2+5</f>
        <v>75.5</v>
      </c>
      <c r="Q669" s="1">
        <f>N669*P669</f>
        <v>11362.75</v>
      </c>
      <c r="R669" s="1">
        <f>((H669*2+31)/2+5)*N669</f>
        <v>11362.75</v>
      </c>
      <c r="S669" s="1">
        <f>((J669*2+31)/2+5)*N669</f>
        <v>11362.75</v>
      </c>
      <c r="T669" s="1">
        <v>195.88722298161471</v>
      </c>
      <c r="U669" s="1">
        <f>IF(T669&lt;200, 0, T669)</f>
        <v>0</v>
      </c>
      <c r="V669" s="5">
        <f>U669*O669</f>
        <v>0</v>
      </c>
      <c r="W669" s="2">
        <f>Q669/(constants!$B$1 * constants!$B$2 * (110/250) * AVERAGE(0.8, 1) * 1.5)</f>
        <v>1.7409062533459008</v>
      </c>
      <c r="X669" s="3">
        <v>0.34189156396979681</v>
      </c>
      <c r="Y669" s="1">
        <f>(W669+X669)*O669</f>
        <v>178.07921338049215</v>
      </c>
      <c r="Z669" s="7">
        <v>1.1000000000000001</v>
      </c>
      <c r="AA669" s="7">
        <v>1</v>
      </c>
      <c r="AB669" s="1">
        <f>Y669*Z669*AA669</f>
        <v>195.88713471854138</v>
      </c>
      <c r="AC669" t="str">
        <f>CONCATENATE("https://wiki.52poke.com/wiki/", B669)</f>
        <v>https://wiki.52poke.com/wiki/蓝蟾蜍</v>
      </c>
      <c r="AD669" s="6">
        <f>(T669-AB669)^2</f>
        <v>7.7903701149283894E-9</v>
      </c>
      <c r="AE669" t="str">
        <f>IF(ISNUMBER(SEARCH(AE$1,$D669)),"T","")</f>
        <v/>
      </c>
      <c r="AF669" t="str">
        <f>IF(ISNUMBER(SEARCH(AF$1,$D669)),"T","")</f>
        <v/>
      </c>
      <c r="AG669" t="str">
        <f>IF(ISNUMBER(SEARCH(AG$1,$D669)),"T","")</f>
        <v>T</v>
      </c>
      <c r="AH669" t="str">
        <f>IF(ISNUMBER(SEARCH(AH$1,$D669)),"T","")</f>
        <v/>
      </c>
      <c r="AI669" t="str">
        <f>IF(ISNUMBER(SEARCH(AI$1,$D669)),"T","")</f>
        <v/>
      </c>
      <c r="AJ669" t="str">
        <f>IF(ISNUMBER(SEARCH(AJ$1,$D669)),"T","")</f>
        <v/>
      </c>
      <c r="AK669" t="str">
        <f>IF(ISNUMBER(SEARCH(AK$1,$D669)),"T","")</f>
        <v/>
      </c>
      <c r="AL669" t="str">
        <f>IF(ISNUMBER(SEARCH(AL$1,$D669)),"T","")</f>
        <v/>
      </c>
      <c r="AM669" t="str">
        <f>IF(ISNUMBER(SEARCH(AM$1,$D669)),"T","")</f>
        <v>T</v>
      </c>
      <c r="AN669" t="str">
        <f>IF(ISNUMBER(SEARCH(AN$1,$D669)),"T","")</f>
        <v/>
      </c>
      <c r="AO669" t="str">
        <f>IF(ISNUMBER(SEARCH(AO$1,$D669)),"T","")</f>
        <v/>
      </c>
      <c r="AP669" t="str">
        <f>IF(ISNUMBER(SEARCH(AP$1,$D669)),"T","")</f>
        <v/>
      </c>
      <c r="AQ669" t="str">
        <f>IF(ISNUMBER(SEARCH(AQ$1,$D669)),"T","")</f>
        <v/>
      </c>
      <c r="AR669" t="str">
        <f>IF(ISNUMBER(SEARCH(AR$1,$D669)),"T","")</f>
        <v/>
      </c>
      <c r="AS669" t="str">
        <f>IF(ISNUMBER(SEARCH(AS$1,$D669)),"T","")</f>
        <v/>
      </c>
      <c r="AT669" t="str">
        <f>IF(ISNUMBER(SEARCH(AT$1,$D669)),"T","")</f>
        <v/>
      </c>
      <c r="AU669" t="str">
        <f>IF(ISNUMBER(SEARCH(AU$1,$D669)),"T","")</f>
        <v/>
      </c>
      <c r="AV669" t="str">
        <f>IF(ISNUMBER(SEARCH(AV$1,$D669)),"T","")</f>
        <v/>
      </c>
    </row>
    <row r="670" spans="1:48" x14ac:dyDescent="0.85">
      <c r="A670">
        <v>33</v>
      </c>
      <c r="B670" t="s">
        <v>87</v>
      </c>
      <c r="C670" t="s">
        <v>88</v>
      </c>
      <c r="D670" t="s">
        <v>63</v>
      </c>
      <c r="E670">
        <v>1</v>
      </c>
      <c r="F670">
        <v>61</v>
      </c>
      <c r="G670">
        <v>72</v>
      </c>
      <c r="H670">
        <v>57</v>
      </c>
      <c r="I670">
        <v>55</v>
      </c>
      <c r="J670">
        <v>55</v>
      </c>
      <c r="K670">
        <v>65</v>
      </c>
      <c r="L670">
        <f>MAX(G670,I670)</f>
        <v>72</v>
      </c>
      <c r="M670">
        <f>MIN(H670,J670)</f>
        <v>55</v>
      </c>
      <c r="N670" s="1">
        <f>(F670*2+31)/2+60</f>
        <v>136.5</v>
      </c>
      <c r="O670" s="1">
        <f>(L670*2+31)/2+5</f>
        <v>92.5</v>
      </c>
      <c r="P670" s="1">
        <f>(M670*2+31)/2+5</f>
        <v>75.5</v>
      </c>
      <c r="Q670" s="1">
        <f>N670*P670</f>
        <v>10305.75</v>
      </c>
      <c r="R670" s="1">
        <f>((H670*2+31)/2+5)*N670</f>
        <v>10578.75</v>
      </c>
      <c r="S670" s="1">
        <f>((J670*2+31)/2+5)*N670</f>
        <v>10305.75</v>
      </c>
      <c r="T670" s="1">
        <v>193.8353705266218</v>
      </c>
      <c r="U670" s="1">
        <f>IF(T670&lt;200, 0, T670)</f>
        <v>0</v>
      </c>
      <c r="V670" s="5">
        <f>U670*O670</f>
        <v>0</v>
      </c>
      <c r="W670" s="2">
        <f>Q670/(constants!$B$1 * constants!$B$2 * (110/250) * AVERAGE(0.8, 1) * 1.5)</f>
        <v>1.5789614855927938</v>
      </c>
      <c r="X670" s="3">
        <v>0.32605358978859711</v>
      </c>
      <c r="Y670" s="1">
        <f>(W670+X670)*O670</f>
        <v>176.21389447277866</v>
      </c>
      <c r="Z670" s="7">
        <v>1.1000000000000001</v>
      </c>
      <c r="AA670" s="7">
        <v>1</v>
      </c>
      <c r="AB670" s="1">
        <f>Y670*Z670*AA670</f>
        <v>193.83528392005655</v>
      </c>
      <c r="AC670" t="str">
        <f>CONCATENATE("https://wiki.52poke.com/wiki/", B670)</f>
        <v>https://wiki.52poke.com/wiki/尼多力诺</v>
      </c>
      <c r="AD670" s="6">
        <f>(T670-AB670)^2</f>
        <v>7.5006971439510307E-9</v>
      </c>
      <c r="AE670" t="str">
        <f>IF(ISNUMBER(SEARCH(AE$1,$D670)),"T","")</f>
        <v/>
      </c>
      <c r="AF670" t="str">
        <f>IF(ISNUMBER(SEARCH(AF$1,$D670)),"T","")</f>
        <v/>
      </c>
      <c r="AG670" t="str">
        <f>IF(ISNUMBER(SEARCH(AG$1,$D670)),"T","")</f>
        <v/>
      </c>
      <c r="AH670" t="str">
        <f>IF(ISNUMBER(SEARCH(AH$1,$D670)),"T","")</f>
        <v/>
      </c>
      <c r="AI670" t="str">
        <f>IF(ISNUMBER(SEARCH(AI$1,$D670)),"T","")</f>
        <v/>
      </c>
      <c r="AJ670" t="str">
        <f>IF(ISNUMBER(SEARCH(AJ$1,$D670)),"T","")</f>
        <v/>
      </c>
      <c r="AK670" t="str">
        <f>IF(ISNUMBER(SEARCH(AK$1,$D670)),"T","")</f>
        <v/>
      </c>
      <c r="AL670" t="str">
        <f>IF(ISNUMBER(SEARCH(AL$1,$D670)),"T","")</f>
        <v>T</v>
      </c>
      <c r="AM670" t="str">
        <f>IF(ISNUMBER(SEARCH(AM$1,$D670)),"T","")</f>
        <v/>
      </c>
      <c r="AN670" t="str">
        <f>IF(ISNUMBER(SEARCH(AN$1,$D670)),"T","")</f>
        <v/>
      </c>
      <c r="AO670" t="str">
        <f>IF(ISNUMBER(SEARCH(AO$1,$D670)),"T","")</f>
        <v/>
      </c>
      <c r="AP670" t="str">
        <f>IF(ISNUMBER(SEARCH(AP$1,$D670)),"T","")</f>
        <v/>
      </c>
      <c r="AQ670" t="str">
        <f>IF(ISNUMBER(SEARCH(AQ$1,$D670)),"T","")</f>
        <v/>
      </c>
      <c r="AR670" t="str">
        <f>IF(ISNUMBER(SEARCH(AR$1,$D670)),"T","")</f>
        <v/>
      </c>
      <c r="AS670" t="str">
        <f>IF(ISNUMBER(SEARCH(AS$1,$D670)),"T","")</f>
        <v/>
      </c>
      <c r="AT670" t="str">
        <f>IF(ISNUMBER(SEARCH(AT$1,$D670)),"T","")</f>
        <v/>
      </c>
      <c r="AU670" t="str">
        <f>IF(ISNUMBER(SEARCH(AU$1,$D670)),"T","")</f>
        <v/>
      </c>
      <c r="AV670" t="str">
        <f>IF(ISNUMBER(SEARCH(AV$1,$D670)),"T","")</f>
        <v/>
      </c>
    </row>
    <row r="671" spans="1:48" x14ac:dyDescent="0.85">
      <c r="A671">
        <v>541</v>
      </c>
      <c r="B671" t="s">
        <v>1207</v>
      </c>
      <c r="C671" t="s">
        <v>1208</v>
      </c>
      <c r="D671" t="s">
        <v>119</v>
      </c>
      <c r="E671">
        <v>5</v>
      </c>
      <c r="F671">
        <v>55</v>
      </c>
      <c r="G671">
        <v>63</v>
      </c>
      <c r="H671">
        <v>90</v>
      </c>
      <c r="I671">
        <v>50</v>
      </c>
      <c r="J671">
        <v>80</v>
      </c>
      <c r="K671">
        <v>42</v>
      </c>
      <c r="L671">
        <f>MAX(G671,I671)</f>
        <v>63</v>
      </c>
      <c r="M671">
        <f>MIN(H671,J671)</f>
        <v>80</v>
      </c>
      <c r="N671" s="1">
        <f>(F671*2+31)/2+60</f>
        <v>130.5</v>
      </c>
      <c r="O671" s="1">
        <f>(L671*2+31)/2+5</f>
        <v>83.5</v>
      </c>
      <c r="P671" s="1">
        <f>(M671*2+31)/2+5</f>
        <v>100.5</v>
      </c>
      <c r="Q671" s="1">
        <f>N671*P671</f>
        <v>13115.25</v>
      </c>
      <c r="R671" s="1">
        <f>((H671*2+31)/2+5)*N671</f>
        <v>14420.25</v>
      </c>
      <c r="S671" s="1">
        <f>((J671*2+31)/2+5)*N671</f>
        <v>13115.25</v>
      </c>
      <c r="T671" s="1">
        <v>193.69723756467408</v>
      </c>
      <c r="U671" s="1">
        <f>IF(T671&lt;200, 0, T671)</f>
        <v>0</v>
      </c>
      <c r="V671" s="5">
        <f>U671*O671</f>
        <v>0</v>
      </c>
      <c r="W671" s="2">
        <f>Q671/(constants!$B$1 * constants!$B$2 * (110/250) * AVERAGE(0.8, 1) * 1.5)</f>
        <v>2.0094097590103472</v>
      </c>
      <c r="X671" s="3">
        <v>9.9432245036180422E-2</v>
      </c>
      <c r="Y671" s="1">
        <f>(W671+X671)*O671</f>
        <v>176.08830733788506</v>
      </c>
      <c r="Z671" s="7">
        <v>1.1000000000000001</v>
      </c>
      <c r="AA671" s="7">
        <v>1</v>
      </c>
      <c r="AB671" s="1">
        <f>Y671*Z671*AA671</f>
        <v>193.69713807167358</v>
      </c>
      <c r="AC671" t="str">
        <f>CONCATENATE("https://wiki.52poke.com/wiki/", B671)</f>
        <v>https://wiki.52poke.com/wiki/宝包茧</v>
      </c>
      <c r="AD671" s="6">
        <f>(T671-AB671)^2</f>
        <v>9.8988571494750925E-9</v>
      </c>
      <c r="AE671" t="str">
        <f>IF(ISNUMBER(SEARCH(AE$1,$D671)),"T","")</f>
        <v/>
      </c>
      <c r="AF671" t="str">
        <f>IF(ISNUMBER(SEARCH(AF$1,$D671)),"T","")</f>
        <v/>
      </c>
      <c r="AG671" t="str">
        <f>IF(ISNUMBER(SEARCH(AG$1,$D671)),"T","")</f>
        <v/>
      </c>
      <c r="AH671" t="str">
        <f>IF(ISNUMBER(SEARCH(AH$1,$D671)),"T","")</f>
        <v>T</v>
      </c>
      <c r="AI671" t="str">
        <f>IF(ISNUMBER(SEARCH(AI$1,$D671)),"T","")</f>
        <v/>
      </c>
      <c r="AJ671" t="str">
        <f>IF(ISNUMBER(SEARCH(AJ$1,$D671)),"T","")</f>
        <v/>
      </c>
      <c r="AK671" t="str">
        <f>IF(ISNUMBER(SEARCH(AK$1,$D671)),"T","")</f>
        <v/>
      </c>
      <c r="AL671" t="str">
        <f>IF(ISNUMBER(SEARCH(AL$1,$D671)),"T","")</f>
        <v/>
      </c>
      <c r="AM671" t="str">
        <f>IF(ISNUMBER(SEARCH(AM$1,$D671)),"T","")</f>
        <v/>
      </c>
      <c r="AN671" t="str">
        <f>IF(ISNUMBER(SEARCH(AN$1,$D671)),"T","")</f>
        <v/>
      </c>
      <c r="AO671" t="str">
        <f>IF(ISNUMBER(SEARCH(AO$1,$D671)),"T","")</f>
        <v/>
      </c>
      <c r="AP671" t="str">
        <f>IF(ISNUMBER(SEARCH(AP$1,$D671)),"T","")</f>
        <v>T</v>
      </c>
      <c r="AQ671" t="str">
        <f>IF(ISNUMBER(SEARCH(AQ$1,$D671)),"T","")</f>
        <v/>
      </c>
      <c r="AR671" t="str">
        <f>IF(ISNUMBER(SEARCH(AR$1,$D671)),"T","")</f>
        <v/>
      </c>
      <c r="AS671" t="str">
        <f>IF(ISNUMBER(SEARCH(AS$1,$D671)),"T","")</f>
        <v/>
      </c>
      <c r="AT671" t="str">
        <f>IF(ISNUMBER(SEARCH(AT$1,$D671)),"T","")</f>
        <v/>
      </c>
      <c r="AU671" t="str">
        <f>IF(ISNUMBER(SEARCH(AU$1,$D671)),"T","")</f>
        <v/>
      </c>
      <c r="AV671" t="str">
        <f>IF(ISNUMBER(SEARCH(AV$1,$D671)),"T","")</f>
        <v/>
      </c>
    </row>
    <row r="672" spans="1:48" x14ac:dyDescent="0.85">
      <c r="A672">
        <v>202</v>
      </c>
      <c r="B672" t="s">
        <v>474</v>
      </c>
      <c r="C672" t="s">
        <v>475</v>
      </c>
      <c r="D672" t="s">
        <v>160</v>
      </c>
      <c r="E672">
        <v>2</v>
      </c>
      <c r="F672">
        <v>190</v>
      </c>
      <c r="G672">
        <v>33</v>
      </c>
      <c r="H672">
        <v>58</v>
      </c>
      <c r="I672">
        <v>33</v>
      </c>
      <c r="J672">
        <v>58</v>
      </c>
      <c r="K672">
        <v>33</v>
      </c>
      <c r="L672">
        <f>MAX(G672,I672)</f>
        <v>33</v>
      </c>
      <c r="M672">
        <f>MIN(H672,J672)</f>
        <v>58</v>
      </c>
      <c r="N672" s="1">
        <f>(F672*2+31)/2+60</f>
        <v>265.5</v>
      </c>
      <c r="O672" s="1">
        <f>(L672*2+31)/2+5</f>
        <v>53.5</v>
      </c>
      <c r="P672" s="1">
        <f>(M672*2+31)/2+5</f>
        <v>78.5</v>
      </c>
      <c r="Q672" s="1">
        <f>N672*P672</f>
        <v>20841.75</v>
      </c>
      <c r="R672" s="1">
        <f>((H672*2+31)/2+5)*N672</f>
        <v>20841.75</v>
      </c>
      <c r="S672" s="1">
        <f>((J672*2+31)/2+5)*N672</f>
        <v>20841.75</v>
      </c>
      <c r="T672" s="1">
        <v>191.00443173685164</v>
      </c>
      <c r="U672" s="1">
        <f>IF(T672&lt;200, 0, T672)</f>
        <v>0</v>
      </c>
      <c r="V672" s="5">
        <f>U672*O672</f>
        <v>0</v>
      </c>
      <c r="W672" s="2">
        <f>Q672/(constants!$B$1 * constants!$B$2 * (110/250) * AVERAGE(0.8, 1) * 1.5)</f>
        <v>3.1931999652964227</v>
      </c>
      <c r="X672" s="3">
        <v>5.241312620716243E-2</v>
      </c>
      <c r="Y672" s="1">
        <f>(W672+X672)*O672</f>
        <v>173.64030039544181</v>
      </c>
      <c r="Z672" s="7">
        <v>1.1000000000000001</v>
      </c>
      <c r="AA672" s="7">
        <v>1</v>
      </c>
      <c r="AB672" s="1">
        <f>Y672*Z672*AA672</f>
        <v>191.004330434986</v>
      </c>
      <c r="AC672" t="str">
        <f>CONCATENATE("https://wiki.52poke.com/wiki/", B672)</f>
        <v>https://wiki.52poke.com/wiki/果然翁</v>
      </c>
      <c r="AD672" s="6">
        <f>(T672-AB672)^2</f>
        <v>1.0262067982313761E-8</v>
      </c>
      <c r="AE672" t="str">
        <f>IF(ISNUMBER(SEARCH(AE$1,$D672)),"T","")</f>
        <v/>
      </c>
      <c r="AF672" t="str">
        <f>IF(ISNUMBER(SEARCH(AF$1,$D672)),"T","")</f>
        <v/>
      </c>
      <c r="AG672" t="str">
        <f>IF(ISNUMBER(SEARCH(AG$1,$D672)),"T","")</f>
        <v/>
      </c>
      <c r="AH672" t="str">
        <f>IF(ISNUMBER(SEARCH(AH$1,$D672)),"T","")</f>
        <v/>
      </c>
      <c r="AI672" t="str">
        <f>IF(ISNUMBER(SEARCH(AI$1,$D672)),"T","")</f>
        <v/>
      </c>
      <c r="AJ672" t="str">
        <f>IF(ISNUMBER(SEARCH(AJ$1,$D672)),"T","")</f>
        <v/>
      </c>
      <c r="AK672" t="str">
        <f>IF(ISNUMBER(SEARCH(AK$1,$D672)),"T","")</f>
        <v/>
      </c>
      <c r="AL672" t="str">
        <f>IF(ISNUMBER(SEARCH(AL$1,$D672)),"T","")</f>
        <v/>
      </c>
      <c r="AM672" t="str">
        <f>IF(ISNUMBER(SEARCH(AM$1,$D672)),"T","")</f>
        <v/>
      </c>
      <c r="AN672" t="str">
        <f>IF(ISNUMBER(SEARCH(AN$1,$D672)),"T","")</f>
        <v/>
      </c>
      <c r="AO672" t="str">
        <f>IF(ISNUMBER(SEARCH(AO$1,$D672)),"T","")</f>
        <v>T</v>
      </c>
      <c r="AP672" t="str">
        <f>IF(ISNUMBER(SEARCH(AP$1,$D672)),"T","")</f>
        <v/>
      </c>
      <c r="AQ672" t="str">
        <f>IF(ISNUMBER(SEARCH(AQ$1,$D672)),"T","")</f>
        <v/>
      </c>
      <c r="AR672" t="str">
        <f>IF(ISNUMBER(SEARCH(AR$1,$D672)),"T","")</f>
        <v/>
      </c>
      <c r="AS672" t="str">
        <f>IF(ISNUMBER(SEARCH(AS$1,$D672)),"T","")</f>
        <v/>
      </c>
      <c r="AT672" t="str">
        <f>IF(ISNUMBER(SEARCH(AT$1,$D672)),"T","")</f>
        <v/>
      </c>
      <c r="AU672" t="str">
        <f>IF(ISNUMBER(SEARCH(AU$1,$D672)),"T","")</f>
        <v/>
      </c>
      <c r="AV672" t="str">
        <f>IF(ISNUMBER(SEARCH(AV$1,$D672)),"T","")</f>
        <v/>
      </c>
    </row>
    <row r="673" spans="1:48" x14ac:dyDescent="0.85">
      <c r="A673">
        <v>302</v>
      </c>
      <c r="B673" t="s">
        <v>696</v>
      </c>
      <c r="C673" t="s">
        <v>698</v>
      </c>
      <c r="D673" t="s">
        <v>697</v>
      </c>
      <c r="E673">
        <v>3</v>
      </c>
      <c r="F673">
        <v>50</v>
      </c>
      <c r="G673">
        <v>75</v>
      </c>
      <c r="H673">
        <v>75</v>
      </c>
      <c r="I673">
        <v>65</v>
      </c>
      <c r="J673">
        <v>65</v>
      </c>
      <c r="K673">
        <v>50</v>
      </c>
      <c r="L673">
        <f>MAX(G673,I673)</f>
        <v>75</v>
      </c>
      <c r="M673">
        <f>MIN(H673,J673)</f>
        <v>65</v>
      </c>
      <c r="N673" s="1">
        <f>(F673*2+31)/2+60</f>
        <v>125.5</v>
      </c>
      <c r="O673" s="1">
        <f>(L673*2+31)/2+5</f>
        <v>95.5</v>
      </c>
      <c r="P673" s="1">
        <f>(M673*2+31)/2+5</f>
        <v>85.5</v>
      </c>
      <c r="Q673" s="1">
        <f>N673*P673</f>
        <v>10730.25</v>
      </c>
      <c r="R673" s="1">
        <f>((H673*2+31)/2+5)*N673</f>
        <v>11985.25</v>
      </c>
      <c r="S673" s="1">
        <f>((J673*2+31)/2+5)*N673</f>
        <v>10730.25</v>
      </c>
      <c r="T673" s="1">
        <v>190.94595607792769</v>
      </c>
      <c r="U673" s="1">
        <f>IF(T673&lt;200, 0, T673)</f>
        <v>0</v>
      </c>
      <c r="V673" s="5">
        <f>U673*O673</f>
        <v>0</v>
      </c>
      <c r="W673" s="2">
        <f>Q673/(constants!$B$1 * constants!$B$2 * (110/250) * AVERAGE(0.8, 1) * 1.5)</f>
        <v>1.6439998525854087</v>
      </c>
      <c r="X673" s="3">
        <v>0.1736666203267857</v>
      </c>
      <c r="Y673" s="1">
        <f>(W673+X673)*O673</f>
        <v>173.58714816311456</v>
      </c>
      <c r="Z673" s="7">
        <v>1.1000000000000001</v>
      </c>
      <c r="AA673" s="7">
        <v>1</v>
      </c>
      <c r="AB673" s="1">
        <f>Y673*Z673*AA673</f>
        <v>190.94586297942604</v>
      </c>
      <c r="AC673" t="str">
        <f>CONCATENATE("https://wiki.52poke.com/wiki/", B673)</f>
        <v>https://wiki.52poke.com/wiki/勾魂眼</v>
      </c>
      <c r="AD673" s="6">
        <f>(T673-AB673)^2</f>
        <v>8.6673310096531833E-9</v>
      </c>
      <c r="AE673" t="str">
        <f>IF(ISNUMBER(SEARCH(AE$1,$D673)),"T","")</f>
        <v/>
      </c>
      <c r="AF673" t="str">
        <f>IF(ISNUMBER(SEARCH(AF$1,$D673)),"T","")</f>
        <v/>
      </c>
      <c r="AG673" t="str">
        <f>IF(ISNUMBER(SEARCH(AG$1,$D673)),"T","")</f>
        <v/>
      </c>
      <c r="AH673" t="str">
        <f>IF(ISNUMBER(SEARCH(AH$1,$D673)),"T","")</f>
        <v/>
      </c>
      <c r="AI673" t="str">
        <f>IF(ISNUMBER(SEARCH(AI$1,$D673)),"T","")</f>
        <v/>
      </c>
      <c r="AJ673" t="str">
        <f>IF(ISNUMBER(SEARCH(AJ$1,$D673)),"T","")</f>
        <v/>
      </c>
      <c r="AK673" t="str">
        <f>IF(ISNUMBER(SEARCH(AK$1,$D673)),"T","")</f>
        <v/>
      </c>
      <c r="AL673" t="str">
        <f>IF(ISNUMBER(SEARCH(AL$1,$D673)),"T","")</f>
        <v/>
      </c>
      <c r="AM673" t="str">
        <f>IF(ISNUMBER(SEARCH(AM$1,$D673)),"T","")</f>
        <v/>
      </c>
      <c r="AN673" t="str">
        <f>IF(ISNUMBER(SEARCH(AN$1,$D673)),"T","")</f>
        <v/>
      </c>
      <c r="AO673" t="str">
        <f>IF(ISNUMBER(SEARCH(AO$1,$D673)),"T","")</f>
        <v/>
      </c>
      <c r="AP673" t="str">
        <f>IF(ISNUMBER(SEARCH(AP$1,$D673)),"T","")</f>
        <v/>
      </c>
      <c r="AQ673" t="str">
        <f>IF(ISNUMBER(SEARCH(AQ$1,$D673)),"T","")</f>
        <v/>
      </c>
      <c r="AR673" t="str">
        <f>IF(ISNUMBER(SEARCH(AR$1,$D673)),"T","")</f>
        <v>T</v>
      </c>
      <c r="AS673" t="str">
        <f>IF(ISNUMBER(SEARCH(AS$1,$D673)),"T","")</f>
        <v/>
      </c>
      <c r="AT673" t="str">
        <f>IF(ISNUMBER(SEARCH(AT$1,$D673)),"T","")</f>
        <v>T</v>
      </c>
      <c r="AU673" t="str">
        <f>IF(ISNUMBER(SEARCH(AU$1,$D673)),"T","")</f>
        <v/>
      </c>
      <c r="AV673" t="str">
        <f>IF(ISNUMBER(SEARCH(AV$1,$D673)),"T","")</f>
        <v/>
      </c>
    </row>
    <row r="674" spans="1:48" x14ac:dyDescent="0.85">
      <c r="A674">
        <v>345</v>
      </c>
      <c r="B674" t="s">
        <v>791</v>
      </c>
      <c r="C674" t="s">
        <v>793</v>
      </c>
      <c r="D674" t="s">
        <v>792</v>
      </c>
      <c r="E674">
        <v>3</v>
      </c>
      <c r="F674">
        <v>66</v>
      </c>
      <c r="G674">
        <v>41</v>
      </c>
      <c r="H674">
        <v>77</v>
      </c>
      <c r="I674">
        <v>61</v>
      </c>
      <c r="J674">
        <v>87</v>
      </c>
      <c r="K674">
        <v>23</v>
      </c>
      <c r="L674">
        <f>MAX(G674,I674)</f>
        <v>61</v>
      </c>
      <c r="M674">
        <f>MIN(H674,J674)</f>
        <v>77</v>
      </c>
      <c r="N674" s="1">
        <f>(F674*2+31)/2+60</f>
        <v>141.5</v>
      </c>
      <c r="O674" s="1">
        <f>(L674*2+31)/2+5</f>
        <v>81.5</v>
      </c>
      <c r="P674" s="1">
        <f>(M674*2+31)/2+5</f>
        <v>97.5</v>
      </c>
      <c r="Q674" s="1">
        <f>N674*P674</f>
        <v>13796.25</v>
      </c>
      <c r="R674" s="1">
        <f>((H674*2+31)/2+5)*N674</f>
        <v>13796.25</v>
      </c>
      <c r="S674" s="1">
        <f>((J674*2+31)/2+5)*N674</f>
        <v>15211.25</v>
      </c>
      <c r="T674" s="1">
        <v>190.55819525482937</v>
      </c>
      <c r="U674" s="1">
        <f>IF(T674&lt;200, 0, T674)</f>
        <v>0</v>
      </c>
      <c r="V674" s="5">
        <f>U674*O674</f>
        <v>0</v>
      </c>
      <c r="W674" s="2">
        <f>Q674/(constants!$B$1 * constants!$B$2 * (110/250) * AVERAGE(0.8, 1) * 1.5)</f>
        <v>2.1137469272599838</v>
      </c>
      <c r="X674" s="3">
        <v>1.1831356092282364E-2</v>
      </c>
      <c r="Y674" s="1">
        <f>(W674+X674)*O674</f>
        <v>173.23463009320969</v>
      </c>
      <c r="Z674" s="7">
        <v>1.1000000000000001</v>
      </c>
      <c r="AA674" s="7">
        <v>1</v>
      </c>
      <c r="AB674" s="1">
        <f>Y674*Z674*AA674</f>
        <v>190.55809310253068</v>
      </c>
      <c r="AC674" t="str">
        <f>CONCATENATE("https://wiki.52poke.com/wiki/", B674)</f>
        <v>https://wiki.52poke.com/wiki/触手百合</v>
      </c>
      <c r="AD674" s="6">
        <f>(T674-AB674)^2</f>
        <v>1.0435092128588955E-8</v>
      </c>
      <c r="AE674" t="str">
        <f>IF(ISNUMBER(SEARCH(AE$1,$D674)),"T","")</f>
        <v/>
      </c>
      <c r="AF674" t="str">
        <f>IF(ISNUMBER(SEARCH(AF$1,$D674)),"T","")</f>
        <v/>
      </c>
      <c r="AG674" t="str">
        <f>IF(ISNUMBER(SEARCH(AG$1,$D674)),"T","")</f>
        <v/>
      </c>
      <c r="AH674" t="str">
        <f>IF(ISNUMBER(SEARCH(AH$1,$D674)),"T","")</f>
        <v>T</v>
      </c>
      <c r="AI674" t="str">
        <f>IF(ISNUMBER(SEARCH(AI$1,$D674)),"T","")</f>
        <v/>
      </c>
      <c r="AJ674" t="str">
        <f>IF(ISNUMBER(SEARCH(AJ$1,$D674)),"T","")</f>
        <v/>
      </c>
      <c r="AK674" t="str">
        <f>IF(ISNUMBER(SEARCH(AK$1,$D674)),"T","")</f>
        <v/>
      </c>
      <c r="AL674" t="str">
        <f>IF(ISNUMBER(SEARCH(AL$1,$D674)),"T","")</f>
        <v/>
      </c>
      <c r="AM674" t="str">
        <f>IF(ISNUMBER(SEARCH(AM$1,$D674)),"T","")</f>
        <v/>
      </c>
      <c r="AN674" t="str">
        <f>IF(ISNUMBER(SEARCH(AN$1,$D674)),"T","")</f>
        <v/>
      </c>
      <c r="AO674" t="str">
        <f>IF(ISNUMBER(SEARCH(AO$1,$D674)),"T","")</f>
        <v/>
      </c>
      <c r="AP674" t="str">
        <f>IF(ISNUMBER(SEARCH(AP$1,$D674)),"T","")</f>
        <v/>
      </c>
      <c r="AQ674" t="str">
        <f>IF(ISNUMBER(SEARCH(AQ$1,$D674)),"T","")</f>
        <v>T</v>
      </c>
      <c r="AR674" t="str">
        <f>IF(ISNUMBER(SEARCH(AR$1,$D674)),"T","")</f>
        <v/>
      </c>
      <c r="AS674" t="str">
        <f>IF(ISNUMBER(SEARCH(AS$1,$D674)),"T","")</f>
        <v/>
      </c>
      <c r="AT674" t="str">
        <f>IF(ISNUMBER(SEARCH(AT$1,$D674)),"T","")</f>
        <v/>
      </c>
      <c r="AU674" t="str">
        <f>IF(ISNUMBER(SEARCH(AU$1,$D674)),"T","")</f>
        <v/>
      </c>
      <c r="AV674" t="str">
        <f>IF(ISNUMBER(SEARCH(AV$1,$D674)),"T","")</f>
        <v/>
      </c>
    </row>
    <row r="675" spans="1:48" x14ac:dyDescent="0.85">
      <c r="A675">
        <v>305</v>
      </c>
      <c r="B675" t="s">
        <v>705</v>
      </c>
      <c r="C675" t="s">
        <v>706</v>
      </c>
      <c r="D675" t="s">
        <v>703</v>
      </c>
      <c r="E675">
        <v>3</v>
      </c>
      <c r="F675">
        <v>60</v>
      </c>
      <c r="G675">
        <v>90</v>
      </c>
      <c r="H675">
        <v>140</v>
      </c>
      <c r="I675">
        <v>50</v>
      </c>
      <c r="J675">
        <v>50</v>
      </c>
      <c r="K675">
        <v>40</v>
      </c>
      <c r="L675">
        <f>MAX(G675,I675)</f>
        <v>90</v>
      </c>
      <c r="M675">
        <f>MIN(H675,J675)</f>
        <v>50</v>
      </c>
      <c r="N675" s="1">
        <f>(F675*2+31)/2+60</f>
        <v>135.5</v>
      </c>
      <c r="O675" s="1">
        <f>(L675*2+31)/2+5</f>
        <v>110.5</v>
      </c>
      <c r="P675" s="1">
        <f>(M675*2+31)/2+5</f>
        <v>70.5</v>
      </c>
      <c r="Q675" s="1">
        <f>N675*P675</f>
        <v>9552.75</v>
      </c>
      <c r="R675" s="1">
        <f>((H675*2+31)/2+5)*N675</f>
        <v>21747.75</v>
      </c>
      <c r="S675" s="1">
        <f>((J675*2+31)/2+5)*N675</f>
        <v>9552.75</v>
      </c>
      <c r="T675" s="1">
        <v>188.92711316447915</v>
      </c>
      <c r="U675" s="1">
        <f>IF(T675&lt;200, 0, T675)</f>
        <v>0</v>
      </c>
      <c r="V675" s="5">
        <f>U675*O675</f>
        <v>0</v>
      </c>
      <c r="W675" s="2">
        <f>Q675/(constants!$B$1 * constants!$B$2 * (110/250) * AVERAGE(0.8, 1) * 1.5)</f>
        <v>1.4635930748850456</v>
      </c>
      <c r="X675" s="3">
        <v>9.0722163816180923E-2</v>
      </c>
      <c r="Y675" s="1">
        <f>(W675+X675)*O675</f>
        <v>171.75183387648553</v>
      </c>
      <c r="Z675" s="7">
        <v>1.1000000000000001</v>
      </c>
      <c r="AA675" s="7">
        <v>1</v>
      </c>
      <c r="AB675" s="1">
        <f>Y675*Z675*AA675</f>
        <v>188.92701726413409</v>
      </c>
      <c r="AC675" t="str">
        <f>CONCATENATE("https://wiki.52poke.com/wiki/", B675)</f>
        <v>https://wiki.52poke.com/wiki/可多拉</v>
      </c>
      <c r="AD675" s="6">
        <f>(T675-AB675)^2</f>
        <v>9.1968761824176175E-9</v>
      </c>
      <c r="AE675" t="str">
        <f>IF(ISNUMBER(SEARCH(AE$1,$D675)),"T","")</f>
        <v/>
      </c>
      <c r="AF675" t="str">
        <f>IF(ISNUMBER(SEARCH(AF$1,$D675)),"T","")</f>
        <v/>
      </c>
      <c r="AG675" t="str">
        <f>IF(ISNUMBER(SEARCH(AG$1,$D675)),"T","")</f>
        <v/>
      </c>
      <c r="AH675" t="str">
        <f>IF(ISNUMBER(SEARCH(AH$1,$D675)),"T","")</f>
        <v/>
      </c>
      <c r="AI675" t="str">
        <f>IF(ISNUMBER(SEARCH(AI$1,$D675)),"T","")</f>
        <v/>
      </c>
      <c r="AJ675" t="str">
        <f>IF(ISNUMBER(SEARCH(AJ$1,$D675)),"T","")</f>
        <v/>
      </c>
      <c r="AK675" t="str">
        <f>IF(ISNUMBER(SEARCH(AK$1,$D675)),"T","")</f>
        <v/>
      </c>
      <c r="AL675" t="str">
        <f>IF(ISNUMBER(SEARCH(AL$1,$D675)),"T","")</f>
        <v/>
      </c>
      <c r="AM675" t="str">
        <f>IF(ISNUMBER(SEARCH(AM$1,$D675)),"T","")</f>
        <v/>
      </c>
      <c r="AN675" t="str">
        <f>IF(ISNUMBER(SEARCH(AN$1,$D675)),"T","")</f>
        <v/>
      </c>
      <c r="AO675" t="str">
        <f>IF(ISNUMBER(SEARCH(AO$1,$D675)),"T","")</f>
        <v/>
      </c>
      <c r="AP675" t="str">
        <f>IF(ISNUMBER(SEARCH(AP$1,$D675)),"T","")</f>
        <v/>
      </c>
      <c r="AQ675" t="str">
        <f>IF(ISNUMBER(SEARCH(AQ$1,$D675)),"T","")</f>
        <v>T</v>
      </c>
      <c r="AR675" t="str">
        <f>IF(ISNUMBER(SEARCH(AR$1,$D675)),"T","")</f>
        <v/>
      </c>
      <c r="AS675" t="str">
        <f>IF(ISNUMBER(SEARCH(AS$1,$D675)),"T","")</f>
        <v/>
      </c>
      <c r="AT675" t="str">
        <f>IF(ISNUMBER(SEARCH(AT$1,$D675)),"T","")</f>
        <v/>
      </c>
      <c r="AU675" t="str">
        <f>IF(ISNUMBER(SEARCH(AU$1,$D675)),"T","")</f>
        <v>T</v>
      </c>
      <c r="AV675" t="str">
        <f>IF(ISNUMBER(SEARCH(AV$1,$D675)),"T","")</f>
        <v/>
      </c>
    </row>
    <row r="676" spans="1:48" x14ac:dyDescent="0.85">
      <c r="A676">
        <v>303</v>
      </c>
      <c r="B676" t="s">
        <v>699</v>
      </c>
      <c r="C676" t="s">
        <v>701</v>
      </c>
      <c r="D676" t="s">
        <v>700</v>
      </c>
      <c r="E676">
        <v>3</v>
      </c>
      <c r="F676">
        <v>50</v>
      </c>
      <c r="G676">
        <v>85</v>
      </c>
      <c r="H676">
        <v>85</v>
      </c>
      <c r="I676">
        <v>55</v>
      </c>
      <c r="J676">
        <v>55</v>
      </c>
      <c r="K676">
        <v>50</v>
      </c>
      <c r="L676">
        <f>MAX(G676,I676)</f>
        <v>85</v>
      </c>
      <c r="M676">
        <f>MIN(H676,J676)</f>
        <v>55</v>
      </c>
      <c r="N676" s="1">
        <f>(F676*2+31)/2+60</f>
        <v>125.5</v>
      </c>
      <c r="O676" s="1">
        <f>(L676*2+31)/2+5</f>
        <v>105.5</v>
      </c>
      <c r="P676" s="1">
        <f>(M676*2+31)/2+5</f>
        <v>75.5</v>
      </c>
      <c r="Q676" s="1">
        <f>N676*P676</f>
        <v>9475.25</v>
      </c>
      <c r="R676" s="1">
        <f>((H676*2+31)/2+5)*N676</f>
        <v>13240.25</v>
      </c>
      <c r="S676" s="1">
        <f>((J676*2+31)/2+5)*N676</f>
        <v>9475.25</v>
      </c>
      <c r="T676" s="1">
        <v>188.62611156187938</v>
      </c>
      <c r="U676" s="1">
        <f>IF(T676&lt;200, 0, T676)</f>
        <v>0</v>
      </c>
      <c r="V676" s="5">
        <f>U676*O676</f>
        <v>0</v>
      </c>
      <c r="W676" s="2">
        <f>Q676/(constants!$B$1 * constants!$B$2 * (110/250) * AVERAGE(0.8, 1) * 1.5)</f>
        <v>1.4517191680724952</v>
      </c>
      <c r="X676" s="3">
        <v>0.1736666203267857</v>
      </c>
      <c r="Y676" s="1">
        <f>(W676+X676)*O676</f>
        <v>171.47820067612415</v>
      </c>
      <c r="Z676" s="7">
        <v>1.1000000000000001</v>
      </c>
      <c r="AA676" s="7">
        <v>1</v>
      </c>
      <c r="AB676" s="1">
        <f>Y676*Z676*AA676</f>
        <v>188.62602074373658</v>
      </c>
      <c r="AC676" t="str">
        <f>CONCATENATE("https://wiki.52poke.com/wiki/", B676)</f>
        <v>https://wiki.52poke.com/wiki/大嘴娃</v>
      </c>
      <c r="AD676" s="6">
        <f>(T676-AB676)^2</f>
        <v>8.2479350632318413E-9</v>
      </c>
      <c r="AE676" t="str">
        <f>IF(ISNUMBER(SEARCH(AE$1,$D676)),"T","")</f>
        <v/>
      </c>
      <c r="AF676" t="str">
        <f>IF(ISNUMBER(SEARCH(AF$1,$D676)),"T","")</f>
        <v/>
      </c>
      <c r="AG676" t="str">
        <f>IF(ISNUMBER(SEARCH(AG$1,$D676)),"T","")</f>
        <v/>
      </c>
      <c r="AH676" t="str">
        <f>IF(ISNUMBER(SEARCH(AH$1,$D676)),"T","")</f>
        <v/>
      </c>
      <c r="AI676" t="str">
        <f>IF(ISNUMBER(SEARCH(AI$1,$D676)),"T","")</f>
        <v/>
      </c>
      <c r="AJ676" t="str">
        <f>IF(ISNUMBER(SEARCH(AJ$1,$D676)),"T","")</f>
        <v/>
      </c>
      <c r="AK676" t="str">
        <f>IF(ISNUMBER(SEARCH(AK$1,$D676)),"T","")</f>
        <v/>
      </c>
      <c r="AL676" t="str">
        <f>IF(ISNUMBER(SEARCH(AL$1,$D676)),"T","")</f>
        <v/>
      </c>
      <c r="AM676" t="str">
        <f>IF(ISNUMBER(SEARCH(AM$1,$D676)),"T","")</f>
        <v/>
      </c>
      <c r="AN676" t="str">
        <f>IF(ISNUMBER(SEARCH(AN$1,$D676)),"T","")</f>
        <v/>
      </c>
      <c r="AO676" t="str">
        <f>IF(ISNUMBER(SEARCH(AO$1,$D676)),"T","")</f>
        <v/>
      </c>
      <c r="AP676" t="str">
        <f>IF(ISNUMBER(SEARCH(AP$1,$D676)),"T","")</f>
        <v/>
      </c>
      <c r="AQ676" t="str">
        <f>IF(ISNUMBER(SEARCH(AQ$1,$D676)),"T","")</f>
        <v/>
      </c>
      <c r="AR676" t="str">
        <f>IF(ISNUMBER(SEARCH(AR$1,$D676)),"T","")</f>
        <v/>
      </c>
      <c r="AS676" t="str">
        <f>IF(ISNUMBER(SEARCH(AS$1,$D676)),"T","")</f>
        <v/>
      </c>
      <c r="AT676" t="str">
        <f>IF(ISNUMBER(SEARCH(AT$1,$D676)),"T","")</f>
        <v/>
      </c>
      <c r="AU676" t="str">
        <f>IF(ISNUMBER(SEARCH(AU$1,$D676)),"T","")</f>
        <v>T</v>
      </c>
      <c r="AV676" t="str">
        <f>IF(ISNUMBER(SEARCH(AV$1,$D676)),"T","")</f>
        <v>T</v>
      </c>
    </row>
    <row r="677" spans="1:48" x14ac:dyDescent="0.85">
      <c r="A677">
        <v>525</v>
      </c>
      <c r="B677" t="s">
        <v>1175</v>
      </c>
      <c r="C677" t="s">
        <v>1176</v>
      </c>
      <c r="D677" t="s">
        <v>437</v>
      </c>
      <c r="E677">
        <v>5</v>
      </c>
      <c r="F677">
        <v>70</v>
      </c>
      <c r="G677">
        <v>105</v>
      </c>
      <c r="H677">
        <v>105</v>
      </c>
      <c r="I677">
        <v>50</v>
      </c>
      <c r="J677">
        <v>40</v>
      </c>
      <c r="K677">
        <v>20</v>
      </c>
      <c r="L677">
        <f>MAX(G677,I677)</f>
        <v>105</v>
      </c>
      <c r="M677">
        <f>MIN(H677,J677)</f>
        <v>40</v>
      </c>
      <c r="N677" s="1">
        <f>(F677*2+31)/2+60</f>
        <v>145.5</v>
      </c>
      <c r="O677" s="1">
        <f>(L677*2+31)/2+5</f>
        <v>125.5</v>
      </c>
      <c r="P677" s="1">
        <f>(M677*2+31)/2+5</f>
        <v>60.5</v>
      </c>
      <c r="Q677" s="1">
        <f>N677*P677</f>
        <v>8802.75</v>
      </c>
      <c r="R677" s="1">
        <f>((H677*2+31)/2+5)*N677</f>
        <v>18260.25</v>
      </c>
      <c r="S677" s="1">
        <f>((J677*2+31)/2+5)*N677</f>
        <v>8802.75</v>
      </c>
      <c r="T677" s="1">
        <v>187.68785596221409</v>
      </c>
      <c r="U677" s="1">
        <f>IF(T677&lt;200, 0, T677)</f>
        <v>0</v>
      </c>
      <c r="V677" s="5">
        <f>U677*O677</f>
        <v>0</v>
      </c>
      <c r="W677" s="2">
        <f>Q677/(constants!$B$1 * constants!$B$2 * (110/250) * AVERAGE(0.8, 1) * 1.5)</f>
        <v>1.348684299279719</v>
      </c>
      <c r="X677" s="3">
        <v>1.0879305175684362E-2</v>
      </c>
      <c r="Y677" s="1">
        <f>(W677+X677)*O677</f>
        <v>170.62523235915313</v>
      </c>
      <c r="Z677" s="7">
        <v>1.1000000000000001</v>
      </c>
      <c r="AA677" s="7">
        <v>1</v>
      </c>
      <c r="AB677" s="1">
        <f>Y677*Z677*AA677</f>
        <v>187.68775559506847</v>
      </c>
      <c r="AC677" t="str">
        <f>CONCATENATE("https://wiki.52poke.com/wiki/", B677)</f>
        <v>https://wiki.52poke.com/wiki/地幔岩</v>
      </c>
      <c r="AD677" s="6">
        <f>(T677-AB677)^2</f>
        <v>1.0073563919974377E-8</v>
      </c>
      <c r="AE677" t="str">
        <f>IF(ISNUMBER(SEARCH(AE$1,$D677)),"T","")</f>
        <v/>
      </c>
      <c r="AF677" t="str">
        <f>IF(ISNUMBER(SEARCH(AF$1,$D677)),"T","")</f>
        <v/>
      </c>
      <c r="AG677" t="str">
        <f>IF(ISNUMBER(SEARCH(AG$1,$D677)),"T","")</f>
        <v/>
      </c>
      <c r="AH677" t="str">
        <f>IF(ISNUMBER(SEARCH(AH$1,$D677)),"T","")</f>
        <v/>
      </c>
      <c r="AI677" t="str">
        <f>IF(ISNUMBER(SEARCH(AI$1,$D677)),"T","")</f>
        <v/>
      </c>
      <c r="AJ677" t="str">
        <f>IF(ISNUMBER(SEARCH(AJ$1,$D677)),"T","")</f>
        <v/>
      </c>
      <c r="AK677" t="str">
        <f>IF(ISNUMBER(SEARCH(AK$1,$D677)),"T","")</f>
        <v/>
      </c>
      <c r="AL677" t="str">
        <f>IF(ISNUMBER(SEARCH(AL$1,$D677)),"T","")</f>
        <v/>
      </c>
      <c r="AM677" t="str">
        <f>IF(ISNUMBER(SEARCH(AM$1,$D677)),"T","")</f>
        <v/>
      </c>
      <c r="AN677" t="str">
        <f>IF(ISNUMBER(SEARCH(AN$1,$D677)),"T","")</f>
        <v/>
      </c>
      <c r="AO677" t="str">
        <f>IF(ISNUMBER(SEARCH(AO$1,$D677)),"T","")</f>
        <v/>
      </c>
      <c r="AP677" t="str">
        <f>IF(ISNUMBER(SEARCH(AP$1,$D677)),"T","")</f>
        <v/>
      </c>
      <c r="AQ677" t="str">
        <f>IF(ISNUMBER(SEARCH(AQ$1,$D677)),"T","")</f>
        <v>T</v>
      </c>
      <c r="AR677" t="str">
        <f>IF(ISNUMBER(SEARCH(AR$1,$D677)),"T","")</f>
        <v/>
      </c>
      <c r="AS677" t="str">
        <f>IF(ISNUMBER(SEARCH(AS$1,$D677)),"T","")</f>
        <v/>
      </c>
      <c r="AT677" t="str">
        <f>IF(ISNUMBER(SEARCH(AT$1,$D677)),"T","")</f>
        <v/>
      </c>
      <c r="AU677" t="str">
        <f>IF(ISNUMBER(SEARCH(AU$1,$D677)),"T","")</f>
        <v/>
      </c>
      <c r="AV677" t="str">
        <f>IF(ISNUMBER(SEARCH(AV$1,$D677)),"T","")</f>
        <v/>
      </c>
    </row>
    <row r="678" spans="1:48" x14ac:dyDescent="0.85">
      <c r="A678">
        <v>88</v>
      </c>
      <c r="B678" t="s">
        <v>216</v>
      </c>
      <c r="C678" t="s">
        <v>218</v>
      </c>
      <c r="D678" t="s">
        <v>217</v>
      </c>
      <c r="E678">
        <v>1</v>
      </c>
      <c r="F678">
        <v>80</v>
      </c>
      <c r="G678">
        <v>80</v>
      </c>
      <c r="H678">
        <v>50</v>
      </c>
      <c r="I678">
        <v>40</v>
      </c>
      <c r="J678">
        <v>50</v>
      </c>
      <c r="K678">
        <v>25</v>
      </c>
      <c r="L678">
        <f>MAX(G678,I678)</f>
        <v>80</v>
      </c>
      <c r="M678">
        <f>MIN(H678,J678)</f>
        <v>50</v>
      </c>
      <c r="N678" s="1">
        <f>(F678*2+31)/2+60</f>
        <v>155.5</v>
      </c>
      <c r="O678" s="1">
        <f>(L678*2+31)/2+5</f>
        <v>100.5</v>
      </c>
      <c r="P678" s="1">
        <f>(M678*2+31)/2+5</f>
        <v>70.5</v>
      </c>
      <c r="Q678" s="1">
        <f>N678*P678</f>
        <v>10962.75</v>
      </c>
      <c r="R678" s="1">
        <f>((H678*2+31)/2+5)*N678</f>
        <v>10962.75</v>
      </c>
      <c r="S678" s="1">
        <f>((J678*2+31)/2+5)*N678</f>
        <v>10962.75</v>
      </c>
      <c r="T678" s="1">
        <v>187.29928812317704</v>
      </c>
      <c r="U678" s="1">
        <f>IF(T678&lt;200, 0, T678)</f>
        <v>0</v>
      </c>
      <c r="V678" s="5">
        <f>U678*O678</f>
        <v>0</v>
      </c>
      <c r="W678" s="2">
        <f>Q678/(constants!$B$1 * constants!$B$2 * (110/250) * AVERAGE(0.8, 1) * 1.5)</f>
        <v>1.6796215730230599</v>
      </c>
      <c r="X678" s="3">
        <v>1.4627074896996106E-2</v>
      </c>
      <c r="Y678" s="1">
        <f>(W678+X678)*O678</f>
        <v>170.27198911596562</v>
      </c>
      <c r="Z678" s="7">
        <v>1.1000000000000001</v>
      </c>
      <c r="AA678" s="7">
        <v>1</v>
      </c>
      <c r="AB678" s="1">
        <f>Y678*Z678*AA678</f>
        <v>187.2991880275622</v>
      </c>
      <c r="AC678" t="str">
        <f>CONCATENATE("https://wiki.52poke.com/wiki/", B678)</f>
        <v>https://wiki.52poke.com/wiki/臭泥</v>
      </c>
      <c r="AD678" s="6">
        <f>(T678-AB678)^2</f>
        <v>1.0019132110248984E-8</v>
      </c>
      <c r="AE678" t="str">
        <f>IF(ISNUMBER(SEARCH(AE$1,$D678)),"T","")</f>
        <v/>
      </c>
      <c r="AF678" t="str">
        <f>IF(ISNUMBER(SEARCH(AF$1,$D678)),"T","")</f>
        <v/>
      </c>
      <c r="AG678" t="str">
        <f>IF(ISNUMBER(SEARCH(AG$1,$D678)),"T","")</f>
        <v/>
      </c>
      <c r="AH678" t="str">
        <f>IF(ISNUMBER(SEARCH(AH$1,$D678)),"T","")</f>
        <v/>
      </c>
      <c r="AI678" t="str">
        <f>IF(ISNUMBER(SEARCH(AI$1,$D678)),"T","")</f>
        <v/>
      </c>
      <c r="AJ678" t="str">
        <f>IF(ISNUMBER(SEARCH(AJ$1,$D678)),"T","")</f>
        <v/>
      </c>
      <c r="AK678" t="str">
        <f>IF(ISNUMBER(SEARCH(AK$1,$D678)),"T","")</f>
        <v/>
      </c>
      <c r="AL678" t="str">
        <f>IF(ISNUMBER(SEARCH(AL$1,$D678)),"T","")</f>
        <v>T</v>
      </c>
      <c r="AM678" t="str">
        <f>IF(ISNUMBER(SEARCH(AM$1,$D678)),"T","")</f>
        <v/>
      </c>
      <c r="AN678" t="str">
        <f>IF(ISNUMBER(SEARCH(AN$1,$D678)),"T","")</f>
        <v/>
      </c>
      <c r="AO678" t="str">
        <f>IF(ISNUMBER(SEARCH(AO$1,$D678)),"T","")</f>
        <v/>
      </c>
      <c r="AP678" t="str">
        <f>IF(ISNUMBER(SEARCH(AP$1,$D678)),"T","")</f>
        <v/>
      </c>
      <c r="AQ678" t="str">
        <f>IF(ISNUMBER(SEARCH(AQ$1,$D678)),"T","")</f>
        <v/>
      </c>
      <c r="AR678" t="str">
        <f>IF(ISNUMBER(SEARCH(AR$1,$D678)),"T","")</f>
        <v/>
      </c>
      <c r="AS678" t="str">
        <f>IF(ISNUMBER(SEARCH(AS$1,$D678)),"T","")</f>
        <v/>
      </c>
      <c r="AT678" t="str">
        <f>IF(ISNUMBER(SEARCH(AT$1,$D678)),"T","")</f>
        <v>T</v>
      </c>
      <c r="AU678" t="str">
        <f>IF(ISNUMBER(SEARCH(AU$1,$D678)),"T","")</f>
        <v/>
      </c>
      <c r="AV678" t="str">
        <f>IF(ISNUMBER(SEARCH(AV$1,$D678)),"T","")</f>
        <v/>
      </c>
    </row>
    <row r="679" spans="1:48" x14ac:dyDescent="0.85">
      <c r="A679">
        <v>922</v>
      </c>
      <c r="B679" t="s">
        <v>2036</v>
      </c>
      <c r="C679" t="s">
        <v>2038</v>
      </c>
      <c r="D679" t="s">
        <v>2037</v>
      </c>
      <c r="E679">
        <v>9</v>
      </c>
      <c r="F679">
        <v>60</v>
      </c>
      <c r="G679">
        <v>75</v>
      </c>
      <c r="H679">
        <v>40</v>
      </c>
      <c r="I679">
        <v>50</v>
      </c>
      <c r="J679">
        <v>40</v>
      </c>
      <c r="K679">
        <v>85</v>
      </c>
      <c r="L679">
        <f>MAX(G679,I679)</f>
        <v>75</v>
      </c>
      <c r="M679">
        <f>MIN(H679,J679)</f>
        <v>40</v>
      </c>
      <c r="N679" s="1">
        <f>(F679*2+31)/2+60</f>
        <v>135.5</v>
      </c>
      <c r="O679" s="1">
        <f>(L679*2+31)/2+5</f>
        <v>95.5</v>
      </c>
      <c r="P679" s="1">
        <f>(M679*2+31)/2+5</f>
        <v>60.5</v>
      </c>
      <c r="Q679" s="1">
        <f>N679*P679</f>
        <v>8197.75</v>
      </c>
      <c r="R679" s="1">
        <f>((H679*2+31)/2+5)*N679</f>
        <v>8197.75</v>
      </c>
      <c r="S679" s="1">
        <f>((J679*2+31)/2+5)*N679</f>
        <v>8197.75</v>
      </c>
      <c r="T679" s="1">
        <v>187.22732253224285</v>
      </c>
      <c r="U679" s="1">
        <f>IF(T679&lt;200, 0, T679)</f>
        <v>0</v>
      </c>
      <c r="V679" s="5">
        <f>U679*O679</f>
        <v>0</v>
      </c>
      <c r="W679" s="2">
        <f>Q679/(constants!$B$1 * constants!$B$2 * (110/250) * AVERAGE(0.8, 1) * 1.5)</f>
        <v>1.2559912202914223</v>
      </c>
      <c r="X679" s="3">
        <v>0.52627676073079988</v>
      </c>
      <c r="Y679" s="1">
        <f>(W679+X679)*O679</f>
        <v>170.20659218762222</v>
      </c>
      <c r="Z679" s="7">
        <v>1.1000000000000001</v>
      </c>
      <c r="AA679" s="7">
        <v>1</v>
      </c>
      <c r="AB679" s="1">
        <f>Y679*Z679*AA679</f>
        <v>187.22725140638445</v>
      </c>
      <c r="AC679" t="str">
        <f>CONCATENATE("https://wiki.52poke.com/wiki/", B679)</f>
        <v>https://wiki.52poke.com/wiki/布土拨</v>
      </c>
      <c r="AD679" s="6">
        <f>(T679-AB679)^2</f>
        <v>5.0588877328005624E-9</v>
      </c>
      <c r="AE679" t="str">
        <f>IF(ISNUMBER(SEARCH(AE$1,$D679)),"T","")</f>
        <v/>
      </c>
      <c r="AF679" t="str">
        <f>IF(ISNUMBER(SEARCH(AF$1,$D679)),"T","")</f>
        <v/>
      </c>
      <c r="AG679" t="str">
        <f>IF(ISNUMBER(SEARCH(AG$1,$D679)),"T","")</f>
        <v/>
      </c>
      <c r="AH679" t="str">
        <f>IF(ISNUMBER(SEARCH(AH$1,$D679)),"T","")</f>
        <v/>
      </c>
      <c r="AI679" t="str">
        <f>IF(ISNUMBER(SEARCH(AI$1,$D679)),"T","")</f>
        <v>T</v>
      </c>
      <c r="AJ679" t="str">
        <f>IF(ISNUMBER(SEARCH(AJ$1,$D679)),"T","")</f>
        <v/>
      </c>
      <c r="AK679" t="str">
        <f>IF(ISNUMBER(SEARCH(AK$1,$D679)),"T","")</f>
        <v>T</v>
      </c>
      <c r="AL679" t="str">
        <f>IF(ISNUMBER(SEARCH(AL$1,$D679)),"T","")</f>
        <v/>
      </c>
      <c r="AM679" t="str">
        <f>IF(ISNUMBER(SEARCH(AM$1,$D679)),"T","")</f>
        <v/>
      </c>
      <c r="AN679" t="str">
        <f>IF(ISNUMBER(SEARCH(AN$1,$D679)),"T","")</f>
        <v/>
      </c>
      <c r="AO679" t="str">
        <f>IF(ISNUMBER(SEARCH(AO$1,$D679)),"T","")</f>
        <v/>
      </c>
      <c r="AP679" t="str">
        <f>IF(ISNUMBER(SEARCH(AP$1,$D679)),"T","")</f>
        <v/>
      </c>
      <c r="AQ679" t="str">
        <f>IF(ISNUMBER(SEARCH(AQ$1,$D679)),"T","")</f>
        <v/>
      </c>
      <c r="AR679" t="str">
        <f>IF(ISNUMBER(SEARCH(AR$1,$D679)),"T","")</f>
        <v/>
      </c>
      <c r="AS679" t="str">
        <f>IF(ISNUMBER(SEARCH(AS$1,$D679)),"T","")</f>
        <v/>
      </c>
      <c r="AT679" t="str">
        <f>IF(ISNUMBER(SEARCH(AT$1,$D679)),"T","")</f>
        <v/>
      </c>
      <c r="AU679" t="str">
        <f>IF(ISNUMBER(SEARCH(AU$1,$D679)),"T","")</f>
        <v/>
      </c>
      <c r="AV679" t="str">
        <f>IF(ISNUMBER(SEARCH(AV$1,$D679)),"T","")</f>
        <v/>
      </c>
    </row>
    <row r="680" spans="1:48" x14ac:dyDescent="0.85">
      <c r="A680">
        <v>619</v>
      </c>
      <c r="B680" t="s">
        <v>1374</v>
      </c>
      <c r="C680" t="s">
        <v>1375</v>
      </c>
      <c r="D680" t="s">
        <v>143</v>
      </c>
      <c r="E680">
        <v>5</v>
      </c>
      <c r="F680">
        <v>45</v>
      </c>
      <c r="G680">
        <v>85</v>
      </c>
      <c r="H680">
        <v>50</v>
      </c>
      <c r="I680">
        <v>55</v>
      </c>
      <c r="J680">
        <v>50</v>
      </c>
      <c r="K680">
        <v>65</v>
      </c>
      <c r="L680">
        <f>MAX(G680,I680)</f>
        <v>85</v>
      </c>
      <c r="M680">
        <f>MIN(H680,J680)</f>
        <v>50</v>
      </c>
      <c r="N680" s="1">
        <f>(F680*2+31)/2+60</f>
        <v>120.5</v>
      </c>
      <c r="O680" s="1">
        <f>(L680*2+31)/2+5</f>
        <v>105.5</v>
      </c>
      <c r="P680" s="1">
        <f>(M680*2+31)/2+5</f>
        <v>70.5</v>
      </c>
      <c r="Q680" s="1">
        <f>N680*P680</f>
        <v>8495.25</v>
      </c>
      <c r="R680" s="1">
        <f>((H680*2+31)/2+5)*N680</f>
        <v>8495.25</v>
      </c>
      <c r="S680" s="1">
        <f>((J680*2+31)/2+5)*N680</f>
        <v>8495.25</v>
      </c>
      <c r="T680" s="1">
        <v>186.353865118286</v>
      </c>
      <c r="U680" s="1">
        <f>IF(T680&lt;200, 0, T680)</f>
        <v>0</v>
      </c>
      <c r="V680" s="5">
        <f>U680*O680</f>
        <v>0</v>
      </c>
      <c r="W680" s="2">
        <f>Q680/(constants!$B$1 * constants!$B$2 * (110/250) * AVERAGE(0.8, 1) * 1.5)</f>
        <v>1.3015717012815351</v>
      </c>
      <c r="X680" s="3">
        <v>0.30423427625593147</v>
      </c>
      <c r="Y680" s="1">
        <f>(W680+X680)*O680</f>
        <v>169.41253063020272</v>
      </c>
      <c r="Z680" s="7">
        <v>1.1000000000000001</v>
      </c>
      <c r="AA680" s="7">
        <v>1</v>
      </c>
      <c r="AB680" s="1">
        <f>Y680*Z680*AA680</f>
        <v>186.35378369322302</v>
      </c>
      <c r="AC680" t="str">
        <f>CONCATENATE("https://wiki.52poke.com/wiki/", B680)</f>
        <v>https://wiki.52poke.com/wiki/功夫鼬</v>
      </c>
      <c r="AD680" s="6">
        <f>(T680-AB680)^2</f>
        <v>6.6300408801634531E-9</v>
      </c>
      <c r="AE680" t="str">
        <f>IF(ISNUMBER(SEARCH(AE$1,$D680)),"T","")</f>
        <v/>
      </c>
      <c r="AF680" t="str">
        <f>IF(ISNUMBER(SEARCH(AF$1,$D680)),"T","")</f>
        <v/>
      </c>
      <c r="AG680" t="str">
        <f>IF(ISNUMBER(SEARCH(AG$1,$D680)),"T","")</f>
        <v/>
      </c>
      <c r="AH680" t="str">
        <f>IF(ISNUMBER(SEARCH(AH$1,$D680)),"T","")</f>
        <v/>
      </c>
      <c r="AI680" t="str">
        <f>IF(ISNUMBER(SEARCH(AI$1,$D680)),"T","")</f>
        <v/>
      </c>
      <c r="AJ680" t="str">
        <f>IF(ISNUMBER(SEARCH(AJ$1,$D680)),"T","")</f>
        <v/>
      </c>
      <c r="AK680" t="str">
        <f>IF(ISNUMBER(SEARCH(AK$1,$D680)),"T","")</f>
        <v>T</v>
      </c>
      <c r="AL680" t="str">
        <f>IF(ISNUMBER(SEARCH(AL$1,$D680)),"T","")</f>
        <v/>
      </c>
      <c r="AM680" t="str">
        <f>IF(ISNUMBER(SEARCH(AM$1,$D680)),"T","")</f>
        <v/>
      </c>
      <c r="AN680" t="str">
        <f>IF(ISNUMBER(SEARCH(AN$1,$D680)),"T","")</f>
        <v/>
      </c>
      <c r="AO680" t="str">
        <f>IF(ISNUMBER(SEARCH(AO$1,$D680)),"T","")</f>
        <v/>
      </c>
      <c r="AP680" t="str">
        <f>IF(ISNUMBER(SEARCH(AP$1,$D680)),"T","")</f>
        <v/>
      </c>
      <c r="AQ680" t="str">
        <f>IF(ISNUMBER(SEARCH(AQ$1,$D680)),"T","")</f>
        <v/>
      </c>
      <c r="AR680" t="str">
        <f>IF(ISNUMBER(SEARCH(AR$1,$D680)),"T","")</f>
        <v/>
      </c>
      <c r="AS680" t="str">
        <f>IF(ISNUMBER(SEARCH(AS$1,$D680)),"T","")</f>
        <v/>
      </c>
      <c r="AT680" t="str">
        <f>IF(ISNUMBER(SEARCH(AT$1,$D680)),"T","")</f>
        <v/>
      </c>
      <c r="AU680" t="str">
        <f>IF(ISNUMBER(SEARCH(AU$1,$D680)),"T","")</f>
        <v/>
      </c>
      <c r="AV680" t="str">
        <f>IF(ISNUMBER(SEARCH(AV$1,$D680)),"T","")</f>
        <v/>
      </c>
    </row>
    <row r="681" spans="1:48" x14ac:dyDescent="0.85">
      <c r="A681">
        <v>529</v>
      </c>
      <c r="B681" t="s">
        <v>1183</v>
      </c>
      <c r="C681" t="s">
        <v>1184</v>
      </c>
      <c r="D681" t="s">
        <v>255</v>
      </c>
      <c r="E681">
        <v>5</v>
      </c>
      <c r="F681">
        <v>60</v>
      </c>
      <c r="G681">
        <v>85</v>
      </c>
      <c r="H681">
        <v>40</v>
      </c>
      <c r="I681">
        <v>30</v>
      </c>
      <c r="J681">
        <v>45</v>
      </c>
      <c r="K681">
        <v>68</v>
      </c>
      <c r="L681">
        <f>MAX(G681,I681)</f>
        <v>85</v>
      </c>
      <c r="M681">
        <f>MIN(H681,J681)</f>
        <v>40</v>
      </c>
      <c r="N681" s="1">
        <f>(F681*2+31)/2+60</f>
        <v>135.5</v>
      </c>
      <c r="O681" s="1">
        <f>(L681*2+31)/2+5</f>
        <v>105.5</v>
      </c>
      <c r="P681" s="1">
        <f>(M681*2+31)/2+5</f>
        <v>60.5</v>
      </c>
      <c r="Q681" s="1">
        <f>N681*P681</f>
        <v>8197.75</v>
      </c>
      <c r="R681" s="1">
        <f>((H681*2+31)/2+5)*N681</f>
        <v>8197.75</v>
      </c>
      <c r="S681" s="1">
        <f>((J681*2+31)/2+5)*N681</f>
        <v>8875.25</v>
      </c>
      <c r="T681" s="1">
        <v>185.14461011188024</v>
      </c>
      <c r="U681" s="1">
        <f>IF(T681&lt;200, 0, T681)</f>
        <v>0</v>
      </c>
      <c r="V681" s="5">
        <f>U681*O681</f>
        <v>0</v>
      </c>
      <c r="W681" s="2">
        <f>Q681/(constants!$B$1 * constants!$B$2 * (110/250) * AVERAGE(0.8, 1) * 1.5)</f>
        <v>1.2559912202914223</v>
      </c>
      <c r="X681" s="3">
        <v>0.33939466112424321</v>
      </c>
      <c r="Y681" s="1">
        <f>(W681+X681)*O681</f>
        <v>168.31321048935271</v>
      </c>
      <c r="Z681" s="7">
        <v>1.1000000000000001</v>
      </c>
      <c r="AA681" s="7">
        <v>1</v>
      </c>
      <c r="AB681" s="1">
        <f>Y681*Z681*AA681</f>
        <v>185.14453153828799</v>
      </c>
      <c r="AC681" t="str">
        <f>CONCATENATE("https://wiki.52poke.com/wiki/", B681)</f>
        <v>https://wiki.52poke.com/wiki/螺钉地鼠</v>
      </c>
      <c r="AD681" s="6">
        <f>(T681-AB681)^2</f>
        <v>6.1738093987112055E-9</v>
      </c>
      <c r="AE681" t="str">
        <f>IF(ISNUMBER(SEARCH(AE$1,$D681)),"T","")</f>
        <v/>
      </c>
      <c r="AF681" t="str">
        <f>IF(ISNUMBER(SEARCH(AF$1,$D681)),"T","")</f>
        <v/>
      </c>
      <c r="AG681" t="str">
        <f>IF(ISNUMBER(SEARCH(AG$1,$D681)),"T","")</f>
        <v/>
      </c>
      <c r="AH681" t="str">
        <f>IF(ISNUMBER(SEARCH(AH$1,$D681)),"T","")</f>
        <v/>
      </c>
      <c r="AI681" t="str">
        <f>IF(ISNUMBER(SEARCH(AI$1,$D681)),"T","")</f>
        <v/>
      </c>
      <c r="AJ681" t="str">
        <f>IF(ISNUMBER(SEARCH(AJ$1,$D681)),"T","")</f>
        <v/>
      </c>
      <c r="AK681" t="str">
        <f>IF(ISNUMBER(SEARCH(AK$1,$D681)),"T","")</f>
        <v/>
      </c>
      <c r="AL681" t="str">
        <f>IF(ISNUMBER(SEARCH(AL$1,$D681)),"T","")</f>
        <v/>
      </c>
      <c r="AM681" t="str">
        <f>IF(ISNUMBER(SEARCH(AM$1,$D681)),"T","")</f>
        <v>T</v>
      </c>
      <c r="AN681" t="str">
        <f>IF(ISNUMBER(SEARCH(AN$1,$D681)),"T","")</f>
        <v/>
      </c>
      <c r="AO681" t="str">
        <f>IF(ISNUMBER(SEARCH(AO$1,$D681)),"T","")</f>
        <v/>
      </c>
      <c r="AP681" t="str">
        <f>IF(ISNUMBER(SEARCH(AP$1,$D681)),"T","")</f>
        <v/>
      </c>
      <c r="AQ681" t="str">
        <f>IF(ISNUMBER(SEARCH(AQ$1,$D681)),"T","")</f>
        <v/>
      </c>
      <c r="AR681" t="str">
        <f>IF(ISNUMBER(SEARCH(AR$1,$D681)),"T","")</f>
        <v/>
      </c>
      <c r="AS681" t="str">
        <f>IF(ISNUMBER(SEARCH(AS$1,$D681)),"T","")</f>
        <v/>
      </c>
      <c r="AT681" t="str">
        <f>IF(ISNUMBER(SEARCH(AT$1,$D681)),"T","")</f>
        <v/>
      </c>
      <c r="AU681" t="str">
        <f>IF(ISNUMBER(SEARCH(AU$1,$D681)),"T","")</f>
        <v/>
      </c>
      <c r="AV681" t="str">
        <f>IF(ISNUMBER(SEARCH(AV$1,$D681)),"T","")</f>
        <v/>
      </c>
    </row>
    <row r="682" spans="1:48" x14ac:dyDescent="0.85">
      <c r="A682">
        <v>860</v>
      </c>
      <c r="B682" t="s">
        <v>1903</v>
      </c>
      <c r="C682" t="s">
        <v>1904</v>
      </c>
      <c r="D682" t="s">
        <v>1901</v>
      </c>
      <c r="E682">
        <v>8</v>
      </c>
      <c r="F682">
        <v>65</v>
      </c>
      <c r="G682">
        <v>60</v>
      </c>
      <c r="H682">
        <v>45</v>
      </c>
      <c r="I682">
        <v>75</v>
      </c>
      <c r="J682">
        <v>55</v>
      </c>
      <c r="K682">
        <v>70</v>
      </c>
      <c r="L682">
        <f>MAX(G682,I682)</f>
        <v>75</v>
      </c>
      <c r="M682">
        <f>MIN(H682,J682)</f>
        <v>45</v>
      </c>
      <c r="N682" s="1">
        <f>(F682*2+31)/2+60</f>
        <v>140.5</v>
      </c>
      <c r="O682" s="1">
        <f>(L682*2+31)/2+5</f>
        <v>95.5</v>
      </c>
      <c r="P682" s="1">
        <f>(M682*2+31)/2+5</f>
        <v>65.5</v>
      </c>
      <c r="Q682" s="1">
        <f>N682*P682</f>
        <v>9202.75</v>
      </c>
      <c r="R682" s="1">
        <f>((H682*2+31)/2+5)*N682</f>
        <v>9202.75</v>
      </c>
      <c r="S682" s="1">
        <f>((J682*2+31)/2+5)*N682</f>
        <v>10607.75</v>
      </c>
      <c r="T682" s="1">
        <v>184.78458391985603</v>
      </c>
      <c r="U682" s="1">
        <f>IF(T682&lt;200, 0, T682)</f>
        <v>0</v>
      </c>
      <c r="V682" s="5">
        <f>U682*O682</f>
        <v>0</v>
      </c>
      <c r="W682" s="2">
        <f>Q682/(constants!$B$1 * constants!$B$2 * (110/250) * AVERAGE(0.8, 1) * 1.5)</f>
        <v>1.4099689796025601</v>
      </c>
      <c r="X682" s="3">
        <v>0.34904581406093793</v>
      </c>
      <c r="Y682" s="1">
        <f>(W682+X682)*O682</f>
        <v>167.98591279486408</v>
      </c>
      <c r="Z682" s="7">
        <v>1.1000000000000001</v>
      </c>
      <c r="AA682" s="7">
        <v>1</v>
      </c>
      <c r="AB682" s="1">
        <f>Y682*Z682*AA682</f>
        <v>184.78450407435051</v>
      </c>
      <c r="AC682" t="str">
        <f>CONCATENATE("https://wiki.52poke.com/wiki/", B682)</f>
        <v>https://wiki.52poke.com/wiki/诈唬魔</v>
      </c>
      <c r="AD682" s="6">
        <f>(T682-AB682)^2</f>
        <v>6.3753047524861116E-9</v>
      </c>
      <c r="AE682" t="str">
        <f>IF(ISNUMBER(SEARCH(AE$1,$D682)),"T","")</f>
        <v/>
      </c>
      <c r="AF682" t="str">
        <f>IF(ISNUMBER(SEARCH(AF$1,$D682)),"T","")</f>
        <v/>
      </c>
      <c r="AG682" t="str">
        <f>IF(ISNUMBER(SEARCH(AG$1,$D682)),"T","")</f>
        <v/>
      </c>
      <c r="AH682" t="str">
        <f>IF(ISNUMBER(SEARCH(AH$1,$D682)),"T","")</f>
        <v/>
      </c>
      <c r="AI682" t="str">
        <f>IF(ISNUMBER(SEARCH(AI$1,$D682)),"T","")</f>
        <v/>
      </c>
      <c r="AJ682" t="str">
        <f>IF(ISNUMBER(SEARCH(AJ$1,$D682)),"T","")</f>
        <v/>
      </c>
      <c r="AK682" t="str">
        <f>IF(ISNUMBER(SEARCH(AK$1,$D682)),"T","")</f>
        <v/>
      </c>
      <c r="AL682" t="str">
        <f>IF(ISNUMBER(SEARCH(AL$1,$D682)),"T","")</f>
        <v/>
      </c>
      <c r="AM682" t="str">
        <f>IF(ISNUMBER(SEARCH(AM$1,$D682)),"T","")</f>
        <v/>
      </c>
      <c r="AN682" t="str">
        <f>IF(ISNUMBER(SEARCH(AN$1,$D682)),"T","")</f>
        <v/>
      </c>
      <c r="AO682" t="str">
        <f>IF(ISNUMBER(SEARCH(AO$1,$D682)),"T","")</f>
        <v/>
      </c>
      <c r="AP682" t="str">
        <f>IF(ISNUMBER(SEARCH(AP$1,$D682)),"T","")</f>
        <v/>
      </c>
      <c r="AQ682" t="str">
        <f>IF(ISNUMBER(SEARCH(AQ$1,$D682)),"T","")</f>
        <v/>
      </c>
      <c r="AR682" t="str">
        <f>IF(ISNUMBER(SEARCH(AR$1,$D682)),"T","")</f>
        <v/>
      </c>
      <c r="AS682" t="str">
        <f>IF(ISNUMBER(SEARCH(AS$1,$D682)),"T","")</f>
        <v/>
      </c>
      <c r="AT682" t="str">
        <f>IF(ISNUMBER(SEARCH(AT$1,$D682)),"T","")</f>
        <v>T</v>
      </c>
      <c r="AU682" t="str">
        <f>IF(ISNUMBER(SEARCH(AU$1,$D682)),"T","")</f>
        <v/>
      </c>
      <c r="AV682" t="str">
        <f>IF(ISNUMBER(SEARCH(AV$1,$D682)),"T","")</f>
        <v>T</v>
      </c>
    </row>
    <row r="683" spans="1:48" x14ac:dyDescent="0.85">
      <c r="A683">
        <v>417</v>
      </c>
      <c r="B683" t="s">
        <v>944</v>
      </c>
      <c r="C683" t="s">
        <v>945</v>
      </c>
      <c r="D683" t="s">
        <v>68</v>
      </c>
      <c r="E683">
        <v>4</v>
      </c>
      <c r="F683">
        <v>60</v>
      </c>
      <c r="G683">
        <v>45</v>
      </c>
      <c r="H683">
        <v>70</v>
      </c>
      <c r="I683">
        <v>45</v>
      </c>
      <c r="J683">
        <v>90</v>
      </c>
      <c r="K683">
        <v>95</v>
      </c>
      <c r="L683">
        <f>MAX(G683,I683)</f>
        <v>45</v>
      </c>
      <c r="M683">
        <f>MIN(H683,J683)</f>
        <v>70</v>
      </c>
      <c r="N683" s="1">
        <f>(F683*2+31)/2+60</f>
        <v>135.5</v>
      </c>
      <c r="O683" s="1">
        <f>(L683*2+31)/2+5</f>
        <v>65.5</v>
      </c>
      <c r="P683" s="1">
        <f>(M683*2+31)/2+5</f>
        <v>90.5</v>
      </c>
      <c r="Q683" s="1">
        <f>N683*P683</f>
        <v>12262.75</v>
      </c>
      <c r="R683" s="1">
        <f>((H683*2+31)/2+5)*N683</f>
        <v>12262.75</v>
      </c>
      <c r="S683" s="1">
        <f>((J683*2+31)/2+5)*N683</f>
        <v>14972.75</v>
      </c>
      <c r="T683" s="1">
        <v>184.4167776890969</v>
      </c>
      <c r="U683" s="1">
        <f>IF(T683&lt;200, 0, T683)</f>
        <v>0</v>
      </c>
      <c r="V683" s="5">
        <f>U683*O683</f>
        <v>0</v>
      </c>
      <c r="W683" s="2">
        <f>Q683/(constants!$B$1 * constants!$B$2 * (110/250) * AVERAGE(0.8, 1) * 1.5)</f>
        <v>1.8787967840722928</v>
      </c>
      <c r="X683" s="3">
        <v>0.68076886085057864</v>
      </c>
      <c r="Y683" s="1">
        <f>(W683+X683)*O683</f>
        <v>167.65154974244808</v>
      </c>
      <c r="Z683" s="7">
        <v>1.1000000000000001</v>
      </c>
      <c r="AA683" s="7">
        <v>1</v>
      </c>
      <c r="AB683" s="1">
        <f>Y683*Z683*AA683</f>
        <v>184.41670471669292</v>
      </c>
      <c r="AC683" t="str">
        <f>CONCATENATE("https://wiki.52poke.com/wiki/", B683)</f>
        <v>https://wiki.52poke.com/wiki/帕奇利兹</v>
      </c>
      <c r="AD683" s="6">
        <f>(T683-AB683)^2</f>
        <v>5.3249717432471446E-9</v>
      </c>
      <c r="AE683" t="str">
        <f>IF(ISNUMBER(SEARCH(AE$1,$D683)),"T","")</f>
        <v/>
      </c>
      <c r="AF683" t="str">
        <f>IF(ISNUMBER(SEARCH(AF$1,$D683)),"T","")</f>
        <v/>
      </c>
      <c r="AG683" t="str">
        <f>IF(ISNUMBER(SEARCH(AG$1,$D683)),"T","")</f>
        <v/>
      </c>
      <c r="AH683" t="str">
        <f>IF(ISNUMBER(SEARCH(AH$1,$D683)),"T","")</f>
        <v/>
      </c>
      <c r="AI683" t="str">
        <f>IF(ISNUMBER(SEARCH(AI$1,$D683)),"T","")</f>
        <v>T</v>
      </c>
      <c r="AJ683" t="str">
        <f>IF(ISNUMBER(SEARCH(AJ$1,$D683)),"T","")</f>
        <v/>
      </c>
      <c r="AK683" t="str">
        <f>IF(ISNUMBER(SEARCH(AK$1,$D683)),"T","")</f>
        <v/>
      </c>
      <c r="AL683" t="str">
        <f>IF(ISNUMBER(SEARCH(AL$1,$D683)),"T","")</f>
        <v/>
      </c>
      <c r="AM683" t="str">
        <f>IF(ISNUMBER(SEARCH(AM$1,$D683)),"T","")</f>
        <v/>
      </c>
      <c r="AN683" t="str">
        <f>IF(ISNUMBER(SEARCH(AN$1,$D683)),"T","")</f>
        <v/>
      </c>
      <c r="AO683" t="str">
        <f>IF(ISNUMBER(SEARCH(AO$1,$D683)),"T","")</f>
        <v/>
      </c>
      <c r="AP683" t="str">
        <f>IF(ISNUMBER(SEARCH(AP$1,$D683)),"T","")</f>
        <v/>
      </c>
      <c r="AQ683" t="str">
        <f>IF(ISNUMBER(SEARCH(AQ$1,$D683)),"T","")</f>
        <v/>
      </c>
      <c r="AR683" t="str">
        <f>IF(ISNUMBER(SEARCH(AR$1,$D683)),"T","")</f>
        <v/>
      </c>
      <c r="AS683" t="str">
        <f>IF(ISNUMBER(SEARCH(AS$1,$D683)),"T","")</f>
        <v/>
      </c>
      <c r="AT683" t="str">
        <f>IF(ISNUMBER(SEARCH(AT$1,$D683)),"T","")</f>
        <v/>
      </c>
      <c r="AU683" t="str">
        <f>IF(ISNUMBER(SEARCH(AU$1,$D683)),"T","")</f>
        <v/>
      </c>
      <c r="AV683" t="str">
        <f>IF(ISNUMBER(SEARCH(AV$1,$D683)),"T","")</f>
        <v/>
      </c>
    </row>
    <row r="684" spans="1:48" x14ac:dyDescent="0.85">
      <c r="A684">
        <v>242</v>
      </c>
      <c r="B684" t="s">
        <v>567</v>
      </c>
      <c r="C684" t="s">
        <v>568</v>
      </c>
      <c r="D684" t="s">
        <v>265</v>
      </c>
      <c r="E684">
        <v>2</v>
      </c>
      <c r="F684">
        <v>255</v>
      </c>
      <c r="G684">
        <v>10</v>
      </c>
      <c r="H684">
        <v>10</v>
      </c>
      <c r="I684">
        <v>75</v>
      </c>
      <c r="J684">
        <v>135</v>
      </c>
      <c r="K684">
        <v>55</v>
      </c>
      <c r="L684">
        <f>MAX(G684,I684)</f>
        <v>75</v>
      </c>
      <c r="M684">
        <f>MIN(H684,J684)</f>
        <v>10</v>
      </c>
      <c r="N684" s="1">
        <f>(F684*2+31)/2+60</f>
        <v>330.5</v>
      </c>
      <c r="O684" s="1">
        <f>(L684*2+31)/2+5</f>
        <v>95.5</v>
      </c>
      <c r="P684" s="1">
        <f>(M684*2+31)/2+5</f>
        <v>30.5</v>
      </c>
      <c r="Q684" s="1">
        <f>N684*P684</f>
        <v>10080.25</v>
      </c>
      <c r="R684" s="1">
        <f>((H684*2+31)/2+5)*N684</f>
        <v>10080.25</v>
      </c>
      <c r="S684" s="1">
        <f>((J684*2+31)/2+5)*N684</f>
        <v>51392.75</v>
      </c>
      <c r="T684" s="1">
        <v>184.25010639957742</v>
      </c>
      <c r="U684" s="1">
        <f>IF(T684&lt;200, 0, T684)</f>
        <v>0</v>
      </c>
      <c r="V684" s="5">
        <f>U684*O684</f>
        <v>0</v>
      </c>
      <c r="W684" s="2">
        <f>Q684/(constants!$B$1 * constants!$B$2 * (110/250) * AVERAGE(0.8, 1) * 1.5)</f>
        <v>1.5444122470607922</v>
      </c>
      <c r="X684" s="3">
        <v>0.20951463481115962</v>
      </c>
      <c r="Y684" s="1">
        <f>(W684+X684)*O684</f>
        <v>167.5000172187714</v>
      </c>
      <c r="Z684" s="7">
        <v>1.1000000000000001</v>
      </c>
      <c r="AA684" s="7">
        <v>1</v>
      </c>
      <c r="AB684" s="1">
        <f>Y684*Z684*AA684</f>
        <v>184.25001894064857</v>
      </c>
      <c r="AC684" t="str">
        <f>CONCATENATE("https://wiki.52poke.com/wiki/", B684)</f>
        <v>https://wiki.52poke.com/wiki/幸福蛋</v>
      </c>
      <c r="AD684" s="6">
        <f>(T684-AB684)^2</f>
        <v>7.6490642348481979E-9</v>
      </c>
      <c r="AE684" t="str">
        <f>IF(ISNUMBER(SEARCH(AE$1,$D684)),"T","")</f>
        <v>T</v>
      </c>
      <c r="AF684" t="str">
        <f>IF(ISNUMBER(SEARCH(AF$1,$D684)),"T","")</f>
        <v/>
      </c>
      <c r="AG684" t="str">
        <f>IF(ISNUMBER(SEARCH(AG$1,$D684)),"T","")</f>
        <v/>
      </c>
      <c r="AH684" t="str">
        <f>IF(ISNUMBER(SEARCH(AH$1,$D684)),"T","")</f>
        <v/>
      </c>
      <c r="AI684" t="str">
        <f>IF(ISNUMBER(SEARCH(AI$1,$D684)),"T","")</f>
        <v/>
      </c>
      <c r="AJ684" t="str">
        <f>IF(ISNUMBER(SEARCH(AJ$1,$D684)),"T","")</f>
        <v/>
      </c>
      <c r="AK684" t="str">
        <f>IF(ISNUMBER(SEARCH(AK$1,$D684)),"T","")</f>
        <v/>
      </c>
      <c r="AL684" t="str">
        <f>IF(ISNUMBER(SEARCH(AL$1,$D684)),"T","")</f>
        <v/>
      </c>
      <c r="AM684" t="str">
        <f>IF(ISNUMBER(SEARCH(AM$1,$D684)),"T","")</f>
        <v/>
      </c>
      <c r="AN684" t="str">
        <f>IF(ISNUMBER(SEARCH(AN$1,$D684)),"T","")</f>
        <v/>
      </c>
      <c r="AO684" t="str">
        <f>IF(ISNUMBER(SEARCH(AO$1,$D684)),"T","")</f>
        <v/>
      </c>
      <c r="AP684" t="str">
        <f>IF(ISNUMBER(SEARCH(AP$1,$D684)),"T","")</f>
        <v/>
      </c>
      <c r="AQ684" t="str">
        <f>IF(ISNUMBER(SEARCH(AQ$1,$D684)),"T","")</f>
        <v/>
      </c>
      <c r="AR684" t="str">
        <f>IF(ISNUMBER(SEARCH(AR$1,$D684)),"T","")</f>
        <v/>
      </c>
      <c r="AS684" t="str">
        <f>IF(ISNUMBER(SEARCH(AS$1,$D684)),"T","")</f>
        <v/>
      </c>
      <c r="AT684" t="str">
        <f>IF(ISNUMBER(SEARCH(AT$1,$D684)),"T","")</f>
        <v/>
      </c>
      <c r="AU684" t="str">
        <f>IF(ISNUMBER(SEARCH(AU$1,$D684)),"T","")</f>
        <v/>
      </c>
      <c r="AV684" t="str">
        <f>IF(ISNUMBER(SEARCH(AV$1,$D684)),"T","")</f>
        <v/>
      </c>
    </row>
    <row r="685" spans="1:48" x14ac:dyDescent="0.85">
      <c r="A685">
        <v>878</v>
      </c>
      <c r="B685" t="s">
        <v>1942</v>
      </c>
      <c r="C685" t="s">
        <v>1943</v>
      </c>
      <c r="D685" t="s">
        <v>133</v>
      </c>
      <c r="E685">
        <v>8</v>
      </c>
      <c r="F685">
        <v>72</v>
      </c>
      <c r="G685">
        <v>80</v>
      </c>
      <c r="H685">
        <v>49</v>
      </c>
      <c r="I685">
        <v>40</v>
      </c>
      <c r="J685">
        <v>49</v>
      </c>
      <c r="K685">
        <v>40</v>
      </c>
      <c r="L685">
        <f>MAX(G685,I685)</f>
        <v>80</v>
      </c>
      <c r="M685">
        <f>MIN(H685,J685)</f>
        <v>49</v>
      </c>
      <c r="N685" s="1">
        <f>(F685*2+31)/2+60</f>
        <v>147.5</v>
      </c>
      <c r="O685" s="1">
        <f>(L685*2+31)/2+5</f>
        <v>100.5</v>
      </c>
      <c r="P685" s="1">
        <f>(M685*2+31)/2+5</f>
        <v>69.5</v>
      </c>
      <c r="Q685" s="1">
        <f>N685*P685</f>
        <v>10251.25</v>
      </c>
      <c r="R685" s="1">
        <f>((H685*2+31)/2+5)*N685</f>
        <v>10251.25</v>
      </c>
      <c r="S685" s="1">
        <f>((J685*2+31)/2+5)*N685</f>
        <v>10251.25</v>
      </c>
      <c r="T685" s="1">
        <v>182.18010608383571</v>
      </c>
      <c r="U685" s="1">
        <f>IF(T685&lt;200, 0, T685)</f>
        <v>0</v>
      </c>
      <c r="V685" s="5">
        <f>U685*O685</f>
        <v>0</v>
      </c>
      <c r="W685" s="2">
        <f>Q685/(constants!$B$1 * constants!$B$2 * (110/250) * AVERAGE(0.8, 1) * 1.5)</f>
        <v>1.5706114478988067</v>
      </c>
      <c r="X685" s="3">
        <v>7.7330772676374782E-2</v>
      </c>
      <c r="Y685" s="1">
        <f>(W685+X685)*O685</f>
        <v>165.61819316780574</v>
      </c>
      <c r="Z685" s="7">
        <v>1.1000000000000001</v>
      </c>
      <c r="AA685" s="7">
        <v>1</v>
      </c>
      <c r="AB685" s="1">
        <f>Y685*Z685*AA685</f>
        <v>182.18001248458634</v>
      </c>
      <c r="AC685" t="str">
        <f>CONCATENATE("https://wiki.52poke.com/wiki/", B685)</f>
        <v>https://wiki.52poke.com/wiki/铜象</v>
      </c>
      <c r="AD685" s="6">
        <f>(T685-AB685)^2</f>
        <v>8.7608194822579141E-9</v>
      </c>
      <c r="AE685" t="str">
        <f>IF(ISNUMBER(SEARCH(AE$1,$D685)),"T","")</f>
        <v/>
      </c>
      <c r="AF685" t="str">
        <f>IF(ISNUMBER(SEARCH(AF$1,$D685)),"T","")</f>
        <v/>
      </c>
      <c r="AG685" t="str">
        <f>IF(ISNUMBER(SEARCH(AG$1,$D685)),"T","")</f>
        <v/>
      </c>
      <c r="AH685" t="str">
        <f>IF(ISNUMBER(SEARCH(AH$1,$D685)),"T","")</f>
        <v/>
      </c>
      <c r="AI685" t="str">
        <f>IF(ISNUMBER(SEARCH(AI$1,$D685)),"T","")</f>
        <v/>
      </c>
      <c r="AJ685" t="str">
        <f>IF(ISNUMBER(SEARCH(AJ$1,$D685)),"T","")</f>
        <v/>
      </c>
      <c r="AK685" t="str">
        <f>IF(ISNUMBER(SEARCH(AK$1,$D685)),"T","")</f>
        <v/>
      </c>
      <c r="AL685" t="str">
        <f>IF(ISNUMBER(SEARCH(AL$1,$D685)),"T","")</f>
        <v/>
      </c>
      <c r="AM685" t="str">
        <f>IF(ISNUMBER(SEARCH(AM$1,$D685)),"T","")</f>
        <v/>
      </c>
      <c r="AN685" t="str">
        <f>IF(ISNUMBER(SEARCH(AN$1,$D685)),"T","")</f>
        <v/>
      </c>
      <c r="AO685" t="str">
        <f>IF(ISNUMBER(SEARCH(AO$1,$D685)),"T","")</f>
        <v/>
      </c>
      <c r="AP685" t="str">
        <f>IF(ISNUMBER(SEARCH(AP$1,$D685)),"T","")</f>
        <v/>
      </c>
      <c r="AQ685" t="str">
        <f>IF(ISNUMBER(SEARCH(AQ$1,$D685)),"T","")</f>
        <v/>
      </c>
      <c r="AR685" t="str">
        <f>IF(ISNUMBER(SEARCH(AR$1,$D685)),"T","")</f>
        <v/>
      </c>
      <c r="AS685" t="str">
        <f>IF(ISNUMBER(SEARCH(AS$1,$D685)),"T","")</f>
        <v/>
      </c>
      <c r="AT685" t="str">
        <f>IF(ISNUMBER(SEARCH(AT$1,$D685)),"T","")</f>
        <v/>
      </c>
      <c r="AU685" t="str">
        <f>IF(ISNUMBER(SEARCH(AU$1,$D685)),"T","")</f>
        <v>T</v>
      </c>
      <c r="AV685" t="str">
        <f>IF(ISNUMBER(SEARCH(AV$1,$D685)),"T","")</f>
        <v/>
      </c>
    </row>
    <row r="686" spans="1:48" x14ac:dyDescent="0.85">
      <c r="A686">
        <v>759</v>
      </c>
      <c r="B686" t="s">
        <v>1685</v>
      </c>
      <c r="C686" t="s">
        <v>1687</v>
      </c>
      <c r="D686" t="s">
        <v>1686</v>
      </c>
      <c r="E686">
        <v>7</v>
      </c>
      <c r="F686">
        <v>70</v>
      </c>
      <c r="G686">
        <v>75</v>
      </c>
      <c r="H686">
        <v>50</v>
      </c>
      <c r="I686">
        <v>45</v>
      </c>
      <c r="J686">
        <v>50</v>
      </c>
      <c r="K686">
        <v>50</v>
      </c>
      <c r="L686">
        <f>MAX(G686,I686)</f>
        <v>75</v>
      </c>
      <c r="M686">
        <f>MIN(H686,J686)</f>
        <v>50</v>
      </c>
      <c r="N686" s="1">
        <f>(F686*2+31)/2+60</f>
        <v>145.5</v>
      </c>
      <c r="O686" s="1">
        <f>(L686*2+31)/2+5</f>
        <v>95.5</v>
      </c>
      <c r="P686" s="1">
        <f>(M686*2+31)/2+5</f>
        <v>70.5</v>
      </c>
      <c r="Q686" s="1">
        <f>N686*P686</f>
        <v>10257.75</v>
      </c>
      <c r="R686" s="1">
        <f>((H686*2+31)/2+5)*N686</f>
        <v>10257.75</v>
      </c>
      <c r="S686" s="1">
        <f>((J686*2+31)/2+5)*N686</f>
        <v>10257.75</v>
      </c>
      <c r="T686" s="1">
        <v>181.10614806548412</v>
      </c>
      <c r="U686" s="1">
        <f>IF(T686&lt;200, 0, T686)</f>
        <v>0</v>
      </c>
      <c r="V686" s="5">
        <f>U686*O686</f>
        <v>0</v>
      </c>
      <c r="W686" s="2">
        <f>Q686/(constants!$B$1 * constants!$B$2 * (110/250) * AVERAGE(0.8, 1) * 1.5)</f>
        <v>1.5716073239540529</v>
      </c>
      <c r="X686" s="3">
        <v>0.15239133446115927</v>
      </c>
      <c r="Y686" s="1">
        <f>(W686+X686)*O686</f>
        <v>164.64187187865275</v>
      </c>
      <c r="Z686" s="7">
        <v>1.1000000000000001</v>
      </c>
      <c r="AA686" s="7">
        <v>1</v>
      </c>
      <c r="AB686" s="1">
        <f>Y686*Z686*AA686</f>
        <v>181.10605906651804</v>
      </c>
      <c r="AC686" t="str">
        <f>CONCATENATE("https://wiki.52poke.com/wiki/", B686)</f>
        <v>https://wiki.52poke.com/wiki/童偶熊</v>
      </c>
      <c r="AD686" s="6">
        <f>(T686-AB686)^2</f>
        <v>7.9208159629039765E-9</v>
      </c>
      <c r="AE686" t="str">
        <f>IF(ISNUMBER(SEARCH(AE$1,$D686)),"T","")</f>
        <v>T</v>
      </c>
      <c r="AF686" t="str">
        <f>IF(ISNUMBER(SEARCH(AF$1,$D686)),"T","")</f>
        <v/>
      </c>
      <c r="AG686" t="str">
        <f>IF(ISNUMBER(SEARCH(AG$1,$D686)),"T","")</f>
        <v/>
      </c>
      <c r="AH686" t="str">
        <f>IF(ISNUMBER(SEARCH(AH$1,$D686)),"T","")</f>
        <v/>
      </c>
      <c r="AI686" t="str">
        <f>IF(ISNUMBER(SEARCH(AI$1,$D686)),"T","")</f>
        <v/>
      </c>
      <c r="AJ686" t="str">
        <f>IF(ISNUMBER(SEARCH(AJ$1,$D686)),"T","")</f>
        <v/>
      </c>
      <c r="AK686" t="str">
        <f>IF(ISNUMBER(SEARCH(AK$1,$D686)),"T","")</f>
        <v>T</v>
      </c>
      <c r="AL686" t="str">
        <f>IF(ISNUMBER(SEARCH(AL$1,$D686)),"T","")</f>
        <v/>
      </c>
      <c r="AM686" t="str">
        <f>IF(ISNUMBER(SEARCH(AM$1,$D686)),"T","")</f>
        <v/>
      </c>
      <c r="AN686" t="str">
        <f>IF(ISNUMBER(SEARCH(AN$1,$D686)),"T","")</f>
        <v/>
      </c>
      <c r="AO686" t="str">
        <f>IF(ISNUMBER(SEARCH(AO$1,$D686)),"T","")</f>
        <v/>
      </c>
      <c r="AP686" t="str">
        <f>IF(ISNUMBER(SEARCH(AP$1,$D686)),"T","")</f>
        <v/>
      </c>
      <c r="AQ686" t="str">
        <f>IF(ISNUMBER(SEARCH(AQ$1,$D686)),"T","")</f>
        <v/>
      </c>
      <c r="AR686" t="str">
        <f>IF(ISNUMBER(SEARCH(AR$1,$D686)),"T","")</f>
        <v/>
      </c>
      <c r="AS686" t="str">
        <f>IF(ISNUMBER(SEARCH(AS$1,$D686)),"T","")</f>
        <v/>
      </c>
      <c r="AT686" t="str">
        <f>IF(ISNUMBER(SEARCH(AT$1,$D686)),"T","")</f>
        <v/>
      </c>
      <c r="AU686" t="str">
        <f>IF(ISNUMBER(SEARCH(AU$1,$D686)),"T","")</f>
        <v/>
      </c>
      <c r="AV686" t="str">
        <f>IF(ISNUMBER(SEARCH(AV$1,$D686)),"T","")</f>
        <v/>
      </c>
    </row>
    <row r="687" spans="1:48" x14ac:dyDescent="0.85">
      <c r="A687">
        <v>942</v>
      </c>
      <c r="B687" t="s">
        <v>2078</v>
      </c>
      <c r="C687" t="s">
        <v>2079</v>
      </c>
      <c r="D687" t="s">
        <v>136</v>
      </c>
      <c r="E687">
        <v>9</v>
      </c>
      <c r="F687">
        <v>60</v>
      </c>
      <c r="G687">
        <v>78</v>
      </c>
      <c r="H687">
        <v>60</v>
      </c>
      <c r="I687">
        <v>40</v>
      </c>
      <c r="J687">
        <v>51</v>
      </c>
      <c r="K687">
        <v>51</v>
      </c>
      <c r="L687">
        <f>MAX(G687,I687)</f>
        <v>78</v>
      </c>
      <c r="M687">
        <f>MIN(H687,J687)</f>
        <v>51</v>
      </c>
      <c r="N687" s="1">
        <f>(F687*2+31)/2+60</f>
        <v>135.5</v>
      </c>
      <c r="O687" s="1">
        <f>(L687*2+31)/2+5</f>
        <v>98.5</v>
      </c>
      <c r="P687" s="1">
        <f>(M687*2+31)/2+5</f>
        <v>71.5</v>
      </c>
      <c r="Q687" s="1">
        <f>N687*P687</f>
        <v>9688.25</v>
      </c>
      <c r="R687" s="1">
        <f>((H687*2+31)/2+5)*N687</f>
        <v>10907.75</v>
      </c>
      <c r="S687" s="1">
        <f>((J687*2+31)/2+5)*N687</f>
        <v>9688.25</v>
      </c>
      <c r="T687" s="1">
        <v>180.83788223603571</v>
      </c>
      <c r="U687" s="1">
        <f>IF(T687&lt;200, 0, T687)</f>
        <v>0</v>
      </c>
      <c r="V687" s="5">
        <f>U687*O687</f>
        <v>0</v>
      </c>
      <c r="W687" s="2">
        <f>Q687/(constants!$B$1 * constants!$B$2 * (110/250) * AVERAGE(0.8, 1) * 1.5)</f>
        <v>1.4843532603444081</v>
      </c>
      <c r="X687" s="3">
        <v>0.18466192689733474</v>
      </c>
      <c r="Y687" s="1">
        <f>(W687+X687)*O687</f>
        <v>164.39799594331168</v>
      </c>
      <c r="Z687" s="7">
        <v>1.1000000000000001</v>
      </c>
      <c r="AA687" s="7">
        <v>1</v>
      </c>
      <c r="AB687" s="1">
        <f>Y687*Z687*AA687</f>
        <v>180.83779553764288</v>
      </c>
      <c r="AC687" t="str">
        <f>CONCATENATE("https://wiki.52poke.com/wiki/", B687)</f>
        <v>https://wiki.52poke.com/wiki/偶叫獒</v>
      </c>
      <c r="AD687" s="6">
        <f>(T687-AB687)^2</f>
        <v>7.5166113201208927E-9</v>
      </c>
      <c r="AE687" t="str">
        <f>IF(ISNUMBER(SEARCH(AE$1,$D687)),"T","")</f>
        <v/>
      </c>
      <c r="AF687" t="str">
        <f>IF(ISNUMBER(SEARCH(AF$1,$D687)),"T","")</f>
        <v/>
      </c>
      <c r="AG687" t="str">
        <f>IF(ISNUMBER(SEARCH(AG$1,$D687)),"T","")</f>
        <v/>
      </c>
      <c r="AH687" t="str">
        <f>IF(ISNUMBER(SEARCH(AH$1,$D687)),"T","")</f>
        <v/>
      </c>
      <c r="AI687" t="str">
        <f>IF(ISNUMBER(SEARCH(AI$1,$D687)),"T","")</f>
        <v/>
      </c>
      <c r="AJ687" t="str">
        <f>IF(ISNUMBER(SEARCH(AJ$1,$D687)),"T","")</f>
        <v/>
      </c>
      <c r="AK687" t="str">
        <f>IF(ISNUMBER(SEARCH(AK$1,$D687)),"T","")</f>
        <v/>
      </c>
      <c r="AL687" t="str">
        <f>IF(ISNUMBER(SEARCH(AL$1,$D687)),"T","")</f>
        <v/>
      </c>
      <c r="AM687" t="str">
        <f>IF(ISNUMBER(SEARCH(AM$1,$D687)),"T","")</f>
        <v/>
      </c>
      <c r="AN687" t="str">
        <f>IF(ISNUMBER(SEARCH(AN$1,$D687)),"T","")</f>
        <v/>
      </c>
      <c r="AO687" t="str">
        <f>IF(ISNUMBER(SEARCH(AO$1,$D687)),"T","")</f>
        <v/>
      </c>
      <c r="AP687" t="str">
        <f>IF(ISNUMBER(SEARCH(AP$1,$D687)),"T","")</f>
        <v/>
      </c>
      <c r="AQ687" t="str">
        <f>IF(ISNUMBER(SEARCH(AQ$1,$D687)),"T","")</f>
        <v/>
      </c>
      <c r="AR687" t="str">
        <f>IF(ISNUMBER(SEARCH(AR$1,$D687)),"T","")</f>
        <v/>
      </c>
      <c r="AS687" t="str">
        <f>IF(ISNUMBER(SEARCH(AS$1,$D687)),"T","")</f>
        <v/>
      </c>
      <c r="AT687" t="str">
        <f>IF(ISNUMBER(SEARCH(AT$1,$D687)),"T","")</f>
        <v>T</v>
      </c>
      <c r="AU687" t="str">
        <f>IF(ISNUMBER(SEARCH(AU$1,$D687)),"T","")</f>
        <v/>
      </c>
      <c r="AV687" t="str">
        <f>IF(ISNUMBER(SEARCH(AV$1,$D687)),"T","")</f>
        <v/>
      </c>
    </row>
    <row r="688" spans="1:48" x14ac:dyDescent="0.85">
      <c r="A688">
        <v>674</v>
      </c>
      <c r="B688" t="s">
        <v>1496</v>
      </c>
      <c r="C688" t="s">
        <v>1497</v>
      </c>
      <c r="D688" t="s">
        <v>143</v>
      </c>
      <c r="E688">
        <v>6</v>
      </c>
      <c r="F688">
        <v>67</v>
      </c>
      <c r="G688">
        <v>82</v>
      </c>
      <c r="H688">
        <v>62</v>
      </c>
      <c r="I688">
        <v>46</v>
      </c>
      <c r="J688">
        <v>48</v>
      </c>
      <c r="K688">
        <v>43</v>
      </c>
      <c r="L688">
        <f>MAX(G688,I688)</f>
        <v>82</v>
      </c>
      <c r="M688">
        <f>MIN(H688,J688)</f>
        <v>48</v>
      </c>
      <c r="N688" s="1">
        <f>(F688*2+31)/2+60</f>
        <v>142.5</v>
      </c>
      <c r="O688" s="1">
        <f>(L688*2+31)/2+5</f>
        <v>102.5</v>
      </c>
      <c r="P688" s="1">
        <f>(M688*2+31)/2+5</f>
        <v>68.5</v>
      </c>
      <c r="Q688" s="1">
        <f>N688*P688</f>
        <v>9761.25</v>
      </c>
      <c r="R688" s="1">
        <f>((H688*2+31)/2+5)*N688</f>
        <v>11756.25</v>
      </c>
      <c r="S688" s="1">
        <f>((J688*2+31)/2+5)*N688</f>
        <v>9761.25</v>
      </c>
      <c r="T688" s="1">
        <v>180.42229368299064</v>
      </c>
      <c r="U688" s="1">
        <f>IF(T688&lt;200, 0, T688)</f>
        <v>0</v>
      </c>
      <c r="V688" s="5">
        <f>U688*O688</f>
        <v>0</v>
      </c>
      <c r="W688" s="2">
        <f>Q688/(constants!$B$1 * constants!$B$2 * (110/250) * AVERAGE(0.8, 1) * 1.5)</f>
        <v>1.4955377145033266</v>
      </c>
      <c r="X688" s="3">
        <v>0.10465920597612877</v>
      </c>
      <c r="Y688" s="1">
        <f>(W688+X688)*O688</f>
        <v>164.02018434914416</v>
      </c>
      <c r="Z688" s="7">
        <v>1.1000000000000001</v>
      </c>
      <c r="AA688" s="7">
        <v>1</v>
      </c>
      <c r="AB688" s="1">
        <f>Y688*Z688*AA688</f>
        <v>180.42220278405858</v>
      </c>
      <c r="AC688" t="str">
        <f>CONCATENATE("https://wiki.52poke.com/wiki/", B688)</f>
        <v>https://wiki.52poke.com/wiki/顽皮熊猫</v>
      </c>
      <c r="AD688" s="6">
        <f>(T688-AB688)^2</f>
        <v>8.2626158492532181E-9</v>
      </c>
      <c r="AE688" t="str">
        <f>IF(ISNUMBER(SEARCH(AE$1,$D688)),"T","")</f>
        <v/>
      </c>
      <c r="AF688" t="str">
        <f>IF(ISNUMBER(SEARCH(AF$1,$D688)),"T","")</f>
        <v/>
      </c>
      <c r="AG688" t="str">
        <f>IF(ISNUMBER(SEARCH(AG$1,$D688)),"T","")</f>
        <v/>
      </c>
      <c r="AH688" t="str">
        <f>IF(ISNUMBER(SEARCH(AH$1,$D688)),"T","")</f>
        <v/>
      </c>
      <c r="AI688" t="str">
        <f>IF(ISNUMBER(SEARCH(AI$1,$D688)),"T","")</f>
        <v/>
      </c>
      <c r="AJ688" t="str">
        <f>IF(ISNUMBER(SEARCH(AJ$1,$D688)),"T","")</f>
        <v/>
      </c>
      <c r="AK688" t="str">
        <f>IF(ISNUMBER(SEARCH(AK$1,$D688)),"T","")</f>
        <v>T</v>
      </c>
      <c r="AL688" t="str">
        <f>IF(ISNUMBER(SEARCH(AL$1,$D688)),"T","")</f>
        <v/>
      </c>
      <c r="AM688" t="str">
        <f>IF(ISNUMBER(SEARCH(AM$1,$D688)),"T","")</f>
        <v/>
      </c>
      <c r="AN688" t="str">
        <f>IF(ISNUMBER(SEARCH(AN$1,$D688)),"T","")</f>
        <v/>
      </c>
      <c r="AO688" t="str">
        <f>IF(ISNUMBER(SEARCH(AO$1,$D688)),"T","")</f>
        <v/>
      </c>
      <c r="AP688" t="str">
        <f>IF(ISNUMBER(SEARCH(AP$1,$D688)),"T","")</f>
        <v/>
      </c>
      <c r="AQ688" t="str">
        <f>IF(ISNUMBER(SEARCH(AQ$1,$D688)),"T","")</f>
        <v/>
      </c>
      <c r="AR688" t="str">
        <f>IF(ISNUMBER(SEARCH(AR$1,$D688)),"T","")</f>
        <v/>
      </c>
      <c r="AS688" t="str">
        <f>IF(ISNUMBER(SEARCH(AS$1,$D688)),"T","")</f>
        <v/>
      </c>
      <c r="AT688" t="str">
        <f>IF(ISNUMBER(SEARCH(AT$1,$D688)),"T","")</f>
        <v/>
      </c>
      <c r="AU688" t="str">
        <f>IF(ISNUMBER(SEARCH(AU$1,$D688)),"T","")</f>
        <v/>
      </c>
      <c r="AV688" t="str">
        <f>IF(ISNUMBER(SEARCH(AV$1,$D688)),"T","")</f>
        <v/>
      </c>
    </row>
    <row r="689" spans="1:48" x14ac:dyDescent="0.85">
      <c r="A689">
        <v>629</v>
      </c>
      <c r="B689" t="s">
        <v>1395</v>
      </c>
      <c r="C689" t="s">
        <v>1396</v>
      </c>
      <c r="D689" t="s">
        <v>353</v>
      </c>
      <c r="E689">
        <v>5</v>
      </c>
      <c r="F689">
        <v>70</v>
      </c>
      <c r="G689">
        <v>55</v>
      </c>
      <c r="H689">
        <v>75</v>
      </c>
      <c r="I689">
        <v>45</v>
      </c>
      <c r="J689">
        <v>65</v>
      </c>
      <c r="K689">
        <v>60</v>
      </c>
      <c r="L689">
        <f>MAX(G689,I689)</f>
        <v>55</v>
      </c>
      <c r="M689">
        <f>MIN(H689,J689)</f>
        <v>65</v>
      </c>
      <c r="N689" s="1">
        <f>(F689*2+31)/2+60</f>
        <v>145.5</v>
      </c>
      <c r="O689" s="1">
        <f>(L689*2+31)/2+5</f>
        <v>75.5</v>
      </c>
      <c r="P689" s="1">
        <f>(M689*2+31)/2+5</f>
        <v>85.5</v>
      </c>
      <c r="Q689" s="1">
        <f>N689*P689</f>
        <v>12440.25</v>
      </c>
      <c r="R689" s="1">
        <f>((H689*2+31)/2+5)*N689</f>
        <v>13895.25</v>
      </c>
      <c r="S689" s="1">
        <f>((J689*2+31)/2+5)*N689</f>
        <v>12440.25</v>
      </c>
      <c r="T689" s="1">
        <v>179.5016553711018</v>
      </c>
      <c r="U689" s="1">
        <f>IF(T689&lt;200, 0, T689)</f>
        <v>0</v>
      </c>
      <c r="V689" s="5">
        <f>U689*O689</f>
        <v>0</v>
      </c>
      <c r="W689" s="2">
        <f>Q689/(constants!$B$1 * constants!$B$2 * (110/250) * AVERAGE(0.8, 1) * 1.5)</f>
        <v>1.9059918609655535</v>
      </c>
      <c r="X689" s="3">
        <v>0.25537562898455413</v>
      </c>
      <c r="Y689" s="1">
        <f>(W689+X689)*O689</f>
        <v>163.18324549123312</v>
      </c>
      <c r="Z689" s="7">
        <v>1.1000000000000001</v>
      </c>
      <c r="AA689" s="7">
        <v>1</v>
      </c>
      <c r="AB689" s="1">
        <f>Y689*Z689*AA689</f>
        <v>179.50157004035646</v>
      </c>
      <c r="AC689" t="str">
        <f>CONCATENATE("https://wiki.52poke.com/wiki/", B689)</f>
        <v>https://wiki.52poke.com/wiki/秃鹰丫头</v>
      </c>
      <c r="AD689" s="6">
        <f>(T689-AB689)^2</f>
        <v>7.2813361019294513E-9</v>
      </c>
      <c r="AE689" t="str">
        <f>IF(ISNUMBER(SEARCH(AE$1,$D689)),"T","")</f>
        <v/>
      </c>
      <c r="AF689" t="str">
        <f>IF(ISNUMBER(SEARCH(AF$1,$D689)),"T","")</f>
        <v/>
      </c>
      <c r="AG689" t="str">
        <f>IF(ISNUMBER(SEARCH(AG$1,$D689)),"T","")</f>
        <v/>
      </c>
      <c r="AH689" t="str">
        <f>IF(ISNUMBER(SEARCH(AH$1,$D689)),"T","")</f>
        <v/>
      </c>
      <c r="AI689" t="str">
        <f>IF(ISNUMBER(SEARCH(AI$1,$D689)),"T","")</f>
        <v/>
      </c>
      <c r="AJ689" t="str">
        <f>IF(ISNUMBER(SEARCH(AJ$1,$D689)),"T","")</f>
        <v/>
      </c>
      <c r="AK689" t="str">
        <f>IF(ISNUMBER(SEARCH(AK$1,$D689)),"T","")</f>
        <v/>
      </c>
      <c r="AL689" t="str">
        <f>IF(ISNUMBER(SEARCH(AL$1,$D689)),"T","")</f>
        <v/>
      </c>
      <c r="AM689" t="str">
        <f>IF(ISNUMBER(SEARCH(AM$1,$D689)),"T","")</f>
        <v/>
      </c>
      <c r="AN689" t="str">
        <f>IF(ISNUMBER(SEARCH(AN$1,$D689)),"T","")</f>
        <v>T</v>
      </c>
      <c r="AO689" t="str">
        <f>IF(ISNUMBER(SEARCH(AO$1,$D689)),"T","")</f>
        <v/>
      </c>
      <c r="AP689" t="str">
        <f>IF(ISNUMBER(SEARCH(AP$1,$D689)),"T","")</f>
        <v/>
      </c>
      <c r="AQ689" t="str">
        <f>IF(ISNUMBER(SEARCH(AQ$1,$D689)),"T","")</f>
        <v/>
      </c>
      <c r="AR689" t="str">
        <f>IF(ISNUMBER(SEARCH(AR$1,$D689)),"T","")</f>
        <v/>
      </c>
      <c r="AS689" t="str">
        <f>IF(ISNUMBER(SEARCH(AS$1,$D689)),"T","")</f>
        <v/>
      </c>
      <c r="AT689" t="str">
        <f>IF(ISNUMBER(SEARCH(AT$1,$D689)),"T","")</f>
        <v>T</v>
      </c>
      <c r="AU689" t="str">
        <f>IF(ISNUMBER(SEARCH(AU$1,$D689)),"T","")</f>
        <v/>
      </c>
      <c r="AV689" t="str">
        <f>IF(ISNUMBER(SEARCH(AV$1,$D689)),"T","")</f>
        <v/>
      </c>
    </row>
    <row r="690" spans="1:48" x14ac:dyDescent="0.85">
      <c r="A690">
        <v>605</v>
      </c>
      <c r="B690" t="s">
        <v>1345</v>
      </c>
      <c r="C690" t="s">
        <v>1346</v>
      </c>
      <c r="D690" t="s">
        <v>160</v>
      </c>
      <c r="E690">
        <v>5</v>
      </c>
      <c r="F690">
        <v>55</v>
      </c>
      <c r="G690">
        <v>55</v>
      </c>
      <c r="H690">
        <v>55</v>
      </c>
      <c r="I690">
        <v>85</v>
      </c>
      <c r="J690">
        <v>55</v>
      </c>
      <c r="K690">
        <v>30</v>
      </c>
      <c r="L690">
        <f>MAX(G690,I690)</f>
        <v>85</v>
      </c>
      <c r="M690">
        <f>MIN(H690,J690)</f>
        <v>55</v>
      </c>
      <c r="N690" s="1">
        <f>(F690*2+31)/2+60</f>
        <v>130.5</v>
      </c>
      <c r="O690" s="1">
        <f>(L690*2+31)/2+5</f>
        <v>105.5</v>
      </c>
      <c r="P690" s="1">
        <f>(M690*2+31)/2+5</f>
        <v>75.5</v>
      </c>
      <c r="Q690" s="1">
        <f>N690*P690</f>
        <v>9852.75</v>
      </c>
      <c r="R690" s="1">
        <f>((H690*2+31)/2+5)*N690</f>
        <v>9852.75</v>
      </c>
      <c r="S690" s="1">
        <f>((J690*2+31)/2+5)*N690</f>
        <v>9852.75</v>
      </c>
      <c r="T690" s="1">
        <v>178.81739704608668</v>
      </c>
      <c r="U690" s="1">
        <f>IF(T690&lt;200, 0, T690)</f>
        <v>0</v>
      </c>
      <c r="V690" s="5">
        <f>U690*O690</f>
        <v>0</v>
      </c>
      <c r="W690" s="2">
        <f>Q690/(constants!$B$1 * constants!$B$2 * (110/250) * AVERAGE(0.8, 1) * 1.5)</f>
        <v>1.5095565851271764</v>
      </c>
      <c r="X690" s="3">
        <v>3.1307719997262562E-2</v>
      </c>
      <c r="Y690" s="1">
        <f>(W690+X690)*O690</f>
        <v>162.56118419062832</v>
      </c>
      <c r="Z690" s="7">
        <v>1.1000000000000001</v>
      </c>
      <c r="AA690" s="7">
        <v>1</v>
      </c>
      <c r="AB690" s="1">
        <f>Y690*Z690*AA690</f>
        <v>178.81730260969118</v>
      </c>
      <c r="AC690" t="str">
        <f>CONCATENATE("https://wiki.52poke.com/wiki/", B690)</f>
        <v>https://wiki.52poke.com/wiki/小灰怪</v>
      </c>
      <c r="AD690" s="6">
        <f>(T690-AB690)^2</f>
        <v>8.9182327950318844E-9</v>
      </c>
      <c r="AE690" t="str">
        <f>IF(ISNUMBER(SEARCH(AE$1,$D690)),"T","")</f>
        <v/>
      </c>
      <c r="AF690" t="str">
        <f>IF(ISNUMBER(SEARCH(AF$1,$D690)),"T","")</f>
        <v/>
      </c>
      <c r="AG690" t="str">
        <f>IF(ISNUMBER(SEARCH(AG$1,$D690)),"T","")</f>
        <v/>
      </c>
      <c r="AH690" t="str">
        <f>IF(ISNUMBER(SEARCH(AH$1,$D690)),"T","")</f>
        <v/>
      </c>
      <c r="AI690" t="str">
        <f>IF(ISNUMBER(SEARCH(AI$1,$D690)),"T","")</f>
        <v/>
      </c>
      <c r="AJ690" t="str">
        <f>IF(ISNUMBER(SEARCH(AJ$1,$D690)),"T","")</f>
        <v/>
      </c>
      <c r="AK690" t="str">
        <f>IF(ISNUMBER(SEARCH(AK$1,$D690)),"T","")</f>
        <v/>
      </c>
      <c r="AL690" t="str">
        <f>IF(ISNUMBER(SEARCH(AL$1,$D690)),"T","")</f>
        <v/>
      </c>
      <c r="AM690" t="str">
        <f>IF(ISNUMBER(SEARCH(AM$1,$D690)),"T","")</f>
        <v/>
      </c>
      <c r="AN690" t="str">
        <f>IF(ISNUMBER(SEARCH(AN$1,$D690)),"T","")</f>
        <v/>
      </c>
      <c r="AO690" t="str">
        <f>IF(ISNUMBER(SEARCH(AO$1,$D690)),"T","")</f>
        <v>T</v>
      </c>
      <c r="AP690" t="str">
        <f>IF(ISNUMBER(SEARCH(AP$1,$D690)),"T","")</f>
        <v/>
      </c>
      <c r="AQ690" t="str">
        <f>IF(ISNUMBER(SEARCH(AQ$1,$D690)),"T","")</f>
        <v/>
      </c>
      <c r="AR690" t="str">
        <f>IF(ISNUMBER(SEARCH(AR$1,$D690)),"T","")</f>
        <v/>
      </c>
      <c r="AS690" t="str">
        <f>IF(ISNUMBER(SEARCH(AS$1,$D690)),"T","")</f>
        <v/>
      </c>
      <c r="AT690" t="str">
        <f>IF(ISNUMBER(SEARCH(AT$1,$D690)),"T","")</f>
        <v/>
      </c>
      <c r="AU690" t="str">
        <f>IF(ISNUMBER(SEARCH(AU$1,$D690)),"T","")</f>
        <v/>
      </c>
      <c r="AV690" t="str">
        <f>IF(ISNUMBER(SEARCH(AV$1,$D690)),"T","")</f>
        <v/>
      </c>
    </row>
    <row r="691" spans="1:48" x14ac:dyDescent="0.85">
      <c r="A691">
        <v>696</v>
      </c>
      <c r="B691" t="s">
        <v>1545</v>
      </c>
      <c r="C691" t="s">
        <v>1547</v>
      </c>
      <c r="D691" t="s">
        <v>1546</v>
      </c>
      <c r="E691">
        <v>6</v>
      </c>
      <c r="F691">
        <v>58</v>
      </c>
      <c r="G691">
        <v>89</v>
      </c>
      <c r="H691">
        <v>77</v>
      </c>
      <c r="I691">
        <v>45</v>
      </c>
      <c r="J691">
        <v>45</v>
      </c>
      <c r="K691">
        <v>48</v>
      </c>
      <c r="L691">
        <f>MAX(G691,I691)</f>
        <v>89</v>
      </c>
      <c r="M691">
        <f>MIN(H691,J691)</f>
        <v>45</v>
      </c>
      <c r="N691" s="1">
        <f>(F691*2+31)/2+60</f>
        <v>133.5</v>
      </c>
      <c r="O691" s="1">
        <f>(L691*2+31)/2+5</f>
        <v>109.5</v>
      </c>
      <c r="P691" s="1">
        <f>(M691*2+31)/2+5</f>
        <v>65.5</v>
      </c>
      <c r="Q691" s="1">
        <f>N691*P691</f>
        <v>8744.25</v>
      </c>
      <c r="R691" s="1">
        <f>((H691*2+31)/2+5)*N691</f>
        <v>13016.25</v>
      </c>
      <c r="S691" s="1">
        <f>((J691*2+31)/2+5)*N691</f>
        <v>8744.25</v>
      </c>
      <c r="T691" s="1">
        <v>178.0994858713683</v>
      </c>
      <c r="U691" s="1">
        <f>IF(T691&lt;200, 0, T691)</f>
        <v>0</v>
      </c>
      <c r="V691" s="5">
        <f>U691*O691</f>
        <v>0</v>
      </c>
      <c r="W691" s="2">
        <f>Q691/(constants!$B$1 * constants!$B$2 * (110/250) * AVERAGE(0.8, 1) * 1.5)</f>
        <v>1.3397214147825036</v>
      </c>
      <c r="X691" s="3">
        <v>0.13889542940182609</v>
      </c>
      <c r="Y691" s="1">
        <f>(W691+X691)*O691</f>
        <v>161.90854443818409</v>
      </c>
      <c r="Z691" s="7">
        <v>1.1000000000000001</v>
      </c>
      <c r="AA691" s="7">
        <v>1</v>
      </c>
      <c r="AB691" s="1">
        <f>Y691*Z691*AA691</f>
        <v>178.09939888200253</v>
      </c>
      <c r="AC691" t="str">
        <f>CONCATENATE("https://wiki.52poke.com/wiki/", B691)</f>
        <v>https://wiki.52poke.com/wiki/宝宝暴龙</v>
      </c>
      <c r="AD691" s="6">
        <f>(T691-AB691)^2</f>
        <v>7.5671497569521997E-9</v>
      </c>
      <c r="AE691" t="str">
        <f>IF(ISNUMBER(SEARCH(AE$1,$D691)),"T","")</f>
        <v/>
      </c>
      <c r="AF691" t="str">
        <f>IF(ISNUMBER(SEARCH(AF$1,$D691)),"T","")</f>
        <v/>
      </c>
      <c r="AG691" t="str">
        <f>IF(ISNUMBER(SEARCH(AG$1,$D691)),"T","")</f>
        <v/>
      </c>
      <c r="AH691" t="str">
        <f>IF(ISNUMBER(SEARCH(AH$1,$D691)),"T","")</f>
        <v/>
      </c>
      <c r="AI691" t="str">
        <f>IF(ISNUMBER(SEARCH(AI$1,$D691)),"T","")</f>
        <v/>
      </c>
      <c r="AJ691" t="str">
        <f>IF(ISNUMBER(SEARCH(AJ$1,$D691)),"T","")</f>
        <v/>
      </c>
      <c r="AK691" t="str">
        <f>IF(ISNUMBER(SEARCH(AK$1,$D691)),"T","")</f>
        <v/>
      </c>
      <c r="AL691" t="str">
        <f>IF(ISNUMBER(SEARCH(AL$1,$D691)),"T","")</f>
        <v/>
      </c>
      <c r="AM691" t="str">
        <f>IF(ISNUMBER(SEARCH(AM$1,$D691)),"T","")</f>
        <v/>
      </c>
      <c r="AN691" t="str">
        <f>IF(ISNUMBER(SEARCH(AN$1,$D691)),"T","")</f>
        <v/>
      </c>
      <c r="AO691" t="str">
        <f>IF(ISNUMBER(SEARCH(AO$1,$D691)),"T","")</f>
        <v/>
      </c>
      <c r="AP691" t="str">
        <f>IF(ISNUMBER(SEARCH(AP$1,$D691)),"T","")</f>
        <v/>
      </c>
      <c r="AQ691" t="str">
        <f>IF(ISNUMBER(SEARCH(AQ$1,$D691)),"T","")</f>
        <v>T</v>
      </c>
      <c r="AR691" t="str">
        <f>IF(ISNUMBER(SEARCH(AR$1,$D691)),"T","")</f>
        <v/>
      </c>
      <c r="AS691" t="str">
        <f>IF(ISNUMBER(SEARCH(AS$1,$D691)),"T","")</f>
        <v>T</v>
      </c>
      <c r="AT691" t="str">
        <f>IF(ISNUMBER(SEARCH(AT$1,$D691)),"T","")</f>
        <v/>
      </c>
      <c r="AU691" t="str">
        <f>IF(ISNUMBER(SEARCH(AU$1,$D691)),"T","")</f>
        <v/>
      </c>
      <c r="AV691" t="str">
        <f>IF(ISNUMBER(SEARCH(AV$1,$D691)),"T","")</f>
        <v/>
      </c>
    </row>
    <row r="692" spans="1:48" x14ac:dyDescent="0.85">
      <c r="A692">
        <v>120</v>
      </c>
      <c r="B692" t="s">
        <v>292</v>
      </c>
      <c r="C692" t="s">
        <v>293</v>
      </c>
      <c r="D692" t="s">
        <v>25</v>
      </c>
      <c r="E692">
        <v>1</v>
      </c>
      <c r="F692">
        <v>30</v>
      </c>
      <c r="G692">
        <v>45</v>
      </c>
      <c r="H692">
        <v>55</v>
      </c>
      <c r="I692">
        <v>70</v>
      </c>
      <c r="J692">
        <v>55</v>
      </c>
      <c r="K692">
        <v>85</v>
      </c>
      <c r="L692">
        <f>MAX(G692,I692)</f>
        <v>70</v>
      </c>
      <c r="M692">
        <f>MIN(H692,J692)</f>
        <v>55</v>
      </c>
      <c r="N692" s="1">
        <f>(F692*2+31)/2+60</f>
        <v>105.5</v>
      </c>
      <c r="O692" s="1">
        <f>(L692*2+31)/2+5</f>
        <v>90.5</v>
      </c>
      <c r="P692" s="1">
        <f>(M692*2+31)/2+5</f>
        <v>75.5</v>
      </c>
      <c r="Q692" s="1">
        <f>N692*P692</f>
        <v>7965.25</v>
      </c>
      <c r="R692" s="1">
        <f>((H692*2+31)/2+5)*N692</f>
        <v>7965.25</v>
      </c>
      <c r="S692" s="1">
        <f>((J692*2+31)/2+5)*N692</f>
        <v>7965.25</v>
      </c>
      <c r="T692" s="1">
        <v>177.58761660169384</v>
      </c>
      <c r="U692" s="1">
        <f>IF(T692&lt;200, 0, T692)</f>
        <v>0</v>
      </c>
      <c r="V692" s="5">
        <f>U692*O692</f>
        <v>0</v>
      </c>
      <c r="W692" s="2">
        <f>Q692/(constants!$B$1 * constants!$B$2 * (110/250) * AVERAGE(0.8, 1) * 1.5)</f>
        <v>1.2203694998537711</v>
      </c>
      <c r="X692" s="3">
        <v>0.56353357509670565</v>
      </c>
      <c r="Y692" s="1">
        <f>(W692+X692)*O692</f>
        <v>161.44322828301816</v>
      </c>
      <c r="Z692" s="7">
        <v>1.1000000000000001</v>
      </c>
      <c r="AA692" s="7">
        <v>1</v>
      </c>
      <c r="AB692" s="1">
        <f>Y692*Z692*AA692</f>
        <v>177.58755111131998</v>
      </c>
      <c r="AC692" t="str">
        <f>CONCATENATE("https://wiki.52poke.com/wiki/", B692)</f>
        <v>https://wiki.52poke.com/wiki/海星星</v>
      </c>
      <c r="AD692" s="6">
        <f>(T692-AB692)^2</f>
        <v>4.2889890678499498E-9</v>
      </c>
      <c r="AE692" t="str">
        <f>IF(ISNUMBER(SEARCH(AE$1,$D692)),"T","")</f>
        <v/>
      </c>
      <c r="AF692" t="str">
        <f>IF(ISNUMBER(SEARCH(AF$1,$D692)),"T","")</f>
        <v/>
      </c>
      <c r="AG692" t="str">
        <f>IF(ISNUMBER(SEARCH(AG$1,$D692)),"T","")</f>
        <v>T</v>
      </c>
      <c r="AH692" t="str">
        <f>IF(ISNUMBER(SEARCH(AH$1,$D692)),"T","")</f>
        <v/>
      </c>
      <c r="AI692" t="str">
        <f>IF(ISNUMBER(SEARCH(AI$1,$D692)),"T","")</f>
        <v/>
      </c>
      <c r="AJ692" t="str">
        <f>IF(ISNUMBER(SEARCH(AJ$1,$D692)),"T","")</f>
        <v/>
      </c>
      <c r="AK692" t="str">
        <f>IF(ISNUMBER(SEARCH(AK$1,$D692)),"T","")</f>
        <v/>
      </c>
      <c r="AL692" t="str">
        <f>IF(ISNUMBER(SEARCH(AL$1,$D692)),"T","")</f>
        <v/>
      </c>
      <c r="AM692" t="str">
        <f>IF(ISNUMBER(SEARCH(AM$1,$D692)),"T","")</f>
        <v/>
      </c>
      <c r="AN692" t="str">
        <f>IF(ISNUMBER(SEARCH(AN$1,$D692)),"T","")</f>
        <v/>
      </c>
      <c r="AO692" t="str">
        <f>IF(ISNUMBER(SEARCH(AO$1,$D692)),"T","")</f>
        <v/>
      </c>
      <c r="AP692" t="str">
        <f>IF(ISNUMBER(SEARCH(AP$1,$D692)),"T","")</f>
        <v/>
      </c>
      <c r="AQ692" t="str">
        <f>IF(ISNUMBER(SEARCH(AQ$1,$D692)),"T","")</f>
        <v/>
      </c>
      <c r="AR692" t="str">
        <f>IF(ISNUMBER(SEARCH(AR$1,$D692)),"T","")</f>
        <v/>
      </c>
      <c r="AS692" t="str">
        <f>IF(ISNUMBER(SEARCH(AS$1,$D692)),"T","")</f>
        <v/>
      </c>
      <c r="AT692" t="str">
        <f>IF(ISNUMBER(SEARCH(AT$1,$D692)),"T","")</f>
        <v/>
      </c>
      <c r="AU692" t="str">
        <f>IF(ISNUMBER(SEARCH(AU$1,$D692)),"T","")</f>
        <v/>
      </c>
      <c r="AV692" t="str">
        <f>IF(ISNUMBER(SEARCH(AV$1,$D692)),"T","")</f>
        <v/>
      </c>
    </row>
    <row r="693" spans="1:48" x14ac:dyDescent="0.85">
      <c r="A693">
        <v>397</v>
      </c>
      <c r="B693" t="s">
        <v>903</v>
      </c>
      <c r="C693" t="s">
        <v>904</v>
      </c>
      <c r="D693" t="s">
        <v>47</v>
      </c>
      <c r="E693">
        <v>4</v>
      </c>
      <c r="F693">
        <v>55</v>
      </c>
      <c r="G693">
        <v>75</v>
      </c>
      <c r="H693">
        <v>50</v>
      </c>
      <c r="I693">
        <v>40</v>
      </c>
      <c r="J693">
        <v>40</v>
      </c>
      <c r="K693">
        <v>80</v>
      </c>
      <c r="L693">
        <f>MAX(G693,I693)</f>
        <v>75</v>
      </c>
      <c r="M693">
        <f>MIN(H693,J693)</f>
        <v>40</v>
      </c>
      <c r="N693" s="1">
        <f>(F693*2+31)/2+60</f>
        <v>130.5</v>
      </c>
      <c r="O693" s="1">
        <f>(L693*2+31)/2+5</f>
        <v>95.5</v>
      </c>
      <c r="P693" s="1">
        <f>(M693*2+31)/2+5</f>
        <v>60.5</v>
      </c>
      <c r="Q693" s="1">
        <f>N693*P693</f>
        <v>7895.25</v>
      </c>
      <c r="R693" s="1">
        <f>((H693*2+31)/2+5)*N693</f>
        <v>9200.25</v>
      </c>
      <c r="S693" s="1">
        <f>((J693*2+31)/2+5)*N693</f>
        <v>7895.25</v>
      </c>
      <c r="T693" s="1">
        <v>177.28128729385332</v>
      </c>
      <c r="U693" s="1">
        <f>IF(T693&lt;200, 0, T693)</f>
        <v>0</v>
      </c>
      <c r="V693" s="5">
        <f>U693*O693</f>
        <v>0</v>
      </c>
      <c r="W693" s="2">
        <f>Q693/(constants!$B$1 * constants!$B$2 * (110/250) * AVERAGE(0.8, 1) * 1.5)</f>
        <v>1.2096446807972738</v>
      </c>
      <c r="X693" s="3">
        <v>0.47794426534804091</v>
      </c>
      <c r="Y693" s="1">
        <f>(W693+X693)*O693</f>
        <v>161.16474435687758</v>
      </c>
      <c r="Z693" s="7">
        <v>1.1000000000000001</v>
      </c>
      <c r="AA693" s="7">
        <v>1</v>
      </c>
      <c r="AB693" s="1">
        <f>Y693*Z693*AA693</f>
        <v>177.28121879256534</v>
      </c>
      <c r="AC693" t="str">
        <f>CONCATENATE("https://wiki.52poke.com/wiki/", B693)</f>
        <v>https://wiki.52poke.com/wiki/姆克鸟</v>
      </c>
      <c r="AD693" s="6">
        <f>(T693-AB693)^2</f>
        <v>4.6924264554930213E-9</v>
      </c>
      <c r="AE693" t="str">
        <f>IF(ISNUMBER(SEARCH(AE$1,$D693)),"T","")</f>
        <v>T</v>
      </c>
      <c r="AF693" t="str">
        <f>IF(ISNUMBER(SEARCH(AF$1,$D693)),"T","")</f>
        <v/>
      </c>
      <c r="AG693" t="str">
        <f>IF(ISNUMBER(SEARCH(AG$1,$D693)),"T","")</f>
        <v/>
      </c>
      <c r="AH693" t="str">
        <f>IF(ISNUMBER(SEARCH(AH$1,$D693)),"T","")</f>
        <v/>
      </c>
      <c r="AI693" t="str">
        <f>IF(ISNUMBER(SEARCH(AI$1,$D693)),"T","")</f>
        <v/>
      </c>
      <c r="AJ693" t="str">
        <f>IF(ISNUMBER(SEARCH(AJ$1,$D693)),"T","")</f>
        <v/>
      </c>
      <c r="AK693" t="str">
        <f>IF(ISNUMBER(SEARCH(AK$1,$D693)),"T","")</f>
        <v/>
      </c>
      <c r="AL693" t="str">
        <f>IF(ISNUMBER(SEARCH(AL$1,$D693)),"T","")</f>
        <v/>
      </c>
      <c r="AM693" t="str">
        <f>IF(ISNUMBER(SEARCH(AM$1,$D693)),"T","")</f>
        <v/>
      </c>
      <c r="AN693" t="str">
        <f>IF(ISNUMBER(SEARCH(AN$1,$D693)),"T","")</f>
        <v>T</v>
      </c>
      <c r="AO693" t="str">
        <f>IF(ISNUMBER(SEARCH(AO$1,$D693)),"T","")</f>
        <v/>
      </c>
      <c r="AP693" t="str">
        <f>IF(ISNUMBER(SEARCH(AP$1,$D693)),"T","")</f>
        <v/>
      </c>
      <c r="AQ693" t="str">
        <f>IF(ISNUMBER(SEARCH(AQ$1,$D693)),"T","")</f>
        <v/>
      </c>
      <c r="AR693" t="str">
        <f>IF(ISNUMBER(SEARCH(AR$1,$D693)),"T","")</f>
        <v/>
      </c>
      <c r="AS693" t="str">
        <f>IF(ISNUMBER(SEARCH(AS$1,$D693)),"T","")</f>
        <v/>
      </c>
      <c r="AT693" t="str">
        <f>IF(ISNUMBER(SEARCH(AT$1,$D693)),"T","")</f>
        <v/>
      </c>
      <c r="AU693" t="str">
        <f>IF(ISNUMBER(SEARCH(AU$1,$D693)),"T","")</f>
        <v/>
      </c>
      <c r="AV693" t="str">
        <f>IF(ISNUMBER(SEARCH(AV$1,$D693)),"T","")</f>
        <v/>
      </c>
    </row>
    <row r="694" spans="1:48" x14ac:dyDescent="0.85">
      <c r="A694">
        <v>929</v>
      </c>
      <c r="B694" t="s">
        <v>2052</v>
      </c>
      <c r="C694" t="s">
        <v>2053</v>
      </c>
      <c r="D694" t="s">
        <v>2050</v>
      </c>
      <c r="E694">
        <v>9</v>
      </c>
      <c r="F694">
        <v>52</v>
      </c>
      <c r="G694">
        <v>53</v>
      </c>
      <c r="H694">
        <v>60</v>
      </c>
      <c r="I694">
        <v>78</v>
      </c>
      <c r="J694">
        <v>78</v>
      </c>
      <c r="K694">
        <v>33</v>
      </c>
      <c r="L694">
        <f>MAX(G694,I694)</f>
        <v>78</v>
      </c>
      <c r="M694">
        <f>MIN(H694,J694)</f>
        <v>60</v>
      </c>
      <c r="N694" s="1">
        <f>(F694*2+31)/2+60</f>
        <v>127.5</v>
      </c>
      <c r="O694" s="1">
        <f>(L694*2+31)/2+5</f>
        <v>98.5</v>
      </c>
      <c r="P694" s="1">
        <f>(M694*2+31)/2+5</f>
        <v>80.5</v>
      </c>
      <c r="Q694" s="1">
        <f>N694*P694</f>
        <v>10263.75</v>
      </c>
      <c r="R694" s="1">
        <f>((H694*2+31)/2+5)*N694</f>
        <v>10263.75</v>
      </c>
      <c r="S694" s="1">
        <f>((J694*2+31)/2+5)*N694</f>
        <v>12558.75</v>
      </c>
      <c r="T694" s="1">
        <v>175.90231774533649</v>
      </c>
      <c r="U694" s="1">
        <f>IF(T694&lt;200, 0, T694)</f>
        <v>0</v>
      </c>
      <c r="V694" s="5">
        <f>U694*O694</f>
        <v>0</v>
      </c>
      <c r="W694" s="2">
        <f>Q694/(constants!$B$1 * constants!$B$2 * (110/250) * AVERAGE(0.8, 1) * 1.5)</f>
        <v>1.5725265941588955</v>
      </c>
      <c r="X694" s="3">
        <v>5.0936496721569968E-2</v>
      </c>
      <c r="Y694" s="1">
        <f>(W694+X694)*O694</f>
        <v>159.91111445172584</v>
      </c>
      <c r="Z694" s="7">
        <v>1.1000000000000001</v>
      </c>
      <c r="AA694" s="7">
        <v>1</v>
      </c>
      <c r="AB694" s="1">
        <f>Y694*Z694*AA694</f>
        <v>175.90222589689844</v>
      </c>
      <c r="AC694" t="str">
        <f>CONCATENATE("https://wiki.52poke.com/wiki/", B694)</f>
        <v>https://wiki.52poke.com/wiki/奥利纽</v>
      </c>
      <c r="AD694" s="6">
        <f>(T694-AB694)^2</f>
        <v>8.4361355715499538E-9</v>
      </c>
      <c r="AE694" t="str">
        <f>IF(ISNUMBER(SEARCH(AE$1,$D694)),"T","")</f>
        <v>T</v>
      </c>
      <c r="AF694" t="str">
        <f>IF(ISNUMBER(SEARCH(AF$1,$D694)),"T","")</f>
        <v/>
      </c>
      <c r="AG694" t="str">
        <f>IF(ISNUMBER(SEARCH(AG$1,$D694)),"T","")</f>
        <v/>
      </c>
      <c r="AH694" t="str">
        <f>IF(ISNUMBER(SEARCH(AH$1,$D694)),"T","")</f>
        <v>T</v>
      </c>
      <c r="AI694" t="str">
        <f>IF(ISNUMBER(SEARCH(AI$1,$D694)),"T","")</f>
        <v/>
      </c>
      <c r="AJ694" t="str">
        <f>IF(ISNUMBER(SEARCH(AJ$1,$D694)),"T","")</f>
        <v/>
      </c>
      <c r="AK694" t="str">
        <f>IF(ISNUMBER(SEARCH(AK$1,$D694)),"T","")</f>
        <v/>
      </c>
      <c r="AL694" t="str">
        <f>IF(ISNUMBER(SEARCH(AL$1,$D694)),"T","")</f>
        <v/>
      </c>
      <c r="AM694" t="str">
        <f>IF(ISNUMBER(SEARCH(AM$1,$D694)),"T","")</f>
        <v/>
      </c>
      <c r="AN694" t="str">
        <f>IF(ISNUMBER(SEARCH(AN$1,$D694)),"T","")</f>
        <v/>
      </c>
      <c r="AO694" t="str">
        <f>IF(ISNUMBER(SEARCH(AO$1,$D694)),"T","")</f>
        <v/>
      </c>
      <c r="AP694" t="str">
        <f>IF(ISNUMBER(SEARCH(AP$1,$D694)),"T","")</f>
        <v/>
      </c>
      <c r="AQ694" t="str">
        <f>IF(ISNUMBER(SEARCH(AQ$1,$D694)),"T","")</f>
        <v/>
      </c>
      <c r="AR694" t="str">
        <f>IF(ISNUMBER(SEARCH(AR$1,$D694)),"T","")</f>
        <v/>
      </c>
      <c r="AS694" t="str">
        <f>IF(ISNUMBER(SEARCH(AS$1,$D694)),"T","")</f>
        <v/>
      </c>
      <c r="AT694" t="str">
        <f>IF(ISNUMBER(SEARCH(AT$1,$D694)),"T","")</f>
        <v/>
      </c>
      <c r="AU694" t="str">
        <f>IF(ISNUMBER(SEARCH(AU$1,$D694)),"T","")</f>
        <v/>
      </c>
      <c r="AV694" t="str">
        <f>IF(ISNUMBER(SEARCH(AV$1,$D694)),"T","")</f>
        <v/>
      </c>
    </row>
    <row r="695" spans="1:48" x14ac:dyDescent="0.85">
      <c r="A695">
        <v>999</v>
      </c>
      <c r="B695" t="s">
        <v>2207</v>
      </c>
      <c r="C695" t="s">
        <v>2208</v>
      </c>
      <c r="D695" t="s">
        <v>470</v>
      </c>
      <c r="E695">
        <v>9</v>
      </c>
      <c r="F695">
        <v>45</v>
      </c>
      <c r="G695">
        <v>30</v>
      </c>
      <c r="H695">
        <v>70</v>
      </c>
      <c r="I695">
        <v>75</v>
      </c>
      <c r="J695">
        <v>70</v>
      </c>
      <c r="K695">
        <v>10</v>
      </c>
      <c r="L695">
        <f>MAX(G695,I695)</f>
        <v>75</v>
      </c>
      <c r="M695">
        <f>MIN(H695,J695)</f>
        <v>70</v>
      </c>
      <c r="N695" s="1">
        <f>(F695*2+31)/2+60</f>
        <v>120.5</v>
      </c>
      <c r="O695" s="1">
        <f>(L695*2+31)/2+5</f>
        <v>95.5</v>
      </c>
      <c r="P695" s="1">
        <f>(M695*2+31)/2+5</f>
        <v>90.5</v>
      </c>
      <c r="Q695" s="1">
        <f>N695*P695</f>
        <v>10905.25</v>
      </c>
      <c r="R695" s="1">
        <f>((H695*2+31)/2+5)*N695</f>
        <v>10905.25</v>
      </c>
      <c r="S695" s="1">
        <f>((J695*2+31)/2+5)*N695</f>
        <v>10905.25</v>
      </c>
      <c r="T695" s="1">
        <v>175.72836316856075</v>
      </c>
      <c r="U695" s="1">
        <f>IF(T695&lt;200, 0, T695)</f>
        <v>0</v>
      </c>
      <c r="V695" s="5">
        <f>U695*O695</f>
        <v>0</v>
      </c>
      <c r="W695" s="2">
        <f>Q695/(constants!$B$1 * constants!$B$2 * (110/250) * AVERAGE(0.8, 1) * 1.5)</f>
        <v>1.6708119002266515</v>
      </c>
      <c r="X695" s="3">
        <v>1.9940831309167573E-3</v>
      </c>
      <c r="Y695" s="1">
        <f>(W695+X695)*O695</f>
        <v>159.75297141064775</v>
      </c>
      <c r="Z695" s="7">
        <v>1.1000000000000001</v>
      </c>
      <c r="AA695" s="7">
        <v>1</v>
      </c>
      <c r="AB695" s="1">
        <f>Y695*Z695*AA695</f>
        <v>175.72826855171255</v>
      </c>
      <c r="AC695" t="str">
        <f>CONCATENATE("https://wiki.52poke.com/wiki/", B695)</f>
        <v>https://wiki.52poke.com/wiki/索财灵</v>
      </c>
      <c r="AD695" s="6">
        <f>(T695-AB695)^2</f>
        <v>8.9523479636173671E-9</v>
      </c>
      <c r="AE695" t="str">
        <f>IF(ISNUMBER(SEARCH(AE$1,$D695)),"T","")</f>
        <v/>
      </c>
      <c r="AF695" t="str">
        <f>IF(ISNUMBER(SEARCH(AF$1,$D695)),"T","")</f>
        <v/>
      </c>
      <c r="AG695" t="str">
        <f>IF(ISNUMBER(SEARCH(AG$1,$D695)),"T","")</f>
        <v/>
      </c>
      <c r="AH695" t="str">
        <f>IF(ISNUMBER(SEARCH(AH$1,$D695)),"T","")</f>
        <v/>
      </c>
      <c r="AI695" t="str">
        <f>IF(ISNUMBER(SEARCH(AI$1,$D695)),"T","")</f>
        <v/>
      </c>
      <c r="AJ695" t="str">
        <f>IF(ISNUMBER(SEARCH(AJ$1,$D695)),"T","")</f>
        <v/>
      </c>
      <c r="AK695" t="str">
        <f>IF(ISNUMBER(SEARCH(AK$1,$D695)),"T","")</f>
        <v/>
      </c>
      <c r="AL695" t="str">
        <f>IF(ISNUMBER(SEARCH(AL$1,$D695)),"T","")</f>
        <v/>
      </c>
      <c r="AM695" t="str">
        <f>IF(ISNUMBER(SEARCH(AM$1,$D695)),"T","")</f>
        <v/>
      </c>
      <c r="AN695" t="str">
        <f>IF(ISNUMBER(SEARCH(AN$1,$D695)),"T","")</f>
        <v/>
      </c>
      <c r="AO695" t="str">
        <f>IF(ISNUMBER(SEARCH(AO$1,$D695)),"T","")</f>
        <v/>
      </c>
      <c r="AP695" t="str">
        <f>IF(ISNUMBER(SEARCH(AP$1,$D695)),"T","")</f>
        <v/>
      </c>
      <c r="AQ695" t="str">
        <f>IF(ISNUMBER(SEARCH(AQ$1,$D695)),"T","")</f>
        <v/>
      </c>
      <c r="AR695" t="str">
        <f>IF(ISNUMBER(SEARCH(AR$1,$D695)),"T","")</f>
        <v>T</v>
      </c>
      <c r="AS695" t="str">
        <f>IF(ISNUMBER(SEARCH(AS$1,$D695)),"T","")</f>
        <v/>
      </c>
      <c r="AT695" t="str">
        <f>IF(ISNUMBER(SEARCH(AT$1,$D695)),"T","")</f>
        <v/>
      </c>
      <c r="AU695" t="str">
        <f>IF(ISNUMBER(SEARCH(AU$1,$D695)),"T","")</f>
        <v/>
      </c>
      <c r="AV695" t="str">
        <f>IF(ISNUMBER(SEARCH(AV$1,$D695)),"T","")</f>
        <v/>
      </c>
    </row>
    <row r="696" spans="1:48" x14ac:dyDescent="0.85">
      <c r="A696">
        <v>974</v>
      </c>
      <c r="B696" t="s">
        <v>2151</v>
      </c>
      <c r="C696" t="s">
        <v>2152</v>
      </c>
      <c r="D696" t="s">
        <v>97</v>
      </c>
      <c r="E696">
        <v>9</v>
      </c>
      <c r="F696">
        <v>108</v>
      </c>
      <c r="G696">
        <v>68</v>
      </c>
      <c r="H696">
        <v>45</v>
      </c>
      <c r="I696">
        <v>30</v>
      </c>
      <c r="J696">
        <v>40</v>
      </c>
      <c r="K696">
        <v>43</v>
      </c>
      <c r="L696">
        <f>MAX(G696,I696)</f>
        <v>68</v>
      </c>
      <c r="M696">
        <f>MIN(H696,J696)</f>
        <v>40</v>
      </c>
      <c r="N696" s="1">
        <f>(F696*2+31)/2+60</f>
        <v>183.5</v>
      </c>
      <c r="O696" s="1">
        <f>(L696*2+31)/2+5</f>
        <v>88.5</v>
      </c>
      <c r="P696" s="1">
        <f>(M696*2+31)/2+5</f>
        <v>60.5</v>
      </c>
      <c r="Q696" s="1">
        <f>N696*P696</f>
        <v>11101.75</v>
      </c>
      <c r="R696" s="1">
        <f>((H696*2+31)/2+5)*N696</f>
        <v>12019.25</v>
      </c>
      <c r="S696" s="1">
        <f>((J696*2+31)/2+5)*N696</f>
        <v>11101.75</v>
      </c>
      <c r="T696" s="1">
        <v>175.26418556079608</v>
      </c>
      <c r="U696" s="1">
        <f>IF(T696&lt;200, 0, T696)</f>
        <v>0</v>
      </c>
      <c r="V696" s="5">
        <f>U696*O696</f>
        <v>0</v>
      </c>
      <c r="W696" s="2">
        <f>Q696/(constants!$B$1 * constants!$B$2 * (110/250) * AVERAGE(0.8, 1) * 1.5)</f>
        <v>1.700917999435247</v>
      </c>
      <c r="X696" s="3">
        <v>9.9432245036180422E-2</v>
      </c>
      <c r="Y696" s="1">
        <f>(W696+X696)*O696</f>
        <v>159.33099663572133</v>
      </c>
      <c r="Z696" s="7">
        <v>1.1000000000000001</v>
      </c>
      <c r="AA696" s="7">
        <v>1</v>
      </c>
      <c r="AB696" s="1">
        <f>Y696*Z696*AA696</f>
        <v>175.26409629929347</v>
      </c>
      <c r="AC696" t="str">
        <f>CONCATENATE("https://wiki.52poke.com/wiki/", B696)</f>
        <v>https://wiki.52poke.com/wiki/走鲸</v>
      </c>
      <c r="AD696" s="6">
        <f>(T696-AB696)^2</f>
        <v>7.967615847999748E-9</v>
      </c>
      <c r="AE696" t="str">
        <f>IF(ISNUMBER(SEARCH(AE$1,$D696)),"T","")</f>
        <v/>
      </c>
      <c r="AF696" t="str">
        <f>IF(ISNUMBER(SEARCH(AF$1,$D696)),"T","")</f>
        <v/>
      </c>
      <c r="AG696" t="str">
        <f>IF(ISNUMBER(SEARCH(AG$1,$D696)),"T","")</f>
        <v/>
      </c>
      <c r="AH696" t="str">
        <f>IF(ISNUMBER(SEARCH(AH$1,$D696)),"T","")</f>
        <v/>
      </c>
      <c r="AI696" t="str">
        <f>IF(ISNUMBER(SEARCH(AI$1,$D696)),"T","")</f>
        <v/>
      </c>
      <c r="AJ696" t="str">
        <f>IF(ISNUMBER(SEARCH(AJ$1,$D696)),"T","")</f>
        <v>T</v>
      </c>
      <c r="AK696" t="str">
        <f>IF(ISNUMBER(SEARCH(AK$1,$D696)),"T","")</f>
        <v/>
      </c>
      <c r="AL696" t="str">
        <f>IF(ISNUMBER(SEARCH(AL$1,$D696)),"T","")</f>
        <v/>
      </c>
      <c r="AM696" t="str">
        <f>IF(ISNUMBER(SEARCH(AM$1,$D696)),"T","")</f>
        <v/>
      </c>
      <c r="AN696" t="str">
        <f>IF(ISNUMBER(SEARCH(AN$1,$D696)),"T","")</f>
        <v/>
      </c>
      <c r="AO696" t="str">
        <f>IF(ISNUMBER(SEARCH(AO$1,$D696)),"T","")</f>
        <v/>
      </c>
      <c r="AP696" t="str">
        <f>IF(ISNUMBER(SEARCH(AP$1,$D696)),"T","")</f>
        <v/>
      </c>
      <c r="AQ696" t="str">
        <f>IF(ISNUMBER(SEARCH(AQ$1,$D696)),"T","")</f>
        <v/>
      </c>
      <c r="AR696" t="str">
        <f>IF(ISNUMBER(SEARCH(AR$1,$D696)),"T","")</f>
        <v/>
      </c>
      <c r="AS696" t="str">
        <f>IF(ISNUMBER(SEARCH(AS$1,$D696)),"T","")</f>
        <v/>
      </c>
      <c r="AT696" t="str">
        <f>IF(ISNUMBER(SEARCH(AT$1,$D696)),"T","")</f>
        <v/>
      </c>
      <c r="AU696" t="str">
        <f>IF(ISNUMBER(SEARCH(AU$1,$D696)),"T","")</f>
        <v/>
      </c>
      <c r="AV696" t="str">
        <f>IF(ISNUMBER(SEARCH(AV$1,$D696)),"T","")</f>
        <v/>
      </c>
    </row>
    <row r="697" spans="1:48" x14ac:dyDescent="0.85">
      <c r="A697">
        <v>677</v>
      </c>
      <c r="B697" t="s">
        <v>1503</v>
      </c>
      <c r="C697" t="s">
        <v>134</v>
      </c>
      <c r="D697" t="s">
        <v>160</v>
      </c>
      <c r="E697">
        <v>6</v>
      </c>
      <c r="F697">
        <v>62</v>
      </c>
      <c r="G697">
        <v>48</v>
      </c>
      <c r="H697">
        <v>54</v>
      </c>
      <c r="I697">
        <v>63</v>
      </c>
      <c r="J697">
        <v>60</v>
      </c>
      <c r="K697">
        <v>68</v>
      </c>
      <c r="L697">
        <f>MAX(G697,I697)</f>
        <v>63</v>
      </c>
      <c r="M697">
        <f>MIN(H697,J697)</f>
        <v>54</v>
      </c>
      <c r="N697" s="1">
        <f>(F697*2+31)/2+60</f>
        <v>137.5</v>
      </c>
      <c r="O697" s="1">
        <f>(L697*2+31)/2+5</f>
        <v>83.5</v>
      </c>
      <c r="P697" s="1">
        <f>(M697*2+31)/2+5</f>
        <v>74.5</v>
      </c>
      <c r="Q697" s="1">
        <f>N697*P697</f>
        <v>10243.75</v>
      </c>
      <c r="R697" s="1">
        <f>((H697*2+31)/2+5)*N697</f>
        <v>10243.75</v>
      </c>
      <c r="S697" s="1">
        <f>((J697*2+31)/2+5)*N697</f>
        <v>11068.75</v>
      </c>
      <c r="T697" s="1">
        <v>175.18844268441086</v>
      </c>
      <c r="U697" s="1">
        <f>IF(T697&lt;200, 0, T697)</f>
        <v>0</v>
      </c>
      <c r="V697" s="5">
        <f>U697*O697</f>
        <v>0</v>
      </c>
      <c r="W697" s="2">
        <f>Q697/(constants!$B$1 * constants!$B$2 * (110/250) * AVERAGE(0.8, 1) * 1.5)</f>
        <v>1.5694623601427533</v>
      </c>
      <c r="X697" s="3">
        <v>0.33786877730706344</v>
      </c>
      <c r="Y697" s="1">
        <f>(W697+X697)*O697</f>
        <v>159.26214997705969</v>
      </c>
      <c r="Z697" s="7">
        <v>1.1000000000000001</v>
      </c>
      <c r="AA697" s="7">
        <v>1</v>
      </c>
      <c r="AB697" s="1">
        <f>Y697*Z697*AA697</f>
        <v>175.18836497476568</v>
      </c>
      <c r="AC697" t="str">
        <f>CONCATENATE("https://wiki.52poke.com/wiki/", B697)</f>
        <v>https://wiki.52poke.com/wiki/妙喵</v>
      </c>
      <c r="AD697" s="6">
        <f>(T697-AB697)^2</f>
        <v>6.0387889544245395E-9</v>
      </c>
      <c r="AE697" t="str">
        <f>IF(ISNUMBER(SEARCH(AE$1,$D697)),"T","")</f>
        <v/>
      </c>
      <c r="AF697" t="str">
        <f>IF(ISNUMBER(SEARCH(AF$1,$D697)),"T","")</f>
        <v/>
      </c>
      <c r="AG697" t="str">
        <f>IF(ISNUMBER(SEARCH(AG$1,$D697)),"T","")</f>
        <v/>
      </c>
      <c r="AH697" t="str">
        <f>IF(ISNUMBER(SEARCH(AH$1,$D697)),"T","")</f>
        <v/>
      </c>
      <c r="AI697" t="str">
        <f>IF(ISNUMBER(SEARCH(AI$1,$D697)),"T","")</f>
        <v/>
      </c>
      <c r="AJ697" t="str">
        <f>IF(ISNUMBER(SEARCH(AJ$1,$D697)),"T","")</f>
        <v/>
      </c>
      <c r="AK697" t="str">
        <f>IF(ISNUMBER(SEARCH(AK$1,$D697)),"T","")</f>
        <v/>
      </c>
      <c r="AL697" t="str">
        <f>IF(ISNUMBER(SEARCH(AL$1,$D697)),"T","")</f>
        <v/>
      </c>
      <c r="AM697" t="str">
        <f>IF(ISNUMBER(SEARCH(AM$1,$D697)),"T","")</f>
        <v/>
      </c>
      <c r="AN697" t="str">
        <f>IF(ISNUMBER(SEARCH(AN$1,$D697)),"T","")</f>
        <v/>
      </c>
      <c r="AO697" t="str">
        <f>IF(ISNUMBER(SEARCH(AO$1,$D697)),"T","")</f>
        <v>T</v>
      </c>
      <c r="AP697" t="str">
        <f>IF(ISNUMBER(SEARCH(AP$1,$D697)),"T","")</f>
        <v/>
      </c>
      <c r="AQ697" t="str">
        <f>IF(ISNUMBER(SEARCH(AQ$1,$D697)),"T","")</f>
        <v/>
      </c>
      <c r="AR697" t="str">
        <f>IF(ISNUMBER(SEARCH(AR$1,$D697)),"T","")</f>
        <v/>
      </c>
      <c r="AS697" t="str">
        <f>IF(ISNUMBER(SEARCH(AS$1,$D697)),"T","")</f>
        <v/>
      </c>
      <c r="AT697" t="str">
        <f>IF(ISNUMBER(SEARCH(AT$1,$D697)),"T","")</f>
        <v/>
      </c>
      <c r="AU697" t="str">
        <f>IF(ISNUMBER(SEARCH(AU$1,$D697)),"T","")</f>
        <v/>
      </c>
      <c r="AV697" t="str">
        <f>IF(ISNUMBER(SEARCH(AV$1,$D697)),"T","")</f>
        <v/>
      </c>
    </row>
    <row r="698" spans="1:48" x14ac:dyDescent="0.85">
      <c r="A698">
        <v>739</v>
      </c>
      <c r="B698" t="s">
        <v>1641</v>
      </c>
      <c r="C698" t="s">
        <v>1642</v>
      </c>
      <c r="D698" t="s">
        <v>143</v>
      </c>
      <c r="E698">
        <v>7</v>
      </c>
      <c r="F698">
        <v>47</v>
      </c>
      <c r="G698">
        <v>82</v>
      </c>
      <c r="H698">
        <v>57</v>
      </c>
      <c r="I698">
        <v>42</v>
      </c>
      <c r="J698">
        <v>47</v>
      </c>
      <c r="K698">
        <v>63</v>
      </c>
      <c r="L698">
        <f>MAX(G698,I698)</f>
        <v>82</v>
      </c>
      <c r="M698">
        <f>MIN(H698,J698)</f>
        <v>47</v>
      </c>
      <c r="N698" s="1">
        <f>(F698*2+31)/2+60</f>
        <v>122.5</v>
      </c>
      <c r="O698" s="1">
        <f>(L698*2+31)/2+5</f>
        <v>102.5</v>
      </c>
      <c r="P698" s="1">
        <f>(M698*2+31)/2+5</f>
        <v>67.5</v>
      </c>
      <c r="Q698" s="1">
        <f>N698*P698</f>
        <v>8268.75</v>
      </c>
      <c r="R698" s="1">
        <f>((H698*2+31)/2+5)*N698</f>
        <v>9493.75</v>
      </c>
      <c r="S698" s="1">
        <f>((J698*2+31)/2+5)*N698</f>
        <v>8268.75</v>
      </c>
      <c r="T698" s="1">
        <v>175.05770657054009</v>
      </c>
      <c r="U698" s="1">
        <f>IF(T698&lt;200, 0, T698)</f>
        <v>0</v>
      </c>
      <c r="V698" s="5">
        <f>U698*O698</f>
        <v>0</v>
      </c>
      <c r="W698" s="2">
        <f>Q698/(constants!$B$1 * constants!$B$2 * (110/250) * AVERAGE(0.8, 1) * 1.5)</f>
        <v>1.2668692510487265</v>
      </c>
      <c r="X698" s="3">
        <v>0.28574830611402435</v>
      </c>
      <c r="Y698" s="1">
        <f>(W698+X698)*O698</f>
        <v>159.14329960918195</v>
      </c>
      <c r="Z698" s="7">
        <v>1.1000000000000001</v>
      </c>
      <c r="AA698" s="7">
        <v>1</v>
      </c>
      <c r="AB698" s="1">
        <f>Y698*Z698*AA698</f>
        <v>175.05762957010015</v>
      </c>
      <c r="AC698" t="str">
        <f>CONCATENATE("https://wiki.52poke.com/wiki/", B698)</f>
        <v>https://wiki.52poke.com/wiki/好胜蟹</v>
      </c>
      <c r="AD698" s="6">
        <f>(T698-AB698)^2</f>
        <v>5.9290677515981839E-9</v>
      </c>
      <c r="AE698" t="str">
        <f>IF(ISNUMBER(SEARCH(AE$1,$D698)),"T","")</f>
        <v/>
      </c>
      <c r="AF698" t="str">
        <f>IF(ISNUMBER(SEARCH(AF$1,$D698)),"T","")</f>
        <v/>
      </c>
      <c r="AG698" t="str">
        <f>IF(ISNUMBER(SEARCH(AG$1,$D698)),"T","")</f>
        <v/>
      </c>
      <c r="AH698" t="str">
        <f>IF(ISNUMBER(SEARCH(AH$1,$D698)),"T","")</f>
        <v/>
      </c>
      <c r="AI698" t="str">
        <f>IF(ISNUMBER(SEARCH(AI$1,$D698)),"T","")</f>
        <v/>
      </c>
      <c r="AJ698" t="str">
        <f>IF(ISNUMBER(SEARCH(AJ$1,$D698)),"T","")</f>
        <v/>
      </c>
      <c r="AK698" t="str">
        <f>IF(ISNUMBER(SEARCH(AK$1,$D698)),"T","")</f>
        <v>T</v>
      </c>
      <c r="AL698" t="str">
        <f>IF(ISNUMBER(SEARCH(AL$1,$D698)),"T","")</f>
        <v/>
      </c>
      <c r="AM698" t="str">
        <f>IF(ISNUMBER(SEARCH(AM$1,$D698)),"T","")</f>
        <v/>
      </c>
      <c r="AN698" t="str">
        <f>IF(ISNUMBER(SEARCH(AN$1,$D698)),"T","")</f>
        <v/>
      </c>
      <c r="AO698" t="str">
        <f>IF(ISNUMBER(SEARCH(AO$1,$D698)),"T","")</f>
        <v/>
      </c>
      <c r="AP698" t="str">
        <f>IF(ISNUMBER(SEARCH(AP$1,$D698)),"T","")</f>
        <v/>
      </c>
      <c r="AQ698" t="str">
        <f>IF(ISNUMBER(SEARCH(AQ$1,$D698)),"T","")</f>
        <v/>
      </c>
      <c r="AR698" t="str">
        <f>IF(ISNUMBER(SEARCH(AR$1,$D698)),"T","")</f>
        <v/>
      </c>
      <c r="AS698" t="str">
        <f>IF(ISNUMBER(SEARCH(AS$1,$D698)),"T","")</f>
        <v/>
      </c>
      <c r="AT698" t="str">
        <f>IF(ISNUMBER(SEARCH(AT$1,$D698)),"T","")</f>
        <v/>
      </c>
      <c r="AU698" t="str">
        <f>IF(ISNUMBER(SEARCH(AU$1,$D698)),"T","")</f>
        <v/>
      </c>
      <c r="AV698" t="str">
        <f>IF(ISNUMBER(SEARCH(AV$1,$D698)),"T","")</f>
        <v/>
      </c>
    </row>
    <row r="699" spans="1:48" x14ac:dyDescent="0.85">
      <c r="A699">
        <v>682</v>
      </c>
      <c r="B699" t="s">
        <v>1513</v>
      </c>
      <c r="C699" t="s">
        <v>1514</v>
      </c>
      <c r="D699" t="s">
        <v>92</v>
      </c>
      <c r="E699">
        <v>6</v>
      </c>
      <c r="F699">
        <v>78</v>
      </c>
      <c r="G699">
        <v>52</v>
      </c>
      <c r="H699">
        <v>60</v>
      </c>
      <c r="I699">
        <v>63</v>
      </c>
      <c r="J699">
        <v>65</v>
      </c>
      <c r="K699">
        <v>23</v>
      </c>
      <c r="L699">
        <f>MAX(G699,I699)</f>
        <v>63</v>
      </c>
      <c r="M699">
        <f>MIN(H699,J699)</f>
        <v>60</v>
      </c>
      <c r="N699" s="1">
        <f>(F699*2+31)/2+60</f>
        <v>153.5</v>
      </c>
      <c r="O699" s="1">
        <f>(L699*2+31)/2+5</f>
        <v>83.5</v>
      </c>
      <c r="P699" s="1">
        <f>(M699*2+31)/2+5</f>
        <v>80.5</v>
      </c>
      <c r="Q699" s="1">
        <f>N699*P699</f>
        <v>12356.75</v>
      </c>
      <c r="R699" s="1">
        <f>((H699*2+31)/2+5)*N699</f>
        <v>12356.75</v>
      </c>
      <c r="S699" s="1">
        <f>((J699*2+31)/2+5)*N699</f>
        <v>13124.25</v>
      </c>
      <c r="T699" s="1">
        <v>174.9771029166929</v>
      </c>
      <c r="U699" s="1">
        <f>IF(T699&lt;200, 0, T699)</f>
        <v>0</v>
      </c>
      <c r="V699" s="5">
        <f>U699*O699</f>
        <v>0</v>
      </c>
      <c r="W699" s="2">
        <f>Q699/(constants!$B$1 * constants!$B$2 * (110/250) * AVERAGE(0.8, 1) * 1.5)</f>
        <v>1.8931986839481603</v>
      </c>
      <c r="X699" s="3">
        <v>1.1831356092282364E-2</v>
      </c>
      <c r="Y699" s="1">
        <f>(W699+X699)*O699</f>
        <v>159.07000834337694</v>
      </c>
      <c r="Z699" s="7">
        <v>1.1000000000000001</v>
      </c>
      <c r="AA699" s="7">
        <v>1</v>
      </c>
      <c r="AB699" s="1">
        <f>Y699*Z699*AA699</f>
        <v>174.97700917771465</v>
      </c>
      <c r="AC699" t="str">
        <f>CONCATENATE("https://wiki.52poke.com/wiki/", B699)</f>
        <v>https://wiki.52poke.com/wiki/粉香香</v>
      </c>
      <c r="AD699" s="6">
        <f>(T699-AB699)^2</f>
        <v>8.7869960434875582E-9</v>
      </c>
      <c r="AE699" t="str">
        <f>IF(ISNUMBER(SEARCH(AE$1,$D699)),"T","")</f>
        <v/>
      </c>
      <c r="AF699" t="str">
        <f>IF(ISNUMBER(SEARCH(AF$1,$D699)),"T","")</f>
        <v/>
      </c>
      <c r="AG699" t="str">
        <f>IF(ISNUMBER(SEARCH(AG$1,$D699)),"T","")</f>
        <v/>
      </c>
      <c r="AH699" t="str">
        <f>IF(ISNUMBER(SEARCH(AH$1,$D699)),"T","")</f>
        <v/>
      </c>
      <c r="AI699" t="str">
        <f>IF(ISNUMBER(SEARCH(AI$1,$D699)),"T","")</f>
        <v/>
      </c>
      <c r="AJ699" t="str">
        <f>IF(ISNUMBER(SEARCH(AJ$1,$D699)),"T","")</f>
        <v/>
      </c>
      <c r="AK699" t="str">
        <f>IF(ISNUMBER(SEARCH(AK$1,$D699)),"T","")</f>
        <v/>
      </c>
      <c r="AL699" t="str">
        <f>IF(ISNUMBER(SEARCH(AL$1,$D699)),"T","")</f>
        <v/>
      </c>
      <c r="AM699" t="str">
        <f>IF(ISNUMBER(SEARCH(AM$1,$D699)),"T","")</f>
        <v/>
      </c>
      <c r="AN699" t="str">
        <f>IF(ISNUMBER(SEARCH(AN$1,$D699)),"T","")</f>
        <v/>
      </c>
      <c r="AO699" t="str">
        <f>IF(ISNUMBER(SEARCH(AO$1,$D699)),"T","")</f>
        <v/>
      </c>
      <c r="AP699" t="str">
        <f>IF(ISNUMBER(SEARCH(AP$1,$D699)),"T","")</f>
        <v/>
      </c>
      <c r="AQ699" t="str">
        <f>IF(ISNUMBER(SEARCH(AQ$1,$D699)),"T","")</f>
        <v/>
      </c>
      <c r="AR699" t="str">
        <f>IF(ISNUMBER(SEARCH(AR$1,$D699)),"T","")</f>
        <v/>
      </c>
      <c r="AS699" t="str">
        <f>IF(ISNUMBER(SEARCH(AS$1,$D699)),"T","")</f>
        <v/>
      </c>
      <c r="AT699" t="str">
        <f>IF(ISNUMBER(SEARCH(AT$1,$D699)),"T","")</f>
        <v/>
      </c>
      <c r="AU699" t="str">
        <f>IF(ISNUMBER(SEARCH(AU$1,$D699)),"T","")</f>
        <v/>
      </c>
      <c r="AV699" t="str">
        <f>IF(ISNUMBER(SEARCH(AV$1,$D699)),"T","")</f>
        <v>T</v>
      </c>
    </row>
    <row r="700" spans="1:48" x14ac:dyDescent="0.85">
      <c r="A700">
        <v>75</v>
      </c>
      <c r="B700" t="s">
        <v>186</v>
      </c>
      <c r="C700" t="s">
        <v>187</v>
      </c>
      <c r="D700" t="s">
        <v>184</v>
      </c>
      <c r="E700">
        <v>1</v>
      </c>
      <c r="F700">
        <v>55</v>
      </c>
      <c r="G700">
        <v>95</v>
      </c>
      <c r="H700">
        <v>115</v>
      </c>
      <c r="I700">
        <v>45</v>
      </c>
      <c r="J700">
        <v>45</v>
      </c>
      <c r="K700">
        <v>35</v>
      </c>
      <c r="L700">
        <f>MAX(G700,I700)</f>
        <v>95</v>
      </c>
      <c r="M700">
        <f>MIN(H700,J700)</f>
        <v>45</v>
      </c>
      <c r="N700" s="1">
        <f>(F700*2+31)/2+60</f>
        <v>130.5</v>
      </c>
      <c r="O700" s="1">
        <f>(L700*2+31)/2+5</f>
        <v>115.5</v>
      </c>
      <c r="P700" s="1">
        <f>(M700*2+31)/2+5</f>
        <v>65.5</v>
      </c>
      <c r="Q700" s="1">
        <f>N700*P700</f>
        <v>8547.75</v>
      </c>
      <c r="R700" s="1">
        <f>((H700*2+31)/2+5)*N700</f>
        <v>17682.75</v>
      </c>
      <c r="S700" s="1">
        <f>((J700*2+31)/2+5)*N700</f>
        <v>8547.75</v>
      </c>
      <c r="T700" s="1">
        <v>174.92864010738361</v>
      </c>
      <c r="U700" s="1">
        <f>IF(T700&lt;200, 0, T700)</f>
        <v>0</v>
      </c>
      <c r="V700" s="5">
        <f>U700*O700</f>
        <v>0</v>
      </c>
      <c r="W700" s="2">
        <f>Q700/(constants!$B$1 * constants!$B$2 * (110/250) * AVERAGE(0.8, 1) * 1.5)</f>
        <v>1.3096153155739081</v>
      </c>
      <c r="X700" s="3">
        <v>6.7232778982626806E-2</v>
      </c>
      <c r="Y700" s="1">
        <f>(W700+X700)*O700</f>
        <v>159.02595492127978</v>
      </c>
      <c r="Z700" s="7">
        <v>1.1000000000000001</v>
      </c>
      <c r="AA700" s="7">
        <v>1</v>
      </c>
      <c r="AB700" s="1">
        <f>Y700*Z700*AA700</f>
        <v>174.92855041340778</v>
      </c>
      <c r="AC700" t="str">
        <f>CONCATENATE("https://wiki.52poke.com/wiki/", B700)</f>
        <v>https://wiki.52poke.com/wiki/隆隆石</v>
      </c>
      <c r="AD700" s="6">
        <f>(T700-AB700)^2</f>
        <v>8.0450093015721592E-9</v>
      </c>
      <c r="AE700" t="str">
        <f>IF(ISNUMBER(SEARCH(AE$1,$D700)),"T","")</f>
        <v/>
      </c>
      <c r="AF700" t="str">
        <f>IF(ISNUMBER(SEARCH(AF$1,$D700)),"T","")</f>
        <v/>
      </c>
      <c r="AG700" t="str">
        <f>IF(ISNUMBER(SEARCH(AG$1,$D700)),"T","")</f>
        <v/>
      </c>
      <c r="AH700" t="str">
        <f>IF(ISNUMBER(SEARCH(AH$1,$D700)),"T","")</f>
        <v/>
      </c>
      <c r="AI700" t="str">
        <f>IF(ISNUMBER(SEARCH(AI$1,$D700)),"T","")</f>
        <v>T</v>
      </c>
      <c r="AJ700" t="str">
        <f>IF(ISNUMBER(SEARCH(AJ$1,$D700)),"T","")</f>
        <v/>
      </c>
      <c r="AK700" t="str">
        <f>IF(ISNUMBER(SEARCH(AK$1,$D700)),"T","")</f>
        <v/>
      </c>
      <c r="AL700" t="str">
        <f>IF(ISNUMBER(SEARCH(AL$1,$D700)),"T","")</f>
        <v/>
      </c>
      <c r="AM700" t="str">
        <f>IF(ISNUMBER(SEARCH(AM$1,$D700)),"T","")</f>
        <v/>
      </c>
      <c r="AN700" t="str">
        <f>IF(ISNUMBER(SEARCH(AN$1,$D700)),"T","")</f>
        <v/>
      </c>
      <c r="AO700" t="str">
        <f>IF(ISNUMBER(SEARCH(AO$1,$D700)),"T","")</f>
        <v/>
      </c>
      <c r="AP700" t="str">
        <f>IF(ISNUMBER(SEARCH(AP$1,$D700)),"T","")</f>
        <v/>
      </c>
      <c r="AQ700" t="str">
        <f>IF(ISNUMBER(SEARCH(AQ$1,$D700)),"T","")</f>
        <v>T</v>
      </c>
      <c r="AR700" t="str">
        <f>IF(ISNUMBER(SEARCH(AR$1,$D700)),"T","")</f>
        <v/>
      </c>
      <c r="AS700" t="str">
        <f>IF(ISNUMBER(SEARCH(AS$1,$D700)),"T","")</f>
        <v/>
      </c>
      <c r="AT700" t="str">
        <f>IF(ISNUMBER(SEARCH(AT$1,$D700)),"T","")</f>
        <v/>
      </c>
      <c r="AU700" t="str">
        <f>IF(ISNUMBER(SEARCH(AU$1,$D700)),"T","")</f>
        <v/>
      </c>
      <c r="AV700" t="str">
        <f>IF(ISNUMBER(SEARCH(AV$1,$D700)),"T","")</f>
        <v/>
      </c>
    </row>
    <row r="701" spans="1:48" x14ac:dyDescent="0.85">
      <c r="A701">
        <v>427</v>
      </c>
      <c r="B701" t="s">
        <v>965</v>
      </c>
      <c r="C701" t="s">
        <v>966</v>
      </c>
      <c r="D701" t="s">
        <v>265</v>
      </c>
      <c r="E701">
        <v>4</v>
      </c>
      <c r="F701">
        <v>55</v>
      </c>
      <c r="G701">
        <v>66</v>
      </c>
      <c r="H701">
        <v>44</v>
      </c>
      <c r="I701">
        <v>44</v>
      </c>
      <c r="J701">
        <v>56</v>
      </c>
      <c r="K701">
        <v>85</v>
      </c>
      <c r="L701">
        <f>MAX(G701,I701)</f>
        <v>66</v>
      </c>
      <c r="M701">
        <f>MIN(H701,J701)</f>
        <v>44</v>
      </c>
      <c r="N701" s="1">
        <f>(F701*2+31)/2+60</f>
        <v>130.5</v>
      </c>
      <c r="O701" s="1">
        <f>(L701*2+31)/2+5</f>
        <v>86.5</v>
      </c>
      <c r="P701" s="1">
        <f>(M701*2+31)/2+5</f>
        <v>64.5</v>
      </c>
      <c r="Q701" s="1">
        <f>N701*P701</f>
        <v>8417.25</v>
      </c>
      <c r="R701" s="1">
        <f>((H701*2+31)/2+5)*N701</f>
        <v>8417.25</v>
      </c>
      <c r="S701" s="1">
        <f>((J701*2+31)/2+5)*N701</f>
        <v>9983.25</v>
      </c>
      <c r="T701" s="1">
        <v>174.53091333111996</v>
      </c>
      <c r="U701" s="1">
        <f>IF(T701&lt;200, 0, T701)</f>
        <v>0</v>
      </c>
      <c r="V701" s="5">
        <f>U701*O701</f>
        <v>0</v>
      </c>
      <c r="W701" s="2">
        <f>Q701/(constants!$B$1 * constants!$B$2 * (110/250) * AVERAGE(0.8, 1) * 1.5)</f>
        <v>1.2896211886185811</v>
      </c>
      <c r="X701" s="3">
        <v>0.54464940710667065</v>
      </c>
      <c r="Y701" s="1">
        <f>(W701+X701)*O701</f>
        <v>158.66440653023429</v>
      </c>
      <c r="Z701" s="7">
        <v>1.1000000000000001</v>
      </c>
      <c r="AA701" s="7">
        <v>1</v>
      </c>
      <c r="AB701" s="1">
        <f>Y701*Z701*AA701</f>
        <v>174.53084718325772</v>
      </c>
      <c r="AC701" t="str">
        <f>CONCATENATE("https://wiki.52poke.com/wiki/", B701)</f>
        <v>https://wiki.52poke.com/wiki/卷卷耳</v>
      </c>
      <c r="AD701" s="6">
        <f>(T701-AB701)^2</f>
        <v>4.3755396791740922E-9</v>
      </c>
      <c r="AE701" t="str">
        <f>IF(ISNUMBER(SEARCH(AE$1,$D701)),"T","")</f>
        <v>T</v>
      </c>
      <c r="AF701" t="str">
        <f>IF(ISNUMBER(SEARCH(AF$1,$D701)),"T","")</f>
        <v/>
      </c>
      <c r="AG701" t="str">
        <f>IF(ISNUMBER(SEARCH(AG$1,$D701)),"T","")</f>
        <v/>
      </c>
      <c r="AH701" t="str">
        <f>IF(ISNUMBER(SEARCH(AH$1,$D701)),"T","")</f>
        <v/>
      </c>
      <c r="AI701" t="str">
        <f>IF(ISNUMBER(SEARCH(AI$1,$D701)),"T","")</f>
        <v/>
      </c>
      <c r="AJ701" t="str">
        <f>IF(ISNUMBER(SEARCH(AJ$1,$D701)),"T","")</f>
        <v/>
      </c>
      <c r="AK701" t="str">
        <f>IF(ISNUMBER(SEARCH(AK$1,$D701)),"T","")</f>
        <v/>
      </c>
      <c r="AL701" t="str">
        <f>IF(ISNUMBER(SEARCH(AL$1,$D701)),"T","")</f>
        <v/>
      </c>
      <c r="AM701" t="str">
        <f>IF(ISNUMBER(SEARCH(AM$1,$D701)),"T","")</f>
        <v/>
      </c>
      <c r="AN701" t="str">
        <f>IF(ISNUMBER(SEARCH(AN$1,$D701)),"T","")</f>
        <v/>
      </c>
      <c r="AO701" t="str">
        <f>IF(ISNUMBER(SEARCH(AO$1,$D701)),"T","")</f>
        <v/>
      </c>
      <c r="AP701" t="str">
        <f>IF(ISNUMBER(SEARCH(AP$1,$D701)),"T","")</f>
        <v/>
      </c>
      <c r="AQ701" t="str">
        <f>IF(ISNUMBER(SEARCH(AQ$1,$D701)),"T","")</f>
        <v/>
      </c>
      <c r="AR701" t="str">
        <f>IF(ISNUMBER(SEARCH(AR$1,$D701)),"T","")</f>
        <v/>
      </c>
      <c r="AS701" t="str">
        <f>IF(ISNUMBER(SEARCH(AS$1,$D701)),"T","")</f>
        <v/>
      </c>
      <c r="AT701" t="str">
        <f>IF(ISNUMBER(SEARCH(AT$1,$D701)),"T","")</f>
        <v/>
      </c>
      <c r="AU701" t="str">
        <f>IF(ISNUMBER(SEARCH(AU$1,$D701)),"T","")</f>
        <v/>
      </c>
      <c r="AV701" t="str">
        <f>IF(ISNUMBER(SEARCH(AV$1,$D701)),"T","")</f>
        <v/>
      </c>
    </row>
    <row r="702" spans="1:48" x14ac:dyDescent="0.85">
      <c r="A702">
        <v>520</v>
      </c>
      <c r="B702" t="s">
        <v>1165</v>
      </c>
      <c r="C702" t="s">
        <v>1166</v>
      </c>
      <c r="D702" t="s">
        <v>47</v>
      </c>
      <c r="E702">
        <v>5</v>
      </c>
      <c r="F702">
        <v>62</v>
      </c>
      <c r="G702">
        <v>77</v>
      </c>
      <c r="H702">
        <v>62</v>
      </c>
      <c r="I702">
        <v>50</v>
      </c>
      <c r="J702">
        <v>42</v>
      </c>
      <c r="K702">
        <v>65</v>
      </c>
      <c r="L702">
        <f>MAX(G702,I702)</f>
        <v>77</v>
      </c>
      <c r="M702">
        <f>MIN(H702,J702)</f>
        <v>42</v>
      </c>
      <c r="N702" s="1">
        <f>(F702*2+31)/2+60</f>
        <v>137.5</v>
      </c>
      <c r="O702" s="1">
        <f>(L702*2+31)/2+5</f>
        <v>97.5</v>
      </c>
      <c r="P702" s="1">
        <f>(M702*2+31)/2+5</f>
        <v>62.5</v>
      </c>
      <c r="Q702" s="1">
        <f>N702*P702</f>
        <v>8593.75</v>
      </c>
      <c r="R702" s="1">
        <f>((H702*2+31)/2+5)*N702</f>
        <v>11343.75</v>
      </c>
      <c r="S702" s="1">
        <f>((J702*2+31)/2+5)*N702</f>
        <v>8593.75</v>
      </c>
      <c r="T702" s="1">
        <v>174.12382760439797</v>
      </c>
      <c r="U702" s="1">
        <f>IF(T702&lt;200, 0, T702)</f>
        <v>0</v>
      </c>
      <c r="V702" s="5">
        <f>U702*O702</f>
        <v>0</v>
      </c>
      <c r="W702" s="2">
        <f>Q702/(constants!$B$1 * constants!$B$2 * (110/250) * AVERAGE(0.8, 1) * 1.5)</f>
        <v>1.3166630538110347</v>
      </c>
      <c r="X702" s="3">
        <v>0.30686842853150675</v>
      </c>
      <c r="Y702" s="1">
        <f>(W702+X702)*O702</f>
        <v>158.29431952839778</v>
      </c>
      <c r="Z702" s="7">
        <v>1.1000000000000001</v>
      </c>
      <c r="AA702" s="7">
        <v>1</v>
      </c>
      <c r="AB702" s="1">
        <f>Y702*Z702*AA702</f>
        <v>174.12375148123758</v>
      </c>
      <c r="AC702" t="str">
        <f>CONCATENATE("https://wiki.52poke.com/wiki/", B702)</f>
        <v>https://wiki.52poke.com/wiki/咕咕鸽</v>
      </c>
      <c r="AD702" s="6">
        <f>(T702-AB702)^2</f>
        <v>5.7947355488884521E-9</v>
      </c>
      <c r="AE702" t="str">
        <f>IF(ISNUMBER(SEARCH(AE$1,$D702)),"T","")</f>
        <v>T</v>
      </c>
      <c r="AF702" t="str">
        <f>IF(ISNUMBER(SEARCH(AF$1,$D702)),"T","")</f>
        <v/>
      </c>
      <c r="AG702" t="str">
        <f>IF(ISNUMBER(SEARCH(AG$1,$D702)),"T","")</f>
        <v/>
      </c>
      <c r="AH702" t="str">
        <f>IF(ISNUMBER(SEARCH(AH$1,$D702)),"T","")</f>
        <v/>
      </c>
      <c r="AI702" t="str">
        <f>IF(ISNUMBER(SEARCH(AI$1,$D702)),"T","")</f>
        <v/>
      </c>
      <c r="AJ702" t="str">
        <f>IF(ISNUMBER(SEARCH(AJ$1,$D702)),"T","")</f>
        <v/>
      </c>
      <c r="AK702" t="str">
        <f>IF(ISNUMBER(SEARCH(AK$1,$D702)),"T","")</f>
        <v/>
      </c>
      <c r="AL702" t="str">
        <f>IF(ISNUMBER(SEARCH(AL$1,$D702)),"T","")</f>
        <v/>
      </c>
      <c r="AM702" t="str">
        <f>IF(ISNUMBER(SEARCH(AM$1,$D702)),"T","")</f>
        <v/>
      </c>
      <c r="AN702" t="str">
        <f>IF(ISNUMBER(SEARCH(AN$1,$D702)),"T","")</f>
        <v>T</v>
      </c>
      <c r="AO702" t="str">
        <f>IF(ISNUMBER(SEARCH(AO$1,$D702)),"T","")</f>
        <v/>
      </c>
      <c r="AP702" t="str">
        <f>IF(ISNUMBER(SEARCH(AP$1,$D702)),"T","")</f>
        <v/>
      </c>
      <c r="AQ702" t="str">
        <f>IF(ISNUMBER(SEARCH(AQ$1,$D702)),"T","")</f>
        <v/>
      </c>
      <c r="AR702" t="str">
        <f>IF(ISNUMBER(SEARCH(AR$1,$D702)),"T","")</f>
        <v/>
      </c>
      <c r="AS702" t="str">
        <f>IF(ISNUMBER(SEARCH(AS$1,$D702)),"T","")</f>
        <v/>
      </c>
      <c r="AT702" t="str">
        <f>IF(ISNUMBER(SEARCH(AT$1,$D702)),"T","")</f>
        <v/>
      </c>
      <c r="AU702" t="str">
        <f>IF(ISNUMBER(SEARCH(AU$1,$D702)),"T","")</f>
        <v/>
      </c>
      <c r="AV702" t="str">
        <f>IF(ISNUMBER(SEARCH(AV$1,$D702)),"T","")</f>
        <v/>
      </c>
    </row>
    <row r="703" spans="1:48" x14ac:dyDescent="0.85">
      <c r="A703">
        <v>92</v>
      </c>
      <c r="B703" t="s">
        <v>225</v>
      </c>
      <c r="C703" t="s">
        <v>227</v>
      </c>
      <c r="D703" t="s">
        <v>226</v>
      </c>
      <c r="E703">
        <v>1</v>
      </c>
      <c r="F703">
        <v>30</v>
      </c>
      <c r="G703">
        <v>35</v>
      </c>
      <c r="H703">
        <v>30</v>
      </c>
      <c r="I703">
        <v>100</v>
      </c>
      <c r="J703">
        <v>35</v>
      </c>
      <c r="K703">
        <v>80</v>
      </c>
      <c r="L703">
        <f>MAX(G703,I703)</f>
        <v>100</v>
      </c>
      <c r="M703">
        <f>MIN(H703,J703)</f>
        <v>30</v>
      </c>
      <c r="N703" s="1">
        <f>(F703*2+31)/2+60</f>
        <v>105.5</v>
      </c>
      <c r="O703" s="1">
        <f>(L703*2+31)/2+5</f>
        <v>120.5</v>
      </c>
      <c r="P703" s="1">
        <f>(M703*2+31)/2+5</f>
        <v>50.5</v>
      </c>
      <c r="Q703" s="1">
        <f>N703*P703</f>
        <v>5327.75</v>
      </c>
      <c r="R703" s="1">
        <f>((H703*2+31)/2+5)*N703</f>
        <v>5327.75</v>
      </c>
      <c r="S703" s="1">
        <f>((J703*2+31)/2+5)*N703</f>
        <v>5855.25</v>
      </c>
      <c r="T703" s="1">
        <v>173.89766825998245</v>
      </c>
      <c r="U703" s="1">
        <f>IF(T703&lt;200, 0, T703)</f>
        <v>0</v>
      </c>
      <c r="V703" s="5">
        <f>U703*O703</f>
        <v>0</v>
      </c>
      <c r="W703" s="2">
        <f>Q703/(constants!$B$1 * constants!$B$2 * (110/250) * AVERAGE(0.8, 1) * 1.5)</f>
        <v>0.81627363897503891</v>
      </c>
      <c r="X703" s="3">
        <v>0.49566608138880974</v>
      </c>
      <c r="Y703" s="1">
        <f>(W703+X703)*O703</f>
        <v>158.08873630384377</v>
      </c>
      <c r="Z703" s="7">
        <v>1.1000000000000001</v>
      </c>
      <c r="AA703" s="7">
        <v>1</v>
      </c>
      <c r="AB703" s="1">
        <f>Y703*Z703*AA703</f>
        <v>173.89760993422817</v>
      </c>
      <c r="AC703" t="str">
        <f>CONCATENATE("https://wiki.52poke.com/wiki/", B703)</f>
        <v>https://wiki.52poke.com/wiki/鬼斯</v>
      </c>
      <c r="AD703" s="6">
        <f>(T703-AB703)^2</f>
        <v>3.4018936124990126E-9</v>
      </c>
      <c r="AE703" t="str">
        <f>IF(ISNUMBER(SEARCH(AE$1,$D703)),"T","")</f>
        <v/>
      </c>
      <c r="AF703" t="str">
        <f>IF(ISNUMBER(SEARCH(AF$1,$D703)),"T","")</f>
        <v/>
      </c>
      <c r="AG703" t="str">
        <f>IF(ISNUMBER(SEARCH(AG$1,$D703)),"T","")</f>
        <v/>
      </c>
      <c r="AH703" t="str">
        <f>IF(ISNUMBER(SEARCH(AH$1,$D703)),"T","")</f>
        <v/>
      </c>
      <c r="AI703" t="str">
        <f>IF(ISNUMBER(SEARCH(AI$1,$D703)),"T","")</f>
        <v/>
      </c>
      <c r="AJ703" t="str">
        <f>IF(ISNUMBER(SEARCH(AJ$1,$D703)),"T","")</f>
        <v/>
      </c>
      <c r="AK703" t="str">
        <f>IF(ISNUMBER(SEARCH(AK$1,$D703)),"T","")</f>
        <v/>
      </c>
      <c r="AL703" t="str">
        <f>IF(ISNUMBER(SEARCH(AL$1,$D703)),"T","")</f>
        <v>T</v>
      </c>
      <c r="AM703" t="str">
        <f>IF(ISNUMBER(SEARCH(AM$1,$D703)),"T","")</f>
        <v/>
      </c>
      <c r="AN703" t="str">
        <f>IF(ISNUMBER(SEARCH(AN$1,$D703)),"T","")</f>
        <v/>
      </c>
      <c r="AO703" t="str">
        <f>IF(ISNUMBER(SEARCH(AO$1,$D703)),"T","")</f>
        <v/>
      </c>
      <c r="AP703" t="str">
        <f>IF(ISNUMBER(SEARCH(AP$1,$D703)),"T","")</f>
        <v/>
      </c>
      <c r="AQ703" t="str">
        <f>IF(ISNUMBER(SEARCH(AQ$1,$D703)),"T","")</f>
        <v/>
      </c>
      <c r="AR703" t="str">
        <f>IF(ISNUMBER(SEARCH(AR$1,$D703)),"T","")</f>
        <v>T</v>
      </c>
      <c r="AS703" t="str">
        <f>IF(ISNUMBER(SEARCH(AS$1,$D703)),"T","")</f>
        <v/>
      </c>
      <c r="AT703" t="str">
        <f>IF(ISNUMBER(SEARCH(AT$1,$D703)),"T","")</f>
        <v/>
      </c>
      <c r="AU703" t="str">
        <f>IF(ISNUMBER(SEARCH(AU$1,$D703)),"T","")</f>
        <v/>
      </c>
      <c r="AV703" t="str">
        <f>IF(ISNUMBER(SEARCH(AV$1,$D703)),"T","")</f>
        <v/>
      </c>
    </row>
    <row r="704" spans="1:48" x14ac:dyDescent="0.85">
      <c r="A704">
        <v>30</v>
      </c>
      <c r="B704" t="s">
        <v>80</v>
      </c>
      <c r="C704" t="s">
        <v>81</v>
      </c>
      <c r="D704" t="s">
        <v>63</v>
      </c>
      <c r="E704">
        <v>1</v>
      </c>
      <c r="F704">
        <v>70</v>
      </c>
      <c r="G704">
        <v>62</v>
      </c>
      <c r="H704">
        <v>67</v>
      </c>
      <c r="I704">
        <v>55</v>
      </c>
      <c r="J704">
        <v>55</v>
      </c>
      <c r="K704">
        <v>56</v>
      </c>
      <c r="L704">
        <f>MAX(G704,I704)</f>
        <v>62</v>
      </c>
      <c r="M704">
        <f>MIN(H704,J704)</f>
        <v>55</v>
      </c>
      <c r="N704" s="1">
        <f>(F704*2+31)/2+60</f>
        <v>145.5</v>
      </c>
      <c r="O704" s="1">
        <f>(L704*2+31)/2+5</f>
        <v>82.5</v>
      </c>
      <c r="P704" s="1">
        <f>(M704*2+31)/2+5</f>
        <v>75.5</v>
      </c>
      <c r="Q704" s="1">
        <f>N704*P704</f>
        <v>10985.25</v>
      </c>
      <c r="R704" s="1">
        <f>((H704*2+31)/2+5)*N704</f>
        <v>12731.25</v>
      </c>
      <c r="S704" s="1">
        <f>((J704*2+31)/2+5)*N704</f>
        <v>10985.25</v>
      </c>
      <c r="T704" s="1">
        <v>172.81088844950108</v>
      </c>
      <c r="U704" s="1">
        <f>IF(T704&lt;200, 0, T704)</f>
        <v>0</v>
      </c>
      <c r="V704" s="5">
        <f>U704*O704</f>
        <v>0</v>
      </c>
      <c r="W704" s="2">
        <f>Q704/(constants!$B$1 * constants!$B$2 * (110/250) * AVERAGE(0.8, 1) * 1.5)</f>
        <v>1.6830688362912196</v>
      </c>
      <c r="X704" s="3">
        <v>0.22118247073706654</v>
      </c>
      <c r="Y704" s="1">
        <f>(W704+X704)*O704</f>
        <v>157.10073282983362</v>
      </c>
      <c r="Z704" s="7">
        <v>1.1000000000000001</v>
      </c>
      <c r="AA704" s="7">
        <v>1</v>
      </c>
      <c r="AB704" s="1">
        <f>Y704*Z704*AA704</f>
        <v>172.810806112817</v>
      </c>
      <c r="AC704" t="str">
        <f>CONCATENATE("https://wiki.52poke.com/wiki/", B704)</f>
        <v>https://wiki.52poke.com/wiki/尼多娜</v>
      </c>
      <c r="AD704" s="6">
        <f>(T704-AB704)^2</f>
        <v>6.7793295442070315E-9</v>
      </c>
      <c r="AE704" t="str">
        <f>IF(ISNUMBER(SEARCH(AE$1,$D704)),"T","")</f>
        <v/>
      </c>
      <c r="AF704" t="str">
        <f>IF(ISNUMBER(SEARCH(AF$1,$D704)),"T","")</f>
        <v/>
      </c>
      <c r="AG704" t="str">
        <f>IF(ISNUMBER(SEARCH(AG$1,$D704)),"T","")</f>
        <v/>
      </c>
      <c r="AH704" t="str">
        <f>IF(ISNUMBER(SEARCH(AH$1,$D704)),"T","")</f>
        <v/>
      </c>
      <c r="AI704" t="str">
        <f>IF(ISNUMBER(SEARCH(AI$1,$D704)),"T","")</f>
        <v/>
      </c>
      <c r="AJ704" t="str">
        <f>IF(ISNUMBER(SEARCH(AJ$1,$D704)),"T","")</f>
        <v/>
      </c>
      <c r="AK704" t="str">
        <f>IF(ISNUMBER(SEARCH(AK$1,$D704)),"T","")</f>
        <v/>
      </c>
      <c r="AL704" t="str">
        <f>IF(ISNUMBER(SEARCH(AL$1,$D704)),"T","")</f>
        <v>T</v>
      </c>
      <c r="AM704" t="str">
        <f>IF(ISNUMBER(SEARCH(AM$1,$D704)),"T","")</f>
        <v/>
      </c>
      <c r="AN704" t="str">
        <f>IF(ISNUMBER(SEARCH(AN$1,$D704)),"T","")</f>
        <v/>
      </c>
      <c r="AO704" t="str">
        <f>IF(ISNUMBER(SEARCH(AO$1,$D704)),"T","")</f>
        <v/>
      </c>
      <c r="AP704" t="str">
        <f>IF(ISNUMBER(SEARCH(AP$1,$D704)),"T","")</f>
        <v/>
      </c>
      <c r="AQ704" t="str">
        <f>IF(ISNUMBER(SEARCH(AQ$1,$D704)),"T","")</f>
        <v/>
      </c>
      <c r="AR704" t="str">
        <f>IF(ISNUMBER(SEARCH(AR$1,$D704)),"T","")</f>
        <v/>
      </c>
      <c r="AS704" t="str">
        <f>IF(ISNUMBER(SEARCH(AS$1,$D704)),"T","")</f>
        <v/>
      </c>
      <c r="AT704" t="str">
        <f>IF(ISNUMBER(SEARCH(AT$1,$D704)),"T","")</f>
        <v/>
      </c>
      <c r="AU704" t="str">
        <f>IF(ISNUMBER(SEARCH(AU$1,$D704)),"T","")</f>
        <v/>
      </c>
      <c r="AV704" t="str">
        <f>IF(ISNUMBER(SEARCH(AV$1,$D704)),"T","")</f>
        <v/>
      </c>
    </row>
    <row r="705" spans="1:48" x14ac:dyDescent="0.85">
      <c r="A705">
        <v>216</v>
      </c>
      <c r="B705" t="s">
        <v>510</v>
      </c>
      <c r="C705" t="s">
        <v>511</v>
      </c>
      <c r="D705" t="s">
        <v>265</v>
      </c>
      <c r="E705">
        <v>2</v>
      </c>
      <c r="F705">
        <v>60</v>
      </c>
      <c r="G705">
        <v>80</v>
      </c>
      <c r="H705">
        <v>50</v>
      </c>
      <c r="I705">
        <v>50</v>
      </c>
      <c r="J705">
        <v>50</v>
      </c>
      <c r="K705">
        <v>40</v>
      </c>
      <c r="L705">
        <f>MAX(G705,I705)</f>
        <v>80</v>
      </c>
      <c r="M705">
        <f>MIN(H705,J705)</f>
        <v>50</v>
      </c>
      <c r="N705" s="1">
        <f>(F705*2+31)/2+60</f>
        <v>135.5</v>
      </c>
      <c r="O705" s="1">
        <f>(L705*2+31)/2+5</f>
        <v>100.5</v>
      </c>
      <c r="P705" s="1">
        <f>(M705*2+31)/2+5</f>
        <v>70.5</v>
      </c>
      <c r="Q705" s="1">
        <f>N705*P705</f>
        <v>9552.75</v>
      </c>
      <c r="R705" s="1">
        <f>((H705*2+31)/2+5)*N705</f>
        <v>9552.75</v>
      </c>
      <c r="S705" s="1">
        <f>((J705*2+31)/2+5)*N705</f>
        <v>9552.75</v>
      </c>
      <c r="T705" s="1">
        <v>171.82963686000139</v>
      </c>
      <c r="U705" s="1">
        <f>IF(T705&lt;200, 0, T705)</f>
        <v>0</v>
      </c>
      <c r="V705" s="5">
        <f>U705*O705</f>
        <v>0</v>
      </c>
      <c r="W705" s="2">
        <f>Q705/(constants!$B$1 * constants!$B$2 * (110/250) * AVERAGE(0.8, 1) * 1.5)</f>
        <v>1.4635930748850456</v>
      </c>
      <c r="X705" s="3">
        <v>9.0722163816180923E-2</v>
      </c>
      <c r="Y705" s="1">
        <f>(W705+X705)*O705</f>
        <v>156.20868148947329</v>
      </c>
      <c r="Z705" s="7">
        <v>1.1000000000000001</v>
      </c>
      <c r="AA705" s="7">
        <v>1</v>
      </c>
      <c r="AB705" s="1">
        <f>Y705*Z705*AA705</f>
        <v>171.82954963842064</v>
      </c>
      <c r="AC705" t="str">
        <f>CONCATENATE("https://wiki.52poke.com/wiki/", B705)</f>
        <v>https://wiki.52poke.com/wiki/熊宝宝</v>
      </c>
      <c r="AD705" s="6">
        <f>(T705-AB705)^2</f>
        <v>7.6076041471201787E-9</v>
      </c>
      <c r="AE705" t="str">
        <f>IF(ISNUMBER(SEARCH(AE$1,$D705)),"T","")</f>
        <v>T</v>
      </c>
      <c r="AF705" t="str">
        <f>IF(ISNUMBER(SEARCH(AF$1,$D705)),"T","")</f>
        <v/>
      </c>
      <c r="AG705" t="str">
        <f>IF(ISNUMBER(SEARCH(AG$1,$D705)),"T","")</f>
        <v/>
      </c>
      <c r="AH705" t="str">
        <f>IF(ISNUMBER(SEARCH(AH$1,$D705)),"T","")</f>
        <v/>
      </c>
      <c r="AI705" t="str">
        <f>IF(ISNUMBER(SEARCH(AI$1,$D705)),"T","")</f>
        <v/>
      </c>
      <c r="AJ705" t="str">
        <f>IF(ISNUMBER(SEARCH(AJ$1,$D705)),"T","")</f>
        <v/>
      </c>
      <c r="AK705" t="str">
        <f>IF(ISNUMBER(SEARCH(AK$1,$D705)),"T","")</f>
        <v/>
      </c>
      <c r="AL705" t="str">
        <f>IF(ISNUMBER(SEARCH(AL$1,$D705)),"T","")</f>
        <v/>
      </c>
      <c r="AM705" t="str">
        <f>IF(ISNUMBER(SEARCH(AM$1,$D705)),"T","")</f>
        <v/>
      </c>
      <c r="AN705" t="str">
        <f>IF(ISNUMBER(SEARCH(AN$1,$D705)),"T","")</f>
        <v/>
      </c>
      <c r="AO705" t="str">
        <f>IF(ISNUMBER(SEARCH(AO$1,$D705)),"T","")</f>
        <v/>
      </c>
      <c r="AP705" t="str">
        <f>IF(ISNUMBER(SEARCH(AP$1,$D705)),"T","")</f>
        <v/>
      </c>
      <c r="AQ705" t="str">
        <f>IF(ISNUMBER(SEARCH(AQ$1,$D705)),"T","")</f>
        <v/>
      </c>
      <c r="AR705" t="str">
        <f>IF(ISNUMBER(SEARCH(AR$1,$D705)),"T","")</f>
        <v/>
      </c>
      <c r="AS705" t="str">
        <f>IF(ISNUMBER(SEARCH(AS$1,$D705)),"T","")</f>
        <v/>
      </c>
      <c r="AT705" t="str">
        <f>IF(ISNUMBER(SEARCH(AT$1,$D705)),"T","")</f>
        <v/>
      </c>
      <c r="AU705" t="str">
        <f>IF(ISNUMBER(SEARCH(AU$1,$D705)),"T","")</f>
        <v/>
      </c>
      <c r="AV705" t="str">
        <f>IF(ISNUMBER(SEARCH(AV$1,$D705)),"T","")</f>
        <v/>
      </c>
    </row>
    <row r="706" spans="1:48" x14ac:dyDescent="0.85">
      <c r="A706">
        <v>698</v>
      </c>
      <c r="B706" t="s">
        <v>1550</v>
      </c>
      <c r="C706" t="s">
        <v>1552</v>
      </c>
      <c r="D706" t="s">
        <v>1551</v>
      </c>
      <c r="E706">
        <v>6</v>
      </c>
      <c r="F706">
        <v>77</v>
      </c>
      <c r="G706">
        <v>59</v>
      </c>
      <c r="H706">
        <v>50</v>
      </c>
      <c r="I706">
        <v>67</v>
      </c>
      <c r="J706">
        <v>63</v>
      </c>
      <c r="K706">
        <v>46</v>
      </c>
      <c r="L706">
        <f>MAX(G706,I706)</f>
        <v>67</v>
      </c>
      <c r="M706">
        <f>MIN(H706,J706)</f>
        <v>50</v>
      </c>
      <c r="N706" s="1">
        <f>(F706*2+31)/2+60</f>
        <v>152.5</v>
      </c>
      <c r="O706" s="1">
        <f>(L706*2+31)/2+5</f>
        <v>87.5</v>
      </c>
      <c r="P706" s="1">
        <f>(M706*2+31)/2+5</f>
        <v>70.5</v>
      </c>
      <c r="Q706" s="1">
        <f>N706*P706</f>
        <v>10751.25</v>
      </c>
      <c r="R706" s="1">
        <f>((H706*2+31)/2+5)*N706</f>
        <v>10751.25</v>
      </c>
      <c r="S706" s="1">
        <f>((J706*2+31)/2+5)*N706</f>
        <v>12733.75</v>
      </c>
      <c r="T706" s="1">
        <v>171.64177037137233</v>
      </c>
      <c r="U706" s="1">
        <f>IF(T706&lt;200, 0, T706)</f>
        <v>0</v>
      </c>
      <c r="V706" s="5">
        <f>U706*O706</f>
        <v>0</v>
      </c>
      <c r="W706" s="2">
        <f>Q706/(constants!$B$1 * constants!$B$2 * (110/250) * AVERAGE(0.8, 1) * 1.5)</f>
        <v>1.6472172983023579</v>
      </c>
      <c r="X706" s="3">
        <v>0.13607293447436264</v>
      </c>
      <c r="Y706" s="1">
        <f>(W706+X706)*O706</f>
        <v>156.03789536796305</v>
      </c>
      <c r="Z706" s="7">
        <v>1.1000000000000001</v>
      </c>
      <c r="AA706" s="7">
        <v>1</v>
      </c>
      <c r="AB706" s="1">
        <f>Y706*Z706*AA706</f>
        <v>171.64168490475936</v>
      </c>
      <c r="AC706" t="str">
        <f>CONCATENATE("https://wiki.52poke.com/wiki/", B706)</f>
        <v>https://wiki.52poke.com/wiki/冰雪龙</v>
      </c>
      <c r="AD706" s="6">
        <f>(T706-AB706)^2</f>
        <v>7.304541933007449E-9</v>
      </c>
      <c r="AE706" t="str">
        <f>IF(ISNUMBER(SEARCH(AE$1,$D706)),"T","")</f>
        <v/>
      </c>
      <c r="AF706" t="str">
        <f>IF(ISNUMBER(SEARCH(AF$1,$D706)),"T","")</f>
        <v/>
      </c>
      <c r="AG706" t="str">
        <f>IF(ISNUMBER(SEARCH(AG$1,$D706)),"T","")</f>
        <v/>
      </c>
      <c r="AH706" t="str">
        <f>IF(ISNUMBER(SEARCH(AH$1,$D706)),"T","")</f>
        <v/>
      </c>
      <c r="AI706" t="str">
        <f>IF(ISNUMBER(SEARCH(AI$1,$D706)),"T","")</f>
        <v/>
      </c>
      <c r="AJ706" t="str">
        <f>IF(ISNUMBER(SEARCH(AJ$1,$D706)),"T","")</f>
        <v>T</v>
      </c>
      <c r="AK706" t="str">
        <f>IF(ISNUMBER(SEARCH(AK$1,$D706)),"T","")</f>
        <v/>
      </c>
      <c r="AL706" t="str">
        <f>IF(ISNUMBER(SEARCH(AL$1,$D706)),"T","")</f>
        <v/>
      </c>
      <c r="AM706" t="str">
        <f>IF(ISNUMBER(SEARCH(AM$1,$D706)),"T","")</f>
        <v/>
      </c>
      <c r="AN706" t="str">
        <f>IF(ISNUMBER(SEARCH(AN$1,$D706)),"T","")</f>
        <v/>
      </c>
      <c r="AO706" t="str">
        <f>IF(ISNUMBER(SEARCH(AO$1,$D706)),"T","")</f>
        <v/>
      </c>
      <c r="AP706" t="str">
        <f>IF(ISNUMBER(SEARCH(AP$1,$D706)),"T","")</f>
        <v/>
      </c>
      <c r="AQ706" t="str">
        <f>IF(ISNUMBER(SEARCH(AQ$1,$D706)),"T","")</f>
        <v>T</v>
      </c>
      <c r="AR706" t="str">
        <f>IF(ISNUMBER(SEARCH(AR$1,$D706)),"T","")</f>
        <v/>
      </c>
      <c r="AS706" t="str">
        <f>IF(ISNUMBER(SEARCH(AS$1,$D706)),"T","")</f>
        <v/>
      </c>
      <c r="AT706" t="str">
        <f>IF(ISNUMBER(SEARCH(AT$1,$D706)),"T","")</f>
        <v/>
      </c>
      <c r="AU706" t="str">
        <f>IF(ISNUMBER(SEARCH(AU$1,$D706)),"T","")</f>
        <v/>
      </c>
      <c r="AV706" t="str">
        <f>IF(ISNUMBER(SEARCH(AV$1,$D706)),"T","")</f>
        <v/>
      </c>
    </row>
    <row r="707" spans="1:48" x14ac:dyDescent="0.85">
      <c r="A707">
        <v>329</v>
      </c>
      <c r="B707" t="s">
        <v>756</v>
      </c>
      <c r="C707" t="s">
        <v>758</v>
      </c>
      <c r="D707" t="s">
        <v>757</v>
      </c>
      <c r="E707">
        <v>3</v>
      </c>
      <c r="F707">
        <v>50</v>
      </c>
      <c r="G707">
        <v>70</v>
      </c>
      <c r="H707">
        <v>50</v>
      </c>
      <c r="I707">
        <v>50</v>
      </c>
      <c r="J707">
        <v>50</v>
      </c>
      <c r="K707">
        <v>70</v>
      </c>
      <c r="L707">
        <f>MAX(G707,I707)</f>
        <v>70</v>
      </c>
      <c r="M707">
        <f>MIN(H707,J707)</f>
        <v>50</v>
      </c>
      <c r="N707" s="1">
        <f>(F707*2+31)/2+60</f>
        <v>125.5</v>
      </c>
      <c r="O707" s="1">
        <f>(L707*2+31)/2+5</f>
        <v>90.5</v>
      </c>
      <c r="P707" s="1">
        <f>(M707*2+31)/2+5</f>
        <v>70.5</v>
      </c>
      <c r="Q707" s="1">
        <f>N707*P707</f>
        <v>8847.75</v>
      </c>
      <c r="R707" s="1">
        <f>((H707*2+31)/2+5)*N707</f>
        <v>8847.75</v>
      </c>
      <c r="S707" s="1">
        <f>((J707*2+31)/2+5)*N707</f>
        <v>8847.75</v>
      </c>
      <c r="T707" s="1">
        <v>171.62344302565657</v>
      </c>
      <c r="U707" s="1">
        <f>IF(T707&lt;200, 0, T707)</f>
        <v>0</v>
      </c>
      <c r="V707" s="5">
        <f>U707*O707</f>
        <v>0</v>
      </c>
      <c r="W707" s="2">
        <f>Q707/(constants!$B$1 * constants!$B$2 * (110/250) * AVERAGE(0.8, 1) * 1.5)</f>
        <v>1.3555788258160386</v>
      </c>
      <c r="X707" s="3">
        <v>0.36841283947133319</v>
      </c>
      <c r="Y707" s="1">
        <f>(W707+X707)*O707</f>
        <v>156.02124570850714</v>
      </c>
      <c r="Z707" s="7">
        <v>1.1000000000000001</v>
      </c>
      <c r="AA707" s="7">
        <v>1</v>
      </c>
      <c r="AB707" s="1">
        <f>Y707*Z707*AA707</f>
        <v>171.62337027935786</v>
      </c>
      <c r="AC707" t="str">
        <f>CONCATENATE("https://wiki.52poke.com/wiki/", B707)</f>
        <v>https://wiki.52poke.com/wiki/超音波幼虫</v>
      </c>
      <c r="AD707" s="6">
        <f>(T707-AB707)^2</f>
        <v>5.2920239764265012E-9</v>
      </c>
      <c r="AE707" t="str">
        <f>IF(ISNUMBER(SEARCH(AE$1,$D707)),"T","")</f>
        <v/>
      </c>
      <c r="AF707" t="str">
        <f>IF(ISNUMBER(SEARCH(AF$1,$D707)),"T","")</f>
        <v/>
      </c>
      <c r="AG707" t="str">
        <f>IF(ISNUMBER(SEARCH(AG$1,$D707)),"T","")</f>
        <v/>
      </c>
      <c r="AH707" t="str">
        <f>IF(ISNUMBER(SEARCH(AH$1,$D707)),"T","")</f>
        <v/>
      </c>
      <c r="AI707" t="str">
        <f>IF(ISNUMBER(SEARCH(AI$1,$D707)),"T","")</f>
        <v/>
      </c>
      <c r="AJ707" t="str">
        <f>IF(ISNUMBER(SEARCH(AJ$1,$D707)),"T","")</f>
        <v/>
      </c>
      <c r="AK707" t="str">
        <f>IF(ISNUMBER(SEARCH(AK$1,$D707)),"T","")</f>
        <v/>
      </c>
      <c r="AL707" t="str">
        <f>IF(ISNUMBER(SEARCH(AL$1,$D707)),"T","")</f>
        <v/>
      </c>
      <c r="AM707" t="str">
        <f>IF(ISNUMBER(SEARCH(AM$1,$D707)),"T","")</f>
        <v>T</v>
      </c>
      <c r="AN707" t="str">
        <f>IF(ISNUMBER(SEARCH(AN$1,$D707)),"T","")</f>
        <v/>
      </c>
      <c r="AO707" t="str">
        <f>IF(ISNUMBER(SEARCH(AO$1,$D707)),"T","")</f>
        <v/>
      </c>
      <c r="AP707" t="str">
        <f>IF(ISNUMBER(SEARCH(AP$1,$D707)),"T","")</f>
        <v/>
      </c>
      <c r="AQ707" t="str">
        <f>IF(ISNUMBER(SEARCH(AQ$1,$D707)),"T","")</f>
        <v/>
      </c>
      <c r="AR707" t="str">
        <f>IF(ISNUMBER(SEARCH(AR$1,$D707)),"T","")</f>
        <v/>
      </c>
      <c r="AS707" t="str">
        <f>IF(ISNUMBER(SEARCH(AS$1,$D707)),"T","")</f>
        <v>T</v>
      </c>
      <c r="AT707" t="str">
        <f>IF(ISNUMBER(SEARCH(AT$1,$D707)),"T","")</f>
        <v/>
      </c>
      <c r="AU707" t="str">
        <f>IF(ISNUMBER(SEARCH(AU$1,$D707)),"T","")</f>
        <v/>
      </c>
      <c r="AV707" t="str">
        <f>IF(ISNUMBER(SEARCH(AV$1,$D707)),"T","")</f>
        <v/>
      </c>
    </row>
    <row r="708" spans="1:48" x14ac:dyDescent="0.85">
      <c r="A708">
        <v>327</v>
      </c>
      <c r="B708" t="s">
        <v>752</v>
      </c>
      <c r="C708" t="s">
        <v>753</v>
      </c>
      <c r="D708" t="s">
        <v>265</v>
      </c>
      <c r="E708">
        <v>3</v>
      </c>
      <c r="F708">
        <v>60</v>
      </c>
      <c r="G708">
        <v>60</v>
      </c>
      <c r="H708">
        <v>60</v>
      </c>
      <c r="I708">
        <v>60</v>
      </c>
      <c r="J708">
        <v>60</v>
      </c>
      <c r="K708">
        <v>60</v>
      </c>
      <c r="L708">
        <f>MAX(G708,I708)</f>
        <v>60</v>
      </c>
      <c r="M708">
        <f>MIN(H708,J708)</f>
        <v>60</v>
      </c>
      <c r="N708" s="1">
        <f>(F708*2+31)/2+60</f>
        <v>135.5</v>
      </c>
      <c r="O708" s="1">
        <f>(L708*2+31)/2+5</f>
        <v>80.5</v>
      </c>
      <c r="P708" s="1">
        <f>(M708*2+31)/2+5</f>
        <v>80.5</v>
      </c>
      <c r="Q708" s="1">
        <f>N708*P708</f>
        <v>10907.75</v>
      </c>
      <c r="R708" s="1">
        <f>((H708*2+31)/2+5)*N708</f>
        <v>10907.75</v>
      </c>
      <c r="S708" s="1">
        <f>((J708*2+31)/2+5)*N708</f>
        <v>10907.75</v>
      </c>
      <c r="T708" s="1">
        <v>171.60946339465647</v>
      </c>
      <c r="U708" s="1">
        <f>IF(T708&lt;200, 0, T708)</f>
        <v>0</v>
      </c>
      <c r="V708" s="5">
        <f>U708*O708</f>
        <v>0</v>
      </c>
      <c r="W708" s="2">
        <f>Q708/(constants!$B$1 * constants!$B$2 * (110/250) * AVERAGE(0.8, 1) * 1.5)</f>
        <v>1.6711949294786692</v>
      </c>
      <c r="X708" s="3">
        <v>0.26679923902285019</v>
      </c>
      <c r="Y708" s="1">
        <f>(W708+X708)*O708</f>
        <v>156.00853056437231</v>
      </c>
      <c r="Z708" s="7">
        <v>1.1000000000000001</v>
      </c>
      <c r="AA708" s="7">
        <v>1</v>
      </c>
      <c r="AB708" s="1">
        <f>Y708*Z708*AA708</f>
        <v>171.60938362080955</v>
      </c>
      <c r="AC708" t="str">
        <f>CONCATENATE("https://wiki.52poke.com/wiki/", B708)</f>
        <v>https://wiki.52poke.com/wiki/晃晃斑</v>
      </c>
      <c r="AD708" s="6">
        <f>(T708-AB708)^2</f>
        <v>6.363866652457291E-9</v>
      </c>
      <c r="AE708" t="str">
        <f>IF(ISNUMBER(SEARCH(AE$1,$D708)),"T","")</f>
        <v>T</v>
      </c>
      <c r="AF708" t="str">
        <f>IF(ISNUMBER(SEARCH(AF$1,$D708)),"T","")</f>
        <v/>
      </c>
      <c r="AG708" t="str">
        <f>IF(ISNUMBER(SEARCH(AG$1,$D708)),"T","")</f>
        <v/>
      </c>
      <c r="AH708" t="str">
        <f>IF(ISNUMBER(SEARCH(AH$1,$D708)),"T","")</f>
        <v/>
      </c>
      <c r="AI708" t="str">
        <f>IF(ISNUMBER(SEARCH(AI$1,$D708)),"T","")</f>
        <v/>
      </c>
      <c r="AJ708" t="str">
        <f>IF(ISNUMBER(SEARCH(AJ$1,$D708)),"T","")</f>
        <v/>
      </c>
      <c r="AK708" t="str">
        <f>IF(ISNUMBER(SEARCH(AK$1,$D708)),"T","")</f>
        <v/>
      </c>
      <c r="AL708" t="str">
        <f>IF(ISNUMBER(SEARCH(AL$1,$D708)),"T","")</f>
        <v/>
      </c>
      <c r="AM708" t="str">
        <f>IF(ISNUMBER(SEARCH(AM$1,$D708)),"T","")</f>
        <v/>
      </c>
      <c r="AN708" t="str">
        <f>IF(ISNUMBER(SEARCH(AN$1,$D708)),"T","")</f>
        <v/>
      </c>
      <c r="AO708" t="str">
        <f>IF(ISNUMBER(SEARCH(AO$1,$D708)),"T","")</f>
        <v/>
      </c>
      <c r="AP708" t="str">
        <f>IF(ISNUMBER(SEARCH(AP$1,$D708)),"T","")</f>
        <v/>
      </c>
      <c r="AQ708" t="str">
        <f>IF(ISNUMBER(SEARCH(AQ$1,$D708)),"T","")</f>
        <v/>
      </c>
      <c r="AR708" t="str">
        <f>IF(ISNUMBER(SEARCH(AR$1,$D708)),"T","")</f>
        <v/>
      </c>
      <c r="AS708" t="str">
        <f>IF(ISNUMBER(SEARCH(AS$1,$D708)),"T","")</f>
        <v/>
      </c>
      <c r="AT708" t="str">
        <f>IF(ISNUMBER(SEARCH(AT$1,$D708)),"T","")</f>
        <v/>
      </c>
      <c r="AU708" t="str">
        <f>IF(ISNUMBER(SEARCH(AU$1,$D708)),"T","")</f>
        <v/>
      </c>
      <c r="AV708" t="str">
        <f>IF(ISNUMBER(SEARCH(AV$1,$D708)),"T","")</f>
        <v/>
      </c>
    </row>
    <row r="709" spans="1:48" x14ac:dyDescent="0.85">
      <c r="A709">
        <v>958</v>
      </c>
      <c r="B709" t="s">
        <v>2115</v>
      </c>
      <c r="C709" t="s">
        <v>2116</v>
      </c>
      <c r="D709" t="s">
        <v>2113</v>
      </c>
      <c r="E709">
        <v>9</v>
      </c>
      <c r="F709">
        <v>65</v>
      </c>
      <c r="G709">
        <v>55</v>
      </c>
      <c r="H709">
        <v>55</v>
      </c>
      <c r="I709">
        <v>45</v>
      </c>
      <c r="J709">
        <v>82</v>
      </c>
      <c r="K709">
        <v>78</v>
      </c>
      <c r="L709">
        <f>MAX(G709,I709)</f>
        <v>55</v>
      </c>
      <c r="M709">
        <f>MIN(H709,J709)</f>
        <v>55</v>
      </c>
      <c r="N709" s="1">
        <f>(F709*2+31)/2+60</f>
        <v>140.5</v>
      </c>
      <c r="O709" s="1">
        <f>(L709*2+31)/2+5</f>
        <v>75.5</v>
      </c>
      <c r="P709" s="1">
        <f>(M709*2+31)/2+5</f>
        <v>75.5</v>
      </c>
      <c r="Q709" s="1">
        <f>N709*P709</f>
        <v>10607.75</v>
      </c>
      <c r="R709" s="1">
        <f>((H709*2+31)/2+5)*N709</f>
        <v>10607.75</v>
      </c>
      <c r="S709" s="1">
        <f>((J709*2+31)/2+5)*N709</f>
        <v>14401.25</v>
      </c>
      <c r="T709" s="1">
        <v>171.48239452266958</v>
      </c>
      <c r="U709" s="1">
        <f>IF(T709&lt;200, 0, T709)</f>
        <v>0</v>
      </c>
      <c r="V709" s="5">
        <f>U709*O709</f>
        <v>0</v>
      </c>
      <c r="W709" s="2">
        <f>Q709/(constants!$B$1 * constants!$B$2 * (110/250) * AVERAGE(0.8, 1) * 1.5)</f>
        <v>1.6252314192365387</v>
      </c>
      <c r="X709" s="3">
        <v>0.43957678981215476</v>
      </c>
      <c r="Y709" s="1">
        <f>(W709+X709)*O709</f>
        <v>155.89301978317633</v>
      </c>
      <c r="Z709" s="7">
        <v>1.1000000000000001</v>
      </c>
      <c r="AA709" s="7">
        <v>1</v>
      </c>
      <c r="AB709" s="1">
        <f>Y709*Z709*AA709</f>
        <v>171.48232176149398</v>
      </c>
      <c r="AC709" t="str">
        <f>CONCATENATE("https://wiki.52poke.com/wiki/", B709)</f>
        <v>https://wiki.52poke.com/wiki/巧锻匠</v>
      </c>
      <c r="AD709" s="6">
        <f>(T709-AB709)^2</f>
        <v>5.2941886749784101E-9</v>
      </c>
      <c r="AE709" t="str">
        <f>IF(ISNUMBER(SEARCH(AE$1,$D709)),"T","")</f>
        <v/>
      </c>
      <c r="AF709" t="str">
        <f>IF(ISNUMBER(SEARCH(AF$1,$D709)),"T","")</f>
        <v/>
      </c>
      <c r="AG709" t="str">
        <f>IF(ISNUMBER(SEARCH(AG$1,$D709)),"T","")</f>
        <v/>
      </c>
      <c r="AH709" t="str">
        <f>IF(ISNUMBER(SEARCH(AH$1,$D709)),"T","")</f>
        <v/>
      </c>
      <c r="AI709" t="str">
        <f>IF(ISNUMBER(SEARCH(AI$1,$D709)),"T","")</f>
        <v/>
      </c>
      <c r="AJ709" t="str">
        <f>IF(ISNUMBER(SEARCH(AJ$1,$D709)),"T","")</f>
        <v/>
      </c>
      <c r="AK709" t="str">
        <f>IF(ISNUMBER(SEARCH(AK$1,$D709)),"T","")</f>
        <v/>
      </c>
      <c r="AL709" t="str">
        <f>IF(ISNUMBER(SEARCH(AL$1,$D709)),"T","")</f>
        <v/>
      </c>
      <c r="AM709" t="str">
        <f>IF(ISNUMBER(SEARCH(AM$1,$D709)),"T","")</f>
        <v/>
      </c>
      <c r="AN709" t="str">
        <f>IF(ISNUMBER(SEARCH(AN$1,$D709)),"T","")</f>
        <v/>
      </c>
      <c r="AO709" t="str">
        <f>IF(ISNUMBER(SEARCH(AO$1,$D709)),"T","")</f>
        <v/>
      </c>
      <c r="AP709" t="str">
        <f>IF(ISNUMBER(SEARCH(AP$1,$D709)),"T","")</f>
        <v/>
      </c>
      <c r="AQ709" t="str">
        <f>IF(ISNUMBER(SEARCH(AQ$1,$D709)),"T","")</f>
        <v/>
      </c>
      <c r="AR709" t="str">
        <f>IF(ISNUMBER(SEARCH(AR$1,$D709)),"T","")</f>
        <v/>
      </c>
      <c r="AS709" t="str">
        <f>IF(ISNUMBER(SEARCH(AS$1,$D709)),"T","")</f>
        <v/>
      </c>
      <c r="AT709" t="str">
        <f>IF(ISNUMBER(SEARCH(AT$1,$D709)),"T","")</f>
        <v/>
      </c>
      <c r="AU709" t="str">
        <f>IF(ISNUMBER(SEARCH(AU$1,$D709)),"T","")</f>
        <v>T</v>
      </c>
      <c r="AV709" t="str">
        <f>IF(ISNUMBER(SEARCH(AV$1,$D709)),"T","")</f>
        <v>T</v>
      </c>
    </row>
    <row r="710" spans="1:48" x14ac:dyDescent="0.85">
      <c r="A710">
        <v>269</v>
      </c>
      <c r="B710" t="s">
        <v>624</v>
      </c>
      <c r="C710" t="s">
        <v>625</v>
      </c>
      <c r="D710" t="s">
        <v>40</v>
      </c>
      <c r="E710">
        <v>3</v>
      </c>
      <c r="F710">
        <v>60</v>
      </c>
      <c r="G710">
        <v>50</v>
      </c>
      <c r="H710">
        <v>70</v>
      </c>
      <c r="I710">
        <v>50</v>
      </c>
      <c r="J710">
        <v>90</v>
      </c>
      <c r="K710">
        <v>65</v>
      </c>
      <c r="L710">
        <f>MAX(G710,I710)</f>
        <v>50</v>
      </c>
      <c r="M710">
        <f>MIN(H710,J710)</f>
        <v>70</v>
      </c>
      <c r="N710" s="1">
        <f>(F710*2+31)/2+60</f>
        <v>135.5</v>
      </c>
      <c r="O710" s="1">
        <f>(L710*2+31)/2+5</f>
        <v>70.5</v>
      </c>
      <c r="P710" s="1">
        <f>(M710*2+31)/2+5</f>
        <v>90.5</v>
      </c>
      <c r="Q710" s="1">
        <f>N710*P710</f>
        <v>12262.75</v>
      </c>
      <c r="R710" s="1">
        <f>((H710*2+31)/2+5)*N710</f>
        <v>12262.75</v>
      </c>
      <c r="S710" s="1">
        <f>((J710*2+31)/2+5)*N710</f>
        <v>14972.75</v>
      </c>
      <c r="T710" s="1">
        <v>170.4337866910804</v>
      </c>
      <c r="U710" s="1">
        <f>IF(T710&lt;200, 0, T710)</f>
        <v>0</v>
      </c>
      <c r="V710" s="5">
        <f>U710*O710</f>
        <v>0</v>
      </c>
      <c r="W710" s="2">
        <f>Q710/(constants!$B$1 * constants!$B$2 * (110/250) * AVERAGE(0.8, 1) * 1.5)</f>
        <v>1.8787967840722928</v>
      </c>
      <c r="X710" s="3">
        <v>0.31892994898075533</v>
      </c>
      <c r="Y710" s="1">
        <f>(W710+X710)*O710</f>
        <v>154.93973468023987</v>
      </c>
      <c r="Z710" s="7">
        <v>1.1000000000000001</v>
      </c>
      <c r="AA710" s="7">
        <v>1</v>
      </c>
      <c r="AB710" s="1">
        <f>Y710*Z710*AA710</f>
        <v>170.43370814826386</v>
      </c>
      <c r="AC710" t="str">
        <f>CONCATENATE("https://wiki.52poke.com/wiki/", B710)</f>
        <v>https://wiki.52poke.com/wiki/毒粉蛾</v>
      </c>
      <c r="AD710" s="6">
        <f>(T710-AB710)^2</f>
        <v>6.1689740298207756E-9</v>
      </c>
      <c r="AE710" t="str">
        <f>IF(ISNUMBER(SEARCH(AE$1,$D710)),"T","")</f>
        <v/>
      </c>
      <c r="AF710" t="str">
        <f>IF(ISNUMBER(SEARCH(AF$1,$D710)),"T","")</f>
        <v/>
      </c>
      <c r="AG710" t="str">
        <f>IF(ISNUMBER(SEARCH(AG$1,$D710)),"T","")</f>
        <v/>
      </c>
      <c r="AH710" t="str">
        <f>IF(ISNUMBER(SEARCH(AH$1,$D710)),"T","")</f>
        <v/>
      </c>
      <c r="AI710" t="str">
        <f>IF(ISNUMBER(SEARCH(AI$1,$D710)),"T","")</f>
        <v/>
      </c>
      <c r="AJ710" t="str">
        <f>IF(ISNUMBER(SEARCH(AJ$1,$D710)),"T","")</f>
        <v/>
      </c>
      <c r="AK710" t="str">
        <f>IF(ISNUMBER(SEARCH(AK$1,$D710)),"T","")</f>
        <v/>
      </c>
      <c r="AL710" t="str">
        <f>IF(ISNUMBER(SEARCH(AL$1,$D710)),"T","")</f>
        <v>T</v>
      </c>
      <c r="AM710" t="str">
        <f>IF(ISNUMBER(SEARCH(AM$1,$D710)),"T","")</f>
        <v/>
      </c>
      <c r="AN710" t="str">
        <f>IF(ISNUMBER(SEARCH(AN$1,$D710)),"T","")</f>
        <v/>
      </c>
      <c r="AO710" t="str">
        <f>IF(ISNUMBER(SEARCH(AO$1,$D710)),"T","")</f>
        <v/>
      </c>
      <c r="AP710" t="str">
        <f>IF(ISNUMBER(SEARCH(AP$1,$D710)),"T","")</f>
        <v>T</v>
      </c>
      <c r="AQ710" t="str">
        <f>IF(ISNUMBER(SEARCH(AQ$1,$D710)),"T","")</f>
        <v/>
      </c>
      <c r="AR710" t="str">
        <f>IF(ISNUMBER(SEARCH(AR$1,$D710)),"T","")</f>
        <v/>
      </c>
      <c r="AS710" t="str">
        <f>IF(ISNUMBER(SEARCH(AS$1,$D710)),"T","")</f>
        <v/>
      </c>
      <c r="AT710" t="str">
        <f>IF(ISNUMBER(SEARCH(AT$1,$D710)),"T","")</f>
        <v/>
      </c>
      <c r="AU710" t="str">
        <f>IF(ISNUMBER(SEARCH(AU$1,$D710)),"T","")</f>
        <v/>
      </c>
      <c r="AV710" t="str">
        <f>IF(ISNUMBER(SEARCH(AV$1,$D710)),"T","")</f>
        <v/>
      </c>
    </row>
    <row r="711" spans="1:48" x14ac:dyDescent="0.85">
      <c r="A711">
        <v>294</v>
      </c>
      <c r="B711" t="s">
        <v>680</v>
      </c>
      <c r="C711" t="s">
        <v>681</v>
      </c>
      <c r="D711" t="s">
        <v>265</v>
      </c>
      <c r="E711">
        <v>3</v>
      </c>
      <c r="F711">
        <v>84</v>
      </c>
      <c r="G711">
        <v>71</v>
      </c>
      <c r="H711">
        <v>43</v>
      </c>
      <c r="I711">
        <v>71</v>
      </c>
      <c r="J711">
        <v>43</v>
      </c>
      <c r="K711">
        <v>48</v>
      </c>
      <c r="L711">
        <f>MAX(G711,I711)</f>
        <v>71</v>
      </c>
      <c r="M711">
        <f>MIN(H711,J711)</f>
        <v>43</v>
      </c>
      <c r="N711" s="1">
        <f>(F711*2+31)/2+60</f>
        <v>159.5</v>
      </c>
      <c r="O711" s="1">
        <f>(L711*2+31)/2+5</f>
        <v>91.5</v>
      </c>
      <c r="P711" s="1">
        <f>(M711*2+31)/2+5</f>
        <v>63.5</v>
      </c>
      <c r="Q711" s="1">
        <f>N711*P711</f>
        <v>10128.25</v>
      </c>
      <c r="R711" s="1">
        <f>((H711*2+31)/2+5)*N711</f>
        <v>10128.25</v>
      </c>
      <c r="S711" s="1">
        <f>((J711*2+31)/2+5)*N711</f>
        <v>10128.25</v>
      </c>
      <c r="T711" s="1">
        <v>170.3363561296035</v>
      </c>
      <c r="U711" s="1">
        <f>IF(T711&lt;200, 0, T711)</f>
        <v>0</v>
      </c>
      <c r="V711" s="5">
        <f>U711*O711</f>
        <v>0</v>
      </c>
      <c r="W711" s="2">
        <f>Q711/(constants!$B$1 * constants!$B$2 * (110/250) * AVERAGE(0.8, 1) * 1.5)</f>
        <v>1.5517664086995331</v>
      </c>
      <c r="X711" s="3">
        <v>0.14059595528316382</v>
      </c>
      <c r="Y711" s="1">
        <f>(W711+X711)*O711</f>
        <v>154.85115630441678</v>
      </c>
      <c r="Z711" s="7">
        <v>1.1000000000000001</v>
      </c>
      <c r="AA711" s="7">
        <v>1</v>
      </c>
      <c r="AB711" s="1">
        <f>Y711*Z711*AA711</f>
        <v>170.33627193485847</v>
      </c>
      <c r="AC711" t="str">
        <f>CONCATENATE("https://wiki.52poke.com/wiki/", B711)</f>
        <v>https://wiki.52poke.com/wiki/吼爆弹</v>
      </c>
      <c r="AD711" s="6">
        <f>(T711-AB711)^2</f>
        <v>7.0887550903802306E-9</v>
      </c>
      <c r="AE711" t="str">
        <f>IF(ISNUMBER(SEARCH(AE$1,$D711)),"T","")</f>
        <v>T</v>
      </c>
      <c r="AF711" t="str">
        <f>IF(ISNUMBER(SEARCH(AF$1,$D711)),"T","")</f>
        <v/>
      </c>
      <c r="AG711" t="str">
        <f>IF(ISNUMBER(SEARCH(AG$1,$D711)),"T","")</f>
        <v/>
      </c>
      <c r="AH711" t="str">
        <f>IF(ISNUMBER(SEARCH(AH$1,$D711)),"T","")</f>
        <v/>
      </c>
      <c r="AI711" t="str">
        <f>IF(ISNUMBER(SEARCH(AI$1,$D711)),"T","")</f>
        <v/>
      </c>
      <c r="AJ711" t="str">
        <f>IF(ISNUMBER(SEARCH(AJ$1,$D711)),"T","")</f>
        <v/>
      </c>
      <c r="AK711" t="str">
        <f>IF(ISNUMBER(SEARCH(AK$1,$D711)),"T","")</f>
        <v/>
      </c>
      <c r="AL711" t="str">
        <f>IF(ISNUMBER(SEARCH(AL$1,$D711)),"T","")</f>
        <v/>
      </c>
      <c r="AM711" t="str">
        <f>IF(ISNUMBER(SEARCH(AM$1,$D711)),"T","")</f>
        <v/>
      </c>
      <c r="AN711" t="str">
        <f>IF(ISNUMBER(SEARCH(AN$1,$D711)),"T","")</f>
        <v/>
      </c>
      <c r="AO711" t="str">
        <f>IF(ISNUMBER(SEARCH(AO$1,$D711)),"T","")</f>
        <v/>
      </c>
      <c r="AP711" t="str">
        <f>IF(ISNUMBER(SEARCH(AP$1,$D711)),"T","")</f>
        <v/>
      </c>
      <c r="AQ711" t="str">
        <f>IF(ISNUMBER(SEARCH(AQ$1,$D711)),"T","")</f>
        <v/>
      </c>
      <c r="AR711" t="str">
        <f>IF(ISNUMBER(SEARCH(AR$1,$D711)),"T","")</f>
        <v/>
      </c>
      <c r="AS711" t="str">
        <f>IF(ISNUMBER(SEARCH(AS$1,$D711)),"T","")</f>
        <v/>
      </c>
      <c r="AT711" t="str">
        <f>IF(ISNUMBER(SEARCH(AT$1,$D711)),"T","")</f>
        <v/>
      </c>
      <c r="AU711" t="str">
        <f>IF(ISNUMBER(SEARCH(AU$1,$D711)),"T","")</f>
        <v/>
      </c>
      <c r="AV711" t="str">
        <f>IF(ISNUMBER(SEARCH(AV$1,$D711)),"T","")</f>
        <v/>
      </c>
    </row>
    <row r="712" spans="1:48" x14ac:dyDescent="0.85">
      <c r="A712">
        <v>996</v>
      </c>
      <c r="B712" t="s">
        <v>2201</v>
      </c>
      <c r="C712" t="s">
        <v>2202</v>
      </c>
      <c r="D712" t="s">
        <v>1437</v>
      </c>
      <c r="E712">
        <v>9</v>
      </c>
      <c r="F712">
        <v>65</v>
      </c>
      <c r="G712">
        <v>75</v>
      </c>
      <c r="H712">
        <v>45</v>
      </c>
      <c r="I712">
        <v>35</v>
      </c>
      <c r="J712">
        <v>45</v>
      </c>
      <c r="K712">
        <v>55</v>
      </c>
      <c r="L712">
        <f>MAX(G712,I712)</f>
        <v>75</v>
      </c>
      <c r="M712">
        <f>MIN(H712,J712)</f>
        <v>45</v>
      </c>
      <c r="N712" s="1">
        <f>(F712*2+31)/2+60</f>
        <v>140.5</v>
      </c>
      <c r="O712" s="1">
        <f>(L712*2+31)/2+5</f>
        <v>95.5</v>
      </c>
      <c r="P712" s="1">
        <f>(M712*2+31)/2+5</f>
        <v>65.5</v>
      </c>
      <c r="Q712" s="1">
        <f>N712*P712</f>
        <v>9202.75</v>
      </c>
      <c r="R712" s="1">
        <f>((H712*2+31)/2+5)*N712</f>
        <v>9202.75</v>
      </c>
      <c r="S712" s="1">
        <f>((J712*2+31)/2+5)*N712</f>
        <v>9202.75</v>
      </c>
      <c r="T712" s="1">
        <v>168.10847715818176</v>
      </c>
      <c r="U712" s="1">
        <f>IF(T712&lt;200, 0, T712)</f>
        <v>0</v>
      </c>
      <c r="V712" s="5">
        <f>U712*O712</f>
        <v>0</v>
      </c>
      <c r="W712" s="2">
        <f>Q712/(constants!$B$1 * constants!$B$2 * (110/250) * AVERAGE(0.8, 1) * 1.5)</f>
        <v>1.4099689796025601</v>
      </c>
      <c r="X712" s="3">
        <v>0.19030134226965434</v>
      </c>
      <c r="Y712" s="1">
        <f>(W712+X712)*O712</f>
        <v>152.82581573879648</v>
      </c>
      <c r="Z712" s="7">
        <v>1.1000000000000001</v>
      </c>
      <c r="AA712" s="7">
        <v>1</v>
      </c>
      <c r="AB712" s="1">
        <f>Y712*Z712*AA712</f>
        <v>168.10839731267615</v>
      </c>
      <c r="AC712" t="str">
        <f>CONCATENATE("https://wiki.52poke.com/wiki/", B712)</f>
        <v>https://wiki.52poke.com/wiki/凉脊龙</v>
      </c>
      <c r="AD712" s="6">
        <f>(T712-AB712)^2</f>
        <v>6.375304766102186E-9</v>
      </c>
      <c r="AE712" t="str">
        <f>IF(ISNUMBER(SEARCH(AE$1,$D712)),"T","")</f>
        <v/>
      </c>
      <c r="AF712" t="str">
        <f>IF(ISNUMBER(SEARCH(AF$1,$D712)),"T","")</f>
        <v/>
      </c>
      <c r="AG712" t="str">
        <f>IF(ISNUMBER(SEARCH(AG$1,$D712)),"T","")</f>
        <v/>
      </c>
      <c r="AH712" t="str">
        <f>IF(ISNUMBER(SEARCH(AH$1,$D712)),"T","")</f>
        <v/>
      </c>
      <c r="AI712" t="str">
        <f>IF(ISNUMBER(SEARCH(AI$1,$D712)),"T","")</f>
        <v/>
      </c>
      <c r="AJ712" t="str">
        <f>IF(ISNUMBER(SEARCH(AJ$1,$D712)),"T","")</f>
        <v>T</v>
      </c>
      <c r="AK712" t="str">
        <f>IF(ISNUMBER(SEARCH(AK$1,$D712)),"T","")</f>
        <v/>
      </c>
      <c r="AL712" t="str">
        <f>IF(ISNUMBER(SEARCH(AL$1,$D712)),"T","")</f>
        <v/>
      </c>
      <c r="AM712" t="str">
        <f>IF(ISNUMBER(SEARCH(AM$1,$D712)),"T","")</f>
        <v/>
      </c>
      <c r="AN712" t="str">
        <f>IF(ISNUMBER(SEARCH(AN$1,$D712)),"T","")</f>
        <v/>
      </c>
      <c r="AO712" t="str">
        <f>IF(ISNUMBER(SEARCH(AO$1,$D712)),"T","")</f>
        <v/>
      </c>
      <c r="AP712" t="str">
        <f>IF(ISNUMBER(SEARCH(AP$1,$D712)),"T","")</f>
        <v/>
      </c>
      <c r="AQ712" t="str">
        <f>IF(ISNUMBER(SEARCH(AQ$1,$D712)),"T","")</f>
        <v/>
      </c>
      <c r="AR712" t="str">
        <f>IF(ISNUMBER(SEARCH(AR$1,$D712)),"T","")</f>
        <v/>
      </c>
      <c r="AS712" t="str">
        <f>IF(ISNUMBER(SEARCH(AS$1,$D712)),"T","")</f>
        <v>T</v>
      </c>
      <c r="AT712" t="str">
        <f>IF(ISNUMBER(SEARCH(AT$1,$D712)),"T","")</f>
        <v/>
      </c>
      <c r="AU712" t="str">
        <f>IF(ISNUMBER(SEARCH(AU$1,$D712)),"T","")</f>
        <v/>
      </c>
      <c r="AV712" t="str">
        <f>IF(ISNUMBER(SEARCH(AV$1,$D712)),"T","")</f>
        <v/>
      </c>
    </row>
    <row r="713" spans="1:48" x14ac:dyDescent="0.85">
      <c r="A713">
        <v>100</v>
      </c>
      <c r="B713" t="s">
        <v>243</v>
      </c>
      <c r="C713" t="s">
        <v>245</v>
      </c>
      <c r="D713" t="s">
        <v>244</v>
      </c>
      <c r="E713">
        <v>1</v>
      </c>
      <c r="F713">
        <v>40</v>
      </c>
      <c r="G713">
        <v>30</v>
      </c>
      <c r="H713">
        <v>50</v>
      </c>
      <c r="I713">
        <v>55</v>
      </c>
      <c r="J713">
        <v>55</v>
      </c>
      <c r="K713">
        <v>100</v>
      </c>
      <c r="L713">
        <f>MAX(G713,I713)</f>
        <v>55</v>
      </c>
      <c r="M713">
        <f>MIN(H713,J713)</f>
        <v>50</v>
      </c>
      <c r="N713" s="1">
        <f>(F713*2+31)/2+60</f>
        <v>115.5</v>
      </c>
      <c r="O713" s="1">
        <f>(L713*2+31)/2+5</f>
        <v>75.5</v>
      </c>
      <c r="P713" s="1">
        <f>(M713*2+31)/2+5</f>
        <v>70.5</v>
      </c>
      <c r="Q713" s="1">
        <f>N713*P713</f>
        <v>8142.75</v>
      </c>
      <c r="R713" s="1">
        <f>((H713*2+31)/2+5)*N713</f>
        <v>8142.75</v>
      </c>
      <c r="S713" s="1">
        <f>((J713*2+31)/2+5)*N713</f>
        <v>8720.25</v>
      </c>
      <c r="T713" s="1">
        <v>167.85197450056415</v>
      </c>
      <c r="U713" s="1">
        <f>IF(T713&lt;200, 0, T713)</f>
        <v>0</v>
      </c>
      <c r="V713" s="5">
        <f>U713*O713</f>
        <v>0</v>
      </c>
      <c r="W713" s="2">
        <f>Q713/(constants!$B$1 * constants!$B$2 * (110/250) * AVERAGE(0.8, 1) * 1.5)</f>
        <v>1.2475645767470316</v>
      </c>
      <c r="X713" s="3">
        <v>0.7735301691582307</v>
      </c>
      <c r="Y713" s="1">
        <f>(W713+X713)*O713</f>
        <v>152.59265331584729</v>
      </c>
      <c r="Z713" s="7">
        <v>1.1000000000000001</v>
      </c>
      <c r="AA713" s="7">
        <v>1</v>
      </c>
      <c r="AB713" s="1">
        <f>Y713*Z713*AA713</f>
        <v>167.85191864743203</v>
      </c>
      <c r="AC713" t="str">
        <f>CONCATENATE("https://wiki.52poke.com/wiki/", B713)</f>
        <v>https://wiki.52poke.com/wiki/霹雳电球</v>
      </c>
      <c r="AD713" s="6">
        <f>(T713-AB713)^2</f>
        <v>3.1195723681323989E-9</v>
      </c>
      <c r="AE713" t="str">
        <f>IF(ISNUMBER(SEARCH(AE$1,$D713)),"T","")</f>
        <v/>
      </c>
      <c r="AF713" t="str">
        <f>IF(ISNUMBER(SEARCH(AF$1,$D713)),"T","")</f>
        <v/>
      </c>
      <c r="AG713" t="str">
        <f>IF(ISNUMBER(SEARCH(AG$1,$D713)),"T","")</f>
        <v/>
      </c>
      <c r="AH713" t="str">
        <f>IF(ISNUMBER(SEARCH(AH$1,$D713)),"T","")</f>
        <v>T</v>
      </c>
      <c r="AI713" t="str">
        <f>IF(ISNUMBER(SEARCH(AI$1,$D713)),"T","")</f>
        <v>T</v>
      </c>
      <c r="AJ713" t="str">
        <f>IF(ISNUMBER(SEARCH(AJ$1,$D713)),"T","")</f>
        <v/>
      </c>
      <c r="AK713" t="str">
        <f>IF(ISNUMBER(SEARCH(AK$1,$D713)),"T","")</f>
        <v/>
      </c>
      <c r="AL713" t="str">
        <f>IF(ISNUMBER(SEARCH(AL$1,$D713)),"T","")</f>
        <v/>
      </c>
      <c r="AM713" t="str">
        <f>IF(ISNUMBER(SEARCH(AM$1,$D713)),"T","")</f>
        <v/>
      </c>
      <c r="AN713" t="str">
        <f>IF(ISNUMBER(SEARCH(AN$1,$D713)),"T","")</f>
        <v/>
      </c>
      <c r="AO713" t="str">
        <f>IF(ISNUMBER(SEARCH(AO$1,$D713)),"T","")</f>
        <v/>
      </c>
      <c r="AP713" t="str">
        <f>IF(ISNUMBER(SEARCH(AP$1,$D713)),"T","")</f>
        <v/>
      </c>
      <c r="AQ713" t="str">
        <f>IF(ISNUMBER(SEARCH(AQ$1,$D713)),"T","")</f>
        <v/>
      </c>
      <c r="AR713" t="str">
        <f>IF(ISNUMBER(SEARCH(AR$1,$D713)),"T","")</f>
        <v/>
      </c>
      <c r="AS713" t="str">
        <f>IF(ISNUMBER(SEARCH(AS$1,$D713)),"T","")</f>
        <v/>
      </c>
      <c r="AT713" t="str">
        <f>IF(ISNUMBER(SEARCH(AT$1,$D713)),"T","")</f>
        <v/>
      </c>
      <c r="AU713" t="str">
        <f>IF(ISNUMBER(SEARCH(AU$1,$D713)),"T","")</f>
        <v/>
      </c>
      <c r="AV713" t="str">
        <f>IF(ISNUMBER(SEARCH(AV$1,$D713)),"T","")</f>
        <v/>
      </c>
    </row>
    <row r="714" spans="1:48" x14ac:dyDescent="0.85">
      <c r="A714">
        <v>585</v>
      </c>
      <c r="B714" t="s">
        <v>1300</v>
      </c>
      <c r="C714" t="s">
        <v>1302</v>
      </c>
      <c r="D714" t="s">
        <v>1301</v>
      </c>
      <c r="E714">
        <v>5</v>
      </c>
      <c r="F714">
        <v>60</v>
      </c>
      <c r="G714">
        <v>60</v>
      </c>
      <c r="H714">
        <v>50</v>
      </c>
      <c r="I714">
        <v>40</v>
      </c>
      <c r="J714">
        <v>50</v>
      </c>
      <c r="K714">
        <v>75</v>
      </c>
      <c r="L714">
        <f>MAX(G714,I714)</f>
        <v>60</v>
      </c>
      <c r="M714">
        <f>MIN(H714,J714)</f>
        <v>50</v>
      </c>
      <c r="N714" s="1">
        <f>(F714*2+31)/2+60</f>
        <v>135.5</v>
      </c>
      <c r="O714" s="1">
        <f>(L714*2+31)/2+5</f>
        <v>80.5</v>
      </c>
      <c r="P714" s="1">
        <f>(M714*2+31)/2+5</f>
        <v>70.5</v>
      </c>
      <c r="Q714" s="1">
        <f>N714*P714</f>
        <v>9552.75</v>
      </c>
      <c r="R714" s="1">
        <f>((H714*2+31)/2+5)*N714</f>
        <v>9552.75</v>
      </c>
      <c r="S714" s="1">
        <f>((J714*2+31)/2+5)*N714</f>
        <v>9552.75</v>
      </c>
      <c r="T714" s="1">
        <v>167.2576687604448</v>
      </c>
      <c r="U714" s="1">
        <f>IF(T714&lt;200, 0, T714)</f>
        <v>0</v>
      </c>
      <c r="V714" s="5">
        <f>U714*O714</f>
        <v>0</v>
      </c>
      <c r="W714" s="2">
        <f>Q714/(constants!$B$1 * constants!$B$2 * (110/250) * AVERAGE(0.8, 1) * 1.5)</f>
        <v>1.4635930748850456</v>
      </c>
      <c r="X714" s="3">
        <v>0.42525615037065756</v>
      </c>
      <c r="Y714" s="1">
        <f>(W714+X714)*O714</f>
        <v>152.0523626330841</v>
      </c>
      <c r="Z714" s="7">
        <v>1.1000000000000001</v>
      </c>
      <c r="AA714" s="7">
        <v>1</v>
      </c>
      <c r="AB714" s="1">
        <f>Y714*Z714*AA714</f>
        <v>167.25759889639252</v>
      </c>
      <c r="AC714" t="str">
        <f>CONCATENATE("https://wiki.52poke.com/wiki/", B714)</f>
        <v>https://wiki.52poke.com/wiki/四季鹿</v>
      </c>
      <c r="AD714" s="6">
        <f>(T714-AB714)^2</f>
        <v>4.8809858007715705E-9</v>
      </c>
      <c r="AE714" t="str">
        <f>IF(ISNUMBER(SEARCH(AE$1,$D714)),"T","")</f>
        <v>T</v>
      </c>
      <c r="AF714" t="str">
        <f>IF(ISNUMBER(SEARCH(AF$1,$D714)),"T","")</f>
        <v/>
      </c>
      <c r="AG714" t="str">
        <f>IF(ISNUMBER(SEARCH(AG$1,$D714)),"T","")</f>
        <v/>
      </c>
      <c r="AH714" t="str">
        <f>IF(ISNUMBER(SEARCH(AH$1,$D714)),"T","")</f>
        <v>T</v>
      </c>
      <c r="AI714" t="str">
        <f>IF(ISNUMBER(SEARCH(AI$1,$D714)),"T","")</f>
        <v/>
      </c>
      <c r="AJ714" t="str">
        <f>IF(ISNUMBER(SEARCH(AJ$1,$D714)),"T","")</f>
        <v/>
      </c>
      <c r="AK714" t="str">
        <f>IF(ISNUMBER(SEARCH(AK$1,$D714)),"T","")</f>
        <v/>
      </c>
      <c r="AL714" t="str">
        <f>IF(ISNUMBER(SEARCH(AL$1,$D714)),"T","")</f>
        <v/>
      </c>
      <c r="AM714" t="str">
        <f>IF(ISNUMBER(SEARCH(AM$1,$D714)),"T","")</f>
        <v/>
      </c>
      <c r="AN714" t="str">
        <f>IF(ISNUMBER(SEARCH(AN$1,$D714)),"T","")</f>
        <v/>
      </c>
      <c r="AO714" t="str">
        <f>IF(ISNUMBER(SEARCH(AO$1,$D714)),"T","")</f>
        <v/>
      </c>
      <c r="AP714" t="str">
        <f>IF(ISNUMBER(SEARCH(AP$1,$D714)),"T","")</f>
        <v/>
      </c>
      <c r="AQ714" t="str">
        <f>IF(ISNUMBER(SEARCH(AQ$1,$D714)),"T","")</f>
        <v/>
      </c>
      <c r="AR714" t="str">
        <f>IF(ISNUMBER(SEARCH(AR$1,$D714)),"T","")</f>
        <v/>
      </c>
      <c r="AS714" t="str">
        <f>IF(ISNUMBER(SEARCH(AS$1,$D714)),"T","")</f>
        <v/>
      </c>
      <c r="AT714" t="str">
        <f>IF(ISNUMBER(SEARCH(AT$1,$D714)),"T","")</f>
        <v/>
      </c>
      <c r="AU714" t="str">
        <f>IF(ISNUMBER(SEARCH(AU$1,$D714)),"T","")</f>
        <v/>
      </c>
      <c r="AV714" t="str">
        <f>IF(ISNUMBER(SEARCH(AV$1,$D714)),"T","")</f>
        <v/>
      </c>
    </row>
    <row r="715" spans="1:48" x14ac:dyDescent="0.85">
      <c r="A715">
        <v>17</v>
      </c>
      <c r="B715" t="s">
        <v>49</v>
      </c>
      <c r="C715" t="s">
        <v>50</v>
      </c>
      <c r="D715" t="s">
        <v>47</v>
      </c>
      <c r="E715">
        <v>1</v>
      </c>
      <c r="F715">
        <v>63</v>
      </c>
      <c r="G715">
        <v>60</v>
      </c>
      <c r="H715">
        <v>55</v>
      </c>
      <c r="I715">
        <v>50</v>
      </c>
      <c r="J715">
        <v>50</v>
      </c>
      <c r="K715">
        <v>71</v>
      </c>
      <c r="L715">
        <f>MAX(G715,I715)</f>
        <v>60</v>
      </c>
      <c r="M715">
        <f>MIN(H715,J715)</f>
        <v>50</v>
      </c>
      <c r="N715" s="1">
        <f>(F715*2+31)/2+60</f>
        <v>138.5</v>
      </c>
      <c r="O715" s="1">
        <f>(L715*2+31)/2+5</f>
        <v>80.5</v>
      </c>
      <c r="P715" s="1">
        <f>(M715*2+31)/2+5</f>
        <v>70.5</v>
      </c>
      <c r="Q715" s="1">
        <f>N715*P715</f>
        <v>9764.25</v>
      </c>
      <c r="R715" s="1">
        <f>((H715*2+31)/2+5)*N715</f>
        <v>10456.75</v>
      </c>
      <c r="S715" s="1">
        <f>((J715*2+31)/2+5)*N715</f>
        <v>9764.25</v>
      </c>
      <c r="T715" s="1">
        <v>167.15883024519388</v>
      </c>
      <c r="U715" s="1">
        <f>IF(T715&lt;200, 0, T715)</f>
        <v>0</v>
      </c>
      <c r="V715" s="5">
        <f>U715*O715</f>
        <v>0</v>
      </c>
      <c r="W715" s="2">
        <f>Q715/(constants!$B$1 * constants!$B$2 * (110/250) * AVERAGE(0.8, 1) * 1.5)</f>
        <v>1.4959973496057479</v>
      </c>
      <c r="X715" s="3">
        <v>0.39173566941555116</v>
      </c>
      <c r="Y715" s="1">
        <f>(W715+X715)*O715</f>
        <v>151.96250803121458</v>
      </c>
      <c r="Z715" s="7">
        <v>1.1000000000000001</v>
      </c>
      <c r="AA715" s="7">
        <v>1</v>
      </c>
      <c r="AB715" s="1">
        <f>Y715*Z715*AA715</f>
        <v>167.15875883433606</v>
      </c>
      <c r="AC715" t="str">
        <f>CONCATENATE("https://wiki.52poke.com/wiki/", B715)</f>
        <v>https://wiki.52poke.com/wiki/比比鸟</v>
      </c>
      <c r="AD715" s="6">
        <f>(T715-AB715)^2</f>
        <v>5.0995106157185158E-9</v>
      </c>
      <c r="AE715" t="str">
        <f>IF(ISNUMBER(SEARCH(AE$1,$D715)),"T","")</f>
        <v>T</v>
      </c>
      <c r="AF715" t="str">
        <f>IF(ISNUMBER(SEARCH(AF$1,$D715)),"T","")</f>
        <v/>
      </c>
      <c r="AG715" t="str">
        <f>IF(ISNUMBER(SEARCH(AG$1,$D715)),"T","")</f>
        <v/>
      </c>
      <c r="AH715" t="str">
        <f>IF(ISNUMBER(SEARCH(AH$1,$D715)),"T","")</f>
        <v/>
      </c>
      <c r="AI715" t="str">
        <f>IF(ISNUMBER(SEARCH(AI$1,$D715)),"T","")</f>
        <v/>
      </c>
      <c r="AJ715" t="str">
        <f>IF(ISNUMBER(SEARCH(AJ$1,$D715)),"T","")</f>
        <v/>
      </c>
      <c r="AK715" t="str">
        <f>IF(ISNUMBER(SEARCH(AK$1,$D715)),"T","")</f>
        <v/>
      </c>
      <c r="AL715" t="str">
        <f>IF(ISNUMBER(SEARCH(AL$1,$D715)),"T","")</f>
        <v/>
      </c>
      <c r="AM715" t="str">
        <f>IF(ISNUMBER(SEARCH(AM$1,$D715)),"T","")</f>
        <v/>
      </c>
      <c r="AN715" t="str">
        <f>IF(ISNUMBER(SEARCH(AN$1,$D715)),"T","")</f>
        <v>T</v>
      </c>
      <c r="AO715" t="str">
        <f>IF(ISNUMBER(SEARCH(AO$1,$D715)),"T","")</f>
        <v/>
      </c>
      <c r="AP715" t="str">
        <f>IF(ISNUMBER(SEARCH(AP$1,$D715)),"T","")</f>
        <v/>
      </c>
      <c r="AQ715" t="str">
        <f>IF(ISNUMBER(SEARCH(AQ$1,$D715)),"T","")</f>
        <v/>
      </c>
      <c r="AR715" t="str">
        <f>IF(ISNUMBER(SEARCH(AR$1,$D715)),"T","")</f>
        <v/>
      </c>
      <c r="AS715" t="str">
        <f>IF(ISNUMBER(SEARCH(AS$1,$D715)),"T","")</f>
        <v/>
      </c>
      <c r="AT715" t="str">
        <f>IF(ISNUMBER(SEARCH(AT$1,$D715)),"T","")</f>
        <v/>
      </c>
      <c r="AU715" t="str">
        <f>IF(ISNUMBER(SEARCH(AU$1,$D715)),"T","")</f>
        <v/>
      </c>
      <c r="AV715" t="str">
        <f>IF(ISNUMBER(SEARCH(AV$1,$D715)),"T","")</f>
        <v/>
      </c>
    </row>
    <row r="716" spans="1:48" x14ac:dyDescent="0.85">
      <c r="A716">
        <v>240</v>
      </c>
      <c r="B716" t="s">
        <v>563</v>
      </c>
      <c r="C716" t="s">
        <v>564</v>
      </c>
      <c r="D716" t="s">
        <v>17</v>
      </c>
      <c r="E716">
        <v>2</v>
      </c>
      <c r="F716">
        <v>45</v>
      </c>
      <c r="G716">
        <v>75</v>
      </c>
      <c r="H716">
        <v>37</v>
      </c>
      <c r="I716">
        <v>70</v>
      </c>
      <c r="J716">
        <v>55</v>
      </c>
      <c r="K716">
        <v>83</v>
      </c>
      <c r="L716">
        <f>MAX(G716,I716)</f>
        <v>75</v>
      </c>
      <c r="M716">
        <f>MIN(H716,J716)</f>
        <v>37</v>
      </c>
      <c r="N716" s="1">
        <f>(F716*2+31)/2+60</f>
        <v>120.5</v>
      </c>
      <c r="O716" s="1">
        <f>(L716*2+31)/2+5</f>
        <v>95.5</v>
      </c>
      <c r="P716" s="1">
        <f>(M716*2+31)/2+5</f>
        <v>57.5</v>
      </c>
      <c r="Q716" s="1">
        <f>N716*P716</f>
        <v>6928.75</v>
      </c>
      <c r="R716" s="1">
        <f>((H716*2+31)/2+5)*N716</f>
        <v>6928.75</v>
      </c>
      <c r="S716" s="1">
        <f>((J716*2+31)/2+5)*N716</f>
        <v>9097.75</v>
      </c>
      <c r="T716" s="1">
        <v>165.77985266023046</v>
      </c>
      <c r="U716" s="1">
        <f>IF(T716&lt;200, 0, T716)</f>
        <v>0</v>
      </c>
      <c r="V716" s="5">
        <f>U716*O716</f>
        <v>0</v>
      </c>
      <c r="W716" s="2">
        <f>Q716/(constants!$B$1 * constants!$B$2 * (110/250) * AVERAGE(0.8, 1) * 1.5)</f>
        <v>1.0615655719672095</v>
      </c>
      <c r="X716" s="3">
        <v>0.51653811717656395</v>
      </c>
      <c r="Y716" s="1">
        <f>(W716+X716)*O716</f>
        <v>150.70890231323037</v>
      </c>
      <c r="Z716" s="7">
        <v>1.1000000000000001</v>
      </c>
      <c r="AA716" s="7">
        <v>1</v>
      </c>
      <c r="AB716" s="1">
        <f>Y716*Z716*AA716</f>
        <v>165.77979254455343</v>
      </c>
      <c r="AC716" t="str">
        <f>CONCATENATE("https://wiki.52poke.com/wiki/", B716)</f>
        <v>https://wiki.52poke.com/wiki/鸭嘴宝宝</v>
      </c>
      <c r="AD716" s="6">
        <f>(T716-AB716)^2</f>
        <v>3.6138946247904045E-9</v>
      </c>
      <c r="AE716" t="str">
        <f>IF(ISNUMBER(SEARCH(AE$1,$D716)),"T","")</f>
        <v/>
      </c>
      <c r="AF716" t="str">
        <f>IF(ISNUMBER(SEARCH(AF$1,$D716)),"T","")</f>
        <v>T</v>
      </c>
      <c r="AG716" t="str">
        <f>IF(ISNUMBER(SEARCH(AG$1,$D716)),"T","")</f>
        <v/>
      </c>
      <c r="AH716" t="str">
        <f>IF(ISNUMBER(SEARCH(AH$1,$D716)),"T","")</f>
        <v/>
      </c>
      <c r="AI716" t="str">
        <f>IF(ISNUMBER(SEARCH(AI$1,$D716)),"T","")</f>
        <v/>
      </c>
      <c r="AJ716" t="str">
        <f>IF(ISNUMBER(SEARCH(AJ$1,$D716)),"T","")</f>
        <v/>
      </c>
      <c r="AK716" t="str">
        <f>IF(ISNUMBER(SEARCH(AK$1,$D716)),"T","")</f>
        <v/>
      </c>
      <c r="AL716" t="str">
        <f>IF(ISNUMBER(SEARCH(AL$1,$D716)),"T","")</f>
        <v/>
      </c>
      <c r="AM716" t="str">
        <f>IF(ISNUMBER(SEARCH(AM$1,$D716)),"T","")</f>
        <v/>
      </c>
      <c r="AN716" t="str">
        <f>IF(ISNUMBER(SEARCH(AN$1,$D716)),"T","")</f>
        <v/>
      </c>
      <c r="AO716" t="str">
        <f>IF(ISNUMBER(SEARCH(AO$1,$D716)),"T","")</f>
        <v/>
      </c>
      <c r="AP716" t="str">
        <f>IF(ISNUMBER(SEARCH(AP$1,$D716)),"T","")</f>
        <v/>
      </c>
      <c r="AQ716" t="str">
        <f>IF(ISNUMBER(SEARCH(AQ$1,$D716)),"T","")</f>
        <v/>
      </c>
      <c r="AR716" t="str">
        <f>IF(ISNUMBER(SEARCH(AR$1,$D716)),"T","")</f>
        <v/>
      </c>
      <c r="AS716" t="str">
        <f>IF(ISNUMBER(SEARCH(AS$1,$D716)),"T","")</f>
        <v/>
      </c>
      <c r="AT716" t="str">
        <f>IF(ISNUMBER(SEARCH(AT$1,$D716)),"T","")</f>
        <v/>
      </c>
      <c r="AU716" t="str">
        <f>IF(ISNUMBER(SEARCH(AU$1,$D716)),"T","")</f>
        <v/>
      </c>
      <c r="AV716" t="str">
        <f>IF(ISNUMBER(SEARCH(AV$1,$D716)),"T","")</f>
        <v/>
      </c>
    </row>
    <row r="717" spans="1:48" x14ac:dyDescent="0.85">
      <c r="A717">
        <v>81</v>
      </c>
      <c r="B717" t="s">
        <v>200</v>
      </c>
      <c r="C717" t="s">
        <v>202</v>
      </c>
      <c r="D717" t="s">
        <v>201</v>
      </c>
      <c r="E717">
        <v>1</v>
      </c>
      <c r="F717">
        <v>25</v>
      </c>
      <c r="G717">
        <v>35</v>
      </c>
      <c r="H717">
        <v>70</v>
      </c>
      <c r="I717">
        <v>95</v>
      </c>
      <c r="J717">
        <v>55</v>
      </c>
      <c r="K717">
        <v>45</v>
      </c>
      <c r="L717">
        <f>MAX(G717,I717)</f>
        <v>95</v>
      </c>
      <c r="M717">
        <f>MIN(H717,J717)</f>
        <v>55</v>
      </c>
      <c r="N717" s="1">
        <f>(F717*2+31)/2+60</f>
        <v>100.5</v>
      </c>
      <c r="O717" s="1">
        <f>(L717*2+31)/2+5</f>
        <v>115.5</v>
      </c>
      <c r="P717" s="1">
        <f>(M717*2+31)/2+5</f>
        <v>75.5</v>
      </c>
      <c r="Q717" s="1">
        <f>N717*P717</f>
        <v>7587.75</v>
      </c>
      <c r="R717" s="1">
        <f>((H717*2+31)/2+5)*N717</f>
        <v>9095.25</v>
      </c>
      <c r="S717" s="1">
        <f>((J717*2+31)/2+5)*N717</f>
        <v>7587.75</v>
      </c>
      <c r="T717" s="1">
        <v>164.53883384078159</v>
      </c>
      <c r="U717" s="1">
        <f>IF(T717&lt;200, 0, T717)</f>
        <v>0</v>
      </c>
      <c r="V717" s="5">
        <f>U717*O717</f>
        <v>0</v>
      </c>
      <c r="W717" s="2">
        <f>Q717/(constants!$B$1 * constants!$B$2 * (110/250) * AVERAGE(0.8, 1) * 1.5)</f>
        <v>1.1625320827990899</v>
      </c>
      <c r="X717" s="3">
        <v>0.13253878867166358</v>
      </c>
      <c r="Y717" s="1">
        <f>(W717+X717)*O717</f>
        <v>149.58068565487204</v>
      </c>
      <c r="Z717" s="7">
        <v>1.1000000000000001</v>
      </c>
      <c r="AA717" s="7">
        <v>1</v>
      </c>
      <c r="AB717" s="1">
        <f>Y717*Z717*AA717</f>
        <v>164.53875422035927</v>
      </c>
      <c r="AC717" t="str">
        <f>CONCATENATE("https://wiki.52poke.com/wiki/", B717)</f>
        <v>https://wiki.52poke.com/wiki/小磁怪</v>
      </c>
      <c r="AD717" s="6">
        <f>(T717-AB717)^2</f>
        <v>6.3394116514252242E-9</v>
      </c>
      <c r="AE717" t="str">
        <f>IF(ISNUMBER(SEARCH(AE$1,$D717)),"T","")</f>
        <v/>
      </c>
      <c r="AF717" t="str">
        <f>IF(ISNUMBER(SEARCH(AF$1,$D717)),"T","")</f>
        <v/>
      </c>
      <c r="AG717" t="str">
        <f>IF(ISNUMBER(SEARCH(AG$1,$D717)),"T","")</f>
        <v/>
      </c>
      <c r="AH717" t="str">
        <f>IF(ISNUMBER(SEARCH(AH$1,$D717)),"T","")</f>
        <v/>
      </c>
      <c r="AI717" t="str">
        <f>IF(ISNUMBER(SEARCH(AI$1,$D717)),"T","")</f>
        <v>T</v>
      </c>
      <c r="AJ717" t="str">
        <f>IF(ISNUMBER(SEARCH(AJ$1,$D717)),"T","")</f>
        <v/>
      </c>
      <c r="AK717" t="str">
        <f>IF(ISNUMBER(SEARCH(AK$1,$D717)),"T","")</f>
        <v/>
      </c>
      <c r="AL717" t="str">
        <f>IF(ISNUMBER(SEARCH(AL$1,$D717)),"T","")</f>
        <v/>
      </c>
      <c r="AM717" t="str">
        <f>IF(ISNUMBER(SEARCH(AM$1,$D717)),"T","")</f>
        <v/>
      </c>
      <c r="AN717" t="str">
        <f>IF(ISNUMBER(SEARCH(AN$1,$D717)),"T","")</f>
        <v/>
      </c>
      <c r="AO717" t="str">
        <f>IF(ISNUMBER(SEARCH(AO$1,$D717)),"T","")</f>
        <v/>
      </c>
      <c r="AP717" t="str">
        <f>IF(ISNUMBER(SEARCH(AP$1,$D717)),"T","")</f>
        <v/>
      </c>
      <c r="AQ717" t="str">
        <f>IF(ISNUMBER(SEARCH(AQ$1,$D717)),"T","")</f>
        <v/>
      </c>
      <c r="AR717" t="str">
        <f>IF(ISNUMBER(SEARCH(AR$1,$D717)),"T","")</f>
        <v/>
      </c>
      <c r="AS717" t="str">
        <f>IF(ISNUMBER(SEARCH(AS$1,$D717)),"T","")</f>
        <v/>
      </c>
      <c r="AT717" t="str">
        <f>IF(ISNUMBER(SEARCH(AT$1,$D717)),"T","")</f>
        <v/>
      </c>
      <c r="AU717" t="str">
        <f>IF(ISNUMBER(SEARCH(AU$1,$D717)),"T","")</f>
        <v>T</v>
      </c>
      <c r="AV717" t="str">
        <f>IF(ISNUMBER(SEARCH(AV$1,$D717)),"T","")</f>
        <v/>
      </c>
    </row>
    <row r="718" spans="1:48" x14ac:dyDescent="0.85">
      <c r="A718">
        <v>239</v>
      </c>
      <c r="B718" t="s">
        <v>561</v>
      </c>
      <c r="C718" t="s">
        <v>562</v>
      </c>
      <c r="D718" t="s">
        <v>68</v>
      </c>
      <c r="E718">
        <v>2</v>
      </c>
      <c r="F718">
        <v>45</v>
      </c>
      <c r="G718">
        <v>63</v>
      </c>
      <c r="H718">
        <v>37</v>
      </c>
      <c r="I718">
        <v>65</v>
      </c>
      <c r="J718">
        <v>55</v>
      </c>
      <c r="K718">
        <v>95</v>
      </c>
      <c r="L718">
        <f>MAX(G718,I718)</f>
        <v>65</v>
      </c>
      <c r="M718">
        <f>MIN(H718,J718)</f>
        <v>37</v>
      </c>
      <c r="N718" s="1">
        <f>(F718*2+31)/2+60</f>
        <v>120.5</v>
      </c>
      <c r="O718" s="1">
        <f>(L718*2+31)/2+5</f>
        <v>85.5</v>
      </c>
      <c r="P718" s="1">
        <f>(M718*2+31)/2+5</f>
        <v>57.5</v>
      </c>
      <c r="Q718" s="1">
        <f>N718*P718</f>
        <v>6928.75</v>
      </c>
      <c r="R718" s="1">
        <f>((H718*2+31)/2+5)*N718</f>
        <v>6928.75</v>
      </c>
      <c r="S718" s="1">
        <f>((J718*2+31)/2+5)*N718</f>
        <v>9097.75</v>
      </c>
      <c r="T718" s="1">
        <v>164.50977590504294</v>
      </c>
      <c r="U718" s="1">
        <f>IF(T718&lt;200, 0, T718)</f>
        <v>0</v>
      </c>
      <c r="V718" s="5">
        <f>U718*O718</f>
        <v>0</v>
      </c>
      <c r="W718" s="2">
        <f>Q718/(constants!$B$1 * constants!$B$2 * (110/250) * AVERAGE(0.8, 1) * 1.5)</f>
        <v>1.0615655719672095</v>
      </c>
      <c r="X718" s="3">
        <v>0.68760744328213874</v>
      </c>
      <c r="Y718" s="1">
        <f>(W718+X718)*O718</f>
        <v>149.55429280381929</v>
      </c>
      <c r="Z718" s="7">
        <v>1.1000000000000001</v>
      </c>
      <c r="AA718" s="7">
        <v>1</v>
      </c>
      <c r="AB718" s="1">
        <f>Y718*Z718*AA718</f>
        <v>164.50972208420123</v>
      </c>
      <c r="AC718" t="str">
        <f>CONCATENATE("https://wiki.52poke.com/wiki/", B718)</f>
        <v>https://wiki.52poke.com/wiki/电击怪</v>
      </c>
      <c r="AD718" s="6">
        <f>(T718-AB718)^2</f>
        <v>2.8966830028049518E-9</v>
      </c>
      <c r="AE718" t="str">
        <f>IF(ISNUMBER(SEARCH(AE$1,$D718)),"T","")</f>
        <v/>
      </c>
      <c r="AF718" t="str">
        <f>IF(ISNUMBER(SEARCH(AF$1,$D718)),"T","")</f>
        <v/>
      </c>
      <c r="AG718" t="str">
        <f>IF(ISNUMBER(SEARCH(AG$1,$D718)),"T","")</f>
        <v/>
      </c>
      <c r="AH718" t="str">
        <f>IF(ISNUMBER(SEARCH(AH$1,$D718)),"T","")</f>
        <v/>
      </c>
      <c r="AI718" t="str">
        <f>IF(ISNUMBER(SEARCH(AI$1,$D718)),"T","")</f>
        <v>T</v>
      </c>
      <c r="AJ718" t="str">
        <f>IF(ISNUMBER(SEARCH(AJ$1,$D718)),"T","")</f>
        <v/>
      </c>
      <c r="AK718" t="str">
        <f>IF(ISNUMBER(SEARCH(AK$1,$D718)),"T","")</f>
        <v/>
      </c>
      <c r="AL718" t="str">
        <f>IF(ISNUMBER(SEARCH(AL$1,$D718)),"T","")</f>
        <v/>
      </c>
      <c r="AM718" t="str">
        <f>IF(ISNUMBER(SEARCH(AM$1,$D718)),"T","")</f>
        <v/>
      </c>
      <c r="AN718" t="str">
        <f>IF(ISNUMBER(SEARCH(AN$1,$D718)),"T","")</f>
        <v/>
      </c>
      <c r="AO718" t="str">
        <f>IF(ISNUMBER(SEARCH(AO$1,$D718)),"T","")</f>
        <v/>
      </c>
      <c r="AP718" t="str">
        <f>IF(ISNUMBER(SEARCH(AP$1,$D718)),"T","")</f>
        <v/>
      </c>
      <c r="AQ718" t="str">
        <f>IF(ISNUMBER(SEARCH(AQ$1,$D718)),"T","")</f>
        <v/>
      </c>
      <c r="AR718" t="str">
        <f>IF(ISNUMBER(SEARCH(AR$1,$D718)),"T","")</f>
        <v/>
      </c>
      <c r="AS718" t="str">
        <f>IF(ISNUMBER(SEARCH(AS$1,$D718)),"T","")</f>
        <v/>
      </c>
      <c r="AT718" t="str">
        <f>IF(ISNUMBER(SEARCH(AT$1,$D718)),"T","")</f>
        <v/>
      </c>
      <c r="AU718" t="str">
        <f>IF(ISNUMBER(SEARCH(AU$1,$D718)),"T","")</f>
        <v/>
      </c>
      <c r="AV718" t="str">
        <f>IF(ISNUMBER(SEARCH(AV$1,$D718)),"T","")</f>
        <v/>
      </c>
    </row>
    <row r="719" spans="1:48" x14ac:dyDescent="0.85">
      <c r="A719">
        <v>166</v>
      </c>
      <c r="B719" t="s">
        <v>395</v>
      </c>
      <c r="C719" t="s">
        <v>396</v>
      </c>
      <c r="D719" t="s">
        <v>37</v>
      </c>
      <c r="E719">
        <v>2</v>
      </c>
      <c r="F719">
        <v>55</v>
      </c>
      <c r="G719">
        <v>35</v>
      </c>
      <c r="H719">
        <v>50</v>
      </c>
      <c r="I719">
        <v>55</v>
      </c>
      <c r="J719">
        <v>110</v>
      </c>
      <c r="K719">
        <v>85</v>
      </c>
      <c r="L719">
        <f>MAX(G719,I719)</f>
        <v>55</v>
      </c>
      <c r="M719">
        <f>MIN(H719,J719)</f>
        <v>50</v>
      </c>
      <c r="N719" s="1">
        <f>(F719*2+31)/2+60</f>
        <v>130.5</v>
      </c>
      <c r="O719" s="1">
        <f>(L719*2+31)/2+5</f>
        <v>75.5</v>
      </c>
      <c r="P719" s="1">
        <f>(M719*2+31)/2+5</f>
        <v>70.5</v>
      </c>
      <c r="Q719" s="1">
        <f>N719*P719</f>
        <v>9200.25</v>
      </c>
      <c r="R719" s="1">
        <f>((H719*2+31)/2+5)*N719</f>
        <v>9200.25</v>
      </c>
      <c r="S719" s="1">
        <f>((J719*2+31)/2+5)*N719</f>
        <v>17030.25</v>
      </c>
      <c r="T719" s="1">
        <v>163.57851253724689</v>
      </c>
      <c r="U719" s="1">
        <f>IF(T719&lt;200, 0, T719)</f>
        <v>0</v>
      </c>
      <c r="V719" s="5">
        <f>U719*O719</f>
        <v>0</v>
      </c>
      <c r="W719" s="2">
        <f>Q719/(constants!$B$1 * constants!$B$2 * (110/250) * AVERAGE(0.8, 1) * 1.5)</f>
        <v>1.4095859503505421</v>
      </c>
      <c r="X719" s="3">
        <v>0.56005221256891913</v>
      </c>
      <c r="Y719" s="1">
        <f>(W719+X719)*O719</f>
        <v>148.70768130041932</v>
      </c>
      <c r="Z719" s="7">
        <v>1.1000000000000001</v>
      </c>
      <c r="AA719" s="7">
        <v>1</v>
      </c>
      <c r="AB719" s="1">
        <f>Y719*Z719*AA719</f>
        <v>163.57844943046126</v>
      </c>
      <c r="AC719" t="str">
        <f>CONCATENATE("https://wiki.52poke.com/wiki/", B719)</f>
        <v>https://wiki.52poke.com/wiki/安瓢虫</v>
      </c>
      <c r="AD719" s="6">
        <f>(T719-AB719)^2</f>
        <v>3.9824663927800817E-9</v>
      </c>
      <c r="AE719" t="str">
        <f>IF(ISNUMBER(SEARCH(AE$1,$D719)),"T","")</f>
        <v/>
      </c>
      <c r="AF719" t="str">
        <f>IF(ISNUMBER(SEARCH(AF$1,$D719)),"T","")</f>
        <v/>
      </c>
      <c r="AG719" t="str">
        <f>IF(ISNUMBER(SEARCH(AG$1,$D719)),"T","")</f>
        <v/>
      </c>
      <c r="AH719" t="str">
        <f>IF(ISNUMBER(SEARCH(AH$1,$D719)),"T","")</f>
        <v/>
      </c>
      <c r="AI719" t="str">
        <f>IF(ISNUMBER(SEARCH(AI$1,$D719)),"T","")</f>
        <v/>
      </c>
      <c r="AJ719" t="str">
        <f>IF(ISNUMBER(SEARCH(AJ$1,$D719)),"T","")</f>
        <v/>
      </c>
      <c r="AK719" t="str">
        <f>IF(ISNUMBER(SEARCH(AK$1,$D719)),"T","")</f>
        <v/>
      </c>
      <c r="AL719" t="str">
        <f>IF(ISNUMBER(SEARCH(AL$1,$D719)),"T","")</f>
        <v/>
      </c>
      <c r="AM719" t="str">
        <f>IF(ISNUMBER(SEARCH(AM$1,$D719)),"T","")</f>
        <v/>
      </c>
      <c r="AN719" t="str">
        <f>IF(ISNUMBER(SEARCH(AN$1,$D719)),"T","")</f>
        <v>T</v>
      </c>
      <c r="AO719" t="str">
        <f>IF(ISNUMBER(SEARCH(AO$1,$D719)),"T","")</f>
        <v/>
      </c>
      <c r="AP719" t="str">
        <f>IF(ISNUMBER(SEARCH(AP$1,$D719)),"T","")</f>
        <v>T</v>
      </c>
      <c r="AQ719" t="str">
        <f>IF(ISNUMBER(SEARCH(AQ$1,$D719)),"T","")</f>
        <v/>
      </c>
      <c r="AR719" t="str">
        <f>IF(ISNUMBER(SEARCH(AR$1,$D719)),"T","")</f>
        <v/>
      </c>
      <c r="AS719" t="str">
        <f>IF(ISNUMBER(SEARCH(AS$1,$D719)),"T","")</f>
        <v/>
      </c>
      <c r="AT719" t="str">
        <f>IF(ISNUMBER(SEARCH(AT$1,$D719)),"T","")</f>
        <v/>
      </c>
      <c r="AU719" t="str">
        <f>IF(ISNUMBER(SEARCH(AU$1,$D719)),"T","")</f>
        <v/>
      </c>
      <c r="AV719" t="str">
        <f>IF(ISNUMBER(SEARCH(AV$1,$D719)),"T","")</f>
        <v/>
      </c>
    </row>
    <row r="720" spans="1:48" x14ac:dyDescent="0.85">
      <c r="A720">
        <v>138</v>
      </c>
      <c r="B720" t="s">
        <v>332</v>
      </c>
      <c r="C720" t="s">
        <v>334</v>
      </c>
      <c r="D720" t="s">
        <v>333</v>
      </c>
      <c r="E720">
        <v>1</v>
      </c>
      <c r="F720">
        <v>35</v>
      </c>
      <c r="G720">
        <v>40</v>
      </c>
      <c r="H720">
        <v>100</v>
      </c>
      <c r="I720">
        <v>90</v>
      </c>
      <c r="J720">
        <v>55</v>
      </c>
      <c r="K720">
        <v>35</v>
      </c>
      <c r="L720">
        <f>MAX(G720,I720)</f>
        <v>90</v>
      </c>
      <c r="M720">
        <f>MIN(H720,J720)</f>
        <v>55</v>
      </c>
      <c r="N720" s="1">
        <f>(F720*2+31)/2+60</f>
        <v>110.5</v>
      </c>
      <c r="O720" s="1">
        <f>(L720*2+31)/2+5</f>
        <v>110.5</v>
      </c>
      <c r="P720" s="1">
        <f>(M720*2+31)/2+5</f>
        <v>75.5</v>
      </c>
      <c r="Q720" s="1">
        <f>N720*P720</f>
        <v>8342.75</v>
      </c>
      <c r="R720" s="1">
        <f>((H720*2+31)/2+5)*N720</f>
        <v>13315.25</v>
      </c>
      <c r="S720" s="1">
        <f>((J720*2+31)/2+5)*N720</f>
        <v>8342.75</v>
      </c>
      <c r="T720" s="1">
        <v>163.53827878867924</v>
      </c>
      <c r="U720" s="1">
        <f>IF(T720&lt;200, 0, T720)</f>
        <v>0</v>
      </c>
      <c r="V720" s="5">
        <f>U720*O720</f>
        <v>0</v>
      </c>
      <c r="W720" s="2">
        <f>Q720/(constants!$B$1 * constants!$B$2 * (110/250) * AVERAGE(0.8, 1) * 1.5)</f>
        <v>1.278206916908452</v>
      </c>
      <c r="X720" s="3">
        <v>6.7232778982626806E-2</v>
      </c>
      <c r="Y720" s="1">
        <f>(W720+X720)*O720</f>
        <v>148.67108639596421</v>
      </c>
      <c r="Z720" s="7">
        <v>1.1000000000000001</v>
      </c>
      <c r="AA720" s="7">
        <v>1</v>
      </c>
      <c r="AB720" s="1">
        <f>Y720*Z720*AA720</f>
        <v>163.53819503556065</v>
      </c>
      <c r="AC720" t="str">
        <f>CONCATENATE("https://wiki.52poke.com/wiki/", B720)</f>
        <v>https://wiki.52poke.com/wiki/菊石兽</v>
      </c>
      <c r="AD720" s="6">
        <f>(T720-AB720)^2</f>
        <v>7.0145848732143353E-9</v>
      </c>
      <c r="AE720" t="str">
        <f>IF(ISNUMBER(SEARCH(AE$1,$D720)),"T","")</f>
        <v/>
      </c>
      <c r="AF720" t="str">
        <f>IF(ISNUMBER(SEARCH(AF$1,$D720)),"T","")</f>
        <v/>
      </c>
      <c r="AG720" t="str">
        <f>IF(ISNUMBER(SEARCH(AG$1,$D720)),"T","")</f>
        <v>T</v>
      </c>
      <c r="AH720" t="str">
        <f>IF(ISNUMBER(SEARCH(AH$1,$D720)),"T","")</f>
        <v/>
      </c>
      <c r="AI720" t="str">
        <f>IF(ISNUMBER(SEARCH(AI$1,$D720)),"T","")</f>
        <v/>
      </c>
      <c r="AJ720" t="str">
        <f>IF(ISNUMBER(SEARCH(AJ$1,$D720)),"T","")</f>
        <v/>
      </c>
      <c r="AK720" t="str">
        <f>IF(ISNUMBER(SEARCH(AK$1,$D720)),"T","")</f>
        <v/>
      </c>
      <c r="AL720" t="str">
        <f>IF(ISNUMBER(SEARCH(AL$1,$D720)),"T","")</f>
        <v/>
      </c>
      <c r="AM720" t="str">
        <f>IF(ISNUMBER(SEARCH(AM$1,$D720)),"T","")</f>
        <v/>
      </c>
      <c r="AN720" t="str">
        <f>IF(ISNUMBER(SEARCH(AN$1,$D720)),"T","")</f>
        <v/>
      </c>
      <c r="AO720" t="str">
        <f>IF(ISNUMBER(SEARCH(AO$1,$D720)),"T","")</f>
        <v/>
      </c>
      <c r="AP720" t="str">
        <f>IF(ISNUMBER(SEARCH(AP$1,$D720)),"T","")</f>
        <v/>
      </c>
      <c r="AQ720" t="str">
        <f>IF(ISNUMBER(SEARCH(AQ$1,$D720)),"T","")</f>
        <v>T</v>
      </c>
      <c r="AR720" t="str">
        <f>IF(ISNUMBER(SEARCH(AR$1,$D720)),"T","")</f>
        <v/>
      </c>
      <c r="AS720" t="str">
        <f>IF(ISNUMBER(SEARCH(AS$1,$D720)),"T","")</f>
        <v/>
      </c>
      <c r="AT720" t="str">
        <f>IF(ISNUMBER(SEARCH(AT$1,$D720)),"T","")</f>
        <v/>
      </c>
      <c r="AU720" t="str">
        <f>IF(ISNUMBER(SEARCH(AU$1,$D720)),"T","")</f>
        <v/>
      </c>
      <c r="AV720" t="str">
        <f>IF(ISNUMBER(SEARCH(AV$1,$D720)),"T","")</f>
        <v/>
      </c>
    </row>
    <row r="721" spans="1:48" x14ac:dyDescent="0.85">
      <c r="A721">
        <v>63</v>
      </c>
      <c r="B721" t="s">
        <v>159</v>
      </c>
      <c r="C721" t="s">
        <v>161</v>
      </c>
      <c r="D721" t="s">
        <v>160</v>
      </c>
      <c r="E721">
        <v>1</v>
      </c>
      <c r="F721">
        <v>25</v>
      </c>
      <c r="G721">
        <v>20</v>
      </c>
      <c r="H721">
        <v>15</v>
      </c>
      <c r="I721">
        <v>105</v>
      </c>
      <c r="J721">
        <v>55</v>
      </c>
      <c r="K721">
        <v>90</v>
      </c>
      <c r="L721">
        <f>MAX(G721,I721)</f>
        <v>105</v>
      </c>
      <c r="M721">
        <f>MIN(H721,J721)</f>
        <v>15</v>
      </c>
      <c r="N721" s="1">
        <f>(F721*2+31)/2+60</f>
        <v>100.5</v>
      </c>
      <c r="O721" s="1">
        <f>(L721*2+31)/2+5</f>
        <v>125.5</v>
      </c>
      <c r="P721" s="1">
        <f>(M721*2+31)/2+5</f>
        <v>35.5</v>
      </c>
      <c r="Q721" s="1">
        <f>N721*P721</f>
        <v>3567.75</v>
      </c>
      <c r="R721" s="1">
        <f>((H721*2+31)/2+5)*N721</f>
        <v>3567.75</v>
      </c>
      <c r="S721" s="1">
        <f>((J721*2+31)/2+5)*N721</f>
        <v>7587.75</v>
      </c>
      <c r="T721" s="1">
        <v>162.90845256714226</v>
      </c>
      <c r="U721" s="1">
        <f>IF(T721&lt;200, 0, T721)</f>
        <v>0</v>
      </c>
      <c r="V721" s="5">
        <f>U721*O721</f>
        <v>0</v>
      </c>
      <c r="W721" s="2">
        <f>Q721/(constants!$B$1 * constants!$B$2 * (110/250) * AVERAGE(0.8, 1) * 1.5)</f>
        <v>0.54662104555453894</v>
      </c>
      <c r="X721" s="3">
        <v>0.63344713183329371</v>
      </c>
      <c r="Y721" s="1">
        <f>(W721+X721)*O721</f>
        <v>148.09855626217302</v>
      </c>
      <c r="Z721" s="7">
        <v>1.1000000000000001</v>
      </c>
      <c r="AA721" s="7">
        <v>1</v>
      </c>
      <c r="AB721" s="1">
        <f>Y721*Z721*AA721</f>
        <v>162.90841188839033</v>
      </c>
      <c r="AC721" t="str">
        <f>CONCATENATE("https://wiki.52poke.com/wiki/", B721)</f>
        <v>https://wiki.52poke.com/wiki/凯西</v>
      </c>
      <c r="AD721" s="6">
        <f>(T721-AB721)^2</f>
        <v>1.6547608585491516E-9</v>
      </c>
      <c r="AE721" t="str">
        <f>IF(ISNUMBER(SEARCH(AE$1,$D721)),"T","")</f>
        <v/>
      </c>
      <c r="AF721" t="str">
        <f>IF(ISNUMBER(SEARCH(AF$1,$D721)),"T","")</f>
        <v/>
      </c>
      <c r="AG721" t="str">
        <f>IF(ISNUMBER(SEARCH(AG$1,$D721)),"T","")</f>
        <v/>
      </c>
      <c r="AH721" t="str">
        <f>IF(ISNUMBER(SEARCH(AH$1,$D721)),"T","")</f>
        <v/>
      </c>
      <c r="AI721" t="str">
        <f>IF(ISNUMBER(SEARCH(AI$1,$D721)),"T","")</f>
        <v/>
      </c>
      <c r="AJ721" t="str">
        <f>IF(ISNUMBER(SEARCH(AJ$1,$D721)),"T","")</f>
        <v/>
      </c>
      <c r="AK721" t="str">
        <f>IF(ISNUMBER(SEARCH(AK$1,$D721)),"T","")</f>
        <v/>
      </c>
      <c r="AL721" t="str">
        <f>IF(ISNUMBER(SEARCH(AL$1,$D721)),"T","")</f>
        <v/>
      </c>
      <c r="AM721" t="str">
        <f>IF(ISNUMBER(SEARCH(AM$1,$D721)),"T","")</f>
        <v/>
      </c>
      <c r="AN721" t="str">
        <f>IF(ISNUMBER(SEARCH(AN$1,$D721)),"T","")</f>
        <v/>
      </c>
      <c r="AO721" t="str">
        <f>IF(ISNUMBER(SEARCH(AO$1,$D721)),"T","")</f>
        <v>T</v>
      </c>
      <c r="AP721" t="str">
        <f>IF(ISNUMBER(SEARCH(AP$1,$D721)),"T","")</f>
        <v/>
      </c>
      <c r="AQ721" t="str">
        <f>IF(ISNUMBER(SEARCH(AQ$1,$D721)),"T","")</f>
        <v/>
      </c>
      <c r="AR721" t="str">
        <f>IF(ISNUMBER(SEARCH(AR$1,$D721)),"T","")</f>
        <v/>
      </c>
      <c r="AS721" t="str">
        <f>IF(ISNUMBER(SEARCH(AS$1,$D721)),"T","")</f>
        <v/>
      </c>
      <c r="AT721" t="str">
        <f>IF(ISNUMBER(SEARCH(AT$1,$D721)),"T","")</f>
        <v/>
      </c>
      <c r="AU721" t="str">
        <f>IF(ISNUMBER(SEARCH(AU$1,$D721)),"T","")</f>
        <v/>
      </c>
      <c r="AV721" t="str">
        <f>IF(ISNUMBER(SEARCH(AV$1,$D721)),"T","")</f>
        <v/>
      </c>
    </row>
    <row r="722" spans="1:48" x14ac:dyDescent="0.85">
      <c r="A722">
        <v>933</v>
      </c>
      <c r="B722" t="s">
        <v>2060</v>
      </c>
      <c r="C722" t="s">
        <v>2061</v>
      </c>
      <c r="D722" t="s">
        <v>437</v>
      </c>
      <c r="E722">
        <v>9</v>
      </c>
      <c r="F722">
        <v>60</v>
      </c>
      <c r="G722">
        <v>60</v>
      </c>
      <c r="H722">
        <v>100</v>
      </c>
      <c r="I722">
        <v>35</v>
      </c>
      <c r="J722">
        <v>65</v>
      </c>
      <c r="K722">
        <v>35</v>
      </c>
      <c r="L722">
        <f>MAX(G722,I722)</f>
        <v>60</v>
      </c>
      <c r="M722">
        <f>MIN(H722,J722)</f>
        <v>65</v>
      </c>
      <c r="N722" s="1">
        <f>(F722*2+31)/2+60</f>
        <v>135.5</v>
      </c>
      <c r="O722" s="1">
        <f>(L722*2+31)/2+5</f>
        <v>80.5</v>
      </c>
      <c r="P722" s="1">
        <f>(M722*2+31)/2+5</f>
        <v>85.5</v>
      </c>
      <c r="Q722" s="1">
        <f>N722*P722</f>
        <v>11585.25</v>
      </c>
      <c r="R722" s="1">
        <f>((H722*2+31)/2+5)*N722</f>
        <v>16327.75</v>
      </c>
      <c r="S722" s="1">
        <f>((J722*2+31)/2+5)*N722</f>
        <v>11585.25</v>
      </c>
      <c r="T722" s="1">
        <v>162.28466054148382</v>
      </c>
      <c r="U722" s="1">
        <f>IF(T722&lt;200, 0, T722)</f>
        <v>0</v>
      </c>
      <c r="V722" s="5">
        <f>U722*O722</f>
        <v>0</v>
      </c>
      <c r="W722" s="2">
        <f>Q722/(constants!$B$1 * constants!$B$2 * (110/250) * AVERAGE(0.8, 1) * 1.5)</f>
        <v>1.7749958567754811</v>
      </c>
      <c r="X722" s="3">
        <v>5.7692746417512542E-2</v>
      </c>
      <c r="Y722" s="1">
        <f>(W722+X722)*O722</f>
        <v>147.531432557036</v>
      </c>
      <c r="Z722" s="7">
        <v>1.1000000000000001</v>
      </c>
      <c r="AA722" s="7">
        <v>1</v>
      </c>
      <c r="AB722" s="1">
        <f>Y722*Z722*AA722</f>
        <v>162.2845758127396</v>
      </c>
      <c r="AC722" t="str">
        <f>CONCATENATE("https://wiki.52poke.com/wiki/", B722)</f>
        <v>https://wiki.52poke.com/wiki/盐石垒</v>
      </c>
      <c r="AD722" s="6">
        <f>(T722-AB722)^2</f>
        <v>7.1789600958654409E-9</v>
      </c>
      <c r="AE722" t="str">
        <f>IF(ISNUMBER(SEARCH(AE$1,$D722)),"T","")</f>
        <v/>
      </c>
      <c r="AF722" t="str">
        <f>IF(ISNUMBER(SEARCH(AF$1,$D722)),"T","")</f>
        <v/>
      </c>
      <c r="AG722" t="str">
        <f>IF(ISNUMBER(SEARCH(AG$1,$D722)),"T","")</f>
        <v/>
      </c>
      <c r="AH722" t="str">
        <f>IF(ISNUMBER(SEARCH(AH$1,$D722)),"T","")</f>
        <v/>
      </c>
      <c r="AI722" t="str">
        <f>IF(ISNUMBER(SEARCH(AI$1,$D722)),"T","")</f>
        <v/>
      </c>
      <c r="AJ722" t="str">
        <f>IF(ISNUMBER(SEARCH(AJ$1,$D722)),"T","")</f>
        <v/>
      </c>
      <c r="AK722" t="str">
        <f>IF(ISNUMBER(SEARCH(AK$1,$D722)),"T","")</f>
        <v/>
      </c>
      <c r="AL722" t="str">
        <f>IF(ISNUMBER(SEARCH(AL$1,$D722)),"T","")</f>
        <v/>
      </c>
      <c r="AM722" t="str">
        <f>IF(ISNUMBER(SEARCH(AM$1,$D722)),"T","")</f>
        <v/>
      </c>
      <c r="AN722" t="str">
        <f>IF(ISNUMBER(SEARCH(AN$1,$D722)),"T","")</f>
        <v/>
      </c>
      <c r="AO722" t="str">
        <f>IF(ISNUMBER(SEARCH(AO$1,$D722)),"T","")</f>
        <v/>
      </c>
      <c r="AP722" t="str">
        <f>IF(ISNUMBER(SEARCH(AP$1,$D722)),"T","")</f>
        <v/>
      </c>
      <c r="AQ722" t="str">
        <f>IF(ISNUMBER(SEARCH(AQ$1,$D722)),"T","")</f>
        <v>T</v>
      </c>
      <c r="AR722" t="str">
        <f>IF(ISNUMBER(SEARCH(AR$1,$D722)),"T","")</f>
        <v/>
      </c>
      <c r="AS722" t="str">
        <f>IF(ISNUMBER(SEARCH(AS$1,$D722)),"T","")</f>
        <v/>
      </c>
      <c r="AT722" t="str">
        <f>IF(ISNUMBER(SEARCH(AT$1,$D722)),"T","")</f>
        <v/>
      </c>
      <c r="AU722" t="str">
        <f>IF(ISNUMBER(SEARCH(AU$1,$D722)),"T","")</f>
        <v/>
      </c>
      <c r="AV722" t="str">
        <f>IF(ISNUMBER(SEARCH(AV$1,$D722)),"T","")</f>
        <v/>
      </c>
    </row>
    <row r="723" spans="1:48" x14ac:dyDescent="0.85">
      <c r="A723">
        <v>274</v>
      </c>
      <c r="B723" t="s">
        <v>635</v>
      </c>
      <c r="C723" t="s">
        <v>637</v>
      </c>
      <c r="D723" t="s">
        <v>636</v>
      </c>
      <c r="E723">
        <v>3</v>
      </c>
      <c r="F723">
        <v>70</v>
      </c>
      <c r="G723">
        <v>70</v>
      </c>
      <c r="H723">
        <v>40</v>
      </c>
      <c r="I723">
        <v>60</v>
      </c>
      <c r="J723">
        <v>40</v>
      </c>
      <c r="K723">
        <v>60</v>
      </c>
      <c r="L723">
        <f>MAX(G723,I723)</f>
        <v>70</v>
      </c>
      <c r="M723">
        <f>MIN(H723,J723)</f>
        <v>40</v>
      </c>
      <c r="N723" s="1">
        <f>(F723*2+31)/2+60</f>
        <v>145.5</v>
      </c>
      <c r="O723" s="1">
        <f>(L723*2+31)/2+5</f>
        <v>90.5</v>
      </c>
      <c r="P723" s="1">
        <f>(M723*2+31)/2+5</f>
        <v>60.5</v>
      </c>
      <c r="Q723" s="1">
        <f>N723*P723</f>
        <v>8802.75</v>
      </c>
      <c r="R723" s="1">
        <f>((H723*2+31)/2+5)*N723</f>
        <v>8802.75</v>
      </c>
      <c r="S723" s="1">
        <f>((J723*2+31)/2+5)*N723</f>
        <v>8802.75</v>
      </c>
      <c r="T723" s="1">
        <v>161.03583115351833</v>
      </c>
      <c r="U723" s="1">
        <f>IF(T723&lt;200, 0, T723)</f>
        <v>0</v>
      </c>
      <c r="V723" s="5">
        <f>U723*O723</f>
        <v>0</v>
      </c>
      <c r="W723" s="2">
        <f>Q723/(constants!$B$1 * constants!$B$2 * (110/250) * AVERAGE(0.8, 1) * 1.5)</f>
        <v>1.348684299279719</v>
      </c>
      <c r="X723" s="3">
        <v>0.26895265478567643</v>
      </c>
      <c r="Y723" s="1">
        <f>(W723+X723)*O723</f>
        <v>146.39614434291829</v>
      </c>
      <c r="Z723" s="7">
        <v>1.1000000000000001</v>
      </c>
      <c r="AA723" s="7">
        <v>1</v>
      </c>
      <c r="AB723" s="1">
        <f>Y723*Z723*AA723</f>
        <v>161.03575877721013</v>
      </c>
      <c r="AC723" t="str">
        <f>CONCATENATE("https://wiki.52poke.com/wiki/", B723)</f>
        <v>https://wiki.52poke.com/wiki/长鼻叶</v>
      </c>
      <c r="AD723" s="6">
        <f>(T723-AB723)^2</f>
        <v>5.2383299881480168E-9</v>
      </c>
      <c r="AE723" t="str">
        <f>IF(ISNUMBER(SEARCH(AE$1,$D723)),"T","")</f>
        <v/>
      </c>
      <c r="AF723" t="str">
        <f>IF(ISNUMBER(SEARCH(AF$1,$D723)),"T","")</f>
        <v/>
      </c>
      <c r="AG723" t="str">
        <f>IF(ISNUMBER(SEARCH(AG$1,$D723)),"T","")</f>
        <v/>
      </c>
      <c r="AH723" t="str">
        <f>IF(ISNUMBER(SEARCH(AH$1,$D723)),"T","")</f>
        <v>T</v>
      </c>
      <c r="AI723" t="str">
        <f>IF(ISNUMBER(SEARCH(AI$1,$D723)),"T","")</f>
        <v/>
      </c>
      <c r="AJ723" t="str">
        <f>IF(ISNUMBER(SEARCH(AJ$1,$D723)),"T","")</f>
        <v/>
      </c>
      <c r="AK723" t="str">
        <f>IF(ISNUMBER(SEARCH(AK$1,$D723)),"T","")</f>
        <v/>
      </c>
      <c r="AL723" t="str">
        <f>IF(ISNUMBER(SEARCH(AL$1,$D723)),"T","")</f>
        <v/>
      </c>
      <c r="AM723" t="str">
        <f>IF(ISNUMBER(SEARCH(AM$1,$D723)),"T","")</f>
        <v/>
      </c>
      <c r="AN723" t="str">
        <f>IF(ISNUMBER(SEARCH(AN$1,$D723)),"T","")</f>
        <v/>
      </c>
      <c r="AO723" t="str">
        <f>IF(ISNUMBER(SEARCH(AO$1,$D723)),"T","")</f>
        <v/>
      </c>
      <c r="AP723" t="str">
        <f>IF(ISNUMBER(SEARCH(AP$1,$D723)),"T","")</f>
        <v/>
      </c>
      <c r="AQ723" t="str">
        <f>IF(ISNUMBER(SEARCH(AQ$1,$D723)),"T","")</f>
        <v/>
      </c>
      <c r="AR723" t="str">
        <f>IF(ISNUMBER(SEARCH(AR$1,$D723)),"T","")</f>
        <v/>
      </c>
      <c r="AS723" t="str">
        <f>IF(ISNUMBER(SEARCH(AS$1,$D723)),"T","")</f>
        <v/>
      </c>
      <c r="AT723" t="str">
        <f>IF(ISNUMBER(SEARCH(AT$1,$D723)),"T","")</f>
        <v>T</v>
      </c>
      <c r="AU723" t="str">
        <f>IF(ISNUMBER(SEARCH(AU$1,$D723)),"T","")</f>
        <v/>
      </c>
      <c r="AV723" t="str">
        <f>IF(ISNUMBER(SEARCH(AV$1,$D723)),"T","")</f>
        <v/>
      </c>
    </row>
    <row r="724" spans="1:48" x14ac:dyDescent="0.85">
      <c r="A724">
        <v>328</v>
      </c>
      <c r="B724" t="s">
        <v>754</v>
      </c>
      <c r="C724" t="s">
        <v>755</v>
      </c>
      <c r="D724" t="s">
        <v>255</v>
      </c>
      <c r="E724">
        <v>3</v>
      </c>
      <c r="F724">
        <v>45</v>
      </c>
      <c r="G724">
        <v>100</v>
      </c>
      <c r="H724">
        <v>45</v>
      </c>
      <c r="I724">
        <v>45</v>
      </c>
      <c r="J724">
        <v>45</v>
      </c>
      <c r="K724">
        <v>10</v>
      </c>
      <c r="L724">
        <f>MAX(G724,I724)</f>
        <v>100</v>
      </c>
      <c r="M724">
        <f>MIN(H724,J724)</f>
        <v>45</v>
      </c>
      <c r="N724" s="1">
        <f>(F724*2+31)/2+60</f>
        <v>120.5</v>
      </c>
      <c r="O724" s="1">
        <f>(L724*2+31)/2+5</f>
        <v>120.5</v>
      </c>
      <c r="P724" s="1">
        <f>(M724*2+31)/2+5</f>
        <v>65.5</v>
      </c>
      <c r="Q724" s="1">
        <f>N724*P724</f>
        <v>7892.75</v>
      </c>
      <c r="R724" s="1">
        <f>((H724*2+31)/2+5)*N724</f>
        <v>7892.75</v>
      </c>
      <c r="S724" s="1">
        <f>((J724*2+31)/2+5)*N724</f>
        <v>7892.75</v>
      </c>
      <c r="T724" s="1">
        <v>160.55203403752023</v>
      </c>
      <c r="U724" s="1">
        <f>IF(T724&lt;200, 0, T724)</f>
        <v>0</v>
      </c>
      <c r="V724" s="5">
        <f>U724*O724</f>
        <v>0</v>
      </c>
      <c r="W724" s="2">
        <f>Q724/(constants!$B$1 * constants!$B$2 * (110/250) * AVERAGE(0.8, 1) * 1.5)</f>
        <v>1.2092616515452561</v>
      </c>
      <c r="X724" s="3">
        <v>1.9940831309167573E-3</v>
      </c>
      <c r="Y724" s="1">
        <f>(W724+X724)*O724</f>
        <v>145.95631602847882</v>
      </c>
      <c r="Z724" s="7">
        <v>1.1000000000000001</v>
      </c>
      <c r="AA724" s="7">
        <v>1</v>
      </c>
      <c r="AB724" s="1">
        <f>Y724*Z724*AA724</f>
        <v>160.55194763132673</v>
      </c>
      <c r="AC724" t="str">
        <f>CONCATENATE("https://wiki.52poke.com/wiki/", B724)</f>
        <v>https://wiki.52poke.com/wiki/大颚蚁</v>
      </c>
      <c r="AD724" s="6">
        <f>(T724-AB724)^2</f>
        <v>7.4660302757310719E-9</v>
      </c>
      <c r="AE724" t="str">
        <f>IF(ISNUMBER(SEARCH(AE$1,$D724)),"T","")</f>
        <v/>
      </c>
      <c r="AF724" t="str">
        <f>IF(ISNUMBER(SEARCH(AF$1,$D724)),"T","")</f>
        <v/>
      </c>
      <c r="AG724" t="str">
        <f>IF(ISNUMBER(SEARCH(AG$1,$D724)),"T","")</f>
        <v/>
      </c>
      <c r="AH724" t="str">
        <f>IF(ISNUMBER(SEARCH(AH$1,$D724)),"T","")</f>
        <v/>
      </c>
      <c r="AI724" t="str">
        <f>IF(ISNUMBER(SEARCH(AI$1,$D724)),"T","")</f>
        <v/>
      </c>
      <c r="AJ724" t="str">
        <f>IF(ISNUMBER(SEARCH(AJ$1,$D724)),"T","")</f>
        <v/>
      </c>
      <c r="AK724" t="str">
        <f>IF(ISNUMBER(SEARCH(AK$1,$D724)),"T","")</f>
        <v/>
      </c>
      <c r="AL724" t="str">
        <f>IF(ISNUMBER(SEARCH(AL$1,$D724)),"T","")</f>
        <v/>
      </c>
      <c r="AM724" t="str">
        <f>IF(ISNUMBER(SEARCH(AM$1,$D724)),"T","")</f>
        <v>T</v>
      </c>
      <c r="AN724" t="str">
        <f>IF(ISNUMBER(SEARCH(AN$1,$D724)),"T","")</f>
        <v/>
      </c>
      <c r="AO724" t="str">
        <f>IF(ISNUMBER(SEARCH(AO$1,$D724)),"T","")</f>
        <v/>
      </c>
      <c r="AP724" t="str">
        <f>IF(ISNUMBER(SEARCH(AP$1,$D724)),"T","")</f>
        <v/>
      </c>
      <c r="AQ724" t="str">
        <f>IF(ISNUMBER(SEARCH(AQ$1,$D724)),"T","")</f>
        <v/>
      </c>
      <c r="AR724" t="str">
        <f>IF(ISNUMBER(SEARCH(AR$1,$D724)),"T","")</f>
        <v/>
      </c>
      <c r="AS724" t="str">
        <f>IF(ISNUMBER(SEARCH(AS$1,$D724)),"T","")</f>
        <v/>
      </c>
      <c r="AT724" t="str">
        <f>IF(ISNUMBER(SEARCH(AT$1,$D724)),"T","")</f>
        <v/>
      </c>
      <c r="AU724" t="str">
        <f>IF(ISNUMBER(SEARCH(AU$1,$D724)),"T","")</f>
        <v/>
      </c>
      <c r="AV724" t="str">
        <f>IF(ISNUMBER(SEARCH(AV$1,$D724)),"T","")</f>
        <v/>
      </c>
    </row>
    <row r="725" spans="1:48" x14ac:dyDescent="0.85">
      <c r="A725">
        <v>670</v>
      </c>
      <c r="B725" t="s">
        <v>1488</v>
      </c>
      <c r="C725" t="s">
        <v>1489</v>
      </c>
      <c r="D725" t="s">
        <v>92</v>
      </c>
      <c r="E725">
        <v>6</v>
      </c>
      <c r="F725">
        <v>54</v>
      </c>
      <c r="G725">
        <v>45</v>
      </c>
      <c r="H725">
        <v>47</v>
      </c>
      <c r="I725">
        <v>75</v>
      </c>
      <c r="J725">
        <v>98</v>
      </c>
      <c r="K725">
        <v>52</v>
      </c>
      <c r="L725">
        <f>MAX(G725,I725)</f>
        <v>75</v>
      </c>
      <c r="M725">
        <f>MIN(H725,J725)</f>
        <v>47</v>
      </c>
      <c r="N725" s="1">
        <f>(F725*2+31)/2+60</f>
        <v>129.5</v>
      </c>
      <c r="O725" s="1">
        <f>(L725*2+31)/2+5</f>
        <v>95.5</v>
      </c>
      <c r="P725" s="1">
        <f>(M725*2+31)/2+5</f>
        <v>67.5</v>
      </c>
      <c r="Q725" s="1">
        <f>N725*P725</f>
        <v>8741.25</v>
      </c>
      <c r="R725" s="1">
        <f>((H725*2+31)/2+5)*N725</f>
        <v>8741.25</v>
      </c>
      <c r="S725" s="1">
        <f>((J725*2+31)/2+5)*N725</f>
        <v>15345.75</v>
      </c>
      <c r="T725" s="1">
        <v>160.4267744574579</v>
      </c>
      <c r="U725" s="1">
        <f>IF(T725&lt;200, 0, T725)</f>
        <v>0</v>
      </c>
      <c r="V725" s="5">
        <f>U725*O725</f>
        <v>0</v>
      </c>
      <c r="W725" s="2">
        <f>Q725/(constants!$B$1 * constants!$B$2 * (110/250) * AVERAGE(0.8, 1) * 1.5)</f>
        <v>1.3392617796800823</v>
      </c>
      <c r="X725" s="3">
        <v>0.18788432804051725</v>
      </c>
      <c r="Y725" s="1">
        <f>(W725+X725)*O725</f>
        <v>145.84245328731726</v>
      </c>
      <c r="Z725" s="7">
        <v>1.1000000000000001</v>
      </c>
      <c r="AA725" s="7">
        <v>1</v>
      </c>
      <c r="AB725" s="1">
        <f>Y725*Z725*AA725</f>
        <v>160.42669861604898</v>
      </c>
      <c r="AC725" t="str">
        <f>CONCATENATE("https://wiki.52poke.com/wiki/", B725)</f>
        <v>https://wiki.52poke.com/wiki/花叶蒂</v>
      </c>
      <c r="AD725" s="6">
        <f>(T725-AB725)^2</f>
        <v>5.7519193061837002E-9</v>
      </c>
      <c r="AE725" t="str">
        <f>IF(ISNUMBER(SEARCH(AE$1,$D725)),"T","")</f>
        <v/>
      </c>
      <c r="AF725" t="str">
        <f>IF(ISNUMBER(SEARCH(AF$1,$D725)),"T","")</f>
        <v/>
      </c>
      <c r="AG725" t="str">
        <f>IF(ISNUMBER(SEARCH(AG$1,$D725)),"T","")</f>
        <v/>
      </c>
      <c r="AH725" t="str">
        <f>IF(ISNUMBER(SEARCH(AH$1,$D725)),"T","")</f>
        <v/>
      </c>
      <c r="AI725" t="str">
        <f>IF(ISNUMBER(SEARCH(AI$1,$D725)),"T","")</f>
        <v/>
      </c>
      <c r="AJ725" t="str">
        <f>IF(ISNUMBER(SEARCH(AJ$1,$D725)),"T","")</f>
        <v/>
      </c>
      <c r="AK725" t="str">
        <f>IF(ISNUMBER(SEARCH(AK$1,$D725)),"T","")</f>
        <v/>
      </c>
      <c r="AL725" t="str">
        <f>IF(ISNUMBER(SEARCH(AL$1,$D725)),"T","")</f>
        <v/>
      </c>
      <c r="AM725" t="str">
        <f>IF(ISNUMBER(SEARCH(AM$1,$D725)),"T","")</f>
        <v/>
      </c>
      <c r="AN725" t="str">
        <f>IF(ISNUMBER(SEARCH(AN$1,$D725)),"T","")</f>
        <v/>
      </c>
      <c r="AO725" t="str">
        <f>IF(ISNUMBER(SEARCH(AO$1,$D725)),"T","")</f>
        <v/>
      </c>
      <c r="AP725" t="str">
        <f>IF(ISNUMBER(SEARCH(AP$1,$D725)),"T","")</f>
        <v/>
      </c>
      <c r="AQ725" t="str">
        <f>IF(ISNUMBER(SEARCH(AQ$1,$D725)),"T","")</f>
        <v/>
      </c>
      <c r="AR725" t="str">
        <f>IF(ISNUMBER(SEARCH(AR$1,$D725)),"T","")</f>
        <v/>
      </c>
      <c r="AS725" t="str">
        <f>IF(ISNUMBER(SEARCH(AS$1,$D725)),"T","")</f>
        <v/>
      </c>
      <c r="AT725" t="str">
        <f>IF(ISNUMBER(SEARCH(AT$1,$D725)),"T","")</f>
        <v/>
      </c>
      <c r="AU725" t="str">
        <f>IF(ISNUMBER(SEARCH(AU$1,$D725)),"T","")</f>
        <v/>
      </c>
      <c r="AV725" t="str">
        <f>IF(ISNUMBER(SEARCH(AV$1,$D725)),"T","")</f>
        <v>T</v>
      </c>
    </row>
    <row r="726" spans="1:48" x14ac:dyDescent="0.85">
      <c r="A726">
        <v>610</v>
      </c>
      <c r="B726" t="s">
        <v>1356</v>
      </c>
      <c r="C726" t="s">
        <v>1357</v>
      </c>
      <c r="D726" t="s">
        <v>356</v>
      </c>
      <c r="E726">
        <v>5</v>
      </c>
      <c r="F726">
        <v>46</v>
      </c>
      <c r="G726">
        <v>87</v>
      </c>
      <c r="H726">
        <v>60</v>
      </c>
      <c r="I726">
        <v>30</v>
      </c>
      <c r="J726">
        <v>40</v>
      </c>
      <c r="K726">
        <v>57</v>
      </c>
      <c r="L726">
        <f>MAX(G726,I726)</f>
        <v>87</v>
      </c>
      <c r="M726">
        <f>MIN(H726,J726)</f>
        <v>40</v>
      </c>
      <c r="N726" s="1">
        <f>(F726*2+31)/2+60</f>
        <v>121.5</v>
      </c>
      <c r="O726" s="1">
        <f>(L726*2+31)/2+5</f>
        <v>107.5</v>
      </c>
      <c r="P726" s="1">
        <f>(M726*2+31)/2+5</f>
        <v>60.5</v>
      </c>
      <c r="Q726" s="1">
        <f>N726*P726</f>
        <v>7350.75</v>
      </c>
      <c r="R726" s="1">
        <f>((H726*2+31)/2+5)*N726</f>
        <v>9780.75</v>
      </c>
      <c r="S726" s="1">
        <f>((J726*2+31)/2+5)*N726</f>
        <v>7350.75</v>
      </c>
      <c r="T726" s="1">
        <v>159.4270343932123</v>
      </c>
      <c r="U726" s="1">
        <f>IF(T726&lt;200, 0, T726)</f>
        <v>0</v>
      </c>
      <c r="V726" s="5">
        <f>U726*O726</f>
        <v>0</v>
      </c>
      <c r="W726" s="2">
        <f>Q726/(constants!$B$1 * constants!$B$2 * (110/250) * AVERAGE(0.8, 1) * 1.5)</f>
        <v>1.1262209097078066</v>
      </c>
      <c r="X726" s="3">
        <v>0.22199864718250617</v>
      </c>
      <c r="Y726" s="1">
        <f>(W726+X726)*O726</f>
        <v>144.93360236570862</v>
      </c>
      <c r="Z726" s="7">
        <v>1.1000000000000001</v>
      </c>
      <c r="AA726" s="7">
        <v>1</v>
      </c>
      <c r="AB726" s="1">
        <f>Y726*Z726*AA726</f>
        <v>159.4269626022795</v>
      </c>
      <c r="AC726" t="str">
        <f>CONCATENATE("https://wiki.52poke.com/wiki/", B726)</f>
        <v>https://wiki.52poke.com/wiki/牙牙</v>
      </c>
      <c r="AD726" s="6">
        <f>(T726-AB726)^2</f>
        <v>5.1539380313166166E-9</v>
      </c>
      <c r="AE726" t="str">
        <f>IF(ISNUMBER(SEARCH(AE$1,$D726)),"T","")</f>
        <v/>
      </c>
      <c r="AF726" t="str">
        <f>IF(ISNUMBER(SEARCH(AF$1,$D726)),"T","")</f>
        <v/>
      </c>
      <c r="AG726" t="str">
        <f>IF(ISNUMBER(SEARCH(AG$1,$D726)),"T","")</f>
        <v/>
      </c>
      <c r="AH726" t="str">
        <f>IF(ISNUMBER(SEARCH(AH$1,$D726)),"T","")</f>
        <v/>
      </c>
      <c r="AI726" t="str">
        <f>IF(ISNUMBER(SEARCH(AI$1,$D726)),"T","")</f>
        <v/>
      </c>
      <c r="AJ726" t="str">
        <f>IF(ISNUMBER(SEARCH(AJ$1,$D726)),"T","")</f>
        <v/>
      </c>
      <c r="AK726" t="str">
        <f>IF(ISNUMBER(SEARCH(AK$1,$D726)),"T","")</f>
        <v/>
      </c>
      <c r="AL726" t="str">
        <f>IF(ISNUMBER(SEARCH(AL$1,$D726)),"T","")</f>
        <v/>
      </c>
      <c r="AM726" t="str">
        <f>IF(ISNUMBER(SEARCH(AM$1,$D726)),"T","")</f>
        <v/>
      </c>
      <c r="AN726" t="str">
        <f>IF(ISNUMBER(SEARCH(AN$1,$D726)),"T","")</f>
        <v/>
      </c>
      <c r="AO726" t="str">
        <f>IF(ISNUMBER(SEARCH(AO$1,$D726)),"T","")</f>
        <v/>
      </c>
      <c r="AP726" t="str">
        <f>IF(ISNUMBER(SEARCH(AP$1,$D726)),"T","")</f>
        <v/>
      </c>
      <c r="AQ726" t="str">
        <f>IF(ISNUMBER(SEARCH(AQ$1,$D726)),"T","")</f>
        <v/>
      </c>
      <c r="AR726" t="str">
        <f>IF(ISNUMBER(SEARCH(AR$1,$D726)),"T","")</f>
        <v/>
      </c>
      <c r="AS726" t="str">
        <f>IF(ISNUMBER(SEARCH(AS$1,$D726)),"T","")</f>
        <v>T</v>
      </c>
      <c r="AT726" t="str">
        <f>IF(ISNUMBER(SEARCH(AT$1,$D726)),"T","")</f>
        <v/>
      </c>
      <c r="AU726" t="str">
        <f>IF(ISNUMBER(SEARCH(AU$1,$D726)),"T","")</f>
        <v/>
      </c>
      <c r="AV726" t="str">
        <f>IF(ISNUMBER(SEARCH(AV$1,$D726)),"T","")</f>
        <v/>
      </c>
    </row>
    <row r="727" spans="1:48" x14ac:dyDescent="0.85">
      <c r="A727">
        <v>624</v>
      </c>
      <c r="B727" t="s">
        <v>1384</v>
      </c>
      <c r="C727" t="s">
        <v>1386</v>
      </c>
      <c r="D727" t="s">
        <v>1385</v>
      </c>
      <c r="E727">
        <v>5</v>
      </c>
      <c r="F727">
        <v>45</v>
      </c>
      <c r="G727">
        <v>85</v>
      </c>
      <c r="H727">
        <v>70</v>
      </c>
      <c r="I727">
        <v>40</v>
      </c>
      <c r="J727">
        <v>40</v>
      </c>
      <c r="K727">
        <v>60</v>
      </c>
      <c r="L727">
        <f>MAX(G727,I727)</f>
        <v>85</v>
      </c>
      <c r="M727">
        <f>MIN(H727,J727)</f>
        <v>40</v>
      </c>
      <c r="N727" s="1">
        <f>(F727*2+31)/2+60</f>
        <v>120.5</v>
      </c>
      <c r="O727" s="1">
        <f>(L727*2+31)/2+5</f>
        <v>105.5</v>
      </c>
      <c r="P727" s="1">
        <f>(M727*2+31)/2+5</f>
        <v>60.5</v>
      </c>
      <c r="Q727" s="1">
        <f>N727*P727</f>
        <v>7290.25</v>
      </c>
      <c r="R727" s="1">
        <f>((H727*2+31)/2+5)*N727</f>
        <v>10905.25</v>
      </c>
      <c r="S727" s="1">
        <f>((J727*2+31)/2+5)*N727</f>
        <v>7290.25</v>
      </c>
      <c r="T727" s="1">
        <v>159.3562477806953</v>
      </c>
      <c r="U727" s="1">
        <f>IF(T727&lt;200, 0, T727)</f>
        <v>0</v>
      </c>
      <c r="V727" s="5">
        <f>U727*O727</f>
        <v>0</v>
      </c>
      <c r="W727" s="2">
        <f>Q727/(constants!$B$1 * constants!$B$2 * (110/250) * AVERAGE(0.8, 1) * 1.5)</f>
        <v>1.1169516018089769</v>
      </c>
      <c r="X727" s="3">
        <v>0.25621666967130463</v>
      </c>
      <c r="Y727" s="1">
        <f>(W727+X727)*O727</f>
        <v>144.86925264116971</v>
      </c>
      <c r="Z727" s="7">
        <v>1.1000000000000001</v>
      </c>
      <c r="AA727" s="7">
        <v>1</v>
      </c>
      <c r="AB727" s="1">
        <f>Y727*Z727*AA727</f>
        <v>159.3561779052867</v>
      </c>
      <c r="AC727" t="str">
        <f>CONCATENATE("https://wiki.52poke.com/wiki/", B727)</f>
        <v>https://wiki.52poke.com/wiki/驹刀小兵</v>
      </c>
      <c r="AD727" s="6">
        <f>(T727-AB727)^2</f>
        <v>4.8825727268518337E-9</v>
      </c>
      <c r="AE727" t="str">
        <f>IF(ISNUMBER(SEARCH(AE$1,$D727)),"T","")</f>
        <v/>
      </c>
      <c r="AF727" t="str">
        <f>IF(ISNUMBER(SEARCH(AF$1,$D727)),"T","")</f>
        <v/>
      </c>
      <c r="AG727" t="str">
        <f>IF(ISNUMBER(SEARCH(AG$1,$D727)),"T","")</f>
        <v/>
      </c>
      <c r="AH727" t="str">
        <f>IF(ISNUMBER(SEARCH(AH$1,$D727)),"T","")</f>
        <v/>
      </c>
      <c r="AI727" t="str">
        <f>IF(ISNUMBER(SEARCH(AI$1,$D727)),"T","")</f>
        <v/>
      </c>
      <c r="AJ727" t="str">
        <f>IF(ISNUMBER(SEARCH(AJ$1,$D727)),"T","")</f>
        <v/>
      </c>
      <c r="AK727" t="str">
        <f>IF(ISNUMBER(SEARCH(AK$1,$D727)),"T","")</f>
        <v/>
      </c>
      <c r="AL727" t="str">
        <f>IF(ISNUMBER(SEARCH(AL$1,$D727)),"T","")</f>
        <v/>
      </c>
      <c r="AM727" t="str">
        <f>IF(ISNUMBER(SEARCH(AM$1,$D727)),"T","")</f>
        <v/>
      </c>
      <c r="AN727" t="str">
        <f>IF(ISNUMBER(SEARCH(AN$1,$D727)),"T","")</f>
        <v/>
      </c>
      <c r="AO727" t="str">
        <f>IF(ISNUMBER(SEARCH(AO$1,$D727)),"T","")</f>
        <v/>
      </c>
      <c r="AP727" t="str">
        <f>IF(ISNUMBER(SEARCH(AP$1,$D727)),"T","")</f>
        <v/>
      </c>
      <c r="AQ727" t="str">
        <f>IF(ISNUMBER(SEARCH(AQ$1,$D727)),"T","")</f>
        <v/>
      </c>
      <c r="AR727" t="str">
        <f>IF(ISNUMBER(SEARCH(AR$1,$D727)),"T","")</f>
        <v/>
      </c>
      <c r="AS727" t="str">
        <f>IF(ISNUMBER(SEARCH(AS$1,$D727)),"T","")</f>
        <v/>
      </c>
      <c r="AT727" t="str">
        <f>IF(ISNUMBER(SEARCH(AT$1,$D727)),"T","")</f>
        <v>T</v>
      </c>
      <c r="AU727" t="str">
        <f>IF(ISNUMBER(SEARCH(AU$1,$D727)),"T","")</f>
        <v>T</v>
      </c>
      <c r="AV727" t="str">
        <f>IF(ISNUMBER(SEARCH(AV$1,$D727)),"T","")</f>
        <v/>
      </c>
    </row>
    <row r="728" spans="1:48" x14ac:dyDescent="0.85">
      <c r="A728">
        <v>588</v>
      </c>
      <c r="B728" t="s">
        <v>1308</v>
      </c>
      <c r="C728" t="s">
        <v>1309</v>
      </c>
      <c r="D728" t="s">
        <v>32</v>
      </c>
      <c r="E728">
        <v>5</v>
      </c>
      <c r="F728">
        <v>50</v>
      </c>
      <c r="G728">
        <v>75</v>
      </c>
      <c r="H728">
        <v>45</v>
      </c>
      <c r="I728">
        <v>40</v>
      </c>
      <c r="J728">
        <v>45</v>
      </c>
      <c r="K728">
        <v>60</v>
      </c>
      <c r="L728">
        <f>MAX(G728,I728)</f>
        <v>75</v>
      </c>
      <c r="M728">
        <f>MIN(H728,J728)</f>
        <v>45</v>
      </c>
      <c r="N728" s="1">
        <f>(F728*2+31)/2+60</f>
        <v>125.5</v>
      </c>
      <c r="O728" s="1">
        <f>(L728*2+31)/2+5</f>
        <v>95.5</v>
      </c>
      <c r="P728" s="1">
        <f>(M728*2+31)/2+5</f>
        <v>65.5</v>
      </c>
      <c r="Q728" s="1">
        <f>N728*P728</f>
        <v>8220.25</v>
      </c>
      <c r="R728" s="1">
        <f>((H728*2+31)/2+5)*N728</f>
        <v>8220.25</v>
      </c>
      <c r="S728" s="1">
        <f>((J728*2+31)/2+5)*N728</f>
        <v>8220.25</v>
      </c>
      <c r="T728" s="1">
        <v>159.35224001813768</v>
      </c>
      <c r="U728" s="1">
        <f>IF(T728&lt;200, 0, T728)</f>
        <v>0</v>
      </c>
      <c r="V728" s="5">
        <f>U728*O728</f>
        <v>0</v>
      </c>
      <c r="W728" s="2">
        <f>Q728/(constants!$B$1 * constants!$B$2 * (110/250) * AVERAGE(0.8, 1) * 1.5)</f>
        <v>1.259438483559582</v>
      </c>
      <c r="X728" s="3">
        <v>0.25747887671707914</v>
      </c>
      <c r="Y728" s="1">
        <f>(W728+X728)*O728</f>
        <v>144.86560790642116</v>
      </c>
      <c r="Z728" s="7">
        <v>1.1000000000000001</v>
      </c>
      <c r="AA728" s="7">
        <v>1</v>
      </c>
      <c r="AB728" s="1">
        <f>Y728*Z728*AA728</f>
        <v>159.35216869706329</v>
      </c>
      <c r="AC728" t="str">
        <f>CONCATENATE("https://wiki.52poke.com/wiki/", B728)</f>
        <v>https://wiki.52poke.com/wiki/盖盖虫</v>
      </c>
      <c r="AD728" s="6">
        <f>(T728-AB728)^2</f>
        <v>5.0866956516856883E-9</v>
      </c>
      <c r="AE728" t="str">
        <f>IF(ISNUMBER(SEARCH(AE$1,$D728)),"T","")</f>
        <v/>
      </c>
      <c r="AF728" t="str">
        <f>IF(ISNUMBER(SEARCH(AF$1,$D728)),"T","")</f>
        <v/>
      </c>
      <c r="AG728" t="str">
        <f>IF(ISNUMBER(SEARCH(AG$1,$D728)),"T","")</f>
        <v/>
      </c>
      <c r="AH728" t="str">
        <f>IF(ISNUMBER(SEARCH(AH$1,$D728)),"T","")</f>
        <v/>
      </c>
      <c r="AI728" t="str">
        <f>IF(ISNUMBER(SEARCH(AI$1,$D728)),"T","")</f>
        <v/>
      </c>
      <c r="AJ728" t="str">
        <f>IF(ISNUMBER(SEARCH(AJ$1,$D728)),"T","")</f>
        <v/>
      </c>
      <c r="AK728" t="str">
        <f>IF(ISNUMBER(SEARCH(AK$1,$D728)),"T","")</f>
        <v/>
      </c>
      <c r="AL728" t="str">
        <f>IF(ISNUMBER(SEARCH(AL$1,$D728)),"T","")</f>
        <v/>
      </c>
      <c r="AM728" t="str">
        <f>IF(ISNUMBER(SEARCH(AM$1,$D728)),"T","")</f>
        <v/>
      </c>
      <c r="AN728" t="str">
        <f>IF(ISNUMBER(SEARCH(AN$1,$D728)),"T","")</f>
        <v/>
      </c>
      <c r="AO728" t="str">
        <f>IF(ISNUMBER(SEARCH(AO$1,$D728)),"T","")</f>
        <v/>
      </c>
      <c r="AP728" t="str">
        <f>IF(ISNUMBER(SEARCH(AP$1,$D728)),"T","")</f>
        <v>T</v>
      </c>
      <c r="AQ728" t="str">
        <f>IF(ISNUMBER(SEARCH(AQ$1,$D728)),"T","")</f>
        <v/>
      </c>
      <c r="AR728" t="str">
        <f>IF(ISNUMBER(SEARCH(AR$1,$D728)),"T","")</f>
        <v/>
      </c>
      <c r="AS728" t="str">
        <f>IF(ISNUMBER(SEARCH(AS$1,$D728)),"T","")</f>
        <v/>
      </c>
      <c r="AT728" t="str">
        <f>IF(ISNUMBER(SEARCH(AT$1,$D728)),"T","")</f>
        <v/>
      </c>
      <c r="AU728" t="str">
        <f>IF(ISNUMBER(SEARCH(AU$1,$D728)),"T","")</f>
        <v/>
      </c>
      <c r="AV728" t="str">
        <f>IF(ISNUMBER(SEARCH(AV$1,$D728)),"T","")</f>
        <v/>
      </c>
    </row>
    <row r="729" spans="1:48" x14ac:dyDescent="0.85">
      <c r="A729">
        <v>84</v>
      </c>
      <c r="B729" t="s">
        <v>207</v>
      </c>
      <c r="C729" t="s">
        <v>208</v>
      </c>
      <c r="D729" t="s">
        <v>47</v>
      </c>
      <c r="E729">
        <v>1</v>
      </c>
      <c r="F729">
        <v>35</v>
      </c>
      <c r="G729">
        <v>85</v>
      </c>
      <c r="H729">
        <v>45</v>
      </c>
      <c r="I729">
        <v>35</v>
      </c>
      <c r="J729">
        <v>35</v>
      </c>
      <c r="K729">
        <v>75</v>
      </c>
      <c r="L729">
        <f>MAX(G729,I729)</f>
        <v>85</v>
      </c>
      <c r="M729">
        <f>MIN(H729,J729)</f>
        <v>35</v>
      </c>
      <c r="N729" s="1">
        <f>(F729*2+31)/2+60</f>
        <v>110.5</v>
      </c>
      <c r="O729" s="1">
        <f>(L729*2+31)/2+5</f>
        <v>105.5</v>
      </c>
      <c r="P729" s="1">
        <f>(M729*2+31)/2+5</f>
        <v>55.5</v>
      </c>
      <c r="Q729" s="1">
        <f>N729*P729</f>
        <v>6132.75</v>
      </c>
      <c r="R729" s="1">
        <f>((H729*2+31)/2+5)*N729</f>
        <v>7237.75</v>
      </c>
      <c r="S729" s="1">
        <f>((J729*2+31)/2+5)*N729</f>
        <v>6132.75</v>
      </c>
      <c r="T729" s="1">
        <v>159.11908410697112</v>
      </c>
      <c r="U729" s="1">
        <f>IF(T729&lt;200, 0, T729)</f>
        <v>0</v>
      </c>
      <c r="V729" s="5">
        <f>U729*O729</f>
        <v>0</v>
      </c>
      <c r="W729" s="2">
        <f>Q729/(constants!$B$1 * constants!$B$2 * (110/250) * AVERAGE(0.8, 1) * 1.5)</f>
        <v>0.93960905812475615</v>
      </c>
      <c r="X729" s="3">
        <v>0.43151567540337787</v>
      </c>
      <c r="Y729" s="1">
        <f>(W729+X729)*O729</f>
        <v>144.65365938721814</v>
      </c>
      <c r="Z729" s="7">
        <v>1.1000000000000001</v>
      </c>
      <c r="AA729" s="7">
        <v>1</v>
      </c>
      <c r="AB729" s="1">
        <f>Y729*Z729*AA729</f>
        <v>159.11902532593996</v>
      </c>
      <c r="AC729" t="str">
        <f>CONCATENATE("https://wiki.52poke.com/wiki/", B729)</f>
        <v>https://wiki.52poke.com/wiki/嘟嘟</v>
      </c>
      <c r="AD729" s="6">
        <f>(T729-AB729)^2</f>
        <v>3.4552096239032098E-9</v>
      </c>
      <c r="AE729" t="str">
        <f>IF(ISNUMBER(SEARCH(AE$1,$D729)),"T","")</f>
        <v>T</v>
      </c>
      <c r="AF729" t="str">
        <f>IF(ISNUMBER(SEARCH(AF$1,$D729)),"T","")</f>
        <v/>
      </c>
      <c r="AG729" t="str">
        <f>IF(ISNUMBER(SEARCH(AG$1,$D729)),"T","")</f>
        <v/>
      </c>
      <c r="AH729" t="str">
        <f>IF(ISNUMBER(SEARCH(AH$1,$D729)),"T","")</f>
        <v/>
      </c>
      <c r="AI729" t="str">
        <f>IF(ISNUMBER(SEARCH(AI$1,$D729)),"T","")</f>
        <v/>
      </c>
      <c r="AJ729" t="str">
        <f>IF(ISNUMBER(SEARCH(AJ$1,$D729)),"T","")</f>
        <v/>
      </c>
      <c r="AK729" t="str">
        <f>IF(ISNUMBER(SEARCH(AK$1,$D729)),"T","")</f>
        <v/>
      </c>
      <c r="AL729" t="str">
        <f>IF(ISNUMBER(SEARCH(AL$1,$D729)),"T","")</f>
        <v/>
      </c>
      <c r="AM729" t="str">
        <f>IF(ISNUMBER(SEARCH(AM$1,$D729)),"T","")</f>
        <v/>
      </c>
      <c r="AN729" t="str">
        <f>IF(ISNUMBER(SEARCH(AN$1,$D729)),"T","")</f>
        <v>T</v>
      </c>
      <c r="AO729" t="str">
        <f>IF(ISNUMBER(SEARCH(AO$1,$D729)),"T","")</f>
        <v/>
      </c>
      <c r="AP729" t="str">
        <f>IF(ISNUMBER(SEARCH(AP$1,$D729)),"T","")</f>
        <v/>
      </c>
      <c r="AQ729" t="str">
        <f>IF(ISNUMBER(SEARCH(AQ$1,$D729)),"T","")</f>
        <v/>
      </c>
      <c r="AR729" t="str">
        <f>IF(ISNUMBER(SEARCH(AR$1,$D729)),"T","")</f>
        <v/>
      </c>
      <c r="AS729" t="str">
        <f>IF(ISNUMBER(SEARCH(AS$1,$D729)),"T","")</f>
        <v/>
      </c>
      <c r="AT729" t="str">
        <f>IF(ISNUMBER(SEARCH(AT$1,$D729)),"T","")</f>
        <v/>
      </c>
      <c r="AU729" t="str">
        <f>IF(ISNUMBER(SEARCH(AU$1,$D729)),"T","")</f>
        <v/>
      </c>
      <c r="AV729" t="str">
        <f>IF(ISNUMBER(SEARCH(AV$1,$D729)),"T","")</f>
        <v/>
      </c>
    </row>
    <row r="730" spans="1:48" x14ac:dyDescent="0.85">
      <c r="A730">
        <v>757</v>
      </c>
      <c r="B730" t="s">
        <v>1680</v>
      </c>
      <c r="C730" t="s">
        <v>1682</v>
      </c>
      <c r="D730" t="s">
        <v>1681</v>
      </c>
      <c r="E730">
        <v>7</v>
      </c>
      <c r="F730">
        <v>48</v>
      </c>
      <c r="G730">
        <v>44</v>
      </c>
      <c r="H730">
        <v>40</v>
      </c>
      <c r="I730">
        <v>71</v>
      </c>
      <c r="J730">
        <v>40</v>
      </c>
      <c r="K730">
        <v>77</v>
      </c>
      <c r="L730">
        <f>MAX(G730,I730)</f>
        <v>71</v>
      </c>
      <c r="M730">
        <f>MIN(H730,J730)</f>
        <v>40</v>
      </c>
      <c r="N730" s="1">
        <f>(F730*2+31)/2+60</f>
        <v>123.5</v>
      </c>
      <c r="O730" s="1">
        <f>(L730*2+31)/2+5</f>
        <v>91.5</v>
      </c>
      <c r="P730" s="1">
        <f>(M730*2+31)/2+5</f>
        <v>60.5</v>
      </c>
      <c r="Q730" s="1">
        <f>N730*P730</f>
        <v>7471.75</v>
      </c>
      <c r="R730" s="1">
        <f>((H730*2+31)/2+5)*N730</f>
        <v>7471.75</v>
      </c>
      <c r="S730" s="1">
        <f>((J730*2+31)/2+5)*N730</f>
        <v>7471.75</v>
      </c>
      <c r="T730" s="1">
        <v>159.10830045941174</v>
      </c>
      <c r="U730" s="1">
        <f>IF(T730&lt;200, 0, T730)</f>
        <v>0</v>
      </c>
      <c r="V730" s="5">
        <f>U730*O730</f>
        <v>0</v>
      </c>
      <c r="W730" s="2">
        <f>Q730/(constants!$B$1 * constants!$B$2 * (110/250) * AVERAGE(0.8, 1) * 1.5)</f>
        <v>1.1447595255054661</v>
      </c>
      <c r="X730" s="3">
        <v>0.43604761158131666</v>
      </c>
      <c r="Y730" s="1">
        <f>(W730+X730)*O730</f>
        <v>144.64385304344063</v>
      </c>
      <c r="Z730" s="7">
        <v>1.1000000000000001</v>
      </c>
      <c r="AA730" s="7">
        <v>1</v>
      </c>
      <c r="AB730" s="1">
        <f>Y730*Z730*AA730</f>
        <v>159.10823834778469</v>
      </c>
      <c r="AC730" t="str">
        <f>CONCATENATE("https://wiki.52poke.com/wiki/", B730)</f>
        <v>https://wiki.52poke.com/wiki/夜盗火蜥</v>
      </c>
      <c r="AD730" s="6">
        <f>(T730-AB730)^2</f>
        <v>3.8578542141982156E-9</v>
      </c>
      <c r="AE730" t="str">
        <f>IF(ISNUMBER(SEARCH(AE$1,$D730)),"T","")</f>
        <v/>
      </c>
      <c r="AF730" t="str">
        <f>IF(ISNUMBER(SEARCH(AF$1,$D730)),"T","")</f>
        <v>T</v>
      </c>
      <c r="AG730" t="str">
        <f>IF(ISNUMBER(SEARCH(AG$1,$D730)),"T","")</f>
        <v/>
      </c>
      <c r="AH730" t="str">
        <f>IF(ISNUMBER(SEARCH(AH$1,$D730)),"T","")</f>
        <v/>
      </c>
      <c r="AI730" t="str">
        <f>IF(ISNUMBER(SEARCH(AI$1,$D730)),"T","")</f>
        <v/>
      </c>
      <c r="AJ730" t="str">
        <f>IF(ISNUMBER(SEARCH(AJ$1,$D730)),"T","")</f>
        <v/>
      </c>
      <c r="AK730" t="str">
        <f>IF(ISNUMBER(SEARCH(AK$1,$D730)),"T","")</f>
        <v/>
      </c>
      <c r="AL730" t="str">
        <f>IF(ISNUMBER(SEARCH(AL$1,$D730)),"T","")</f>
        <v>T</v>
      </c>
      <c r="AM730" t="str">
        <f>IF(ISNUMBER(SEARCH(AM$1,$D730)),"T","")</f>
        <v/>
      </c>
      <c r="AN730" t="str">
        <f>IF(ISNUMBER(SEARCH(AN$1,$D730)),"T","")</f>
        <v/>
      </c>
      <c r="AO730" t="str">
        <f>IF(ISNUMBER(SEARCH(AO$1,$D730)),"T","")</f>
        <v/>
      </c>
      <c r="AP730" t="str">
        <f>IF(ISNUMBER(SEARCH(AP$1,$D730)),"T","")</f>
        <v/>
      </c>
      <c r="AQ730" t="str">
        <f>IF(ISNUMBER(SEARCH(AQ$1,$D730)),"T","")</f>
        <v/>
      </c>
      <c r="AR730" t="str">
        <f>IF(ISNUMBER(SEARCH(AR$1,$D730)),"T","")</f>
        <v/>
      </c>
      <c r="AS730" t="str">
        <f>IF(ISNUMBER(SEARCH(AS$1,$D730)),"T","")</f>
        <v/>
      </c>
      <c r="AT730" t="str">
        <f>IF(ISNUMBER(SEARCH(AT$1,$D730)),"T","")</f>
        <v/>
      </c>
      <c r="AU730" t="str">
        <f>IF(ISNUMBER(SEARCH(AU$1,$D730)),"T","")</f>
        <v/>
      </c>
      <c r="AV730" t="str">
        <f>IF(ISNUMBER(SEARCH(AV$1,$D730)),"T","")</f>
        <v/>
      </c>
    </row>
    <row r="731" spans="1:48" x14ac:dyDescent="0.85">
      <c r="A731">
        <v>58</v>
      </c>
      <c r="B731" t="s">
        <v>147</v>
      </c>
      <c r="C731" t="s">
        <v>149</v>
      </c>
      <c r="D731" t="s">
        <v>148</v>
      </c>
      <c r="E731">
        <v>1</v>
      </c>
      <c r="F731">
        <v>55</v>
      </c>
      <c r="G731">
        <v>70</v>
      </c>
      <c r="H731">
        <v>45</v>
      </c>
      <c r="I731">
        <v>70</v>
      </c>
      <c r="J731">
        <v>50</v>
      </c>
      <c r="K731">
        <v>60</v>
      </c>
      <c r="L731">
        <f>MAX(G731,I731)</f>
        <v>70</v>
      </c>
      <c r="M731">
        <f>MIN(H731,J731)</f>
        <v>45</v>
      </c>
      <c r="N731" s="1">
        <f>(F731*2+31)/2+60</f>
        <v>130.5</v>
      </c>
      <c r="O731" s="1">
        <f>(L731*2+31)/2+5</f>
        <v>90.5</v>
      </c>
      <c r="P731" s="1">
        <f>(M731*2+31)/2+5</f>
        <v>65.5</v>
      </c>
      <c r="Q731" s="1">
        <f>N731*P731</f>
        <v>8547.75</v>
      </c>
      <c r="R731" s="1">
        <f>((H731*2+31)/2+5)*N731</f>
        <v>8547.75</v>
      </c>
      <c r="S731" s="1">
        <f>((J731*2+31)/2+5)*N731</f>
        <v>9200.25</v>
      </c>
      <c r="T731" s="1">
        <v>158.02630841517339</v>
      </c>
      <c r="U731" s="1">
        <f>IF(T731&lt;200, 0, T731)</f>
        <v>0</v>
      </c>
      <c r="V731" s="5">
        <f>U731*O731</f>
        <v>0</v>
      </c>
      <c r="W731" s="2">
        <f>Q731/(constants!$B$1 * constants!$B$2 * (110/250) * AVERAGE(0.8, 1) * 1.5)</f>
        <v>1.3096153155739081</v>
      </c>
      <c r="X731" s="3">
        <v>0.27779039146253648</v>
      </c>
      <c r="Y731" s="1">
        <f>(W731+X731)*O731</f>
        <v>143.66021648679822</v>
      </c>
      <c r="Z731" s="7">
        <v>1.1000000000000001</v>
      </c>
      <c r="AA731" s="7">
        <v>1</v>
      </c>
      <c r="AB731" s="1">
        <f>Y731*Z731*AA731</f>
        <v>158.02623813547805</v>
      </c>
      <c r="AC731" t="str">
        <f>CONCATENATE("https://wiki.52poke.com/wiki/", B731)</f>
        <v>https://wiki.52poke.com/wiki/卡蒂狗</v>
      </c>
      <c r="AD731" s="6">
        <f>(T731-AB731)^2</f>
        <v>4.9392355765546378E-9</v>
      </c>
      <c r="AE731" t="str">
        <f>IF(ISNUMBER(SEARCH(AE$1,$D731)),"T","")</f>
        <v/>
      </c>
      <c r="AF731" t="str">
        <f>IF(ISNUMBER(SEARCH(AF$1,$D731)),"T","")</f>
        <v>T</v>
      </c>
      <c r="AG731" t="str">
        <f>IF(ISNUMBER(SEARCH(AG$1,$D731)),"T","")</f>
        <v/>
      </c>
      <c r="AH731" t="str">
        <f>IF(ISNUMBER(SEARCH(AH$1,$D731)),"T","")</f>
        <v/>
      </c>
      <c r="AI731" t="str">
        <f>IF(ISNUMBER(SEARCH(AI$1,$D731)),"T","")</f>
        <v/>
      </c>
      <c r="AJ731" t="str">
        <f>IF(ISNUMBER(SEARCH(AJ$1,$D731)),"T","")</f>
        <v/>
      </c>
      <c r="AK731" t="str">
        <f>IF(ISNUMBER(SEARCH(AK$1,$D731)),"T","")</f>
        <v/>
      </c>
      <c r="AL731" t="str">
        <f>IF(ISNUMBER(SEARCH(AL$1,$D731)),"T","")</f>
        <v/>
      </c>
      <c r="AM731" t="str">
        <f>IF(ISNUMBER(SEARCH(AM$1,$D731)),"T","")</f>
        <v/>
      </c>
      <c r="AN731" t="str">
        <f>IF(ISNUMBER(SEARCH(AN$1,$D731)),"T","")</f>
        <v/>
      </c>
      <c r="AO731" t="str">
        <f>IF(ISNUMBER(SEARCH(AO$1,$D731)),"T","")</f>
        <v/>
      </c>
      <c r="AP731" t="str">
        <f>IF(ISNUMBER(SEARCH(AP$1,$D731)),"T","")</f>
        <v/>
      </c>
      <c r="AQ731" t="str">
        <f>IF(ISNUMBER(SEARCH(AQ$1,$D731)),"T","")</f>
        <v>T</v>
      </c>
      <c r="AR731" t="str">
        <f>IF(ISNUMBER(SEARCH(AR$1,$D731)),"T","")</f>
        <v/>
      </c>
      <c r="AS731" t="str">
        <f>IF(ISNUMBER(SEARCH(AS$1,$D731)),"T","")</f>
        <v/>
      </c>
      <c r="AT731" t="str">
        <f>IF(ISNUMBER(SEARCH(AT$1,$D731)),"T","")</f>
        <v/>
      </c>
      <c r="AU731" t="str">
        <f>IF(ISNUMBER(SEARCH(AU$1,$D731)),"T","")</f>
        <v/>
      </c>
      <c r="AV731" t="str">
        <f>IF(ISNUMBER(SEARCH(AV$1,$D731)),"T","")</f>
        <v/>
      </c>
    </row>
    <row r="732" spans="1:48" x14ac:dyDescent="0.85">
      <c r="A732">
        <v>622</v>
      </c>
      <c r="B732" t="s">
        <v>1380</v>
      </c>
      <c r="C732" t="s">
        <v>1381</v>
      </c>
      <c r="D732" t="s">
        <v>1253</v>
      </c>
      <c r="E732">
        <v>5</v>
      </c>
      <c r="F732">
        <v>59</v>
      </c>
      <c r="G732">
        <v>74</v>
      </c>
      <c r="H732">
        <v>50</v>
      </c>
      <c r="I732">
        <v>35</v>
      </c>
      <c r="J732">
        <v>50</v>
      </c>
      <c r="K732">
        <v>35</v>
      </c>
      <c r="L732">
        <f>MAX(G732,I732)</f>
        <v>74</v>
      </c>
      <c r="M732">
        <f>MIN(H732,J732)</f>
        <v>50</v>
      </c>
      <c r="N732" s="1">
        <f>(F732*2+31)/2+60</f>
        <v>134.5</v>
      </c>
      <c r="O732" s="1">
        <f>(L732*2+31)/2+5</f>
        <v>94.5</v>
      </c>
      <c r="P732" s="1">
        <f>(M732*2+31)/2+5</f>
        <v>70.5</v>
      </c>
      <c r="Q732" s="1">
        <f>N732*P732</f>
        <v>9482.25</v>
      </c>
      <c r="R732" s="1">
        <f>((H732*2+31)/2+5)*N732</f>
        <v>9482.25</v>
      </c>
      <c r="S732" s="1">
        <f>((J732*2+31)/2+5)*N732</f>
        <v>9482.25</v>
      </c>
      <c r="T732" s="1">
        <v>157.66166441279566</v>
      </c>
      <c r="U732" s="1">
        <f>IF(T732&lt;200, 0, T732)</f>
        <v>0</v>
      </c>
      <c r="V732" s="5">
        <f>U732*O732</f>
        <v>0</v>
      </c>
      <c r="W732" s="2">
        <f>Q732/(constants!$B$1 * constants!$B$2 * (110/250) * AVERAGE(0.8, 1) * 1.5)</f>
        <v>1.452791649978145</v>
      </c>
      <c r="X732" s="3">
        <v>6.3914295223828965E-2</v>
      </c>
      <c r="Y732" s="1">
        <f>(W732+X732)*O732</f>
        <v>143.32871182158655</v>
      </c>
      <c r="Z732" s="7">
        <v>1.1000000000000001</v>
      </c>
      <c r="AA732" s="7">
        <v>1</v>
      </c>
      <c r="AB732" s="1">
        <f>Y732*Z732*AA732</f>
        <v>157.66158300374522</v>
      </c>
      <c r="AC732" t="str">
        <f>CONCATENATE("https://wiki.52poke.com/wiki/", B732)</f>
        <v>https://wiki.52poke.com/wiki/泥偶小人</v>
      </c>
      <c r="AD732" s="6">
        <f>(T732-AB732)^2</f>
        <v>6.6274334931747926E-9</v>
      </c>
      <c r="AE732" t="str">
        <f>IF(ISNUMBER(SEARCH(AE$1,$D732)),"T","")</f>
        <v/>
      </c>
      <c r="AF732" t="str">
        <f>IF(ISNUMBER(SEARCH(AF$1,$D732)),"T","")</f>
        <v/>
      </c>
      <c r="AG732" t="str">
        <f>IF(ISNUMBER(SEARCH(AG$1,$D732)),"T","")</f>
        <v/>
      </c>
      <c r="AH732" t="str">
        <f>IF(ISNUMBER(SEARCH(AH$1,$D732)),"T","")</f>
        <v/>
      </c>
      <c r="AI732" t="str">
        <f>IF(ISNUMBER(SEARCH(AI$1,$D732)),"T","")</f>
        <v/>
      </c>
      <c r="AJ732" t="str">
        <f>IF(ISNUMBER(SEARCH(AJ$1,$D732)),"T","")</f>
        <v/>
      </c>
      <c r="AK732" t="str">
        <f>IF(ISNUMBER(SEARCH(AK$1,$D732)),"T","")</f>
        <v/>
      </c>
      <c r="AL732" t="str">
        <f>IF(ISNUMBER(SEARCH(AL$1,$D732)),"T","")</f>
        <v/>
      </c>
      <c r="AM732" t="str">
        <f>IF(ISNUMBER(SEARCH(AM$1,$D732)),"T","")</f>
        <v>T</v>
      </c>
      <c r="AN732" t="str">
        <f>IF(ISNUMBER(SEARCH(AN$1,$D732)),"T","")</f>
        <v/>
      </c>
      <c r="AO732" t="str">
        <f>IF(ISNUMBER(SEARCH(AO$1,$D732)),"T","")</f>
        <v/>
      </c>
      <c r="AP732" t="str">
        <f>IF(ISNUMBER(SEARCH(AP$1,$D732)),"T","")</f>
        <v/>
      </c>
      <c r="AQ732" t="str">
        <f>IF(ISNUMBER(SEARCH(AQ$1,$D732)),"T","")</f>
        <v/>
      </c>
      <c r="AR732" t="str">
        <f>IF(ISNUMBER(SEARCH(AR$1,$D732)),"T","")</f>
        <v>T</v>
      </c>
      <c r="AS732" t="str">
        <f>IF(ISNUMBER(SEARCH(AS$1,$D732)),"T","")</f>
        <v/>
      </c>
      <c r="AT732" t="str">
        <f>IF(ISNUMBER(SEARCH(AT$1,$D732)),"T","")</f>
        <v/>
      </c>
      <c r="AU732" t="str">
        <f>IF(ISNUMBER(SEARCH(AU$1,$D732)),"T","")</f>
        <v/>
      </c>
      <c r="AV732" t="str">
        <f>IF(ISNUMBER(SEARCH(AV$1,$D732)),"T","")</f>
        <v/>
      </c>
    </row>
    <row r="733" spans="1:48" x14ac:dyDescent="0.85">
      <c r="A733">
        <v>544</v>
      </c>
      <c r="B733" t="s">
        <v>1213</v>
      </c>
      <c r="C733" t="s">
        <v>1214</v>
      </c>
      <c r="D733" t="s">
        <v>40</v>
      </c>
      <c r="E733">
        <v>5</v>
      </c>
      <c r="F733">
        <v>40</v>
      </c>
      <c r="G733">
        <v>55</v>
      </c>
      <c r="H733">
        <v>99</v>
      </c>
      <c r="I733">
        <v>40</v>
      </c>
      <c r="J733">
        <v>79</v>
      </c>
      <c r="K733">
        <v>47</v>
      </c>
      <c r="L733">
        <f>MAX(G733,I733)</f>
        <v>55</v>
      </c>
      <c r="M733">
        <f>MIN(H733,J733)</f>
        <v>79</v>
      </c>
      <c r="N733" s="1">
        <f>(F733*2+31)/2+60</f>
        <v>115.5</v>
      </c>
      <c r="O733" s="1">
        <f>(L733*2+31)/2+5</f>
        <v>75.5</v>
      </c>
      <c r="P733" s="1">
        <f>(M733*2+31)/2+5</f>
        <v>99.5</v>
      </c>
      <c r="Q733" s="1">
        <f>N733*P733</f>
        <v>11492.25</v>
      </c>
      <c r="R733" s="1">
        <f>((H733*2+31)/2+5)*N733</f>
        <v>13802.25</v>
      </c>
      <c r="S733" s="1">
        <f>((J733*2+31)/2+5)*N733</f>
        <v>11492.25</v>
      </c>
      <c r="T733" s="1">
        <v>157.63136937087327</v>
      </c>
      <c r="U733" s="1">
        <f>IF(T733&lt;200, 0, T733)</f>
        <v>0</v>
      </c>
      <c r="V733" s="5">
        <f>U733*O733</f>
        <v>0</v>
      </c>
      <c r="W733" s="2">
        <f>Q733/(constants!$B$1 * constants!$B$2 * (110/250) * AVERAGE(0.8, 1) * 1.5)</f>
        <v>1.7607471686004206</v>
      </c>
      <c r="X733" s="3">
        <v>0.13728161577879561</v>
      </c>
      <c r="Y733" s="1">
        <f>(W733+X733)*O733</f>
        <v>143.30117322063083</v>
      </c>
      <c r="Z733" s="7">
        <v>1.1000000000000001</v>
      </c>
      <c r="AA733" s="7">
        <v>1</v>
      </c>
      <c r="AB733" s="1">
        <f>Y733*Z733*AA733</f>
        <v>157.63129054269393</v>
      </c>
      <c r="AC733" t="str">
        <f>CONCATENATE("https://wiki.52poke.com/wiki/", B733)</f>
        <v>https://wiki.52poke.com/wiki/车轮球</v>
      </c>
      <c r="AD733" s="6">
        <f>(T733-AB733)^2</f>
        <v>6.2138818581320645E-9</v>
      </c>
      <c r="AE733" t="str">
        <f>IF(ISNUMBER(SEARCH(AE$1,$D733)),"T","")</f>
        <v/>
      </c>
      <c r="AF733" t="str">
        <f>IF(ISNUMBER(SEARCH(AF$1,$D733)),"T","")</f>
        <v/>
      </c>
      <c r="AG733" t="str">
        <f>IF(ISNUMBER(SEARCH(AG$1,$D733)),"T","")</f>
        <v/>
      </c>
      <c r="AH733" t="str">
        <f>IF(ISNUMBER(SEARCH(AH$1,$D733)),"T","")</f>
        <v/>
      </c>
      <c r="AI733" t="str">
        <f>IF(ISNUMBER(SEARCH(AI$1,$D733)),"T","")</f>
        <v/>
      </c>
      <c r="AJ733" t="str">
        <f>IF(ISNUMBER(SEARCH(AJ$1,$D733)),"T","")</f>
        <v/>
      </c>
      <c r="AK733" t="str">
        <f>IF(ISNUMBER(SEARCH(AK$1,$D733)),"T","")</f>
        <v/>
      </c>
      <c r="AL733" t="str">
        <f>IF(ISNUMBER(SEARCH(AL$1,$D733)),"T","")</f>
        <v>T</v>
      </c>
      <c r="AM733" t="str">
        <f>IF(ISNUMBER(SEARCH(AM$1,$D733)),"T","")</f>
        <v/>
      </c>
      <c r="AN733" t="str">
        <f>IF(ISNUMBER(SEARCH(AN$1,$D733)),"T","")</f>
        <v/>
      </c>
      <c r="AO733" t="str">
        <f>IF(ISNUMBER(SEARCH(AO$1,$D733)),"T","")</f>
        <v/>
      </c>
      <c r="AP733" t="str">
        <f>IF(ISNUMBER(SEARCH(AP$1,$D733)),"T","")</f>
        <v>T</v>
      </c>
      <c r="AQ733" t="str">
        <f>IF(ISNUMBER(SEARCH(AQ$1,$D733)),"T","")</f>
        <v/>
      </c>
      <c r="AR733" t="str">
        <f>IF(ISNUMBER(SEARCH(AR$1,$D733)),"T","")</f>
        <v/>
      </c>
      <c r="AS733" t="str">
        <f>IF(ISNUMBER(SEARCH(AS$1,$D733)),"T","")</f>
        <v/>
      </c>
      <c r="AT733" t="str">
        <f>IF(ISNUMBER(SEARCH(AT$1,$D733)),"T","")</f>
        <v/>
      </c>
      <c r="AU733" t="str">
        <f>IF(ISNUMBER(SEARCH(AU$1,$D733)),"T","")</f>
        <v/>
      </c>
      <c r="AV733" t="str">
        <f>IF(ISNUMBER(SEARCH(AV$1,$D733)),"T","")</f>
        <v/>
      </c>
    </row>
    <row r="734" spans="1:48" x14ac:dyDescent="0.85">
      <c r="A734">
        <v>672</v>
      </c>
      <c r="B734" t="s">
        <v>1492</v>
      </c>
      <c r="C734" t="s">
        <v>1493</v>
      </c>
      <c r="D734" t="s">
        <v>280</v>
      </c>
      <c r="E734">
        <v>6</v>
      </c>
      <c r="F734">
        <v>66</v>
      </c>
      <c r="G734">
        <v>65</v>
      </c>
      <c r="H734">
        <v>48</v>
      </c>
      <c r="I734">
        <v>62</v>
      </c>
      <c r="J734">
        <v>57</v>
      </c>
      <c r="K734">
        <v>52</v>
      </c>
      <c r="L734">
        <f>MAX(G734,I734)</f>
        <v>65</v>
      </c>
      <c r="M734">
        <f>MIN(H734,J734)</f>
        <v>48</v>
      </c>
      <c r="N734" s="1">
        <f>(F734*2+31)/2+60</f>
        <v>141.5</v>
      </c>
      <c r="O734" s="1">
        <f>(L734*2+31)/2+5</f>
        <v>85.5</v>
      </c>
      <c r="P734" s="1">
        <f>(M734*2+31)/2+5</f>
        <v>68.5</v>
      </c>
      <c r="Q734" s="1">
        <f>N734*P734</f>
        <v>9692.75</v>
      </c>
      <c r="R734" s="1">
        <f>((H734*2+31)/2+5)*N734</f>
        <v>9692.75</v>
      </c>
      <c r="S734" s="1">
        <f>((J734*2+31)/2+5)*N734</f>
        <v>10966.25</v>
      </c>
      <c r="T734" s="1">
        <v>157.3388635005966</v>
      </c>
      <c r="U734" s="1">
        <f>IF(T734&lt;200, 0, T734)</f>
        <v>0</v>
      </c>
      <c r="V734" s="5">
        <f>U734*O734</f>
        <v>0</v>
      </c>
      <c r="W734" s="2">
        <f>Q734/(constants!$B$1 * constants!$B$2 * (110/250) * AVERAGE(0.8, 1) * 1.5)</f>
        <v>1.4850427129980401</v>
      </c>
      <c r="X734" s="3">
        <v>0.18788432804051725</v>
      </c>
      <c r="Y734" s="1">
        <f>(W734+X734)*O734</f>
        <v>143.03526200879668</v>
      </c>
      <c r="Z734" s="7">
        <v>1.1000000000000001</v>
      </c>
      <c r="AA734" s="7">
        <v>1</v>
      </c>
      <c r="AB734" s="1">
        <f>Y734*Z734*AA734</f>
        <v>157.33878820967635</v>
      </c>
      <c r="AC734" t="str">
        <f>CONCATENATE("https://wiki.52poke.com/wiki/", B734)</f>
        <v>https://wiki.52poke.com/wiki/坐骑小羊</v>
      </c>
      <c r="AD734" s="6">
        <f>(T734-AB734)^2</f>
        <v>5.6687226721493121E-9</v>
      </c>
      <c r="AE734" t="str">
        <f>IF(ISNUMBER(SEARCH(AE$1,$D734)),"T","")</f>
        <v/>
      </c>
      <c r="AF734" t="str">
        <f>IF(ISNUMBER(SEARCH(AF$1,$D734)),"T","")</f>
        <v/>
      </c>
      <c r="AG734" t="str">
        <f>IF(ISNUMBER(SEARCH(AG$1,$D734)),"T","")</f>
        <v/>
      </c>
      <c r="AH734" t="str">
        <f>IF(ISNUMBER(SEARCH(AH$1,$D734)),"T","")</f>
        <v>T</v>
      </c>
      <c r="AI734" t="str">
        <f>IF(ISNUMBER(SEARCH(AI$1,$D734)),"T","")</f>
        <v/>
      </c>
      <c r="AJ734" t="str">
        <f>IF(ISNUMBER(SEARCH(AJ$1,$D734)),"T","")</f>
        <v/>
      </c>
      <c r="AK734" t="str">
        <f>IF(ISNUMBER(SEARCH(AK$1,$D734)),"T","")</f>
        <v/>
      </c>
      <c r="AL734" t="str">
        <f>IF(ISNUMBER(SEARCH(AL$1,$D734)),"T","")</f>
        <v/>
      </c>
      <c r="AM734" t="str">
        <f>IF(ISNUMBER(SEARCH(AM$1,$D734)),"T","")</f>
        <v/>
      </c>
      <c r="AN734" t="str">
        <f>IF(ISNUMBER(SEARCH(AN$1,$D734)),"T","")</f>
        <v/>
      </c>
      <c r="AO734" t="str">
        <f>IF(ISNUMBER(SEARCH(AO$1,$D734)),"T","")</f>
        <v/>
      </c>
      <c r="AP734" t="str">
        <f>IF(ISNUMBER(SEARCH(AP$1,$D734)),"T","")</f>
        <v/>
      </c>
      <c r="AQ734" t="str">
        <f>IF(ISNUMBER(SEARCH(AQ$1,$D734)),"T","")</f>
        <v/>
      </c>
      <c r="AR734" t="str">
        <f>IF(ISNUMBER(SEARCH(AR$1,$D734)),"T","")</f>
        <v/>
      </c>
      <c r="AS734" t="str">
        <f>IF(ISNUMBER(SEARCH(AS$1,$D734)),"T","")</f>
        <v/>
      </c>
      <c r="AT734" t="str">
        <f>IF(ISNUMBER(SEARCH(AT$1,$D734)),"T","")</f>
        <v/>
      </c>
      <c r="AU734" t="str">
        <f>IF(ISNUMBER(SEARCH(AU$1,$D734)),"T","")</f>
        <v/>
      </c>
      <c r="AV734" t="str">
        <f>IF(ISNUMBER(SEARCH(AV$1,$D734)),"T","")</f>
        <v/>
      </c>
    </row>
    <row r="735" spans="1:48" x14ac:dyDescent="0.85">
      <c r="A735">
        <v>434</v>
      </c>
      <c r="B735" t="s">
        <v>979</v>
      </c>
      <c r="C735" t="s">
        <v>980</v>
      </c>
      <c r="D735" t="s">
        <v>217</v>
      </c>
      <c r="E735">
        <v>4</v>
      </c>
      <c r="F735">
        <v>63</v>
      </c>
      <c r="G735">
        <v>63</v>
      </c>
      <c r="H735">
        <v>47</v>
      </c>
      <c r="I735">
        <v>41</v>
      </c>
      <c r="J735">
        <v>41</v>
      </c>
      <c r="K735">
        <v>74</v>
      </c>
      <c r="L735">
        <f>MAX(G735,I735)</f>
        <v>63</v>
      </c>
      <c r="M735">
        <f>MIN(H735,J735)</f>
        <v>41</v>
      </c>
      <c r="N735" s="1">
        <f>(F735*2+31)/2+60</f>
        <v>138.5</v>
      </c>
      <c r="O735" s="1">
        <f>(L735*2+31)/2+5</f>
        <v>83.5</v>
      </c>
      <c r="P735" s="1">
        <f>(M735*2+31)/2+5</f>
        <v>61.5</v>
      </c>
      <c r="Q735" s="1">
        <f>N735*P735</f>
        <v>8517.75</v>
      </c>
      <c r="R735" s="1">
        <f>((H735*2+31)/2+5)*N735</f>
        <v>9348.75</v>
      </c>
      <c r="S735" s="1">
        <f>((J735*2+31)/2+5)*N735</f>
        <v>8517.75</v>
      </c>
      <c r="T735" s="1">
        <v>157.27437891489325</v>
      </c>
      <c r="U735" s="1">
        <f>IF(T735&lt;200, 0, T735)</f>
        <v>0</v>
      </c>
      <c r="V735" s="5">
        <f>U735*O735</f>
        <v>0</v>
      </c>
      <c r="W735" s="2">
        <f>Q735/(constants!$B$1 * constants!$B$2 * (110/250) * AVERAGE(0.8, 1) * 1.5)</f>
        <v>1.305018964549695</v>
      </c>
      <c r="X735" s="3">
        <v>0.40727623739671825</v>
      </c>
      <c r="Y735" s="1">
        <f>(W735+X735)*O735</f>
        <v>142.97664936252551</v>
      </c>
      <c r="Z735" s="7">
        <v>1.1000000000000001</v>
      </c>
      <c r="AA735" s="7">
        <v>1</v>
      </c>
      <c r="AB735" s="1">
        <f>Y735*Z735*AA735</f>
        <v>157.27431429877808</v>
      </c>
      <c r="AC735" t="str">
        <f>CONCATENATE("https://wiki.52poke.com/wiki/", B735)</f>
        <v>https://wiki.52poke.com/wiki/臭鼬噗</v>
      </c>
      <c r="AD735" s="6">
        <f>(T735-AB735)^2</f>
        <v>4.1752423393831812E-9</v>
      </c>
      <c r="AE735" t="str">
        <f>IF(ISNUMBER(SEARCH(AE$1,$D735)),"T","")</f>
        <v/>
      </c>
      <c r="AF735" t="str">
        <f>IF(ISNUMBER(SEARCH(AF$1,$D735)),"T","")</f>
        <v/>
      </c>
      <c r="AG735" t="str">
        <f>IF(ISNUMBER(SEARCH(AG$1,$D735)),"T","")</f>
        <v/>
      </c>
      <c r="AH735" t="str">
        <f>IF(ISNUMBER(SEARCH(AH$1,$D735)),"T","")</f>
        <v/>
      </c>
      <c r="AI735" t="str">
        <f>IF(ISNUMBER(SEARCH(AI$1,$D735)),"T","")</f>
        <v/>
      </c>
      <c r="AJ735" t="str">
        <f>IF(ISNUMBER(SEARCH(AJ$1,$D735)),"T","")</f>
        <v/>
      </c>
      <c r="AK735" t="str">
        <f>IF(ISNUMBER(SEARCH(AK$1,$D735)),"T","")</f>
        <v/>
      </c>
      <c r="AL735" t="str">
        <f>IF(ISNUMBER(SEARCH(AL$1,$D735)),"T","")</f>
        <v>T</v>
      </c>
      <c r="AM735" t="str">
        <f>IF(ISNUMBER(SEARCH(AM$1,$D735)),"T","")</f>
        <v/>
      </c>
      <c r="AN735" t="str">
        <f>IF(ISNUMBER(SEARCH(AN$1,$D735)),"T","")</f>
        <v/>
      </c>
      <c r="AO735" t="str">
        <f>IF(ISNUMBER(SEARCH(AO$1,$D735)),"T","")</f>
        <v/>
      </c>
      <c r="AP735" t="str">
        <f>IF(ISNUMBER(SEARCH(AP$1,$D735)),"T","")</f>
        <v/>
      </c>
      <c r="AQ735" t="str">
        <f>IF(ISNUMBER(SEARCH(AQ$1,$D735)),"T","")</f>
        <v/>
      </c>
      <c r="AR735" t="str">
        <f>IF(ISNUMBER(SEARCH(AR$1,$D735)),"T","")</f>
        <v/>
      </c>
      <c r="AS735" t="str">
        <f>IF(ISNUMBER(SEARCH(AS$1,$D735)),"T","")</f>
        <v/>
      </c>
      <c r="AT735" t="str">
        <f>IF(ISNUMBER(SEARCH(AT$1,$D735)),"T","")</f>
        <v>T</v>
      </c>
      <c r="AU735" t="str">
        <f>IF(ISNUMBER(SEARCH(AU$1,$D735)),"T","")</f>
        <v/>
      </c>
      <c r="AV735" t="str">
        <f>IF(ISNUMBER(SEARCH(AV$1,$D735)),"T","")</f>
        <v/>
      </c>
    </row>
    <row r="736" spans="1:48" x14ac:dyDescent="0.85">
      <c r="A736">
        <v>577</v>
      </c>
      <c r="B736" t="s">
        <v>1284</v>
      </c>
      <c r="C736" t="s">
        <v>1285</v>
      </c>
      <c r="D736" t="s">
        <v>160</v>
      </c>
      <c r="E736">
        <v>5</v>
      </c>
      <c r="F736">
        <v>45</v>
      </c>
      <c r="G736">
        <v>30</v>
      </c>
      <c r="H736">
        <v>40</v>
      </c>
      <c r="I736">
        <v>105</v>
      </c>
      <c r="J736">
        <v>50</v>
      </c>
      <c r="K736">
        <v>20</v>
      </c>
      <c r="L736">
        <f>MAX(G736,I736)</f>
        <v>105</v>
      </c>
      <c r="M736">
        <f>MIN(H736,J736)</f>
        <v>40</v>
      </c>
      <c r="N736" s="1">
        <f>(F736*2+31)/2+60</f>
        <v>120.5</v>
      </c>
      <c r="O736" s="1">
        <f>(L736*2+31)/2+5</f>
        <v>125.5</v>
      </c>
      <c r="P736" s="1">
        <f>(M736*2+31)/2+5</f>
        <v>60.5</v>
      </c>
      <c r="Q736" s="1">
        <f>N736*P736</f>
        <v>7290.25</v>
      </c>
      <c r="R736" s="1">
        <f>((H736*2+31)/2+5)*N736</f>
        <v>7290.25</v>
      </c>
      <c r="S736" s="1">
        <f>((J736*2+31)/2+5)*N736</f>
        <v>8495.25</v>
      </c>
      <c r="T736" s="1">
        <v>155.69713983116409</v>
      </c>
      <c r="U736" s="1">
        <f>IF(T736&lt;200, 0, T736)</f>
        <v>0</v>
      </c>
      <c r="V736" s="5">
        <f>U736*O736</f>
        <v>0</v>
      </c>
      <c r="W736" s="2">
        <f>Q736/(constants!$B$1 * constants!$B$2 * (110/250) * AVERAGE(0.8, 1) * 1.5)</f>
        <v>1.1169516018089769</v>
      </c>
      <c r="X736" s="3">
        <v>1.0879305175684362E-2</v>
      </c>
      <c r="Y736" s="1">
        <f>(W736+X736)*O736</f>
        <v>141.54277882657499</v>
      </c>
      <c r="Z736" s="7">
        <v>1.1000000000000001</v>
      </c>
      <c r="AA736" s="7">
        <v>1</v>
      </c>
      <c r="AB736" s="1">
        <f>Y736*Z736*AA736</f>
        <v>155.6970567092325</v>
      </c>
      <c r="AC736" t="str">
        <f>CONCATENATE("https://wiki.52poke.com/wiki/", B736)</f>
        <v>https://wiki.52poke.com/wiki/单卵细胞球</v>
      </c>
      <c r="AD736" s="6">
        <f>(T736-AB736)^2</f>
        <v>6.9092555121740071E-9</v>
      </c>
      <c r="AE736" t="str">
        <f>IF(ISNUMBER(SEARCH(AE$1,$D736)),"T","")</f>
        <v/>
      </c>
      <c r="AF736" t="str">
        <f>IF(ISNUMBER(SEARCH(AF$1,$D736)),"T","")</f>
        <v/>
      </c>
      <c r="AG736" t="str">
        <f>IF(ISNUMBER(SEARCH(AG$1,$D736)),"T","")</f>
        <v/>
      </c>
      <c r="AH736" t="str">
        <f>IF(ISNUMBER(SEARCH(AH$1,$D736)),"T","")</f>
        <v/>
      </c>
      <c r="AI736" t="str">
        <f>IF(ISNUMBER(SEARCH(AI$1,$D736)),"T","")</f>
        <v/>
      </c>
      <c r="AJ736" t="str">
        <f>IF(ISNUMBER(SEARCH(AJ$1,$D736)),"T","")</f>
        <v/>
      </c>
      <c r="AK736" t="str">
        <f>IF(ISNUMBER(SEARCH(AK$1,$D736)),"T","")</f>
        <v/>
      </c>
      <c r="AL736" t="str">
        <f>IF(ISNUMBER(SEARCH(AL$1,$D736)),"T","")</f>
        <v/>
      </c>
      <c r="AM736" t="str">
        <f>IF(ISNUMBER(SEARCH(AM$1,$D736)),"T","")</f>
        <v/>
      </c>
      <c r="AN736" t="str">
        <f>IF(ISNUMBER(SEARCH(AN$1,$D736)),"T","")</f>
        <v/>
      </c>
      <c r="AO736" t="str">
        <f>IF(ISNUMBER(SEARCH(AO$1,$D736)),"T","")</f>
        <v>T</v>
      </c>
      <c r="AP736" t="str">
        <f>IF(ISNUMBER(SEARCH(AP$1,$D736)),"T","")</f>
        <v/>
      </c>
      <c r="AQ736" t="str">
        <f>IF(ISNUMBER(SEARCH(AQ$1,$D736)),"T","")</f>
        <v/>
      </c>
      <c r="AR736" t="str">
        <f>IF(ISNUMBER(SEARCH(AR$1,$D736)),"T","")</f>
        <v/>
      </c>
      <c r="AS736" t="str">
        <f>IF(ISNUMBER(SEARCH(AS$1,$D736)),"T","")</f>
        <v/>
      </c>
      <c r="AT736" t="str">
        <f>IF(ISNUMBER(SEARCH(AT$1,$D736)),"T","")</f>
        <v/>
      </c>
      <c r="AU736" t="str">
        <f>IF(ISNUMBER(SEARCH(AU$1,$D736)),"T","")</f>
        <v/>
      </c>
      <c r="AV736" t="str">
        <f>IF(ISNUMBER(SEARCH(AV$1,$D736)),"T","")</f>
        <v/>
      </c>
    </row>
    <row r="737" spans="1:48" x14ac:dyDescent="0.85">
      <c r="A737">
        <v>684</v>
      </c>
      <c r="B737" t="s">
        <v>1517</v>
      </c>
      <c r="C737" t="s">
        <v>1518</v>
      </c>
      <c r="D737" t="s">
        <v>92</v>
      </c>
      <c r="E737">
        <v>6</v>
      </c>
      <c r="F737">
        <v>62</v>
      </c>
      <c r="G737">
        <v>48</v>
      </c>
      <c r="H737">
        <v>66</v>
      </c>
      <c r="I737">
        <v>59</v>
      </c>
      <c r="J737">
        <v>57</v>
      </c>
      <c r="K737">
        <v>49</v>
      </c>
      <c r="L737">
        <f>MAX(G737,I737)</f>
        <v>59</v>
      </c>
      <c r="M737">
        <f>MIN(H737,J737)</f>
        <v>57</v>
      </c>
      <c r="N737" s="1">
        <f>(F737*2+31)/2+60</f>
        <v>137.5</v>
      </c>
      <c r="O737" s="1">
        <f>(L737*2+31)/2+5</f>
        <v>79.5</v>
      </c>
      <c r="P737" s="1">
        <f>(M737*2+31)/2+5</f>
        <v>77.5</v>
      </c>
      <c r="Q737" s="1">
        <f>N737*P737</f>
        <v>10656.25</v>
      </c>
      <c r="R737" s="1">
        <f>((H737*2+31)/2+5)*N737</f>
        <v>11893.75</v>
      </c>
      <c r="S737" s="1">
        <f>((J737*2+31)/2+5)*N737</f>
        <v>10656.25</v>
      </c>
      <c r="T737" s="1">
        <v>155.23623146635683</v>
      </c>
      <c r="U737" s="1">
        <f>IF(T737&lt;200, 0, T737)</f>
        <v>0</v>
      </c>
      <c r="V737" s="5">
        <f>U737*O737</f>
        <v>0</v>
      </c>
      <c r="W737" s="2">
        <f>Q737/(constants!$B$1 * constants!$B$2 * (110/250) * AVERAGE(0.8, 1) * 1.5)</f>
        <v>1.632662186725683</v>
      </c>
      <c r="X737" s="3">
        <v>0.14247966004373958</v>
      </c>
      <c r="Y737" s="1">
        <f>(W737+X737)*O737</f>
        <v>141.12377681816909</v>
      </c>
      <c r="Z737" s="7">
        <v>1.1000000000000001</v>
      </c>
      <c r="AA737" s="7">
        <v>1</v>
      </c>
      <c r="AB737" s="1">
        <f>Y737*Z737*AA737</f>
        <v>155.23615449998601</v>
      </c>
      <c r="AC737" t="str">
        <f>CONCATENATE("https://wiki.52poke.com/wiki/", B737)</f>
        <v>https://wiki.52poke.com/wiki/绵绵泡芙</v>
      </c>
      <c r="AD737" s="6">
        <f>(T737-AB737)^2</f>
        <v>5.9238222360734195E-9</v>
      </c>
      <c r="AE737" t="str">
        <f>IF(ISNUMBER(SEARCH(AE$1,$D737)),"T","")</f>
        <v/>
      </c>
      <c r="AF737" t="str">
        <f>IF(ISNUMBER(SEARCH(AF$1,$D737)),"T","")</f>
        <v/>
      </c>
      <c r="AG737" t="str">
        <f>IF(ISNUMBER(SEARCH(AG$1,$D737)),"T","")</f>
        <v/>
      </c>
      <c r="AH737" t="str">
        <f>IF(ISNUMBER(SEARCH(AH$1,$D737)),"T","")</f>
        <v/>
      </c>
      <c r="AI737" t="str">
        <f>IF(ISNUMBER(SEARCH(AI$1,$D737)),"T","")</f>
        <v/>
      </c>
      <c r="AJ737" t="str">
        <f>IF(ISNUMBER(SEARCH(AJ$1,$D737)),"T","")</f>
        <v/>
      </c>
      <c r="AK737" t="str">
        <f>IF(ISNUMBER(SEARCH(AK$1,$D737)),"T","")</f>
        <v/>
      </c>
      <c r="AL737" t="str">
        <f>IF(ISNUMBER(SEARCH(AL$1,$D737)),"T","")</f>
        <v/>
      </c>
      <c r="AM737" t="str">
        <f>IF(ISNUMBER(SEARCH(AM$1,$D737)),"T","")</f>
        <v/>
      </c>
      <c r="AN737" t="str">
        <f>IF(ISNUMBER(SEARCH(AN$1,$D737)),"T","")</f>
        <v/>
      </c>
      <c r="AO737" t="str">
        <f>IF(ISNUMBER(SEARCH(AO$1,$D737)),"T","")</f>
        <v/>
      </c>
      <c r="AP737" t="str">
        <f>IF(ISNUMBER(SEARCH(AP$1,$D737)),"T","")</f>
        <v/>
      </c>
      <c r="AQ737" t="str">
        <f>IF(ISNUMBER(SEARCH(AQ$1,$D737)),"T","")</f>
        <v/>
      </c>
      <c r="AR737" t="str">
        <f>IF(ISNUMBER(SEARCH(AR$1,$D737)),"T","")</f>
        <v/>
      </c>
      <c r="AS737" t="str">
        <f>IF(ISNUMBER(SEARCH(AS$1,$D737)),"T","")</f>
        <v/>
      </c>
      <c r="AT737" t="str">
        <f>IF(ISNUMBER(SEARCH(AT$1,$D737)),"T","")</f>
        <v/>
      </c>
      <c r="AU737" t="str">
        <f>IF(ISNUMBER(SEARCH(AU$1,$D737)),"T","")</f>
        <v/>
      </c>
      <c r="AV737" t="str">
        <f>IF(ISNUMBER(SEARCH(AV$1,$D737)),"T","")</f>
        <v>T</v>
      </c>
    </row>
    <row r="738" spans="1:48" x14ac:dyDescent="0.85">
      <c r="A738">
        <v>425</v>
      </c>
      <c r="B738" t="s">
        <v>960</v>
      </c>
      <c r="C738" t="s">
        <v>962</v>
      </c>
      <c r="D738" t="s">
        <v>961</v>
      </c>
      <c r="E738">
        <v>4</v>
      </c>
      <c r="F738">
        <v>90</v>
      </c>
      <c r="G738">
        <v>50</v>
      </c>
      <c r="H738">
        <v>34</v>
      </c>
      <c r="I738">
        <v>60</v>
      </c>
      <c r="J738">
        <v>44</v>
      </c>
      <c r="K738">
        <v>70</v>
      </c>
      <c r="L738">
        <f>MAX(G738,I738)</f>
        <v>60</v>
      </c>
      <c r="M738">
        <f>MIN(H738,J738)</f>
        <v>34</v>
      </c>
      <c r="N738" s="1">
        <f>(F738*2+31)/2+60</f>
        <v>165.5</v>
      </c>
      <c r="O738" s="1">
        <f>(L738*2+31)/2+5</f>
        <v>80.5</v>
      </c>
      <c r="P738" s="1">
        <f>(M738*2+31)/2+5</f>
        <v>54.5</v>
      </c>
      <c r="Q738" s="1">
        <f>N738*P738</f>
        <v>9019.75</v>
      </c>
      <c r="R738" s="1">
        <f>((H738*2+31)/2+5)*N738</f>
        <v>9019.75</v>
      </c>
      <c r="S738" s="1">
        <f>((J738*2+31)/2+5)*N738</f>
        <v>10674.75</v>
      </c>
      <c r="T738" s="1">
        <v>154.33460271551255</v>
      </c>
      <c r="U738" s="1">
        <f>IF(T738&lt;200, 0, T738)</f>
        <v>0</v>
      </c>
      <c r="V738" s="5">
        <f>U738*O738</f>
        <v>0</v>
      </c>
      <c r="W738" s="2">
        <f>Q738/(constants!$B$1 * constants!$B$2 * (110/250) * AVERAGE(0.8, 1) * 1.5)</f>
        <v>1.3819312383548603</v>
      </c>
      <c r="X738" s="3">
        <v>0.3609771382635093</v>
      </c>
      <c r="Y738" s="1">
        <f>(W738+X738)*O738</f>
        <v>140.30412431777876</v>
      </c>
      <c r="Z738" s="7">
        <v>1.1000000000000001</v>
      </c>
      <c r="AA738" s="7">
        <v>1</v>
      </c>
      <c r="AB738" s="1">
        <f>Y738*Z738*AA738</f>
        <v>154.33453674955663</v>
      </c>
      <c r="AC738" t="str">
        <f>CONCATENATE("https://wiki.52poke.com/wiki/", B738)</f>
        <v>https://wiki.52poke.com/wiki/飘飘球</v>
      </c>
      <c r="AD738" s="6">
        <f>(T738-AB738)^2</f>
        <v>4.351507339371572E-9</v>
      </c>
      <c r="AE738" t="str">
        <f>IF(ISNUMBER(SEARCH(AE$1,$D738)),"T","")</f>
        <v/>
      </c>
      <c r="AF738" t="str">
        <f>IF(ISNUMBER(SEARCH(AF$1,$D738)),"T","")</f>
        <v/>
      </c>
      <c r="AG738" t="str">
        <f>IF(ISNUMBER(SEARCH(AG$1,$D738)),"T","")</f>
        <v/>
      </c>
      <c r="AH738" t="str">
        <f>IF(ISNUMBER(SEARCH(AH$1,$D738)),"T","")</f>
        <v/>
      </c>
      <c r="AI738" t="str">
        <f>IF(ISNUMBER(SEARCH(AI$1,$D738)),"T","")</f>
        <v/>
      </c>
      <c r="AJ738" t="str">
        <f>IF(ISNUMBER(SEARCH(AJ$1,$D738)),"T","")</f>
        <v/>
      </c>
      <c r="AK738" t="str">
        <f>IF(ISNUMBER(SEARCH(AK$1,$D738)),"T","")</f>
        <v/>
      </c>
      <c r="AL738" t="str">
        <f>IF(ISNUMBER(SEARCH(AL$1,$D738)),"T","")</f>
        <v/>
      </c>
      <c r="AM738" t="str">
        <f>IF(ISNUMBER(SEARCH(AM$1,$D738)),"T","")</f>
        <v/>
      </c>
      <c r="AN738" t="str">
        <f>IF(ISNUMBER(SEARCH(AN$1,$D738)),"T","")</f>
        <v>T</v>
      </c>
      <c r="AO738" t="str">
        <f>IF(ISNUMBER(SEARCH(AO$1,$D738)),"T","")</f>
        <v/>
      </c>
      <c r="AP738" t="str">
        <f>IF(ISNUMBER(SEARCH(AP$1,$D738)),"T","")</f>
        <v/>
      </c>
      <c r="AQ738" t="str">
        <f>IF(ISNUMBER(SEARCH(AQ$1,$D738)),"T","")</f>
        <v/>
      </c>
      <c r="AR738" t="str">
        <f>IF(ISNUMBER(SEARCH(AR$1,$D738)),"T","")</f>
        <v>T</v>
      </c>
      <c r="AS738" t="str">
        <f>IF(ISNUMBER(SEARCH(AS$1,$D738)),"T","")</f>
        <v/>
      </c>
      <c r="AT738" t="str">
        <f>IF(ISNUMBER(SEARCH(AT$1,$D738)),"T","")</f>
        <v/>
      </c>
      <c r="AU738" t="str">
        <f>IF(ISNUMBER(SEARCH(AU$1,$D738)),"T","")</f>
        <v/>
      </c>
      <c r="AV738" t="str">
        <f>IF(ISNUMBER(SEARCH(AV$1,$D738)),"T","")</f>
        <v/>
      </c>
    </row>
    <row r="739" spans="1:48" x14ac:dyDescent="0.85">
      <c r="A739">
        <v>225</v>
      </c>
      <c r="B739" t="s">
        <v>529</v>
      </c>
      <c r="C739" t="s">
        <v>531</v>
      </c>
      <c r="D739" t="s">
        <v>530</v>
      </c>
      <c r="E739">
        <v>2</v>
      </c>
      <c r="F739">
        <v>45</v>
      </c>
      <c r="G739">
        <v>55</v>
      </c>
      <c r="H739">
        <v>45</v>
      </c>
      <c r="I739">
        <v>65</v>
      </c>
      <c r="J739">
        <v>45</v>
      </c>
      <c r="K739">
        <v>75</v>
      </c>
      <c r="L739">
        <f>MAX(G739,I739)</f>
        <v>65</v>
      </c>
      <c r="M739">
        <f>MIN(H739,J739)</f>
        <v>45</v>
      </c>
      <c r="N739" s="1">
        <f>(F739*2+31)/2+60</f>
        <v>120.5</v>
      </c>
      <c r="O739" s="1">
        <f>(L739*2+31)/2+5</f>
        <v>85.5</v>
      </c>
      <c r="P739" s="1">
        <f>(M739*2+31)/2+5</f>
        <v>65.5</v>
      </c>
      <c r="Q739" s="1">
        <f>N739*P739</f>
        <v>7892.75</v>
      </c>
      <c r="R739" s="1">
        <f>((H739*2+31)/2+5)*N739</f>
        <v>7892.75</v>
      </c>
      <c r="S739" s="1">
        <f>((J739*2+31)/2+5)*N739</f>
        <v>7892.75</v>
      </c>
      <c r="T739" s="1">
        <v>154.19936163811832</v>
      </c>
      <c r="U739" s="1">
        <f>IF(T739&lt;200, 0, T739)</f>
        <v>0</v>
      </c>
      <c r="V739" s="5">
        <f>U739*O739</f>
        <v>0</v>
      </c>
      <c r="W739" s="2">
        <f>Q739/(constants!$B$1 * constants!$B$2 * (110/250) * AVERAGE(0.8, 1) * 1.5)</f>
        <v>1.2092616515452561</v>
      </c>
      <c r="X739" s="3">
        <v>0.43028433813214351</v>
      </c>
      <c r="Y739" s="1">
        <f>(W739+X739)*O739</f>
        <v>140.18118211741768</v>
      </c>
      <c r="Z739" s="7">
        <v>1.1000000000000001</v>
      </c>
      <c r="AA739" s="7">
        <v>1</v>
      </c>
      <c r="AB739" s="1">
        <f>Y739*Z739*AA739</f>
        <v>154.19930032915946</v>
      </c>
      <c r="AC739" t="str">
        <f>CONCATENATE("https://wiki.52poke.com/wiki/", B739)</f>
        <v>https://wiki.52poke.com/wiki/信使鸟</v>
      </c>
      <c r="AD739" s="6">
        <f>(T739-AB739)^2</f>
        <v>3.7587884368138439E-9</v>
      </c>
      <c r="AE739" t="str">
        <f>IF(ISNUMBER(SEARCH(AE$1,$D739)),"T","")</f>
        <v/>
      </c>
      <c r="AF739" t="str">
        <f>IF(ISNUMBER(SEARCH(AF$1,$D739)),"T","")</f>
        <v/>
      </c>
      <c r="AG739" t="str">
        <f>IF(ISNUMBER(SEARCH(AG$1,$D739)),"T","")</f>
        <v/>
      </c>
      <c r="AH739" t="str">
        <f>IF(ISNUMBER(SEARCH(AH$1,$D739)),"T","")</f>
        <v/>
      </c>
      <c r="AI739" t="str">
        <f>IF(ISNUMBER(SEARCH(AI$1,$D739)),"T","")</f>
        <v/>
      </c>
      <c r="AJ739" t="str">
        <f>IF(ISNUMBER(SEARCH(AJ$1,$D739)),"T","")</f>
        <v>T</v>
      </c>
      <c r="AK739" t="str">
        <f>IF(ISNUMBER(SEARCH(AK$1,$D739)),"T","")</f>
        <v/>
      </c>
      <c r="AL739" t="str">
        <f>IF(ISNUMBER(SEARCH(AL$1,$D739)),"T","")</f>
        <v/>
      </c>
      <c r="AM739" t="str">
        <f>IF(ISNUMBER(SEARCH(AM$1,$D739)),"T","")</f>
        <v/>
      </c>
      <c r="AN739" t="str">
        <f>IF(ISNUMBER(SEARCH(AN$1,$D739)),"T","")</f>
        <v>T</v>
      </c>
      <c r="AO739" t="str">
        <f>IF(ISNUMBER(SEARCH(AO$1,$D739)),"T","")</f>
        <v/>
      </c>
      <c r="AP739" t="str">
        <f>IF(ISNUMBER(SEARCH(AP$1,$D739)),"T","")</f>
        <v/>
      </c>
      <c r="AQ739" t="str">
        <f>IF(ISNUMBER(SEARCH(AQ$1,$D739)),"T","")</f>
        <v/>
      </c>
      <c r="AR739" t="str">
        <f>IF(ISNUMBER(SEARCH(AR$1,$D739)),"T","")</f>
        <v/>
      </c>
      <c r="AS739" t="str">
        <f>IF(ISNUMBER(SEARCH(AS$1,$D739)),"T","")</f>
        <v/>
      </c>
      <c r="AT739" t="str">
        <f>IF(ISNUMBER(SEARCH(AT$1,$D739)),"T","")</f>
        <v/>
      </c>
      <c r="AU739" t="str">
        <f>IF(ISNUMBER(SEARCH(AU$1,$D739)),"T","")</f>
        <v/>
      </c>
      <c r="AV739" t="str">
        <f>IF(ISNUMBER(SEARCH(AV$1,$D739)),"T","")</f>
        <v/>
      </c>
    </row>
    <row r="740" spans="1:48" x14ac:dyDescent="0.85">
      <c r="A740">
        <v>790</v>
      </c>
      <c r="B740" t="s">
        <v>1753</v>
      </c>
      <c r="C740" t="s">
        <v>1754</v>
      </c>
      <c r="D740" t="s">
        <v>160</v>
      </c>
      <c r="E740">
        <v>7</v>
      </c>
      <c r="F740">
        <v>43</v>
      </c>
      <c r="G740">
        <v>29</v>
      </c>
      <c r="H740">
        <v>131</v>
      </c>
      <c r="I740">
        <v>29</v>
      </c>
      <c r="J740">
        <v>131</v>
      </c>
      <c r="K740">
        <v>37</v>
      </c>
      <c r="L740">
        <f>MAX(G740,I740)</f>
        <v>29</v>
      </c>
      <c r="M740">
        <f>MIN(H740,J740)</f>
        <v>131</v>
      </c>
      <c r="N740" s="1">
        <f>(F740*2+31)/2+60</f>
        <v>118.5</v>
      </c>
      <c r="O740" s="1">
        <f>(L740*2+31)/2+5</f>
        <v>49.5</v>
      </c>
      <c r="P740" s="1">
        <f>(M740*2+31)/2+5</f>
        <v>151.5</v>
      </c>
      <c r="Q740" s="1">
        <f>N740*P740</f>
        <v>17952.75</v>
      </c>
      <c r="R740" s="1">
        <f>((H740*2+31)/2+5)*N740</f>
        <v>17952.75</v>
      </c>
      <c r="S740" s="1">
        <f>((J740*2+31)/2+5)*N740</f>
        <v>17952.75</v>
      </c>
      <c r="T740" s="1">
        <v>153.74511265471304</v>
      </c>
      <c r="U740" s="1">
        <f>IF(T740&lt;200, 0, T740)</f>
        <v>0</v>
      </c>
      <c r="V740" s="5">
        <f>U740*O740</f>
        <v>0</v>
      </c>
      <c r="W740" s="2">
        <f>Q740/(constants!$B$1 * constants!$B$2 * (110/250) * AVERAGE(0.8, 1) * 1.5)</f>
        <v>2.7505713616647043</v>
      </c>
      <c r="X740" s="3">
        <v>7.3028857233446987E-2</v>
      </c>
      <c r="Y740" s="1">
        <f>(W740+X740)*O740</f>
        <v>139.76821083545849</v>
      </c>
      <c r="Z740" s="7">
        <v>1.1000000000000001</v>
      </c>
      <c r="AA740" s="7">
        <v>1</v>
      </c>
      <c r="AB740" s="1">
        <f>Y740*Z740*AA740</f>
        <v>153.74503191900436</v>
      </c>
      <c r="AC740" t="str">
        <f>CONCATENATE("https://wiki.52poke.com/wiki/", B740)</f>
        <v>https://wiki.52poke.com/wiki/科斯莫姆</v>
      </c>
      <c r="AD740" s="6">
        <f>(T740-AB740)^2</f>
        <v>6.5182546558201397E-9</v>
      </c>
      <c r="AE740" t="str">
        <f>IF(ISNUMBER(SEARCH(AE$1,$D740)),"T","")</f>
        <v/>
      </c>
      <c r="AF740" t="str">
        <f>IF(ISNUMBER(SEARCH(AF$1,$D740)),"T","")</f>
        <v/>
      </c>
      <c r="AG740" t="str">
        <f>IF(ISNUMBER(SEARCH(AG$1,$D740)),"T","")</f>
        <v/>
      </c>
      <c r="AH740" t="str">
        <f>IF(ISNUMBER(SEARCH(AH$1,$D740)),"T","")</f>
        <v/>
      </c>
      <c r="AI740" t="str">
        <f>IF(ISNUMBER(SEARCH(AI$1,$D740)),"T","")</f>
        <v/>
      </c>
      <c r="AJ740" t="str">
        <f>IF(ISNUMBER(SEARCH(AJ$1,$D740)),"T","")</f>
        <v/>
      </c>
      <c r="AK740" t="str">
        <f>IF(ISNUMBER(SEARCH(AK$1,$D740)),"T","")</f>
        <v/>
      </c>
      <c r="AL740" t="str">
        <f>IF(ISNUMBER(SEARCH(AL$1,$D740)),"T","")</f>
        <v/>
      </c>
      <c r="AM740" t="str">
        <f>IF(ISNUMBER(SEARCH(AM$1,$D740)),"T","")</f>
        <v/>
      </c>
      <c r="AN740" t="str">
        <f>IF(ISNUMBER(SEARCH(AN$1,$D740)),"T","")</f>
        <v/>
      </c>
      <c r="AO740" t="str">
        <f>IF(ISNUMBER(SEARCH(AO$1,$D740)),"T","")</f>
        <v>T</v>
      </c>
      <c r="AP740" t="str">
        <f>IF(ISNUMBER(SEARCH(AP$1,$D740)),"T","")</f>
        <v/>
      </c>
      <c r="AQ740" t="str">
        <f>IF(ISNUMBER(SEARCH(AQ$1,$D740)),"T","")</f>
        <v/>
      </c>
      <c r="AR740" t="str">
        <f>IF(ISNUMBER(SEARCH(AR$1,$D740)),"T","")</f>
        <v/>
      </c>
      <c r="AS740" t="str">
        <f>IF(ISNUMBER(SEARCH(AS$1,$D740)),"T","")</f>
        <v/>
      </c>
      <c r="AT740" t="str">
        <f>IF(ISNUMBER(SEARCH(AT$1,$D740)),"T","")</f>
        <v/>
      </c>
      <c r="AU740" t="str">
        <f>IF(ISNUMBER(SEARCH(AU$1,$D740)),"T","")</f>
        <v/>
      </c>
      <c r="AV740" t="str">
        <f>IF(ISNUMBER(SEARCH(AV$1,$D740)),"T","")</f>
        <v/>
      </c>
    </row>
    <row r="741" spans="1:48" x14ac:dyDescent="0.85">
      <c r="A741">
        <v>177</v>
      </c>
      <c r="B741" t="s">
        <v>419</v>
      </c>
      <c r="C741" t="s">
        <v>420</v>
      </c>
      <c r="D741" t="s">
        <v>347</v>
      </c>
      <c r="E741">
        <v>2</v>
      </c>
      <c r="F741">
        <v>40</v>
      </c>
      <c r="G741">
        <v>50</v>
      </c>
      <c r="H741">
        <v>45</v>
      </c>
      <c r="I741">
        <v>70</v>
      </c>
      <c r="J741">
        <v>45</v>
      </c>
      <c r="K741">
        <v>70</v>
      </c>
      <c r="L741">
        <f>MAX(G741,I741)</f>
        <v>70</v>
      </c>
      <c r="M741">
        <f>MIN(H741,J741)</f>
        <v>45</v>
      </c>
      <c r="N741" s="1">
        <f>(F741*2+31)/2+60</f>
        <v>115.5</v>
      </c>
      <c r="O741" s="1">
        <f>(L741*2+31)/2+5</f>
        <v>90.5</v>
      </c>
      <c r="P741" s="1">
        <f>(M741*2+31)/2+5</f>
        <v>65.5</v>
      </c>
      <c r="Q741" s="1">
        <f>N741*P741</f>
        <v>7565.25</v>
      </c>
      <c r="R741" s="1">
        <f>((H741*2+31)/2+5)*N741</f>
        <v>7565.25</v>
      </c>
      <c r="S741" s="1">
        <f>((J741*2+31)/2+5)*N741</f>
        <v>7565.25</v>
      </c>
      <c r="T741" s="1">
        <v>152.91633685150833</v>
      </c>
      <c r="U741" s="1">
        <f>IF(T741&lt;200, 0, T741)</f>
        <v>0</v>
      </c>
      <c r="V741" s="5">
        <f>U741*O741</f>
        <v>0</v>
      </c>
      <c r="W741" s="2">
        <f>Q741/(constants!$B$1 * constants!$B$2 * (110/250) * AVERAGE(0.8, 1) * 1.5)</f>
        <v>1.15908481953093</v>
      </c>
      <c r="X741" s="3">
        <v>0.37699026484816434</v>
      </c>
      <c r="Y741" s="1">
        <f>(W741+X741)*O741</f>
        <v>139.01479513630804</v>
      </c>
      <c r="Z741" s="7">
        <v>1.1000000000000001</v>
      </c>
      <c r="AA741" s="7">
        <v>1</v>
      </c>
      <c r="AB741" s="1">
        <f>Y741*Z741*AA741</f>
        <v>152.91627464993886</v>
      </c>
      <c r="AC741" t="str">
        <f>CONCATENATE("https://wiki.52poke.com/wiki/", B741)</f>
        <v>https://wiki.52poke.com/wiki/天然雀</v>
      </c>
      <c r="AD741" s="6">
        <f>(T741-AB741)^2</f>
        <v>3.8690352454441219E-9</v>
      </c>
      <c r="AE741" t="str">
        <f>IF(ISNUMBER(SEARCH(AE$1,$D741)),"T","")</f>
        <v/>
      </c>
      <c r="AF741" t="str">
        <f>IF(ISNUMBER(SEARCH(AF$1,$D741)),"T","")</f>
        <v/>
      </c>
      <c r="AG741" t="str">
        <f>IF(ISNUMBER(SEARCH(AG$1,$D741)),"T","")</f>
        <v/>
      </c>
      <c r="AH741" t="str">
        <f>IF(ISNUMBER(SEARCH(AH$1,$D741)),"T","")</f>
        <v/>
      </c>
      <c r="AI741" t="str">
        <f>IF(ISNUMBER(SEARCH(AI$1,$D741)),"T","")</f>
        <v/>
      </c>
      <c r="AJ741" t="str">
        <f>IF(ISNUMBER(SEARCH(AJ$1,$D741)),"T","")</f>
        <v/>
      </c>
      <c r="AK741" t="str">
        <f>IF(ISNUMBER(SEARCH(AK$1,$D741)),"T","")</f>
        <v/>
      </c>
      <c r="AL741" t="str">
        <f>IF(ISNUMBER(SEARCH(AL$1,$D741)),"T","")</f>
        <v/>
      </c>
      <c r="AM741" t="str">
        <f>IF(ISNUMBER(SEARCH(AM$1,$D741)),"T","")</f>
        <v/>
      </c>
      <c r="AN741" t="str">
        <f>IF(ISNUMBER(SEARCH(AN$1,$D741)),"T","")</f>
        <v>T</v>
      </c>
      <c r="AO741" t="str">
        <f>IF(ISNUMBER(SEARCH(AO$1,$D741)),"T","")</f>
        <v>T</v>
      </c>
      <c r="AP741" t="str">
        <f>IF(ISNUMBER(SEARCH(AP$1,$D741)),"T","")</f>
        <v/>
      </c>
      <c r="AQ741" t="str">
        <f>IF(ISNUMBER(SEARCH(AQ$1,$D741)),"T","")</f>
        <v/>
      </c>
      <c r="AR741" t="str">
        <f>IF(ISNUMBER(SEARCH(AR$1,$D741)),"T","")</f>
        <v/>
      </c>
      <c r="AS741" t="str">
        <f>IF(ISNUMBER(SEARCH(AS$1,$D741)),"T","")</f>
        <v/>
      </c>
      <c r="AT741" t="str">
        <f>IF(ISNUMBER(SEARCH(AT$1,$D741)),"T","")</f>
        <v/>
      </c>
      <c r="AU741" t="str">
        <f>IF(ISNUMBER(SEARCH(AU$1,$D741)),"T","")</f>
        <v/>
      </c>
      <c r="AV741" t="str">
        <f>IF(ISNUMBER(SEARCH(AV$1,$D741)),"T","")</f>
        <v/>
      </c>
    </row>
    <row r="742" spans="1:48" x14ac:dyDescent="0.85">
      <c r="A742">
        <v>118</v>
      </c>
      <c r="B742" t="s">
        <v>288</v>
      </c>
      <c r="C742" t="s">
        <v>289</v>
      </c>
      <c r="D742" t="s">
        <v>25</v>
      </c>
      <c r="E742">
        <v>1</v>
      </c>
      <c r="F742">
        <v>45</v>
      </c>
      <c r="G742">
        <v>67</v>
      </c>
      <c r="H742">
        <v>60</v>
      </c>
      <c r="I742">
        <v>35</v>
      </c>
      <c r="J742">
        <v>50</v>
      </c>
      <c r="K742">
        <v>63</v>
      </c>
      <c r="L742">
        <f>MAX(G742,I742)</f>
        <v>67</v>
      </c>
      <c r="M742">
        <f>MIN(H742,J742)</f>
        <v>50</v>
      </c>
      <c r="N742" s="1">
        <f>(F742*2+31)/2+60</f>
        <v>120.5</v>
      </c>
      <c r="O742" s="1">
        <f>(L742*2+31)/2+5</f>
        <v>87.5</v>
      </c>
      <c r="P742" s="1">
        <f>(M742*2+31)/2+5</f>
        <v>70.5</v>
      </c>
      <c r="Q742" s="1">
        <f>N742*P742</f>
        <v>8495.25</v>
      </c>
      <c r="R742" s="1">
        <f>((H742*2+31)/2+5)*N742</f>
        <v>9700.25</v>
      </c>
      <c r="S742" s="1">
        <f>((J742*2+31)/2+5)*N742</f>
        <v>8495.25</v>
      </c>
      <c r="T742" s="1">
        <v>152.77961824445777</v>
      </c>
      <c r="U742" s="1">
        <f>IF(T742&lt;200, 0, T742)</f>
        <v>0</v>
      </c>
      <c r="V742" s="5">
        <f>U742*O742</f>
        <v>0</v>
      </c>
      <c r="W742" s="2">
        <f>Q742/(constants!$B$1 * constants!$B$2 * (110/250) * AVERAGE(0.8, 1) * 1.5)</f>
        <v>1.3015717012815351</v>
      </c>
      <c r="X742" s="3">
        <v>0.28574830611402435</v>
      </c>
      <c r="Y742" s="1">
        <f>(W742+X742)*O742</f>
        <v>138.89050064711145</v>
      </c>
      <c r="Z742" s="7">
        <v>1.1000000000000001</v>
      </c>
      <c r="AA742" s="7">
        <v>1</v>
      </c>
      <c r="AB742" s="1">
        <f>Y742*Z742*AA742</f>
        <v>152.77955071182262</v>
      </c>
      <c r="AC742" t="str">
        <f>CONCATENATE("https://wiki.52poke.com/wiki/", B742)</f>
        <v>https://wiki.52poke.com/wiki/角金鱼</v>
      </c>
      <c r="AD742" s="6">
        <f>(T742-AB742)^2</f>
        <v>4.5606568093166974E-9</v>
      </c>
      <c r="AE742" t="str">
        <f>IF(ISNUMBER(SEARCH(AE$1,$D742)),"T","")</f>
        <v/>
      </c>
      <c r="AF742" t="str">
        <f>IF(ISNUMBER(SEARCH(AF$1,$D742)),"T","")</f>
        <v/>
      </c>
      <c r="AG742" t="str">
        <f>IF(ISNUMBER(SEARCH(AG$1,$D742)),"T","")</f>
        <v>T</v>
      </c>
      <c r="AH742" t="str">
        <f>IF(ISNUMBER(SEARCH(AH$1,$D742)),"T","")</f>
        <v/>
      </c>
      <c r="AI742" t="str">
        <f>IF(ISNUMBER(SEARCH(AI$1,$D742)),"T","")</f>
        <v/>
      </c>
      <c r="AJ742" t="str">
        <f>IF(ISNUMBER(SEARCH(AJ$1,$D742)),"T","")</f>
        <v/>
      </c>
      <c r="AK742" t="str">
        <f>IF(ISNUMBER(SEARCH(AK$1,$D742)),"T","")</f>
        <v/>
      </c>
      <c r="AL742" t="str">
        <f>IF(ISNUMBER(SEARCH(AL$1,$D742)),"T","")</f>
        <v/>
      </c>
      <c r="AM742" t="str">
        <f>IF(ISNUMBER(SEARCH(AM$1,$D742)),"T","")</f>
        <v/>
      </c>
      <c r="AN742" t="str">
        <f>IF(ISNUMBER(SEARCH(AN$1,$D742)),"T","")</f>
        <v/>
      </c>
      <c r="AO742" t="str">
        <f>IF(ISNUMBER(SEARCH(AO$1,$D742)),"T","")</f>
        <v/>
      </c>
      <c r="AP742" t="str">
        <f>IF(ISNUMBER(SEARCH(AP$1,$D742)),"T","")</f>
        <v/>
      </c>
      <c r="AQ742" t="str">
        <f>IF(ISNUMBER(SEARCH(AQ$1,$D742)),"T","")</f>
        <v/>
      </c>
      <c r="AR742" t="str">
        <f>IF(ISNUMBER(SEARCH(AR$1,$D742)),"T","")</f>
        <v/>
      </c>
      <c r="AS742" t="str">
        <f>IF(ISNUMBER(SEARCH(AS$1,$D742)),"T","")</f>
        <v/>
      </c>
      <c r="AT742" t="str">
        <f>IF(ISNUMBER(SEARCH(AT$1,$D742)),"T","")</f>
        <v/>
      </c>
      <c r="AU742" t="str">
        <f>IF(ISNUMBER(SEARCH(AU$1,$D742)),"T","")</f>
        <v/>
      </c>
      <c r="AV742" t="str">
        <f>IF(ISNUMBER(SEARCH(AV$1,$D742)),"T","")</f>
        <v/>
      </c>
    </row>
    <row r="743" spans="1:48" x14ac:dyDescent="0.85">
      <c r="A743">
        <v>570</v>
      </c>
      <c r="B743" t="s">
        <v>1269</v>
      </c>
      <c r="C743" t="s">
        <v>1271</v>
      </c>
      <c r="D743" t="s">
        <v>1270</v>
      </c>
      <c r="E743">
        <v>5</v>
      </c>
      <c r="F743">
        <v>40</v>
      </c>
      <c r="G743">
        <v>65</v>
      </c>
      <c r="H743">
        <v>40</v>
      </c>
      <c r="I743">
        <v>80</v>
      </c>
      <c r="J743">
        <v>40</v>
      </c>
      <c r="K743">
        <v>65</v>
      </c>
      <c r="L743">
        <f>MAX(G743,I743)</f>
        <v>80</v>
      </c>
      <c r="M743">
        <f>MIN(H743,J743)</f>
        <v>40</v>
      </c>
      <c r="N743" s="1">
        <f>(F743*2+31)/2+60</f>
        <v>115.5</v>
      </c>
      <c r="O743" s="1">
        <f>(L743*2+31)/2+5</f>
        <v>100.5</v>
      </c>
      <c r="P743" s="1">
        <f>(M743*2+31)/2+5</f>
        <v>60.5</v>
      </c>
      <c r="Q743" s="1">
        <f>N743*P743</f>
        <v>6987.75</v>
      </c>
      <c r="R743" s="1">
        <f>((H743*2+31)/2+5)*N743</f>
        <v>6987.75</v>
      </c>
      <c r="S743" s="1">
        <f>((J743*2+31)/2+5)*N743</f>
        <v>6987.75</v>
      </c>
      <c r="T743" s="1">
        <v>152.27975821485779</v>
      </c>
      <c r="U743" s="1">
        <f>IF(T743&lt;200, 0, T743)</f>
        <v>0</v>
      </c>
      <c r="V743" s="5">
        <f>U743*O743</f>
        <v>0</v>
      </c>
      <c r="W743" s="2">
        <f>Q743/(constants!$B$1 * constants!$B$2 * (110/250) * AVERAGE(0.8, 1) * 1.5)</f>
        <v>1.0706050623148284</v>
      </c>
      <c r="X743" s="3">
        <v>0.30686842853150675</v>
      </c>
      <c r="Y743" s="1">
        <f>(W743+X743)*O743</f>
        <v>138.4360858300567</v>
      </c>
      <c r="Z743" s="7">
        <v>1.1000000000000001</v>
      </c>
      <c r="AA743" s="7">
        <v>1</v>
      </c>
      <c r="AB743" s="1">
        <f>Y743*Z743*AA743</f>
        <v>152.27969441306237</v>
      </c>
      <c r="AC743" t="str">
        <f>CONCATENATE("https://wiki.52poke.com/wiki/", B743)</f>
        <v>https://wiki.52poke.com/wiki/索罗亚</v>
      </c>
      <c r="AD743" s="6">
        <f>(T743-AB743)^2</f>
        <v>4.0706690988415824E-9</v>
      </c>
      <c r="AE743" t="str">
        <f>IF(ISNUMBER(SEARCH(AE$1,$D743)),"T","")</f>
        <v>T</v>
      </c>
      <c r="AF743" t="str">
        <f>IF(ISNUMBER(SEARCH(AF$1,$D743)),"T","")</f>
        <v/>
      </c>
      <c r="AG743" t="str">
        <f>IF(ISNUMBER(SEARCH(AG$1,$D743)),"T","")</f>
        <v/>
      </c>
      <c r="AH743" t="str">
        <f>IF(ISNUMBER(SEARCH(AH$1,$D743)),"T","")</f>
        <v/>
      </c>
      <c r="AI743" t="str">
        <f>IF(ISNUMBER(SEARCH(AI$1,$D743)),"T","")</f>
        <v/>
      </c>
      <c r="AJ743" t="str">
        <f>IF(ISNUMBER(SEARCH(AJ$1,$D743)),"T","")</f>
        <v/>
      </c>
      <c r="AK743" t="str">
        <f>IF(ISNUMBER(SEARCH(AK$1,$D743)),"T","")</f>
        <v/>
      </c>
      <c r="AL743" t="str">
        <f>IF(ISNUMBER(SEARCH(AL$1,$D743)),"T","")</f>
        <v/>
      </c>
      <c r="AM743" t="str">
        <f>IF(ISNUMBER(SEARCH(AM$1,$D743)),"T","")</f>
        <v/>
      </c>
      <c r="AN743" t="str">
        <f>IF(ISNUMBER(SEARCH(AN$1,$D743)),"T","")</f>
        <v/>
      </c>
      <c r="AO743" t="str">
        <f>IF(ISNUMBER(SEARCH(AO$1,$D743)),"T","")</f>
        <v/>
      </c>
      <c r="AP743" t="str">
        <f>IF(ISNUMBER(SEARCH(AP$1,$D743)),"T","")</f>
        <v/>
      </c>
      <c r="AQ743" t="str">
        <f>IF(ISNUMBER(SEARCH(AQ$1,$D743)),"T","")</f>
        <v/>
      </c>
      <c r="AR743" t="str">
        <f>IF(ISNUMBER(SEARCH(AR$1,$D743)),"T","")</f>
        <v>T</v>
      </c>
      <c r="AS743" t="str">
        <f>IF(ISNUMBER(SEARCH(AS$1,$D743)),"T","")</f>
        <v/>
      </c>
      <c r="AT743" t="str">
        <f>IF(ISNUMBER(SEARCH(AT$1,$D743)),"T","")</f>
        <v/>
      </c>
      <c r="AU743" t="str">
        <f>IF(ISNUMBER(SEARCH(AU$1,$D743)),"T","")</f>
        <v/>
      </c>
      <c r="AV743" t="str">
        <f>IF(ISNUMBER(SEARCH(AV$1,$D743)),"T","")</f>
        <v/>
      </c>
    </row>
    <row r="744" spans="1:48" x14ac:dyDescent="0.85">
      <c r="A744">
        <v>710</v>
      </c>
      <c r="B744" t="s">
        <v>1578</v>
      </c>
      <c r="C744" t="s">
        <v>1579</v>
      </c>
      <c r="D744" t="s">
        <v>1574</v>
      </c>
      <c r="E744">
        <v>6</v>
      </c>
      <c r="F744">
        <v>44</v>
      </c>
      <c r="G744">
        <v>66</v>
      </c>
      <c r="H744">
        <v>70</v>
      </c>
      <c r="I744">
        <v>44</v>
      </c>
      <c r="J744">
        <v>55</v>
      </c>
      <c r="K744">
        <v>56</v>
      </c>
      <c r="L744">
        <f>MAX(G744,I744)</f>
        <v>66</v>
      </c>
      <c r="M744">
        <f>MIN(H744,J744)</f>
        <v>55</v>
      </c>
      <c r="N744" s="1">
        <f>(F744*2+31)/2+60</f>
        <v>119.5</v>
      </c>
      <c r="O744" s="1">
        <f>(L744*2+31)/2+5</f>
        <v>86.5</v>
      </c>
      <c r="P744" s="1">
        <f>(M744*2+31)/2+5</f>
        <v>75.5</v>
      </c>
      <c r="Q744" s="1">
        <f>N744*P744</f>
        <v>9022.25</v>
      </c>
      <c r="R744" s="1">
        <f>((H744*2+31)/2+5)*N744</f>
        <v>10814.75</v>
      </c>
      <c r="S744" s="1">
        <f>((J744*2+31)/2+5)*N744</f>
        <v>9022.25</v>
      </c>
      <c r="T744" s="1">
        <v>152.26658442670006</v>
      </c>
      <c r="U744" s="1">
        <f>IF(T744&lt;200, 0, T744)</f>
        <v>0</v>
      </c>
      <c r="V744" s="5">
        <f>U744*O744</f>
        <v>0</v>
      </c>
      <c r="W744" s="2">
        <f>Q744/(constants!$B$1 * constants!$B$2 * (110/250) * AVERAGE(0.8, 1) * 1.5)</f>
        <v>1.382314267606878</v>
      </c>
      <c r="X744" s="3">
        <v>0.21796438215014169</v>
      </c>
      <c r="Y744" s="1">
        <f>(W744+X744)*O744</f>
        <v>138.42410320398218</v>
      </c>
      <c r="Z744" s="7">
        <v>1.1000000000000001</v>
      </c>
      <c r="AA744" s="7">
        <v>1</v>
      </c>
      <c r="AB744" s="1">
        <f>Y744*Z744*AA744</f>
        <v>152.26651352438043</v>
      </c>
      <c r="AC744" t="str">
        <f>CONCATENATE("https://wiki.52poke.com/wiki/", B744)</f>
        <v>https://wiki.52poke.com/wiki/南瓜精</v>
      </c>
      <c r="AD744" s="6">
        <f>(T744-AB744)^2</f>
        <v>5.0271389296271765E-9</v>
      </c>
      <c r="AE744" t="str">
        <f>IF(ISNUMBER(SEARCH(AE$1,$D744)),"T","")</f>
        <v/>
      </c>
      <c r="AF744" t="str">
        <f>IF(ISNUMBER(SEARCH(AF$1,$D744)),"T","")</f>
        <v/>
      </c>
      <c r="AG744" t="str">
        <f>IF(ISNUMBER(SEARCH(AG$1,$D744)),"T","")</f>
        <v/>
      </c>
      <c r="AH744" t="str">
        <f>IF(ISNUMBER(SEARCH(AH$1,$D744)),"T","")</f>
        <v>T</v>
      </c>
      <c r="AI744" t="str">
        <f>IF(ISNUMBER(SEARCH(AI$1,$D744)),"T","")</f>
        <v/>
      </c>
      <c r="AJ744" t="str">
        <f>IF(ISNUMBER(SEARCH(AJ$1,$D744)),"T","")</f>
        <v/>
      </c>
      <c r="AK744" t="str">
        <f>IF(ISNUMBER(SEARCH(AK$1,$D744)),"T","")</f>
        <v/>
      </c>
      <c r="AL744" t="str">
        <f>IF(ISNUMBER(SEARCH(AL$1,$D744)),"T","")</f>
        <v/>
      </c>
      <c r="AM744" t="str">
        <f>IF(ISNUMBER(SEARCH(AM$1,$D744)),"T","")</f>
        <v/>
      </c>
      <c r="AN744" t="str">
        <f>IF(ISNUMBER(SEARCH(AN$1,$D744)),"T","")</f>
        <v/>
      </c>
      <c r="AO744" t="str">
        <f>IF(ISNUMBER(SEARCH(AO$1,$D744)),"T","")</f>
        <v/>
      </c>
      <c r="AP744" t="str">
        <f>IF(ISNUMBER(SEARCH(AP$1,$D744)),"T","")</f>
        <v/>
      </c>
      <c r="AQ744" t="str">
        <f>IF(ISNUMBER(SEARCH(AQ$1,$D744)),"T","")</f>
        <v/>
      </c>
      <c r="AR744" t="str">
        <f>IF(ISNUMBER(SEARCH(AR$1,$D744)),"T","")</f>
        <v>T</v>
      </c>
      <c r="AS744" t="str">
        <f>IF(ISNUMBER(SEARCH(AS$1,$D744)),"T","")</f>
        <v/>
      </c>
      <c r="AT744" t="str">
        <f>IF(ISNUMBER(SEARCH(AT$1,$D744)),"T","")</f>
        <v/>
      </c>
      <c r="AU744" t="str">
        <f>IF(ISNUMBER(SEARCH(AU$1,$D744)),"T","")</f>
        <v/>
      </c>
      <c r="AV744" t="str">
        <f>IF(ISNUMBER(SEARCH(AV$1,$D744)),"T","")</f>
        <v/>
      </c>
    </row>
    <row r="745" spans="1:48" x14ac:dyDescent="0.85">
      <c r="A745">
        <v>825</v>
      </c>
      <c r="B745" t="s">
        <v>1827</v>
      </c>
      <c r="C745" t="s">
        <v>1829</v>
      </c>
      <c r="D745" t="s">
        <v>1828</v>
      </c>
      <c r="E745">
        <v>8</v>
      </c>
      <c r="F745">
        <v>50</v>
      </c>
      <c r="G745">
        <v>35</v>
      </c>
      <c r="H745">
        <v>80</v>
      </c>
      <c r="I745">
        <v>50</v>
      </c>
      <c r="J745">
        <v>90</v>
      </c>
      <c r="K745">
        <v>30</v>
      </c>
      <c r="L745">
        <f>MAX(G745,I745)</f>
        <v>50</v>
      </c>
      <c r="M745">
        <f>MIN(H745,J745)</f>
        <v>80</v>
      </c>
      <c r="N745" s="1">
        <f>(F745*2+31)/2+60</f>
        <v>125.5</v>
      </c>
      <c r="O745" s="1">
        <f>(L745*2+31)/2+5</f>
        <v>70.5</v>
      </c>
      <c r="P745" s="1">
        <f>(M745*2+31)/2+5</f>
        <v>100.5</v>
      </c>
      <c r="Q745" s="1">
        <f>N745*P745</f>
        <v>12612.75</v>
      </c>
      <c r="R745" s="1">
        <f>((H745*2+31)/2+5)*N745</f>
        <v>12612.75</v>
      </c>
      <c r="S745" s="1">
        <f>((J745*2+31)/2+5)*N745</f>
        <v>13867.75</v>
      </c>
      <c r="T745" s="1">
        <v>152.20653682852861</v>
      </c>
      <c r="U745" s="1">
        <f>IF(T745&lt;200, 0, T745)</f>
        <v>0</v>
      </c>
      <c r="V745" s="5">
        <f>U745*O745</f>
        <v>0</v>
      </c>
      <c r="W745" s="2">
        <f>Q745/(constants!$B$1 * constants!$B$2 * (110/250) * AVERAGE(0.8, 1) * 1.5)</f>
        <v>1.9324208793547786</v>
      </c>
      <c r="X745" s="3">
        <v>3.0267141843994705E-2</v>
      </c>
      <c r="Y745" s="1">
        <f>(W745+X745)*O745</f>
        <v>138.36950549451353</v>
      </c>
      <c r="Z745" s="7">
        <v>1.1000000000000001</v>
      </c>
      <c r="AA745" s="7">
        <v>1</v>
      </c>
      <c r="AB745" s="1">
        <f>Y745*Z745*AA745</f>
        <v>152.20645604396489</v>
      </c>
      <c r="AC745" t="str">
        <f>CONCATENATE("https://wiki.52poke.com/wiki/", B745)</f>
        <v>https://wiki.52poke.com/wiki/天罩虫</v>
      </c>
      <c r="AD745" s="6">
        <f>(T745-AB745)^2</f>
        <v>6.5261457356215952E-9</v>
      </c>
      <c r="AE745" t="str">
        <f>IF(ISNUMBER(SEARCH(AE$1,$D745)),"T","")</f>
        <v/>
      </c>
      <c r="AF745" t="str">
        <f>IF(ISNUMBER(SEARCH(AF$1,$D745)),"T","")</f>
        <v/>
      </c>
      <c r="AG745" t="str">
        <f>IF(ISNUMBER(SEARCH(AG$1,$D745)),"T","")</f>
        <v/>
      </c>
      <c r="AH745" t="str">
        <f>IF(ISNUMBER(SEARCH(AH$1,$D745)),"T","")</f>
        <v/>
      </c>
      <c r="AI745" t="str">
        <f>IF(ISNUMBER(SEARCH(AI$1,$D745)),"T","")</f>
        <v/>
      </c>
      <c r="AJ745" t="str">
        <f>IF(ISNUMBER(SEARCH(AJ$1,$D745)),"T","")</f>
        <v/>
      </c>
      <c r="AK745" t="str">
        <f>IF(ISNUMBER(SEARCH(AK$1,$D745)),"T","")</f>
        <v/>
      </c>
      <c r="AL745" t="str">
        <f>IF(ISNUMBER(SEARCH(AL$1,$D745)),"T","")</f>
        <v/>
      </c>
      <c r="AM745" t="str">
        <f>IF(ISNUMBER(SEARCH(AM$1,$D745)),"T","")</f>
        <v/>
      </c>
      <c r="AN745" t="str">
        <f>IF(ISNUMBER(SEARCH(AN$1,$D745)),"T","")</f>
        <v/>
      </c>
      <c r="AO745" t="str">
        <f>IF(ISNUMBER(SEARCH(AO$1,$D745)),"T","")</f>
        <v>T</v>
      </c>
      <c r="AP745" t="str">
        <f>IF(ISNUMBER(SEARCH(AP$1,$D745)),"T","")</f>
        <v>T</v>
      </c>
      <c r="AQ745" t="str">
        <f>IF(ISNUMBER(SEARCH(AQ$1,$D745)),"T","")</f>
        <v/>
      </c>
      <c r="AR745" t="str">
        <f>IF(ISNUMBER(SEARCH(AR$1,$D745)),"T","")</f>
        <v/>
      </c>
      <c r="AS745" t="str">
        <f>IF(ISNUMBER(SEARCH(AS$1,$D745)),"T","")</f>
        <v/>
      </c>
      <c r="AT745" t="str">
        <f>IF(ISNUMBER(SEARCH(AT$1,$D745)),"T","")</f>
        <v/>
      </c>
      <c r="AU745" t="str">
        <f>IF(ISNUMBER(SEARCH(AU$1,$D745)),"T","")</f>
        <v/>
      </c>
      <c r="AV745" t="str">
        <f>IF(ISNUMBER(SEARCH(AV$1,$D745)),"T","")</f>
        <v/>
      </c>
    </row>
    <row r="746" spans="1:48" x14ac:dyDescent="0.85">
      <c r="A746">
        <v>387</v>
      </c>
      <c r="B746" t="s">
        <v>881</v>
      </c>
      <c r="C746" t="s">
        <v>882</v>
      </c>
      <c r="D746" t="s">
        <v>280</v>
      </c>
      <c r="E746">
        <v>4</v>
      </c>
      <c r="F746">
        <v>55</v>
      </c>
      <c r="G746">
        <v>68</v>
      </c>
      <c r="H746">
        <v>64</v>
      </c>
      <c r="I746">
        <v>45</v>
      </c>
      <c r="J746">
        <v>55</v>
      </c>
      <c r="K746">
        <v>31</v>
      </c>
      <c r="L746">
        <f>MAX(G746,I746)</f>
        <v>68</v>
      </c>
      <c r="M746">
        <f>MIN(H746,J746)</f>
        <v>55</v>
      </c>
      <c r="N746" s="1">
        <f>(F746*2+31)/2+60</f>
        <v>130.5</v>
      </c>
      <c r="O746" s="1">
        <f>(L746*2+31)/2+5</f>
        <v>88.5</v>
      </c>
      <c r="P746" s="1">
        <f>(M746*2+31)/2+5</f>
        <v>75.5</v>
      </c>
      <c r="Q746" s="1">
        <f>N746*P746</f>
        <v>9852.75</v>
      </c>
      <c r="R746" s="1">
        <f>((H746*2+31)/2+5)*N746</f>
        <v>11027.25</v>
      </c>
      <c r="S746" s="1">
        <f>((J746*2+31)/2+5)*N746</f>
        <v>9852.75</v>
      </c>
      <c r="T746" s="1">
        <v>151.67033335736525</v>
      </c>
      <c r="U746" s="1">
        <f>IF(T746&lt;200, 0, T746)</f>
        <v>0</v>
      </c>
      <c r="V746" s="5">
        <f>U746*O746</f>
        <v>0</v>
      </c>
      <c r="W746" s="2">
        <f>Q746/(constants!$B$1 * constants!$B$2 * (110/250) * AVERAGE(0.8, 1) * 1.5)</f>
        <v>1.5095565851271764</v>
      </c>
      <c r="X746" s="3">
        <v>4.8432671557043783E-2</v>
      </c>
      <c r="Y746" s="1">
        <f>(W746+X746)*O746</f>
        <v>137.8820492165535</v>
      </c>
      <c r="Z746" s="7">
        <v>1.1000000000000001</v>
      </c>
      <c r="AA746" s="7">
        <v>1</v>
      </c>
      <c r="AB746" s="1">
        <f>Y746*Z746*AA746</f>
        <v>151.67025413820886</v>
      </c>
      <c r="AC746" t="str">
        <f>CONCATENATE("https://wiki.52poke.com/wiki/", B746)</f>
        <v>https://wiki.52poke.com/wiki/草苗龟</v>
      </c>
      <c r="AD746" s="6">
        <f>(T746-AB746)^2</f>
        <v>6.2756747391922119E-9</v>
      </c>
      <c r="AE746" t="str">
        <f>IF(ISNUMBER(SEARCH(AE$1,$D746)),"T","")</f>
        <v/>
      </c>
      <c r="AF746" t="str">
        <f>IF(ISNUMBER(SEARCH(AF$1,$D746)),"T","")</f>
        <v/>
      </c>
      <c r="AG746" t="str">
        <f>IF(ISNUMBER(SEARCH(AG$1,$D746)),"T","")</f>
        <v/>
      </c>
      <c r="AH746" t="str">
        <f>IF(ISNUMBER(SEARCH(AH$1,$D746)),"T","")</f>
        <v>T</v>
      </c>
      <c r="AI746" t="str">
        <f>IF(ISNUMBER(SEARCH(AI$1,$D746)),"T","")</f>
        <v/>
      </c>
      <c r="AJ746" t="str">
        <f>IF(ISNUMBER(SEARCH(AJ$1,$D746)),"T","")</f>
        <v/>
      </c>
      <c r="AK746" t="str">
        <f>IF(ISNUMBER(SEARCH(AK$1,$D746)),"T","")</f>
        <v/>
      </c>
      <c r="AL746" t="str">
        <f>IF(ISNUMBER(SEARCH(AL$1,$D746)),"T","")</f>
        <v/>
      </c>
      <c r="AM746" t="str">
        <f>IF(ISNUMBER(SEARCH(AM$1,$D746)),"T","")</f>
        <v/>
      </c>
      <c r="AN746" t="str">
        <f>IF(ISNUMBER(SEARCH(AN$1,$D746)),"T","")</f>
        <v/>
      </c>
      <c r="AO746" t="str">
        <f>IF(ISNUMBER(SEARCH(AO$1,$D746)),"T","")</f>
        <v/>
      </c>
      <c r="AP746" t="str">
        <f>IF(ISNUMBER(SEARCH(AP$1,$D746)),"T","")</f>
        <v/>
      </c>
      <c r="AQ746" t="str">
        <f>IF(ISNUMBER(SEARCH(AQ$1,$D746)),"T","")</f>
        <v/>
      </c>
      <c r="AR746" t="str">
        <f>IF(ISNUMBER(SEARCH(AR$1,$D746)),"T","")</f>
        <v/>
      </c>
      <c r="AS746" t="str">
        <f>IF(ISNUMBER(SEARCH(AS$1,$D746)),"T","")</f>
        <v/>
      </c>
      <c r="AT746" t="str">
        <f>IF(ISNUMBER(SEARCH(AT$1,$D746)),"T","")</f>
        <v/>
      </c>
      <c r="AU746" t="str">
        <f>IF(ISNUMBER(SEARCH(AU$1,$D746)),"T","")</f>
        <v/>
      </c>
      <c r="AV746" t="str">
        <f>IF(ISNUMBER(SEARCH(AV$1,$D746)),"T","")</f>
        <v/>
      </c>
    </row>
    <row r="747" spans="1:48" x14ac:dyDescent="0.85">
      <c r="A747">
        <v>43</v>
      </c>
      <c r="B747" t="s">
        <v>112</v>
      </c>
      <c r="C747" t="s">
        <v>113</v>
      </c>
      <c r="D747" t="s">
        <v>10</v>
      </c>
      <c r="E747">
        <v>1</v>
      </c>
      <c r="F747">
        <v>45</v>
      </c>
      <c r="G747">
        <v>50</v>
      </c>
      <c r="H747">
        <v>55</v>
      </c>
      <c r="I747">
        <v>75</v>
      </c>
      <c r="J747">
        <v>65</v>
      </c>
      <c r="K747">
        <v>30</v>
      </c>
      <c r="L747">
        <f>MAX(G747,I747)</f>
        <v>75</v>
      </c>
      <c r="M747">
        <f>MIN(H747,J747)</f>
        <v>55</v>
      </c>
      <c r="N747" s="1">
        <f>(F747*2+31)/2+60</f>
        <v>120.5</v>
      </c>
      <c r="O747" s="1">
        <f>(L747*2+31)/2+5</f>
        <v>95.5</v>
      </c>
      <c r="P747" s="1">
        <f>(M747*2+31)/2+5</f>
        <v>75.5</v>
      </c>
      <c r="Q747" s="1">
        <f>N747*P747</f>
        <v>9097.75</v>
      </c>
      <c r="R747" s="1">
        <f>((H747*2+31)/2+5)*N747</f>
        <v>9097.75</v>
      </c>
      <c r="S747" s="1">
        <f>((J747*2+31)/2+5)*N747</f>
        <v>10302.75</v>
      </c>
      <c r="T747" s="1">
        <v>151.51520902598654</v>
      </c>
      <c r="U747" s="1">
        <f>IF(T747&lt;200, 0, T747)</f>
        <v>0</v>
      </c>
      <c r="V747" s="5">
        <f>U747*O747</f>
        <v>0</v>
      </c>
      <c r="W747" s="2">
        <f>Q747/(constants!$B$1 * constants!$B$2 * (110/250) * AVERAGE(0.8, 1) * 1.5)</f>
        <v>1.3938817510178143</v>
      </c>
      <c r="X747" s="3">
        <v>4.8432671557043783E-2</v>
      </c>
      <c r="Y747" s="1">
        <f>(W747+X747)*O747</f>
        <v>137.74102735589895</v>
      </c>
      <c r="Z747" s="7">
        <v>1.1000000000000001</v>
      </c>
      <c r="AA747" s="7">
        <v>1</v>
      </c>
      <c r="AB747" s="1">
        <f>Y747*Z747*AA747</f>
        <v>151.51513009148886</v>
      </c>
      <c r="AC747" t="str">
        <f>CONCATENATE("https://wiki.52poke.com/wiki/", B747)</f>
        <v>https://wiki.52poke.com/wiki/走路草</v>
      </c>
      <c r="AD747" s="6">
        <f>(T747-AB747)^2</f>
        <v>6.2306549239124148E-9</v>
      </c>
      <c r="AE747" t="str">
        <f>IF(ISNUMBER(SEARCH(AE$1,$D747)),"T","")</f>
        <v/>
      </c>
      <c r="AF747" t="str">
        <f>IF(ISNUMBER(SEARCH(AF$1,$D747)),"T","")</f>
        <v/>
      </c>
      <c r="AG747" t="str">
        <f>IF(ISNUMBER(SEARCH(AG$1,$D747)),"T","")</f>
        <v/>
      </c>
      <c r="AH747" t="str">
        <f>IF(ISNUMBER(SEARCH(AH$1,$D747)),"T","")</f>
        <v>T</v>
      </c>
      <c r="AI747" t="str">
        <f>IF(ISNUMBER(SEARCH(AI$1,$D747)),"T","")</f>
        <v/>
      </c>
      <c r="AJ747" t="str">
        <f>IF(ISNUMBER(SEARCH(AJ$1,$D747)),"T","")</f>
        <v/>
      </c>
      <c r="AK747" t="str">
        <f>IF(ISNUMBER(SEARCH(AK$1,$D747)),"T","")</f>
        <v/>
      </c>
      <c r="AL747" t="str">
        <f>IF(ISNUMBER(SEARCH(AL$1,$D747)),"T","")</f>
        <v>T</v>
      </c>
      <c r="AM747" t="str">
        <f>IF(ISNUMBER(SEARCH(AM$1,$D747)),"T","")</f>
        <v/>
      </c>
      <c r="AN747" t="str">
        <f>IF(ISNUMBER(SEARCH(AN$1,$D747)),"T","")</f>
        <v/>
      </c>
      <c r="AO747" t="str">
        <f>IF(ISNUMBER(SEARCH(AO$1,$D747)),"T","")</f>
        <v/>
      </c>
      <c r="AP747" t="str">
        <f>IF(ISNUMBER(SEARCH(AP$1,$D747)),"T","")</f>
        <v/>
      </c>
      <c r="AQ747" t="str">
        <f>IF(ISNUMBER(SEARCH(AQ$1,$D747)),"T","")</f>
        <v/>
      </c>
      <c r="AR747" t="str">
        <f>IF(ISNUMBER(SEARCH(AR$1,$D747)),"T","")</f>
        <v/>
      </c>
      <c r="AS747" t="str">
        <f>IF(ISNUMBER(SEARCH(AS$1,$D747)),"T","")</f>
        <v/>
      </c>
      <c r="AT747" t="str">
        <f>IF(ISNUMBER(SEARCH(AT$1,$D747)),"T","")</f>
        <v/>
      </c>
      <c r="AU747" t="str">
        <f>IF(ISNUMBER(SEARCH(AU$1,$D747)),"T","")</f>
        <v/>
      </c>
      <c r="AV747" t="str">
        <f>IF(ISNUMBER(SEARCH(AV$1,$D747)),"T","")</f>
        <v/>
      </c>
    </row>
    <row r="748" spans="1:48" x14ac:dyDescent="0.85">
      <c r="A748">
        <v>813</v>
      </c>
      <c r="B748" t="s">
        <v>1802</v>
      </c>
      <c r="C748" t="s">
        <v>1803</v>
      </c>
      <c r="D748" t="s">
        <v>17</v>
      </c>
      <c r="E748">
        <v>8</v>
      </c>
      <c r="F748">
        <v>50</v>
      </c>
      <c r="G748">
        <v>71</v>
      </c>
      <c r="H748">
        <v>40</v>
      </c>
      <c r="I748">
        <v>40</v>
      </c>
      <c r="J748">
        <v>40</v>
      </c>
      <c r="K748">
        <v>69</v>
      </c>
      <c r="L748">
        <f>MAX(G748,I748)</f>
        <v>71</v>
      </c>
      <c r="M748">
        <f>MIN(H748,J748)</f>
        <v>40</v>
      </c>
      <c r="N748" s="1">
        <f>(F748*2+31)/2+60</f>
        <v>125.5</v>
      </c>
      <c r="O748" s="1">
        <f>(L748*2+31)/2+5</f>
        <v>91.5</v>
      </c>
      <c r="P748" s="1">
        <f>(M748*2+31)/2+5</f>
        <v>60.5</v>
      </c>
      <c r="Q748" s="1">
        <f>N748*P748</f>
        <v>7592.75</v>
      </c>
      <c r="R748" s="1">
        <f>((H748*2+31)/2+5)*N748</f>
        <v>7592.75</v>
      </c>
      <c r="S748" s="1">
        <f>((J748*2+31)/2+5)*N748</f>
        <v>7592.75</v>
      </c>
      <c r="T748" s="1">
        <v>151.49740695320295</v>
      </c>
      <c r="U748" s="1">
        <f>IF(T748&lt;200, 0, T748)</f>
        <v>0</v>
      </c>
      <c r="V748" s="5">
        <f>U748*O748</f>
        <v>0</v>
      </c>
      <c r="W748" s="2">
        <f>Q748/(constants!$B$1 * constants!$B$2 * (110/250) * AVERAGE(0.8, 1) * 1.5)</f>
        <v>1.1632981413031254</v>
      </c>
      <c r="X748" s="3">
        <v>0.34189156396979681</v>
      </c>
      <c r="Y748" s="1">
        <f>(W748+X748)*O748</f>
        <v>137.72485803247238</v>
      </c>
      <c r="Z748" s="7">
        <v>1.1000000000000001</v>
      </c>
      <c r="AA748" s="7">
        <v>1</v>
      </c>
      <c r="AB748" s="1">
        <f>Y748*Z748*AA748</f>
        <v>151.49734383571965</v>
      </c>
      <c r="AC748" t="str">
        <f>CONCATENATE("https://wiki.52poke.com/wiki/", B748)</f>
        <v>https://wiki.52poke.com/wiki/炎兔儿</v>
      </c>
      <c r="AD748" s="6">
        <f>(T748-AB748)^2</f>
        <v>3.9838166990663602E-9</v>
      </c>
      <c r="AE748" t="str">
        <f>IF(ISNUMBER(SEARCH(AE$1,$D748)),"T","")</f>
        <v/>
      </c>
      <c r="AF748" t="str">
        <f>IF(ISNUMBER(SEARCH(AF$1,$D748)),"T","")</f>
        <v>T</v>
      </c>
      <c r="AG748" t="str">
        <f>IF(ISNUMBER(SEARCH(AG$1,$D748)),"T","")</f>
        <v/>
      </c>
      <c r="AH748" t="str">
        <f>IF(ISNUMBER(SEARCH(AH$1,$D748)),"T","")</f>
        <v/>
      </c>
      <c r="AI748" t="str">
        <f>IF(ISNUMBER(SEARCH(AI$1,$D748)),"T","")</f>
        <v/>
      </c>
      <c r="AJ748" t="str">
        <f>IF(ISNUMBER(SEARCH(AJ$1,$D748)),"T","")</f>
        <v/>
      </c>
      <c r="AK748" t="str">
        <f>IF(ISNUMBER(SEARCH(AK$1,$D748)),"T","")</f>
        <v/>
      </c>
      <c r="AL748" t="str">
        <f>IF(ISNUMBER(SEARCH(AL$1,$D748)),"T","")</f>
        <v/>
      </c>
      <c r="AM748" t="str">
        <f>IF(ISNUMBER(SEARCH(AM$1,$D748)),"T","")</f>
        <v/>
      </c>
      <c r="AN748" t="str">
        <f>IF(ISNUMBER(SEARCH(AN$1,$D748)),"T","")</f>
        <v/>
      </c>
      <c r="AO748" t="str">
        <f>IF(ISNUMBER(SEARCH(AO$1,$D748)),"T","")</f>
        <v/>
      </c>
      <c r="AP748" t="str">
        <f>IF(ISNUMBER(SEARCH(AP$1,$D748)),"T","")</f>
        <v/>
      </c>
      <c r="AQ748" t="str">
        <f>IF(ISNUMBER(SEARCH(AQ$1,$D748)),"T","")</f>
        <v/>
      </c>
      <c r="AR748" t="str">
        <f>IF(ISNUMBER(SEARCH(AR$1,$D748)),"T","")</f>
        <v/>
      </c>
      <c r="AS748" t="str">
        <f>IF(ISNUMBER(SEARCH(AS$1,$D748)),"T","")</f>
        <v/>
      </c>
      <c r="AT748" t="str">
        <f>IF(ISNUMBER(SEARCH(AT$1,$D748)),"T","")</f>
        <v/>
      </c>
      <c r="AU748" t="str">
        <f>IF(ISNUMBER(SEARCH(AU$1,$D748)),"T","")</f>
        <v/>
      </c>
      <c r="AV748" t="str">
        <f>IF(ISNUMBER(SEARCH(AV$1,$D748)),"T","")</f>
        <v/>
      </c>
    </row>
    <row r="749" spans="1:48" x14ac:dyDescent="0.85">
      <c r="A749">
        <v>597</v>
      </c>
      <c r="B749" t="s">
        <v>1328</v>
      </c>
      <c r="C749" t="s">
        <v>1330</v>
      </c>
      <c r="D749" t="s">
        <v>1329</v>
      </c>
      <c r="E749">
        <v>5</v>
      </c>
      <c r="F749">
        <v>44</v>
      </c>
      <c r="G749">
        <v>50</v>
      </c>
      <c r="H749">
        <v>91</v>
      </c>
      <c r="I749">
        <v>24</v>
      </c>
      <c r="J749">
        <v>86</v>
      </c>
      <c r="K749">
        <v>10</v>
      </c>
      <c r="L749">
        <f>MAX(G749,I749)</f>
        <v>50</v>
      </c>
      <c r="M749">
        <f>MIN(H749,J749)</f>
        <v>86</v>
      </c>
      <c r="N749" s="1">
        <f>(F749*2+31)/2+60</f>
        <v>119.5</v>
      </c>
      <c r="O749" s="1">
        <f>(L749*2+31)/2+5</f>
        <v>70.5</v>
      </c>
      <c r="P749" s="1">
        <f>(M749*2+31)/2+5</f>
        <v>106.5</v>
      </c>
      <c r="Q749" s="1">
        <f>N749*P749</f>
        <v>12726.75</v>
      </c>
      <c r="R749" s="1">
        <f>((H749*2+31)/2+5)*N749</f>
        <v>13324.25</v>
      </c>
      <c r="S749" s="1">
        <f>((J749*2+31)/2+5)*N749</f>
        <v>12726.75</v>
      </c>
      <c r="T749" s="1">
        <v>151.36846053882385</v>
      </c>
      <c r="U749" s="1">
        <f>IF(T749&lt;200, 0, T749)</f>
        <v>0</v>
      </c>
      <c r="V749" s="5">
        <f>U749*O749</f>
        <v>0</v>
      </c>
      <c r="W749" s="2">
        <f>Q749/(constants!$B$1 * constants!$B$2 * (110/250) * AVERAGE(0.8, 1) * 1.5)</f>
        <v>1.9498870132467883</v>
      </c>
      <c r="X749" s="3">
        <v>1.9940831309167573E-3</v>
      </c>
      <c r="Y749" s="1">
        <f>(W749+X749)*O749</f>
        <v>137.6076172946282</v>
      </c>
      <c r="Z749" s="7">
        <v>1.1000000000000001</v>
      </c>
      <c r="AA749" s="7">
        <v>1</v>
      </c>
      <c r="AB749" s="1">
        <f>Y749*Z749*AA749</f>
        <v>151.36837902409104</v>
      </c>
      <c r="AC749" t="str">
        <f>CONCATENATE("https://wiki.52poke.com/wiki/", B749)</f>
        <v>https://wiki.52poke.com/wiki/种子铁球</v>
      </c>
      <c r="AD749" s="6">
        <f>(T749-AB749)^2</f>
        <v>6.6446516655084486E-9</v>
      </c>
      <c r="AE749" t="str">
        <f>IF(ISNUMBER(SEARCH(AE$1,$D749)),"T","")</f>
        <v/>
      </c>
      <c r="AF749" t="str">
        <f>IF(ISNUMBER(SEARCH(AF$1,$D749)),"T","")</f>
        <v/>
      </c>
      <c r="AG749" t="str">
        <f>IF(ISNUMBER(SEARCH(AG$1,$D749)),"T","")</f>
        <v/>
      </c>
      <c r="AH749" t="str">
        <f>IF(ISNUMBER(SEARCH(AH$1,$D749)),"T","")</f>
        <v>T</v>
      </c>
      <c r="AI749" t="str">
        <f>IF(ISNUMBER(SEARCH(AI$1,$D749)),"T","")</f>
        <v/>
      </c>
      <c r="AJ749" t="str">
        <f>IF(ISNUMBER(SEARCH(AJ$1,$D749)),"T","")</f>
        <v/>
      </c>
      <c r="AK749" t="str">
        <f>IF(ISNUMBER(SEARCH(AK$1,$D749)),"T","")</f>
        <v/>
      </c>
      <c r="AL749" t="str">
        <f>IF(ISNUMBER(SEARCH(AL$1,$D749)),"T","")</f>
        <v/>
      </c>
      <c r="AM749" t="str">
        <f>IF(ISNUMBER(SEARCH(AM$1,$D749)),"T","")</f>
        <v/>
      </c>
      <c r="AN749" t="str">
        <f>IF(ISNUMBER(SEARCH(AN$1,$D749)),"T","")</f>
        <v/>
      </c>
      <c r="AO749" t="str">
        <f>IF(ISNUMBER(SEARCH(AO$1,$D749)),"T","")</f>
        <v/>
      </c>
      <c r="AP749" t="str">
        <f>IF(ISNUMBER(SEARCH(AP$1,$D749)),"T","")</f>
        <v/>
      </c>
      <c r="AQ749" t="str">
        <f>IF(ISNUMBER(SEARCH(AQ$1,$D749)),"T","")</f>
        <v/>
      </c>
      <c r="AR749" t="str">
        <f>IF(ISNUMBER(SEARCH(AR$1,$D749)),"T","")</f>
        <v/>
      </c>
      <c r="AS749" t="str">
        <f>IF(ISNUMBER(SEARCH(AS$1,$D749)),"T","")</f>
        <v/>
      </c>
      <c r="AT749" t="str">
        <f>IF(ISNUMBER(SEARCH(AT$1,$D749)),"T","")</f>
        <v/>
      </c>
      <c r="AU749" t="str">
        <f>IF(ISNUMBER(SEARCH(AU$1,$D749)),"T","")</f>
        <v>T</v>
      </c>
      <c r="AV749" t="str">
        <f>IF(ISNUMBER(SEARCH(AV$1,$D749)),"T","")</f>
        <v/>
      </c>
    </row>
    <row r="750" spans="1:48" x14ac:dyDescent="0.85">
      <c r="A750">
        <v>56</v>
      </c>
      <c r="B750" t="s">
        <v>142</v>
      </c>
      <c r="C750" t="s">
        <v>144</v>
      </c>
      <c r="D750" t="s">
        <v>143</v>
      </c>
      <c r="E750">
        <v>1</v>
      </c>
      <c r="F750">
        <v>40</v>
      </c>
      <c r="G750">
        <v>80</v>
      </c>
      <c r="H750">
        <v>35</v>
      </c>
      <c r="I750">
        <v>35</v>
      </c>
      <c r="J750">
        <v>45</v>
      </c>
      <c r="K750">
        <v>70</v>
      </c>
      <c r="L750">
        <f>MAX(G750,I750)</f>
        <v>80</v>
      </c>
      <c r="M750">
        <f>MIN(H750,J750)</f>
        <v>35</v>
      </c>
      <c r="N750" s="1">
        <f>(F750*2+31)/2+60</f>
        <v>115.5</v>
      </c>
      <c r="O750" s="1">
        <f>(L750*2+31)/2+5</f>
        <v>100.5</v>
      </c>
      <c r="P750" s="1">
        <f>(M750*2+31)/2+5</f>
        <v>55.5</v>
      </c>
      <c r="Q750" s="1">
        <f>N750*P750</f>
        <v>6410.25</v>
      </c>
      <c r="R750" s="1">
        <f>((H750*2+31)/2+5)*N750</f>
        <v>6410.25</v>
      </c>
      <c r="S750" s="1">
        <f>((J750*2+31)/2+5)*N750</f>
        <v>7565.25</v>
      </c>
      <c r="T750" s="1">
        <v>151.18067242162192</v>
      </c>
      <c r="U750" s="1">
        <f>IF(T750&lt;200, 0, T750)</f>
        <v>0</v>
      </c>
      <c r="V750" s="5">
        <f>U750*O750</f>
        <v>0</v>
      </c>
      <c r="W750" s="2">
        <f>Q750/(constants!$B$1 * constants!$B$2 * (110/250) * AVERAGE(0.8, 1) * 1.5)</f>
        <v>0.98212530509872698</v>
      </c>
      <c r="X750" s="3">
        <v>0.38540625431060949</v>
      </c>
      <c r="Y750" s="1">
        <f>(W750+X750)*O750</f>
        <v>137.43692172063831</v>
      </c>
      <c r="Z750" s="7">
        <v>1.1000000000000001</v>
      </c>
      <c r="AA750" s="7">
        <v>1</v>
      </c>
      <c r="AB750" s="1">
        <f>Y750*Z750*AA750</f>
        <v>151.18061389270215</v>
      </c>
      <c r="AC750" t="str">
        <f>CONCATENATE("https://wiki.52poke.com/wiki/", B750)</f>
        <v>https://wiki.52poke.com/wiki/猴怪</v>
      </c>
      <c r="AD750" s="6">
        <f>(T750-AB750)^2</f>
        <v>3.4256344489604334E-9</v>
      </c>
      <c r="AE750" t="str">
        <f>IF(ISNUMBER(SEARCH(AE$1,$D750)),"T","")</f>
        <v/>
      </c>
      <c r="AF750" t="str">
        <f>IF(ISNUMBER(SEARCH(AF$1,$D750)),"T","")</f>
        <v/>
      </c>
      <c r="AG750" t="str">
        <f>IF(ISNUMBER(SEARCH(AG$1,$D750)),"T","")</f>
        <v/>
      </c>
      <c r="AH750" t="str">
        <f>IF(ISNUMBER(SEARCH(AH$1,$D750)),"T","")</f>
        <v/>
      </c>
      <c r="AI750" t="str">
        <f>IF(ISNUMBER(SEARCH(AI$1,$D750)),"T","")</f>
        <v/>
      </c>
      <c r="AJ750" t="str">
        <f>IF(ISNUMBER(SEARCH(AJ$1,$D750)),"T","")</f>
        <v/>
      </c>
      <c r="AK750" t="str">
        <f>IF(ISNUMBER(SEARCH(AK$1,$D750)),"T","")</f>
        <v>T</v>
      </c>
      <c r="AL750" t="str">
        <f>IF(ISNUMBER(SEARCH(AL$1,$D750)),"T","")</f>
        <v/>
      </c>
      <c r="AM750" t="str">
        <f>IF(ISNUMBER(SEARCH(AM$1,$D750)),"T","")</f>
        <v/>
      </c>
      <c r="AN750" t="str">
        <f>IF(ISNUMBER(SEARCH(AN$1,$D750)),"T","")</f>
        <v/>
      </c>
      <c r="AO750" t="str">
        <f>IF(ISNUMBER(SEARCH(AO$1,$D750)),"T","")</f>
        <v/>
      </c>
      <c r="AP750" t="str">
        <f>IF(ISNUMBER(SEARCH(AP$1,$D750)),"T","")</f>
        <v/>
      </c>
      <c r="AQ750" t="str">
        <f>IF(ISNUMBER(SEARCH(AQ$1,$D750)),"T","")</f>
        <v/>
      </c>
      <c r="AR750" t="str">
        <f>IF(ISNUMBER(SEARCH(AR$1,$D750)),"T","")</f>
        <v/>
      </c>
      <c r="AS750" t="str">
        <f>IF(ISNUMBER(SEARCH(AS$1,$D750)),"T","")</f>
        <v/>
      </c>
      <c r="AT750" t="str">
        <f>IF(ISNUMBER(SEARCH(AT$1,$D750)),"T","")</f>
        <v/>
      </c>
      <c r="AU750" t="str">
        <f>IF(ISNUMBER(SEARCH(AU$1,$D750)),"T","")</f>
        <v/>
      </c>
      <c r="AV750" t="str">
        <f>IF(ISNUMBER(SEARCH(AV$1,$D750)),"T","")</f>
        <v/>
      </c>
    </row>
    <row r="751" spans="1:48" x14ac:dyDescent="0.85">
      <c r="A751">
        <v>816</v>
      </c>
      <c r="B751" t="s">
        <v>1808</v>
      </c>
      <c r="C751" t="s">
        <v>1809</v>
      </c>
      <c r="D751" t="s">
        <v>25</v>
      </c>
      <c r="E751">
        <v>8</v>
      </c>
      <c r="F751">
        <v>50</v>
      </c>
      <c r="G751">
        <v>40</v>
      </c>
      <c r="H751">
        <v>40</v>
      </c>
      <c r="I751">
        <v>70</v>
      </c>
      <c r="J751">
        <v>40</v>
      </c>
      <c r="K751">
        <v>70</v>
      </c>
      <c r="L751">
        <f>MAX(G751,I751)</f>
        <v>70</v>
      </c>
      <c r="M751">
        <f>MIN(H751,J751)</f>
        <v>40</v>
      </c>
      <c r="N751" s="1">
        <f>(F751*2+31)/2+60</f>
        <v>125.5</v>
      </c>
      <c r="O751" s="1">
        <f>(L751*2+31)/2+5</f>
        <v>90.5</v>
      </c>
      <c r="P751" s="1">
        <f>(M751*2+31)/2+5</f>
        <v>60.5</v>
      </c>
      <c r="Q751" s="1">
        <f>N751*P751</f>
        <v>7592.75</v>
      </c>
      <c r="R751" s="1">
        <f>((H751*2+31)/2+5)*N751</f>
        <v>7592.75</v>
      </c>
      <c r="S751" s="1">
        <f>((J751*2+31)/2+5)*N751</f>
        <v>7592.75</v>
      </c>
      <c r="T751" s="1">
        <v>150.82313700457976</v>
      </c>
      <c r="U751" s="1">
        <f>IF(T751&lt;200, 0, T751)</f>
        <v>0</v>
      </c>
      <c r="V751" s="5">
        <f>U751*O751</f>
        <v>0</v>
      </c>
      <c r="W751" s="2">
        <f>Q751/(constants!$B$1 * constants!$B$2 * (110/250) * AVERAGE(0.8, 1) * 1.5)</f>
        <v>1.1632981413031254</v>
      </c>
      <c r="X751" s="3">
        <v>0.35175032255327821</v>
      </c>
      <c r="Y751" s="1">
        <f>(W751+X751)*O751</f>
        <v>137.11188597900454</v>
      </c>
      <c r="Z751" s="7">
        <v>1.1000000000000001</v>
      </c>
      <c r="AA751" s="7">
        <v>1</v>
      </c>
      <c r="AB751" s="1">
        <f>Y751*Z751*AA751</f>
        <v>150.82307457690501</v>
      </c>
      <c r="AC751" t="str">
        <f>CONCATENATE("https://wiki.52poke.com/wiki/", B751)</f>
        <v>https://wiki.52poke.com/wiki/泪眼蜥</v>
      </c>
      <c r="AD751" s="6">
        <f>(T751-AB751)^2</f>
        <v>3.8972145745335829E-9</v>
      </c>
      <c r="AE751" t="str">
        <f>IF(ISNUMBER(SEARCH(AE$1,$D751)),"T","")</f>
        <v/>
      </c>
      <c r="AF751" t="str">
        <f>IF(ISNUMBER(SEARCH(AF$1,$D751)),"T","")</f>
        <v/>
      </c>
      <c r="AG751" t="str">
        <f>IF(ISNUMBER(SEARCH(AG$1,$D751)),"T","")</f>
        <v>T</v>
      </c>
      <c r="AH751" t="str">
        <f>IF(ISNUMBER(SEARCH(AH$1,$D751)),"T","")</f>
        <v/>
      </c>
      <c r="AI751" t="str">
        <f>IF(ISNUMBER(SEARCH(AI$1,$D751)),"T","")</f>
        <v/>
      </c>
      <c r="AJ751" t="str">
        <f>IF(ISNUMBER(SEARCH(AJ$1,$D751)),"T","")</f>
        <v/>
      </c>
      <c r="AK751" t="str">
        <f>IF(ISNUMBER(SEARCH(AK$1,$D751)),"T","")</f>
        <v/>
      </c>
      <c r="AL751" t="str">
        <f>IF(ISNUMBER(SEARCH(AL$1,$D751)),"T","")</f>
        <v/>
      </c>
      <c r="AM751" t="str">
        <f>IF(ISNUMBER(SEARCH(AM$1,$D751)),"T","")</f>
        <v/>
      </c>
      <c r="AN751" t="str">
        <f>IF(ISNUMBER(SEARCH(AN$1,$D751)),"T","")</f>
        <v/>
      </c>
      <c r="AO751" t="str">
        <f>IF(ISNUMBER(SEARCH(AO$1,$D751)),"T","")</f>
        <v/>
      </c>
      <c r="AP751" t="str">
        <f>IF(ISNUMBER(SEARCH(AP$1,$D751)),"T","")</f>
        <v/>
      </c>
      <c r="AQ751" t="str">
        <f>IF(ISNUMBER(SEARCH(AQ$1,$D751)),"T","")</f>
        <v/>
      </c>
      <c r="AR751" t="str">
        <f>IF(ISNUMBER(SEARCH(AR$1,$D751)),"T","")</f>
        <v/>
      </c>
      <c r="AS751" t="str">
        <f>IF(ISNUMBER(SEARCH(AS$1,$D751)),"T","")</f>
        <v/>
      </c>
      <c r="AT751" t="str">
        <f>IF(ISNUMBER(SEARCH(AT$1,$D751)),"T","")</f>
        <v/>
      </c>
      <c r="AU751" t="str">
        <f>IF(ISNUMBER(SEARCH(AU$1,$D751)),"T","")</f>
        <v/>
      </c>
      <c r="AV751" t="str">
        <f>IF(ISNUMBER(SEARCH(AV$1,$D751)),"T","")</f>
        <v/>
      </c>
    </row>
    <row r="752" spans="1:48" x14ac:dyDescent="0.85">
      <c r="A752">
        <v>532</v>
      </c>
      <c r="B752" t="s">
        <v>1189</v>
      </c>
      <c r="C752" t="s">
        <v>1190</v>
      </c>
      <c r="D752" t="s">
        <v>143</v>
      </c>
      <c r="E752">
        <v>5</v>
      </c>
      <c r="F752">
        <v>75</v>
      </c>
      <c r="G752">
        <v>80</v>
      </c>
      <c r="H752">
        <v>55</v>
      </c>
      <c r="I752">
        <v>25</v>
      </c>
      <c r="J752">
        <v>35</v>
      </c>
      <c r="K752">
        <v>35</v>
      </c>
      <c r="L752">
        <f>MAX(G752,I752)</f>
        <v>80</v>
      </c>
      <c r="M752">
        <f>MIN(H752,J752)</f>
        <v>35</v>
      </c>
      <c r="N752" s="1">
        <f>(F752*2+31)/2+60</f>
        <v>150.5</v>
      </c>
      <c r="O752" s="1">
        <f>(L752*2+31)/2+5</f>
        <v>100.5</v>
      </c>
      <c r="P752" s="1">
        <f>(M752*2+31)/2+5</f>
        <v>55.5</v>
      </c>
      <c r="Q752" s="1">
        <f>N752*P752</f>
        <v>8352.75</v>
      </c>
      <c r="R752" s="1">
        <f>((H752*2+31)/2+5)*N752</f>
        <v>11362.75</v>
      </c>
      <c r="S752" s="1">
        <f>((J752*2+31)/2+5)*N752</f>
        <v>8352.75</v>
      </c>
      <c r="T752" s="1">
        <v>148.54095180142195</v>
      </c>
      <c r="U752" s="1">
        <f>IF(T752&lt;200, 0, T752)</f>
        <v>0</v>
      </c>
      <c r="V752" s="5">
        <f>U752*O752</f>
        <v>0</v>
      </c>
      <c r="W752" s="2">
        <f>Q752/(constants!$B$1 * constants!$B$2 * (110/250) * AVERAGE(0.8, 1) * 1.5)</f>
        <v>1.2797390339165231</v>
      </c>
      <c r="X752" s="3">
        <v>6.3914295223828965E-2</v>
      </c>
      <c r="Y752" s="1">
        <f>(W752+X752)*O752</f>
        <v>135.03715957860538</v>
      </c>
      <c r="Z752" s="7">
        <v>1.1000000000000001</v>
      </c>
      <c r="AA752" s="7">
        <v>1</v>
      </c>
      <c r="AB752" s="1">
        <f>Y752*Z752*AA752</f>
        <v>148.54087553646593</v>
      </c>
      <c r="AC752" t="str">
        <f>CONCATENATE("https://wiki.52poke.com/wiki/", B752)</f>
        <v>https://wiki.52poke.com/wiki/搬运小匠</v>
      </c>
      <c r="AD752" s="6">
        <f>(T752-AB752)^2</f>
        <v>5.8163435169662512E-9</v>
      </c>
      <c r="AE752" t="str">
        <f>IF(ISNUMBER(SEARCH(AE$1,$D752)),"T","")</f>
        <v/>
      </c>
      <c r="AF752" t="str">
        <f>IF(ISNUMBER(SEARCH(AF$1,$D752)),"T","")</f>
        <v/>
      </c>
      <c r="AG752" t="str">
        <f>IF(ISNUMBER(SEARCH(AG$1,$D752)),"T","")</f>
        <v/>
      </c>
      <c r="AH752" t="str">
        <f>IF(ISNUMBER(SEARCH(AH$1,$D752)),"T","")</f>
        <v/>
      </c>
      <c r="AI752" t="str">
        <f>IF(ISNUMBER(SEARCH(AI$1,$D752)),"T","")</f>
        <v/>
      </c>
      <c r="AJ752" t="str">
        <f>IF(ISNUMBER(SEARCH(AJ$1,$D752)),"T","")</f>
        <v/>
      </c>
      <c r="AK752" t="str">
        <f>IF(ISNUMBER(SEARCH(AK$1,$D752)),"T","")</f>
        <v>T</v>
      </c>
      <c r="AL752" t="str">
        <f>IF(ISNUMBER(SEARCH(AL$1,$D752)),"T","")</f>
        <v/>
      </c>
      <c r="AM752" t="str">
        <f>IF(ISNUMBER(SEARCH(AM$1,$D752)),"T","")</f>
        <v/>
      </c>
      <c r="AN752" t="str">
        <f>IF(ISNUMBER(SEARCH(AN$1,$D752)),"T","")</f>
        <v/>
      </c>
      <c r="AO752" t="str">
        <f>IF(ISNUMBER(SEARCH(AO$1,$D752)),"T","")</f>
        <v/>
      </c>
      <c r="AP752" t="str">
        <f>IF(ISNUMBER(SEARCH(AP$1,$D752)),"T","")</f>
        <v/>
      </c>
      <c r="AQ752" t="str">
        <f>IF(ISNUMBER(SEARCH(AQ$1,$D752)),"T","")</f>
        <v/>
      </c>
      <c r="AR752" t="str">
        <f>IF(ISNUMBER(SEARCH(AR$1,$D752)),"T","")</f>
        <v/>
      </c>
      <c r="AS752" t="str">
        <f>IF(ISNUMBER(SEARCH(AS$1,$D752)),"T","")</f>
        <v/>
      </c>
      <c r="AT752" t="str">
        <f>IF(ISNUMBER(SEARCH(AT$1,$D752)),"T","")</f>
        <v/>
      </c>
      <c r="AU752" t="str">
        <f>IF(ISNUMBER(SEARCH(AU$1,$D752)),"T","")</f>
        <v/>
      </c>
      <c r="AV752" t="str">
        <f>IF(ISNUMBER(SEARCH(AV$1,$D752)),"T","")</f>
        <v/>
      </c>
    </row>
    <row r="753" spans="1:48" x14ac:dyDescent="0.85">
      <c r="A753">
        <v>517</v>
      </c>
      <c r="B753" t="s">
        <v>1159</v>
      </c>
      <c r="C753" t="s">
        <v>1160</v>
      </c>
      <c r="D753" t="s">
        <v>160</v>
      </c>
      <c r="E753">
        <v>5</v>
      </c>
      <c r="F753">
        <v>76</v>
      </c>
      <c r="G753">
        <v>25</v>
      </c>
      <c r="H753">
        <v>45</v>
      </c>
      <c r="I753">
        <v>67</v>
      </c>
      <c r="J753">
        <v>55</v>
      </c>
      <c r="K753">
        <v>24</v>
      </c>
      <c r="L753">
        <f>MAX(G753,I753)</f>
        <v>67</v>
      </c>
      <c r="M753">
        <f>MIN(H753,J753)</f>
        <v>45</v>
      </c>
      <c r="N753" s="1">
        <f>(F753*2+31)/2+60</f>
        <v>151.5</v>
      </c>
      <c r="O753" s="1">
        <f>(L753*2+31)/2+5</f>
        <v>87.5</v>
      </c>
      <c r="P753" s="1">
        <f>(M753*2+31)/2+5</f>
        <v>65.5</v>
      </c>
      <c r="Q753" s="1">
        <f>N753*P753</f>
        <v>9923.25</v>
      </c>
      <c r="R753" s="1">
        <f>((H753*2+31)/2+5)*N753</f>
        <v>9923.25</v>
      </c>
      <c r="S753" s="1">
        <f>((J753*2+31)/2+5)*N753</f>
        <v>11438.25</v>
      </c>
      <c r="T753" s="1">
        <v>147.47330537412364</v>
      </c>
      <c r="U753" s="1">
        <f>IF(T753&lt;200, 0, T753)</f>
        <v>0</v>
      </c>
      <c r="V753" s="5">
        <f>U753*O753</f>
        <v>0</v>
      </c>
      <c r="W753" s="2">
        <f>Q753/(constants!$B$1 * constants!$B$2 * (110/250) * AVERAGE(0.8, 1) * 1.5)</f>
        <v>1.5203580100340772</v>
      </c>
      <c r="X753" s="3">
        <v>1.1831356092282364E-2</v>
      </c>
      <c r="Y753" s="1">
        <f>(W753+X753)*O753</f>
        <v>134.06656953605648</v>
      </c>
      <c r="Z753" s="7">
        <v>1.1000000000000001</v>
      </c>
      <c r="AA753" s="7">
        <v>1</v>
      </c>
      <c r="AB753" s="1">
        <f>Y753*Z753*AA753</f>
        <v>147.47322648966212</v>
      </c>
      <c r="AC753" t="str">
        <f>CONCATENATE("https://wiki.52poke.com/wiki/", B753)</f>
        <v>https://wiki.52poke.com/wiki/食梦梦</v>
      </c>
      <c r="AD753" s="6">
        <f>(T753-AB753)^2</f>
        <v>6.2227582686419664E-9</v>
      </c>
      <c r="AE753" t="str">
        <f>IF(ISNUMBER(SEARCH(AE$1,$D753)),"T","")</f>
        <v/>
      </c>
      <c r="AF753" t="str">
        <f>IF(ISNUMBER(SEARCH(AF$1,$D753)),"T","")</f>
        <v/>
      </c>
      <c r="AG753" t="str">
        <f>IF(ISNUMBER(SEARCH(AG$1,$D753)),"T","")</f>
        <v/>
      </c>
      <c r="AH753" t="str">
        <f>IF(ISNUMBER(SEARCH(AH$1,$D753)),"T","")</f>
        <v/>
      </c>
      <c r="AI753" t="str">
        <f>IF(ISNUMBER(SEARCH(AI$1,$D753)),"T","")</f>
        <v/>
      </c>
      <c r="AJ753" t="str">
        <f>IF(ISNUMBER(SEARCH(AJ$1,$D753)),"T","")</f>
        <v/>
      </c>
      <c r="AK753" t="str">
        <f>IF(ISNUMBER(SEARCH(AK$1,$D753)),"T","")</f>
        <v/>
      </c>
      <c r="AL753" t="str">
        <f>IF(ISNUMBER(SEARCH(AL$1,$D753)),"T","")</f>
        <v/>
      </c>
      <c r="AM753" t="str">
        <f>IF(ISNUMBER(SEARCH(AM$1,$D753)),"T","")</f>
        <v/>
      </c>
      <c r="AN753" t="str">
        <f>IF(ISNUMBER(SEARCH(AN$1,$D753)),"T","")</f>
        <v/>
      </c>
      <c r="AO753" t="str">
        <f>IF(ISNUMBER(SEARCH(AO$1,$D753)),"T","")</f>
        <v>T</v>
      </c>
      <c r="AP753" t="str">
        <f>IF(ISNUMBER(SEARCH(AP$1,$D753)),"T","")</f>
        <v/>
      </c>
      <c r="AQ753" t="str">
        <f>IF(ISNUMBER(SEARCH(AQ$1,$D753)),"T","")</f>
        <v/>
      </c>
      <c r="AR753" t="str">
        <f>IF(ISNUMBER(SEARCH(AR$1,$D753)),"T","")</f>
        <v/>
      </c>
      <c r="AS753" t="str">
        <f>IF(ISNUMBER(SEARCH(AS$1,$D753)),"T","")</f>
        <v/>
      </c>
      <c r="AT753" t="str">
        <f>IF(ISNUMBER(SEARCH(AT$1,$D753)),"T","")</f>
        <v/>
      </c>
      <c r="AU753" t="str">
        <f>IF(ISNUMBER(SEARCH(AU$1,$D753)),"T","")</f>
        <v/>
      </c>
      <c r="AV753" t="str">
        <f>IF(ISNUMBER(SEARCH(AV$1,$D753)),"T","")</f>
        <v/>
      </c>
    </row>
    <row r="754" spans="1:48" x14ac:dyDescent="0.85">
      <c r="A754">
        <v>568</v>
      </c>
      <c r="B754" t="s">
        <v>1265</v>
      </c>
      <c r="C754" t="s">
        <v>1266</v>
      </c>
      <c r="D754" t="s">
        <v>63</v>
      </c>
      <c r="E754">
        <v>5</v>
      </c>
      <c r="F754">
        <v>50</v>
      </c>
      <c r="G754">
        <v>50</v>
      </c>
      <c r="H754">
        <v>62</v>
      </c>
      <c r="I754">
        <v>40</v>
      </c>
      <c r="J754">
        <v>62</v>
      </c>
      <c r="K754">
        <v>65</v>
      </c>
      <c r="L754">
        <f>MAX(G754,I754)</f>
        <v>50</v>
      </c>
      <c r="M754">
        <f>MIN(H754,J754)</f>
        <v>62</v>
      </c>
      <c r="N754" s="1">
        <f>(F754*2+31)/2+60</f>
        <v>125.5</v>
      </c>
      <c r="O754" s="1">
        <f>(L754*2+31)/2+5</f>
        <v>70.5</v>
      </c>
      <c r="P754" s="1">
        <f>(M754*2+31)/2+5</f>
        <v>82.5</v>
      </c>
      <c r="Q754" s="1">
        <f>N754*P754</f>
        <v>10353.75</v>
      </c>
      <c r="R754" s="1">
        <f>((H754*2+31)/2+5)*N754</f>
        <v>10353.75</v>
      </c>
      <c r="S754" s="1">
        <f>((J754*2+31)/2+5)*N754</f>
        <v>10353.75</v>
      </c>
      <c r="T754" s="1">
        <v>146.8164913911105</v>
      </c>
      <c r="U754" s="1">
        <f>IF(T754&lt;200, 0, T754)</f>
        <v>0</v>
      </c>
      <c r="V754" s="5">
        <f>U754*O754</f>
        <v>0</v>
      </c>
      <c r="W754" s="2">
        <f>Q754/(constants!$B$1 * constants!$B$2 * (110/250) * AVERAGE(0.8, 1) * 1.5)</f>
        <v>1.5863156472315347</v>
      </c>
      <c r="X754" s="3">
        <v>0.30686842853150675</v>
      </c>
      <c r="Y754" s="1">
        <f>(W754+X754)*O754</f>
        <v>133.46947734129441</v>
      </c>
      <c r="Z754" s="7">
        <v>1.1000000000000001</v>
      </c>
      <c r="AA754" s="7">
        <v>1</v>
      </c>
      <c r="AB754" s="1">
        <f>Y754*Z754*AA754</f>
        <v>146.81642507542387</v>
      </c>
      <c r="AC754" t="str">
        <f>CONCATENATE("https://wiki.52poke.com/wiki/", B754)</f>
        <v>https://wiki.52poke.com/wiki/破破袋</v>
      </c>
      <c r="AD754" s="6">
        <f>(T754-AB754)^2</f>
        <v>4.397770294277794E-9</v>
      </c>
      <c r="AE754" t="str">
        <f>IF(ISNUMBER(SEARCH(AE$1,$D754)),"T","")</f>
        <v/>
      </c>
      <c r="AF754" t="str">
        <f>IF(ISNUMBER(SEARCH(AF$1,$D754)),"T","")</f>
        <v/>
      </c>
      <c r="AG754" t="str">
        <f>IF(ISNUMBER(SEARCH(AG$1,$D754)),"T","")</f>
        <v/>
      </c>
      <c r="AH754" t="str">
        <f>IF(ISNUMBER(SEARCH(AH$1,$D754)),"T","")</f>
        <v/>
      </c>
      <c r="AI754" t="str">
        <f>IF(ISNUMBER(SEARCH(AI$1,$D754)),"T","")</f>
        <v/>
      </c>
      <c r="AJ754" t="str">
        <f>IF(ISNUMBER(SEARCH(AJ$1,$D754)),"T","")</f>
        <v/>
      </c>
      <c r="AK754" t="str">
        <f>IF(ISNUMBER(SEARCH(AK$1,$D754)),"T","")</f>
        <v/>
      </c>
      <c r="AL754" t="str">
        <f>IF(ISNUMBER(SEARCH(AL$1,$D754)),"T","")</f>
        <v>T</v>
      </c>
      <c r="AM754" t="str">
        <f>IF(ISNUMBER(SEARCH(AM$1,$D754)),"T","")</f>
        <v/>
      </c>
      <c r="AN754" t="str">
        <f>IF(ISNUMBER(SEARCH(AN$1,$D754)),"T","")</f>
        <v/>
      </c>
      <c r="AO754" t="str">
        <f>IF(ISNUMBER(SEARCH(AO$1,$D754)),"T","")</f>
        <v/>
      </c>
      <c r="AP754" t="str">
        <f>IF(ISNUMBER(SEARCH(AP$1,$D754)),"T","")</f>
        <v/>
      </c>
      <c r="AQ754" t="str">
        <f>IF(ISNUMBER(SEARCH(AQ$1,$D754)),"T","")</f>
        <v/>
      </c>
      <c r="AR754" t="str">
        <f>IF(ISNUMBER(SEARCH(AR$1,$D754)),"T","")</f>
        <v/>
      </c>
      <c r="AS754" t="str">
        <f>IF(ISNUMBER(SEARCH(AS$1,$D754)),"T","")</f>
        <v/>
      </c>
      <c r="AT754" t="str">
        <f>IF(ISNUMBER(SEARCH(AT$1,$D754)),"T","")</f>
        <v/>
      </c>
      <c r="AU754" t="str">
        <f>IF(ISNUMBER(SEARCH(AU$1,$D754)),"T","")</f>
        <v/>
      </c>
      <c r="AV754" t="str">
        <f>IF(ISNUMBER(SEARCH(AV$1,$D754)),"T","")</f>
        <v/>
      </c>
    </row>
    <row r="755" spans="1:48" x14ac:dyDescent="0.85">
      <c r="A755">
        <v>527</v>
      </c>
      <c r="B755" t="s">
        <v>1179</v>
      </c>
      <c r="C755" t="s">
        <v>1180</v>
      </c>
      <c r="D755" t="s">
        <v>347</v>
      </c>
      <c r="E755">
        <v>5</v>
      </c>
      <c r="F755">
        <v>65</v>
      </c>
      <c r="G755">
        <v>45</v>
      </c>
      <c r="H755">
        <v>43</v>
      </c>
      <c r="I755">
        <v>55</v>
      </c>
      <c r="J755">
        <v>43</v>
      </c>
      <c r="K755">
        <v>72</v>
      </c>
      <c r="L755">
        <f>MAX(G755,I755)</f>
        <v>55</v>
      </c>
      <c r="M755">
        <f>MIN(H755,J755)</f>
        <v>43</v>
      </c>
      <c r="N755" s="1">
        <f>(F755*2+31)/2+60</f>
        <v>140.5</v>
      </c>
      <c r="O755" s="1">
        <f>(L755*2+31)/2+5</f>
        <v>75.5</v>
      </c>
      <c r="P755" s="1">
        <f>(M755*2+31)/2+5</f>
        <v>63.5</v>
      </c>
      <c r="Q755" s="1">
        <f>N755*P755</f>
        <v>8921.75</v>
      </c>
      <c r="R755" s="1">
        <f>((H755*2+31)/2+5)*N755</f>
        <v>8921.75</v>
      </c>
      <c r="S755" s="1">
        <f>((J755*2+31)/2+5)*N755</f>
        <v>8921.75</v>
      </c>
      <c r="T755" s="1">
        <v>146.64734351981201</v>
      </c>
      <c r="U755" s="1">
        <f>IF(T755&lt;200, 0, T755)</f>
        <v>0</v>
      </c>
      <c r="V755" s="5">
        <f>U755*O755</f>
        <v>0</v>
      </c>
      <c r="W755" s="2">
        <f>Q755/(constants!$B$1 * constants!$B$2 * (110/250) * AVERAGE(0.8, 1) * 1.5)</f>
        <v>1.3669164916757643</v>
      </c>
      <c r="X755" s="3">
        <v>0.39885451763581459</v>
      </c>
      <c r="Y755" s="1">
        <f>(W755+X755)*O755</f>
        <v>133.31571120302422</v>
      </c>
      <c r="Z755" s="7">
        <v>1.1000000000000001</v>
      </c>
      <c r="AA755" s="7">
        <v>1</v>
      </c>
      <c r="AB755" s="1">
        <f>Y755*Z755*AA755</f>
        <v>146.64728232332666</v>
      </c>
      <c r="AC755" t="str">
        <f>CONCATENATE("https://wiki.52poke.com/wiki/", B755)</f>
        <v>https://wiki.52poke.com/wiki/滚滚蝙蝠</v>
      </c>
      <c r="AD755" s="6">
        <f>(T755-AB755)^2</f>
        <v>3.7450098189034953E-9</v>
      </c>
      <c r="AE755" t="str">
        <f>IF(ISNUMBER(SEARCH(AE$1,$D755)),"T","")</f>
        <v/>
      </c>
      <c r="AF755" t="str">
        <f>IF(ISNUMBER(SEARCH(AF$1,$D755)),"T","")</f>
        <v/>
      </c>
      <c r="AG755" t="str">
        <f>IF(ISNUMBER(SEARCH(AG$1,$D755)),"T","")</f>
        <v/>
      </c>
      <c r="AH755" t="str">
        <f>IF(ISNUMBER(SEARCH(AH$1,$D755)),"T","")</f>
        <v/>
      </c>
      <c r="AI755" t="str">
        <f>IF(ISNUMBER(SEARCH(AI$1,$D755)),"T","")</f>
        <v/>
      </c>
      <c r="AJ755" t="str">
        <f>IF(ISNUMBER(SEARCH(AJ$1,$D755)),"T","")</f>
        <v/>
      </c>
      <c r="AK755" t="str">
        <f>IF(ISNUMBER(SEARCH(AK$1,$D755)),"T","")</f>
        <v/>
      </c>
      <c r="AL755" t="str">
        <f>IF(ISNUMBER(SEARCH(AL$1,$D755)),"T","")</f>
        <v/>
      </c>
      <c r="AM755" t="str">
        <f>IF(ISNUMBER(SEARCH(AM$1,$D755)),"T","")</f>
        <v/>
      </c>
      <c r="AN755" t="str">
        <f>IF(ISNUMBER(SEARCH(AN$1,$D755)),"T","")</f>
        <v>T</v>
      </c>
      <c r="AO755" t="str">
        <f>IF(ISNUMBER(SEARCH(AO$1,$D755)),"T","")</f>
        <v>T</v>
      </c>
      <c r="AP755" t="str">
        <f>IF(ISNUMBER(SEARCH(AP$1,$D755)),"T","")</f>
        <v/>
      </c>
      <c r="AQ755" t="str">
        <f>IF(ISNUMBER(SEARCH(AQ$1,$D755)),"T","")</f>
        <v/>
      </c>
      <c r="AR755" t="str">
        <f>IF(ISNUMBER(SEARCH(AR$1,$D755)),"T","")</f>
        <v/>
      </c>
      <c r="AS755" t="str">
        <f>IF(ISNUMBER(SEARCH(AS$1,$D755)),"T","")</f>
        <v/>
      </c>
      <c r="AT755" t="str">
        <f>IF(ISNUMBER(SEARCH(AT$1,$D755)),"T","")</f>
        <v/>
      </c>
      <c r="AU755" t="str">
        <f>IF(ISNUMBER(SEARCH(AU$1,$D755)),"T","")</f>
        <v/>
      </c>
      <c r="AV755" t="str">
        <f>IF(ISNUMBER(SEARCH(AV$1,$D755)),"T","")</f>
        <v/>
      </c>
    </row>
    <row r="756" spans="1:48" x14ac:dyDescent="0.85">
      <c r="A756">
        <v>418</v>
      </c>
      <c r="B756" t="s">
        <v>946</v>
      </c>
      <c r="C756" t="s">
        <v>947</v>
      </c>
      <c r="D756" t="s">
        <v>25</v>
      </c>
      <c r="E756">
        <v>4</v>
      </c>
      <c r="F756">
        <v>55</v>
      </c>
      <c r="G756">
        <v>65</v>
      </c>
      <c r="H756">
        <v>35</v>
      </c>
      <c r="I756">
        <v>60</v>
      </c>
      <c r="J756">
        <v>30</v>
      </c>
      <c r="K756">
        <v>85</v>
      </c>
      <c r="L756">
        <f>MAX(G756,I756)</f>
        <v>65</v>
      </c>
      <c r="M756">
        <f>MIN(H756,J756)</f>
        <v>30</v>
      </c>
      <c r="N756" s="1">
        <f>(F756*2+31)/2+60</f>
        <v>130.5</v>
      </c>
      <c r="O756" s="1">
        <f>(L756*2+31)/2+5</f>
        <v>85.5</v>
      </c>
      <c r="P756" s="1">
        <f>(M756*2+31)/2+5</f>
        <v>50.5</v>
      </c>
      <c r="Q756" s="1">
        <f>N756*P756</f>
        <v>6590.25</v>
      </c>
      <c r="R756" s="1">
        <f>((H756*2+31)/2+5)*N756</f>
        <v>7242.75</v>
      </c>
      <c r="S756" s="1">
        <f>((J756*2+31)/2+5)*N756</f>
        <v>6590.25</v>
      </c>
      <c r="T756" s="1">
        <v>146.30212967990195</v>
      </c>
      <c r="U756" s="1">
        <f>IF(T756&lt;200, 0, T756)</f>
        <v>0</v>
      </c>
      <c r="V756" s="5">
        <f>U756*O756</f>
        <v>0</v>
      </c>
      <c r="W756" s="2">
        <f>Q756/(constants!$B$1 * constants!$B$2 * (110/250) * AVERAGE(0.8, 1) * 1.5)</f>
        <v>1.0097034112440053</v>
      </c>
      <c r="X756" s="3">
        <v>0.5458742441355342</v>
      </c>
      <c r="Y756" s="1">
        <f>(W756+X756)*O756</f>
        <v>133.00188953495064</v>
      </c>
      <c r="Z756" s="7">
        <v>1.1000000000000001</v>
      </c>
      <c r="AA756" s="7">
        <v>1</v>
      </c>
      <c r="AB756" s="1">
        <f>Y756*Z756*AA756</f>
        <v>146.30207848844572</v>
      </c>
      <c r="AC756" t="str">
        <f>CONCATENATE("https://wiki.52poke.com/wiki/", B756)</f>
        <v>https://wiki.52poke.com/wiki/泳圈鼬</v>
      </c>
      <c r="AD756" s="6">
        <f>(T756-AB756)^2</f>
        <v>2.6205651916304438E-9</v>
      </c>
      <c r="AE756" t="str">
        <f>IF(ISNUMBER(SEARCH(AE$1,$D756)),"T","")</f>
        <v/>
      </c>
      <c r="AF756" t="str">
        <f>IF(ISNUMBER(SEARCH(AF$1,$D756)),"T","")</f>
        <v/>
      </c>
      <c r="AG756" t="str">
        <f>IF(ISNUMBER(SEARCH(AG$1,$D756)),"T","")</f>
        <v>T</v>
      </c>
      <c r="AH756" t="str">
        <f>IF(ISNUMBER(SEARCH(AH$1,$D756)),"T","")</f>
        <v/>
      </c>
      <c r="AI756" t="str">
        <f>IF(ISNUMBER(SEARCH(AI$1,$D756)),"T","")</f>
        <v/>
      </c>
      <c r="AJ756" t="str">
        <f>IF(ISNUMBER(SEARCH(AJ$1,$D756)),"T","")</f>
        <v/>
      </c>
      <c r="AK756" t="str">
        <f>IF(ISNUMBER(SEARCH(AK$1,$D756)),"T","")</f>
        <v/>
      </c>
      <c r="AL756" t="str">
        <f>IF(ISNUMBER(SEARCH(AL$1,$D756)),"T","")</f>
        <v/>
      </c>
      <c r="AM756" t="str">
        <f>IF(ISNUMBER(SEARCH(AM$1,$D756)),"T","")</f>
        <v/>
      </c>
      <c r="AN756" t="str">
        <f>IF(ISNUMBER(SEARCH(AN$1,$D756)),"T","")</f>
        <v/>
      </c>
      <c r="AO756" t="str">
        <f>IF(ISNUMBER(SEARCH(AO$1,$D756)),"T","")</f>
        <v/>
      </c>
      <c r="AP756" t="str">
        <f>IF(ISNUMBER(SEARCH(AP$1,$D756)),"T","")</f>
        <v/>
      </c>
      <c r="AQ756" t="str">
        <f>IF(ISNUMBER(SEARCH(AQ$1,$D756)),"T","")</f>
        <v/>
      </c>
      <c r="AR756" t="str">
        <f>IF(ISNUMBER(SEARCH(AR$1,$D756)),"T","")</f>
        <v/>
      </c>
      <c r="AS756" t="str">
        <f>IF(ISNUMBER(SEARCH(AS$1,$D756)),"T","")</f>
        <v/>
      </c>
      <c r="AT756" t="str">
        <f>IF(ISNUMBER(SEARCH(AT$1,$D756)),"T","")</f>
        <v/>
      </c>
      <c r="AU756" t="str">
        <f>IF(ISNUMBER(SEARCH(AU$1,$D756)),"T","")</f>
        <v/>
      </c>
      <c r="AV756" t="str">
        <f>IF(ISNUMBER(SEARCH(AV$1,$D756)),"T","")</f>
        <v/>
      </c>
    </row>
    <row r="757" spans="1:48" x14ac:dyDescent="0.85">
      <c r="A757">
        <v>692</v>
      </c>
      <c r="B757" t="s">
        <v>1536</v>
      </c>
      <c r="C757" t="s">
        <v>1537</v>
      </c>
      <c r="D757" t="s">
        <v>25</v>
      </c>
      <c r="E757">
        <v>6</v>
      </c>
      <c r="F757">
        <v>50</v>
      </c>
      <c r="G757">
        <v>53</v>
      </c>
      <c r="H757">
        <v>62</v>
      </c>
      <c r="I757">
        <v>58</v>
      </c>
      <c r="J757">
        <v>63</v>
      </c>
      <c r="K757">
        <v>44</v>
      </c>
      <c r="L757">
        <f>MAX(G757,I757)</f>
        <v>58</v>
      </c>
      <c r="M757">
        <f>MIN(H757,J757)</f>
        <v>62</v>
      </c>
      <c r="N757" s="1">
        <f>(F757*2+31)/2+60</f>
        <v>125.5</v>
      </c>
      <c r="O757" s="1">
        <f>(L757*2+31)/2+5</f>
        <v>78.5</v>
      </c>
      <c r="P757" s="1">
        <f>(M757*2+31)/2+5</f>
        <v>82.5</v>
      </c>
      <c r="Q757" s="1">
        <f>N757*P757</f>
        <v>10353.75</v>
      </c>
      <c r="R757" s="1">
        <f>((H757*2+31)/2+5)*N757</f>
        <v>10353.75</v>
      </c>
      <c r="S757" s="1">
        <f>((J757*2+31)/2+5)*N757</f>
        <v>10479.25</v>
      </c>
      <c r="T757" s="1">
        <v>146.28975711965347</v>
      </c>
      <c r="U757" s="1">
        <f>IF(T757&lt;200, 0, T757)</f>
        <v>0</v>
      </c>
      <c r="V757" s="5">
        <f>U757*O757</f>
        <v>0</v>
      </c>
      <c r="W757" s="2">
        <f>Q757/(constants!$B$1 * constants!$B$2 * (110/250) * AVERAGE(0.8, 1) * 1.5)</f>
        <v>1.5863156472315347</v>
      </c>
      <c r="X757" s="3">
        <v>0.10783239305546577</v>
      </c>
      <c r="Y757" s="1">
        <f>(W757+X757)*O757</f>
        <v>132.99062116252955</v>
      </c>
      <c r="Z757" s="7">
        <v>1.1000000000000001</v>
      </c>
      <c r="AA757" s="7">
        <v>1</v>
      </c>
      <c r="AB757" s="1">
        <f>Y757*Z757*AA757</f>
        <v>146.28968327878252</v>
      </c>
      <c r="AC757" t="str">
        <f>CONCATENATE("https://wiki.52poke.com/wiki/", B757)</f>
        <v>https://wiki.52poke.com/wiki/铁臂枪虾</v>
      </c>
      <c r="AD757" s="6">
        <f>(T757-AB757)^2</f>
        <v>5.4524742232076593E-9</v>
      </c>
      <c r="AE757" t="str">
        <f>IF(ISNUMBER(SEARCH(AE$1,$D757)),"T","")</f>
        <v/>
      </c>
      <c r="AF757" t="str">
        <f>IF(ISNUMBER(SEARCH(AF$1,$D757)),"T","")</f>
        <v/>
      </c>
      <c r="AG757" t="str">
        <f>IF(ISNUMBER(SEARCH(AG$1,$D757)),"T","")</f>
        <v>T</v>
      </c>
      <c r="AH757" t="str">
        <f>IF(ISNUMBER(SEARCH(AH$1,$D757)),"T","")</f>
        <v/>
      </c>
      <c r="AI757" t="str">
        <f>IF(ISNUMBER(SEARCH(AI$1,$D757)),"T","")</f>
        <v/>
      </c>
      <c r="AJ757" t="str">
        <f>IF(ISNUMBER(SEARCH(AJ$1,$D757)),"T","")</f>
        <v/>
      </c>
      <c r="AK757" t="str">
        <f>IF(ISNUMBER(SEARCH(AK$1,$D757)),"T","")</f>
        <v/>
      </c>
      <c r="AL757" t="str">
        <f>IF(ISNUMBER(SEARCH(AL$1,$D757)),"T","")</f>
        <v/>
      </c>
      <c r="AM757" t="str">
        <f>IF(ISNUMBER(SEARCH(AM$1,$D757)),"T","")</f>
        <v/>
      </c>
      <c r="AN757" t="str">
        <f>IF(ISNUMBER(SEARCH(AN$1,$D757)),"T","")</f>
        <v/>
      </c>
      <c r="AO757" t="str">
        <f>IF(ISNUMBER(SEARCH(AO$1,$D757)),"T","")</f>
        <v/>
      </c>
      <c r="AP757" t="str">
        <f>IF(ISNUMBER(SEARCH(AP$1,$D757)),"T","")</f>
        <v/>
      </c>
      <c r="AQ757" t="str">
        <f>IF(ISNUMBER(SEARCH(AQ$1,$D757)),"T","")</f>
        <v/>
      </c>
      <c r="AR757" t="str">
        <f>IF(ISNUMBER(SEARCH(AR$1,$D757)),"T","")</f>
        <v/>
      </c>
      <c r="AS757" t="str">
        <f>IF(ISNUMBER(SEARCH(AS$1,$D757)),"T","")</f>
        <v/>
      </c>
      <c r="AT757" t="str">
        <f>IF(ISNUMBER(SEARCH(AT$1,$D757)),"T","")</f>
        <v/>
      </c>
      <c r="AU757" t="str">
        <f>IF(ISNUMBER(SEARCH(AU$1,$D757)),"T","")</f>
        <v/>
      </c>
      <c r="AV757" t="str">
        <f>IF(ISNUMBER(SEARCH(AV$1,$D757)),"T","")</f>
        <v/>
      </c>
    </row>
    <row r="758" spans="1:48" x14ac:dyDescent="0.85">
      <c r="A758">
        <v>201</v>
      </c>
      <c r="B758" t="s">
        <v>472</v>
      </c>
      <c r="C758" t="s">
        <v>473</v>
      </c>
      <c r="D758" t="s">
        <v>160</v>
      </c>
      <c r="E758">
        <v>2</v>
      </c>
      <c r="F758">
        <v>48</v>
      </c>
      <c r="G758">
        <v>72</v>
      </c>
      <c r="H758">
        <v>48</v>
      </c>
      <c r="I758">
        <v>72</v>
      </c>
      <c r="J758">
        <v>48</v>
      </c>
      <c r="K758">
        <v>48</v>
      </c>
      <c r="L758">
        <f>MAX(G758,I758)</f>
        <v>72</v>
      </c>
      <c r="M758">
        <f>MIN(H758,J758)</f>
        <v>48</v>
      </c>
      <c r="N758" s="1">
        <f>(F758*2+31)/2+60</f>
        <v>123.5</v>
      </c>
      <c r="O758" s="1">
        <f>(L758*2+31)/2+5</f>
        <v>92.5</v>
      </c>
      <c r="P758" s="1">
        <f>(M758*2+31)/2+5</f>
        <v>68.5</v>
      </c>
      <c r="Q758" s="1">
        <f>N758*P758</f>
        <v>8459.75</v>
      </c>
      <c r="R758" s="1">
        <f>((H758*2+31)/2+5)*N758</f>
        <v>8459.75</v>
      </c>
      <c r="S758" s="1">
        <f>((J758*2+31)/2+5)*N758</f>
        <v>8459.75</v>
      </c>
      <c r="T758" s="1">
        <v>146.18721033399132</v>
      </c>
      <c r="U758" s="1">
        <f>IF(T758&lt;200, 0, T758)</f>
        <v>0</v>
      </c>
      <c r="V758" s="5">
        <f>U758*O758</f>
        <v>0</v>
      </c>
      <c r="W758" s="2">
        <f>Q758/(constants!$B$1 * constants!$B$2 * (110/250) * AVERAGE(0.8, 1) * 1.5)</f>
        <v>1.296132685902883</v>
      </c>
      <c r="X758" s="3">
        <v>0.14059595528316382</v>
      </c>
      <c r="Y758" s="1">
        <f>(W758+X758)*O758</f>
        <v>132.89739930970933</v>
      </c>
      <c r="Z758" s="7">
        <v>1.1000000000000001</v>
      </c>
      <c r="AA758" s="7">
        <v>1</v>
      </c>
      <c r="AB758" s="1">
        <f>Y758*Z758*AA758</f>
        <v>146.18713924068027</v>
      </c>
      <c r="AC758" t="str">
        <f>CONCATENATE("https://wiki.52poke.com/wiki/", B758)</f>
        <v>https://wiki.52poke.com/wiki/未知图腾</v>
      </c>
      <c r="AD758" s="6">
        <f>(T758-AB758)^2</f>
        <v>5.0542588760105429E-9</v>
      </c>
      <c r="AE758" t="str">
        <f>IF(ISNUMBER(SEARCH(AE$1,$D758)),"T","")</f>
        <v/>
      </c>
      <c r="AF758" t="str">
        <f>IF(ISNUMBER(SEARCH(AF$1,$D758)),"T","")</f>
        <v/>
      </c>
      <c r="AG758" t="str">
        <f>IF(ISNUMBER(SEARCH(AG$1,$D758)),"T","")</f>
        <v/>
      </c>
      <c r="AH758" t="str">
        <f>IF(ISNUMBER(SEARCH(AH$1,$D758)),"T","")</f>
        <v/>
      </c>
      <c r="AI758" t="str">
        <f>IF(ISNUMBER(SEARCH(AI$1,$D758)),"T","")</f>
        <v/>
      </c>
      <c r="AJ758" t="str">
        <f>IF(ISNUMBER(SEARCH(AJ$1,$D758)),"T","")</f>
        <v/>
      </c>
      <c r="AK758" t="str">
        <f>IF(ISNUMBER(SEARCH(AK$1,$D758)),"T","")</f>
        <v/>
      </c>
      <c r="AL758" t="str">
        <f>IF(ISNUMBER(SEARCH(AL$1,$D758)),"T","")</f>
        <v/>
      </c>
      <c r="AM758" t="str">
        <f>IF(ISNUMBER(SEARCH(AM$1,$D758)),"T","")</f>
        <v/>
      </c>
      <c r="AN758" t="str">
        <f>IF(ISNUMBER(SEARCH(AN$1,$D758)),"T","")</f>
        <v/>
      </c>
      <c r="AO758" t="str">
        <f>IF(ISNUMBER(SEARCH(AO$1,$D758)),"T","")</f>
        <v>T</v>
      </c>
      <c r="AP758" t="str">
        <f>IF(ISNUMBER(SEARCH(AP$1,$D758)),"T","")</f>
        <v/>
      </c>
      <c r="AQ758" t="str">
        <f>IF(ISNUMBER(SEARCH(AQ$1,$D758)),"T","")</f>
        <v/>
      </c>
      <c r="AR758" t="str">
        <f>IF(ISNUMBER(SEARCH(AR$1,$D758)),"T","")</f>
        <v/>
      </c>
      <c r="AS758" t="str">
        <f>IF(ISNUMBER(SEARCH(AS$1,$D758)),"T","")</f>
        <v/>
      </c>
      <c r="AT758" t="str">
        <f>IF(ISNUMBER(SEARCH(AT$1,$D758)),"T","")</f>
        <v/>
      </c>
      <c r="AU758" t="str">
        <f>IF(ISNUMBER(SEARCH(AU$1,$D758)),"T","")</f>
        <v/>
      </c>
      <c r="AV758" t="str">
        <f>IF(ISNUMBER(SEARCH(AV$1,$D758)),"T","")</f>
        <v/>
      </c>
    </row>
    <row r="759" spans="1:48" x14ac:dyDescent="0.85">
      <c r="A759">
        <v>271</v>
      </c>
      <c r="B759" t="s">
        <v>629</v>
      </c>
      <c r="C759" t="s">
        <v>630</v>
      </c>
      <c r="D759" t="s">
        <v>627</v>
      </c>
      <c r="E759">
        <v>3</v>
      </c>
      <c r="F759">
        <v>60</v>
      </c>
      <c r="G759">
        <v>50</v>
      </c>
      <c r="H759">
        <v>50</v>
      </c>
      <c r="I759">
        <v>60</v>
      </c>
      <c r="J759">
        <v>70</v>
      </c>
      <c r="K759">
        <v>50</v>
      </c>
      <c r="L759">
        <f>MAX(G759,I759)</f>
        <v>60</v>
      </c>
      <c r="M759">
        <f>MIN(H759,J759)</f>
        <v>50</v>
      </c>
      <c r="N759" s="1">
        <f>(F759*2+31)/2+60</f>
        <v>135.5</v>
      </c>
      <c r="O759" s="1">
        <f>(L759*2+31)/2+5</f>
        <v>80.5</v>
      </c>
      <c r="P759" s="1">
        <f>(M759*2+31)/2+5</f>
        <v>70.5</v>
      </c>
      <c r="Q759" s="1">
        <f>N759*P759</f>
        <v>9552.75</v>
      </c>
      <c r="R759" s="1">
        <f>((H759*2+31)/2+5)*N759</f>
        <v>9552.75</v>
      </c>
      <c r="S759" s="1">
        <f>((J759*2+31)/2+5)*N759</f>
        <v>12262.75</v>
      </c>
      <c r="T759" s="1">
        <v>145.1388593857244</v>
      </c>
      <c r="U759" s="1">
        <f>IF(T759&lt;200, 0, T759)</f>
        <v>0</v>
      </c>
      <c r="V759" s="5">
        <f>U759*O759</f>
        <v>0</v>
      </c>
      <c r="W759" s="2">
        <f>Q759/(constants!$B$1 * constants!$B$2 * (110/250) * AVERAGE(0.8, 1) * 1.5)</f>
        <v>1.4635930748850456</v>
      </c>
      <c r="X759" s="3">
        <v>0.17546722462565001</v>
      </c>
      <c r="Y759" s="1">
        <f>(W759+X759)*O759</f>
        <v>131.94435411061099</v>
      </c>
      <c r="Z759" s="7">
        <v>1.1000000000000001</v>
      </c>
      <c r="AA759" s="7">
        <v>1</v>
      </c>
      <c r="AB759" s="1">
        <f>Y759*Z759*AA759</f>
        <v>145.13878952167209</v>
      </c>
      <c r="AC759" t="str">
        <f>CONCATENATE("https://wiki.52poke.com/wiki/", B759)</f>
        <v>https://wiki.52poke.com/wiki/莲帽小童</v>
      </c>
      <c r="AD759" s="6">
        <f>(T759-AB759)^2</f>
        <v>4.8809858047428828E-9</v>
      </c>
      <c r="AE759" t="str">
        <f>IF(ISNUMBER(SEARCH(AE$1,$D759)),"T","")</f>
        <v/>
      </c>
      <c r="AF759" t="str">
        <f>IF(ISNUMBER(SEARCH(AF$1,$D759)),"T","")</f>
        <v/>
      </c>
      <c r="AG759" t="str">
        <f>IF(ISNUMBER(SEARCH(AG$1,$D759)),"T","")</f>
        <v>T</v>
      </c>
      <c r="AH759" t="str">
        <f>IF(ISNUMBER(SEARCH(AH$1,$D759)),"T","")</f>
        <v>T</v>
      </c>
      <c r="AI759" t="str">
        <f>IF(ISNUMBER(SEARCH(AI$1,$D759)),"T","")</f>
        <v/>
      </c>
      <c r="AJ759" t="str">
        <f>IF(ISNUMBER(SEARCH(AJ$1,$D759)),"T","")</f>
        <v/>
      </c>
      <c r="AK759" t="str">
        <f>IF(ISNUMBER(SEARCH(AK$1,$D759)),"T","")</f>
        <v/>
      </c>
      <c r="AL759" t="str">
        <f>IF(ISNUMBER(SEARCH(AL$1,$D759)),"T","")</f>
        <v/>
      </c>
      <c r="AM759" t="str">
        <f>IF(ISNUMBER(SEARCH(AM$1,$D759)),"T","")</f>
        <v/>
      </c>
      <c r="AN759" t="str">
        <f>IF(ISNUMBER(SEARCH(AN$1,$D759)),"T","")</f>
        <v/>
      </c>
      <c r="AO759" t="str">
        <f>IF(ISNUMBER(SEARCH(AO$1,$D759)),"T","")</f>
        <v/>
      </c>
      <c r="AP759" t="str">
        <f>IF(ISNUMBER(SEARCH(AP$1,$D759)),"T","")</f>
        <v/>
      </c>
      <c r="AQ759" t="str">
        <f>IF(ISNUMBER(SEARCH(AQ$1,$D759)),"T","")</f>
        <v/>
      </c>
      <c r="AR759" t="str">
        <f>IF(ISNUMBER(SEARCH(AR$1,$D759)),"T","")</f>
        <v/>
      </c>
      <c r="AS759" t="str">
        <f>IF(ISNUMBER(SEARCH(AS$1,$D759)),"T","")</f>
        <v/>
      </c>
      <c r="AT759" t="str">
        <f>IF(ISNUMBER(SEARCH(AT$1,$D759)),"T","")</f>
        <v/>
      </c>
      <c r="AU759" t="str">
        <f>IF(ISNUMBER(SEARCH(AU$1,$D759)),"T","")</f>
        <v/>
      </c>
      <c r="AV759" t="str">
        <f>IF(ISNUMBER(SEARCH(AV$1,$D759)),"T","")</f>
        <v/>
      </c>
    </row>
    <row r="760" spans="1:48" x14ac:dyDescent="0.85">
      <c r="A760">
        <v>449</v>
      </c>
      <c r="B760" t="s">
        <v>1012</v>
      </c>
      <c r="C760" t="s">
        <v>1013</v>
      </c>
      <c r="D760" t="s">
        <v>255</v>
      </c>
      <c r="E760">
        <v>4</v>
      </c>
      <c r="F760">
        <v>68</v>
      </c>
      <c r="G760">
        <v>72</v>
      </c>
      <c r="H760">
        <v>78</v>
      </c>
      <c r="I760">
        <v>38</v>
      </c>
      <c r="J760">
        <v>42</v>
      </c>
      <c r="K760">
        <v>32</v>
      </c>
      <c r="L760">
        <f>MAX(G760,I760)</f>
        <v>72</v>
      </c>
      <c r="M760">
        <f>MIN(H760,J760)</f>
        <v>42</v>
      </c>
      <c r="N760" s="1">
        <f>(F760*2+31)/2+60</f>
        <v>143.5</v>
      </c>
      <c r="O760" s="1">
        <f>(L760*2+31)/2+5</f>
        <v>92.5</v>
      </c>
      <c r="P760" s="1">
        <f>(M760*2+31)/2+5</f>
        <v>62.5</v>
      </c>
      <c r="Q760" s="1">
        <f>N760*P760</f>
        <v>8968.75</v>
      </c>
      <c r="R760" s="1">
        <f>((H760*2+31)/2+5)*N760</f>
        <v>14134.75</v>
      </c>
      <c r="S760" s="1">
        <f>((J760*2+31)/2+5)*N760</f>
        <v>8968.75</v>
      </c>
      <c r="T760" s="1">
        <v>144.99931359641451</v>
      </c>
      <c r="U760" s="1">
        <f>IF(T760&lt;200, 0, T760)</f>
        <v>0</v>
      </c>
      <c r="V760" s="5">
        <f>U760*O760</f>
        <v>0</v>
      </c>
      <c r="W760" s="2">
        <f>Q760/(constants!$B$1 * constants!$B$2 * (110/250) * AVERAGE(0.8, 1) * 1.5)</f>
        <v>1.3741174416136981</v>
      </c>
      <c r="X760" s="3">
        <v>5.0936496721569968E-2</v>
      </c>
      <c r="Y760" s="1">
        <f>(W760+X760)*O760</f>
        <v>131.8174892960123</v>
      </c>
      <c r="Z760" s="7">
        <v>1.1000000000000001</v>
      </c>
      <c r="AA760" s="7">
        <v>1</v>
      </c>
      <c r="AB760" s="1">
        <f>Y760*Z760*AA760</f>
        <v>144.99923822561354</v>
      </c>
      <c r="AC760" t="str">
        <f>CONCATENATE("https://wiki.52poke.com/wiki/", B760)</f>
        <v>https://wiki.52poke.com/wiki/沙河马</v>
      </c>
      <c r="AD760" s="6">
        <f>(T760-AB760)^2</f>
        <v>5.6807576390231009E-9</v>
      </c>
      <c r="AE760" t="str">
        <f>IF(ISNUMBER(SEARCH(AE$1,$D760)),"T","")</f>
        <v/>
      </c>
      <c r="AF760" t="str">
        <f>IF(ISNUMBER(SEARCH(AF$1,$D760)),"T","")</f>
        <v/>
      </c>
      <c r="AG760" t="str">
        <f>IF(ISNUMBER(SEARCH(AG$1,$D760)),"T","")</f>
        <v/>
      </c>
      <c r="AH760" t="str">
        <f>IF(ISNUMBER(SEARCH(AH$1,$D760)),"T","")</f>
        <v/>
      </c>
      <c r="AI760" t="str">
        <f>IF(ISNUMBER(SEARCH(AI$1,$D760)),"T","")</f>
        <v/>
      </c>
      <c r="AJ760" t="str">
        <f>IF(ISNUMBER(SEARCH(AJ$1,$D760)),"T","")</f>
        <v/>
      </c>
      <c r="AK760" t="str">
        <f>IF(ISNUMBER(SEARCH(AK$1,$D760)),"T","")</f>
        <v/>
      </c>
      <c r="AL760" t="str">
        <f>IF(ISNUMBER(SEARCH(AL$1,$D760)),"T","")</f>
        <v/>
      </c>
      <c r="AM760" t="str">
        <f>IF(ISNUMBER(SEARCH(AM$1,$D760)),"T","")</f>
        <v>T</v>
      </c>
      <c r="AN760" t="str">
        <f>IF(ISNUMBER(SEARCH(AN$1,$D760)),"T","")</f>
        <v/>
      </c>
      <c r="AO760" t="str">
        <f>IF(ISNUMBER(SEARCH(AO$1,$D760)),"T","")</f>
        <v/>
      </c>
      <c r="AP760" t="str">
        <f>IF(ISNUMBER(SEARCH(AP$1,$D760)),"T","")</f>
        <v/>
      </c>
      <c r="AQ760" t="str">
        <f>IF(ISNUMBER(SEARCH(AQ$1,$D760)),"T","")</f>
        <v/>
      </c>
      <c r="AR760" t="str">
        <f>IF(ISNUMBER(SEARCH(AR$1,$D760)),"T","")</f>
        <v/>
      </c>
      <c r="AS760" t="str">
        <f>IF(ISNUMBER(SEARCH(AS$1,$D760)),"T","")</f>
        <v/>
      </c>
      <c r="AT760" t="str">
        <f>IF(ISNUMBER(SEARCH(AT$1,$D760)),"T","")</f>
        <v/>
      </c>
      <c r="AU760" t="str">
        <f>IF(ISNUMBER(SEARCH(AU$1,$D760)),"T","")</f>
        <v/>
      </c>
      <c r="AV760" t="str">
        <f>IF(ISNUMBER(SEARCH(AV$1,$D760)),"T","")</f>
        <v/>
      </c>
    </row>
    <row r="761" spans="1:48" x14ac:dyDescent="0.85">
      <c r="A761">
        <v>79</v>
      </c>
      <c r="B761" t="s">
        <v>195</v>
      </c>
      <c r="C761" t="s">
        <v>196</v>
      </c>
      <c r="D761" t="s">
        <v>160</v>
      </c>
      <c r="E761">
        <v>1</v>
      </c>
      <c r="F761">
        <v>90</v>
      </c>
      <c r="G761">
        <v>65</v>
      </c>
      <c r="H761">
        <v>65</v>
      </c>
      <c r="I761">
        <v>40</v>
      </c>
      <c r="J761">
        <v>40</v>
      </c>
      <c r="K761">
        <v>15</v>
      </c>
      <c r="L761">
        <f>MAX(G761,I761)</f>
        <v>65</v>
      </c>
      <c r="M761">
        <f>MIN(H761,J761)</f>
        <v>40</v>
      </c>
      <c r="N761" s="1">
        <f>(F761*2+31)/2+60</f>
        <v>165.5</v>
      </c>
      <c r="O761" s="1">
        <f>(L761*2+31)/2+5</f>
        <v>85.5</v>
      </c>
      <c r="P761" s="1">
        <f>(M761*2+31)/2+5</f>
        <v>60.5</v>
      </c>
      <c r="Q761" s="1">
        <f>N761*P761</f>
        <v>10012.75</v>
      </c>
      <c r="R761" s="1">
        <f>((H761*2+31)/2+5)*N761</f>
        <v>14150.25</v>
      </c>
      <c r="S761" s="1">
        <f>((J761*2+31)/2+5)*N761</f>
        <v>10012.75</v>
      </c>
      <c r="T761" s="1">
        <v>144.72983286558551</v>
      </c>
      <c r="U761" s="1">
        <f>IF(T761&lt;200, 0, T761)</f>
        <v>0</v>
      </c>
      <c r="V761" s="5">
        <f>U761*O761</f>
        <v>0</v>
      </c>
      <c r="W761" s="2">
        <f>Q761/(constants!$B$1 * constants!$B$2 * (110/250) * AVERAGE(0.8, 1) * 1.5)</f>
        <v>1.5340704572563129</v>
      </c>
      <c r="X761" s="3">
        <v>4.7892459758315242E-3</v>
      </c>
      <c r="Y761" s="1">
        <f>(W761+X761)*O761</f>
        <v>131.57250462634835</v>
      </c>
      <c r="Z761" s="7">
        <v>1.1000000000000001</v>
      </c>
      <c r="AA761" s="7">
        <v>1</v>
      </c>
      <c r="AB761" s="1">
        <f>Y761*Z761*AA761</f>
        <v>144.72975508898318</v>
      </c>
      <c r="AC761" t="str">
        <f>CONCATENATE("https://wiki.52poke.com/wiki/", B761)</f>
        <v>https://wiki.52poke.com/wiki/呆呆兽</v>
      </c>
      <c r="AD761" s="6">
        <f>(T761-AB761)^2</f>
        <v>6.049199869186198E-9</v>
      </c>
      <c r="AE761" t="str">
        <f>IF(ISNUMBER(SEARCH(AE$1,$D761)),"T","")</f>
        <v/>
      </c>
      <c r="AF761" t="str">
        <f>IF(ISNUMBER(SEARCH(AF$1,$D761)),"T","")</f>
        <v/>
      </c>
      <c r="AG761" t="str">
        <f>IF(ISNUMBER(SEARCH(AG$1,$D761)),"T","")</f>
        <v/>
      </c>
      <c r="AH761" t="str">
        <f>IF(ISNUMBER(SEARCH(AH$1,$D761)),"T","")</f>
        <v/>
      </c>
      <c r="AI761" t="str">
        <f>IF(ISNUMBER(SEARCH(AI$1,$D761)),"T","")</f>
        <v/>
      </c>
      <c r="AJ761" t="str">
        <f>IF(ISNUMBER(SEARCH(AJ$1,$D761)),"T","")</f>
        <v/>
      </c>
      <c r="AK761" t="str">
        <f>IF(ISNUMBER(SEARCH(AK$1,$D761)),"T","")</f>
        <v/>
      </c>
      <c r="AL761" t="str">
        <f>IF(ISNUMBER(SEARCH(AL$1,$D761)),"T","")</f>
        <v/>
      </c>
      <c r="AM761" t="str">
        <f>IF(ISNUMBER(SEARCH(AM$1,$D761)),"T","")</f>
        <v/>
      </c>
      <c r="AN761" t="str">
        <f>IF(ISNUMBER(SEARCH(AN$1,$D761)),"T","")</f>
        <v/>
      </c>
      <c r="AO761" t="str">
        <f>IF(ISNUMBER(SEARCH(AO$1,$D761)),"T","")</f>
        <v>T</v>
      </c>
      <c r="AP761" t="str">
        <f>IF(ISNUMBER(SEARCH(AP$1,$D761)),"T","")</f>
        <v/>
      </c>
      <c r="AQ761" t="str">
        <f>IF(ISNUMBER(SEARCH(AQ$1,$D761)),"T","")</f>
        <v/>
      </c>
      <c r="AR761" t="str">
        <f>IF(ISNUMBER(SEARCH(AR$1,$D761)),"T","")</f>
        <v/>
      </c>
      <c r="AS761" t="str">
        <f>IF(ISNUMBER(SEARCH(AS$1,$D761)),"T","")</f>
        <v/>
      </c>
      <c r="AT761" t="str">
        <f>IF(ISNUMBER(SEARCH(AT$1,$D761)),"T","")</f>
        <v/>
      </c>
      <c r="AU761" t="str">
        <f>IF(ISNUMBER(SEARCH(AU$1,$D761)),"T","")</f>
        <v/>
      </c>
      <c r="AV761" t="str">
        <f>IF(ISNUMBER(SEARCH(AV$1,$D761)),"T","")</f>
        <v/>
      </c>
    </row>
    <row r="762" spans="1:48" x14ac:dyDescent="0.85">
      <c r="A762">
        <v>54</v>
      </c>
      <c r="B762" t="s">
        <v>138</v>
      </c>
      <c r="C762" t="s">
        <v>139</v>
      </c>
      <c r="D762" t="s">
        <v>25</v>
      </c>
      <c r="E762">
        <v>1</v>
      </c>
      <c r="F762">
        <v>50</v>
      </c>
      <c r="G762">
        <v>52</v>
      </c>
      <c r="H762">
        <v>48</v>
      </c>
      <c r="I762">
        <v>65</v>
      </c>
      <c r="J762">
        <v>50</v>
      </c>
      <c r="K762">
        <v>55</v>
      </c>
      <c r="L762">
        <f>MAX(G762,I762)</f>
        <v>65</v>
      </c>
      <c r="M762">
        <f>MIN(H762,J762)</f>
        <v>48</v>
      </c>
      <c r="N762" s="1">
        <f>(F762*2+31)/2+60</f>
        <v>125.5</v>
      </c>
      <c r="O762" s="1">
        <f>(L762*2+31)/2+5</f>
        <v>85.5</v>
      </c>
      <c r="P762" s="1">
        <f>(M762*2+31)/2+5</f>
        <v>68.5</v>
      </c>
      <c r="Q762" s="1">
        <f>N762*P762</f>
        <v>8596.75</v>
      </c>
      <c r="R762" s="1">
        <f>((H762*2+31)/2+5)*N762</f>
        <v>8596.75</v>
      </c>
      <c r="S762" s="1">
        <f>((J762*2+31)/2+5)*N762</f>
        <v>8847.75</v>
      </c>
      <c r="T762" s="1">
        <v>144.3750058109907</v>
      </c>
      <c r="U762" s="1">
        <f>IF(T762&lt;200, 0, T762)</f>
        <v>0</v>
      </c>
      <c r="V762" s="5">
        <f>U762*O762</f>
        <v>0</v>
      </c>
      <c r="W762" s="2">
        <f>Q762/(constants!$B$1 * constants!$B$2 * (110/250) * AVERAGE(0.8, 1) * 1.5)</f>
        <v>1.317122688913456</v>
      </c>
      <c r="X762" s="3">
        <v>0.21796438215014169</v>
      </c>
      <c r="Y762" s="1">
        <f>(W762+X762)*O762</f>
        <v>131.24994457593758</v>
      </c>
      <c r="Z762" s="7">
        <v>1.1000000000000001</v>
      </c>
      <c r="AA762" s="7">
        <v>1</v>
      </c>
      <c r="AB762" s="1">
        <f>Y762*Z762*AA762</f>
        <v>144.37493903353135</v>
      </c>
      <c r="AC762" t="str">
        <f>CONCATENATE("https://wiki.52poke.com/wiki/", B762)</f>
        <v>https://wiki.52poke.com/wiki/可达鸭</v>
      </c>
      <c r="AD762" s="6">
        <f>(T762-AB762)^2</f>
        <v>4.4592290775549965E-9</v>
      </c>
      <c r="AE762" t="str">
        <f>IF(ISNUMBER(SEARCH(AE$1,$D762)),"T","")</f>
        <v/>
      </c>
      <c r="AF762" t="str">
        <f>IF(ISNUMBER(SEARCH(AF$1,$D762)),"T","")</f>
        <v/>
      </c>
      <c r="AG762" t="str">
        <f>IF(ISNUMBER(SEARCH(AG$1,$D762)),"T","")</f>
        <v>T</v>
      </c>
      <c r="AH762" t="str">
        <f>IF(ISNUMBER(SEARCH(AH$1,$D762)),"T","")</f>
        <v/>
      </c>
      <c r="AI762" t="str">
        <f>IF(ISNUMBER(SEARCH(AI$1,$D762)),"T","")</f>
        <v/>
      </c>
      <c r="AJ762" t="str">
        <f>IF(ISNUMBER(SEARCH(AJ$1,$D762)),"T","")</f>
        <v/>
      </c>
      <c r="AK762" t="str">
        <f>IF(ISNUMBER(SEARCH(AK$1,$D762)),"T","")</f>
        <v/>
      </c>
      <c r="AL762" t="str">
        <f>IF(ISNUMBER(SEARCH(AL$1,$D762)),"T","")</f>
        <v/>
      </c>
      <c r="AM762" t="str">
        <f>IF(ISNUMBER(SEARCH(AM$1,$D762)),"T","")</f>
        <v/>
      </c>
      <c r="AN762" t="str">
        <f>IF(ISNUMBER(SEARCH(AN$1,$D762)),"T","")</f>
        <v/>
      </c>
      <c r="AO762" t="str">
        <f>IF(ISNUMBER(SEARCH(AO$1,$D762)),"T","")</f>
        <v/>
      </c>
      <c r="AP762" t="str">
        <f>IF(ISNUMBER(SEARCH(AP$1,$D762)),"T","")</f>
        <v/>
      </c>
      <c r="AQ762" t="str">
        <f>IF(ISNUMBER(SEARCH(AQ$1,$D762)),"T","")</f>
        <v/>
      </c>
      <c r="AR762" t="str">
        <f>IF(ISNUMBER(SEARCH(AR$1,$D762)),"T","")</f>
        <v/>
      </c>
      <c r="AS762" t="str">
        <f>IF(ISNUMBER(SEARCH(AS$1,$D762)),"T","")</f>
        <v/>
      </c>
      <c r="AT762" t="str">
        <f>IF(ISNUMBER(SEARCH(AT$1,$D762)),"T","")</f>
        <v/>
      </c>
      <c r="AU762" t="str">
        <f>IF(ISNUMBER(SEARCH(AU$1,$D762)),"T","")</f>
        <v/>
      </c>
      <c r="AV762" t="str">
        <f>IF(ISNUMBER(SEARCH(AV$1,$D762)),"T","")</f>
        <v/>
      </c>
    </row>
    <row r="763" spans="1:48" x14ac:dyDescent="0.85">
      <c r="A763">
        <v>66</v>
      </c>
      <c r="B763" t="s">
        <v>166</v>
      </c>
      <c r="C763" t="s">
        <v>167</v>
      </c>
      <c r="D763" t="s">
        <v>143</v>
      </c>
      <c r="E763">
        <v>1</v>
      </c>
      <c r="F763">
        <v>70</v>
      </c>
      <c r="G763">
        <v>80</v>
      </c>
      <c r="H763">
        <v>50</v>
      </c>
      <c r="I763">
        <v>35</v>
      </c>
      <c r="J763">
        <v>35</v>
      </c>
      <c r="K763">
        <v>35</v>
      </c>
      <c r="L763">
        <f>MAX(G763,I763)</f>
        <v>80</v>
      </c>
      <c r="M763">
        <f>MIN(H763,J763)</f>
        <v>35</v>
      </c>
      <c r="N763" s="1">
        <f>(F763*2+31)/2+60</f>
        <v>145.5</v>
      </c>
      <c r="O763" s="1">
        <f>(L763*2+31)/2+5</f>
        <v>100.5</v>
      </c>
      <c r="P763" s="1">
        <f>(M763*2+31)/2+5</f>
        <v>55.5</v>
      </c>
      <c r="Q763" s="1">
        <f>N763*P763</f>
        <v>8075.25</v>
      </c>
      <c r="R763" s="1">
        <f>((H763*2+31)/2+5)*N763</f>
        <v>10257.75</v>
      </c>
      <c r="S763" s="1">
        <f>((J763*2+31)/2+5)*N763</f>
        <v>8075.25</v>
      </c>
      <c r="T763" s="1">
        <v>144.20763654426511</v>
      </c>
      <c r="U763" s="1">
        <f>IF(T763&lt;200, 0, T763)</f>
        <v>0</v>
      </c>
      <c r="V763" s="5">
        <f>U763*O763</f>
        <v>0</v>
      </c>
      <c r="W763" s="2">
        <f>Q763/(constants!$B$1 * constants!$B$2 * (110/250) * AVERAGE(0.8, 1) * 1.5)</f>
        <v>1.2372227869425523</v>
      </c>
      <c r="X763" s="3">
        <v>6.7232778982626806E-2</v>
      </c>
      <c r="Y763" s="1">
        <f>(W763+X763)*O763</f>
        <v>131.0977843754805</v>
      </c>
      <c r="Z763" s="7">
        <v>1.1000000000000001</v>
      </c>
      <c r="AA763" s="7">
        <v>1</v>
      </c>
      <c r="AB763" s="1">
        <f>Y763*Z763*AA763</f>
        <v>144.20756281302857</v>
      </c>
      <c r="AC763" t="str">
        <f>CONCATENATE("https://wiki.52poke.com/wiki/", B763)</f>
        <v>https://wiki.52poke.com/wiki/腕力</v>
      </c>
      <c r="AD763" s="6">
        <f>(T763-AB763)^2</f>
        <v>5.436295241746576E-9</v>
      </c>
      <c r="AE763" t="str">
        <f>IF(ISNUMBER(SEARCH(AE$1,$D763)),"T","")</f>
        <v/>
      </c>
      <c r="AF763" t="str">
        <f>IF(ISNUMBER(SEARCH(AF$1,$D763)),"T","")</f>
        <v/>
      </c>
      <c r="AG763" t="str">
        <f>IF(ISNUMBER(SEARCH(AG$1,$D763)),"T","")</f>
        <v/>
      </c>
      <c r="AH763" t="str">
        <f>IF(ISNUMBER(SEARCH(AH$1,$D763)),"T","")</f>
        <v/>
      </c>
      <c r="AI763" t="str">
        <f>IF(ISNUMBER(SEARCH(AI$1,$D763)),"T","")</f>
        <v/>
      </c>
      <c r="AJ763" t="str">
        <f>IF(ISNUMBER(SEARCH(AJ$1,$D763)),"T","")</f>
        <v/>
      </c>
      <c r="AK763" t="str">
        <f>IF(ISNUMBER(SEARCH(AK$1,$D763)),"T","")</f>
        <v>T</v>
      </c>
      <c r="AL763" t="str">
        <f>IF(ISNUMBER(SEARCH(AL$1,$D763)),"T","")</f>
        <v/>
      </c>
      <c r="AM763" t="str">
        <f>IF(ISNUMBER(SEARCH(AM$1,$D763)),"T","")</f>
        <v/>
      </c>
      <c r="AN763" t="str">
        <f>IF(ISNUMBER(SEARCH(AN$1,$D763)),"T","")</f>
        <v/>
      </c>
      <c r="AO763" t="str">
        <f>IF(ISNUMBER(SEARCH(AO$1,$D763)),"T","")</f>
        <v/>
      </c>
      <c r="AP763" t="str">
        <f>IF(ISNUMBER(SEARCH(AP$1,$D763)),"T","")</f>
        <v/>
      </c>
      <c r="AQ763" t="str">
        <f>IF(ISNUMBER(SEARCH(AQ$1,$D763)),"T","")</f>
        <v/>
      </c>
      <c r="AR763" t="str">
        <f>IF(ISNUMBER(SEARCH(AR$1,$D763)),"T","")</f>
        <v/>
      </c>
      <c r="AS763" t="str">
        <f>IF(ISNUMBER(SEARCH(AS$1,$D763)),"T","")</f>
        <v/>
      </c>
      <c r="AT763" t="str">
        <f>IF(ISNUMBER(SEARCH(AT$1,$D763)),"T","")</f>
        <v/>
      </c>
      <c r="AU763" t="str">
        <f>IF(ISNUMBER(SEARCH(AU$1,$D763)),"T","")</f>
        <v/>
      </c>
      <c r="AV763" t="str">
        <f>IF(ISNUMBER(SEARCH(AV$1,$D763)),"T","")</f>
        <v/>
      </c>
    </row>
    <row r="764" spans="1:48" x14ac:dyDescent="0.85">
      <c r="A764">
        <v>728</v>
      </c>
      <c r="B764" t="s">
        <v>1619</v>
      </c>
      <c r="C764" t="s">
        <v>1620</v>
      </c>
      <c r="D764" t="s">
        <v>25</v>
      </c>
      <c r="E764">
        <v>7</v>
      </c>
      <c r="F764">
        <v>50</v>
      </c>
      <c r="G764">
        <v>54</v>
      </c>
      <c r="H764">
        <v>54</v>
      </c>
      <c r="I764">
        <v>66</v>
      </c>
      <c r="J764">
        <v>56</v>
      </c>
      <c r="K764">
        <v>40</v>
      </c>
      <c r="L764">
        <f>MAX(G764,I764)</f>
        <v>66</v>
      </c>
      <c r="M764">
        <f>MIN(H764,J764)</f>
        <v>54</v>
      </c>
      <c r="N764" s="1">
        <f>(F764*2+31)/2+60</f>
        <v>125.5</v>
      </c>
      <c r="O764" s="1">
        <f>(L764*2+31)/2+5</f>
        <v>86.5</v>
      </c>
      <c r="P764" s="1">
        <f>(M764*2+31)/2+5</f>
        <v>74.5</v>
      </c>
      <c r="Q764" s="1">
        <f>N764*P764</f>
        <v>9349.75</v>
      </c>
      <c r="R764" s="1">
        <f>((H764*2+31)/2+5)*N764</f>
        <v>9349.75</v>
      </c>
      <c r="S764" s="1">
        <f>((J764*2+31)/2+5)*N764</f>
        <v>9600.75</v>
      </c>
      <c r="T764" s="1">
        <v>143.98435618360494</v>
      </c>
      <c r="U764" s="1">
        <f>IF(T764&lt;200, 0, T764)</f>
        <v>0</v>
      </c>
      <c r="V764" s="5">
        <f>U764*O764</f>
        <v>0</v>
      </c>
      <c r="W764" s="2">
        <f>Q764/(constants!$B$1 * constants!$B$2 * (110/250) * AVERAGE(0.8, 1) * 1.5)</f>
        <v>1.4324910996212039</v>
      </c>
      <c r="X764" s="3">
        <v>8.0743610915752662E-2</v>
      </c>
      <c r="Y764" s="1">
        <f>(W764+X764)*O764</f>
        <v>130.89480246144674</v>
      </c>
      <c r="Z764" s="7">
        <v>1.1000000000000001</v>
      </c>
      <c r="AA764" s="7">
        <v>1</v>
      </c>
      <c r="AB764" s="1">
        <f>Y764*Z764*AA764</f>
        <v>143.98428270759143</v>
      </c>
      <c r="AC764" t="str">
        <f>CONCATENATE("https://wiki.52poke.com/wiki/", B764)</f>
        <v>https://wiki.52poke.com/wiki/球球海狮</v>
      </c>
      <c r="AD764" s="6">
        <f>(T764-AB764)^2</f>
        <v>5.398724561572772E-9</v>
      </c>
      <c r="AE764" t="str">
        <f>IF(ISNUMBER(SEARCH(AE$1,$D764)),"T","")</f>
        <v/>
      </c>
      <c r="AF764" t="str">
        <f>IF(ISNUMBER(SEARCH(AF$1,$D764)),"T","")</f>
        <v/>
      </c>
      <c r="AG764" t="str">
        <f>IF(ISNUMBER(SEARCH(AG$1,$D764)),"T","")</f>
        <v>T</v>
      </c>
      <c r="AH764" t="str">
        <f>IF(ISNUMBER(SEARCH(AH$1,$D764)),"T","")</f>
        <v/>
      </c>
      <c r="AI764" t="str">
        <f>IF(ISNUMBER(SEARCH(AI$1,$D764)),"T","")</f>
        <v/>
      </c>
      <c r="AJ764" t="str">
        <f>IF(ISNUMBER(SEARCH(AJ$1,$D764)),"T","")</f>
        <v/>
      </c>
      <c r="AK764" t="str">
        <f>IF(ISNUMBER(SEARCH(AK$1,$D764)),"T","")</f>
        <v/>
      </c>
      <c r="AL764" t="str">
        <f>IF(ISNUMBER(SEARCH(AL$1,$D764)),"T","")</f>
        <v/>
      </c>
      <c r="AM764" t="str">
        <f>IF(ISNUMBER(SEARCH(AM$1,$D764)),"T","")</f>
        <v/>
      </c>
      <c r="AN764" t="str">
        <f>IF(ISNUMBER(SEARCH(AN$1,$D764)),"T","")</f>
        <v/>
      </c>
      <c r="AO764" t="str">
        <f>IF(ISNUMBER(SEARCH(AO$1,$D764)),"T","")</f>
        <v/>
      </c>
      <c r="AP764" t="str">
        <f>IF(ISNUMBER(SEARCH(AP$1,$D764)),"T","")</f>
        <v/>
      </c>
      <c r="AQ764" t="str">
        <f>IF(ISNUMBER(SEARCH(AQ$1,$D764)),"T","")</f>
        <v/>
      </c>
      <c r="AR764" t="str">
        <f>IF(ISNUMBER(SEARCH(AR$1,$D764)),"T","")</f>
        <v/>
      </c>
      <c r="AS764" t="str">
        <f>IF(ISNUMBER(SEARCH(AS$1,$D764)),"T","")</f>
        <v/>
      </c>
      <c r="AT764" t="str">
        <f>IF(ISNUMBER(SEARCH(AT$1,$D764)),"T","")</f>
        <v/>
      </c>
      <c r="AU764" t="str">
        <f>IF(ISNUMBER(SEARCH(AU$1,$D764)),"T","")</f>
        <v/>
      </c>
      <c r="AV764" t="str">
        <f>IF(ISNUMBER(SEARCH(AV$1,$D764)),"T","")</f>
        <v/>
      </c>
    </row>
    <row r="765" spans="1:48" x14ac:dyDescent="0.85">
      <c r="A765">
        <v>258</v>
      </c>
      <c r="B765" t="s">
        <v>602</v>
      </c>
      <c r="C765" t="s">
        <v>603</v>
      </c>
      <c r="D765" t="s">
        <v>25</v>
      </c>
      <c r="E765">
        <v>3</v>
      </c>
      <c r="F765">
        <v>50</v>
      </c>
      <c r="G765">
        <v>70</v>
      </c>
      <c r="H765">
        <v>50</v>
      </c>
      <c r="I765">
        <v>50</v>
      </c>
      <c r="J765">
        <v>50</v>
      </c>
      <c r="K765">
        <v>40</v>
      </c>
      <c r="L765">
        <f>MAX(G765,I765)</f>
        <v>70</v>
      </c>
      <c r="M765">
        <f>MIN(H765,J765)</f>
        <v>50</v>
      </c>
      <c r="N765" s="1">
        <f>(F765*2+31)/2+60</f>
        <v>125.5</v>
      </c>
      <c r="O765" s="1">
        <f>(L765*2+31)/2+5</f>
        <v>90.5</v>
      </c>
      <c r="P765" s="1">
        <f>(M765*2+31)/2+5</f>
        <v>70.5</v>
      </c>
      <c r="Q765" s="1">
        <f>N765*P765</f>
        <v>8847.75</v>
      </c>
      <c r="R765" s="1">
        <f>((H765*2+31)/2+5)*N765</f>
        <v>8847.75</v>
      </c>
      <c r="S765" s="1">
        <f>((J765*2+31)/2+5)*N765</f>
        <v>8847.75</v>
      </c>
      <c r="T765" s="1">
        <v>143.97933626418614</v>
      </c>
      <c r="U765" s="1">
        <f>IF(T765&lt;200, 0, T765)</f>
        <v>0</v>
      </c>
      <c r="V765" s="5">
        <f>U765*O765</f>
        <v>0</v>
      </c>
      <c r="W765" s="2">
        <f>Q765/(constants!$B$1 * constants!$B$2 * (110/250) * AVERAGE(0.8, 1) * 1.5)</f>
        <v>1.3555788258160386</v>
      </c>
      <c r="X765" s="3">
        <v>9.0722163816180923E-2</v>
      </c>
      <c r="Y765" s="1">
        <f>(W765+X765)*O765</f>
        <v>130.89023956171587</v>
      </c>
      <c r="Z765" s="7">
        <v>1.1000000000000001</v>
      </c>
      <c r="AA765" s="7">
        <v>1</v>
      </c>
      <c r="AB765" s="1">
        <f>Y765*Z765*AA765</f>
        <v>143.97926351788746</v>
      </c>
      <c r="AC765" t="str">
        <f>CONCATENATE("https://wiki.52poke.com/wiki/", B765)</f>
        <v>https://wiki.52poke.com/wiki/水跃鱼</v>
      </c>
      <c r="AD765" s="6">
        <f>(T765-AB765)^2</f>
        <v>5.2920239722913525E-9</v>
      </c>
      <c r="AE765" t="str">
        <f>IF(ISNUMBER(SEARCH(AE$1,$D765)),"T","")</f>
        <v/>
      </c>
      <c r="AF765" t="str">
        <f>IF(ISNUMBER(SEARCH(AF$1,$D765)),"T","")</f>
        <v/>
      </c>
      <c r="AG765" t="str">
        <f>IF(ISNUMBER(SEARCH(AG$1,$D765)),"T","")</f>
        <v>T</v>
      </c>
      <c r="AH765" t="str">
        <f>IF(ISNUMBER(SEARCH(AH$1,$D765)),"T","")</f>
        <v/>
      </c>
      <c r="AI765" t="str">
        <f>IF(ISNUMBER(SEARCH(AI$1,$D765)),"T","")</f>
        <v/>
      </c>
      <c r="AJ765" t="str">
        <f>IF(ISNUMBER(SEARCH(AJ$1,$D765)),"T","")</f>
        <v/>
      </c>
      <c r="AK765" t="str">
        <f>IF(ISNUMBER(SEARCH(AK$1,$D765)),"T","")</f>
        <v/>
      </c>
      <c r="AL765" t="str">
        <f>IF(ISNUMBER(SEARCH(AL$1,$D765)),"T","")</f>
        <v/>
      </c>
      <c r="AM765" t="str">
        <f>IF(ISNUMBER(SEARCH(AM$1,$D765)),"T","")</f>
        <v/>
      </c>
      <c r="AN765" t="str">
        <f>IF(ISNUMBER(SEARCH(AN$1,$D765)),"T","")</f>
        <v/>
      </c>
      <c r="AO765" t="str">
        <f>IF(ISNUMBER(SEARCH(AO$1,$D765)),"T","")</f>
        <v/>
      </c>
      <c r="AP765" t="str">
        <f>IF(ISNUMBER(SEARCH(AP$1,$D765)),"T","")</f>
        <v/>
      </c>
      <c r="AQ765" t="str">
        <f>IF(ISNUMBER(SEARCH(AQ$1,$D765)),"T","")</f>
        <v/>
      </c>
      <c r="AR765" t="str">
        <f>IF(ISNUMBER(SEARCH(AR$1,$D765)),"T","")</f>
        <v/>
      </c>
      <c r="AS765" t="str">
        <f>IF(ISNUMBER(SEARCH(AS$1,$D765)),"T","")</f>
        <v/>
      </c>
      <c r="AT765" t="str">
        <f>IF(ISNUMBER(SEARCH(AT$1,$D765)),"T","")</f>
        <v/>
      </c>
      <c r="AU765" t="str">
        <f>IF(ISNUMBER(SEARCH(AU$1,$D765)),"T","")</f>
        <v/>
      </c>
      <c r="AV765" t="str">
        <f>IF(ISNUMBER(SEARCH(AV$1,$D765)),"T","")</f>
        <v/>
      </c>
    </row>
    <row r="766" spans="1:48" x14ac:dyDescent="0.85">
      <c r="A766">
        <v>231</v>
      </c>
      <c r="B766" t="s">
        <v>545</v>
      </c>
      <c r="C766" t="s">
        <v>546</v>
      </c>
      <c r="D766" t="s">
        <v>255</v>
      </c>
      <c r="E766">
        <v>2</v>
      </c>
      <c r="F766">
        <v>90</v>
      </c>
      <c r="G766">
        <v>60</v>
      </c>
      <c r="H766">
        <v>60</v>
      </c>
      <c r="I766">
        <v>40</v>
      </c>
      <c r="J766">
        <v>40</v>
      </c>
      <c r="K766">
        <v>40</v>
      </c>
      <c r="L766">
        <f>MAX(G766,I766)</f>
        <v>60</v>
      </c>
      <c r="M766">
        <f>MIN(H766,J766)</f>
        <v>40</v>
      </c>
      <c r="N766" s="1">
        <f>(F766*2+31)/2+60</f>
        <v>165.5</v>
      </c>
      <c r="O766" s="1">
        <f>(L766*2+31)/2+5</f>
        <v>80.5</v>
      </c>
      <c r="P766" s="1">
        <f>(M766*2+31)/2+5</f>
        <v>60.5</v>
      </c>
      <c r="Q766" s="1">
        <f>N766*P766</f>
        <v>10012.75</v>
      </c>
      <c r="R766" s="1">
        <f>((H766*2+31)/2+5)*N766</f>
        <v>13322.75</v>
      </c>
      <c r="S766" s="1">
        <f>((J766*2+31)/2+5)*N766</f>
        <v>10012.75</v>
      </c>
      <c r="T766" s="1">
        <v>143.87545982423231</v>
      </c>
      <c r="U766" s="1">
        <f>IF(T766&lt;200, 0, T766)</f>
        <v>0</v>
      </c>
      <c r="V766" s="5">
        <f>U766*O766</f>
        <v>0</v>
      </c>
      <c r="W766" s="2">
        <f>Q766/(constants!$B$1 * constants!$B$2 * (110/250) * AVERAGE(0.8, 1) * 1.5)</f>
        <v>1.5340704572563129</v>
      </c>
      <c r="X766" s="3">
        <v>9.0722163816180923E-2</v>
      </c>
      <c r="Y766" s="1">
        <f>(W766+X766)*O766</f>
        <v>130.79580599633573</v>
      </c>
      <c r="Z766" s="7">
        <v>1.1000000000000001</v>
      </c>
      <c r="AA766" s="7">
        <v>1</v>
      </c>
      <c r="AB766" s="1">
        <f>Y766*Z766*AA766</f>
        <v>143.8753865959693</v>
      </c>
      <c r="AC766" t="str">
        <f>CONCATENATE("https://wiki.52poke.com/wiki/", B766)</f>
        <v>https://wiki.52poke.com/wiki/小小象</v>
      </c>
      <c r="AD766" s="6">
        <f>(T766-AB766)^2</f>
        <v>5.3623785027845184E-9</v>
      </c>
      <c r="AE766" t="str">
        <f>IF(ISNUMBER(SEARCH(AE$1,$D766)),"T","")</f>
        <v/>
      </c>
      <c r="AF766" t="str">
        <f>IF(ISNUMBER(SEARCH(AF$1,$D766)),"T","")</f>
        <v/>
      </c>
      <c r="AG766" t="str">
        <f>IF(ISNUMBER(SEARCH(AG$1,$D766)),"T","")</f>
        <v/>
      </c>
      <c r="AH766" t="str">
        <f>IF(ISNUMBER(SEARCH(AH$1,$D766)),"T","")</f>
        <v/>
      </c>
      <c r="AI766" t="str">
        <f>IF(ISNUMBER(SEARCH(AI$1,$D766)),"T","")</f>
        <v/>
      </c>
      <c r="AJ766" t="str">
        <f>IF(ISNUMBER(SEARCH(AJ$1,$D766)),"T","")</f>
        <v/>
      </c>
      <c r="AK766" t="str">
        <f>IF(ISNUMBER(SEARCH(AK$1,$D766)),"T","")</f>
        <v/>
      </c>
      <c r="AL766" t="str">
        <f>IF(ISNUMBER(SEARCH(AL$1,$D766)),"T","")</f>
        <v/>
      </c>
      <c r="AM766" t="str">
        <f>IF(ISNUMBER(SEARCH(AM$1,$D766)),"T","")</f>
        <v>T</v>
      </c>
      <c r="AN766" t="str">
        <f>IF(ISNUMBER(SEARCH(AN$1,$D766)),"T","")</f>
        <v/>
      </c>
      <c r="AO766" t="str">
        <f>IF(ISNUMBER(SEARCH(AO$1,$D766)),"T","")</f>
        <v/>
      </c>
      <c r="AP766" t="str">
        <f>IF(ISNUMBER(SEARCH(AP$1,$D766)),"T","")</f>
        <v/>
      </c>
      <c r="AQ766" t="str">
        <f>IF(ISNUMBER(SEARCH(AQ$1,$D766)),"T","")</f>
        <v/>
      </c>
      <c r="AR766" t="str">
        <f>IF(ISNUMBER(SEARCH(AR$1,$D766)),"T","")</f>
        <v/>
      </c>
      <c r="AS766" t="str">
        <f>IF(ISNUMBER(SEARCH(AS$1,$D766)),"T","")</f>
        <v/>
      </c>
      <c r="AT766" t="str">
        <f>IF(ISNUMBER(SEARCH(AT$1,$D766)),"T","")</f>
        <v/>
      </c>
      <c r="AU766" t="str">
        <f>IF(ISNUMBER(SEARCH(AU$1,$D766)),"T","")</f>
        <v/>
      </c>
      <c r="AV766" t="str">
        <f>IF(ISNUMBER(SEARCH(AV$1,$D766)),"T","")</f>
        <v/>
      </c>
    </row>
    <row r="767" spans="1:48" x14ac:dyDescent="0.85">
      <c r="A767">
        <v>443</v>
      </c>
      <c r="B767" t="s">
        <v>998</v>
      </c>
      <c r="C767" t="s">
        <v>1000</v>
      </c>
      <c r="D767" t="s">
        <v>999</v>
      </c>
      <c r="E767">
        <v>4</v>
      </c>
      <c r="F767">
        <v>58</v>
      </c>
      <c r="G767">
        <v>70</v>
      </c>
      <c r="H767">
        <v>45</v>
      </c>
      <c r="I767">
        <v>40</v>
      </c>
      <c r="J767">
        <v>45</v>
      </c>
      <c r="K767">
        <v>42</v>
      </c>
      <c r="L767">
        <f>MAX(G767,I767)</f>
        <v>70</v>
      </c>
      <c r="M767">
        <f>MIN(H767,J767)</f>
        <v>45</v>
      </c>
      <c r="N767" s="1">
        <f>(F767*2+31)/2+60</f>
        <v>133.5</v>
      </c>
      <c r="O767" s="1">
        <f>(L767*2+31)/2+5</f>
        <v>90.5</v>
      </c>
      <c r="P767" s="1">
        <f>(M767*2+31)/2+5</f>
        <v>65.5</v>
      </c>
      <c r="Q767" s="1">
        <f>N767*P767</f>
        <v>8744.25</v>
      </c>
      <c r="R767" s="1">
        <f>((H767*2+31)/2+5)*N767</f>
        <v>8744.25</v>
      </c>
      <c r="S767" s="1">
        <f>((J767*2+31)/2+5)*N767</f>
        <v>8744.25</v>
      </c>
      <c r="T767" s="1">
        <v>143.26781873027056</v>
      </c>
      <c r="U767" s="1">
        <f>IF(T767&lt;200, 0, T767)</f>
        <v>0</v>
      </c>
      <c r="V767" s="5">
        <f>U767*O767</f>
        <v>0</v>
      </c>
      <c r="W767" s="2">
        <f>Q767/(constants!$B$1 * constants!$B$2 * (110/250) * AVERAGE(0.8, 1) * 1.5)</f>
        <v>1.3397214147825036</v>
      </c>
      <c r="X767" s="3">
        <v>9.9432245036180422E-2</v>
      </c>
      <c r="Y767" s="1">
        <f>(W767+X767)*O767</f>
        <v>130.2434062135909</v>
      </c>
      <c r="Z767" s="7">
        <v>1.1000000000000001</v>
      </c>
      <c r="AA767" s="7">
        <v>1</v>
      </c>
      <c r="AB767" s="1">
        <f>Y767*Z767*AA767</f>
        <v>143.26774683495</v>
      </c>
      <c r="AC767" t="str">
        <f>CONCATENATE("https://wiki.52poke.com/wiki/", B767)</f>
        <v>https://wiki.52poke.com/wiki/圆陆鲨</v>
      </c>
      <c r="AD767" s="6">
        <f>(T767-AB767)^2</f>
        <v>5.1689371183070774E-9</v>
      </c>
      <c r="AE767" t="str">
        <f>IF(ISNUMBER(SEARCH(AE$1,$D767)),"T","")</f>
        <v/>
      </c>
      <c r="AF767" t="str">
        <f>IF(ISNUMBER(SEARCH(AF$1,$D767)),"T","")</f>
        <v/>
      </c>
      <c r="AG767" t="str">
        <f>IF(ISNUMBER(SEARCH(AG$1,$D767)),"T","")</f>
        <v/>
      </c>
      <c r="AH767" t="str">
        <f>IF(ISNUMBER(SEARCH(AH$1,$D767)),"T","")</f>
        <v/>
      </c>
      <c r="AI767" t="str">
        <f>IF(ISNUMBER(SEARCH(AI$1,$D767)),"T","")</f>
        <v/>
      </c>
      <c r="AJ767" t="str">
        <f>IF(ISNUMBER(SEARCH(AJ$1,$D767)),"T","")</f>
        <v/>
      </c>
      <c r="AK767" t="str">
        <f>IF(ISNUMBER(SEARCH(AK$1,$D767)),"T","")</f>
        <v/>
      </c>
      <c r="AL767" t="str">
        <f>IF(ISNUMBER(SEARCH(AL$1,$D767)),"T","")</f>
        <v/>
      </c>
      <c r="AM767" t="str">
        <f>IF(ISNUMBER(SEARCH(AM$1,$D767)),"T","")</f>
        <v>T</v>
      </c>
      <c r="AN767" t="str">
        <f>IF(ISNUMBER(SEARCH(AN$1,$D767)),"T","")</f>
        <v/>
      </c>
      <c r="AO767" t="str">
        <f>IF(ISNUMBER(SEARCH(AO$1,$D767)),"T","")</f>
        <v/>
      </c>
      <c r="AP767" t="str">
        <f>IF(ISNUMBER(SEARCH(AP$1,$D767)),"T","")</f>
        <v/>
      </c>
      <c r="AQ767" t="str">
        <f>IF(ISNUMBER(SEARCH(AQ$1,$D767)),"T","")</f>
        <v/>
      </c>
      <c r="AR767" t="str">
        <f>IF(ISNUMBER(SEARCH(AR$1,$D767)),"T","")</f>
        <v/>
      </c>
      <c r="AS767" t="str">
        <f>IF(ISNUMBER(SEARCH(AS$1,$D767)),"T","")</f>
        <v>T</v>
      </c>
      <c r="AT767" t="str">
        <f>IF(ISNUMBER(SEARCH(AT$1,$D767)),"T","")</f>
        <v/>
      </c>
      <c r="AU767" t="str">
        <f>IF(ISNUMBER(SEARCH(AU$1,$D767)),"T","")</f>
        <v/>
      </c>
      <c r="AV767" t="str">
        <f>IF(ISNUMBER(SEARCH(AV$1,$D767)),"T","")</f>
        <v/>
      </c>
    </row>
    <row r="768" spans="1:48" x14ac:dyDescent="0.85">
      <c r="A768">
        <v>209</v>
      </c>
      <c r="B768" t="s">
        <v>492</v>
      </c>
      <c r="C768" t="s">
        <v>493</v>
      </c>
      <c r="D768" t="s">
        <v>92</v>
      </c>
      <c r="E768">
        <v>2</v>
      </c>
      <c r="F768">
        <v>60</v>
      </c>
      <c r="G768">
        <v>80</v>
      </c>
      <c r="H768">
        <v>50</v>
      </c>
      <c r="I768">
        <v>40</v>
      </c>
      <c r="J768">
        <v>40</v>
      </c>
      <c r="K768">
        <v>30</v>
      </c>
      <c r="L768">
        <f>MAX(G768,I768)</f>
        <v>80</v>
      </c>
      <c r="M768">
        <f>MIN(H768,J768)</f>
        <v>40</v>
      </c>
      <c r="N768" s="1">
        <f>(F768*2+31)/2+60</f>
        <v>135.5</v>
      </c>
      <c r="O768" s="1">
        <f>(L768*2+31)/2+5</f>
        <v>100.5</v>
      </c>
      <c r="P768" s="1">
        <f>(M768*2+31)/2+5</f>
        <v>60.5</v>
      </c>
      <c r="Q768" s="1">
        <f>N768*P768</f>
        <v>8197.75</v>
      </c>
      <c r="R768" s="1">
        <f>((H768*2+31)/2+5)*N768</f>
        <v>9552.75</v>
      </c>
      <c r="S768" s="1">
        <f>((J768*2+31)/2+5)*N768</f>
        <v>8197.75</v>
      </c>
      <c r="T768" s="1">
        <v>143.13846810611344</v>
      </c>
      <c r="U768" s="1">
        <f>IF(T768&lt;200, 0, T768)</f>
        <v>0</v>
      </c>
      <c r="V768" s="5">
        <f>U768*O768</f>
        <v>0</v>
      </c>
      <c r="W768" s="2">
        <f>Q768/(constants!$B$1 * constants!$B$2 * (110/250) * AVERAGE(0.8, 1) * 1.5)</f>
        <v>1.2559912202914223</v>
      </c>
      <c r="X768" s="3">
        <v>3.8792979223621571E-2</v>
      </c>
      <c r="Y768" s="1">
        <f>(W768+X768)*O768</f>
        <v>130.12581205126193</v>
      </c>
      <c r="Z768" s="7">
        <v>1.1000000000000001</v>
      </c>
      <c r="AA768" s="7">
        <v>1</v>
      </c>
      <c r="AB768" s="1">
        <f>Y768*Z768*AA768</f>
        <v>143.13839325638813</v>
      </c>
      <c r="AC768" t="str">
        <f>CONCATENATE("https://wiki.52poke.com/wiki/", B768)</f>
        <v>https://wiki.52poke.com/wiki/布鲁</v>
      </c>
      <c r="AD768" s="6">
        <f>(T768-AB768)^2</f>
        <v>5.6024813787530991E-9</v>
      </c>
      <c r="AE768" t="str">
        <f>IF(ISNUMBER(SEARCH(AE$1,$D768)),"T","")</f>
        <v/>
      </c>
      <c r="AF768" t="str">
        <f>IF(ISNUMBER(SEARCH(AF$1,$D768)),"T","")</f>
        <v/>
      </c>
      <c r="AG768" t="str">
        <f>IF(ISNUMBER(SEARCH(AG$1,$D768)),"T","")</f>
        <v/>
      </c>
      <c r="AH768" t="str">
        <f>IF(ISNUMBER(SEARCH(AH$1,$D768)),"T","")</f>
        <v/>
      </c>
      <c r="AI768" t="str">
        <f>IF(ISNUMBER(SEARCH(AI$1,$D768)),"T","")</f>
        <v/>
      </c>
      <c r="AJ768" t="str">
        <f>IF(ISNUMBER(SEARCH(AJ$1,$D768)),"T","")</f>
        <v/>
      </c>
      <c r="AK768" t="str">
        <f>IF(ISNUMBER(SEARCH(AK$1,$D768)),"T","")</f>
        <v/>
      </c>
      <c r="AL768" t="str">
        <f>IF(ISNUMBER(SEARCH(AL$1,$D768)),"T","")</f>
        <v/>
      </c>
      <c r="AM768" t="str">
        <f>IF(ISNUMBER(SEARCH(AM$1,$D768)),"T","")</f>
        <v/>
      </c>
      <c r="AN768" t="str">
        <f>IF(ISNUMBER(SEARCH(AN$1,$D768)),"T","")</f>
        <v/>
      </c>
      <c r="AO768" t="str">
        <f>IF(ISNUMBER(SEARCH(AO$1,$D768)),"T","")</f>
        <v/>
      </c>
      <c r="AP768" t="str">
        <f>IF(ISNUMBER(SEARCH(AP$1,$D768)),"T","")</f>
        <v/>
      </c>
      <c r="AQ768" t="str">
        <f>IF(ISNUMBER(SEARCH(AQ$1,$D768)),"T","")</f>
        <v/>
      </c>
      <c r="AR768" t="str">
        <f>IF(ISNUMBER(SEARCH(AR$1,$D768)),"T","")</f>
        <v/>
      </c>
      <c r="AS768" t="str">
        <f>IF(ISNUMBER(SEARCH(AS$1,$D768)),"T","")</f>
        <v/>
      </c>
      <c r="AT768" t="str">
        <f>IF(ISNUMBER(SEARCH(AT$1,$D768)),"T","")</f>
        <v/>
      </c>
      <c r="AU768" t="str">
        <f>IF(ISNUMBER(SEARCH(AU$1,$D768)),"T","")</f>
        <v/>
      </c>
      <c r="AV768" t="str">
        <f>IF(ISNUMBER(SEARCH(AV$1,$D768)),"T","")</f>
        <v>T</v>
      </c>
    </row>
    <row r="769" spans="1:48" x14ac:dyDescent="0.85">
      <c r="A769">
        <v>331</v>
      </c>
      <c r="B769" t="s">
        <v>761</v>
      </c>
      <c r="C769" t="s">
        <v>762</v>
      </c>
      <c r="D769" t="s">
        <v>280</v>
      </c>
      <c r="E769">
        <v>3</v>
      </c>
      <c r="F769">
        <v>50</v>
      </c>
      <c r="G769">
        <v>85</v>
      </c>
      <c r="H769">
        <v>40</v>
      </c>
      <c r="I769">
        <v>85</v>
      </c>
      <c r="J769">
        <v>40</v>
      </c>
      <c r="K769">
        <v>35</v>
      </c>
      <c r="L769">
        <f>MAX(G769,I769)</f>
        <v>85</v>
      </c>
      <c r="M769">
        <f>MIN(H769,J769)</f>
        <v>40</v>
      </c>
      <c r="N769" s="1">
        <f>(F769*2+31)/2+60</f>
        <v>125.5</v>
      </c>
      <c r="O769" s="1">
        <f>(L769*2+31)/2+5</f>
        <v>105.5</v>
      </c>
      <c r="P769" s="1">
        <f>(M769*2+31)/2+5</f>
        <v>60.5</v>
      </c>
      <c r="Q769" s="1">
        <f>N769*P769</f>
        <v>7592.75</v>
      </c>
      <c r="R769" s="1">
        <f>((H769*2+31)/2+5)*N769</f>
        <v>7592.75</v>
      </c>
      <c r="S769" s="1">
        <f>((J769*2+31)/2+5)*N769</f>
        <v>7592.75</v>
      </c>
      <c r="T769" s="1">
        <v>142.56529973466652</v>
      </c>
      <c r="U769" s="1">
        <f>IF(T769&lt;200, 0, T769)</f>
        <v>0</v>
      </c>
      <c r="V769" s="5">
        <f>U769*O769</f>
        <v>0</v>
      </c>
      <c r="W769" s="2">
        <f>Q769/(constants!$B$1 * constants!$B$2 * (110/250) * AVERAGE(0.8, 1) * 1.5)</f>
        <v>1.1632981413031254</v>
      </c>
      <c r="X769" s="3">
        <v>6.5182918238997023E-2</v>
      </c>
      <c r="Y769" s="1">
        <f>(W769+X769)*O769</f>
        <v>129.60475178169389</v>
      </c>
      <c r="Z769" s="7">
        <v>1.1000000000000001</v>
      </c>
      <c r="AA769" s="7">
        <v>1</v>
      </c>
      <c r="AB769" s="1">
        <f>Y769*Z769*AA769</f>
        <v>142.56522695986328</v>
      </c>
      <c r="AC769" t="str">
        <f>CONCATENATE("https://wiki.52poke.com/wiki/", B769)</f>
        <v>https://wiki.52poke.com/wiki/刺球仙人掌</v>
      </c>
      <c r="AD769" s="6">
        <f>(T769-AB769)^2</f>
        <v>5.296171987085288E-9</v>
      </c>
      <c r="AE769" t="str">
        <f>IF(ISNUMBER(SEARCH(AE$1,$D769)),"T","")</f>
        <v/>
      </c>
      <c r="AF769" t="str">
        <f>IF(ISNUMBER(SEARCH(AF$1,$D769)),"T","")</f>
        <v/>
      </c>
      <c r="AG769" t="str">
        <f>IF(ISNUMBER(SEARCH(AG$1,$D769)),"T","")</f>
        <v/>
      </c>
      <c r="AH769" t="str">
        <f>IF(ISNUMBER(SEARCH(AH$1,$D769)),"T","")</f>
        <v>T</v>
      </c>
      <c r="AI769" t="str">
        <f>IF(ISNUMBER(SEARCH(AI$1,$D769)),"T","")</f>
        <v/>
      </c>
      <c r="AJ769" t="str">
        <f>IF(ISNUMBER(SEARCH(AJ$1,$D769)),"T","")</f>
        <v/>
      </c>
      <c r="AK769" t="str">
        <f>IF(ISNUMBER(SEARCH(AK$1,$D769)),"T","")</f>
        <v/>
      </c>
      <c r="AL769" t="str">
        <f>IF(ISNUMBER(SEARCH(AL$1,$D769)),"T","")</f>
        <v/>
      </c>
      <c r="AM769" t="str">
        <f>IF(ISNUMBER(SEARCH(AM$1,$D769)),"T","")</f>
        <v/>
      </c>
      <c r="AN769" t="str">
        <f>IF(ISNUMBER(SEARCH(AN$1,$D769)),"T","")</f>
        <v/>
      </c>
      <c r="AO769" t="str">
        <f>IF(ISNUMBER(SEARCH(AO$1,$D769)),"T","")</f>
        <v/>
      </c>
      <c r="AP769" t="str">
        <f>IF(ISNUMBER(SEARCH(AP$1,$D769)),"T","")</f>
        <v/>
      </c>
      <c r="AQ769" t="str">
        <f>IF(ISNUMBER(SEARCH(AQ$1,$D769)),"T","")</f>
        <v/>
      </c>
      <c r="AR769" t="str">
        <f>IF(ISNUMBER(SEARCH(AR$1,$D769)),"T","")</f>
        <v/>
      </c>
      <c r="AS769" t="str">
        <f>IF(ISNUMBER(SEARCH(AS$1,$D769)),"T","")</f>
        <v/>
      </c>
      <c r="AT769" t="str">
        <f>IF(ISNUMBER(SEARCH(AT$1,$D769)),"T","")</f>
        <v/>
      </c>
      <c r="AU769" t="str">
        <f>IF(ISNUMBER(SEARCH(AU$1,$D769)),"T","")</f>
        <v/>
      </c>
      <c r="AV769" t="str">
        <f>IF(ISNUMBER(SEARCH(AV$1,$D769)),"T","")</f>
        <v/>
      </c>
    </row>
    <row r="770" spans="1:48" x14ac:dyDescent="0.85">
      <c r="A770">
        <v>564</v>
      </c>
      <c r="B770" t="s">
        <v>1257</v>
      </c>
      <c r="C770" t="s">
        <v>1258</v>
      </c>
      <c r="D770" t="s">
        <v>843</v>
      </c>
      <c r="E770">
        <v>5</v>
      </c>
      <c r="F770">
        <v>54</v>
      </c>
      <c r="G770">
        <v>78</v>
      </c>
      <c r="H770">
        <v>103</v>
      </c>
      <c r="I770">
        <v>53</v>
      </c>
      <c r="J770">
        <v>45</v>
      </c>
      <c r="K770">
        <v>22</v>
      </c>
      <c r="L770">
        <f>MAX(G770,I770)</f>
        <v>78</v>
      </c>
      <c r="M770">
        <f>MIN(H770,J770)</f>
        <v>45</v>
      </c>
      <c r="N770" s="1">
        <f>(F770*2+31)/2+60</f>
        <v>129.5</v>
      </c>
      <c r="O770" s="1">
        <f>(L770*2+31)/2+5</f>
        <v>98.5</v>
      </c>
      <c r="P770" s="1">
        <f>(M770*2+31)/2+5</f>
        <v>65.5</v>
      </c>
      <c r="Q770" s="1">
        <f>N770*P770</f>
        <v>8482.25</v>
      </c>
      <c r="R770" s="1">
        <f>((H770*2+31)/2+5)*N770</f>
        <v>15993.25</v>
      </c>
      <c r="S770" s="1">
        <f>((J770*2+31)/2+5)*N770</f>
        <v>8482.25</v>
      </c>
      <c r="T770" s="1">
        <v>142.09149083139877</v>
      </c>
      <c r="U770" s="1">
        <f>IF(T770&lt;200, 0, T770)</f>
        <v>0</v>
      </c>
      <c r="V770" s="5">
        <f>U770*O770</f>
        <v>0</v>
      </c>
      <c r="W770" s="2">
        <f>Q770/(constants!$B$1 * constants!$B$2 * (110/250) * AVERAGE(0.8, 1) * 1.5)</f>
        <v>1.2995799491710429</v>
      </c>
      <c r="X770" s="3">
        <v>1.1831356092282364E-2</v>
      </c>
      <c r="Y770" s="1">
        <f>(W770+X770)*O770</f>
        <v>129.17401356843754</v>
      </c>
      <c r="Z770" s="7">
        <v>1.1000000000000001</v>
      </c>
      <c r="AA770" s="7">
        <v>1</v>
      </c>
      <c r="AB770" s="1">
        <f>Y770*Z770*AA770</f>
        <v>142.0914149252813</v>
      </c>
      <c r="AC770" t="str">
        <f>CONCATENATE("https://wiki.52poke.com/wiki/", B770)</f>
        <v>https://wiki.52poke.com/wiki/原盖海龟</v>
      </c>
      <c r="AD770" s="6">
        <f>(T770-AB770)^2</f>
        <v>5.7617386698739597E-9</v>
      </c>
      <c r="AE770" t="str">
        <f>IF(ISNUMBER(SEARCH(AE$1,$D770)),"T","")</f>
        <v/>
      </c>
      <c r="AF770" t="str">
        <f>IF(ISNUMBER(SEARCH(AF$1,$D770)),"T","")</f>
        <v/>
      </c>
      <c r="AG770" t="str">
        <f>IF(ISNUMBER(SEARCH(AG$1,$D770)),"T","")</f>
        <v>T</v>
      </c>
      <c r="AH770" t="str">
        <f>IF(ISNUMBER(SEARCH(AH$1,$D770)),"T","")</f>
        <v/>
      </c>
      <c r="AI770" t="str">
        <f>IF(ISNUMBER(SEARCH(AI$1,$D770)),"T","")</f>
        <v/>
      </c>
      <c r="AJ770" t="str">
        <f>IF(ISNUMBER(SEARCH(AJ$1,$D770)),"T","")</f>
        <v/>
      </c>
      <c r="AK770" t="str">
        <f>IF(ISNUMBER(SEARCH(AK$1,$D770)),"T","")</f>
        <v/>
      </c>
      <c r="AL770" t="str">
        <f>IF(ISNUMBER(SEARCH(AL$1,$D770)),"T","")</f>
        <v/>
      </c>
      <c r="AM770" t="str">
        <f>IF(ISNUMBER(SEARCH(AM$1,$D770)),"T","")</f>
        <v/>
      </c>
      <c r="AN770" t="str">
        <f>IF(ISNUMBER(SEARCH(AN$1,$D770)),"T","")</f>
        <v/>
      </c>
      <c r="AO770" t="str">
        <f>IF(ISNUMBER(SEARCH(AO$1,$D770)),"T","")</f>
        <v/>
      </c>
      <c r="AP770" t="str">
        <f>IF(ISNUMBER(SEARCH(AP$1,$D770)),"T","")</f>
        <v/>
      </c>
      <c r="AQ770" t="str">
        <f>IF(ISNUMBER(SEARCH(AQ$1,$D770)),"T","")</f>
        <v>T</v>
      </c>
      <c r="AR770" t="str">
        <f>IF(ISNUMBER(SEARCH(AR$1,$D770)),"T","")</f>
        <v/>
      </c>
      <c r="AS770" t="str">
        <f>IF(ISNUMBER(SEARCH(AS$1,$D770)),"T","")</f>
        <v/>
      </c>
      <c r="AT770" t="str">
        <f>IF(ISNUMBER(SEARCH(AT$1,$D770)),"T","")</f>
        <v/>
      </c>
      <c r="AU770" t="str">
        <f>IF(ISNUMBER(SEARCH(AU$1,$D770)),"T","")</f>
        <v/>
      </c>
      <c r="AV770" t="str">
        <f>IF(ISNUMBER(SEARCH(AV$1,$D770)),"T","")</f>
        <v/>
      </c>
    </row>
    <row r="771" spans="1:48" x14ac:dyDescent="0.85">
      <c r="A771">
        <v>170</v>
      </c>
      <c r="B771" t="s">
        <v>403</v>
      </c>
      <c r="C771" t="s">
        <v>405</v>
      </c>
      <c r="D771" t="s">
        <v>404</v>
      </c>
      <c r="E771">
        <v>2</v>
      </c>
      <c r="F771">
        <v>75</v>
      </c>
      <c r="G771">
        <v>38</v>
      </c>
      <c r="H771">
        <v>38</v>
      </c>
      <c r="I771">
        <v>56</v>
      </c>
      <c r="J771">
        <v>56</v>
      </c>
      <c r="K771">
        <v>67</v>
      </c>
      <c r="L771">
        <f>MAX(G771,I771)</f>
        <v>56</v>
      </c>
      <c r="M771">
        <f>MIN(H771,J771)</f>
        <v>38</v>
      </c>
      <c r="N771" s="1">
        <f>(F771*2+31)/2+60</f>
        <v>150.5</v>
      </c>
      <c r="O771" s="1">
        <f>(L771*2+31)/2+5</f>
        <v>76.5</v>
      </c>
      <c r="P771" s="1">
        <f>(M771*2+31)/2+5</f>
        <v>58.5</v>
      </c>
      <c r="Q771" s="1">
        <f>N771*P771</f>
        <v>8804.25</v>
      </c>
      <c r="R771" s="1">
        <f>((H771*2+31)/2+5)*N771</f>
        <v>8804.25</v>
      </c>
      <c r="S771" s="1">
        <f>((J771*2+31)/2+5)*N771</f>
        <v>11513.25</v>
      </c>
      <c r="T771" s="1">
        <v>141.58844831542089</v>
      </c>
      <c r="U771" s="1">
        <f>IF(T771&lt;200, 0, T771)</f>
        <v>0</v>
      </c>
      <c r="V771" s="5">
        <f>U771*O771</f>
        <v>0</v>
      </c>
      <c r="W771" s="2">
        <f>Q771/(constants!$B$1 * constants!$B$2 * (110/250) * AVERAGE(0.8, 1) * 1.5)</f>
        <v>1.3489141168309298</v>
      </c>
      <c r="X771" s="3">
        <v>0.3336573285050477</v>
      </c>
      <c r="Y771" s="1">
        <f>(W771+X771)*O771</f>
        <v>128.71671556820229</v>
      </c>
      <c r="Z771" s="7">
        <v>1.1000000000000001</v>
      </c>
      <c r="AA771" s="7">
        <v>1</v>
      </c>
      <c r="AB771" s="1">
        <f>Y771*Z771*AA771</f>
        <v>141.58838712502254</v>
      </c>
      <c r="AC771" t="str">
        <f>CONCATENATE("https://wiki.52poke.com/wiki/", B771)</f>
        <v>https://wiki.52poke.com/wiki/灯笼鱼</v>
      </c>
      <c r="AD771" s="6">
        <f>(T771-AB771)^2</f>
        <v>3.7442648508916787E-9</v>
      </c>
      <c r="AE771" t="str">
        <f>IF(ISNUMBER(SEARCH(AE$1,$D771)),"T","")</f>
        <v/>
      </c>
      <c r="AF771" t="str">
        <f>IF(ISNUMBER(SEARCH(AF$1,$D771)),"T","")</f>
        <v/>
      </c>
      <c r="AG771" t="str">
        <f>IF(ISNUMBER(SEARCH(AG$1,$D771)),"T","")</f>
        <v>T</v>
      </c>
      <c r="AH771" t="str">
        <f>IF(ISNUMBER(SEARCH(AH$1,$D771)),"T","")</f>
        <v/>
      </c>
      <c r="AI771" t="str">
        <f>IF(ISNUMBER(SEARCH(AI$1,$D771)),"T","")</f>
        <v>T</v>
      </c>
      <c r="AJ771" t="str">
        <f>IF(ISNUMBER(SEARCH(AJ$1,$D771)),"T","")</f>
        <v/>
      </c>
      <c r="AK771" t="str">
        <f>IF(ISNUMBER(SEARCH(AK$1,$D771)),"T","")</f>
        <v/>
      </c>
      <c r="AL771" t="str">
        <f>IF(ISNUMBER(SEARCH(AL$1,$D771)),"T","")</f>
        <v/>
      </c>
      <c r="AM771" t="str">
        <f>IF(ISNUMBER(SEARCH(AM$1,$D771)),"T","")</f>
        <v/>
      </c>
      <c r="AN771" t="str">
        <f>IF(ISNUMBER(SEARCH(AN$1,$D771)),"T","")</f>
        <v/>
      </c>
      <c r="AO771" t="str">
        <f>IF(ISNUMBER(SEARCH(AO$1,$D771)),"T","")</f>
        <v/>
      </c>
      <c r="AP771" t="str">
        <f>IF(ISNUMBER(SEARCH(AP$1,$D771)),"T","")</f>
        <v/>
      </c>
      <c r="AQ771" t="str">
        <f>IF(ISNUMBER(SEARCH(AQ$1,$D771)),"T","")</f>
        <v/>
      </c>
      <c r="AR771" t="str">
        <f>IF(ISNUMBER(SEARCH(AR$1,$D771)),"T","")</f>
        <v/>
      </c>
      <c r="AS771" t="str">
        <f>IF(ISNUMBER(SEARCH(AS$1,$D771)),"T","")</f>
        <v/>
      </c>
      <c r="AT771" t="str">
        <f>IF(ISNUMBER(SEARCH(AT$1,$D771)),"T","")</f>
        <v/>
      </c>
      <c r="AU771" t="str">
        <f>IF(ISNUMBER(SEARCH(AU$1,$D771)),"T","")</f>
        <v/>
      </c>
      <c r="AV771" t="str">
        <f>IF(ISNUMBER(SEARCH(AV$1,$D771)),"T","")</f>
        <v/>
      </c>
    </row>
    <row r="772" spans="1:48" x14ac:dyDescent="0.85">
      <c r="A772">
        <v>595</v>
      </c>
      <c r="B772" t="s">
        <v>1323</v>
      </c>
      <c r="C772" t="s">
        <v>1325</v>
      </c>
      <c r="D772" t="s">
        <v>1324</v>
      </c>
      <c r="E772">
        <v>5</v>
      </c>
      <c r="F772">
        <v>50</v>
      </c>
      <c r="G772">
        <v>47</v>
      </c>
      <c r="H772">
        <v>50</v>
      </c>
      <c r="I772">
        <v>57</v>
      </c>
      <c r="J772">
        <v>50</v>
      </c>
      <c r="K772">
        <v>65</v>
      </c>
      <c r="L772">
        <f>MAX(G772,I772)</f>
        <v>57</v>
      </c>
      <c r="M772">
        <f>MIN(H772,J772)</f>
        <v>50</v>
      </c>
      <c r="N772" s="1">
        <f>(F772*2+31)/2+60</f>
        <v>125.5</v>
      </c>
      <c r="O772" s="1">
        <f>(L772*2+31)/2+5</f>
        <v>77.5</v>
      </c>
      <c r="P772" s="1">
        <f>(M772*2+31)/2+5</f>
        <v>70.5</v>
      </c>
      <c r="Q772" s="1">
        <f>N772*P772</f>
        <v>8847.75</v>
      </c>
      <c r="R772" s="1">
        <f>((H772*2+31)/2+5)*N772</f>
        <v>8847.75</v>
      </c>
      <c r="S772" s="1">
        <f>((J772*2+31)/2+5)*N772</f>
        <v>8847.75</v>
      </c>
      <c r="T772" s="1">
        <v>141.4991292481896</v>
      </c>
      <c r="U772" s="1">
        <f>IF(T772&lt;200, 0, T772)</f>
        <v>0</v>
      </c>
      <c r="V772" s="5">
        <f>U772*O772</f>
        <v>0</v>
      </c>
      <c r="W772" s="2">
        <f>Q772/(constants!$B$1 * constants!$B$2 * (110/250) * AVERAGE(0.8, 1) * 1.5)</f>
        <v>1.3555788258160386</v>
      </c>
      <c r="X772" s="3">
        <v>0.30423427625593147</v>
      </c>
      <c r="Y772" s="1">
        <f>(W772+X772)*O772</f>
        <v>128.63551541057768</v>
      </c>
      <c r="Z772" s="7">
        <v>1.1000000000000001</v>
      </c>
      <c r="AA772" s="7">
        <v>1</v>
      </c>
      <c r="AB772" s="1">
        <f>Y772*Z772*AA772</f>
        <v>141.49906695163546</v>
      </c>
      <c r="AC772" t="str">
        <f>CONCATENATE("https://wiki.52poke.com/wiki/", B772)</f>
        <v>https://wiki.52poke.com/wiki/电电虫</v>
      </c>
      <c r="AD772" s="6">
        <f>(T772-AB772)^2</f>
        <v>3.8808606587313302E-9</v>
      </c>
      <c r="AE772" t="str">
        <f>IF(ISNUMBER(SEARCH(AE$1,$D772)),"T","")</f>
        <v/>
      </c>
      <c r="AF772" t="str">
        <f>IF(ISNUMBER(SEARCH(AF$1,$D772)),"T","")</f>
        <v/>
      </c>
      <c r="AG772" t="str">
        <f>IF(ISNUMBER(SEARCH(AG$1,$D772)),"T","")</f>
        <v/>
      </c>
      <c r="AH772" t="str">
        <f>IF(ISNUMBER(SEARCH(AH$1,$D772)),"T","")</f>
        <v/>
      </c>
      <c r="AI772" t="str">
        <f>IF(ISNUMBER(SEARCH(AI$1,$D772)),"T","")</f>
        <v>T</v>
      </c>
      <c r="AJ772" t="str">
        <f>IF(ISNUMBER(SEARCH(AJ$1,$D772)),"T","")</f>
        <v/>
      </c>
      <c r="AK772" t="str">
        <f>IF(ISNUMBER(SEARCH(AK$1,$D772)),"T","")</f>
        <v/>
      </c>
      <c r="AL772" t="str">
        <f>IF(ISNUMBER(SEARCH(AL$1,$D772)),"T","")</f>
        <v/>
      </c>
      <c r="AM772" t="str">
        <f>IF(ISNUMBER(SEARCH(AM$1,$D772)),"T","")</f>
        <v/>
      </c>
      <c r="AN772" t="str">
        <f>IF(ISNUMBER(SEARCH(AN$1,$D772)),"T","")</f>
        <v/>
      </c>
      <c r="AO772" t="str">
        <f>IF(ISNUMBER(SEARCH(AO$1,$D772)),"T","")</f>
        <v/>
      </c>
      <c r="AP772" t="str">
        <f>IF(ISNUMBER(SEARCH(AP$1,$D772)),"T","")</f>
        <v>T</v>
      </c>
      <c r="AQ772" t="str">
        <f>IF(ISNUMBER(SEARCH(AQ$1,$D772)),"T","")</f>
        <v/>
      </c>
      <c r="AR772" t="str">
        <f>IF(ISNUMBER(SEARCH(AR$1,$D772)),"T","")</f>
        <v/>
      </c>
      <c r="AS772" t="str">
        <f>IF(ISNUMBER(SEARCH(AS$1,$D772)),"T","")</f>
        <v/>
      </c>
      <c r="AT772" t="str">
        <f>IF(ISNUMBER(SEARCH(AT$1,$D772)),"T","")</f>
        <v/>
      </c>
      <c r="AU772" t="str">
        <f>IF(ISNUMBER(SEARCH(AU$1,$D772)),"T","")</f>
        <v/>
      </c>
      <c r="AV772" t="str">
        <f>IF(ISNUMBER(SEARCH(AV$1,$D772)),"T","")</f>
        <v/>
      </c>
    </row>
    <row r="773" spans="1:48" x14ac:dyDescent="0.85">
      <c r="A773">
        <v>111</v>
      </c>
      <c r="B773" t="s">
        <v>272</v>
      </c>
      <c r="C773" t="s">
        <v>274</v>
      </c>
      <c r="D773" t="s">
        <v>273</v>
      </c>
      <c r="E773">
        <v>1</v>
      </c>
      <c r="F773">
        <v>80</v>
      </c>
      <c r="G773">
        <v>85</v>
      </c>
      <c r="H773">
        <v>95</v>
      </c>
      <c r="I773">
        <v>30</v>
      </c>
      <c r="J773">
        <v>30</v>
      </c>
      <c r="K773">
        <v>25</v>
      </c>
      <c r="L773">
        <f>MAX(G773,I773)</f>
        <v>85</v>
      </c>
      <c r="M773">
        <f>MIN(H773,J773)</f>
        <v>30</v>
      </c>
      <c r="N773" s="1">
        <f>(F773*2+31)/2+60</f>
        <v>155.5</v>
      </c>
      <c r="O773" s="1">
        <f>(L773*2+31)/2+5</f>
        <v>105.5</v>
      </c>
      <c r="P773" s="1">
        <f>(M773*2+31)/2+5</f>
        <v>50.5</v>
      </c>
      <c r="Q773" s="1">
        <f>N773*P773</f>
        <v>7852.75</v>
      </c>
      <c r="R773" s="1">
        <f>((H773*2+31)/2+5)*N773</f>
        <v>17960.25</v>
      </c>
      <c r="S773" s="1">
        <f>((J773*2+31)/2+5)*N773</f>
        <v>7852.75</v>
      </c>
      <c r="T773" s="1">
        <v>141.3211532553216</v>
      </c>
      <c r="U773" s="1">
        <f>IF(T773&lt;200, 0, T773)</f>
        <v>0</v>
      </c>
      <c r="V773" s="5">
        <f>U773*O773</f>
        <v>0</v>
      </c>
      <c r="W773" s="2">
        <f>Q773/(constants!$B$1 * constants!$B$2 * (110/250) * AVERAGE(0.8, 1) * 1.5)</f>
        <v>1.2031331835129719</v>
      </c>
      <c r="X773" s="3">
        <v>1.4627074896996106E-2</v>
      </c>
      <c r="Y773" s="1">
        <f>(W773+X773)*O773</f>
        <v>128.47370726225162</v>
      </c>
      <c r="Z773" s="7">
        <v>1.1000000000000001</v>
      </c>
      <c r="AA773" s="7">
        <v>1</v>
      </c>
      <c r="AB773" s="1">
        <f>Y773*Z773*AA773</f>
        <v>141.32107798847679</v>
      </c>
      <c r="AC773" t="str">
        <f>CONCATENATE("https://wiki.52poke.com/wiki/", B773)</f>
        <v>https://wiki.52poke.com/wiki/独角犀牛</v>
      </c>
      <c r="AD773" s="6">
        <f>(T773-AB773)^2</f>
        <v>5.6650979287332952E-9</v>
      </c>
      <c r="AE773" t="str">
        <f>IF(ISNUMBER(SEARCH(AE$1,$D773)),"T","")</f>
        <v/>
      </c>
      <c r="AF773" t="str">
        <f>IF(ISNUMBER(SEARCH(AF$1,$D773)),"T","")</f>
        <v/>
      </c>
      <c r="AG773" t="str">
        <f>IF(ISNUMBER(SEARCH(AG$1,$D773)),"T","")</f>
        <v/>
      </c>
      <c r="AH773" t="str">
        <f>IF(ISNUMBER(SEARCH(AH$1,$D773)),"T","")</f>
        <v/>
      </c>
      <c r="AI773" t="str">
        <f>IF(ISNUMBER(SEARCH(AI$1,$D773)),"T","")</f>
        <v/>
      </c>
      <c r="AJ773" t="str">
        <f>IF(ISNUMBER(SEARCH(AJ$1,$D773)),"T","")</f>
        <v/>
      </c>
      <c r="AK773" t="str">
        <f>IF(ISNUMBER(SEARCH(AK$1,$D773)),"T","")</f>
        <v/>
      </c>
      <c r="AL773" t="str">
        <f>IF(ISNUMBER(SEARCH(AL$1,$D773)),"T","")</f>
        <v/>
      </c>
      <c r="AM773" t="str">
        <f>IF(ISNUMBER(SEARCH(AM$1,$D773)),"T","")</f>
        <v>T</v>
      </c>
      <c r="AN773" t="str">
        <f>IF(ISNUMBER(SEARCH(AN$1,$D773)),"T","")</f>
        <v/>
      </c>
      <c r="AO773" t="str">
        <f>IF(ISNUMBER(SEARCH(AO$1,$D773)),"T","")</f>
        <v/>
      </c>
      <c r="AP773" t="str">
        <f>IF(ISNUMBER(SEARCH(AP$1,$D773)),"T","")</f>
        <v/>
      </c>
      <c r="AQ773" t="str">
        <f>IF(ISNUMBER(SEARCH(AQ$1,$D773)),"T","")</f>
        <v>T</v>
      </c>
      <c r="AR773" t="str">
        <f>IF(ISNUMBER(SEARCH(AR$1,$D773)),"T","")</f>
        <v/>
      </c>
      <c r="AS773" t="str">
        <f>IF(ISNUMBER(SEARCH(AS$1,$D773)),"T","")</f>
        <v/>
      </c>
      <c r="AT773" t="str">
        <f>IF(ISNUMBER(SEARCH(AT$1,$D773)),"T","")</f>
        <v/>
      </c>
      <c r="AU773" t="str">
        <f>IF(ISNUMBER(SEARCH(AU$1,$D773)),"T","")</f>
        <v/>
      </c>
      <c r="AV773" t="str">
        <f>IF(ISNUMBER(SEARCH(AV$1,$D773)),"T","")</f>
        <v/>
      </c>
    </row>
    <row r="774" spans="1:48" x14ac:dyDescent="0.85">
      <c r="A774">
        <v>325</v>
      </c>
      <c r="B774" t="s">
        <v>748</v>
      </c>
      <c r="C774" t="s">
        <v>749</v>
      </c>
      <c r="D774" t="s">
        <v>160</v>
      </c>
      <c r="E774">
        <v>3</v>
      </c>
      <c r="F774">
        <v>60</v>
      </c>
      <c r="G774">
        <v>25</v>
      </c>
      <c r="H774">
        <v>35</v>
      </c>
      <c r="I774">
        <v>70</v>
      </c>
      <c r="J774">
        <v>80</v>
      </c>
      <c r="K774">
        <v>60</v>
      </c>
      <c r="L774">
        <f>MAX(G774,I774)</f>
        <v>70</v>
      </c>
      <c r="M774">
        <f>MIN(H774,J774)</f>
        <v>35</v>
      </c>
      <c r="N774" s="1">
        <f>(F774*2+31)/2+60</f>
        <v>135.5</v>
      </c>
      <c r="O774" s="1">
        <f>(L774*2+31)/2+5</f>
        <v>90.5</v>
      </c>
      <c r="P774" s="1">
        <f>(M774*2+31)/2+5</f>
        <v>55.5</v>
      </c>
      <c r="Q774" s="1">
        <f>N774*P774</f>
        <v>7520.25</v>
      </c>
      <c r="R774" s="1">
        <f>((H774*2+31)/2+5)*N774</f>
        <v>7520.25</v>
      </c>
      <c r="S774" s="1">
        <f>((J774*2+31)/2+5)*N774</f>
        <v>13617.75</v>
      </c>
      <c r="T774" s="1">
        <v>141.26046974391716</v>
      </c>
      <c r="U774" s="1">
        <f>IF(T774&lt;200, 0, T774)</f>
        <v>0</v>
      </c>
      <c r="V774" s="5">
        <f>U774*O774</f>
        <v>0</v>
      </c>
      <c r="W774" s="2">
        <f>Q774/(constants!$B$1 * constants!$B$2 * (110/250) * AVERAGE(0.8, 1) * 1.5)</f>
        <v>1.1521902929946104</v>
      </c>
      <c r="X774" s="3">
        <v>0.26679923902285019</v>
      </c>
      <c r="Y774" s="1">
        <f>(W774+X774)*O774</f>
        <v>128.41855264758019</v>
      </c>
      <c r="Z774" s="7">
        <v>1.1000000000000001</v>
      </c>
      <c r="AA774" s="7">
        <v>1</v>
      </c>
      <c r="AB774" s="1">
        <f>Y774*Z774*AA774</f>
        <v>141.26040791233822</v>
      </c>
      <c r="AC774" t="str">
        <f>CONCATENATE("https://wiki.52poke.com/wiki/", B774)</f>
        <v>https://wiki.52poke.com/wiki/跳跳猪</v>
      </c>
      <c r="AD774" s="6">
        <f>(T774-AB774)^2</f>
        <v>3.8231441532822322E-9</v>
      </c>
      <c r="AE774" t="str">
        <f>IF(ISNUMBER(SEARCH(AE$1,$D774)),"T","")</f>
        <v/>
      </c>
      <c r="AF774" t="str">
        <f>IF(ISNUMBER(SEARCH(AF$1,$D774)),"T","")</f>
        <v/>
      </c>
      <c r="AG774" t="str">
        <f>IF(ISNUMBER(SEARCH(AG$1,$D774)),"T","")</f>
        <v/>
      </c>
      <c r="AH774" t="str">
        <f>IF(ISNUMBER(SEARCH(AH$1,$D774)),"T","")</f>
        <v/>
      </c>
      <c r="AI774" t="str">
        <f>IF(ISNUMBER(SEARCH(AI$1,$D774)),"T","")</f>
        <v/>
      </c>
      <c r="AJ774" t="str">
        <f>IF(ISNUMBER(SEARCH(AJ$1,$D774)),"T","")</f>
        <v/>
      </c>
      <c r="AK774" t="str">
        <f>IF(ISNUMBER(SEARCH(AK$1,$D774)),"T","")</f>
        <v/>
      </c>
      <c r="AL774" t="str">
        <f>IF(ISNUMBER(SEARCH(AL$1,$D774)),"T","")</f>
        <v/>
      </c>
      <c r="AM774" t="str">
        <f>IF(ISNUMBER(SEARCH(AM$1,$D774)),"T","")</f>
        <v/>
      </c>
      <c r="AN774" t="str">
        <f>IF(ISNUMBER(SEARCH(AN$1,$D774)),"T","")</f>
        <v/>
      </c>
      <c r="AO774" t="str">
        <f>IF(ISNUMBER(SEARCH(AO$1,$D774)),"T","")</f>
        <v>T</v>
      </c>
      <c r="AP774" t="str">
        <f>IF(ISNUMBER(SEARCH(AP$1,$D774)),"T","")</f>
        <v/>
      </c>
      <c r="AQ774" t="str">
        <f>IF(ISNUMBER(SEARCH(AQ$1,$D774)),"T","")</f>
        <v/>
      </c>
      <c r="AR774" t="str">
        <f>IF(ISNUMBER(SEARCH(AR$1,$D774)),"T","")</f>
        <v/>
      </c>
      <c r="AS774" t="str">
        <f>IF(ISNUMBER(SEARCH(AS$1,$D774)),"T","")</f>
        <v/>
      </c>
      <c r="AT774" t="str">
        <f>IF(ISNUMBER(SEARCH(AT$1,$D774)),"T","")</f>
        <v/>
      </c>
      <c r="AU774" t="str">
        <f>IF(ISNUMBER(SEARCH(AU$1,$D774)),"T","")</f>
        <v/>
      </c>
      <c r="AV774" t="str">
        <f>IF(ISNUMBER(SEARCH(AV$1,$D774)),"T","")</f>
        <v/>
      </c>
    </row>
    <row r="775" spans="1:48" x14ac:dyDescent="0.85">
      <c r="A775">
        <v>35</v>
      </c>
      <c r="B775" t="s">
        <v>91</v>
      </c>
      <c r="C775" t="s">
        <v>93</v>
      </c>
      <c r="D775" t="s">
        <v>92</v>
      </c>
      <c r="E775">
        <v>1</v>
      </c>
      <c r="F775">
        <v>70</v>
      </c>
      <c r="G775">
        <v>45</v>
      </c>
      <c r="H775">
        <v>48</v>
      </c>
      <c r="I775">
        <v>60</v>
      </c>
      <c r="J775">
        <v>65</v>
      </c>
      <c r="K775">
        <v>35</v>
      </c>
      <c r="L775">
        <f>MAX(G775,I775)</f>
        <v>60</v>
      </c>
      <c r="M775">
        <f>MIN(H775,J775)</f>
        <v>48</v>
      </c>
      <c r="N775" s="1">
        <f>(F775*2+31)/2+60</f>
        <v>145.5</v>
      </c>
      <c r="O775" s="1">
        <f>(L775*2+31)/2+5</f>
        <v>80.5</v>
      </c>
      <c r="P775" s="1">
        <f>(M775*2+31)/2+5</f>
        <v>68.5</v>
      </c>
      <c r="Q775" s="1">
        <f>N775*P775</f>
        <v>9966.75</v>
      </c>
      <c r="R775" s="1">
        <f>((H775*2+31)/2+5)*N775</f>
        <v>9966.75</v>
      </c>
      <c r="S775" s="1">
        <f>((J775*2+31)/2+5)*N775</f>
        <v>12440.25</v>
      </c>
      <c r="T775" s="1">
        <v>141.17139723990246</v>
      </c>
      <c r="U775" s="1">
        <f>IF(T775&lt;200, 0, T775)</f>
        <v>0</v>
      </c>
      <c r="V775" s="5">
        <f>U775*O775</f>
        <v>0</v>
      </c>
      <c r="W775" s="2">
        <f>Q775/(constants!$B$1 * constants!$B$2 * (110/250) * AVERAGE(0.8, 1) * 1.5)</f>
        <v>1.5270227190191861</v>
      </c>
      <c r="X775" s="3">
        <v>6.7232778982626806E-2</v>
      </c>
      <c r="Y775" s="1">
        <f>(W775+X775)*O775</f>
        <v>128.33756758914595</v>
      </c>
      <c r="Z775" s="7">
        <v>1.1000000000000001</v>
      </c>
      <c r="AA775" s="7">
        <v>1</v>
      </c>
      <c r="AB775" s="1">
        <f>Y775*Z775*AA775</f>
        <v>141.17132434806055</v>
      </c>
      <c r="AC775" t="str">
        <f>CONCATENATE("https://wiki.52poke.com/wiki/", B775)</f>
        <v>https://wiki.52poke.com/wiki/皮皮</v>
      </c>
      <c r="AD775" s="6">
        <f>(T775-AB775)^2</f>
        <v>5.3132206170251457E-9</v>
      </c>
      <c r="AE775" t="str">
        <f>IF(ISNUMBER(SEARCH(AE$1,$D775)),"T","")</f>
        <v/>
      </c>
      <c r="AF775" t="str">
        <f>IF(ISNUMBER(SEARCH(AF$1,$D775)),"T","")</f>
        <v/>
      </c>
      <c r="AG775" t="str">
        <f>IF(ISNUMBER(SEARCH(AG$1,$D775)),"T","")</f>
        <v/>
      </c>
      <c r="AH775" t="str">
        <f>IF(ISNUMBER(SEARCH(AH$1,$D775)),"T","")</f>
        <v/>
      </c>
      <c r="AI775" t="str">
        <f>IF(ISNUMBER(SEARCH(AI$1,$D775)),"T","")</f>
        <v/>
      </c>
      <c r="AJ775" t="str">
        <f>IF(ISNUMBER(SEARCH(AJ$1,$D775)),"T","")</f>
        <v/>
      </c>
      <c r="AK775" t="str">
        <f>IF(ISNUMBER(SEARCH(AK$1,$D775)),"T","")</f>
        <v/>
      </c>
      <c r="AL775" t="str">
        <f>IF(ISNUMBER(SEARCH(AL$1,$D775)),"T","")</f>
        <v/>
      </c>
      <c r="AM775" t="str">
        <f>IF(ISNUMBER(SEARCH(AM$1,$D775)),"T","")</f>
        <v/>
      </c>
      <c r="AN775" t="str">
        <f>IF(ISNUMBER(SEARCH(AN$1,$D775)),"T","")</f>
        <v/>
      </c>
      <c r="AO775" t="str">
        <f>IF(ISNUMBER(SEARCH(AO$1,$D775)),"T","")</f>
        <v/>
      </c>
      <c r="AP775" t="str">
        <f>IF(ISNUMBER(SEARCH(AP$1,$D775)),"T","")</f>
        <v/>
      </c>
      <c r="AQ775" t="str">
        <f>IF(ISNUMBER(SEARCH(AQ$1,$D775)),"T","")</f>
        <v/>
      </c>
      <c r="AR775" t="str">
        <f>IF(ISNUMBER(SEARCH(AR$1,$D775)),"T","")</f>
        <v/>
      </c>
      <c r="AS775" t="str">
        <f>IF(ISNUMBER(SEARCH(AS$1,$D775)),"T","")</f>
        <v/>
      </c>
      <c r="AT775" t="str">
        <f>IF(ISNUMBER(SEARCH(AT$1,$D775)),"T","")</f>
        <v/>
      </c>
      <c r="AU775" t="str">
        <f>IF(ISNUMBER(SEARCH(AU$1,$D775)),"T","")</f>
        <v/>
      </c>
      <c r="AV775" t="str">
        <f>IF(ISNUMBER(SEARCH(AV$1,$D775)),"T","")</f>
        <v>T</v>
      </c>
    </row>
    <row r="776" spans="1:48" x14ac:dyDescent="0.85">
      <c r="A776">
        <v>498</v>
      </c>
      <c r="B776" t="s">
        <v>1121</v>
      </c>
      <c r="C776" t="s">
        <v>1122</v>
      </c>
      <c r="D776" t="s">
        <v>17</v>
      </c>
      <c r="E776">
        <v>5</v>
      </c>
      <c r="F776">
        <v>65</v>
      </c>
      <c r="G776">
        <v>63</v>
      </c>
      <c r="H776">
        <v>45</v>
      </c>
      <c r="I776">
        <v>45</v>
      </c>
      <c r="J776">
        <v>45</v>
      </c>
      <c r="K776">
        <v>45</v>
      </c>
      <c r="L776">
        <f>MAX(G776,I776)</f>
        <v>63</v>
      </c>
      <c r="M776">
        <f>MIN(H776,J776)</f>
        <v>45</v>
      </c>
      <c r="N776" s="1">
        <f>(F776*2+31)/2+60</f>
        <v>140.5</v>
      </c>
      <c r="O776" s="1">
        <f>(L776*2+31)/2+5</f>
        <v>83.5</v>
      </c>
      <c r="P776" s="1">
        <f>(M776*2+31)/2+5</f>
        <v>65.5</v>
      </c>
      <c r="Q776" s="1">
        <f>N776*P776</f>
        <v>9202.75</v>
      </c>
      <c r="R776" s="1">
        <f>((H776*2+31)/2+5)*N776</f>
        <v>9202.75</v>
      </c>
      <c r="S776" s="1">
        <f>((J776*2+31)/2+5)*N776</f>
        <v>9202.75</v>
      </c>
      <c r="T776" s="1">
        <v>140.79300178484402</v>
      </c>
      <c r="U776" s="1">
        <f>IF(T776&lt;200, 0, T776)</f>
        <v>0</v>
      </c>
      <c r="V776" s="5">
        <f>U776*O776</f>
        <v>0</v>
      </c>
      <c r="W776" s="2">
        <f>Q776/(constants!$B$1 * constants!$B$2 * (110/250) * AVERAGE(0.8, 1) * 1.5)</f>
        <v>1.4099689796025601</v>
      </c>
      <c r="X776" s="3">
        <v>0.12288820028074476</v>
      </c>
      <c r="Y776" s="1">
        <f>(W776+X776)*O776</f>
        <v>127.99357452025595</v>
      </c>
      <c r="Z776" s="7">
        <v>1.1000000000000001</v>
      </c>
      <c r="AA776" s="7">
        <v>1</v>
      </c>
      <c r="AB776" s="1">
        <f>Y776*Z776*AA776</f>
        <v>140.79293197228156</v>
      </c>
      <c r="AC776" t="str">
        <f>CONCATENATE("https://wiki.52poke.com/wiki/", B776)</f>
        <v>https://wiki.52poke.com/wiki/暖暖猪</v>
      </c>
      <c r="AD776" s="6">
        <f>(T776-AB776)^2</f>
        <v>4.8737938769636759E-9</v>
      </c>
      <c r="AE776" t="str">
        <f>IF(ISNUMBER(SEARCH(AE$1,$D776)),"T","")</f>
        <v/>
      </c>
      <c r="AF776" t="str">
        <f>IF(ISNUMBER(SEARCH(AF$1,$D776)),"T","")</f>
        <v>T</v>
      </c>
      <c r="AG776" t="str">
        <f>IF(ISNUMBER(SEARCH(AG$1,$D776)),"T","")</f>
        <v/>
      </c>
      <c r="AH776" t="str">
        <f>IF(ISNUMBER(SEARCH(AH$1,$D776)),"T","")</f>
        <v/>
      </c>
      <c r="AI776" t="str">
        <f>IF(ISNUMBER(SEARCH(AI$1,$D776)),"T","")</f>
        <v/>
      </c>
      <c r="AJ776" t="str">
        <f>IF(ISNUMBER(SEARCH(AJ$1,$D776)),"T","")</f>
        <v/>
      </c>
      <c r="AK776" t="str">
        <f>IF(ISNUMBER(SEARCH(AK$1,$D776)),"T","")</f>
        <v/>
      </c>
      <c r="AL776" t="str">
        <f>IF(ISNUMBER(SEARCH(AL$1,$D776)),"T","")</f>
        <v/>
      </c>
      <c r="AM776" t="str">
        <f>IF(ISNUMBER(SEARCH(AM$1,$D776)),"T","")</f>
        <v/>
      </c>
      <c r="AN776" t="str">
        <f>IF(ISNUMBER(SEARCH(AN$1,$D776)),"T","")</f>
        <v/>
      </c>
      <c r="AO776" t="str">
        <f>IF(ISNUMBER(SEARCH(AO$1,$D776)),"T","")</f>
        <v/>
      </c>
      <c r="AP776" t="str">
        <f>IF(ISNUMBER(SEARCH(AP$1,$D776)),"T","")</f>
        <v/>
      </c>
      <c r="AQ776" t="str">
        <f>IF(ISNUMBER(SEARCH(AQ$1,$D776)),"T","")</f>
        <v/>
      </c>
      <c r="AR776" t="str">
        <f>IF(ISNUMBER(SEARCH(AR$1,$D776)),"T","")</f>
        <v/>
      </c>
      <c r="AS776" t="str">
        <f>IF(ISNUMBER(SEARCH(AS$1,$D776)),"T","")</f>
        <v/>
      </c>
      <c r="AT776" t="str">
        <f>IF(ISNUMBER(SEARCH(AT$1,$D776)),"T","")</f>
        <v/>
      </c>
      <c r="AU776" t="str">
        <f>IF(ISNUMBER(SEARCH(AU$1,$D776)),"T","")</f>
        <v/>
      </c>
      <c r="AV776" t="str">
        <f>IF(ISNUMBER(SEARCH(AV$1,$D776)),"T","")</f>
        <v/>
      </c>
    </row>
    <row r="777" spans="1:48" x14ac:dyDescent="0.85">
      <c r="A777">
        <v>459</v>
      </c>
      <c r="B777" t="s">
        <v>1034</v>
      </c>
      <c r="C777" t="s">
        <v>1036</v>
      </c>
      <c r="D777" t="s">
        <v>1035</v>
      </c>
      <c r="E777">
        <v>4</v>
      </c>
      <c r="F777">
        <v>60</v>
      </c>
      <c r="G777">
        <v>62</v>
      </c>
      <c r="H777">
        <v>50</v>
      </c>
      <c r="I777">
        <v>62</v>
      </c>
      <c r="J777">
        <v>60</v>
      </c>
      <c r="K777">
        <v>40</v>
      </c>
      <c r="L777">
        <f>MAX(G777,I777)</f>
        <v>62</v>
      </c>
      <c r="M777">
        <f>MIN(H777,J777)</f>
        <v>50</v>
      </c>
      <c r="N777" s="1">
        <f>(F777*2+31)/2+60</f>
        <v>135.5</v>
      </c>
      <c r="O777" s="1">
        <f>(L777*2+31)/2+5</f>
        <v>82.5</v>
      </c>
      <c r="P777" s="1">
        <f>(M777*2+31)/2+5</f>
        <v>70.5</v>
      </c>
      <c r="Q777" s="1">
        <f>N777*P777</f>
        <v>9552.75</v>
      </c>
      <c r="R777" s="1">
        <f>((H777*2+31)/2+5)*N777</f>
        <v>9552.75</v>
      </c>
      <c r="S777" s="1">
        <f>((J777*2+31)/2+5)*N777</f>
        <v>10907.75</v>
      </c>
      <c r="T777" s="1">
        <v>140.74531315372565</v>
      </c>
      <c r="U777" s="1">
        <f>IF(T777&lt;200, 0, T777)</f>
        <v>0</v>
      </c>
      <c r="V777" s="5">
        <f>U777*O777</f>
        <v>0</v>
      </c>
      <c r="W777" s="2">
        <f>Q777/(constants!$B$1 * constants!$B$2 * (110/250) * AVERAGE(0.8, 1) * 1.5)</f>
        <v>1.4635930748850456</v>
      </c>
      <c r="X777" s="3">
        <v>8.7318677775235387E-2</v>
      </c>
      <c r="Y777" s="1">
        <f>(W777+X777)*O777</f>
        <v>127.95021959447318</v>
      </c>
      <c r="Z777" s="7">
        <v>1.1000000000000001</v>
      </c>
      <c r="AA777" s="7">
        <v>1</v>
      </c>
      <c r="AB777" s="1">
        <f>Y777*Z777*AA777</f>
        <v>140.74524155392052</v>
      </c>
      <c r="AC777" t="str">
        <f>CONCATENATE("https://wiki.52poke.com/wiki/", B777)</f>
        <v>https://wiki.52poke.com/wiki/雪笠怪</v>
      </c>
      <c r="AD777" s="6">
        <f>(T777-AB777)^2</f>
        <v>5.1265320939141244E-9</v>
      </c>
      <c r="AE777" t="str">
        <f>IF(ISNUMBER(SEARCH(AE$1,$D777)),"T","")</f>
        <v/>
      </c>
      <c r="AF777" t="str">
        <f>IF(ISNUMBER(SEARCH(AF$1,$D777)),"T","")</f>
        <v/>
      </c>
      <c r="AG777" t="str">
        <f>IF(ISNUMBER(SEARCH(AG$1,$D777)),"T","")</f>
        <v/>
      </c>
      <c r="AH777" t="str">
        <f>IF(ISNUMBER(SEARCH(AH$1,$D777)),"T","")</f>
        <v>T</v>
      </c>
      <c r="AI777" t="str">
        <f>IF(ISNUMBER(SEARCH(AI$1,$D777)),"T","")</f>
        <v/>
      </c>
      <c r="AJ777" t="str">
        <f>IF(ISNUMBER(SEARCH(AJ$1,$D777)),"T","")</f>
        <v>T</v>
      </c>
      <c r="AK777" t="str">
        <f>IF(ISNUMBER(SEARCH(AK$1,$D777)),"T","")</f>
        <v/>
      </c>
      <c r="AL777" t="str">
        <f>IF(ISNUMBER(SEARCH(AL$1,$D777)),"T","")</f>
        <v/>
      </c>
      <c r="AM777" t="str">
        <f>IF(ISNUMBER(SEARCH(AM$1,$D777)),"T","")</f>
        <v/>
      </c>
      <c r="AN777" t="str">
        <f>IF(ISNUMBER(SEARCH(AN$1,$D777)),"T","")</f>
        <v/>
      </c>
      <c r="AO777" t="str">
        <f>IF(ISNUMBER(SEARCH(AO$1,$D777)),"T","")</f>
        <v/>
      </c>
      <c r="AP777" t="str">
        <f>IF(ISNUMBER(SEARCH(AP$1,$D777)),"T","")</f>
        <v/>
      </c>
      <c r="AQ777" t="str">
        <f>IF(ISNUMBER(SEARCH(AQ$1,$D777)),"T","")</f>
        <v/>
      </c>
      <c r="AR777" t="str">
        <f>IF(ISNUMBER(SEARCH(AR$1,$D777)),"T","")</f>
        <v/>
      </c>
      <c r="AS777" t="str">
        <f>IF(ISNUMBER(SEARCH(AS$1,$D777)),"T","")</f>
        <v/>
      </c>
      <c r="AT777" t="str">
        <f>IF(ISNUMBER(SEARCH(AT$1,$D777)),"T","")</f>
        <v/>
      </c>
      <c r="AU777" t="str">
        <f>IF(ISNUMBER(SEARCH(AU$1,$D777)),"T","")</f>
        <v/>
      </c>
      <c r="AV777" t="str">
        <f>IF(ISNUMBER(SEARCH(AV$1,$D777)),"T","")</f>
        <v/>
      </c>
    </row>
    <row r="778" spans="1:48" x14ac:dyDescent="0.85">
      <c r="A778">
        <v>140</v>
      </c>
      <c r="B778" t="s">
        <v>337</v>
      </c>
      <c r="C778" t="s">
        <v>338</v>
      </c>
      <c r="D778" t="s">
        <v>333</v>
      </c>
      <c r="E778">
        <v>1</v>
      </c>
      <c r="F778">
        <v>30</v>
      </c>
      <c r="G778">
        <v>80</v>
      </c>
      <c r="H778">
        <v>90</v>
      </c>
      <c r="I778">
        <v>55</v>
      </c>
      <c r="J778">
        <v>45</v>
      </c>
      <c r="K778">
        <v>55</v>
      </c>
      <c r="L778">
        <f>MAX(G778,I778)</f>
        <v>80</v>
      </c>
      <c r="M778">
        <f>MIN(H778,J778)</f>
        <v>45</v>
      </c>
      <c r="N778" s="1">
        <f>(F778*2+31)/2+60</f>
        <v>105.5</v>
      </c>
      <c r="O778" s="1">
        <f>(L778*2+31)/2+5</f>
        <v>100.5</v>
      </c>
      <c r="P778" s="1">
        <f>(M778*2+31)/2+5</f>
        <v>65.5</v>
      </c>
      <c r="Q778" s="1">
        <f>N778*P778</f>
        <v>6910.25</v>
      </c>
      <c r="R778" s="1">
        <f>((H778*2+31)/2+5)*N778</f>
        <v>11657.75</v>
      </c>
      <c r="S778" s="1">
        <f>((J778*2+31)/2+5)*N778</f>
        <v>6910.25</v>
      </c>
      <c r="T778" s="1">
        <v>140.59169668270752</v>
      </c>
      <c r="U778" s="1">
        <f>IF(T778&lt;200, 0, T778)</f>
        <v>0</v>
      </c>
      <c r="V778" s="5">
        <f>U778*O778</f>
        <v>0</v>
      </c>
      <c r="W778" s="2">
        <f>Q778/(constants!$B$1 * constants!$B$2 * (110/250) * AVERAGE(0.8, 1) * 1.5)</f>
        <v>1.058731155502278</v>
      </c>
      <c r="X778" s="3">
        <v>0.21301586926956673</v>
      </c>
      <c r="Y778" s="1">
        <f>(W778+X778)*O778</f>
        <v>127.8105759895704</v>
      </c>
      <c r="Z778" s="7">
        <v>1.1000000000000001</v>
      </c>
      <c r="AA778" s="7">
        <v>1</v>
      </c>
      <c r="AB778" s="1">
        <f>Y778*Z778*AA778</f>
        <v>140.59163358852746</v>
      </c>
      <c r="AC778" t="str">
        <f>CONCATENATE("https://wiki.52poke.com/wiki/", B778)</f>
        <v>https://wiki.52poke.com/wiki/化石盔</v>
      </c>
      <c r="AD778" s="6">
        <f>(T778-AB778)^2</f>
        <v>3.9808755579070594E-9</v>
      </c>
      <c r="AE778" t="str">
        <f>IF(ISNUMBER(SEARCH(AE$1,$D778)),"T","")</f>
        <v/>
      </c>
      <c r="AF778" t="str">
        <f>IF(ISNUMBER(SEARCH(AF$1,$D778)),"T","")</f>
        <v/>
      </c>
      <c r="AG778" t="str">
        <f>IF(ISNUMBER(SEARCH(AG$1,$D778)),"T","")</f>
        <v>T</v>
      </c>
      <c r="AH778" t="str">
        <f>IF(ISNUMBER(SEARCH(AH$1,$D778)),"T","")</f>
        <v/>
      </c>
      <c r="AI778" t="str">
        <f>IF(ISNUMBER(SEARCH(AI$1,$D778)),"T","")</f>
        <v/>
      </c>
      <c r="AJ778" t="str">
        <f>IF(ISNUMBER(SEARCH(AJ$1,$D778)),"T","")</f>
        <v/>
      </c>
      <c r="AK778" t="str">
        <f>IF(ISNUMBER(SEARCH(AK$1,$D778)),"T","")</f>
        <v/>
      </c>
      <c r="AL778" t="str">
        <f>IF(ISNUMBER(SEARCH(AL$1,$D778)),"T","")</f>
        <v/>
      </c>
      <c r="AM778" t="str">
        <f>IF(ISNUMBER(SEARCH(AM$1,$D778)),"T","")</f>
        <v/>
      </c>
      <c r="AN778" t="str">
        <f>IF(ISNUMBER(SEARCH(AN$1,$D778)),"T","")</f>
        <v/>
      </c>
      <c r="AO778" t="str">
        <f>IF(ISNUMBER(SEARCH(AO$1,$D778)),"T","")</f>
        <v/>
      </c>
      <c r="AP778" t="str">
        <f>IF(ISNUMBER(SEARCH(AP$1,$D778)),"T","")</f>
        <v/>
      </c>
      <c r="AQ778" t="str">
        <f>IF(ISNUMBER(SEARCH(AQ$1,$D778)),"T","")</f>
        <v>T</v>
      </c>
      <c r="AR778" t="str">
        <f>IF(ISNUMBER(SEARCH(AR$1,$D778)),"T","")</f>
        <v/>
      </c>
      <c r="AS778" t="str">
        <f>IF(ISNUMBER(SEARCH(AS$1,$D778)),"T","")</f>
        <v/>
      </c>
      <c r="AT778" t="str">
        <f>IF(ISNUMBER(SEARCH(AT$1,$D778)),"T","")</f>
        <v/>
      </c>
      <c r="AU778" t="str">
        <f>IF(ISNUMBER(SEARCH(AU$1,$D778)),"T","")</f>
        <v/>
      </c>
      <c r="AV778" t="str">
        <f>IF(ISNUMBER(SEARCH(AV$1,$D778)),"T","")</f>
        <v/>
      </c>
    </row>
    <row r="779" spans="1:48" x14ac:dyDescent="0.85">
      <c r="A779">
        <v>592</v>
      </c>
      <c r="B779" t="s">
        <v>1316</v>
      </c>
      <c r="C779" t="s">
        <v>1318</v>
      </c>
      <c r="D779" t="s">
        <v>1317</v>
      </c>
      <c r="E779">
        <v>5</v>
      </c>
      <c r="F779">
        <v>55</v>
      </c>
      <c r="G779">
        <v>40</v>
      </c>
      <c r="H779">
        <v>50</v>
      </c>
      <c r="I779">
        <v>65</v>
      </c>
      <c r="J779">
        <v>85</v>
      </c>
      <c r="K779">
        <v>40</v>
      </c>
      <c r="L779">
        <f>MAX(G779,I779)</f>
        <v>65</v>
      </c>
      <c r="M779">
        <f>MIN(H779,J779)</f>
        <v>50</v>
      </c>
      <c r="N779" s="1">
        <f>(F779*2+31)/2+60</f>
        <v>130.5</v>
      </c>
      <c r="O779" s="1">
        <f>(L779*2+31)/2+5</f>
        <v>85.5</v>
      </c>
      <c r="P779" s="1">
        <f>(M779*2+31)/2+5</f>
        <v>70.5</v>
      </c>
      <c r="Q779" s="1">
        <f>N779*P779</f>
        <v>9200.25</v>
      </c>
      <c r="R779" s="1">
        <f>((H779*2+31)/2+5)*N779</f>
        <v>9200.25</v>
      </c>
      <c r="S779" s="1">
        <f>((J779*2+31)/2+5)*N779</f>
        <v>13767.75</v>
      </c>
      <c r="T779" s="1">
        <v>140.3941630779282</v>
      </c>
      <c r="U779" s="1">
        <f>IF(T779&lt;200, 0, T779)</f>
        <v>0</v>
      </c>
      <c r="V779" s="5">
        <f>U779*O779</f>
        <v>0</v>
      </c>
      <c r="W779" s="2">
        <f>Q779/(constants!$B$1 * constants!$B$2 * (110/250) * AVERAGE(0.8, 1) * 1.5)</f>
        <v>1.4095859503505421</v>
      </c>
      <c r="X779" s="3">
        <v>8.3174194387659828E-2</v>
      </c>
      <c r="Y779" s="1">
        <f>(W779+X779)*O779</f>
        <v>127.63099237511626</v>
      </c>
      <c r="Z779" s="7">
        <v>1.1000000000000001</v>
      </c>
      <c r="AA779" s="7">
        <v>1</v>
      </c>
      <c r="AB779" s="1">
        <f>Y779*Z779*AA779</f>
        <v>140.3940916126279</v>
      </c>
      <c r="AC779" t="str">
        <f>CONCATENATE("https://wiki.52poke.com/wiki/", B779)</f>
        <v>https://wiki.52poke.com/wiki/轻飘飘</v>
      </c>
      <c r="AD779" s="6">
        <f>(T779-AB779)^2</f>
        <v>5.1072891461757366E-9</v>
      </c>
      <c r="AE779" t="str">
        <f>IF(ISNUMBER(SEARCH(AE$1,$D779)),"T","")</f>
        <v/>
      </c>
      <c r="AF779" t="str">
        <f>IF(ISNUMBER(SEARCH(AF$1,$D779)),"T","")</f>
        <v/>
      </c>
      <c r="AG779" t="str">
        <f>IF(ISNUMBER(SEARCH(AG$1,$D779)),"T","")</f>
        <v>T</v>
      </c>
      <c r="AH779" t="str">
        <f>IF(ISNUMBER(SEARCH(AH$1,$D779)),"T","")</f>
        <v/>
      </c>
      <c r="AI779" t="str">
        <f>IF(ISNUMBER(SEARCH(AI$1,$D779)),"T","")</f>
        <v/>
      </c>
      <c r="AJ779" t="str">
        <f>IF(ISNUMBER(SEARCH(AJ$1,$D779)),"T","")</f>
        <v/>
      </c>
      <c r="AK779" t="str">
        <f>IF(ISNUMBER(SEARCH(AK$1,$D779)),"T","")</f>
        <v/>
      </c>
      <c r="AL779" t="str">
        <f>IF(ISNUMBER(SEARCH(AL$1,$D779)),"T","")</f>
        <v/>
      </c>
      <c r="AM779" t="str">
        <f>IF(ISNUMBER(SEARCH(AM$1,$D779)),"T","")</f>
        <v/>
      </c>
      <c r="AN779" t="str">
        <f>IF(ISNUMBER(SEARCH(AN$1,$D779)),"T","")</f>
        <v/>
      </c>
      <c r="AO779" t="str">
        <f>IF(ISNUMBER(SEARCH(AO$1,$D779)),"T","")</f>
        <v/>
      </c>
      <c r="AP779" t="str">
        <f>IF(ISNUMBER(SEARCH(AP$1,$D779)),"T","")</f>
        <v/>
      </c>
      <c r="AQ779" t="str">
        <f>IF(ISNUMBER(SEARCH(AQ$1,$D779)),"T","")</f>
        <v/>
      </c>
      <c r="AR779" t="str">
        <f>IF(ISNUMBER(SEARCH(AR$1,$D779)),"T","")</f>
        <v>T</v>
      </c>
      <c r="AS779" t="str">
        <f>IF(ISNUMBER(SEARCH(AS$1,$D779)),"T","")</f>
        <v/>
      </c>
      <c r="AT779" t="str">
        <f>IF(ISNUMBER(SEARCH(AT$1,$D779)),"T","")</f>
        <v/>
      </c>
      <c r="AU779" t="str">
        <f>IF(ISNUMBER(SEARCH(AU$1,$D779)),"T","")</f>
        <v/>
      </c>
      <c r="AV779" t="str">
        <f>IF(ISNUMBER(SEARCH(AV$1,$D779)),"T","")</f>
        <v/>
      </c>
    </row>
    <row r="780" spans="1:48" x14ac:dyDescent="0.85">
      <c r="A780">
        <v>422</v>
      </c>
      <c r="B780" t="s">
        <v>954</v>
      </c>
      <c r="C780" t="s">
        <v>955</v>
      </c>
      <c r="D780" t="s">
        <v>25</v>
      </c>
      <c r="E780">
        <v>4</v>
      </c>
      <c r="F780">
        <v>76</v>
      </c>
      <c r="G780">
        <v>48</v>
      </c>
      <c r="H780">
        <v>48</v>
      </c>
      <c r="I780">
        <v>57</v>
      </c>
      <c r="J780">
        <v>62</v>
      </c>
      <c r="K780">
        <v>34</v>
      </c>
      <c r="L780">
        <f>MAX(G780,I780)</f>
        <v>57</v>
      </c>
      <c r="M780">
        <f>MIN(H780,J780)</f>
        <v>48</v>
      </c>
      <c r="N780" s="1">
        <f>(F780*2+31)/2+60</f>
        <v>151.5</v>
      </c>
      <c r="O780" s="1">
        <f>(L780*2+31)/2+5</f>
        <v>77.5</v>
      </c>
      <c r="P780" s="1">
        <f>(M780*2+31)/2+5</f>
        <v>68.5</v>
      </c>
      <c r="Q780" s="1">
        <f>N780*P780</f>
        <v>10377.75</v>
      </c>
      <c r="R780" s="1">
        <f>((H780*2+31)/2+5)*N780</f>
        <v>10377.75</v>
      </c>
      <c r="S780" s="1">
        <f>((J780*2+31)/2+5)*N780</f>
        <v>12498.75</v>
      </c>
      <c r="T780" s="1">
        <v>140.1894153347622</v>
      </c>
      <c r="U780" s="1">
        <f>IF(T780&lt;200, 0, T780)</f>
        <v>0</v>
      </c>
      <c r="V780" s="5">
        <f>U780*O780</f>
        <v>0</v>
      </c>
      <c r="W780" s="2">
        <f>Q780/(constants!$B$1 * constants!$B$2 * (110/250) * AVERAGE(0.8, 1) * 1.5)</f>
        <v>1.589992728050905</v>
      </c>
      <c r="X780" s="3">
        <v>5.445703459491924E-2</v>
      </c>
      <c r="Y780" s="1">
        <f>(W780+X780)*O780</f>
        <v>127.44485660505137</v>
      </c>
      <c r="Z780" s="7">
        <v>1.1000000000000001</v>
      </c>
      <c r="AA780" s="7">
        <v>1</v>
      </c>
      <c r="AB780" s="1">
        <f>Y780*Z780*AA780</f>
        <v>140.18934226555652</v>
      </c>
      <c r="AC780" t="str">
        <f>CONCATENATE("https://wiki.52poke.com/wiki/", B780)</f>
        <v>https://wiki.52poke.com/wiki/无壳海兔</v>
      </c>
      <c r="AD780" s="6">
        <f>(T780-AB780)^2</f>
        <v>5.3391088192024187E-9</v>
      </c>
      <c r="AE780" t="str">
        <f>IF(ISNUMBER(SEARCH(AE$1,$D780)),"T","")</f>
        <v/>
      </c>
      <c r="AF780" t="str">
        <f>IF(ISNUMBER(SEARCH(AF$1,$D780)),"T","")</f>
        <v/>
      </c>
      <c r="AG780" t="str">
        <f>IF(ISNUMBER(SEARCH(AG$1,$D780)),"T","")</f>
        <v>T</v>
      </c>
      <c r="AH780" t="str">
        <f>IF(ISNUMBER(SEARCH(AH$1,$D780)),"T","")</f>
        <v/>
      </c>
      <c r="AI780" t="str">
        <f>IF(ISNUMBER(SEARCH(AI$1,$D780)),"T","")</f>
        <v/>
      </c>
      <c r="AJ780" t="str">
        <f>IF(ISNUMBER(SEARCH(AJ$1,$D780)),"T","")</f>
        <v/>
      </c>
      <c r="AK780" t="str">
        <f>IF(ISNUMBER(SEARCH(AK$1,$D780)),"T","")</f>
        <v/>
      </c>
      <c r="AL780" t="str">
        <f>IF(ISNUMBER(SEARCH(AL$1,$D780)),"T","")</f>
        <v/>
      </c>
      <c r="AM780" t="str">
        <f>IF(ISNUMBER(SEARCH(AM$1,$D780)),"T","")</f>
        <v/>
      </c>
      <c r="AN780" t="str">
        <f>IF(ISNUMBER(SEARCH(AN$1,$D780)),"T","")</f>
        <v/>
      </c>
      <c r="AO780" t="str">
        <f>IF(ISNUMBER(SEARCH(AO$1,$D780)),"T","")</f>
        <v/>
      </c>
      <c r="AP780" t="str">
        <f>IF(ISNUMBER(SEARCH(AP$1,$D780)),"T","")</f>
        <v/>
      </c>
      <c r="AQ780" t="str">
        <f>IF(ISNUMBER(SEARCH(AQ$1,$D780)),"T","")</f>
        <v/>
      </c>
      <c r="AR780" t="str">
        <f>IF(ISNUMBER(SEARCH(AR$1,$D780)),"T","")</f>
        <v/>
      </c>
      <c r="AS780" t="str">
        <f>IF(ISNUMBER(SEARCH(AS$1,$D780)),"T","")</f>
        <v/>
      </c>
      <c r="AT780" t="str">
        <f>IF(ISNUMBER(SEARCH(AT$1,$D780)),"T","")</f>
        <v/>
      </c>
      <c r="AU780" t="str">
        <f>IF(ISNUMBER(SEARCH(AU$1,$D780)),"T","")</f>
        <v/>
      </c>
      <c r="AV780" t="str">
        <f>IF(ISNUMBER(SEARCH(AV$1,$D780)),"T","")</f>
        <v/>
      </c>
    </row>
    <row r="781" spans="1:48" x14ac:dyDescent="0.85">
      <c r="A781">
        <v>690</v>
      </c>
      <c r="B781" t="s">
        <v>1530</v>
      </c>
      <c r="C781" t="s">
        <v>1532</v>
      </c>
      <c r="D781" t="s">
        <v>1531</v>
      </c>
      <c r="E781">
        <v>6</v>
      </c>
      <c r="F781">
        <v>50</v>
      </c>
      <c r="G781">
        <v>60</v>
      </c>
      <c r="H781">
        <v>60</v>
      </c>
      <c r="I781">
        <v>60</v>
      </c>
      <c r="J781">
        <v>60</v>
      </c>
      <c r="K781">
        <v>30</v>
      </c>
      <c r="L781">
        <f>MAX(G781,I781)</f>
        <v>60</v>
      </c>
      <c r="M781">
        <f>MIN(H781,J781)</f>
        <v>60</v>
      </c>
      <c r="N781" s="1">
        <f>(F781*2+31)/2+60</f>
        <v>125.5</v>
      </c>
      <c r="O781" s="1">
        <f>(L781*2+31)/2+5</f>
        <v>80.5</v>
      </c>
      <c r="P781" s="1">
        <f>(M781*2+31)/2+5</f>
        <v>80.5</v>
      </c>
      <c r="Q781" s="1">
        <f>N781*P781</f>
        <v>10102.75</v>
      </c>
      <c r="R781" s="1">
        <f>((H781*2+31)/2+5)*N781</f>
        <v>10102.75</v>
      </c>
      <c r="S781" s="1">
        <f>((J781*2+31)/2+5)*N781</f>
        <v>10102.75</v>
      </c>
      <c r="T781" s="1">
        <v>139.83533213186445</v>
      </c>
      <c r="U781" s="1">
        <f>IF(T781&lt;200, 0, T781)</f>
        <v>0</v>
      </c>
      <c r="V781" s="5">
        <f>U781*O781</f>
        <v>0</v>
      </c>
      <c r="W781" s="2">
        <f>Q781/(constants!$B$1 * constants!$B$2 * (110/250) * AVERAGE(0.8, 1) * 1.5)</f>
        <v>1.5478595103289519</v>
      </c>
      <c r="X781" s="3">
        <v>3.1307719997262562E-2</v>
      </c>
      <c r="Y781" s="1">
        <f>(W781+X781)*O781</f>
        <v>127.12296204126027</v>
      </c>
      <c r="Z781" s="7">
        <v>1.1000000000000001</v>
      </c>
      <c r="AA781" s="7">
        <v>1</v>
      </c>
      <c r="AB781" s="1">
        <f>Y781*Z781*AA781</f>
        <v>139.83525824538631</v>
      </c>
      <c r="AC781" t="str">
        <f>CONCATENATE("https://wiki.52poke.com/wiki/", B781)</f>
        <v>https://wiki.52poke.com/wiki/垃垃藻</v>
      </c>
      <c r="AD781" s="6">
        <f>(T781-AB781)^2</f>
        <v>5.4592116510460368E-9</v>
      </c>
      <c r="AE781" t="str">
        <f>IF(ISNUMBER(SEARCH(AE$1,$D781)),"T","")</f>
        <v/>
      </c>
      <c r="AF781" t="str">
        <f>IF(ISNUMBER(SEARCH(AF$1,$D781)),"T","")</f>
        <v/>
      </c>
      <c r="AG781" t="str">
        <f>IF(ISNUMBER(SEARCH(AG$1,$D781)),"T","")</f>
        <v>T</v>
      </c>
      <c r="AH781" t="str">
        <f>IF(ISNUMBER(SEARCH(AH$1,$D781)),"T","")</f>
        <v/>
      </c>
      <c r="AI781" t="str">
        <f>IF(ISNUMBER(SEARCH(AI$1,$D781)),"T","")</f>
        <v/>
      </c>
      <c r="AJ781" t="str">
        <f>IF(ISNUMBER(SEARCH(AJ$1,$D781)),"T","")</f>
        <v/>
      </c>
      <c r="AK781" t="str">
        <f>IF(ISNUMBER(SEARCH(AK$1,$D781)),"T","")</f>
        <v/>
      </c>
      <c r="AL781" t="str">
        <f>IF(ISNUMBER(SEARCH(AL$1,$D781)),"T","")</f>
        <v>T</v>
      </c>
      <c r="AM781" t="str">
        <f>IF(ISNUMBER(SEARCH(AM$1,$D781)),"T","")</f>
        <v/>
      </c>
      <c r="AN781" t="str">
        <f>IF(ISNUMBER(SEARCH(AN$1,$D781)),"T","")</f>
        <v/>
      </c>
      <c r="AO781" t="str">
        <f>IF(ISNUMBER(SEARCH(AO$1,$D781)),"T","")</f>
        <v/>
      </c>
      <c r="AP781" t="str">
        <f>IF(ISNUMBER(SEARCH(AP$1,$D781)),"T","")</f>
        <v/>
      </c>
      <c r="AQ781" t="str">
        <f>IF(ISNUMBER(SEARCH(AQ$1,$D781)),"T","")</f>
        <v/>
      </c>
      <c r="AR781" t="str">
        <f>IF(ISNUMBER(SEARCH(AR$1,$D781)),"T","")</f>
        <v/>
      </c>
      <c r="AS781" t="str">
        <f>IF(ISNUMBER(SEARCH(AS$1,$D781)),"T","")</f>
        <v/>
      </c>
      <c r="AT781" t="str">
        <f>IF(ISNUMBER(SEARCH(AT$1,$D781)),"T","")</f>
        <v/>
      </c>
      <c r="AU781" t="str">
        <f>IF(ISNUMBER(SEARCH(AU$1,$D781)),"T","")</f>
        <v/>
      </c>
      <c r="AV781" t="str">
        <f>IF(ISNUMBER(SEARCH(AV$1,$D781)),"T","")</f>
        <v/>
      </c>
    </row>
    <row r="782" spans="1:48" x14ac:dyDescent="0.85">
      <c r="A782">
        <v>551</v>
      </c>
      <c r="B782" t="s">
        <v>1228</v>
      </c>
      <c r="C782" t="s">
        <v>1230</v>
      </c>
      <c r="D782" t="s">
        <v>1229</v>
      </c>
      <c r="E782">
        <v>5</v>
      </c>
      <c r="F782">
        <v>50</v>
      </c>
      <c r="G782">
        <v>72</v>
      </c>
      <c r="H782">
        <v>35</v>
      </c>
      <c r="I782">
        <v>35</v>
      </c>
      <c r="J782">
        <v>35</v>
      </c>
      <c r="K782">
        <v>65</v>
      </c>
      <c r="L782">
        <f>MAX(G782,I782)</f>
        <v>72</v>
      </c>
      <c r="M782">
        <f>MIN(H782,J782)</f>
        <v>35</v>
      </c>
      <c r="N782" s="1">
        <f>(F782*2+31)/2+60</f>
        <v>125.5</v>
      </c>
      <c r="O782" s="1">
        <f>(L782*2+31)/2+5</f>
        <v>92.5</v>
      </c>
      <c r="P782" s="1">
        <f>(M782*2+31)/2+5</f>
        <v>55.5</v>
      </c>
      <c r="Q782" s="1">
        <f>N782*P782</f>
        <v>6965.25</v>
      </c>
      <c r="R782" s="1">
        <f>((H782*2+31)/2+5)*N782</f>
        <v>6965.25</v>
      </c>
      <c r="S782" s="1">
        <f>((J782*2+31)/2+5)*N782</f>
        <v>6965.25</v>
      </c>
      <c r="T782" s="1">
        <v>139.80722719004132</v>
      </c>
      <c r="U782" s="1">
        <f>IF(T782&lt;200, 0, T782)</f>
        <v>0</v>
      </c>
      <c r="V782" s="5">
        <f>U782*O782</f>
        <v>0</v>
      </c>
      <c r="W782" s="2">
        <f>Q782/(constants!$B$1 * constants!$B$2 * (110/250) * AVERAGE(0.8, 1) * 1.5)</f>
        <v>1.0671577990466687</v>
      </c>
      <c r="X782" s="3">
        <v>0.30686842853150675</v>
      </c>
      <c r="Y782" s="1">
        <f>(W782+X782)*O782</f>
        <v>127.09742605098124</v>
      </c>
      <c r="Z782" s="7">
        <v>1.1000000000000001</v>
      </c>
      <c r="AA782" s="7">
        <v>1</v>
      </c>
      <c r="AB782" s="1">
        <f>Y782*Z782*AA782</f>
        <v>139.80716865607937</v>
      </c>
      <c r="AC782" t="str">
        <f>CONCATENATE("https://wiki.52poke.com/wiki/", B782)</f>
        <v>https://wiki.52poke.com/wiki/黑眼鳄</v>
      </c>
      <c r="AD782" s="6">
        <f>(T782-AB782)^2</f>
        <v>3.4262247012900995E-9</v>
      </c>
      <c r="AE782" t="str">
        <f>IF(ISNUMBER(SEARCH(AE$1,$D782)),"T","")</f>
        <v/>
      </c>
      <c r="AF782" t="str">
        <f>IF(ISNUMBER(SEARCH(AF$1,$D782)),"T","")</f>
        <v/>
      </c>
      <c r="AG782" t="str">
        <f>IF(ISNUMBER(SEARCH(AG$1,$D782)),"T","")</f>
        <v/>
      </c>
      <c r="AH782" t="str">
        <f>IF(ISNUMBER(SEARCH(AH$1,$D782)),"T","")</f>
        <v/>
      </c>
      <c r="AI782" t="str">
        <f>IF(ISNUMBER(SEARCH(AI$1,$D782)),"T","")</f>
        <v/>
      </c>
      <c r="AJ782" t="str">
        <f>IF(ISNUMBER(SEARCH(AJ$1,$D782)),"T","")</f>
        <v/>
      </c>
      <c r="AK782" t="str">
        <f>IF(ISNUMBER(SEARCH(AK$1,$D782)),"T","")</f>
        <v/>
      </c>
      <c r="AL782" t="str">
        <f>IF(ISNUMBER(SEARCH(AL$1,$D782)),"T","")</f>
        <v/>
      </c>
      <c r="AM782" t="str">
        <f>IF(ISNUMBER(SEARCH(AM$1,$D782)),"T","")</f>
        <v>T</v>
      </c>
      <c r="AN782" t="str">
        <f>IF(ISNUMBER(SEARCH(AN$1,$D782)),"T","")</f>
        <v/>
      </c>
      <c r="AO782" t="str">
        <f>IF(ISNUMBER(SEARCH(AO$1,$D782)),"T","")</f>
        <v/>
      </c>
      <c r="AP782" t="str">
        <f>IF(ISNUMBER(SEARCH(AP$1,$D782)),"T","")</f>
        <v/>
      </c>
      <c r="AQ782" t="str">
        <f>IF(ISNUMBER(SEARCH(AQ$1,$D782)),"T","")</f>
        <v/>
      </c>
      <c r="AR782" t="str">
        <f>IF(ISNUMBER(SEARCH(AR$1,$D782)),"T","")</f>
        <v/>
      </c>
      <c r="AS782" t="str">
        <f>IF(ISNUMBER(SEARCH(AS$1,$D782)),"T","")</f>
        <v/>
      </c>
      <c r="AT782" t="str">
        <f>IF(ISNUMBER(SEARCH(AT$1,$D782)),"T","")</f>
        <v>T</v>
      </c>
      <c r="AU782" t="str">
        <f>IF(ISNUMBER(SEARCH(AU$1,$D782)),"T","")</f>
        <v/>
      </c>
      <c r="AV782" t="str">
        <f>IF(ISNUMBER(SEARCH(AV$1,$D782)),"T","")</f>
        <v/>
      </c>
    </row>
    <row r="783" spans="1:48" x14ac:dyDescent="0.85">
      <c r="A783">
        <v>438</v>
      </c>
      <c r="B783" t="s">
        <v>987</v>
      </c>
      <c r="C783" t="s">
        <v>988</v>
      </c>
      <c r="D783" t="s">
        <v>437</v>
      </c>
      <c r="E783">
        <v>4</v>
      </c>
      <c r="F783">
        <v>50</v>
      </c>
      <c r="G783">
        <v>80</v>
      </c>
      <c r="H783">
        <v>95</v>
      </c>
      <c r="I783">
        <v>10</v>
      </c>
      <c r="J783">
        <v>45</v>
      </c>
      <c r="K783">
        <v>10</v>
      </c>
      <c r="L783">
        <f>MAX(G783,I783)</f>
        <v>80</v>
      </c>
      <c r="M783">
        <f>MIN(H783,J783)</f>
        <v>45</v>
      </c>
      <c r="N783" s="1">
        <f>(F783*2+31)/2+60</f>
        <v>125.5</v>
      </c>
      <c r="O783" s="1">
        <f>(L783*2+31)/2+5</f>
        <v>100.5</v>
      </c>
      <c r="P783" s="1">
        <f>(M783*2+31)/2+5</f>
        <v>65.5</v>
      </c>
      <c r="Q783" s="1">
        <f>N783*P783</f>
        <v>8220.25</v>
      </c>
      <c r="R783" s="1">
        <f>((H783*2+31)/2+5)*N783</f>
        <v>14495.25</v>
      </c>
      <c r="S783" s="1">
        <f>((J783*2+31)/2+5)*N783</f>
        <v>8220.25</v>
      </c>
      <c r="T783" s="1">
        <v>139.45144530279671</v>
      </c>
      <c r="U783" s="1">
        <f>IF(T783&lt;200, 0, T783)</f>
        <v>0</v>
      </c>
      <c r="V783" s="5">
        <f>U783*O783</f>
        <v>0</v>
      </c>
      <c r="W783" s="2">
        <f>Q783/(constants!$B$1 * constants!$B$2 * (110/250) * AVERAGE(0.8, 1) * 1.5)</f>
        <v>1.259438483559582</v>
      </c>
      <c r="X783" s="3">
        <v>1.9940831309167573E-3</v>
      </c>
      <c r="Y783" s="1">
        <f>(W783+X783)*O783</f>
        <v>126.77397295239511</v>
      </c>
      <c r="Z783" s="7">
        <v>1.1000000000000001</v>
      </c>
      <c r="AA783" s="7">
        <v>1</v>
      </c>
      <c r="AB783" s="1">
        <f>Y783*Z783*AA783</f>
        <v>139.45137024763463</v>
      </c>
      <c r="AC783" t="str">
        <f>CONCATENATE("https://wiki.52poke.com/wiki/", B783)</f>
        <v>https://wiki.52poke.com/wiki/盆才怪</v>
      </c>
      <c r="AD783" s="6">
        <f>(T783-AB783)^2</f>
        <v>5.6332773556643449E-9</v>
      </c>
      <c r="AE783" t="str">
        <f>IF(ISNUMBER(SEARCH(AE$1,$D783)),"T","")</f>
        <v/>
      </c>
      <c r="AF783" t="str">
        <f>IF(ISNUMBER(SEARCH(AF$1,$D783)),"T","")</f>
        <v/>
      </c>
      <c r="AG783" t="str">
        <f>IF(ISNUMBER(SEARCH(AG$1,$D783)),"T","")</f>
        <v/>
      </c>
      <c r="AH783" t="str">
        <f>IF(ISNUMBER(SEARCH(AH$1,$D783)),"T","")</f>
        <v/>
      </c>
      <c r="AI783" t="str">
        <f>IF(ISNUMBER(SEARCH(AI$1,$D783)),"T","")</f>
        <v/>
      </c>
      <c r="AJ783" t="str">
        <f>IF(ISNUMBER(SEARCH(AJ$1,$D783)),"T","")</f>
        <v/>
      </c>
      <c r="AK783" t="str">
        <f>IF(ISNUMBER(SEARCH(AK$1,$D783)),"T","")</f>
        <v/>
      </c>
      <c r="AL783" t="str">
        <f>IF(ISNUMBER(SEARCH(AL$1,$D783)),"T","")</f>
        <v/>
      </c>
      <c r="AM783" t="str">
        <f>IF(ISNUMBER(SEARCH(AM$1,$D783)),"T","")</f>
        <v/>
      </c>
      <c r="AN783" t="str">
        <f>IF(ISNUMBER(SEARCH(AN$1,$D783)),"T","")</f>
        <v/>
      </c>
      <c r="AO783" t="str">
        <f>IF(ISNUMBER(SEARCH(AO$1,$D783)),"T","")</f>
        <v/>
      </c>
      <c r="AP783" t="str">
        <f>IF(ISNUMBER(SEARCH(AP$1,$D783)),"T","")</f>
        <v/>
      </c>
      <c r="AQ783" t="str">
        <f>IF(ISNUMBER(SEARCH(AQ$1,$D783)),"T","")</f>
        <v>T</v>
      </c>
      <c r="AR783" t="str">
        <f>IF(ISNUMBER(SEARCH(AR$1,$D783)),"T","")</f>
        <v/>
      </c>
      <c r="AS783" t="str">
        <f>IF(ISNUMBER(SEARCH(AS$1,$D783)),"T","")</f>
        <v/>
      </c>
      <c r="AT783" t="str">
        <f>IF(ISNUMBER(SEARCH(AT$1,$D783)),"T","")</f>
        <v/>
      </c>
      <c r="AU783" t="str">
        <f>IF(ISNUMBER(SEARCH(AU$1,$D783)),"T","")</f>
        <v/>
      </c>
      <c r="AV783" t="str">
        <f>IF(ISNUMBER(SEARCH(AV$1,$D783)),"T","")</f>
        <v/>
      </c>
    </row>
    <row r="784" spans="1:48" x14ac:dyDescent="0.85">
      <c r="A784">
        <v>370</v>
      </c>
      <c r="B784" t="s">
        <v>845</v>
      </c>
      <c r="C784" t="s">
        <v>846</v>
      </c>
      <c r="D784" t="s">
        <v>25</v>
      </c>
      <c r="E784">
        <v>3</v>
      </c>
      <c r="F784">
        <v>43</v>
      </c>
      <c r="G784">
        <v>30</v>
      </c>
      <c r="H784">
        <v>55</v>
      </c>
      <c r="I784">
        <v>40</v>
      </c>
      <c r="J784">
        <v>65</v>
      </c>
      <c r="K784">
        <v>97</v>
      </c>
      <c r="L784">
        <f>MAX(G784,I784)</f>
        <v>40</v>
      </c>
      <c r="M784">
        <f>MIN(H784,J784)</f>
        <v>55</v>
      </c>
      <c r="N784" s="1">
        <f>(F784*2+31)/2+60</f>
        <v>118.5</v>
      </c>
      <c r="O784" s="1">
        <f>(L784*2+31)/2+5</f>
        <v>60.5</v>
      </c>
      <c r="P784" s="1">
        <f>(M784*2+31)/2+5</f>
        <v>75.5</v>
      </c>
      <c r="Q784" s="1">
        <f>N784*P784</f>
        <v>8946.75</v>
      </c>
      <c r="R784" s="1">
        <f>((H784*2+31)/2+5)*N784</f>
        <v>8946.75</v>
      </c>
      <c r="S784" s="1">
        <f>((J784*2+31)/2+5)*N784</f>
        <v>10131.75</v>
      </c>
      <c r="T784" s="1">
        <v>138.6839786616284</v>
      </c>
      <c r="U784" s="1">
        <f>IF(T784&lt;200, 0, T784)</f>
        <v>0</v>
      </c>
      <c r="V784" s="5">
        <f>U784*O784</f>
        <v>0</v>
      </c>
      <c r="W784" s="2">
        <f>Q784/(constants!$B$1 * constants!$B$2 * (110/250) * AVERAGE(0.8, 1) * 1.5)</f>
        <v>1.3707467841959418</v>
      </c>
      <c r="X784" s="3">
        <v>0.71315899320410414</v>
      </c>
      <c r="Y784" s="1">
        <f>(W784+X784)*O784</f>
        <v>126.07629953270278</v>
      </c>
      <c r="Z784" s="7">
        <v>1.1000000000000001</v>
      </c>
      <c r="AA784" s="7">
        <v>1</v>
      </c>
      <c r="AB784" s="1">
        <f>Y784*Z784*AA784</f>
        <v>138.68392948597307</v>
      </c>
      <c r="AC784" t="str">
        <f>CONCATENATE("https://wiki.52poke.com/wiki/", B784)</f>
        <v>https://wiki.52poke.com/wiki/爱心鱼</v>
      </c>
      <c r="AD784" s="6">
        <f>(T784-AB784)^2</f>
        <v>2.4182450775741721E-9</v>
      </c>
      <c r="AE784" t="str">
        <f>IF(ISNUMBER(SEARCH(AE$1,$D784)),"T","")</f>
        <v/>
      </c>
      <c r="AF784" t="str">
        <f>IF(ISNUMBER(SEARCH(AF$1,$D784)),"T","")</f>
        <v/>
      </c>
      <c r="AG784" t="str">
        <f>IF(ISNUMBER(SEARCH(AG$1,$D784)),"T","")</f>
        <v>T</v>
      </c>
      <c r="AH784" t="str">
        <f>IF(ISNUMBER(SEARCH(AH$1,$D784)),"T","")</f>
        <v/>
      </c>
      <c r="AI784" t="str">
        <f>IF(ISNUMBER(SEARCH(AI$1,$D784)),"T","")</f>
        <v/>
      </c>
      <c r="AJ784" t="str">
        <f>IF(ISNUMBER(SEARCH(AJ$1,$D784)),"T","")</f>
        <v/>
      </c>
      <c r="AK784" t="str">
        <f>IF(ISNUMBER(SEARCH(AK$1,$D784)),"T","")</f>
        <v/>
      </c>
      <c r="AL784" t="str">
        <f>IF(ISNUMBER(SEARCH(AL$1,$D784)),"T","")</f>
        <v/>
      </c>
      <c r="AM784" t="str">
        <f>IF(ISNUMBER(SEARCH(AM$1,$D784)),"T","")</f>
        <v/>
      </c>
      <c r="AN784" t="str">
        <f>IF(ISNUMBER(SEARCH(AN$1,$D784)),"T","")</f>
        <v/>
      </c>
      <c r="AO784" t="str">
        <f>IF(ISNUMBER(SEARCH(AO$1,$D784)),"T","")</f>
        <v/>
      </c>
      <c r="AP784" t="str">
        <f>IF(ISNUMBER(SEARCH(AP$1,$D784)),"T","")</f>
        <v/>
      </c>
      <c r="AQ784" t="str">
        <f>IF(ISNUMBER(SEARCH(AQ$1,$D784)),"T","")</f>
        <v/>
      </c>
      <c r="AR784" t="str">
        <f>IF(ISNUMBER(SEARCH(AR$1,$D784)),"T","")</f>
        <v/>
      </c>
      <c r="AS784" t="str">
        <f>IF(ISNUMBER(SEARCH(AS$1,$D784)),"T","")</f>
        <v/>
      </c>
      <c r="AT784" t="str">
        <f>IF(ISNUMBER(SEARCH(AT$1,$D784)),"T","")</f>
        <v/>
      </c>
      <c r="AU784" t="str">
        <f>IF(ISNUMBER(SEARCH(AU$1,$D784)),"T","")</f>
        <v/>
      </c>
      <c r="AV784" t="str">
        <f>IF(ISNUMBER(SEARCH(AV$1,$D784)),"T","")</f>
        <v/>
      </c>
    </row>
    <row r="785" spans="1:48" x14ac:dyDescent="0.85">
      <c r="A785">
        <v>228</v>
      </c>
      <c r="B785" t="s">
        <v>537</v>
      </c>
      <c r="C785" t="s">
        <v>539</v>
      </c>
      <c r="D785" t="s">
        <v>538</v>
      </c>
      <c r="E785">
        <v>2</v>
      </c>
      <c r="F785">
        <v>45</v>
      </c>
      <c r="G785">
        <v>60</v>
      </c>
      <c r="H785">
        <v>30</v>
      </c>
      <c r="I785">
        <v>80</v>
      </c>
      <c r="J785">
        <v>50</v>
      </c>
      <c r="K785">
        <v>65</v>
      </c>
      <c r="L785">
        <f>MAX(G785,I785)</f>
        <v>80</v>
      </c>
      <c r="M785">
        <f>MIN(H785,J785)</f>
        <v>30</v>
      </c>
      <c r="N785" s="1">
        <f>(F785*2+31)/2+60</f>
        <v>120.5</v>
      </c>
      <c r="O785" s="1">
        <f>(L785*2+31)/2+5</f>
        <v>100.5</v>
      </c>
      <c r="P785" s="1">
        <f>(M785*2+31)/2+5</f>
        <v>50.5</v>
      </c>
      <c r="Q785" s="1">
        <f>N785*P785</f>
        <v>6085.25</v>
      </c>
      <c r="R785" s="1">
        <f>((H785*2+31)/2+5)*N785</f>
        <v>6085.25</v>
      </c>
      <c r="S785" s="1">
        <f>((J785*2+31)/2+5)*N785</f>
        <v>8495.25</v>
      </c>
      <c r="T785" s="1">
        <v>138.43261442498215</v>
      </c>
      <c r="U785" s="1">
        <f>IF(T785&lt;200, 0, T785)</f>
        <v>0</v>
      </c>
      <c r="V785" s="5">
        <f>U785*O785</f>
        <v>0</v>
      </c>
      <c r="W785" s="2">
        <f>Q785/(constants!$B$1 * constants!$B$2 * (110/250) * AVERAGE(0.8, 1) * 1.5)</f>
        <v>0.93233150233641882</v>
      </c>
      <c r="X785" s="3">
        <v>0.3198852218922702</v>
      </c>
      <c r="Y785" s="1">
        <f>(W785+X785)*O785</f>
        <v>125.84778078498324</v>
      </c>
      <c r="Z785" s="7">
        <v>1.1000000000000001</v>
      </c>
      <c r="AA785" s="7">
        <v>1</v>
      </c>
      <c r="AB785" s="1">
        <f>Y785*Z785*AA785</f>
        <v>138.43255886348157</v>
      </c>
      <c r="AC785" t="str">
        <f>CONCATENATE("https://wiki.52poke.com/wiki/", B785)</f>
        <v>https://wiki.52poke.com/wiki/戴鲁比</v>
      </c>
      <c r="AD785" s="6">
        <f>(T785-AB785)^2</f>
        <v>3.0870803460046971E-9</v>
      </c>
      <c r="AE785" t="str">
        <f>IF(ISNUMBER(SEARCH(AE$1,$D785)),"T","")</f>
        <v/>
      </c>
      <c r="AF785" t="str">
        <f>IF(ISNUMBER(SEARCH(AF$1,$D785)),"T","")</f>
        <v>T</v>
      </c>
      <c r="AG785" t="str">
        <f>IF(ISNUMBER(SEARCH(AG$1,$D785)),"T","")</f>
        <v/>
      </c>
      <c r="AH785" t="str">
        <f>IF(ISNUMBER(SEARCH(AH$1,$D785)),"T","")</f>
        <v/>
      </c>
      <c r="AI785" t="str">
        <f>IF(ISNUMBER(SEARCH(AI$1,$D785)),"T","")</f>
        <v/>
      </c>
      <c r="AJ785" t="str">
        <f>IF(ISNUMBER(SEARCH(AJ$1,$D785)),"T","")</f>
        <v/>
      </c>
      <c r="AK785" t="str">
        <f>IF(ISNUMBER(SEARCH(AK$1,$D785)),"T","")</f>
        <v/>
      </c>
      <c r="AL785" t="str">
        <f>IF(ISNUMBER(SEARCH(AL$1,$D785)),"T","")</f>
        <v/>
      </c>
      <c r="AM785" t="str">
        <f>IF(ISNUMBER(SEARCH(AM$1,$D785)),"T","")</f>
        <v/>
      </c>
      <c r="AN785" t="str">
        <f>IF(ISNUMBER(SEARCH(AN$1,$D785)),"T","")</f>
        <v/>
      </c>
      <c r="AO785" t="str">
        <f>IF(ISNUMBER(SEARCH(AO$1,$D785)),"T","")</f>
        <v/>
      </c>
      <c r="AP785" t="str">
        <f>IF(ISNUMBER(SEARCH(AP$1,$D785)),"T","")</f>
        <v/>
      </c>
      <c r="AQ785" t="str">
        <f>IF(ISNUMBER(SEARCH(AQ$1,$D785)),"T","")</f>
        <v/>
      </c>
      <c r="AR785" t="str">
        <f>IF(ISNUMBER(SEARCH(AR$1,$D785)),"T","")</f>
        <v/>
      </c>
      <c r="AS785" t="str">
        <f>IF(ISNUMBER(SEARCH(AS$1,$D785)),"T","")</f>
        <v/>
      </c>
      <c r="AT785" t="str">
        <f>IF(ISNUMBER(SEARCH(AT$1,$D785)),"T","")</f>
        <v>T</v>
      </c>
      <c r="AU785" t="str">
        <f>IF(ISNUMBER(SEARCH(AU$1,$D785)),"T","")</f>
        <v/>
      </c>
      <c r="AV785" t="str">
        <f>IF(ISNUMBER(SEARCH(AV$1,$D785)),"T","")</f>
        <v/>
      </c>
    </row>
    <row r="786" spans="1:48" x14ac:dyDescent="0.85">
      <c r="A786">
        <v>366</v>
      </c>
      <c r="B786" t="s">
        <v>836</v>
      </c>
      <c r="C786" t="s">
        <v>837</v>
      </c>
      <c r="D786" t="s">
        <v>25</v>
      </c>
      <c r="E786">
        <v>3</v>
      </c>
      <c r="F786">
        <v>35</v>
      </c>
      <c r="G786">
        <v>64</v>
      </c>
      <c r="H786">
        <v>85</v>
      </c>
      <c r="I786">
        <v>74</v>
      </c>
      <c r="J786">
        <v>55</v>
      </c>
      <c r="K786">
        <v>32</v>
      </c>
      <c r="L786">
        <f>MAX(G786,I786)</f>
        <v>74</v>
      </c>
      <c r="M786">
        <f>MIN(H786,J786)</f>
        <v>55</v>
      </c>
      <c r="N786" s="1">
        <f>(F786*2+31)/2+60</f>
        <v>110.5</v>
      </c>
      <c r="O786" s="1">
        <f>(L786*2+31)/2+5</f>
        <v>94.5</v>
      </c>
      <c r="P786" s="1">
        <f>(M786*2+31)/2+5</f>
        <v>75.5</v>
      </c>
      <c r="Q786" s="1">
        <f>N786*P786</f>
        <v>8342.75</v>
      </c>
      <c r="R786" s="1">
        <f>((H786*2+31)/2+5)*N786</f>
        <v>11657.75</v>
      </c>
      <c r="S786" s="1">
        <f>((J786*2+31)/2+5)*N786</f>
        <v>8342.75</v>
      </c>
      <c r="T786" s="1">
        <v>138.16452947281098</v>
      </c>
      <c r="U786" s="1">
        <f>IF(T786&lt;200, 0, T786)</f>
        <v>0</v>
      </c>
      <c r="V786" s="5">
        <f>U786*O786</f>
        <v>0</v>
      </c>
      <c r="W786" s="2">
        <f>Q786/(constants!$B$1 * constants!$B$2 * (110/250) * AVERAGE(0.8, 1) * 1.5)</f>
        <v>1.278206916908452</v>
      </c>
      <c r="X786" s="3">
        <v>5.0936496721569968E-2</v>
      </c>
      <c r="Y786" s="1">
        <f>(W786+X786)*O786</f>
        <v>125.60405258803708</v>
      </c>
      <c r="Z786" s="7">
        <v>1.1000000000000001</v>
      </c>
      <c r="AA786" s="7">
        <v>1</v>
      </c>
      <c r="AB786" s="1">
        <f>Y786*Z786*AA786</f>
        <v>138.1644578468408</v>
      </c>
      <c r="AC786" t="str">
        <f>CONCATENATE("https://wiki.52poke.com/wiki/", B786)</f>
        <v>https://wiki.52poke.com/wiki/珍珠贝</v>
      </c>
      <c r="AD786" s="6">
        <f>(T786-AB786)^2</f>
        <v>5.1302796040768052E-9</v>
      </c>
      <c r="AE786" t="str">
        <f>IF(ISNUMBER(SEARCH(AE$1,$D786)),"T","")</f>
        <v/>
      </c>
      <c r="AF786" t="str">
        <f>IF(ISNUMBER(SEARCH(AF$1,$D786)),"T","")</f>
        <v/>
      </c>
      <c r="AG786" t="str">
        <f>IF(ISNUMBER(SEARCH(AG$1,$D786)),"T","")</f>
        <v>T</v>
      </c>
      <c r="AH786" t="str">
        <f>IF(ISNUMBER(SEARCH(AH$1,$D786)),"T","")</f>
        <v/>
      </c>
      <c r="AI786" t="str">
        <f>IF(ISNUMBER(SEARCH(AI$1,$D786)),"T","")</f>
        <v/>
      </c>
      <c r="AJ786" t="str">
        <f>IF(ISNUMBER(SEARCH(AJ$1,$D786)),"T","")</f>
        <v/>
      </c>
      <c r="AK786" t="str">
        <f>IF(ISNUMBER(SEARCH(AK$1,$D786)),"T","")</f>
        <v/>
      </c>
      <c r="AL786" t="str">
        <f>IF(ISNUMBER(SEARCH(AL$1,$D786)),"T","")</f>
        <v/>
      </c>
      <c r="AM786" t="str">
        <f>IF(ISNUMBER(SEARCH(AM$1,$D786)),"T","")</f>
        <v/>
      </c>
      <c r="AN786" t="str">
        <f>IF(ISNUMBER(SEARCH(AN$1,$D786)),"T","")</f>
        <v/>
      </c>
      <c r="AO786" t="str">
        <f>IF(ISNUMBER(SEARCH(AO$1,$D786)),"T","")</f>
        <v/>
      </c>
      <c r="AP786" t="str">
        <f>IF(ISNUMBER(SEARCH(AP$1,$D786)),"T","")</f>
        <v/>
      </c>
      <c r="AQ786" t="str">
        <f>IF(ISNUMBER(SEARCH(AQ$1,$D786)),"T","")</f>
        <v/>
      </c>
      <c r="AR786" t="str">
        <f>IF(ISNUMBER(SEARCH(AR$1,$D786)),"T","")</f>
        <v/>
      </c>
      <c r="AS786" t="str">
        <f>IF(ISNUMBER(SEARCH(AS$1,$D786)),"T","")</f>
        <v/>
      </c>
      <c r="AT786" t="str">
        <f>IF(ISNUMBER(SEARCH(AT$1,$D786)),"T","")</f>
        <v/>
      </c>
      <c r="AU786" t="str">
        <f>IF(ISNUMBER(SEARCH(AU$1,$D786)),"T","")</f>
        <v/>
      </c>
      <c r="AV786" t="str">
        <f>IF(ISNUMBER(SEARCH(AV$1,$D786)),"T","")</f>
        <v/>
      </c>
    </row>
    <row r="787" spans="1:48" x14ac:dyDescent="0.85">
      <c r="A787">
        <v>725</v>
      </c>
      <c r="B787" t="s">
        <v>1612</v>
      </c>
      <c r="C787" t="s">
        <v>1613</v>
      </c>
      <c r="D787" t="s">
        <v>17</v>
      </c>
      <c r="E787">
        <v>7</v>
      </c>
      <c r="F787">
        <v>45</v>
      </c>
      <c r="G787">
        <v>65</v>
      </c>
      <c r="H787">
        <v>40</v>
      </c>
      <c r="I787">
        <v>60</v>
      </c>
      <c r="J787">
        <v>40</v>
      </c>
      <c r="K787">
        <v>70</v>
      </c>
      <c r="L787">
        <f>MAX(G787,I787)</f>
        <v>65</v>
      </c>
      <c r="M787">
        <f>MIN(H787,J787)</f>
        <v>40</v>
      </c>
      <c r="N787" s="1">
        <f>(F787*2+31)/2+60</f>
        <v>120.5</v>
      </c>
      <c r="O787" s="1">
        <f>(L787*2+31)/2+5</f>
        <v>85.5</v>
      </c>
      <c r="P787" s="1">
        <f>(M787*2+31)/2+5</f>
        <v>60.5</v>
      </c>
      <c r="Q787" s="1">
        <f>N787*P787</f>
        <v>7290.25</v>
      </c>
      <c r="R787" s="1">
        <f>((H787*2+31)/2+5)*N787</f>
        <v>7290.25</v>
      </c>
      <c r="S787" s="1">
        <f>((J787*2+31)/2+5)*N787</f>
        <v>7290.25</v>
      </c>
      <c r="T787" s="1">
        <v>138.13147261515579</v>
      </c>
      <c r="U787" s="1">
        <f>IF(T787&lt;200, 0, T787)</f>
        <v>0</v>
      </c>
      <c r="V787" s="5">
        <f>U787*O787</f>
        <v>0</v>
      </c>
      <c r="W787" s="2">
        <f>Q787/(constants!$B$1 * constants!$B$2 * (110/250) * AVERAGE(0.8, 1) * 1.5)</f>
        <v>1.1169516018089769</v>
      </c>
      <c r="X787" s="3">
        <v>0.35175032255327821</v>
      </c>
      <c r="Y787" s="1">
        <f>(W787+X787)*O787</f>
        <v>125.5740145329728</v>
      </c>
      <c r="Z787" s="7">
        <v>1.1000000000000001</v>
      </c>
      <c r="AA787" s="7">
        <v>1</v>
      </c>
      <c r="AB787" s="1">
        <f>Y787*Z787*AA787</f>
        <v>138.1314159862701</v>
      </c>
      <c r="AC787" t="str">
        <f>CONCATENATE("https://wiki.52poke.com/wiki/", B787)</f>
        <v>https://wiki.52poke.com/wiki/火斑喵</v>
      </c>
      <c r="AD787" s="6">
        <f>(T787-AB787)^2</f>
        <v>3.2068306941920634E-9</v>
      </c>
      <c r="AE787" t="str">
        <f>IF(ISNUMBER(SEARCH(AE$1,$D787)),"T","")</f>
        <v/>
      </c>
      <c r="AF787" t="str">
        <f>IF(ISNUMBER(SEARCH(AF$1,$D787)),"T","")</f>
        <v>T</v>
      </c>
      <c r="AG787" t="str">
        <f>IF(ISNUMBER(SEARCH(AG$1,$D787)),"T","")</f>
        <v/>
      </c>
      <c r="AH787" t="str">
        <f>IF(ISNUMBER(SEARCH(AH$1,$D787)),"T","")</f>
        <v/>
      </c>
      <c r="AI787" t="str">
        <f>IF(ISNUMBER(SEARCH(AI$1,$D787)),"T","")</f>
        <v/>
      </c>
      <c r="AJ787" t="str">
        <f>IF(ISNUMBER(SEARCH(AJ$1,$D787)),"T","")</f>
        <v/>
      </c>
      <c r="AK787" t="str">
        <f>IF(ISNUMBER(SEARCH(AK$1,$D787)),"T","")</f>
        <v/>
      </c>
      <c r="AL787" t="str">
        <f>IF(ISNUMBER(SEARCH(AL$1,$D787)),"T","")</f>
        <v/>
      </c>
      <c r="AM787" t="str">
        <f>IF(ISNUMBER(SEARCH(AM$1,$D787)),"T","")</f>
        <v/>
      </c>
      <c r="AN787" t="str">
        <f>IF(ISNUMBER(SEARCH(AN$1,$D787)),"T","")</f>
        <v/>
      </c>
      <c r="AO787" t="str">
        <f>IF(ISNUMBER(SEARCH(AO$1,$D787)),"T","")</f>
        <v/>
      </c>
      <c r="AP787" t="str">
        <f>IF(ISNUMBER(SEARCH(AP$1,$D787)),"T","")</f>
        <v/>
      </c>
      <c r="AQ787" t="str">
        <f>IF(ISNUMBER(SEARCH(AQ$1,$D787)),"T","")</f>
        <v/>
      </c>
      <c r="AR787" t="str">
        <f>IF(ISNUMBER(SEARCH(AR$1,$D787)),"T","")</f>
        <v/>
      </c>
      <c r="AS787" t="str">
        <f>IF(ISNUMBER(SEARCH(AS$1,$D787)),"T","")</f>
        <v/>
      </c>
      <c r="AT787" t="str">
        <f>IF(ISNUMBER(SEARCH(AT$1,$D787)),"T","")</f>
        <v/>
      </c>
      <c r="AU787" t="str">
        <f>IF(ISNUMBER(SEARCH(AU$1,$D787)),"T","")</f>
        <v/>
      </c>
      <c r="AV787" t="str">
        <f>IF(ISNUMBER(SEARCH(AV$1,$D787)),"T","")</f>
        <v/>
      </c>
    </row>
    <row r="788" spans="1:48" x14ac:dyDescent="0.85">
      <c r="A788">
        <v>25</v>
      </c>
      <c r="B788" t="s">
        <v>67</v>
      </c>
      <c r="C788" t="s">
        <v>69</v>
      </c>
      <c r="D788" t="s">
        <v>68</v>
      </c>
      <c r="E788">
        <v>1</v>
      </c>
      <c r="F788">
        <v>35</v>
      </c>
      <c r="G788">
        <v>55</v>
      </c>
      <c r="H788">
        <v>40</v>
      </c>
      <c r="I788">
        <v>50</v>
      </c>
      <c r="J788">
        <v>50</v>
      </c>
      <c r="K788">
        <v>90</v>
      </c>
      <c r="L788">
        <f>MAX(G788,I788)</f>
        <v>55</v>
      </c>
      <c r="M788">
        <f>MIN(H788,J788)</f>
        <v>40</v>
      </c>
      <c r="N788" s="1">
        <f>(F788*2+31)/2+60</f>
        <v>110.5</v>
      </c>
      <c r="O788" s="1">
        <f>(L788*2+31)/2+5</f>
        <v>75.5</v>
      </c>
      <c r="P788" s="1">
        <f>(M788*2+31)/2+5</f>
        <v>60.5</v>
      </c>
      <c r="Q788" s="1">
        <f>N788*P788</f>
        <v>6685.25</v>
      </c>
      <c r="R788" s="1">
        <f>((H788*2+31)/2+5)*N788</f>
        <v>6685.25</v>
      </c>
      <c r="S788" s="1">
        <f>((J788*2+31)/2+5)*N788</f>
        <v>7790.25</v>
      </c>
      <c r="T788" s="1">
        <v>137.94056220447209</v>
      </c>
      <c r="U788" s="1">
        <f>IF(T788&lt;200, 0, T788)</f>
        <v>0</v>
      </c>
      <c r="V788" s="5">
        <f>U788*O788</f>
        <v>0</v>
      </c>
      <c r="W788" s="2">
        <f>Q788/(constants!$B$1 * constants!$B$2 * (110/250) * AVERAGE(0.8, 1) * 1.5)</f>
        <v>1.0242585228206802</v>
      </c>
      <c r="X788" s="3">
        <v>0.63667484682040609</v>
      </c>
      <c r="Y788" s="1">
        <f>(W788+X788)*O788</f>
        <v>125.40046940790201</v>
      </c>
      <c r="Z788" s="7">
        <v>1.1000000000000001</v>
      </c>
      <c r="AA788" s="7">
        <v>1</v>
      </c>
      <c r="AB788" s="1">
        <f>Y788*Z788*AA788</f>
        <v>137.94051634869223</v>
      </c>
      <c r="AC788" t="str">
        <f>CONCATENATE("https://wiki.52poke.com/wiki/", B788)</f>
        <v>https://wiki.52poke.com/wiki/皮卡丘</v>
      </c>
      <c r="AD788" s="6">
        <f>(T788-AB788)^2</f>
        <v>2.1027525465223619E-9</v>
      </c>
      <c r="AE788" t="str">
        <f>IF(ISNUMBER(SEARCH(AE$1,$D788)),"T","")</f>
        <v/>
      </c>
      <c r="AF788" t="str">
        <f>IF(ISNUMBER(SEARCH(AF$1,$D788)),"T","")</f>
        <v/>
      </c>
      <c r="AG788" t="str">
        <f>IF(ISNUMBER(SEARCH(AG$1,$D788)),"T","")</f>
        <v/>
      </c>
      <c r="AH788" t="str">
        <f>IF(ISNUMBER(SEARCH(AH$1,$D788)),"T","")</f>
        <v/>
      </c>
      <c r="AI788" t="str">
        <f>IF(ISNUMBER(SEARCH(AI$1,$D788)),"T","")</f>
        <v>T</v>
      </c>
      <c r="AJ788" t="str">
        <f>IF(ISNUMBER(SEARCH(AJ$1,$D788)),"T","")</f>
        <v/>
      </c>
      <c r="AK788" t="str">
        <f>IF(ISNUMBER(SEARCH(AK$1,$D788)),"T","")</f>
        <v/>
      </c>
      <c r="AL788" t="str">
        <f>IF(ISNUMBER(SEARCH(AL$1,$D788)),"T","")</f>
        <v/>
      </c>
      <c r="AM788" t="str">
        <f>IF(ISNUMBER(SEARCH(AM$1,$D788)),"T","")</f>
        <v/>
      </c>
      <c r="AN788" t="str">
        <f>IF(ISNUMBER(SEARCH(AN$1,$D788)),"T","")</f>
        <v/>
      </c>
      <c r="AO788" t="str">
        <f>IF(ISNUMBER(SEARCH(AO$1,$D788)),"T","")</f>
        <v/>
      </c>
      <c r="AP788" t="str">
        <f>IF(ISNUMBER(SEARCH(AP$1,$D788)),"T","")</f>
        <v/>
      </c>
      <c r="AQ788" t="str">
        <f>IF(ISNUMBER(SEARCH(AQ$1,$D788)),"T","")</f>
        <v/>
      </c>
      <c r="AR788" t="str">
        <f>IF(ISNUMBER(SEARCH(AR$1,$D788)),"T","")</f>
        <v/>
      </c>
      <c r="AS788" t="str">
        <f>IF(ISNUMBER(SEARCH(AS$1,$D788)),"T","")</f>
        <v/>
      </c>
      <c r="AT788" t="str">
        <f>IF(ISNUMBER(SEARCH(AT$1,$D788)),"T","")</f>
        <v/>
      </c>
      <c r="AU788" t="str">
        <f>IF(ISNUMBER(SEARCH(AU$1,$D788)),"T","")</f>
        <v/>
      </c>
      <c r="AV788" t="str">
        <f>IF(ISNUMBER(SEARCH(AV$1,$D788)),"T","")</f>
        <v/>
      </c>
    </row>
    <row r="789" spans="1:48" x14ac:dyDescent="0.85">
      <c r="A789">
        <v>393</v>
      </c>
      <c r="B789" t="s">
        <v>894</v>
      </c>
      <c r="C789" t="s">
        <v>895</v>
      </c>
      <c r="D789" t="s">
        <v>25</v>
      </c>
      <c r="E789">
        <v>4</v>
      </c>
      <c r="F789">
        <v>53</v>
      </c>
      <c r="G789">
        <v>51</v>
      </c>
      <c r="H789">
        <v>53</v>
      </c>
      <c r="I789">
        <v>61</v>
      </c>
      <c r="J789">
        <v>56</v>
      </c>
      <c r="K789">
        <v>40</v>
      </c>
      <c r="L789">
        <f>MAX(G789,I789)</f>
        <v>61</v>
      </c>
      <c r="M789">
        <f>MIN(H789,J789)</f>
        <v>53</v>
      </c>
      <c r="N789" s="1">
        <f>(F789*2+31)/2+60</f>
        <v>128.5</v>
      </c>
      <c r="O789" s="1">
        <f>(L789*2+31)/2+5</f>
        <v>81.5</v>
      </c>
      <c r="P789" s="1">
        <f>(M789*2+31)/2+5</f>
        <v>73.5</v>
      </c>
      <c r="Q789" s="1">
        <f>N789*P789</f>
        <v>9444.75</v>
      </c>
      <c r="R789" s="1">
        <f>((H789*2+31)/2+5)*N789</f>
        <v>9444.75</v>
      </c>
      <c r="S789" s="1">
        <f>((J789*2+31)/2+5)*N789</f>
        <v>9830.25</v>
      </c>
      <c r="T789" s="1">
        <v>137.66884131904672</v>
      </c>
      <c r="U789" s="1">
        <f>IF(T789&lt;200, 0, T789)</f>
        <v>0</v>
      </c>
      <c r="V789" s="5">
        <f>U789*O789</f>
        <v>0</v>
      </c>
      <c r="W789" s="2">
        <f>Q789/(constants!$B$1 * constants!$B$2 * (110/250) * AVERAGE(0.8, 1) * 1.5)</f>
        <v>1.4470462111978788</v>
      </c>
      <c r="X789" s="3">
        <v>8.8578678783025944E-2</v>
      </c>
      <c r="Y789" s="1">
        <f>(W789+X789)*O789</f>
        <v>125.15342853344374</v>
      </c>
      <c r="Z789" s="7">
        <v>1.1000000000000001</v>
      </c>
      <c r="AA789" s="7">
        <v>1</v>
      </c>
      <c r="AB789" s="1">
        <f>Y789*Z789*AA789</f>
        <v>137.66877138678814</v>
      </c>
      <c r="AC789" t="str">
        <f>CONCATENATE("https://wiki.52poke.com/wiki/", B789)</f>
        <v>https://wiki.52poke.com/wiki/波加曼</v>
      </c>
      <c r="AD789" s="6">
        <f>(T789-AB789)^2</f>
        <v>4.8905207905327459E-9</v>
      </c>
      <c r="AE789" t="str">
        <f>IF(ISNUMBER(SEARCH(AE$1,$D789)),"T","")</f>
        <v/>
      </c>
      <c r="AF789" t="str">
        <f>IF(ISNUMBER(SEARCH(AF$1,$D789)),"T","")</f>
        <v/>
      </c>
      <c r="AG789" t="str">
        <f>IF(ISNUMBER(SEARCH(AG$1,$D789)),"T","")</f>
        <v>T</v>
      </c>
      <c r="AH789" t="str">
        <f>IF(ISNUMBER(SEARCH(AH$1,$D789)),"T","")</f>
        <v/>
      </c>
      <c r="AI789" t="str">
        <f>IF(ISNUMBER(SEARCH(AI$1,$D789)),"T","")</f>
        <v/>
      </c>
      <c r="AJ789" t="str">
        <f>IF(ISNUMBER(SEARCH(AJ$1,$D789)),"T","")</f>
        <v/>
      </c>
      <c r="AK789" t="str">
        <f>IF(ISNUMBER(SEARCH(AK$1,$D789)),"T","")</f>
        <v/>
      </c>
      <c r="AL789" t="str">
        <f>IF(ISNUMBER(SEARCH(AL$1,$D789)),"T","")</f>
        <v/>
      </c>
      <c r="AM789" t="str">
        <f>IF(ISNUMBER(SEARCH(AM$1,$D789)),"T","")</f>
        <v/>
      </c>
      <c r="AN789" t="str">
        <f>IF(ISNUMBER(SEARCH(AN$1,$D789)),"T","")</f>
        <v/>
      </c>
      <c r="AO789" t="str">
        <f>IF(ISNUMBER(SEARCH(AO$1,$D789)),"T","")</f>
        <v/>
      </c>
      <c r="AP789" t="str">
        <f>IF(ISNUMBER(SEARCH(AP$1,$D789)),"T","")</f>
        <v/>
      </c>
      <c r="AQ789" t="str">
        <f>IF(ISNUMBER(SEARCH(AQ$1,$D789)),"T","")</f>
        <v/>
      </c>
      <c r="AR789" t="str">
        <f>IF(ISNUMBER(SEARCH(AR$1,$D789)),"T","")</f>
        <v/>
      </c>
      <c r="AS789" t="str">
        <f>IF(ISNUMBER(SEARCH(AS$1,$D789)),"T","")</f>
        <v/>
      </c>
      <c r="AT789" t="str">
        <f>IF(ISNUMBER(SEARCH(AT$1,$D789)),"T","")</f>
        <v/>
      </c>
      <c r="AU789" t="str">
        <f>IF(ISNUMBER(SEARCH(AU$1,$D789)),"T","")</f>
        <v/>
      </c>
      <c r="AV789" t="str">
        <f>IF(ISNUMBER(SEARCH(AV$1,$D789)),"T","")</f>
        <v/>
      </c>
    </row>
    <row r="790" spans="1:48" x14ac:dyDescent="0.85">
      <c r="A790">
        <v>810</v>
      </c>
      <c r="B790" t="s">
        <v>1796</v>
      </c>
      <c r="C790" t="s">
        <v>1797</v>
      </c>
      <c r="D790" t="s">
        <v>280</v>
      </c>
      <c r="E790">
        <v>8</v>
      </c>
      <c r="F790">
        <v>50</v>
      </c>
      <c r="G790">
        <v>65</v>
      </c>
      <c r="H790">
        <v>50</v>
      </c>
      <c r="I790">
        <v>40</v>
      </c>
      <c r="J790">
        <v>40</v>
      </c>
      <c r="K790">
        <v>65</v>
      </c>
      <c r="L790">
        <f>MAX(G790,I790)</f>
        <v>65</v>
      </c>
      <c r="M790">
        <f>MIN(H790,J790)</f>
        <v>40</v>
      </c>
      <c r="N790" s="1">
        <f>(F790*2+31)/2+60</f>
        <v>125.5</v>
      </c>
      <c r="O790" s="1">
        <f>(L790*2+31)/2+5</f>
        <v>85.5</v>
      </c>
      <c r="P790" s="1">
        <f>(M790*2+31)/2+5</f>
        <v>60.5</v>
      </c>
      <c r="Q790" s="1">
        <f>N790*P790</f>
        <v>7592.75</v>
      </c>
      <c r="R790" s="1">
        <f>((H790*2+31)/2+5)*N790</f>
        <v>8847.75</v>
      </c>
      <c r="S790" s="1">
        <f>((J790*2+31)/2+5)*N790</f>
        <v>7592.75</v>
      </c>
      <c r="T790" s="1">
        <v>137.46615324356284</v>
      </c>
      <c r="U790" s="1">
        <f>IF(T790&lt;200, 0, T790)</f>
        <v>0</v>
      </c>
      <c r="V790" s="5">
        <f>U790*O790</f>
        <v>0</v>
      </c>
      <c r="W790" s="2">
        <f>Q790/(constants!$B$1 * constants!$B$2 * (110/250) * AVERAGE(0.8, 1) * 1.5)</f>
        <v>1.1632981413031254</v>
      </c>
      <c r="X790" s="3">
        <v>0.2983296552405309</v>
      </c>
      <c r="Y790" s="1">
        <f>(W790+X790)*O790</f>
        <v>124.96917660448263</v>
      </c>
      <c r="Z790" s="7">
        <v>1.1000000000000001</v>
      </c>
      <c r="AA790" s="7">
        <v>1</v>
      </c>
      <c r="AB790" s="1">
        <f>Y790*Z790*AA790</f>
        <v>137.46609426493089</v>
      </c>
      <c r="AC790" t="str">
        <f>CONCATENATE("https://wiki.52poke.com/wiki/", B790)</f>
        <v>https://wiki.52poke.com/wiki/敲音猴</v>
      </c>
      <c r="AD790" s="6">
        <f>(T790-AB790)^2</f>
        <v>3.4784790273001195E-9</v>
      </c>
      <c r="AE790" t="str">
        <f>IF(ISNUMBER(SEARCH(AE$1,$D790)),"T","")</f>
        <v/>
      </c>
      <c r="AF790" t="str">
        <f>IF(ISNUMBER(SEARCH(AF$1,$D790)),"T","")</f>
        <v/>
      </c>
      <c r="AG790" t="str">
        <f>IF(ISNUMBER(SEARCH(AG$1,$D790)),"T","")</f>
        <v/>
      </c>
      <c r="AH790" t="str">
        <f>IF(ISNUMBER(SEARCH(AH$1,$D790)),"T","")</f>
        <v>T</v>
      </c>
      <c r="AI790" t="str">
        <f>IF(ISNUMBER(SEARCH(AI$1,$D790)),"T","")</f>
        <v/>
      </c>
      <c r="AJ790" t="str">
        <f>IF(ISNUMBER(SEARCH(AJ$1,$D790)),"T","")</f>
        <v/>
      </c>
      <c r="AK790" t="str">
        <f>IF(ISNUMBER(SEARCH(AK$1,$D790)),"T","")</f>
        <v/>
      </c>
      <c r="AL790" t="str">
        <f>IF(ISNUMBER(SEARCH(AL$1,$D790)),"T","")</f>
        <v/>
      </c>
      <c r="AM790" t="str">
        <f>IF(ISNUMBER(SEARCH(AM$1,$D790)),"T","")</f>
        <v/>
      </c>
      <c r="AN790" t="str">
        <f>IF(ISNUMBER(SEARCH(AN$1,$D790)),"T","")</f>
        <v/>
      </c>
      <c r="AO790" t="str">
        <f>IF(ISNUMBER(SEARCH(AO$1,$D790)),"T","")</f>
        <v/>
      </c>
      <c r="AP790" t="str">
        <f>IF(ISNUMBER(SEARCH(AP$1,$D790)),"T","")</f>
        <v/>
      </c>
      <c r="AQ790" t="str">
        <f>IF(ISNUMBER(SEARCH(AQ$1,$D790)),"T","")</f>
        <v/>
      </c>
      <c r="AR790" t="str">
        <f>IF(ISNUMBER(SEARCH(AR$1,$D790)),"T","")</f>
        <v/>
      </c>
      <c r="AS790" t="str">
        <f>IF(ISNUMBER(SEARCH(AS$1,$D790)),"T","")</f>
        <v/>
      </c>
      <c r="AT790" t="str">
        <f>IF(ISNUMBER(SEARCH(AT$1,$D790)),"T","")</f>
        <v/>
      </c>
      <c r="AU790" t="str">
        <f>IF(ISNUMBER(SEARCH(AU$1,$D790)),"T","")</f>
        <v/>
      </c>
      <c r="AV790" t="str">
        <f>IF(ISNUMBER(SEARCH(AV$1,$D790)),"T","")</f>
        <v/>
      </c>
    </row>
    <row r="791" spans="1:48" x14ac:dyDescent="0.85">
      <c r="A791">
        <v>607</v>
      </c>
      <c r="B791" t="s">
        <v>1349</v>
      </c>
      <c r="C791" t="s">
        <v>1351</v>
      </c>
      <c r="D791" t="s">
        <v>1350</v>
      </c>
      <c r="E791">
        <v>5</v>
      </c>
      <c r="F791">
        <v>50</v>
      </c>
      <c r="G791">
        <v>30</v>
      </c>
      <c r="H791">
        <v>55</v>
      </c>
      <c r="I791">
        <v>65</v>
      </c>
      <c r="J791">
        <v>55</v>
      </c>
      <c r="K791">
        <v>20</v>
      </c>
      <c r="L791">
        <f>MAX(G791,I791)</f>
        <v>65</v>
      </c>
      <c r="M791">
        <f>MIN(H791,J791)</f>
        <v>55</v>
      </c>
      <c r="N791" s="1">
        <f>(F791*2+31)/2+60</f>
        <v>125.5</v>
      </c>
      <c r="O791" s="1">
        <f>(L791*2+31)/2+5</f>
        <v>85.5</v>
      </c>
      <c r="P791" s="1">
        <f>(M791*2+31)/2+5</f>
        <v>75.5</v>
      </c>
      <c r="Q791" s="1">
        <f>N791*P791</f>
        <v>9475.25</v>
      </c>
      <c r="R791" s="1">
        <f>((H791*2+31)/2+5)*N791</f>
        <v>9475.25</v>
      </c>
      <c r="S791" s="1">
        <f>((J791*2+31)/2+5)*N791</f>
        <v>9475.25</v>
      </c>
      <c r="T791" s="1">
        <v>137.22469385370698</v>
      </c>
      <c r="U791" s="1">
        <f>IF(T791&lt;200, 0, T791)</f>
        <v>0</v>
      </c>
      <c r="V791" s="5">
        <f>U791*O791</f>
        <v>0</v>
      </c>
      <c r="W791" s="2">
        <f>Q791/(constants!$B$1 * constants!$B$2 * (110/250) * AVERAGE(0.8, 1) * 1.5)</f>
        <v>1.4517191680724952</v>
      </c>
      <c r="X791" s="3">
        <v>7.3411216911802857E-3</v>
      </c>
      <c r="Y791" s="1">
        <f>(W791+X791)*O791</f>
        <v>124.74965477479425</v>
      </c>
      <c r="Z791" s="7">
        <v>1.1000000000000001</v>
      </c>
      <c r="AA791" s="7">
        <v>1</v>
      </c>
      <c r="AB791" s="1">
        <f>Y791*Z791*AA791</f>
        <v>137.2246202522737</v>
      </c>
      <c r="AC791" t="str">
        <f>CONCATENATE("https://wiki.52poke.com/wiki/", B791)</f>
        <v>https://wiki.52poke.com/wiki/烛光灵</v>
      </c>
      <c r="AD791" s="6">
        <f>(T791-AB791)^2</f>
        <v>5.4171709817285362E-9</v>
      </c>
      <c r="AE791" t="str">
        <f>IF(ISNUMBER(SEARCH(AE$1,$D791)),"T","")</f>
        <v/>
      </c>
      <c r="AF791" t="str">
        <f>IF(ISNUMBER(SEARCH(AF$1,$D791)),"T","")</f>
        <v>T</v>
      </c>
      <c r="AG791" t="str">
        <f>IF(ISNUMBER(SEARCH(AG$1,$D791)),"T","")</f>
        <v/>
      </c>
      <c r="AH791" t="str">
        <f>IF(ISNUMBER(SEARCH(AH$1,$D791)),"T","")</f>
        <v/>
      </c>
      <c r="AI791" t="str">
        <f>IF(ISNUMBER(SEARCH(AI$1,$D791)),"T","")</f>
        <v/>
      </c>
      <c r="AJ791" t="str">
        <f>IF(ISNUMBER(SEARCH(AJ$1,$D791)),"T","")</f>
        <v/>
      </c>
      <c r="AK791" t="str">
        <f>IF(ISNUMBER(SEARCH(AK$1,$D791)),"T","")</f>
        <v/>
      </c>
      <c r="AL791" t="str">
        <f>IF(ISNUMBER(SEARCH(AL$1,$D791)),"T","")</f>
        <v/>
      </c>
      <c r="AM791" t="str">
        <f>IF(ISNUMBER(SEARCH(AM$1,$D791)),"T","")</f>
        <v/>
      </c>
      <c r="AN791" t="str">
        <f>IF(ISNUMBER(SEARCH(AN$1,$D791)),"T","")</f>
        <v/>
      </c>
      <c r="AO791" t="str">
        <f>IF(ISNUMBER(SEARCH(AO$1,$D791)),"T","")</f>
        <v/>
      </c>
      <c r="AP791" t="str">
        <f>IF(ISNUMBER(SEARCH(AP$1,$D791)),"T","")</f>
        <v/>
      </c>
      <c r="AQ791" t="str">
        <f>IF(ISNUMBER(SEARCH(AQ$1,$D791)),"T","")</f>
        <v/>
      </c>
      <c r="AR791" t="str">
        <f>IF(ISNUMBER(SEARCH(AR$1,$D791)),"T","")</f>
        <v>T</v>
      </c>
      <c r="AS791" t="str">
        <f>IF(ISNUMBER(SEARCH(AS$1,$D791)),"T","")</f>
        <v/>
      </c>
      <c r="AT791" t="str">
        <f>IF(ISNUMBER(SEARCH(AT$1,$D791)),"T","")</f>
        <v/>
      </c>
      <c r="AU791" t="str">
        <f>IF(ISNUMBER(SEARCH(AU$1,$D791)),"T","")</f>
        <v/>
      </c>
      <c r="AV791" t="str">
        <f>IF(ISNUMBER(SEARCH(AV$1,$D791)),"T","")</f>
        <v/>
      </c>
    </row>
    <row r="792" spans="1:48" x14ac:dyDescent="0.85">
      <c r="A792">
        <v>722</v>
      </c>
      <c r="B792" t="s">
        <v>1606</v>
      </c>
      <c r="C792" t="s">
        <v>1607</v>
      </c>
      <c r="D792" t="s">
        <v>442</v>
      </c>
      <c r="E792">
        <v>7</v>
      </c>
      <c r="F792">
        <v>68</v>
      </c>
      <c r="G792">
        <v>55</v>
      </c>
      <c r="H792">
        <v>55</v>
      </c>
      <c r="I792">
        <v>50</v>
      </c>
      <c r="J792">
        <v>50</v>
      </c>
      <c r="K792">
        <v>42</v>
      </c>
      <c r="L792">
        <f>MAX(G792,I792)</f>
        <v>55</v>
      </c>
      <c r="M792">
        <f>MIN(H792,J792)</f>
        <v>50</v>
      </c>
      <c r="N792" s="1">
        <f>(F792*2+31)/2+60</f>
        <v>143.5</v>
      </c>
      <c r="O792" s="1">
        <f>(L792*2+31)/2+5</f>
        <v>75.5</v>
      </c>
      <c r="P792" s="1">
        <f>(M792*2+31)/2+5</f>
        <v>70.5</v>
      </c>
      <c r="Q792" s="1">
        <f>N792*P792</f>
        <v>10116.75</v>
      </c>
      <c r="R792" s="1">
        <f>((H792*2+31)/2+5)*N792</f>
        <v>10834.25</v>
      </c>
      <c r="S792" s="1">
        <f>((J792*2+31)/2+5)*N792</f>
        <v>10116.75</v>
      </c>
      <c r="T792" s="1">
        <v>136.98578892088801</v>
      </c>
      <c r="U792" s="1">
        <f>IF(T792&lt;200, 0, T792)</f>
        <v>0</v>
      </c>
      <c r="V792" s="5">
        <f>U792*O792</f>
        <v>0</v>
      </c>
      <c r="W792" s="2">
        <f>Q792/(constants!$B$1 * constants!$B$2 * (110/250) * AVERAGE(0.8, 1) * 1.5)</f>
        <v>1.5500044741402514</v>
      </c>
      <c r="X792" s="3">
        <v>9.9432245036180422E-2</v>
      </c>
      <c r="Y792" s="1">
        <f>(W792+X792)*O792</f>
        <v>124.5324722978206</v>
      </c>
      <c r="Z792" s="7">
        <v>1.1000000000000001</v>
      </c>
      <c r="AA792" s="7">
        <v>1</v>
      </c>
      <c r="AB792" s="1">
        <f>Y792*Z792*AA792</f>
        <v>136.98571952760267</v>
      </c>
      <c r="AC792" t="str">
        <f>CONCATENATE("https://wiki.52poke.com/wiki/", B792)</f>
        <v>https://wiki.52poke.com/wiki/木木枭</v>
      </c>
      <c r="AD792" s="6">
        <f>(T792-AB792)^2</f>
        <v>4.8154280507951948E-9</v>
      </c>
      <c r="AE792" t="str">
        <f>IF(ISNUMBER(SEARCH(AE$1,$D792)),"T","")</f>
        <v/>
      </c>
      <c r="AF792" t="str">
        <f>IF(ISNUMBER(SEARCH(AF$1,$D792)),"T","")</f>
        <v/>
      </c>
      <c r="AG792" t="str">
        <f>IF(ISNUMBER(SEARCH(AG$1,$D792)),"T","")</f>
        <v/>
      </c>
      <c r="AH792" t="str">
        <f>IF(ISNUMBER(SEARCH(AH$1,$D792)),"T","")</f>
        <v>T</v>
      </c>
      <c r="AI792" t="str">
        <f>IF(ISNUMBER(SEARCH(AI$1,$D792)),"T","")</f>
        <v/>
      </c>
      <c r="AJ792" t="str">
        <f>IF(ISNUMBER(SEARCH(AJ$1,$D792)),"T","")</f>
        <v/>
      </c>
      <c r="AK792" t="str">
        <f>IF(ISNUMBER(SEARCH(AK$1,$D792)),"T","")</f>
        <v/>
      </c>
      <c r="AL792" t="str">
        <f>IF(ISNUMBER(SEARCH(AL$1,$D792)),"T","")</f>
        <v/>
      </c>
      <c r="AM792" t="str">
        <f>IF(ISNUMBER(SEARCH(AM$1,$D792)),"T","")</f>
        <v/>
      </c>
      <c r="AN792" t="str">
        <f>IF(ISNUMBER(SEARCH(AN$1,$D792)),"T","")</f>
        <v>T</v>
      </c>
      <c r="AO792" t="str">
        <f>IF(ISNUMBER(SEARCH(AO$1,$D792)),"T","")</f>
        <v/>
      </c>
      <c r="AP792" t="str">
        <f>IF(ISNUMBER(SEARCH(AP$1,$D792)),"T","")</f>
        <v/>
      </c>
      <c r="AQ792" t="str">
        <f>IF(ISNUMBER(SEARCH(AQ$1,$D792)),"T","")</f>
        <v/>
      </c>
      <c r="AR792" t="str">
        <f>IF(ISNUMBER(SEARCH(AR$1,$D792)),"T","")</f>
        <v/>
      </c>
      <c r="AS792" t="str">
        <f>IF(ISNUMBER(SEARCH(AS$1,$D792)),"T","")</f>
        <v/>
      </c>
      <c r="AT792" t="str">
        <f>IF(ISNUMBER(SEARCH(AT$1,$D792)),"T","")</f>
        <v/>
      </c>
      <c r="AU792" t="str">
        <f>IF(ISNUMBER(SEARCH(AU$1,$D792)),"T","")</f>
        <v/>
      </c>
      <c r="AV792" t="str">
        <f>IF(ISNUMBER(SEARCH(AV$1,$D792)),"T","")</f>
        <v/>
      </c>
    </row>
    <row r="793" spans="1:48" x14ac:dyDescent="0.85">
      <c r="A793">
        <v>912</v>
      </c>
      <c r="B793" t="s">
        <v>2015</v>
      </c>
      <c r="C793" t="s">
        <v>2016</v>
      </c>
      <c r="D793" t="s">
        <v>25</v>
      </c>
      <c r="E793">
        <v>9</v>
      </c>
      <c r="F793">
        <v>55</v>
      </c>
      <c r="G793">
        <v>65</v>
      </c>
      <c r="H793">
        <v>45</v>
      </c>
      <c r="I793">
        <v>50</v>
      </c>
      <c r="J793">
        <v>45</v>
      </c>
      <c r="K793">
        <v>50</v>
      </c>
      <c r="L793">
        <f>MAX(G793,I793)</f>
        <v>65</v>
      </c>
      <c r="M793">
        <f>MIN(H793,J793)</f>
        <v>45</v>
      </c>
      <c r="N793" s="1">
        <f>(F793*2+31)/2+60</f>
        <v>130.5</v>
      </c>
      <c r="O793" s="1">
        <f>(L793*2+31)/2+5</f>
        <v>85.5</v>
      </c>
      <c r="P793" s="1">
        <f>(M793*2+31)/2+5</f>
        <v>65.5</v>
      </c>
      <c r="Q793" s="1">
        <f>N793*P793</f>
        <v>8547.75</v>
      </c>
      <c r="R793" s="1">
        <f>((H793*2+31)/2+5)*N793</f>
        <v>8547.75</v>
      </c>
      <c r="S793" s="1">
        <f>((J793*2+31)/2+5)*N793</f>
        <v>8547.75</v>
      </c>
      <c r="T793" s="1">
        <v>136.98211834204804</v>
      </c>
      <c r="U793" s="1">
        <f>IF(T793&lt;200, 0, T793)</f>
        <v>0</v>
      </c>
      <c r="V793" s="5">
        <f>U793*O793</f>
        <v>0</v>
      </c>
      <c r="W793" s="2">
        <f>Q793/(constants!$B$1 * constants!$B$2 * (110/250) * AVERAGE(0.8, 1) * 1.5)</f>
        <v>1.3096153155739081</v>
      </c>
      <c r="X793" s="3">
        <v>0.14686583216887517</v>
      </c>
      <c r="Y793" s="1">
        <f>(W793+X793)*O793</f>
        <v>124.52913813200797</v>
      </c>
      <c r="Z793" s="7">
        <v>1.1000000000000001</v>
      </c>
      <c r="AA793" s="7">
        <v>1</v>
      </c>
      <c r="AB793" s="1">
        <f>Y793*Z793*AA793</f>
        <v>136.98205194520878</v>
      </c>
      <c r="AC793" t="str">
        <f>CONCATENATE("https://wiki.52poke.com/wiki/", B793)</f>
        <v>https://wiki.52poke.com/wiki/润水鸭</v>
      </c>
      <c r="AD793" s="6">
        <f>(T793-AB793)^2</f>
        <v>4.4085402635438755E-9</v>
      </c>
      <c r="AE793" t="str">
        <f>IF(ISNUMBER(SEARCH(AE$1,$D793)),"T","")</f>
        <v/>
      </c>
      <c r="AF793" t="str">
        <f>IF(ISNUMBER(SEARCH(AF$1,$D793)),"T","")</f>
        <v/>
      </c>
      <c r="AG793" t="str">
        <f>IF(ISNUMBER(SEARCH(AG$1,$D793)),"T","")</f>
        <v>T</v>
      </c>
      <c r="AH793" t="str">
        <f>IF(ISNUMBER(SEARCH(AH$1,$D793)),"T","")</f>
        <v/>
      </c>
      <c r="AI793" t="str">
        <f>IF(ISNUMBER(SEARCH(AI$1,$D793)),"T","")</f>
        <v/>
      </c>
      <c r="AJ793" t="str">
        <f>IF(ISNUMBER(SEARCH(AJ$1,$D793)),"T","")</f>
        <v/>
      </c>
      <c r="AK793" t="str">
        <f>IF(ISNUMBER(SEARCH(AK$1,$D793)),"T","")</f>
        <v/>
      </c>
      <c r="AL793" t="str">
        <f>IF(ISNUMBER(SEARCH(AL$1,$D793)),"T","")</f>
        <v/>
      </c>
      <c r="AM793" t="str">
        <f>IF(ISNUMBER(SEARCH(AM$1,$D793)),"T","")</f>
        <v/>
      </c>
      <c r="AN793" t="str">
        <f>IF(ISNUMBER(SEARCH(AN$1,$D793)),"T","")</f>
        <v/>
      </c>
      <c r="AO793" t="str">
        <f>IF(ISNUMBER(SEARCH(AO$1,$D793)),"T","")</f>
        <v/>
      </c>
      <c r="AP793" t="str">
        <f>IF(ISNUMBER(SEARCH(AP$1,$D793)),"T","")</f>
        <v/>
      </c>
      <c r="AQ793" t="str">
        <f>IF(ISNUMBER(SEARCH(AQ$1,$D793)),"T","")</f>
        <v/>
      </c>
      <c r="AR793" t="str">
        <f>IF(ISNUMBER(SEARCH(AR$1,$D793)),"T","")</f>
        <v/>
      </c>
      <c r="AS793" t="str">
        <f>IF(ISNUMBER(SEARCH(AS$1,$D793)),"T","")</f>
        <v/>
      </c>
      <c r="AT793" t="str">
        <f>IF(ISNUMBER(SEARCH(AT$1,$D793)),"T","")</f>
        <v/>
      </c>
      <c r="AU793" t="str">
        <f>IF(ISNUMBER(SEARCH(AU$1,$D793)),"T","")</f>
        <v/>
      </c>
      <c r="AV793" t="str">
        <f>IF(ISNUMBER(SEARCH(AV$1,$D793)),"T","")</f>
        <v/>
      </c>
    </row>
    <row r="794" spans="1:48" x14ac:dyDescent="0.85">
      <c r="A794">
        <v>188</v>
      </c>
      <c r="B794" t="s">
        <v>444</v>
      </c>
      <c r="C794" t="s">
        <v>445</v>
      </c>
      <c r="D794" t="s">
        <v>442</v>
      </c>
      <c r="E794">
        <v>2</v>
      </c>
      <c r="F794">
        <v>55</v>
      </c>
      <c r="G794">
        <v>45</v>
      </c>
      <c r="H794">
        <v>50</v>
      </c>
      <c r="I794">
        <v>45</v>
      </c>
      <c r="J794">
        <v>65</v>
      </c>
      <c r="K794">
        <v>80</v>
      </c>
      <c r="L794">
        <f>MAX(G794,I794)</f>
        <v>45</v>
      </c>
      <c r="M794">
        <f>MIN(H794,J794)</f>
        <v>50</v>
      </c>
      <c r="N794" s="1">
        <f>(F794*2+31)/2+60</f>
        <v>130.5</v>
      </c>
      <c r="O794" s="1">
        <f>(L794*2+31)/2+5</f>
        <v>65.5</v>
      </c>
      <c r="P794" s="1">
        <f>(M794*2+31)/2+5</f>
        <v>70.5</v>
      </c>
      <c r="Q794" s="1">
        <f>N794*P794</f>
        <v>9200.25</v>
      </c>
      <c r="R794" s="1">
        <f>((H794*2+31)/2+5)*N794</f>
        <v>9200.25</v>
      </c>
      <c r="S794" s="1">
        <f>((J794*2+31)/2+5)*N794</f>
        <v>11157.75</v>
      </c>
      <c r="T794" s="1">
        <v>136.79809063426046</v>
      </c>
      <c r="U794" s="1">
        <f>IF(T794&lt;200, 0, T794)</f>
        <v>0</v>
      </c>
      <c r="V794" s="5">
        <f>U794*O794</f>
        <v>0</v>
      </c>
      <c r="W794" s="2">
        <f>Q794/(constants!$B$1 * constants!$B$2 * (110/250) * AVERAGE(0.8, 1) * 1.5)</f>
        <v>1.4095859503505421</v>
      </c>
      <c r="X794" s="3">
        <v>0.48906826041961038</v>
      </c>
      <c r="Y794" s="1">
        <f>(W794+X794)*O794</f>
        <v>124.36185080544499</v>
      </c>
      <c r="Z794" s="7">
        <v>1.1000000000000001</v>
      </c>
      <c r="AA794" s="7">
        <v>1</v>
      </c>
      <c r="AB794" s="1">
        <f>Y794*Z794*AA794</f>
        <v>136.79803588598949</v>
      </c>
      <c r="AC794" t="str">
        <f>CONCATENATE("https://wiki.52poke.com/wiki/", B794)</f>
        <v>https://wiki.52poke.com/wiki/毽子花</v>
      </c>
      <c r="AD794" s="6">
        <f>(T794-AB794)^2</f>
        <v>2.9973731741152928E-9</v>
      </c>
      <c r="AE794" t="str">
        <f>IF(ISNUMBER(SEARCH(AE$1,$D794)),"T","")</f>
        <v/>
      </c>
      <c r="AF794" t="str">
        <f>IF(ISNUMBER(SEARCH(AF$1,$D794)),"T","")</f>
        <v/>
      </c>
      <c r="AG794" t="str">
        <f>IF(ISNUMBER(SEARCH(AG$1,$D794)),"T","")</f>
        <v/>
      </c>
      <c r="AH794" t="str">
        <f>IF(ISNUMBER(SEARCH(AH$1,$D794)),"T","")</f>
        <v>T</v>
      </c>
      <c r="AI794" t="str">
        <f>IF(ISNUMBER(SEARCH(AI$1,$D794)),"T","")</f>
        <v/>
      </c>
      <c r="AJ794" t="str">
        <f>IF(ISNUMBER(SEARCH(AJ$1,$D794)),"T","")</f>
        <v/>
      </c>
      <c r="AK794" t="str">
        <f>IF(ISNUMBER(SEARCH(AK$1,$D794)),"T","")</f>
        <v/>
      </c>
      <c r="AL794" t="str">
        <f>IF(ISNUMBER(SEARCH(AL$1,$D794)),"T","")</f>
        <v/>
      </c>
      <c r="AM794" t="str">
        <f>IF(ISNUMBER(SEARCH(AM$1,$D794)),"T","")</f>
        <v/>
      </c>
      <c r="AN794" t="str">
        <f>IF(ISNUMBER(SEARCH(AN$1,$D794)),"T","")</f>
        <v>T</v>
      </c>
      <c r="AO794" t="str">
        <f>IF(ISNUMBER(SEARCH(AO$1,$D794)),"T","")</f>
        <v/>
      </c>
      <c r="AP794" t="str">
        <f>IF(ISNUMBER(SEARCH(AP$1,$D794)),"T","")</f>
        <v/>
      </c>
      <c r="AQ794" t="str">
        <f>IF(ISNUMBER(SEARCH(AQ$1,$D794)),"T","")</f>
        <v/>
      </c>
      <c r="AR794" t="str">
        <f>IF(ISNUMBER(SEARCH(AR$1,$D794)),"T","")</f>
        <v/>
      </c>
      <c r="AS794" t="str">
        <f>IF(ISNUMBER(SEARCH(AS$1,$D794)),"T","")</f>
        <v/>
      </c>
      <c r="AT794" t="str">
        <f>IF(ISNUMBER(SEARCH(AT$1,$D794)),"T","")</f>
        <v/>
      </c>
      <c r="AU794" t="str">
        <f>IF(ISNUMBER(SEARCH(AU$1,$D794)),"T","")</f>
        <v/>
      </c>
      <c r="AV794" t="str">
        <f>IF(ISNUMBER(SEARCH(AV$1,$D794)),"T","")</f>
        <v/>
      </c>
    </row>
    <row r="795" spans="1:48" x14ac:dyDescent="0.85">
      <c r="A795">
        <v>456</v>
      </c>
      <c r="B795" t="s">
        <v>1028</v>
      </c>
      <c r="C795" t="s">
        <v>1029</v>
      </c>
      <c r="D795" t="s">
        <v>25</v>
      </c>
      <c r="E795">
        <v>4</v>
      </c>
      <c r="F795">
        <v>49</v>
      </c>
      <c r="G795">
        <v>49</v>
      </c>
      <c r="H795">
        <v>56</v>
      </c>
      <c r="I795">
        <v>49</v>
      </c>
      <c r="J795">
        <v>61</v>
      </c>
      <c r="K795">
        <v>66</v>
      </c>
      <c r="L795">
        <f>MAX(G795,I795)</f>
        <v>49</v>
      </c>
      <c r="M795">
        <f>MIN(H795,J795)</f>
        <v>56</v>
      </c>
      <c r="N795" s="1">
        <f>(F795*2+31)/2+60</f>
        <v>124.5</v>
      </c>
      <c r="O795" s="1">
        <f>(L795*2+31)/2+5</f>
        <v>69.5</v>
      </c>
      <c r="P795" s="1">
        <f>(M795*2+31)/2+5</f>
        <v>76.5</v>
      </c>
      <c r="Q795" s="1">
        <f>N795*P795</f>
        <v>9524.25</v>
      </c>
      <c r="R795" s="1">
        <f>((H795*2+31)/2+5)*N795</f>
        <v>9524.25</v>
      </c>
      <c r="S795" s="1">
        <f>((J795*2+31)/2+5)*N795</f>
        <v>10146.75</v>
      </c>
      <c r="T795" s="1">
        <v>136.70048386678414</v>
      </c>
      <c r="U795" s="1">
        <f>IF(T795&lt;200, 0, T795)</f>
        <v>0</v>
      </c>
      <c r="V795" s="5">
        <f>U795*O795</f>
        <v>0</v>
      </c>
      <c r="W795" s="2">
        <f>Q795/(constants!$B$1 * constants!$B$2 * (110/250) * AVERAGE(0.8, 1) * 1.5)</f>
        <v>1.4592265414120433</v>
      </c>
      <c r="X795" s="3">
        <v>0.32887579644702236</v>
      </c>
      <c r="Y795" s="1">
        <f>(W795+X795)*O795</f>
        <v>124.27311248120506</v>
      </c>
      <c r="Z795" s="7">
        <v>1.1000000000000001</v>
      </c>
      <c r="AA795" s="7">
        <v>1</v>
      </c>
      <c r="AB795" s="1">
        <f>Y795*Z795*AA795</f>
        <v>136.70042372932556</v>
      </c>
      <c r="AC795" t="str">
        <f>CONCATENATE("https://wiki.52poke.com/wiki/", B795)</f>
        <v>https://wiki.52poke.com/wiki/荧光鱼</v>
      </c>
      <c r="AD795" s="6">
        <f>(T795-AB795)^2</f>
        <v>3.6165139239298483E-9</v>
      </c>
      <c r="AE795" t="str">
        <f>IF(ISNUMBER(SEARCH(AE$1,$D795)),"T","")</f>
        <v/>
      </c>
      <c r="AF795" t="str">
        <f>IF(ISNUMBER(SEARCH(AF$1,$D795)),"T","")</f>
        <v/>
      </c>
      <c r="AG795" t="str">
        <f>IF(ISNUMBER(SEARCH(AG$1,$D795)),"T","")</f>
        <v>T</v>
      </c>
      <c r="AH795" t="str">
        <f>IF(ISNUMBER(SEARCH(AH$1,$D795)),"T","")</f>
        <v/>
      </c>
      <c r="AI795" t="str">
        <f>IF(ISNUMBER(SEARCH(AI$1,$D795)),"T","")</f>
        <v/>
      </c>
      <c r="AJ795" t="str">
        <f>IF(ISNUMBER(SEARCH(AJ$1,$D795)),"T","")</f>
        <v/>
      </c>
      <c r="AK795" t="str">
        <f>IF(ISNUMBER(SEARCH(AK$1,$D795)),"T","")</f>
        <v/>
      </c>
      <c r="AL795" t="str">
        <f>IF(ISNUMBER(SEARCH(AL$1,$D795)),"T","")</f>
        <v/>
      </c>
      <c r="AM795" t="str">
        <f>IF(ISNUMBER(SEARCH(AM$1,$D795)),"T","")</f>
        <v/>
      </c>
      <c r="AN795" t="str">
        <f>IF(ISNUMBER(SEARCH(AN$1,$D795)),"T","")</f>
        <v/>
      </c>
      <c r="AO795" t="str">
        <f>IF(ISNUMBER(SEARCH(AO$1,$D795)),"T","")</f>
        <v/>
      </c>
      <c r="AP795" t="str">
        <f>IF(ISNUMBER(SEARCH(AP$1,$D795)),"T","")</f>
        <v/>
      </c>
      <c r="AQ795" t="str">
        <f>IF(ISNUMBER(SEARCH(AQ$1,$D795)),"T","")</f>
        <v/>
      </c>
      <c r="AR795" t="str">
        <f>IF(ISNUMBER(SEARCH(AR$1,$D795)),"T","")</f>
        <v/>
      </c>
      <c r="AS795" t="str">
        <f>IF(ISNUMBER(SEARCH(AS$1,$D795)),"T","")</f>
        <v/>
      </c>
      <c r="AT795" t="str">
        <f>IF(ISNUMBER(SEARCH(AT$1,$D795)),"T","")</f>
        <v/>
      </c>
      <c r="AU795" t="str">
        <f>IF(ISNUMBER(SEARCH(AU$1,$D795)),"T","")</f>
        <v/>
      </c>
      <c r="AV795" t="str">
        <f>IF(ISNUMBER(SEARCH(AV$1,$D795)),"T","")</f>
        <v/>
      </c>
    </row>
    <row r="796" spans="1:48" x14ac:dyDescent="0.85">
      <c r="A796">
        <v>852</v>
      </c>
      <c r="B796" t="s">
        <v>1886</v>
      </c>
      <c r="C796" t="s">
        <v>1887</v>
      </c>
      <c r="D796" t="s">
        <v>143</v>
      </c>
      <c r="E796">
        <v>8</v>
      </c>
      <c r="F796">
        <v>50</v>
      </c>
      <c r="G796">
        <v>68</v>
      </c>
      <c r="H796">
        <v>60</v>
      </c>
      <c r="I796">
        <v>50</v>
      </c>
      <c r="J796">
        <v>50</v>
      </c>
      <c r="K796">
        <v>32</v>
      </c>
      <c r="L796">
        <f>MAX(G796,I796)</f>
        <v>68</v>
      </c>
      <c r="M796">
        <f>MIN(H796,J796)</f>
        <v>50</v>
      </c>
      <c r="N796" s="1">
        <f>(F796*2+31)/2+60</f>
        <v>125.5</v>
      </c>
      <c r="O796" s="1">
        <f>(L796*2+31)/2+5</f>
        <v>88.5</v>
      </c>
      <c r="P796" s="1">
        <f>(M796*2+31)/2+5</f>
        <v>70.5</v>
      </c>
      <c r="Q796" s="1">
        <f>N796*P796</f>
        <v>8847.75</v>
      </c>
      <c r="R796" s="1">
        <f>((H796*2+31)/2+5)*N796</f>
        <v>10102.75</v>
      </c>
      <c r="S796" s="1">
        <f>((J796*2+31)/2+5)*N796</f>
        <v>8847.75</v>
      </c>
      <c r="T796" s="1">
        <v>136.68059040791525</v>
      </c>
      <c r="U796" s="1">
        <f>IF(T796&lt;200, 0, T796)</f>
        <v>0</v>
      </c>
      <c r="V796" s="5">
        <f>U796*O796</f>
        <v>0</v>
      </c>
      <c r="W796" s="2">
        <f>Q796/(constants!$B$1 * constants!$B$2 * (110/250) * AVERAGE(0.8, 1) * 1.5)</f>
        <v>1.3555788258160386</v>
      </c>
      <c r="X796" s="3">
        <v>4.8432671557043783E-2</v>
      </c>
      <c r="Y796" s="1">
        <f>(W796+X796)*O796</f>
        <v>124.25501751751779</v>
      </c>
      <c r="Z796" s="7">
        <v>1.1000000000000001</v>
      </c>
      <c r="AA796" s="7">
        <v>1</v>
      </c>
      <c r="AB796" s="1">
        <f>Y796*Z796*AA796</f>
        <v>136.68051926926958</v>
      </c>
      <c r="AC796" t="str">
        <f>CONCATENATE("https://wiki.52poke.com/wiki/", B796)</f>
        <v>https://wiki.52poke.com/wiki/拳拳蛸</v>
      </c>
      <c r="AD796" s="6">
        <f>(T796-AB796)^2</f>
        <v>5.0607069071598659E-9</v>
      </c>
      <c r="AE796" t="str">
        <f>IF(ISNUMBER(SEARCH(AE$1,$D796)),"T","")</f>
        <v/>
      </c>
      <c r="AF796" t="str">
        <f>IF(ISNUMBER(SEARCH(AF$1,$D796)),"T","")</f>
        <v/>
      </c>
      <c r="AG796" t="str">
        <f>IF(ISNUMBER(SEARCH(AG$1,$D796)),"T","")</f>
        <v/>
      </c>
      <c r="AH796" t="str">
        <f>IF(ISNUMBER(SEARCH(AH$1,$D796)),"T","")</f>
        <v/>
      </c>
      <c r="AI796" t="str">
        <f>IF(ISNUMBER(SEARCH(AI$1,$D796)),"T","")</f>
        <v/>
      </c>
      <c r="AJ796" t="str">
        <f>IF(ISNUMBER(SEARCH(AJ$1,$D796)),"T","")</f>
        <v/>
      </c>
      <c r="AK796" t="str">
        <f>IF(ISNUMBER(SEARCH(AK$1,$D796)),"T","")</f>
        <v>T</v>
      </c>
      <c r="AL796" t="str">
        <f>IF(ISNUMBER(SEARCH(AL$1,$D796)),"T","")</f>
        <v/>
      </c>
      <c r="AM796" t="str">
        <f>IF(ISNUMBER(SEARCH(AM$1,$D796)),"T","")</f>
        <v/>
      </c>
      <c r="AN796" t="str">
        <f>IF(ISNUMBER(SEARCH(AN$1,$D796)),"T","")</f>
        <v/>
      </c>
      <c r="AO796" t="str">
        <f>IF(ISNUMBER(SEARCH(AO$1,$D796)),"T","")</f>
        <v/>
      </c>
      <c r="AP796" t="str">
        <f>IF(ISNUMBER(SEARCH(AP$1,$D796)),"T","")</f>
        <v/>
      </c>
      <c r="AQ796" t="str">
        <f>IF(ISNUMBER(SEARCH(AQ$1,$D796)),"T","")</f>
        <v/>
      </c>
      <c r="AR796" t="str">
        <f>IF(ISNUMBER(SEARCH(AR$1,$D796)),"T","")</f>
        <v/>
      </c>
      <c r="AS796" t="str">
        <f>IF(ISNUMBER(SEARCH(AS$1,$D796)),"T","")</f>
        <v/>
      </c>
      <c r="AT796" t="str">
        <f>IF(ISNUMBER(SEARCH(AT$1,$D796)),"T","")</f>
        <v/>
      </c>
      <c r="AU796" t="str">
        <f>IF(ISNUMBER(SEARCH(AU$1,$D796)),"T","")</f>
        <v/>
      </c>
      <c r="AV796" t="str">
        <f>IF(ISNUMBER(SEARCH(AV$1,$D796)),"T","")</f>
        <v/>
      </c>
    </row>
    <row r="797" spans="1:48" x14ac:dyDescent="0.85">
      <c r="A797">
        <v>633</v>
      </c>
      <c r="B797" t="s">
        <v>1403</v>
      </c>
      <c r="C797" t="s">
        <v>1405</v>
      </c>
      <c r="D797" t="s">
        <v>1404</v>
      </c>
      <c r="E797">
        <v>5</v>
      </c>
      <c r="F797">
        <v>52</v>
      </c>
      <c r="G797">
        <v>65</v>
      </c>
      <c r="H797">
        <v>50</v>
      </c>
      <c r="I797">
        <v>45</v>
      </c>
      <c r="J797">
        <v>50</v>
      </c>
      <c r="K797">
        <v>38</v>
      </c>
      <c r="L797">
        <f>MAX(G797,I797)</f>
        <v>65</v>
      </c>
      <c r="M797">
        <f>MIN(H797,J797)</f>
        <v>50</v>
      </c>
      <c r="N797" s="1">
        <f>(F797*2+31)/2+60</f>
        <v>127.5</v>
      </c>
      <c r="O797" s="1">
        <f>(L797*2+31)/2+5</f>
        <v>85.5</v>
      </c>
      <c r="P797" s="1">
        <f>(M797*2+31)/2+5</f>
        <v>70.5</v>
      </c>
      <c r="Q797" s="1">
        <f>N797*P797</f>
        <v>8988.75</v>
      </c>
      <c r="R797" s="1">
        <f>((H797*2+31)/2+5)*N797</f>
        <v>8988.75</v>
      </c>
      <c r="S797" s="1">
        <f>((J797*2+31)/2+5)*N797</f>
        <v>8988.75</v>
      </c>
      <c r="T797" s="1">
        <v>136.39237043821197</v>
      </c>
      <c r="U797" s="1">
        <f>IF(T797&lt;200, 0, T797)</f>
        <v>0</v>
      </c>
      <c r="V797" s="5">
        <f>U797*O797</f>
        <v>0</v>
      </c>
      <c r="W797" s="2">
        <f>Q797/(constants!$B$1 * constants!$B$2 * (110/250) * AVERAGE(0.8, 1) * 1.5)</f>
        <v>1.3771816756298401</v>
      </c>
      <c r="X797" s="3">
        <v>7.3028857233446987E-2</v>
      </c>
      <c r="Y797" s="1">
        <f>(W797+X797)*O797</f>
        <v>123.99300055981104</v>
      </c>
      <c r="Z797" s="7">
        <v>1.1000000000000001</v>
      </c>
      <c r="AA797" s="7">
        <v>1</v>
      </c>
      <c r="AB797" s="1">
        <f>Y797*Z797*AA797</f>
        <v>136.39230061579215</v>
      </c>
      <c r="AC797" t="str">
        <f>CONCATENATE("https://wiki.52poke.com/wiki/", B797)</f>
        <v>https://wiki.52poke.com/wiki/单首龙</v>
      </c>
      <c r="AD797" s="6">
        <f>(T797-AB797)^2</f>
        <v>4.8751703091650358E-9</v>
      </c>
      <c r="AE797" t="str">
        <f>IF(ISNUMBER(SEARCH(AE$1,$D797)),"T","")</f>
        <v/>
      </c>
      <c r="AF797" t="str">
        <f>IF(ISNUMBER(SEARCH(AF$1,$D797)),"T","")</f>
        <v/>
      </c>
      <c r="AG797" t="str">
        <f>IF(ISNUMBER(SEARCH(AG$1,$D797)),"T","")</f>
        <v/>
      </c>
      <c r="AH797" t="str">
        <f>IF(ISNUMBER(SEARCH(AH$1,$D797)),"T","")</f>
        <v/>
      </c>
      <c r="AI797" t="str">
        <f>IF(ISNUMBER(SEARCH(AI$1,$D797)),"T","")</f>
        <v/>
      </c>
      <c r="AJ797" t="str">
        <f>IF(ISNUMBER(SEARCH(AJ$1,$D797)),"T","")</f>
        <v/>
      </c>
      <c r="AK797" t="str">
        <f>IF(ISNUMBER(SEARCH(AK$1,$D797)),"T","")</f>
        <v/>
      </c>
      <c r="AL797" t="str">
        <f>IF(ISNUMBER(SEARCH(AL$1,$D797)),"T","")</f>
        <v/>
      </c>
      <c r="AM797" t="str">
        <f>IF(ISNUMBER(SEARCH(AM$1,$D797)),"T","")</f>
        <v/>
      </c>
      <c r="AN797" t="str">
        <f>IF(ISNUMBER(SEARCH(AN$1,$D797)),"T","")</f>
        <v/>
      </c>
      <c r="AO797" t="str">
        <f>IF(ISNUMBER(SEARCH(AO$1,$D797)),"T","")</f>
        <v/>
      </c>
      <c r="AP797" t="str">
        <f>IF(ISNUMBER(SEARCH(AP$1,$D797)),"T","")</f>
        <v/>
      </c>
      <c r="AQ797" t="str">
        <f>IF(ISNUMBER(SEARCH(AQ$1,$D797)),"T","")</f>
        <v/>
      </c>
      <c r="AR797" t="str">
        <f>IF(ISNUMBER(SEARCH(AR$1,$D797)),"T","")</f>
        <v/>
      </c>
      <c r="AS797" t="str">
        <f>IF(ISNUMBER(SEARCH(AS$1,$D797)),"T","")</f>
        <v>T</v>
      </c>
      <c r="AT797" t="str">
        <f>IF(ISNUMBER(SEARCH(AT$1,$D797)),"T","")</f>
        <v>T</v>
      </c>
      <c r="AU797" t="str">
        <f>IF(ISNUMBER(SEARCH(AU$1,$D797)),"T","")</f>
        <v/>
      </c>
      <c r="AV797" t="str">
        <f>IF(ISNUMBER(SEARCH(AV$1,$D797)),"T","")</f>
        <v/>
      </c>
    </row>
    <row r="798" spans="1:48" x14ac:dyDescent="0.85">
      <c r="A798">
        <v>431</v>
      </c>
      <c r="B798" t="s">
        <v>973</v>
      </c>
      <c r="C798" t="s">
        <v>974</v>
      </c>
      <c r="D798" t="s">
        <v>265</v>
      </c>
      <c r="E798">
        <v>4</v>
      </c>
      <c r="F798">
        <v>49</v>
      </c>
      <c r="G798">
        <v>55</v>
      </c>
      <c r="H798">
        <v>42</v>
      </c>
      <c r="I798">
        <v>42</v>
      </c>
      <c r="J798">
        <v>37</v>
      </c>
      <c r="K798">
        <v>85</v>
      </c>
      <c r="L798">
        <f>MAX(G798,I798)</f>
        <v>55</v>
      </c>
      <c r="M798">
        <f>MIN(H798,J798)</f>
        <v>37</v>
      </c>
      <c r="N798" s="1">
        <f>(F798*2+31)/2+60</f>
        <v>124.5</v>
      </c>
      <c r="O798" s="1">
        <f>(L798*2+31)/2+5</f>
        <v>75.5</v>
      </c>
      <c r="P798" s="1">
        <f>(M798*2+31)/2+5</f>
        <v>57.5</v>
      </c>
      <c r="Q798" s="1">
        <f>N798*P798</f>
        <v>7158.75</v>
      </c>
      <c r="R798" s="1">
        <f>((H798*2+31)/2+5)*N798</f>
        <v>7781.25</v>
      </c>
      <c r="S798" s="1">
        <f>((J798*2+31)/2+5)*N798</f>
        <v>7158.75</v>
      </c>
      <c r="T798" s="1">
        <v>136.32277641868583</v>
      </c>
      <c r="U798" s="1">
        <f>IF(T798&lt;200, 0, T798)</f>
        <v>0</v>
      </c>
      <c r="V798" s="5">
        <f>U798*O798</f>
        <v>0</v>
      </c>
      <c r="W798" s="2">
        <f>Q798/(constants!$B$1 * constants!$B$2 * (110/250) * AVERAGE(0.8, 1) * 1.5)</f>
        <v>1.096804263152843</v>
      </c>
      <c r="X798" s="3">
        <v>0.54464940710667065</v>
      </c>
      <c r="Y798" s="1">
        <f>(W798+X798)*O798</f>
        <v>123.92975210459326</v>
      </c>
      <c r="Z798" s="7">
        <v>1.1000000000000001</v>
      </c>
      <c r="AA798" s="7">
        <v>1</v>
      </c>
      <c r="AB798" s="1">
        <f>Y798*Z798*AA798</f>
        <v>136.32272731505259</v>
      </c>
      <c r="AC798" t="str">
        <f>CONCATENATE("https://wiki.52poke.com/wiki/", B798)</f>
        <v>https://wiki.52poke.com/wiki/魅力喵</v>
      </c>
      <c r="AD798" s="6">
        <f>(T798-AB798)^2</f>
        <v>2.4111667978437795E-9</v>
      </c>
      <c r="AE798" t="str">
        <f>IF(ISNUMBER(SEARCH(AE$1,$D798)),"T","")</f>
        <v>T</v>
      </c>
      <c r="AF798" t="str">
        <f>IF(ISNUMBER(SEARCH(AF$1,$D798)),"T","")</f>
        <v/>
      </c>
      <c r="AG798" t="str">
        <f>IF(ISNUMBER(SEARCH(AG$1,$D798)),"T","")</f>
        <v/>
      </c>
      <c r="AH798" t="str">
        <f>IF(ISNUMBER(SEARCH(AH$1,$D798)),"T","")</f>
        <v/>
      </c>
      <c r="AI798" t="str">
        <f>IF(ISNUMBER(SEARCH(AI$1,$D798)),"T","")</f>
        <v/>
      </c>
      <c r="AJ798" t="str">
        <f>IF(ISNUMBER(SEARCH(AJ$1,$D798)),"T","")</f>
        <v/>
      </c>
      <c r="AK798" t="str">
        <f>IF(ISNUMBER(SEARCH(AK$1,$D798)),"T","")</f>
        <v/>
      </c>
      <c r="AL798" t="str">
        <f>IF(ISNUMBER(SEARCH(AL$1,$D798)),"T","")</f>
        <v/>
      </c>
      <c r="AM798" t="str">
        <f>IF(ISNUMBER(SEARCH(AM$1,$D798)),"T","")</f>
        <v/>
      </c>
      <c r="AN798" t="str">
        <f>IF(ISNUMBER(SEARCH(AN$1,$D798)),"T","")</f>
        <v/>
      </c>
      <c r="AO798" t="str">
        <f>IF(ISNUMBER(SEARCH(AO$1,$D798)),"T","")</f>
        <v/>
      </c>
      <c r="AP798" t="str">
        <f>IF(ISNUMBER(SEARCH(AP$1,$D798)),"T","")</f>
        <v/>
      </c>
      <c r="AQ798" t="str">
        <f>IF(ISNUMBER(SEARCH(AQ$1,$D798)),"T","")</f>
        <v/>
      </c>
      <c r="AR798" t="str">
        <f>IF(ISNUMBER(SEARCH(AR$1,$D798)),"T","")</f>
        <v/>
      </c>
      <c r="AS798" t="str">
        <f>IF(ISNUMBER(SEARCH(AS$1,$D798)),"T","")</f>
        <v/>
      </c>
      <c r="AT798" t="str">
        <f>IF(ISNUMBER(SEARCH(AT$1,$D798)),"T","")</f>
        <v/>
      </c>
      <c r="AU798" t="str">
        <f>IF(ISNUMBER(SEARCH(AU$1,$D798)),"T","")</f>
        <v/>
      </c>
      <c r="AV798" t="str">
        <f>IF(ISNUMBER(SEARCH(AV$1,$D798)),"T","")</f>
        <v/>
      </c>
    </row>
    <row r="799" spans="1:48" x14ac:dyDescent="0.85">
      <c r="A799">
        <v>854</v>
      </c>
      <c r="B799" t="s">
        <v>1890</v>
      </c>
      <c r="C799" t="s">
        <v>1891</v>
      </c>
      <c r="D799" t="s">
        <v>470</v>
      </c>
      <c r="E799">
        <v>8</v>
      </c>
      <c r="F799">
        <v>40</v>
      </c>
      <c r="G799">
        <v>45</v>
      </c>
      <c r="H799">
        <v>45</v>
      </c>
      <c r="I799">
        <v>74</v>
      </c>
      <c r="J799">
        <v>54</v>
      </c>
      <c r="K799">
        <v>50</v>
      </c>
      <c r="L799">
        <f>MAX(G799,I799)</f>
        <v>74</v>
      </c>
      <c r="M799">
        <f>MIN(H799,J799)</f>
        <v>45</v>
      </c>
      <c r="N799" s="1">
        <f>(F799*2+31)/2+60</f>
        <v>115.5</v>
      </c>
      <c r="O799" s="1">
        <f>(L799*2+31)/2+5</f>
        <v>94.5</v>
      </c>
      <c r="P799" s="1">
        <f>(M799*2+31)/2+5</f>
        <v>65.5</v>
      </c>
      <c r="Q799" s="1">
        <f>N799*P799</f>
        <v>7565.25</v>
      </c>
      <c r="R799" s="1">
        <f>((H799*2+31)/2+5)*N799</f>
        <v>7565.25</v>
      </c>
      <c r="S799" s="1">
        <f>((J799*2+31)/2+5)*N799</f>
        <v>8604.75</v>
      </c>
      <c r="T799" s="1">
        <v>136.24210844750056</v>
      </c>
      <c r="U799" s="1">
        <f>IF(T799&lt;200, 0, T799)</f>
        <v>0</v>
      </c>
      <c r="V799" s="5">
        <f>U799*O799</f>
        <v>0</v>
      </c>
      <c r="W799" s="2">
        <f>Q799/(constants!$B$1 * constants!$B$2 * (110/250) * AVERAGE(0.8, 1) * 1.5)</f>
        <v>1.15908481953093</v>
      </c>
      <c r="X799" s="3">
        <v>0.15156494955700095</v>
      </c>
      <c r="Y799" s="1">
        <f>(W799+X799)*O799</f>
        <v>123.85640317880947</v>
      </c>
      <c r="Z799" s="7">
        <v>1.1000000000000001</v>
      </c>
      <c r="AA799" s="7">
        <v>1</v>
      </c>
      <c r="AB799" s="1">
        <f>Y799*Z799*AA799</f>
        <v>136.24204349669043</v>
      </c>
      <c r="AC799" t="str">
        <f>CONCATENATE("https://wiki.52poke.com/wiki/", B799)</f>
        <v>https://wiki.52poke.com/wiki/来悲茶</v>
      </c>
      <c r="AD799" s="6">
        <f>(T799-AB799)^2</f>
        <v>4.2186077362294928E-9</v>
      </c>
      <c r="AE799" t="str">
        <f>IF(ISNUMBER(SEARCH(AE$1,$D799)),"T","")</f>
        <v/>
      </c>
      <c r="AF799" t="str">
        <f>IF(ISNUMBER(SEARCH(AF$1,$D799)),"T","")</f>
        <v/>
      </c>
      <c r="AG799" t="str">
        <f>IF(ISNUMBER(SEARCH(AG$1,$D799)),"T","")</f>
        <v/>
      </c>
      <c r="AH799" t="str">
        <f>IF(ISNUMBER(SEARCH(AH$1,$D799)),"T","")</f>
        <v/>
      </c>
      <c r="AI799" t="str">
        <f>IF(ISNUMBER(SEARCH(AI$1,$D799)),"T","")</f>
        <v/>
      </c>
      <c r="AJ799" t="str">
        <f>IF(ISNUMBER(SEARCH(AJ$1,$D799)),"T","")</f>
        <v/>
      </c>
      <c r="AK799" t="str">
        <f>IF(ISNUMBER(SEARCH(AK$1,$D799)),"T","")</f>
        <v/>
      </c>
      <c r="AL799" t="str">
        <f>IF(ISNUMBER(SEARCH(AL$1,$D799)),"T","")</f>
        <v/>
      </c>
      <c r="AM799" t="str">
        <f>IF(ISNUMBER(SEARCH(AM$1,$D799)),"T","")</f>
        <v/>
      </c>
      <c r="AN799" t="str">
        <f>IF(ISNUMBER(SEARCH(AN$1,$D799)),"T","")</f>
        <v/>
      </c>
      <c r="AO799" t="str">
        <f>IF(ISNUMBER(SEARCH(AO$1,$D799)),"T","")</f>
        <v/>
      </c>
      <c r="AP799" t="str">
        <f>IF(ISNUMBER(SEARCH(AP$1,$D799)),"T","")</f>
        <v/>
      </c>
      <c r="AQ799" t="str">
        <f>IF(ISNUMBER(SEARCH(AQ$1,$D799)),"T","")</f>
        <v/>
      </c>
      <c r="AR799" t="str">
        <f>IF(ISNUMBER(SEARCH(AR$1,$D799)),"T","")</f>
        <v>T</v>
      </c>
      <c r="AS799" t="str">
        <f>IF(ISNUMBER(SEARCH(AS$1,$D799)),"T","")</f>
        <v/>
      </c>
      <c r="AT799" t="str">
        <f>IF(ISNUMBER(SEARCH(AT$1,$D799)),"T","")</f>
        <v/>
      </c>
      <c r="AU799" t="str">
        <f>IF(ISNUMBER(SEARCH(AU$1,$D799)),"T","")</f>
        <v/>
      </c>
      <c r="AV799" t="str">
        <f>IF(ISNUMBER(SEARCH(AV$1,$D799)),"T","")</f>
        <v/>
      </c>
    </row>
    <row r="800" spans="1:48" x14ac:dyDescent="0.85">
      <c r="A800">
        <v>1012</v>
      </c>
      <c r="B800" t="s">
        <v>2237</v>
      </c>
      <c r="C800" t="s">
        <v>2238</v>
      </c>
      <c r="D800" t="s">
        <v>2088</v>
      </c>
      <c r="E800">
        <v>9</v>
      </c>
      <c r="F800">
        <v>40</v>
      </c>
      <c r="G800">
        <v>45</v>
      </c>
      <c r="H800">
        <v>45</v>
      </c>
      <c r="I800">
        <v>74</v>
      </c>
      <c r="J800">
        <v>54</v>
      </c>
      <c r="K800">
        <v>50</v>
      </c>
      <c r="L800">
        <f>MAX(G800,I800)</f>
        <v>74</v>
      </c>
      <c r="M800">
        <f>MIN(H800,J800)</f>
        <v>45</v>
      </c>
      <c r="N800" s="1">
        <f>(F800*2+31)/2+60</f>
        <v>115.5</v>
      </c>
      <c r="O800" s="1">
        <f>(L800*2+31)/2+5</f>
        <v>94.5</v>
      </c>
      <c r="P800" s="1">
        <f>(M800*2+31)/2+5</f>
        <v>65.5</v>
      </c>
      <c r="Q800" s="1">
        <f>N800*P800</f>
        <v>7565.25</v>
      </c>
      <c r="R800" s="1">
        <f>((H800*2+31)/2+5)*N800</f>
        <v>7565.25</v>
      </c>
      <c r="S800" s="1">
        <f>((J800*2+31)/2+5)*N800</f>
        <v>8604.75</v>
      </c>
      <c r="T800" s="1">
        <v>135.29769260259701</v>
      </c>
      <c r="U800" s="1">
        <f>IF(T800&lt;200, 0, T800)</f>
        <v>0</v>
      </c>
      <c r="V800" s="5">
        <f>U800*O800</f>
        <v>0</v>
      </c>
      <c r="W800" s="2">
        <f>Q800/(constants!$B$1 * constants!$B$2 * (110/250) * AVERAGE(0.8, 1) * 1.5)</f>
        <v>1.15908481953093</v>
      </c>
      <c r="X800" s="3">
        <v>0.14247966004373958</v>
      </c>
      <c r="Y800" s="1">
        <f>(W800+X800)*O800</f>
        <v>122.99784331980629</v>
      </c>
      <c r="Z800" s="7">
        <v>1.1000000000000001</v>
      </c>
      <c r="AA800" s="7">
        <v>1</v>
      </c>
      <c r="AB800" s="1">
        <f>Y800*Z800*AA800</f>
        <v>135.29762765178694</v>
      </c>
      <c r="AC800" t="str">
        <f>CONCATENATE("https://wiki.52poke.com/wiki/", B800)</f>
        <v>https://wiki.52poke.com/wiki/斯魔茶</v>
      </c>
      <c r="AD800" s="6">
        <f>(T800-AB800)^2</f>
        <v>4.2186077288454409E-9</v>
      </c>
      <c r="AE800" t="str">
        <f>IF(ISNUMBER(SEARCH(AE$1,$D800)),"T","")</f>
        <v/>
      </c>
      <c r="AF800" t="str">
        <f>IF(ISNUMBER(SEARCH(AF$1,$D800)),"T","")</f>
        <v/>
      </c>
      <c r="AG800" t="str">
        <f>IF(ISNUMBER(SEARCH(AG$1,$D800)),"T","")</f>
        <v/>
      </c>
      <c r="AH800" t="str">
        <f>IF(ISNUMBER(SEARCH(AH$1,$D800)),"T","")</f>
        <v>T</v>
      </c>
      <c r="AI800" t="str">
        <f>IF(ISNUMBER(SEARCH(AI$1,$D800)),"T","")</f>
        <v/>
      </c>
      <c r="AJ800" t="str">
        <f>IF(ISNUMBER(SEARCH(AJ$1,$D800)),"T","")</f>
        <v/>
      </c>
      <c r="AK800" t="str">
        <f>IF(ISNUMBER(SEARCH(AK$1,$D800)),"T","")</f>
        <v/>
      </c>
      <c r="AL800" t="str">
        <f>IF(ISNUMBER(SEARCH(AL$1,$D800)),"T","")</f>
        <v/>
      </c>
      <c r="AM800" t="str">
        <f>IF(ISNUMBER(SEARCH(AM$1,$D800)),"T","")</f>
        <v/>
      </c>
      <c r="AN800" t="str">
        <f>IF(ISNUMBER(SEARCH(AN$1,$D800)),"T","")</f>
        <v/>
      </c>
      <c r="AO800" t="str">
        <f>IF(ISNUMBER(SEARCH(AO$1,$D800)),"T","")</f>
        <v/>
      </c>
      <c r="AP800" t="str">
        <f>IF(ISNUMBER(SEARCH(AP$1,$D800)),"T","")</f>
        <v/>
      </c>
      <c r="AQ800" t="str">
        <f>IF(ISNUMBER(SEARCH(AQ$1,$D800)),"T","")</f>
        <v/>
      </c>
      <c r="AR800" t="str">
        <f>IF(ISNUMBER(SEARCH(AR$1,$D800)),"T","")</f>
        <v>T</v>
      </c>
      <c r="AS800" t="str">
        <f>IF(ISNUMBER(SEARCH(AS$1,$D800)),"T","")</f>
        <v/>
      </c>
      <c r="AT800" t="str">
        <f>IF(ISNUMBER(SEARCH(AT$1,$D800)),"T","")</f>
        <v/>
      </c>
      <c r="AU800" t="str">
        <f>IF(ISNUMBER(SEARCH(AU$1,$D800)),"T","")</f>
        <v/>
      </c>
      <c r="AV800" t="str">
        <f>IF(ISNUMBER(SEARCH(AV$1,$D800)),"T","")</f>
        <v/>
      </c>
    </row>
    <row r="801" spans="1:48" x14ac:dyDescent="0.85">
      <c r="A801">
        <v>246</v>
      </c>
      <c r="B801" t="s">
        <v>575</v>
      </c>
      <c r="C801" t="s">
        <v>576</v>
      </c>
      <c r="D801" t="s">
        <v>233</v>
      </c>
      <c r="E801">
        <v>2</v>
      </c>
      <c r="F801">
        <v>50</v>
      </c>
      <c r="G801">
        <v>64</v>
      </c>
      <c r="H801">
        <v>50</v>
      </c>
      <c r="I801">
        <v>45</v>
      </c>
      <c r="J801">
        <v>50</v>
      </c>
      <c r="K801">
        <v>41</v>
      </c>
      <c r="L801">
        <f>MAX(G801,I801)</f>
        <v>64</v>
      </c>
      <c r="M801">
        <f>MIN(H801,J801)</f>
        <v>50</v>
      </c>
      <c r="N801" s="1">
        <f>(F801*2+31)/2+60</f>
        <v>125.5</v>
      </c>
      <c r="O801" s="1">
        <f>(L801*2+31)/2+5</f>
        <v>84.5</v>
      </c>
      <c r="P801" s="1">
        <f>(M801*2+31)/2+5</f>
        <v>70.5</v>
      </c>
      <c r="Q801" s="1">
        <f>N801*P801</f>
        <v>8847.75</v>
      </c>
      <c r="R801" s="1">
        <f>((H801*2+31)/2+5)*N801</f>
        <v>8847.75</v>
      </c>
      <c r="S801" s="1">
        <f>((J801*2+31)/2+5)*N801</f>
        <v>8847.75</v>
      </c>
      <c r="T801" s="1">
        <v>135.00442793693722</v>
      </c>
      <c r="U801" s="1">
        <f>IF(T801&lt;200, 0, T801)</f>
        <v>0</v>
      </c>
      <c r="V801" s="5">
        <f>U801*O801</f>
        <v>0</v>
      </c>
      <c r="W801" s="2">
        <f>Q801/(constants!$B$1 * constants!$B$2 * (110/250) * AVERAGE(0.8, 1) * 1.5)</f>
        <v>1.3555788258160386</v>
      </c>
      <c r="X801" s="3">
        <v>9.6861841355532663E-2</v>
      </c>
      <c r="Y801" s="1">
        <f>(W801+X801)*O801</f>
        <v>122.73123637599777</v>
      </c>
      <c r="Z801" s="7">
        <v>1.1000000000000001</v>
      </c>
      <c r="AA801" s="7">
        <v>1</v>
      </c>
      <c r="AB801" s="1">
        <f>Y801*Z801*AA801</f>
        <v>135.00436001359756</v>
      </c>
      <c r="AC801" t="str">
        <f>CONCATENATE("https://wiki.52poke.com/wiki/", B801)</f>
        <v>https://wiki.52poke.com/wiki/幼基拉斯</v>
      </c>
      <c r="AD801" s="6">
        <f>(T801-AB801)^2</f>
        <v>4.6135800701292757E-9</v>
      </c>
      <c r="AE801" t="str">
        <f>IF(ISNUMBER(SEARCH(AE$1,$D801)),"T","")</f>
        <v/>
      </c>
      <c r="AF801" t="str">
        <f>IF(ISNUMBER(SEARCH(AF$1,$D801)),"T","")</f>
        <v/>
      </c>
      <c r="AG801" t="str">
        <f>IF(ISNUMBER(SEARCH(AG$1,$D801)),"T","")</f>
        <v/>
      </c>
      <c r="AH801" t="str">
        <f>IF(ISNUMBER(SEARCH(AH$1,$D801)),"T","")</f>
        <v/>
      </c>
      <c r="AI801" t="str">
        <f>IF(ISNUMBER(SEARCH(AI$1,$D801)),"T","")</f>
        <v/>
      </c>
      <c r="AJ801" t="str">
        <f>IF(ISNUMBER(SEARCH(AJ$1,$D801)),"T","")</f>
        <v/>
      </c>
      <c r="AK801" t="str">
        <f>IF(ISNUMBER(SEARCH(AK$1,$D801)),"T","")</f>
        <v/>
      </c>
      <c r="AL801" t="str">
        <f>IF(ISNUMBER(SEARCH(AL$1,$D801)),"T","")</f>
        <v/>
      </c>
      <c r="AM801" t="str">
        <f>IF(ISNUMBER(SEARCH(AM$1,$D801)),"T","")</f>
        <v>T</v>
      </c>
      <c r="AN801" t="str">
        <f>IF(ISNUMBER(SEARCH(AN$1,$D801)),"T","")</f>
        <v/>
      </c>
      <c r="AO801" t="str">
        <f>IF(ISNUMBER(SEARCH(AO$1,$D801)),"T","")</f>
        <v/>
      </c>
      <c r="AP801" t="str">
        <f>IF(ISNUMBER(SEARCH(AP$1,$D801)),"T","")</f>
        <v/>
      </c>
      <c r="AQ801" t="str">
        <f>IF(ISNUMBER(SEARCH(AQ$1,$D801)),"T","")</f>
        <v>T</v>
      </c>
      <c r="AR801" t="str">
        <f>IF(ISNUMBER(SEARCH(AR$1,$D801)),"T","")</f>
        <v/>
      </c>
      <c r="AS801" t="str">
        <f>IF(ISNUMBER(SEARCH(AS$1,$D801)),"T","")</f>
        <v/>
      </c>
      <c r="AT801" t="str">
        <f>IF(ISNUMBER(SEARCH(AT$1,$D801)),"T","")</f>
        <v/>
      </c>
      <c r="AU801" t="str">
        <f>IF(ISNUMBER(SEARCH(AU$1,$D801)),"T","")</f>
        <v/>
      </c>
      <c r="AV801" t="str">
        <f>IF(ISNUMBER(SEARCH(AV$1,$D801)),"T","")</f>
        <v/>
      </c>
    </row>
    <row r="802" spans="1:48" x14ac:dyDescent="0.85">
      <c r="A802">
        <v>133</v>
      </c>
      <c r="B802" t="s">
        <v>322</v>
      </c>
      <c r="C802" t="s">
        <v>323</v>
      </c>
      <c r="D802" t="s">
        <v>265</v>
      </c>
      <c r="E802">
        <v>1</v>
      </c>
      <c r="F802">
        <v>55</v>
      </c>
      <c r="G802">
        <v>55</v>
      </c>
      <c r="H802">
        <v>50</v>
      </c>
      <c r="I802">
        <v>45</v>
      </c>
      <c r="J802">
        <v>65</v>
      </c>
      <c r="K802">
        <v>55</v>
      </c>
      <c r="L802">
        <f>MAX(G802,I802)</f>
        <v>55</v>
      </c>
      <c r="M802">
        <f>MIN(H802,J802)</f>
        <v>50</v>
      </c>
      <c r="N802" s="1">
        <f>(F802*2+31)/2+60</f>
        <v>130.5</v>
      </c>
      <c r="O802" s="1">
        <f>(L802*2+31)/2+5</f>
        <v>75.5</v>
      </c>
      <c r="P802" s="1">
        <f>(M802*2+31)/2+5</f>
        <v>70.5</v>
      </c>
      <c r="Q802" s="1">
        <f>N802*P802</f>
        <v>9200.25</v>
      </c>
      <c r="R802" s="1">
        <f>((H802*2+31)/2+5)*N802</f>
        <v>9200.25</v>
      </c>
      <c r="S802" s="1">
        <f>((J802*2+31)/2+5)*N802</f>
        <v>11157.75</v>
      </c>
      <c r="T802" s="1">
        <v>134.86879429311938</v>
      </c>
      <c r="U802" s="1">
        <f>IF(T802&lt;200, 0, T802)</f>
        <v>0</v>
      </c>
      <c r="V802" s="5">
        <f>U802*O802</f>
        <v>0</v>
      </c>
      <c r="W802" s="2">
        <f>Q802/(constants!$B$1 * constants!$B$2 * (110/250) * AVERAGE(0.8, 1) * 1.5)</f>
        <v>1.4095859503505421</v>
      </c>
      <c r="X802" s="3">
        <v>0.21436024093583628</v>
      </c>
      <c r="Y802" s="1">
        <f>(W802+X802)*O802</f>
        <v>122.60793744212157</v>
      </c>
      <c r="Z802" s="7">
        <v>1.1000000000000001</v>
      </c>
      <c r="AA802" s="7">
        <v>1</v>
      </c>
      <c r="AB802" s="1">
        <f>Y802*Z802*AA802</f>
        <v>134.86873118633375</v>
      </c>
      <c r="AC802" t="str">
        <f>CONCATENATE("https://wiki.52poke.com/wiki/", B802)</f>
        <v>https://wiki.52poke.com/wiki/伊布</v>
      </c>
      <c r="AD802" s="6">
        <f>(T802-AB802)^2</f>
        <v>3.9824663927800817E-9</v>
      </c>
      <c r="AE802" t="str">
        <f>IF(ISNUMBER(SEARCH(AE$1,$D802)),"T","")</f>
        <v>T</v>
      </c>
      <c r="AF802" t="str">
        <f>IF(ISNUMBER(SEARCH(AF$1,$D802)),"T","")</f>
        <v/>
      </c>
      <c r="AG802" t="str">
        <f>IF(ISNUMBER(SEARCH(AG$1,$D802)),"T","")</f>
        <v/>
      </c>
      <c r="AH802" t="str">
        <f>IF(ISNUMBER(SEARCH(AH$1,$D802)),"T","")</f>
        <v/>
      </c>
      <c r="AI802" t="str">
        <f>IF(ISNUMBER(SEARCH(AI$1,$D802)),"T","")</f>
        <v/>
      </c>
      <c r="AJ802" t="str">
        <f>IF(ISNUMBER(SEARCH(AJ$1,$D802)),"T","")</f>
        <v/>
      </c>
      <c r="AK802" t="str">
        <f>IF(ISNUMBER(SEARCH(AK$1,$D802)),"T","")</f>
        <v/>
      </c>
      <c r="AL802" t="str">
        <f>IF(ISNUMBER(SEARCH(AL$1,$D802)),"T","")</f>
        <v/>
      </c>
      <c r="AM802" t="str">
        <f>IF(ISNUMBER(SEARCH(AM$1,$D802)),"T","")</f>
        <v/>
      </c>
      <c r="AN802" t="str">
        <f>IF(ISNUMBER(SEARCH(AN$1,$D802)),"T","")</f>
        <v/>
      </c>
      <c r="AO802" t="str">
        <f>IF(ISNUMBER(SEARCH(AO$1,$D802)),"T","")</f>
        <v/>
      </c>
      <c r="AP802" t="str">
        <f>IF(ISNUMBER(SEARCH(AP$1,$D802)),"T","")</f>
        <v/>
      </c>
      <c r="AQ802" t="str">
        <f>IF(ISNUMBER(SEARCH(AQ$1,$D802)),"T","")</f>
        <v/>
      </c>
      <c r="AR802" t="str">
        <f>IF(ISNUMBER(SEARCH(AR$1,$D802)),"T","")</f>
        <v/>
      </c>
      <c r="AS802" t="str">
        <f>IF(ISNUMBER(SEARCH(AS$1,$D802)),"T","")</f>
        <v/>
      </c>
      <c r="AT802" t="str">
        <f>IF(ISNUMBER(SEARCH(AT$1,$D802)),"T","")</f>
        <v/>
      </c>
      <c r="AU802" t="str">
        <f>IF(ISNUMBER(SEARCH(AU$1,$D802)),"T","")</f>
        <v/>
      </c>
      <c r="AV802" t="str">
        <f>IF(ISNUMBER(SEARCH(AV$1,$D802)),"T","")</f>
        <v/>
      </c>
    </row>
    <row r="803" spans="1:48" x14ac:dyDescent="0.85">
      <c r="A803">
        <v>971</v>
      </c>
      <c r="B803" t="s">
        <v>2144</v>
      </c>
      <c r="C803" t="s">
        <v>2145</v>
      </c>
      <c r="D803" t="s">
        <v>470</v>
      </c>
      <c r="E803">
        <v>9</v>
      </c>
      <c r="F803">
        <v>50</v>
      </c>
      <c r="G803">
        <v>61</v>
      </c>
      <c r="H803">
        <v>60</v>
      </c>
      <c r="I803">
        <v>30</v>
      </c>
      <c r="J803">
        <v>55</v>
      </c>
      <c r="K803">
        <v>34</v>
      </c>
      <c r="L803">
        <f>MAX(G803,I803)</f>
        <v>61</v>
      </c>
      <c r="M803">
        <f>MIN(H803,J803)</f>
        <v>55</v>
      </c>
      <c r="N803" s="1">
        <f>(F803*2+31)/2+60</f>
        <v>125.5</v>
      </c>
      <c r="O803" s="1">
        <f>(L803*2+31)/2+5</f>
        <v>81.5</v>
      </c>
      <c r="P803" s="1">
        <f>(M803*2+31)/2+5</f>
        <v>75.5</v>
      </c>
      <c r="Q803" s="1">
        <f>N803*P803</f>
        <v>9475.25</v>
      </c>
      <c r="R803" s="1">
        <f>((H803*2+31)/2+5)*N803</f>
        <v>10102.75</v>
      </c>
      <c r="S803" s="1">
        <f>((J803*2+31)/2+5)*N803</f>
        <v>9475.25</v>
      </c>
      <c r="T803" s="1">
        <v>134.84553034026268</v>
      </c>
      <c r="U803" s="1">
        <f>IF(T803&lt;200, 0, T803)</f>
        <v>0</v>
      </c>
      <c r="V803" s="5">
        <f>U803*O803</f>
        <v>0</v>
      </c>
      <c r="W803" s="2">
        <f>Q803/(constants!$B$1 * constants!$B$2 * (110/250) * AVERAGE(0.8, 1) * 1.5)</f>
        <v>1.4517191680724952</v>
      </c>
      <c r="X803" s="3">
        <v>5.241312620716243E-2</v>
      </c>
      <c r="Y803" s="1">
        <f>(W803+X803)*O803</f>
        <v>122.58678198379211</v>
      </c>
      <c r="Z803" s="7">
        <v>1.1000000000000001</v>
      </c>
      <c r="AA803" s="7">
        <v>1</v>
      </c>
      <c r="AB803" s="1">
        <f>Y803*Z803*AA803</f>
        <v>134.84546018217134</v>
      </c>
      <c r="AC803" t="str">
        <f>CONCATENATE("https://wiki.52poke.com/wiki/", B803)</f>
        <v>https://wiki.52poke.com/wiki/墓仔狗</v>
      </c>
      <c r="AD803" s="6">
        <f>(T803-AB803)^2</f>
        <v>4.9221577814734869E-9</v>
      </c>
      <c r="AE803" t="str">
        <f>IF(ISNUMBER(SEARCH(AE$1,$D803)),"T","")</f>
        <v/>
      </c>
      <c r="AF803" t="str">
        <f>IF(ISNUMBER(SEARCH(AF$1,$D803)),"T","")</f>
        <v/>
      </c>
      <c r="AG803" t="str">
        <f>IF(ISNUMBER(SEARCH(AG$1,$D803)),"T","")</f>
        <v/>
      </c>
      <c r="AH803" t="str">
        <f>IF(ISNUMBER(SEARCH(AH$1,$D803)),"T","")</f>
        <v/>
      </c>
      <c r="AI803" t="str">
        <f>IF(ISNUMBER(SEARCH(AI$1,$D803)),"T","")</f>
        <v/>
      </c>
      <c r="AJ803" t="str">
        <f>IF(ISNUMBER(SEARCH(AJ$1,$D803)),"T","")</f>
        <v/>
      </c>
      <c r="AK803" t="str">
        <f>IF(ISNUMBER(SEARCH(AK$1,$D803)),"T","")</f>
        <v/>
      </c>
      <c r="AL803" t="str">
        <f>IF(ISNUMBER(SEARCH(AL$1,$D803)),"T","")</f>
        <v/>
      </c>
      <c r="AM803" t="str">
        <f>IF(ISNUMBER(SEARCH(AM$1,$D803)),"T","")</f>
        <v/>
      </c>
      <c r="AN803" t="str">
        <f>IF(ISNUMBER(SEARCH(AN$1,$D803)),"T","")</f>
        <v/>
      </c>
      <c r="AO803" t="str">
        <f>IF(ISNUMBER(SEARCH(AO$1,$D803)),"T","")</f>
        <v/>
      </c>
      <c r="AP803" t="str">
        <f>IF(ISNUMBER(SEARCH(AP$1,$D803)),"T","")</f>
        <v/>
      </c>
      <c r="AQ803" t="str">
        <f>IF(ISNUMBER(SEARCH(AQ$1,$D803)),"T","")</f>
        <v/>
      </c>
      <c r="AR803" t="str">
        <f>IF(ISNUMBER(SEARCH(AR$1,$D803)),"T","")</f>
        <v>T</v>
      </c>
      <c r="AS803" t="str">
        <f>IF(ISNUMBER(SEARCH(AS$1,$D803)),"T","")</f>
        <v/>
      </c>
      <c r="AT803" t="str">
        <f>IF(ISNUMBER(SEARCH(AT$1,$D803)),"T","")</f>
        <v/>
      </c>
      <c r="AU803" t="str">
        <f>IF(ISNUMBER(SEARCH(AU$1,$D803)),"T","")</f>
        <v/>
      </c>
      <c r="AV803" t="str">
        <f>IF(ISNUMBER(SEARCH(AV$1,$D803)),"T","")</f>
        <v/>
      </c>
    </row>
    <row r="804" spans="1:48" x14ac:dyDescent="0.85">
      <c r="A804">
        <v>433</v>
      </c>
      <c r="B804" t="s">
        <v>977</v>
      </c>
      <c r="C804" t="s">
        <v>978</v>
      </c>
      <c r="D804" t="s">
        <v>160</v>
      </c>
      <c r="E804">
        <v>4</v>
      </c>
      <c r="F804">
        <v>45</v>
      </c>
      <c r="G804">
        <v>30</v>
      </c>
      <c r="H804">
        <v>50</v>
      </c>
      <c r="I804">
        <v>65</v>
      </c>
      <c r="J804">
        <v>50</v>
      </c>
      <c r="K804">
        <v>45</v>
      </c>
      <c r="L804">
        <f>MAX(G804,I804)</f>
        <v>65</v>
      </c>
      <c r="M804">
        <f>MIN(H804,J804)</f>
        <v>50</v>
      </c>
      <c r="N804" s="1">
        <f>(F804*2+31)/2+60</f>
        <v>120.5</v>
      </c>
      <c r="O804" s="1">
        <f>(L804*2+31)/2+5</f>
        <v>85.5</v>
      </c>
      <c r="P804" s="1">
        <f>(M804*2+31)/2+5</f>
        <v>70.5</v>
      </c>
      <c r="Q804" s="1">
        <f>N804*P804</f>
        <v>8495.25</v>
      </c>
      <c r="R804" s="1">
        <f>((H804*2+31)/2+5)*N804</f>
        <v>8495.25</v>
      </c>
      <c r="S804" s="1">
        <f>((J804*2+31)/2+5)*N804</f>
        <v>8495.25</v>
      </c>
      <c r="T804" s="1">
        <v>134.12145599426566</v>
      </c>
      <c r="U804" s="1">
        <f>IF(T804&lt;200, 0, T804)</f>
        <v>0</v>
      </c>
      <c r="V804" s="5">
        <f>U804*O804</f>
        <v>0</v>
      </c>
      <c r="W804" s="2">
        <f>Q804/(constants!$B$1 * constants!$B$2 * (110/250) * AVERAGE(0.8, 1) * 1.5)</f>
        <v>1.3015717012815351</v>
      </c>
      <c r="X804" s="3">
        <v>0.12449305156518009</v>
      </c>
      <c r="Y804" s="1">
        <f>(W804+X804)*O804</f>
        <v>121.92853636839415</v>
      </c>
      <c r="Z804" s="7">
        <v>1.1000000000000001</v>
      </c>
      <c r="AA804" s="7">
        <v>1</v>
      </c>
      <c r="AB804" s="1">
        <f>Y804*Z804*AA804</f>
        <v>134.12139000523356</v>
      </c>
      <c r="AC804" t="str">
        <f>CONCATENATE("https://wiki.52poke.com/wiki/", B804)</f>
        <v>https://wiki.52poke.com/wiki/铃铛响</v>
      </c>
      <c r="AD804" s="6">
        <f>(T804-AB804)^2</f>
        <v>4.3545523567885881E-9</v>
      </c>
      <c r="AE804" t="str">
        <f>IF(ISNUMBER(SEARCH(AE$1,$D804)),"T","")</f>
        <v/>
      </c>
      <c r="AF804" t="str">
        <f>IF(ISNUMBER(SEARCH(AF$1,$D804)),"T","")</f>
        <v/>
      </c>
      <c r="AG804" t="str">
        <f>IF(ISNUMBER(SEARCH(AG$1,$D804)),"T","")</f>
        <v/>
      </c>
      <c r="AH804" t="str">
        <f>IF(ISNUMBER(SEARCH(AH$1,$D804)),"T","")</f>
        <v/>
      </c>
      <c r="AI804" t="str">
        <f>IF(ISNUMBER(SEARCH(AI$1,$D804)),"T","")</f>
        <v/>
      </c>
      <c r="AJ804" t="str">
        <f>IF(ISNUMBER(SEARCH(AJ$1,$D804)),"T","")</f>
        <v/>
      </c>
      <c r="AK804" t="str">
        <f>IF(ISNUMBER(SEARCH(AK$1,$D804)),"T","")</f>
        <v/>
      </c>
      <c r="AL804" t="str">
        <f>IF(ISNUMBER(SEARCH(AL$1,$D804)),"T","")</f>
        <v/>
      </c>
      <c r="AM804" t="str">
        <f>IF(ISNUMBER(SEARCH(AM$1,$D804)),"T","")</f>
        <v/>
      </c>
      <c r="AN804" t="str">
        <f>IF(ISNUMBER(SEARCH(AN$1,$D804)),"T","")</f>
        <v/>
      </c>
      <c r="AO804" t="str">
        <f>IF(ISNUMBER(SEARCH(AO$1,$D804)),"T","")</f>
        <v>T</v>
      </c>
      <c r="AP804" t="str">
        <f>IF(ISNUMBER(SEARCH(AP$1,$D804)),"T","")</f>
        <v/>
      </c>
      <c r="AQ804" t="str">
        <f>IF(ISNUMBER(SEARCH(AQ$1,$D804)),"T","")</f>
        <v/>
      </c>
      <c r="AR804" t="str">
        <f>IF(ISNUMBER(SEARCH(AR$1,$D804)),"T","")</f>
        <v/>
      </c>
      <c r="AS804" t="str">
        <f>IF(ISNUMBER(SEARCH(AS$1,$D804)),"T","")</f>
        <v/>
      </c>
      <c r="AT804" t="str">
        <f>IF(ISNUMBER(SEARCH(AT$1,$D804)),"T","")</f>
        <v/>
      </c>
      <c r="AU804" t="str">
        <f>IF(ISNUMBER(SEARCH(AU$1,$D804)),"T","")</f>
        <v/>
      </c>
      <c r="AV804" t="str">
        <f>IF(ISNUMBER(SEARCH(AV$1,$D804)),"T","")</f>
        <v/>
      </c>
    </row>
    <row r="805" spans="1:48" x14ac:dyDescent="0.85">
      <c r="A805">
        <v>965</v>
      </c>
      <c r="B805" t="s">
        <v>2130</v>
      </c>
      <c r="C805" t="s">
        <v>2132</v>
      </c>
      <c r="D805" t="s">
        <v>2131</v>
      </c>
      <c r="E805">
        <v>9</v>
      </c>
      <c r="F805">
        <v>45</v>
      </c>
      <c r="G805">
        <v>70</v>
      </c>
      <c r="H805">
        <v>63</v>
      </c>
      <c r="I805">
        <v>30</v>
      </c>
      <c r="J805">
        <v>45</v>
      </c>
      <c r="K805">
        <v>47</v>
      </c>
      <c r="L805">
        <f>MAX(G805,I805)</f>
        <v>70</v>
      </c>
      <c r="M805">
        <f>MIN(H805,J805)</f>
        <v>45</v>
      </c>
      <c r="N805" s="1">
        <f>(F805*2+31)/2+60</f>
        <v>120.5</v>
      </c>
      <c r="O805" s="1">
        <f>(L805*2+31)/2+5</f>
        <v>90.5</v>
      </c>
      <c r="P805" s="1">
        <f>(M805*2+31)/2+5</f>
        <v>65.5</v>
      </c>
      <c r="Q805" s="1">
        <f>N805*P805</f>
        <v>7892.75</v>
      </c>
      <c r="R805" s="1">
        <f>((H805*2+31)/2+5)*N805</f>
        <v>10061.75</v>
      </c>
      <c r="S805" s="1">
        <f>((J805*2+31)/2+5)*N805</f>
        <v>7892.75</v>
      </c>
      <c r="T805" s="1">
        <v>134.04844715638743</v>
      </c>
      <c r="U805" s="1">
        <f>IF(T805&lt;200, 0, T805)</f>
        <v>0</v>
      </c>
      <c r="V805" s="5">
        <f>U805*O805</f>
        <v>0</v>
      </c>
      <c r="W805" s="2">
        <f>Q805/(constants!$B$1 * constants!$B$2 * (110/250) * AVERAGE(0.8, 1) * 1.5)</f>
        <v>1.2092616515452561</v>
      </c>
      <c r="X805" s="3">
        <v>0.13728161577879561</v>
      </c>
      <c r="Y805" s="1">
        <f>(W805+X805)*O805</f>
        <v>121.86216569282669</v>
      </c>
      <c r="Z805" s="7">
        <v>1.1000000000000001</v>
      </c>
      <c r="AA805" s="7">
        <v>1</v>
      </c>
      <c r="AB805" s="1">
        <f>Y805*Z805*AA805</f>
        <v>134.04838226210939</v>
      </c>
      <c r="AC805" t="str">
        <f>CONCATENATE("https://wiki.52poke.com/wiki/", B805)</f>
        <v>https://wiki.52poke.com/wiki/噗隆隆</v>
      </c>
      <c r="AD805" s="6">
        <f>(T805-AB805)^2</f>
        <v>4.2112673223495016E-9</v>
      </c>
      <c r="AE805" t="str">
        <f>IF(ISNUMBER(SEARCH(AE$1,$D805)),"T","")</f>
        <v/>
      </c>
      <c r="AF805" t="str">
        <f>IF(ISNUMBER(SEARCH(AF$1,$D805)),"T","")</f>
        <v/>
      </c>
      <c r="AG805" t="str">
        <f>IF(ISNUMBER(SEARCH(AG$1,$D805)),"T","")</f>
        <v/>
      </c>
      <c r="AH805" t="str">
        <f>IF(ISNUMBER(SEARCH(AH$1,$D805)),"T","")</f>
        <v/>
      </c>
      <c r="AI805" t="str">
        <f>IF(ISNUMBER(SEARCH(AI$1,$D805)),"T","")</f>
        <v/>
      </c>
      <c r="AJ805" t="str">
        <f>IF(ISNUMBER(SEARCH(AJ$1,$D805)),"T","")</f>
        <v/>
      </c>
      <c r="AK805" t="str">
        <f>IF(ISNUMBER(SEARCH(AK$1,$D805)),"T","")</f>
        <v/>
      </c>
      <c r="AL805" t="str">
        <f>IF(ISNUMBER(SEARCH(AL$1,$D805)),"T","")</f>
        <v>T</v>
      </c>
      <c r="AM805" t="str">
        <f>IF(ISNUMBER(SEARCH(AM$1,$D805)),"T","")</f>
        <v/>
      </c>
      <c r="AN805" t="str">
        <f>IF(ISNUMBER(SEARCH(AN$1,$D805)),"T","")</f>
        <v/>
      </c>
      <c r="AO805" t="str">
        <f>IF(ISNUMBER(SEARCH(AO$1,$D805)),"T","")</f>
        <v/>
      </c>
      <c r="AP805" t="str">
        <f>IF(ISNUMBER(SEARCH(AP$1,$D805)),"T","")</f>
        <v/>
      </c>
      <c r="AQ805" t="str">
        <f>IF(ISNUMBER(SEARCH(AQ$1,$D805)),"T","")</f>
        <v/>
      </c>
      <c r="AR805" t="str">
        <f>IF(ISNUMBER(SEARCH(AR$1,$D805)),"T","")</f>
        <v/>
      </c>
      <c r="AS805" t="str">
        <f>IF(ISNUMBER(SEARCH(AS$1,$D805)),"T","")</f>
        <v/>
      </c>
      <c r="AT805" t="str">
        <f>IF(ISNUMBER(SEARCH(AT$1,$D805)),"T","")</f>
        <v/>
      </c>
      <c r="AU805" t="str">
        <f>IF(ISNUMBER(SEARCH(AU$1,$D805)),"T","")</f>
        <v>T</v>
      </c>
      <c r="AV805" t="str">
        <f>IF(ISNUMBER(SEARCH(AV$1,$D805)),"T","")</f>
        <v/>
      </c>
    </row>
    <row r="806" spans="1:48" x14ac:dyDescent="0.85">
      <c r="A806">
        <v>158</v>
      </c>
      <c r="B806" t="s">
        <v>379</v>
      </c>
      <c r="C806" t="s">
        <v>380</v>
      </c>
      <c r="D806" t="s">
        <v>25</v>
      </c>
      <c r="E806">
        <v>2</v>
      </c>
      <c r="F806">
        <v>50</v>
      </c>
      <c r="G806">
        <v>65</v>
      </c>
      <c r="H806">
        <v>64</v>
      </c>
      <c r="I806">
        <v>44</v>
      </c>
      <c r="J806">
        <v>48</v>
      </c>
      <c r="K806">
        <v>43</v>
      </c>
      <c r="L806">
        <f>MAX(G806,I806)</f>
        <v>65</v>
      </c>
      <c r="M806">
        <f>MIN(H806,J806)</f>
        <v>48</v>
      </c>
      <c r="N806" s="1">
        <f>(F806*2+31)/2+60</f>
        <v>125.5</v>
      </c>
      <c r="O806" s="1">
        <f>(L806*2+31)/2+5</f>
        <v>85.5</v>
      </c>
      <c r="P806" s="1">
        <f>(M806*2+31)/2+5</f>
        <v>68.5</v>
      </c>
      <c r="Q806" s="1">
        <f>N806*P806</f>
        <v>8596.75</v>
      </c>
      <c r="R806" s="1">
        <f>((H806*2+31)/2+5)*N806</f>
        <v>10604.75</v>
      </c>
      <c r="S806" s="1">
        <f>((J806*2+31)/2+5)*N806</f>
        <v>8596.75</v>
      </c>
      <c r="T806" s="1">
        <v>133.84657059054365</v>
      </c>
      <c r="U806" s="1">
        <f>IF(T806&lt;200, 0, T806)</f>
        <v>0</v>
      </c>
      <c r="V806" s="5">
        <f>U806*O806</f>
        <v>0</v>
      </c>
      <c r="W806" s="2">
        <f>Q806/(constants!$B$1 * constants!$B$2 * (110/250) * AVERAGE(0.8, 1) * 1.5)</f>
        <v>1.317122688913456</v>
      </c>
      <c r="X806" s="3">
        <v>0.10601929740322991</v>
      </c>
      <c r="Y806" s="1">
        <f>(W806+X806)*O806</f>
        <v>121.67863983007665</v>
      </c>
      <c r="Z806" s="7">
        <v>1.1000000000000001</v>
      </c>
      <c r="AA806" s="7">
        <v>1</v>
      </c>
      <c r="AB806" s="1">
        <f>Y806*Z806*AA806</f>
        <v>133.84650381308433</v>
      </c>
      <c r="AC806" t="str">
        <f>CONCATENATE("https://wiki.52poke.com/wiki/", B806)</f>
        <v>https://wiki.52poke.com/wiki/小锯鳄</v>
      </c>
      <c r="AD806" s="6">
        <f>(T806-AB806)^2</f>
        <v>4.4592290737591375E-9</v>
      </c>
      <c r="AE806" t="str">
        <f>IF(ISNUMBER(SEARCH(AE$1,$D806)),"T","")</f>
        <v/>
      </c>
      <c r="AF806" t="str">
        <f>IF(ISNUMBER(SEARCH(AF$1,$D806)),"T","")</f>
        <v/>
      </c>
      <c r="AG806" t="str">
        <f>IF(ISNUMBER(SEARCH(AG$1,$D806)),"T","")</f>
        <v>T</v>
      </c>
      <c r="AH806" t="str">
        <f>IF(ISNUMBER(SEARCH(AH$1,$D806)),"T","")</f>
        <v/>
      </c>
      <c r="AI806" t="str">
        <f>IF(ISNUMBER(SEARCH(AI$1,$D806)),"T","")</f>
        <v/>
      </c>
      <c r="AJ806" t="str">
        <f>IF(ISNUMBER(SEARCH(AJ$1,$D806)),"T","")</f>
        <v/>
      </c>
      <c r="AK806" t="str">
        <f>IF(ISNUMBER(SEARCH(AK$1,$D806)),"T","")</f>
        <v/>
      </c>
      <c r="AL806" t="str">
        <f>IF(ISNUMBER(SEARCH(AL$1,$D806)),"T","")</f>
        <v/>
      </c>
      <c r="AM806" t="str">
        <f>IF(ISNUMBER(SEARCH(AM$1,$D806)),"T","")</f>
        <v/>
      </c>
      <c r="AN806" t="str">
        <f>IF(ISNUMBER(SEARCH(AN$1,$D806)),"T","")</f>
        <v/>
      </c>
      <c r="AO806" t="str">
        <f>IF(ISNUMBER(SEARCH(AO$1,$D806)),"T","")</f>
        <v/>
      </c>
      <c r="AP806" t="str">
        <f>IF(ISNUMBER(SEARCH(AP$1,$D806)),"T","")</f>
        <v/>
      </c>
      <c r="AQ806" t="str">
        <f>IF(ISNUMBER(SEARCH(AQ$1,$D806)),"T","")</f>
        <v/>
      </c>
      <c r="AR806" t="str">
        <f>IF(ISNUMBER(SEARCH(AR$1,$D806)),"T","")</f>
        <v/>
      </c>
      <c r="AS806" t="str">
        <f>IF(ISNUMBER(SEARCH(AS$1,$D806)),"T","")</f>
        <v/>
      </c>
      <c r="AT806" t="str">
        <f>IF(ISNUMBER(SEARCH(AT$1,$D806)),"T","")</f>
        <v/>
      </c>
      <c r="AU806" t="str">
        <f>IF(ISNUMBER(SEARCH(AU$1,$D806)),"T","")</f>
        <v/>
      </c>
      <c r="AV806" t="str">
        <f>IF(ISNUMBER(SEARCH(AV$1,$D806)),"T","")</f>
        <v/>
      </c>
    </row>
    <row r="807" spans="1:48" x14ac:dyDescent="0.85">
      <c r="A807">
        <v>1</v>
      </c>
      <c r="B807" t="s">
        <v>9</v>
      </c>
      <c r="C807" t="s">
        <v>11</v>
      </c>
      <c r="D807" t="s">
        <v>10</v>
      </c>
      <c r="E807">
        <v>1</v>
      </c>
      <c r="F807">
        <v>45</v>
      </c>
      <c r="G807">
        <v>49</v>
      </c>
      <c r="H807">
        <v>49</v>
      </c>
      <c r="I807">
        <v>65</v>
      </c>
      <c r="J807">
        <v>65</v>
      </c>
      <c r="K807">
        <v>45</v>
      </c>
      <c r="L807">
        <f>MAX(G807,I807)</f>
        <v>65</v>
      </c>
      <c r="M807">
        <f>MIN(H807,J807)</f>
        <v>49</v>
      </c>
      <c r="N807" s="1">
        <f>(F807*2+31)/2+60</f>
        <v>120.5</v>
      </c>
      <c r="O807" s="1">
        <f>(L807*2+31)/2+5</f>
        <v>85.5</v>
      </c>
      <c r="P807" s="1">
        <f>(M807*2+31)/2+5</f>
        <v>69.5</v>
      </c>
      <c r="Q807" s="1">
        <f>N807*P807</f>
        <v>8374.75</v>
      </c>
      <c r="R807" s="1">
        <f>((H807*2+31)/2+5)*N807</f>
        <v>8374.75</v>
      </c>
      <c r="S807" s="1">
        <f>((J807*2+31)/2+5)*N807</f>
        <v>10302.75</v>
      </c>
      <c r="T807" s="1">
        <v>133.4741910103202</v>
      </c>
      <c r="U807" s="1">
        <f>IF(T807&lt;200, 0, T807)</f>
        <v>0</v>
      </c>
      <c r="V807" s="5">
        <f>U807*O807</f>
        <v>0</v>
      </c>
      <c r="W807" s="2">
        <f>Q807/(constants!$B$1 * constants!$B$2 * (110/250) * AVERAGE(0.8, 1) * 1.5)</f>
        <v>1.2831096913342794</v>
      </c>
      <c r="X807" s="3">
        <v>0.13607293447436264</v>
      </c>
      <c r="Y807" s="1">
        <f>(W807+X807)*O807</f>
        <v>121.34011450663888</v>
      </c>
      <c r="Z807" s="7">
        <v>1.1000000000000001</v>
      </c>
      <c r="AA807" s="7">
        <v>1</v>
      </c>
      <c r="AB807" s="1">
        <f>Y807*Z807*AA807</f>
        <v>133.47412595730279</v>
      </c>
      <c r="AC807" t="str">
        <f>CONCATENATE("https://wiki.52poke.com/wiki/", B807)</f>
        <v>https://wiki.52poke.com/wiki/妙蛙种子</v>
      </c>
      <c r="AD807" s="6">
        <f>(T807-AB807)^2</f>
        <v>4.231895073943469E-9</v>
      </c>
      <c r="AE807" t="str">
        <f>IF(ISNUMBER(SEARCH(AE$1,$D807)),"T","")</f>
        <v/>
      </c>
      <c r="AF807" t="str">
        <f>IF(ISNUMBER(SEARCH(AF$1,$D807)),"T","")</f>
        <v/>
      </c>
      <c r="AG807" t="str">
        <f>IF(ISNUMBER(SEARCH(AG$1,$D807)),"T","")</f>
        <v/>
      </c>
      <c r="AH807" t="str">
        <f>IF(ISNUMBER(SEARCH(AH$1,$D807)),"T","")</f>
        <v>T</v>
      </c>
      <c r="AI807" t="str">
        <f>IF(ISNUMBER(SEARCH(AI$1,$D807)),"T","")</f>
        <v/>
      </c>
      <c r="AJ807" t="str">
        <f>IF(ISNUMBER(SEARCH(AJ$1,$D807)),"T","")</f>
        <v/>
      </c>
      <c r="AK807" t="str">
        <f>IF(ISNUMBER(SEARCH(AK$1,$D807)),"T","")</f>
        <v/>
      </c>
      <c r="AL807" t="str">
        <f>IF(ISNUMBER(SEARCH(AL$1,$D807)),"T","")</f>
        <v>T</v>
      </c>
      <c r="AM807" t="str">
        <f>IF(ISNUMBER(SEARCH(AM$1,$D807)),"T","")</f>
        <v/>
      </c>
      <c r="AN807" t="str">
        <f>IF(ISNUMBER(SEARCH(AN$1,$D807)),"T","")</f>
        <v/>
      </c>
      <c r="AO807" t="str">
        <f>IF(ISNUMBER(SEARCH(AO$1,$D807)),"T","")</f>
        <v/>
      </c>
      <c r="AP807" t="str">
        <f>IF(ISNUMBER(SEARCH(AP$1,$D807)),"T","")</f>
        <v/>
      </c>
      <c r="AQ807" t="str">
        <f>IF(ISNUMBER(SEARCH(AQ$1,$D807)),"T","")</f>
        <v/>
      </c>
      <c r="AR807" t="str">
        <f>IF(ISNUMBER(SEARCH(AR$1,$D807)),"T","")</f>
        <v/>
      </c>
      <c r="AS807" t="str">
        <f>IF(ISNUMBER(SEARCH(AS$1,$D807)),"T","")</f>
        <v/>
      </c>
      <c r="AT807" t="str">
        <f>IF(ISNUMBER(SEARCH(AT$1,$D807)),"T","")</f>
        <v/>
      </c>
      <c r="AU807" t="str">
        <f>IF(ISNUMBER(SEARCH(AU$1,$D807)),"T","")</f>
        <v/>
      </c>
      <c r="AV807" t="str">
        <f>IF(ISNUMBER(SEARCH(AV$1,$D807)),"T","")</f>
        <v/>
      </c>
    </row>
    <row r="808" spans="1:48" x14ac:dyDescent="0.85">
      <c r="A808">
        <v>656</v>
      </c>
      <c r="B808" t="s">
        <v>1458</v>
      </c>
      <c r="C808" t="s">
        <v>1459</v>
      </c>
      <c r="D808" t="s">
        <v>25</v>
      </c>
      <c r="E808">
        <v>6</v>
      </c>
      <c r="F808">
        <v>41</v>
      </c>
      <c r="G808">
        <v>56</v>
      </c>
      <c r="H808">
        <v>40</v>
      </c>
      <c r="I808">
        <v>62</v>
      </c>
      <c r="J808">
        <v>44</v>
      </c>
      <c r="K808">
        <v>71</v>
      </c>
      <c r="L808">
        <f>MAX(G808,I808)</f>
        <v>62</v>
      </c>
      <c r="M808">
        <f>MIN(H808,J808)</f>
        <v>40</v>
      </c>
      <c r="N808" s="1">
        <f>(F808*2+31)/2+60</f>
        <v>116.5</v>
      </c>
      <c r="O808" s="1">
        <f>(L808*2+31)/2+5</f>
        <v>82.5</v>
      </c>
      <c r="P808" s="1">
        <f>(M808*2+31)/2+5</f>
        <v>60.5</v>
      </c>
      <c r="Q808" s="1">
        <f>N808*P808</f>
        <v>7048.25</v>
      </c>
      <c r="R808" s="1">
        <f>((H808*2+31)/2+5)*N808</f>
        <v>7048.25</v>
      </c>
      <c r="S808" s="1">
        <f>((J808*2+31)/2+5)*N808</f>
        <v>7514.25</v>
      </c>
      <c r="T808" s="1">
        <v>133.31355681416946</v>
      </c>
      <c r="U808" s="1">
        <f>IF(T808&lt;200, 0, T808)</f>
        <v>0</v>
      </c>
      <c r="V808" s="5">
        <f>U808*O808</f>
        <v>0</v>
      </c>
      <c r="W808" s="2">
        <f>Q808/(constants!$B$1 * constants!$B$2 * (110/250) * AVERAGE(0.8, 1) * 1.5)</f>
        <v>1.0798743702136582</v>
      </c>
      <c r="X808" s="3">
        <v>0.38914495745688127</v>
      </c>
      <c r="Y808" s="1">
        <f>(W808+X808)*O808</f>
        <v>121.19409453281951</v>
      </c>
      <c r="Z808" s="7">
        <v>1.1000000000000001</v>
      </c>
      <c r="AA808" s="7">
        <v>1</v>
      </c>
      <c r="AB808" s="1">
        <f>Y808*Z808*AA808</f>
        <v>133.31350398610147</v>
      </c>
      <c r="AC808" t="str">
        <f>CONCATENATE("https://wiki.52poke.com/wiki/", B808)</f>
        <v>https://wiki.52poke.com/wiki/呱呱泡蛙</v>
      </c>
      <c r="AD808" s="6">
        <f>(T808-AB808)^2</f>
        <v>2.7908047678735464E-9</v>
      </c>
      <c r="AE808" t="str">
        <f>IF(ISNUMBER(SEARCH(AE$1,$D808)),"T","")</f>
        <v/>
      </c>
      <c r="AF808" t="str">
        <f>IF(ISNUMBER(SEARCH(AF$1,$D808)),"T","")</f>
        <v/>
      </c>
      <c r="AG808" t="str">
        <f>IF(ISNUMBER(SEARCH(AG$1,$D808)),"T","")</f>
        <v>T</v>
      </c>
      <c r="AH808" t="str">
        <f>IF(ISNUMBER(SEARCH(AH$1,$D808)),"T","")</f>
        <v/>
      </c>
      <c r="AI808" t="str">
        <f>IF(ISNUMBER(SEARCH(AI$1,$D808)),"T","")</f>
        <v/>
      </c>
      <c r="AJ808" t="str">
        <f>IF(ISNUMBER(SEARCH(AJ$1,$D808)),"T","")</f>
        <v/>
      </c>
      <c r="AK808" t="str">
        <f>IF(ISNUMBER(SEARCH(AK$1,$D808)),"T","")</f>
        <v/>
      </c>
      <c r="AL808" t="str">
        <f>IF(ISNUMBER(SEARCH(AL$1,$D808)),"T","")</f>
        <v/>
      </c>
      <c r="AM808" t="str">
        <f>IF(ISNUMBER(SEARCH(AM$1,$D808)),"T","")</f>
        <v/>
      </c>
      <c r="AN808" t="str">
        <f>IF(ISNUMBER(SEARCH(AN$1,$D808)),"T","")</f>
        <v/>
      </c>
      <c r="AO808" t="str">
        <f>IF(ISNUMBER(SEARCH(AO$1,$D808)),"T","")</f>
        <v/>
      </c>
      <c r="AP808" t="str">
        <f>IF(ISNUMBER(SEARCH(AP$1,$D808)),"T","")</f>
        <v/>
      </c>
      <c r="AQ808" t="str">
        <f>IF(ISNUMBER(SEARCH(AQ$1,$D808)),"T","")</f>
        <v/>
      </c>
      <c r="AR808" t="str">
        <f>IF(ISNUMBER(SEARCH(AR$1,$D808)),"T","")</f>
        <v/>
      </c>
      <c r="AS808" t="str">
        <f>IF(ISNUMBER(SEARCH(AS$1,$D808)),"T","")</f>
        <v/>
      </c>
      <c r="AT808" t="str">
        <f>IF(ISNUMBER(SEARCH(AT$1,$D808)),"T","")</f>
        <v/>
      </c>
      <c r="AU808" t="str">
        <f>IF(ISNUMBER(SEARCH(AU$1,$D808)),"T","")</f>
        <v/>
      </c>
      <c r="AV808" t="str">
        <f>IF(ISNUMBER(SEARCH(AV$1,$D808)),"T","")</f>
        <v/>
      </c>
    </row>
    <row r="809" spans="1:48" x14ac:dyDescent="0.85">
      <c r="A809">
        <v>548</v>
      </c>
      <c r="B809" t="s">
        <v>1222</v>
      </c>
      <c r="C809" t="s">
        <v>1223</v>
      </c>
      <c r="D809" t="s">
        <v>280</v>
      </c>
      <c r="E809">
        <v>5</v>
      </c>
      <c r="F809">
        <v>45</v>
      </c>
      <c r="G809">
        <v>35</v>
      </c>
      <c r="H809">
        <v>50</v>
      </c>
      <c r="I809">
        <v>70</v>
      </c>
      <c r="J809">
        <v>50</v>
      </c>
      <c r="K809">
        <v>30</v>
      </c>
      <c r="L809">
        <f>MAX(G809,I809)</f>
        <v>70</v>
      </c>
      <c r="M809">
        <f>MIN(H809,J809)</f>
        <v>50</v>
      </c>
      <c r="N809" s="1">
        <f>(F809*2+31)/2+60</f>
        <v>120.5</v>
      </c>
      <c r="O809" s="1">
        <f>(L809*2+31)/2+5</f>
        <v>90.5</v>
      </c>
      <c r="P809" s="1">
        <f>(M809*2+31)/2+5</f>
        <v>70.5</v>
      </c>
      <c r="Q809" s="1">
        <f>N809*P809</f>
        <v>8495.25</v>
      </c>
      <c r="R809" s="1">
        <f>((H809*2+31)/2+5)*N809</f>
        <v>8495.25</v>
      </c>
      <c r="S809" s="1">
        <f>((J809*2+31)/2+5)*N809</f>
        <v>8495.25</v>
      </c>
      <c r="T809" s="1">
        <v>133.22258306664236</v>
      </c>
      <c r="U809" s="1">
        <f>IF(T809&lt;200, 0, T809)</f>
        <v>0</v>
      </c>
      <c r="V809" s="5">
        <f>U809*O809</f>
        <v>0</v>
      </c>
      <c r="W809" s="2">
        <f>Q809/(constants!$B$1 * constants!$B$2 * (110/250) * AVERAGE(0.8, 1) * 1.5)</f>
        <v>1.3015717012815351</v>
      </c>
      <c r="X809" s="3">
        <v>3.6675543506034414E-2</v>
      </c>
      <c r="Y809" s="1">
        <f>(W809+X809)*O809</f>
        <v>121.11137565327505</v>
      </c>
      <c r="Z809" s="7">
        <v>1.1000000000000001</v>
      </c>
      <c r="AA809" s="7">
        <v>1</v>
      </c>
      <c r="AB809" s="1">
        <f>Y809*Z809*AA809</f>
        <v>133.22251321860256</v>
      </c>
      <c r="AC809" t="str">
        <f>CONCATENATE("https://wiki.52poke.com/wiki/", B809)</f>
        <v>https://wiki.52poke.com/wiki/百合根娃娃</v>
      </c>
      <c r="AD809" s="6">
        <f>(T809-AB809)^2</f>
        <v>4.8787486639073607E-9</v>
      </c>
      <c r="AE809" t="str">
        <f>IF(ISNUMBER(SEARCH(AE$1,$D809)),"T","")</f>
        <v/>
      </c>
      <c r="AF809" t="str">
        <f>IF(ISNUMBER(SEARCH(AF$1,$D809)),"T","")</f>
        <v/>
      </c>
      <c r="AG809" t="str">
        <f>IF(ISNUMBER(SEARCH(AG$1,$D809)),"T","")</f>
        <v/>
      </c>
      <c r="AH809" t="str">
        <f>IF(ISNUMBER(SEARCH(AH$1,$D809)),"T","")</f>
        <v>T</v>
      </c>
      <c r="AI809" t="str">
        <f>IF(ISNUMBER(SEARCH(AI$1,$D809)),"T","")</f>
        <v/>
      </c>
      <c r="AJ809" t="str">
        <f>IF(ISNUMBER(SEARCH(AJ$1,$D809)),"T","")</f>
        <v/>
      </c>
      <c r="AK809" t="str">
        <f>IF(ISNUMBER(SEARCH(AK$1,$D809)),"T","")</f>
        <v/>
      </c>
      <c r="AL809" t="str">
        <f>IF(ISNUMBER(SEARCH(AL$1,$D809)),"T","")</f>
        <v/>
      </c>
      <c r="AM809" t="str">
        <f>IF(ISNUMBER(SEARCH(AM$1,$D809)),"T","")</f>
        <v/>
      </c>
      <c r="AN809" t="str">
        <f>IF(ISNUMBER(SEARCH(AN$1,$D809)),"T","")</f>
        <v/>
      </c>
      <c r="AO809" t="str">
        <f>IF(ISNUMBER(SEARCH(AO$1,$D809)),"T","")</f>
        <v/>
      </c>
      <c r="AP809" t="str">
        <f>IF(ISNUMBER(SEARCH(AP$1,$D809)),"T","")</f>
        <v/>
      </c>
      <c r="AQ809" t="str">
        <f>IF(ISNUMBER(SEARCH(AQ$1,$D809)),"T","")</f>
        <v/>
      </c>
      <c r="AR809" t="str">
        <f>IF(ISNUMBER(SEARCH(AR$1,$D809)),"T","")</f>
        <v/>
      </c>
      <c r="AS809" t="str">
        <f>IF(ISNUMBER(SEARCH(AS$1,$D809)),"T","")</f>
        <v/>
      </c>
      <c r="AT809" t="str">
        <f>IF(ISNUMBER(SEARCH(AT$1,$D809)),"T","")</f>
        <v/>
      </c>
      <c r="AU809" t="str">
        <f>IF(ISNUMBER(SEARCH(AU$1,$D809)),"T","")</f>
        <v/>
      </c>
      <c r="AV809" t="str">
        <f>IF(ISNUMBER(SEARCH(AV$1,$D809)),"T","")</f>
        <v/>
      </c>
    </row>
    <row r="810" spans="1:48" x14ac:dyDescent="0.85">
      <c r="A810">
        <v>447</v>
      </c>
      <c r="B810" t="s">
        <v>1007</v>
      </c>
      <c r="C810" t="s">
        <v>1008</v>
      </c>
      <c r="D810" t="s">
        <v>143</v>
      </c>
      <c r="E810">
        <v>4</v>
      </c>
      <c r="F810">
        <v>40</v>
      </c>
      <c r="G810">
        <v>70</v>
      </c>
      <c r="H810">
        <v>40</v>
      </c>
      <c r="I810">
        <v>35</v>
      </c>
      <c r="J810">
        <v>40</v>
      </c>
      <c r="K810">
        <v>60</v>
      </c>
      <c r="L810">
        <f>MAX(G810,I810)</f>
        <v>70</v>
      </c>
      <c r="M810">
        <f>MIN(H810,J810)</f>
        <v>40</v>
      </c>
      <c r="N810" s="1">
        <f>(F810*2+31)/2+60</f>
        <v>115.5</v>
      </c>
      <c r="O810" s="1">
        <f>(L810*2+31)/2+5</f>
        <v>90.5</v>
      </c>
      <c r="P810" s="1">
        <f>(M810*2+31)/2+5</f>
        <v>60.5</v>
      </c>
      <c r="Q810" s="1">
        <f>N810*P810</f>
        <v>6987.75</v>
      </c>
      <c r="R810" s="1">
        <f>((H810*2+31)/2+5)*N810</f>
        <v>6987.75</v>
      </c>
      <c r="S810" s="1">
        <f>((J810*2+31)/2+5)*N810</f>
        <v>6987.75</v>
      </c>
      <c r="T810" s="1">
        <v>132.84388480787484</v>
      </c>
      <c r="U810" s="1">
        <f>IF(T810&lt;200, 0, T810)</f>
        <v>0</v>
      </c>
      <c r="V810" s="5">
        <f>U810*O810</f>
        <v>0</v>
      </c>
      <c r="W810" s="2">
        <f>Q810/(constants!$B$1 * constants!$B$2 * (110/250) * AVERAGE(0.8, 1) * 1.5)</f>
        <v>1.0706050623148284</v>
      </c>
      <c r="X810" s="3">
        <v>0.26383820593747465</v>
      </c>
      <c r="Y810" s="1">
        <f>(W810+X810)*O810</f>
        <v>120.76711577683344</v>
      </c>
      <c r="Z810" s="7">
        <v>1.1000000000000001</v>
      </c>
      <c r="AA810" s="7">
        <v>1</v>
      </c>
      <c r="AB810" s="1">
        <f>Y810*Z810*AA810</f>
        <v>132.84382735451678</v>
      </c>
      <c r="AC810" t="str">
        <f>CONCATENATE("https://wiki.52poke.com/wiki/", B810)</f>
        <v>https://wiki.52poke.com/wiki/利欧路</v>
      </c>
      <c r="AD810" s="6">
        <f>(T810-AB810)^2</f>
        <v>3.3008883532329623E-9</v>
      </c>
      <c r="AE810" t="str">
        <f>IF(ISNUMBER(SEARCH(AE$1,$D810)),"T","")</f>
        <v/>
      </c>
      <c r="AF810" t="str">
        <f>IF(ISNUMBER(SEARCH(AF$1,$D810)),"T","")</f>
        <v/>
      </c>
      <c r="AG810" t="str">
        <f>IF(ISNUMBER(SEARCH(AG$1,$D810)),"T","")</f>
        <v/>
      </c>
      <c r="AH810" t="str">
        <f>IF(ISNUMBER(SEARCH(AH$1,$D810)),"T","")</f>
        <v/>
      </c>
      <c r="AI810" t="str">
        <f>IF(ISNUMBER(SEARCH(AI$1,$D810)),"T","")</f>
        <v/>
      </c>
      <c r="AJ810" t="str">
        <f>IF(ISNUMBER(SEARCH(AJ$1,$D810)),"T","")</f>
        <v/>
      </c>
      <c r="AK810" t="str">
        <f>IF(ISNUMBER(SEARCH(AK$1,$D810)),"T","")</f>
        <v>T</v>
      </c>
      <c r="AL810" t="str">
        <f>IF(ISNUMBER(SEARCH(AL$1,$D810)),"T","")</f>
        <v/>
      </c>
      <c r="AM810" t="str">
        <f>IF(ISNUMBER(SEARCH(AM$1,$D810)),"T","")</f>
        <v/>
      </c>
      <c r="AN810" t="str">
        <f>IF(ISNUMBER(SEARCH(AN$1,$D810)),"T","")</f>
        <v/>
      </c>
      <c r="AO810" t="str">
        <f>IF(ISNUMBER(SEARCH(AO$1,$D810)),"T","")</f>
        <v/>
      </c>
      <c r="AP810" t="str">
        <f>IF(ISNUMBER(SEARCH(AP$1,$D810)),"T","")</f>
        <v/>
      </c>
      <c r="AQ810" t="str">
        <f>IF(ISNUMBER(SEARCH(AQ$1,$D810)),"T","")</f>
        <v/>
      </c>
      <c r="AR810" t="str">
        <f>IF(ISNUMBER(SEARCH(AR$1,$D810)),"T","")</f>
        <v/>
      </c>
      <c r="AS810" t="str">
        <f>IF(ISNUMBER(SEARCH(AS$1,$D810)),"T","")</f>
        <v/>
      </c>
      <c r="AT810" t="str">
        <f>IF(ISNUMBER(SEARCH(AT$1,$D810)),"T","")</f>
        <v/>
      </c>
      <c r="AU810" t="str">
        <f>IF(ISNUMBER(SEARCH(AU$1,$D810)),"T","")</f>
        <v/>
      </c>
      <c r="AV810" t="str">
        <f>IF(ISNUMBER(SEARCH(AV$1,$D810)),"T","")</f>
        <v/>
      </c>
    </row>
    <row r="811" spans="1:48" x14ac:dyDescent="0.85">
      <c r="A811">
        <v>48</v>
      </c>
      <c r="B811" t="s">
        <v>123</v>
      </c>
      <c r="C811" t="s">
        <v>124</v>
      </c>
      <c r="D811" t="s">
        <v>40</v>
      </c>
      <c r="E811">
        <v>1</v>
      </c>
      <c r="F811">
        <v>60</v>
      </c>
      <c r="G811">
        <v>55</v>
      </c>
      <c r="H811">
        <v>50</v>
      </c>
      <c r="I811">
        <v>40</v>
      </c>
      <c r="J811">
        <v>55</v>
      </c>
      <c r="K811">
        <v>45</v>
      </c>
      <c r="L811">
        <f>MAX(G811,I811)</f>
        <v>55</v>
      </c>
      <c r="M811">
        <f>MIN(H811,J811)</f>
        <v>50</v>
      </c>
      <c r="N811" s="1">
        <f>(F811*2+31)/2+60</f>
        <v>135.5</v>
      </c>
      <c r="O811" s="1">
        <f>(L811*2+31)/2+5</f>
        <v>75.5</v>
      </c>
      <c r="P811" s="1">
        <f>(M811*2+31)/2+5</f>
        <v>70.5</v>
      </c>
      <c r="Q811" s="1">
        <f>N811*P811</f>
        <v>9552.75</v>
      </c>
      <c r="R811" s="1">
        <f>((H811*2+31)/2+5)*N811</f>
        <v>9552.75</v>
      </c>
      <c r="S811" s="1">
        <f>((J811*2+31)/2+5)*N811</f>
        <v>10230.25</v>
      </c>
      <c r="T811" s="1">
        <v>132.76277299500359</v>
      </c>
      <c r="U811" s="1">
        <f>IF(T811&lt;200, 0, T811)</f>
        <v>0</v>
      </c>
      <c r="V811" s="5">
        <f>U811*O811</f>
        <v>0</v>
      </c>
      <c r="W811" s="2">
        <f>Q811/(constants!$B$1 * constants!$B$2 * (110/250) * AVERAGE(0.8, 1) * 1.5)</f>
        <v>1.4635930748850456</v>
      </c>
      <c r="X811" s="3">
        <v>0.1349946128974161</v>
      </c>
      <c r="Y811" s="1">
        <f>(W811+X811)*O811</f>
        <v>120.69337042757587</v>
      </c>
      <c r="Z811" s="7">
        <v>1.1000000000000001</v>
      </c>
      <c r="AA811" s="7">
        <v>1</v>
      </c>
      <c r="AB811" s="1">
        <f>Y811*Z811*AA811</f>
        <v>132.76270747033348</v>
      </c>
      <c r="AC811" t="str">
        <f>CONCATENATE("https://wiki.52poke.com/wiki/", B811)</f>
        <v>https://wiki.52poke.com/wiki/毛球</v>
      </c>
      <c r="AD811" s="6">
        <f>(T811-AB811)^2</f>
        <v>4.2934823924723031E-9</v>
      </c>
      <c r="AE811" t="str">
        <f>IF(ISNUMBER(SEARCH(AE$1,$D811)),"T","")</f>
        <v/>
      </c>
      <c r="AF811" t="str">
        <f>IF(ISNUMBER(SEARCH(AF$1,$D811)),"T","")</f>
        <v/>
      </c>
      <c r="AG811" t="str">
        <f>IF(ISNUMBER(SEARCH(AG$1,$D811)),"T","")</f>
        <v/>
      </c>
      <c r="AH811" t="str">
        <f>IF(ISNUMBER(SEARCH(AH$1,$D811)),"T","")</f>
        <v/>
      </c>
      <c r="AI811" t="str">
        <f>IF(ISNUMBER(SEARCH(AI$1,$D811)),"T","")</f>
        <v/>
      </c>
      <c r="AJ811" t="str">
        <f>IF(ISNUMBER(SEARCH(AJ$1,$D811)),"T","")</f>
        <v/>
      </c>
      <c r="AK811" t="str">
        <f>IF(ISNUMBER(SEARCH(AK$1,$D811)),"T","")</f>
        <v/>
      </c>
      <c r="AL811" t="str">
        <f>IF(ISNUMBER(SEARCH(AL$1,$D811)),"T","")</f>
        <v>T</v>
      </c>
      <c r="AM811" t="str">
        <f>IF(ISNUMBER(SEARCH(AM$1,$D811)),"T","")</f>
        <v/>
      </c>
      <c r="AN811" t="str">
        <f>IF(ISNUMBER(SEARCH(AN$1,$D811)),"T","")</f>
        <v/>
      </c>
      <c r="AO811" t="str">
        <f>IF(ISNUMBER(SEARCH(AO$1,$D811)),"T","")</f>
        <v/>
      </c>
      <c r="AP811" t="str">
        <f>IF(ISNUMBER(SEARCH(AP$1,$D811)),"T","")</f>
        <v>T</v>
      </c>
      <c r="AQ811" t="str">
        <f>IF(ISNUMBER(SEARCH(AQ$1,$D811)),"T","")</f>
        <v/>
      </c>
      <c r="AR811" t="str">
        <f>IF(ISNUMBER(SEARCH(AR$1,$D811)),"T","")</f>
        <v/>
      </c>
      <c r="AS811" t="str">
        <f>IF(ISNUMBER(SEARCH(AS$1,$D811)),"T","")</f>
        <v/>
      </c>
      <c r="AT811" t="str">
        <f>IF(ISNUMBER(SEARCH(AT$1,$D811)),"T","")</f>
        <v/>
      </c>
      <c r="AU811" t="str">
        <f>IF(ISNUMBER(SEARCH(AU$1,$D811)),"T","")</f>
        <v/>
      </c>
      <c r="AV811" t="str">
        <f>IF(ISNUMBER(SEARCH(AV$1,$D811)),"T","")</f>
        <v/>
      </c>
    </row>
    <row r="812" spans="1:48" x14ac:dyDescent="0.85">
      <c r="A812">
        <v>60</v>
      </c>
      <c r="B812" t="s">
        <v>152</v>
      </c>
      <c r="C812" t="s">
        <v>153</v>
      </c>
      <c r="D812" t="s">
        <v>25</v>
      </c>
      <c r="E812">
        <v>1</v>
      </c>
      <c r="F812">
        <v>40</v>
      </c>
      <c r="G812">
        <v>50</v>
      </c>
      <c r="H812">
        <v>40</v>
      </c>
      <c r="I812">
        <v>40</v>
      </c>
      <c r="J812">
        <v>40</v>
      </c>
      <c r="K812">
        <v>90</v>
      </c>
      <c r="L812">
        <f>MAX(G812,I812)</f>
        <v>50</v>
      </c>
      <c r="M812">
        <f>MIN(H812,J812)</f>
        <v>40</v>
      </c>
      <c r="N812" s="1">
        <f>(F812*2+31)/2+60</f>
        <v>115.5</v>
      </c>
      <c r="O812" s="1">
        <f>(L812*2+31)/2+5</f>
        <v>70.5</v>
      </c>
      <c r="P812" s="1">
        <f>(M812*2+31)/2+5</f>
        <v>60.5</v>
      </c>
      <c r="Q812" s="1">
        <f>N812*P812</f>
        <v>6987.75</v>
      </c>
      <c r="R812" s="1">
        <f>((H812*2+31)/2+5)*N812</f>
        <v>6987.75</v>
      </c>
      <c r="S812" s="1">
        <f>((J812*2+31)/2+5)*N812</f>
        <v>6987.75</v>
      </c>
      <c r="T812" s="1">
        <v>132.21270770750911</v>
      </c>
      <c r="U812" s="1">
        <f>IF(T812&lt;200, 0, T812)</f>
        <v>0</v>
      </c>
      <c r="V812" s="5">
        <f>U812*O812</f>
        <v>0</v>
      </c>
      <c r="W812" s="2">
        <f>Q812/(constants!$B$1 * constants!$B$2 * (110/250) * AVERAGE(0.8, 1) * 1.5)</f>
        <v>1.0706050623148284</v>
      </c>
      <c r="X812" s="3">
        <v>0.63426486613166744</v>
      </c>
      <c r="Y812" s="1">
        <f>(W812+X812)*O812</f>
        <v>120.19332995547796</v>
      </c>
      <c r="Z812" s="7">
        <v>1.1000000000000001</v>
      </c>
      <c r="AA812" s="7">
        <v>1</v>
      </c>
      <c r="AB812" s="1">
        <f>Y812*Z812*AA812</f>
        <v>132.21266295102578</v>
      </c>
      <c r="AC812" t="str">
        <f>CONCATENATE("https://wiki.52poke.com/wiki/", B812)</f>
        <v>https://wiki.52poke.com/wiki/蚊香蝌蚪</v>
      </c>
      <c r="AD812" s="6">
        <f>(T812-AB812)^2</f>
        <v>2.0031428003984713E-9</v>
      </c>
      <c r="AE812" t="str">
        <f>IF(ISNUMBER(SEARCH(AE$1,$D812)),"T","")</f>
        <v/>
      </c>
      <c r="AF812" t="str">
        <f>IF(ISNUMBER(SEARCH(AF$1,$D812)),"T","")</f>
        <v/>
      </c>
      <c r="AG812" t="str">
        <f>IF(ISNUMBER(SEARCH(AG$1,$D812)),"T","")</f>
        <v>T</v>
      </c>
      <c r="AH812" t="str">
        <f>IF(ISNUMBER(SEARCH(AH$1,$D812)),"T","")</f>
        <v/>
      </c>
      <c r="AI812" t="str">
        <f>IF(ISNUMBER(SEARCH(AI$1,$D812)),"T","")</f>
        <v/>
      </c>
      <c r="AJ812" t="str">
        <f>IF(ISNUMBER(SEARCH(AJ$1,$D812)),"T","")</f>
        <v/>
      </c>
      <c r="AK812" t="str">
        <f>IF(ISNUMBER(SEARCH(AK$1,$D812)),"T","")</f>
        <v/>
      </c>
      <c r="AL812" t="str">
        <f>IF(ISNUMBER(SEARCH(AL$1,$D812)),"T","")</f>
        <v/>
      </c>
      <c r="AM812" t="str">
        <f>IF(ISNUMBER(SEARCH(AM$1,$D812)),"T","")</f>
        <v/>
      </c>
      <c r="AN812" t="str">
        <f>IF(ISNUMBER(SEARCH(AN$1,$D812)),"T","")</f>
        <v/>
      </c>
      <c r="AO812" t="str">
        <f>IF(ISNUMBER(SEARCH(AO$1,$D812)),"T","")</f>
        <v/>
      </c>
      <c r="AP812" t="str">
        <f>IF(ISNUMBER(SEARCH(AP$1,$D812)),"T","")</f>
        <v/>
      </c>
      <c r="AQ812" t="str">
        <f>IF(ISNUMBER(SEARCH(AQ$1,$D812)),"T","")</f>
        <v/>
      </c>
      <c r="AR812" t="str">
        <f>IF(ISNUMBER(SEARCH(AR$1,$D812)),"T","")</f>
        <v/>
      </c>
      <c r="AS812" t="str">
        <f>IF(ISNUMBER(SEARCH(AS$1,$D812)),"T","")</f>
        <v/>
      </c>
      <c r="AT812" t="str">
        <f>IF(ISNUMBER(SEARCH(AT$1,$D812)),"T","")</f>
        <v/>
      </c>
      <c r="AU812" t="str">
        <f>IF(ISNUMBER(SEARCH(AU$1,$D812)),"T","")</f>
        <v/>
      </c>
      <c r="AV812" t="str">
        <f>IF(ISNUMBER(SEARCH(AV$1,$D812)),"T","")</f>
        <v/>
      </c>
    </row>
    <row r="813" spans="1:48" x14ac:dyDescent="0.85">
      <c r="A813">
        <v>926</v>
      </c>
      <c r="B813" t="s">
        <v>2045</v>
      </c>
      <c r="C813" t="s">
        <v>2046</v>
      </c>
      <c r="D813" t="s">
        <v>92</v>
      </c>
      <c r="E813">
        <v>9</v>
      </c>
      <c r="F813">
        <v>37</v>
      </c>
      <c r="G813">
        <v>55</v>
      </c>
      <c r="H813">
        <v>70</v>
      </c>
      <c r="I813">
        <v>30</v>
      </c>
      <c r="J813">
        <v>55</v>
      </c>
      <c r="K813">
        <v>65</v>
      </c>
      <c r="L813">
        <f>MAX(G813,I813)</f>
        <v>55</v>
      </c>
      <c r="M813">
        <f>MIN(H813,J813)</f>
        <v>55</v>
      </c>
      <c r="N813" s="1">
        <f>(F813*2+31)/2+60</f>
        <v>112.5</v>
      </c>
      <c r="O813" s="1">
        <f>(L813*2+31)/2+5</f>
        <v>75.5</v>
      </c>
      <c r="P813" s="1">
        <f>(M813*2+31)/2+5</f>
        <v>75.5</v>
      </c>
      <c r="Q813" s="1">
        <f>N813*P813</f>
        <v>8493.75</v>
      </c>
      <c r="R813" s="1">
        <f>((H813*2+31)/2+5)*N813</f>
        <v>10181.25</v>
      </c>
      <c r="S813" s="1">
        <f>((J813*2+31)/2+5)*N813</f>
        <v>8493.75</v>
      </c>
      <c r="T813" s="1">
        <v>132.12381162987859</v>
      </c>
      <c r="U813" s="1">
        <f>IF(T813&lt;200, 0, T813)</f>
        <v>0</v>
      </c>
      <c r="V813" s="5">
        <f>U813*O813</f>
        <v>0</v>
      </c>
      <c r="W813" s="2">
        <f>Q813/(constants!$B$1 * constants!$B$2 * (110/250) * AVERAGE(0.8, 1) * 1.5)</f>
        <v>1.3013418837303246</v>
      </c>
      <c r="X813" s="3">
        <v>0.2895521965725153</v>
      </c>
      <c r="Y813" s="1">
        <f>(W813+X813)*O813</f>
        <v>120.11250306286442</v>
      </c>
      <c r="Z813" s="7">
        <v>1.1000000000000001</v>
      </c>
      <c r="AA813" s="7">
        <v>1</v>
      </c>
      <c r="AB813" s="1">
        <f>Y813*Z813*AA813</f>
        <v>132.12375336915088</v>
      </c>
      <c r="AC813" t="str">
        <f>CONCATENATE("https://wiki.52poke.com/wiki/", B813)</f>
        <v>https://wiki.52poke.com/wiki/狗仔包</v>
      </c>
      <c r="AD813" s="6">
        <f>(T813-AB813)^2</f>
        <v>3.3943123935810375E-9</v>
      </c>
      <c r="AE813" t="str">
        <f>IF(ISNUMBER(SEARCH(AE$1,$D813)),"T","")</f>
        <v/>
      </c>
      <c r="AF813" t="str">
        <f>IF(ISNUMBER(SEARCH(AF$1,$D813)),"T","")</f>
        <v/>
      </c>
      <c r="AG813" t="str">
        <f>IF(ISNUMBER(SEARCH(AG$1,$D813)),"T","")</f>
        <v/>
      </c>
      <c r="AH813" t="str">
        <f>IF(ISNUMBER(SEARCH(AH$1,$D813)),"T","")</f>
        <v/>
      </c>
      <c r="AI813" t="str">
        <f>IF(ISNUMBER(SEARCH(AI$1,$D813)),"T","")</f>
        <v/>
      </c>
      <c r="AJ813" t="str">
        <f>IF(ISNUMBER(SEARCH(AJ$1,$D813)),"T","")</f>
        <v/>
      </c>
      <c r="AK813" t="str">
        <f>IF(ISNUMBER(SEARCH(AK$1,$D813)),"T","")</f>
        <v/>
      </c>
      <c r="AL813" t="str">
        <f>IF(ISNUMBER(SEARCH(AL$1,$D813)),"T","")</f>
        <v/>
      </c>
      <c r="AM813" t="str">
        <f>IF(ISNUMBER(SEARCH(AM$1,$D813)),"T","")</f>
        <v/>
      </c>
      <c r="AN813" t="str">
        <f>IF(ISNUMBER(SEARCH(AN$1,$D813)),"T","")</f>
        <v/>
      </c>
      <c r="AO813" t="str">
        <f>IF(ISNUMBER(SEARCH(AO$1,$D813)),"T","")</f>
        <v/>
      </c>
      <c r="AP813" t="str">
        <f>IF(ISNUMBER(SEARCH(AP$1,$D813)),"T","")</f>
        <v/>
      </c>
      <c r="AQ813" t="str">
        <f>IF(ISNUMBER(SEARCH(AQ$1,$D813)),"T","")</f>
        <v/>
      </c>
      <c r="AR813" t="str">
        <f>IF(ISNUMBER(SEARCH(AR$1,$D813)),"T","")</f>
        <v/>
      </c>
      <c r="AS813" t="str">
        <f>IF(ISNUMBER(SEARCH(AS$1,$D813)),"T","")</f>
        <v/>
      </c>
      <c r="AT813" t="str">
        <f>IF(ISNUMBER(SEARCH(AT$1,$D813)),"T","")</f>
        <v/>
      </c>
      <c r="AU813" t="str">
        <f>IF(ISNUMBER(SEARCH(AU$1,$D813)),"T","")</f>
        <v/>
      </c>
      <c r="AV813" t="str">
        <f>IF(ISNUMBER(SEARCH(AV$1,$D813)),"T","")</f>
        <v>T</v>
      </c>
    </row>
    <row r="814" spans="1:48" x14ac:dyDescent="0.85">
      <c r="A814">
        <v>742</v>
      </c>
      <c r="B814" t="s">
        <v>1648</v>
      </c>
      <c r="C814" t="s">
        <v>1650</v>
      </c>
      <c r="D814" t="s">
        <v>1649</v>
      </c>
      <c r="E814">
        <v>7</v>
      </c>
      <c r="F814">
        <v>40</v>
      </c>
      <c r="G814">
        <v>45</v>
      </c>
      <c r="H814">
        <v>40</v>
      </c>
      <c r="I814">
        <v>55</v>
      </c>
      <c r="J814">
        <v>40</v>
      </c>
      <c r="K814">
        <v>84</v>
      </c>
      <c r="L814">
        <f>MAX(G814,I814)</f>
        <v>55</v>
      </c>
      <c r="M814">
        <f>MIN(H814,J814)</f>
        <v>40</v>
      </c>
      <c r="N814" s="1">
        <f>(F814*2+31)/2+60</f>
        <v>115.5</v>
      </c>
      <c r="O814" s="1">
        <f>(L814*2+31)/2+5</f>
        <v>75.5</v>
      </c>
      <c r="P814" s="1">
        <f>(M814*2+31)/2+5</f>
        <v>60.5</v>
      </c>
      <c r="Q814" s="1">
        <f>N814*P814</f>
        <v>6987.75</v>
      </c>
      <c r="R814" s="1">
        <f>((H814*2+31)/2+5)*N814</f>
        <v>6987.75</v>
      </c>
      <c r="S814" s="1">
        <f>((J814*2+31)/2+5)*N814</f>
        <v>6987.75</v>
      </c>
      <c r="T814" s="1">
        <v>131.9989721728499</v>
      </c>
      <c r="U814" s="1">
        <f>IF(T814&lt;200, 0, T814)</f>
        <v>0</v>
      </c>
      <c r="V814" s="5">
        <f>U814*O814</f>
        <v>0</v>
      </c>
      <c r="W814" s="2">
        <f>Q814/(constants!$B$1 * constants!$B$2 * (110/250) * AVERAGE(0.8, 1) * 1.5)</f>
        <v>1.0706050623148284</v>
      </c>
      <c r="X814" s="3">
        <v>0.51878595806022099</v>
      </c>
      <c r="Y814" s="1">
        <f>(W814+X814)*O814</f>
        <v>119.99902203831623</v>
      </c>
      <c r="Z814" s="7">
        <v>1.1000000000000001</v>
      </c>
      <c r="AA814" s="7">
        <v>1</v>
      </c>
      <c r="AB814" s="1">
        <f>Y814*Z814*AA814</f>
        <v>131.99892424214787</v>
      </c>
      <c r="AC814" t="str">
        <f>CONCATENATE("https://wiki.52poke.com/wiki/", B814)</f>
        <v>https://wiki.52poke.com/wiki/萌虻</v>
      </c>
      <c r="AD814" s="6">
        <f>(T814-AB814)^2</f>
        <v>2.2973521978993203E-9</v>
      </c>
      <c r="AE814" t="str">
        <f>IF(ISNUMBER(SEARCH(AE$1,$D814)),"T","")</f>
        <v/>
      </c>
      <c r="AF814" t="str">
        <f>IF(ISNUMBER(SEARCH(AF$1,$D814)),"T","")</f>
        <v/>
      </c>
      <c r="AG814" t="str">
        <f>IF(ISNUMBER(SEARCH(AG$1,$D814)),"T","")</f>
        <v/>
      </c>
      <c r="AH814" t="str">
        <f>IF(ISNUMBER(SEARCH(AH$1,$D814)),"T","")</f>
        <v/>
      </c>
      <c r="AI814" t="str">
        <f>IF(ISNUMBER(SEARCH(AI$1,$D814)),"T","")</f>
        <v/>
      </c>
      <c r="AJ814" t="str">
        <f>IF(ISNUMBER(SEARCH(AJ$1,$D814)),"T","")</f>
        <v/>
      </c>
      <c r="AK814" t="str">
        <f>IF(ISNUMBER(SEARCH(AK$1,$D814)),"T","")</f>
        <v/>
      </c>
      <c r="AL814" t="str">
        <f>IF(ISNUMBER(SEARCH(AL$1,$D814)),"T","")</f>
        <v/>
      </c>
      <c r="AM814" t="str">
        <f>IF(ISNUMBER(SEARCH(AM$1,$D814)),"T","")</f>
        <v/>
      </c>
      <c r="AN814" t="str">
        <f>IF(ISNUMBER(SEARCH(AN$1,$D814)),"T","")</f>
        <v/>
      </c>
      <c r="AO814" t="str">
        <f>IF(ISNUMBER(SEARCH(AO$1,$D814)),"T","")</f>
        <v/>
      </c>
      <c r="AP814" t="str">
        <f>IF(ISNUMBER(SEARCH(AP$1,$D814)),"T","")</f>
        <v>T</v>
      </c>
      <c r="AQ814" t="str">
        <f>IF(ISNUMBER(SEARCH(AQ$1,$D814)),"T","")</f>
        <v/>
      </c>
      <c r="AR814" t="str">
        <f>IF(ISNUMBER(SEARCH(AR$1,$D814)),"T","")</f>
        <v/>
      </c>
      <c r="AS814" t="str">
        <f>IF(ISNUMBER(SEARCH(AS$1,$D814)),"T","")</f>
        <v/>
      </c>
      <c r="AT814" t="str">
        <f>IF(ISNUMBER(SEARCH(AT$1,$D814)),"T","")</f>
        <v/>
      </c>
      <c r="AU814" t="str">
        <f>IF(ISNUMBER(SEARCH(AU$1,$D814)),"T","")</f>
        <v/>
      </c>
      <c r="AV814" t="str">
        <f>IF(ISNUMBER(SEARCH(AV$1,$D814)),"T","")</f>
        <v>T</v>
      </c>
    </row>
    <row r="815" spans="1:48" x14ac:dyDescent="0.85">
      <c r="A815">
        <v>363</v>
      </c>
      <c r="B815" t="s">
        <v>829</v>
      </c>
      <c r="C815" t="s">
        <v>831</v>
      </c>
      <c r="D815" t="s">
        <v>830</v>
      </c>
      <c r="E815">
        <v>3</v>
      </c>
      <c r="F815">
        <v>70</v>
      </c>
      <c r="G815">
        <v>40</v>
      </c>
      <c r="H815">
        <v>50</v>
      </c>
      <c r="I815">
        <v>55</v>
      </c>
      <c r="J815">
        <v>50</v>
      </c>
      <c r="K815">
        <v>25</v>
      </c>
      <c r="L815">
        <f>MAX(G815,I815)</f>
        <v>55</v>
      </c>
      <c r="M815">
        <f>MIN(H815,J815)</f>
        <v>50</v>
      </c>
      <c r="N815" s="1">
        <f>(F815*2+31)/2+60</f>
        <v>145.5</v>
      </c>
      <c r="O815" s="1">
        <f>(L815*2+31)/2+5</f>
        <v>75.5</v>
      </c>
      <c r="P815" s="1">
        <f>(M815*2+31)/2+5</f>
        <v>70.5</v>
      </c>
      <c r="Q815" s="1">
        <f>N815*P815</f>
        <v>10257.75</v>
      </c>
      <c r="R815" s="1">
        <f>((H815*2+31)/2+5)*N815</f>
        <v>10257.75</v>
      </c>
      <c r="S815" s="1">
        <f>((J815*2+31)/2+5)*N815</f>
        <v>10257.75</v>
      </c>
      <c r="T815" s="1">
        <v>131.64732723262026</v>
      </c>
      <c r="U815" s="1">
        <f>IF(T815&lt;200, 0, T815)</f>
        <v>0</v>
      </c>
      <c r="V815" s="5">
        <f>U815*O815</f>
        <v>0</v>
      </c>
      <c r="W815" s="2">
        <f>Q815/(constants!$B$1 * constants!$B$2 * (110/250) * AVERAGE(0.8, 1) * 1.5)</f>
        <v>1.5716073239540529</v>
      </c>
      <c r="X815" s="3">
        <v>1.3549291002974195E-2</v>
      </c>
      <c r="Y815" s="1">
        <f>(W815+X815)*O815</f>
        <v>119.67932442925554</v>
      </c>
      <c r="Z815" s="7">
        <v>1.1000000000000001</v>
      </c>
      <c r="AA815" s="7">
        <v>1</v>
      </c>
      <c r="AB815" s="1">
        <f>Y815*Z815*AA815</f>
        <v>131.64725687218112</v>
      </c>
      <c r="AC815" t="str">
        <f>CONCATENATE("https://wiki.52poke.com/wiki/", B815)</f>
        <v>https://wiki.52poke.com/wiki/海豹球</v>
      </c>
      <c r="AD815" s="6">
        <f>(T815-AB815)^2</f>
        <v>4.9505913958321458E-9</v>
      </c>
      <c r="AE815" t="str">
        <f>IF(ISNUMBER(SEARCH(AE$1,$D815)),"T","")</f>
        <v/>
      </c>
      <c r="AF815" t="str">
        <f>IF(ISNUMBER(SEARCH(AF$1,$D815)),"T","")</f>
        <v/>
      </c>
      <c r="AG815" t="str">
        <f>IF(ISNUMBER(SEARCH(AG$1,$D815)),"T","")</f>
        <v>T</v>
      </c>
      <c r="AH815" t="str">
        <f>IF(ISNUMBER(SEARCH(AH$1,$D815)),"T","")</f>
        <v/>
      </c>
      <c r="AI815" t="str">
        <f>IF(ISNUMBER(SEARCH(AI$1,$D815)),"T","")</f>
        <v/>
      </c>
      <c r="AJ815" t="str">
        <f>IF(ISNUMBER(SEARCH(AJ$1,$D815)),"T","")</f>
        <v>T</v>
      </c>
      <c r="AK815" t="str">
        <f>IF(ISNUMBER(SEARCH(AK$1,$D815)),"T","")</f>
        <v/>
      </c>
      <c r="AL815" t="str">
        <f>IF(ISNUMBER(SEARCH(AL$1,$D815)),"T","")</f>
        <v/>
      </c>
      <c r="AM815" t="str">
        <f>IF(ISNUMBER(SEARCH(AM$1,$D815)),"T","")</f>
        <v/>
      </c>
      <c r="AN815" t="str">
        <f>IF(ISNUMBER(SEARCH(AN$1,$D815)),"T","")</f>
        <v/>
      </c>
      <c r="AO815" t="str">
        <f>IF(ISNUMBER(SEARCH(AO$1,$D815)),"T","")</f>
        <v/>
      </c>
      <c r="AP815" t="str">
        <f>IF(ISNUMBER(SEARCH(AP$1,$D815)),"T","")</f>
        <v/>
      </c>
      <c r="AQ815" t="str">
        <f>IF(ISNUMBER(SEARCH(AQ$1,$D815)),"T","")</f>
        <v/>
      </c>
      <c r="AR815" t="str">
        <f>IF(ISNUMBER(SEARCH(AR$1,$D815)),"T","")</f>
        <v/>
      </c>
      <c r="AS815" t="str">
        <f>IF(ISNUMBER(SEARCH(AS$1,$D815)),"T","")</f>
        <v/>
      </c>
      <c r="AT815" t="str">
        <f>IF(ISNUMBER(SEARCH(AT$1,$D815)),"T","")</f>
        <v/>
      </c>
      <c r="AU815" t="str">
        <f>IF(ISNUMBER(SEARCH(AU$1,$D815)),"T","")</f>
        <v/>
      </c>
      <c r="AV815" t="str">
        <f>IF(ISNUMBER(SEARCH(AV$1,$D815)),"T","")</f>
        <v/>
      </c>
    </row>
    <row r="816" spans="1:48" x14ac:dyDescent="0.85">
      <c r="A816">
        <v>501</v>
      </c>
      <c r="B816" t="s">
        <v>1127</v>
      </c>
      <c r="C816" t="s">
        <v>1128</v>
      </c>
      <c r="D816" t="s">
        <v>25</v>
      </c>
      <c r="E816">
        <v>5</v>
      </c>
      <c r="F816">
        <v>55</v>
      </c>
      <c r="G816">
        <v>55</v>
      </c>
      <c r="H816">
        <v>45</v>
      </c>
      <c r="I816">
        <v>63</v>
      </c>
      <c r="J816">
        <v>45</v>
      </c>
      <c r="K816">
        <v>45</v>
      </c>
      <c r="L816">
        <f>MAX(G816,I816)</f>
        <v>63</v>
      </c>
      <c r="M816">
        <f>MIN(H816,J816)</f>
        <v>45</v>
      </c>
      <c r="N816" s="1">
        <f>(F816*2+31)/2+60</f>
        <v>130.5</v>
      </c>
      <c r="O816" s="1">
        <f>(L816*2+31)/2+5</f>
        <v>83.5</v>
      </c>
      <c r="P816" s="1">
        <f>(M816*2+31)/2+5</f>
        <v>65.5</v>
      </c>
      <c r="Q816" s="1">
        <f>N816*P816</f>
        <v>8547.75</v>
      </c>
      <c r="R816" s="1">
        <f>((H816*2+31)/2+5)*N816</f>
        <v>8547.75</v>
      </c>
      <c r="S816" s="1">
        <f>((J816*2+31)/2+5)*N816</f>
        <v>8547.75</v>
      </c>
      <c r="T816" s="1">
        <v>131.5755127749467</v>
      </c>
      <c r="U816" s="1">
        <f>IF(T816&lt;200, 0, T816)</f>
        <v>0</v>
      </c>
      <c r="V816" s="5">
        <f>U816*O816</f>
        <v>0</v>
      </c>
      <c r="W816" s="2">
        <f>Q816/(constants!$B$1 * constants!$B$2 * (110/250) * AVERAGE(0.8, 1) * 1.5)</f>
        <v>1.3096153155739081</v>
      </c>
      <c r="X816" s="3">
        <v>0.12288820028074476</v>
      </c>
      <c r="Y816" s="1">
        <f>(W816+X816)*O816</f>
        <v>119.61404357386351</v>
      </c>
      <c r="Z816" s="7">
        <v>1.1000000000000001</v>
      </c>
      <c r="AA816" s="7">
        <v>1</v>
      </c>
      <c r="AB816" s="1">
        <f>Y816*Z816*AA816</f>
        <v>131.57544793124987</v>
      </c>
      <c r="AC816" t="str">
        <f>CONCATENATE("https://wiki.52poke.com/wiki/", B816)</f>
        <v>https://wiki.52poke.com/wiki/水水獭</v>
      </c>
      <c r="AD816" s="6">
        <f>(T816-AB816)^2</f>
        <v>4.2047050190153914E-9</v>
      </c>
      <c r="AE816" t="str">
        <f>IF(ISNUMBER(SEARCH(AE$1,$D816)),"T","")</f>
        <v/>
      </c>
      <c r="AF816" t="str">
        <f>IF(ISNUMBER(SEARCH(AF$1,$D816)),"T","")</f>
        <v/>
      </c>
      <c r="AG816" t="str">
        <f>IF(ISNUMBER(SEARCH(AG$1,$D816)),"T","")</f>
        <v>T</v>
      </c>
      <c r="AH816" t="str">
        <f>IF(ISNUMBER(SEARCH(AH$1,$D816)),"T","")</f>
        <v/>
      </c>
      <c r="AI816" t="str">
        <f>IF(ISNUMBER(SEARCH(AI$1,$D816)),"T","")</f>
        <v/>
      </c>
      <c r="AJ816" t="str">
        <f>IF(ISNUMBER(SEARCH(AJ$1,$D816)),"T","")</f>
        <v/>
      </c>
      <c r="AK816" t="str">
        <f>IF(ISNUMBER(SEARCH(AK$1,$D816)),"T","")</f>
        <v/>
      </c>
      <c r="AL816" t="str">
        <f>IF(ISNUMBER(SEARCH(AL$1,$D816)),"T","")</f>
        <v/>
      </c>
      <c r="AM816" t="str">
        <f>IF(ISNUMBER(SEARCH(AM$1,$D816)),"T","")</f>
        <v/>
      </c>
      <c r="AN816" t="str">
        <f>IF(ISNUMBER(SEARCH(AN$1,$D816)),"T","")</f>
        <v/>
      </c>
      <c r="AO816" t="str">
        <f>IF(ISNUMBER(SEARCH(AO$1,$D816)),"T","")</f>
        <v/>
      </c>
      <c r="AP816" t="str">
        <f>IF(ISNUMBER(SEARCH(AP$1,$D816)),"T","")</f>
        <v/>
      </c>
      <c r="AQ816" t="str">
        <f>IF(ISNUMBER(SEARCH(AQ$1,$D816)),"T","")</f>
        <v/>
      </c>
      <c r="AR816" t="str">
        <f>IF(ISNUMBER(SEARCH(AR$1,$D816)),"T","")</f>
        <v/>
      </c>
      <c r="AS816" t="str">
        <f>IF(ISNUMBER(SEARCH(AS$1,$D816)),"T","")</f>
        <v/>
      </c>
      <c r="AT816" t="str">
        <f>IF(ISNUMBER(SEARCH(AT$1,$D816)),"T","")</f>
        <v/>
      </c>
      <c r="AU816" t="str">
        <f>IF(ISNUMBER(SEARCH(AU$1,$D816)),"T","")</f>
        <v/>
      </c>
      <c r="AV816" t="str">
        <f>IF(ISNUMBER(SEARCH(AV$1,$D816)),"T","")</f>
        <v/>
      </c>
    </row>
    <row r="817" spans="1:48" x14ac:dyDescent="0.85">
      <c r="A817">
        <v>299</v>
      </c>
      <c r="B817" t="s">
        <v>690</v>
      </c>
      <c r="C817" t="s">
        <v>691</v>
      </c>
      <c r="D817" t="s">
        <v>437</v>
      </c>
      <c r="E817">
        <v>3</v>
      </c>
      <c r="F817">
        <v>30</v>
      </c>
      <c r="G817">
        <v>45</v>
      </c>
      <c r="H817">
        <v>135</v>
      </c>
      <c r="I817">
        <v>45</v>
      </c>
      <c r="J817">
        <v>90</v>
      </c>
      <c r="K817">
        <v>30</v>
      </c>
      <c r="L817">
        <f>MAX(G817,I817)</f>
        <v>45</v>
      </c>
      <c r="M817">
        <f>MIN(H817,J817)</f>
        <v>90</v>
      </c>
      <c r="N817" s="1">
        <f>(F817*2+31)/2+60</f>
        <v>105.5</v>
      </c>
      <c r="O817" s="1">
        <f>(L817*2+31)/2+5</f>
        <v>65.5</v>
      </c>
      <c r="P817" s="1">
        <f>(M817*2+31)/2+5</f>
        <v>110.5</v>
      </c>
      <c r="Q817" s="1">
        <f>N817*P817</f>
        <v>11657.75</v>
      </c>
      <c r="R817" s="1">
        <f>((H817*2+31)/2+5)*N817</f>
        <v>16405.25</v>
      </c>
      <c r="S817" s="1">
        <f>((J817*2+31)/2+5)*N817</f>
        <v>11657.75</v>
      </c>
      <c r="T817" s="1">
        <v>131.40863738279322</v>
      </c>
      <c r="U817" s="1">
        <f>IF(T817&lt;200, 0, T817)</f>
        <v>0</v>
      </c>
      <c r="V817" s="5">
        <f>U817*O817</f>
        <v>0</v>
      </c>
      <c r="W817" s="2">
        <f>Q817/(constants!$B$1 * constants!$B$2 * (110/250) * AVERAGE(0.8, 1) * 1.5)</f>
        <v>1.7861037050839959</v>
      </c>
      <c r="X817" s="3">
        <v>3.7748730871386527E-2</v>
      </c>
      <c r="Y817" s="1">
        <f>(W817+X817)*O817</f>
        <v>119.46233455507755</v>
      </c>
      <c r="Z817" s="7">
        <v>1.1000000000000001</v>
      </c>
      <c r="AA817" s="7">
        <v>1</v>
      </c>
      <c r="AB817" s="1">
        <f>Y817*Z817*AA817</f>
        <v>131.4085680105853</v>
      </c>
      <c r="AC817" t="str">
        <f>CONCATENATE("https://wiki.52poke.com/wiki/", B817)</f>
        <v>https://wiki.52poke.com/wiki/朝北鼻</v>
      </c>
      <c r="AD817" s="6">
        <f>(T817-AB817)^2</f>
        <v>4.8125032313759122E-9</v>
      </c>
      <c r="AE817" t="str">
        <f>IF(ISNUMBER(SEARCH(AE$1,$D817)),"T","")</f>
        <v/>
      </c>
      <c r="AF817" t="str">
        <f>IF(ISNUMBER(SEARCH(AF$1,$D817)),"T","")</f>
        <v/>
      </c>
      <c r="AG817" t="str">
        <f>IF(ISNUMBER(SEARCH(AG$1,$D817)),"T","")</f>
        <v/>
      </c>
      <c r="AH817" t="str">
        <f>IF(ISNUMBER(SEARCH(AH$1,$D817)),"T","")</f>
        <v/>
      </c>
      <c r="AI817" t="str">
        <f>IF(ISNUMBER(SEARCH(AI$1,$D817)),"T","")</f>
        <v/>
      </c>
      <c r="AJ817" t="str">
        <f>IF(ISNUMBER(SEARCH(AJ$1,$D817)),"T","")</f>
        <v/>
      </c>
      <c r="AK817" t="str">
        <f>IF(ISNUMBER(SEARCH(AK$1,$D817)),"T","")</f>
        <v/>
      </c>
      <c r="AL817" t="str">
        <f>IF(ISNUMBER(SEARCH(AL$1,$D817)),"T","")</f>
        <v/>
      </c>
      <c r="AM817" t="str">
        <f>IF(ISNUMBER(SEARCH(AM$1,$D817)),"T","")</f>
        <v/>
      </c>
      <c r="AN817" t="str">
        <f>IF(ISNUMBER(SEARCH(AN$1,$D817)),"T","")</f>
        <v/>
      </c>
      <c r="AO817" t="str">
        <f>IF(ISNUMBER(SEARCH(AO$1,$D817)),"T","")</f>
        <v/>
      </c>
      <c r="AP817" t="str">
        <f>IF(ISNUMBER(SEARCH(AP$1,$D817)),"T","")</f>
        <v/>
      </c>
      <c r="AQ817" t="str">
        <f>IF(ISNUMBER(SEARCH(AQ$1,$D817)),"T","")</f>
        <v>T</v>
      </c>
      <c r="AR817" t="str">
        <f>IF(ISNUMBER(SEARCH(AR$1,$D817)),"T","")</f>
        <v/>
      </c>
      <c r="AS817" t="str">
        <f>IF(ISNUMBER(SEARCH(AS$1,$D817)),"T","")</f>
        <v/>
      </c>
      <c r="AT817" t="str">
        <f>IF(ISNUMBER(SEARCH(AT$1,$D817)),"T","")</f>
        <v/>
      </c>
      <c r="AU817" t="str">
        <f>IF(ISNUMBER(SEARCH(AU$1,$D817)),"T","")</f>
        <v/>
      </c>
      <c r="AV817" t="str">
        <f>IF(ISNUMBER(SEARCH(AV$1,$D817)),"T","")</f>
        <v/>
      </c>
    </row>
    <row r="818" spans="1:48" x14ac:dyDescent="0.85">
      <c r="A818">
        <v>944</v>
      </c>
      <c r="B818" t="s">
        <v>2082</v>
      </c>
      <c r="C818" t="s">
        <v>2084</v>
      </c>
      <c r="D818" t="s">
        <v>2083</v>
      </c>
      <c r="E818">
        <v>9</v>
      </c>
      <c r="F818">
        <v>40</v>
      </c>
      <c r="G818">
        <v>65</v>
      </c>
      <c r="H818">
        <v>35</v>
      </c>
      <c r="I818">
        <v>40</v>
      </c>
      <c r="J818">
        <v>35</v>
      </c>
      <c r="K818">
        <v>75</v>
      </c>
      <c r="L818">
        <f>MAX(G818,I818)</f>
        <v>65</v>
      </c>
      <c r="M818">
        <f>MIN(H818,J818)</f>
        <v>35</v>
      </c>
      <c r="N818" s="1">
        <f>(F818*2+31)/2+60</f>
        <v>115.5</v>
      </c>
      <c r="O818" s="1">
        <f>(L818*2+31)/2+5</f>
        <v>85.5</v>
      </c>
      <c r="P818" s="1">
        <f>(M818*2+31)/2+5</f>
        <v>55.5</v>
      </c>
      <c r="Q818" s="1">
        <f>N818*P818</f>
        <v>6410.25</v>
      </c>
      <c r="R818" s="1">
        <f>((H818*2+31)/2+5)*N818</f>
        <v>6410.25</v>
      </c>
      <c r="S818" s="1">
        <f>((J818*2+31)/2+5)*N818</f>
        <v>6410.25</v>
      </c>
      <c r="T818" s="1">
        <v>131.14823932694102</v>
      </c>
      <c r="U818" s="1">
        <f>IF(T818&lt;200, 0, T818)</f>
        <v>0</v>
      </c>
      <c r="V818" s="5">
        <f>U818*O818</f>
        <v>0</v>
      </c>
      <c r="W818" s="2">
        <f>Q818/(constants!$B$1 * constants!$B$2 * (110/250) * AVERAGE(0.8, 1) * 1.5)</f>
        <v>0.98212530509872698</v>
      </c>
      <c r="X818" s="3">
        <v>0.41232647091063968</v>
      </c>
      <c r="Y818" s="1">
        <f>(W818+X818)*O818</f>
        <v>119.22562684880084</v>
      </c>
      <c r="Z818" s="7">
        <v>1.1000000000000001</v>
      </c>
      <c r="AA818" s="7">
        <v>1</v>
      </c>
      <c r="AB818" s="1">
        <f>Y818*Z818*AA818</f>
        <v>131.14818953368095</v>
      </c>
      <c r="AC818" t="str">
        <f>CONCATENATE("https://wiki.52poke.com/wiki/", B818)</f>
        <v>https://wiki.52poke.com/wiki/滋汁鼹</v>
      </c>
      <c r="AD818" s="6">
        <f>(T818-AB818)^2</f>
        <v>2.4793687489113558E-9</v>
      </c>
      <c r="AE818" t="str">
        <f>IF(ISNUMBER(SEARCH(AE$1,$D818)),"T","")</f>
        <v>T</v>
      </c>
      <c r="AF818" t="str">
        <f>IF(ISNUMBER(SEARCH(AF$1,$D818)),"T","")</f>
        <v/>
      </c>
      <c r="AG818" t="str">
        <f>IF(ISNUMBER(SEARCH(AG$1,$D818)),"T","")</f>
        <v/>
      </c>
      <c r="AH818" t="str">
        <f>IF(ISNUMBER(SEARCH(AH$1,$D818)),"T","")</f>
        <v/>
      </c>
      <c r="AI818" t="str">
        <f>IF(ISNUMBER(SEARCH(AI$1,$D818)),"T","")</f>
        <v/>
      </c>
      <c r="AJ818" t="str">
        <f>IF(ISNUMBER(SEARCH(AJ$1,$D818)),"T","")</f>
        <v/>
      </c>
      <c r="AK818" t="str">
        <f>IF(ISNUMBER(SEARCH(AK$1,$D818)),"T","")</f>
        <v/>
      </c>
      <c r="AL818" t="str">
        <f>IF(ISNUMBER(SEARCH(AL$1,$D818)),"T","")</f>
        <v>T</v>
      </c>
      <c r="AM818" t="str">
        <f>IF(ISNUMBER(SEARCH(AM$1,$D818)),"T","")</f>
        <v/>
      </c>
      <c r="AN818" t="str">
        <f>IF(ISNUMBER(SEARCH(AN$1,$D818)),"T","")</f>
        <v/>
      </c>
      <c r="AO818" t="str">
        <f>IF(ISNUMBER(SEARCH(AO$1,$D818)),"T","")</f>
        <v/>
      </c>
      <c r="AP818" t="str">
        <f>IF(ISNUMBER(SEARCH(AP$1,$D818)),"T","")</f>
        <v/>
      </c>
      <c r="AQ818" t="str">
        <f>IF(ISNUMBER(SEARCH(AQ$1,$D818)),"T","")</f>
        <v/>
      </c>
      <c r="AR818" t="str">
        <f>IF(ISNUMBER(SEARCH(AR$1,$D818)),"T","")</f>
        <v/>
      </c>
      <c r="AS818" t="str">
        <f>IF(ISNUMBER(SEARCH(AS$1,$D818)),"T","")</f>
        <v/>
      </c>
      <c r="AT818" t="str">
        <f>IF(ISNUMBER(SEARCH(AT$1,$D818)),"T","")</f>
        <v/>
      </c>
      <c r="AU818" t="str">
        <f>IF(ISNUMBER(SEARCH(AU$1,$D818)),"T","")</f>
        <v/>
      </c>
      <c r="AV818" t="str">
        <f>IF(ISNUMBER(SEARCH(AV$1,$D818)),"T","")</f>
        <v/>
      </c>
    </row>
    <row r="819" spans="1:48" x14ac:dyDescent="0.85">
      <c r="A819">
        <v>708</v>
      </c>
      <c r="B819" t="s">
        <v>1573</v>
      </c>
      <c r="C819" t="s">
        <v>1575</v>
      </c>
      <c r="D819" t="s">
        <v>1574</v>
      </c>
      <c r="E819">
        <v>6</v>
      </c>
      <c r="F819">
        <v>43</v>
      </c>
      <c r="G819">
        <v>70</v>
      </c>
      <c r="H819">
        <v>48</v>
      </c>
      <c r="I819">
        <v>50</v>
      </c>
      <c r="J819">
        <v>60</v>
      </c>
      <c r="K819">
        <v>38</v>
      </c>
      <c r="L819">
        <f>MAX(G819,I819)</f>
        <v>70</v>
      </c>
      <c r="M819">
        <f>MIN(H819,J819)</f>
        <v>48</v>
      </c>
      <c r="N819" s="1">
        <f>(F819*2+31)/2+60</f>
        <v>118.5</v>
      </c>
      <c r="O819" s="1">
        <f>(L819*2+31)/2+5</f>
        <v>90.5</v>
      </c>
      <c r="P819" s="1">
        <f>(M819*2+31)/2+5</f>
        <v>68.5</v>
      </c>
      <c r="Q819" s="1">
        <f>N819*P819</f>
        <v>8117.25</v>
      </c>
      <c r="R819" s="1">
        <f>((H819*2+31)/2+5)*N819</f>
        <v>8117.25</v>
      </c>
      <c r="S819" s="1">
        <f>((J819*2+31)/2+5)*N819</f>
        <v>9539.25</v>
      </c>
      <c r="T819" s="1">
        <v>131.0762113600849</v>
      </c>
      <c r="U819" s="1">
        <f>IF(T819&lt;200, 0, T819)</f>
        <v>0</v>
      </c>
      <c r="V819" s="5">
        <f>U819*O819</f>
        <v>0</v>
      </c>
      <c r="W819" s="2">
        <f>Q819/(constants!$B$1 * constants!$B$2 * (110/250) * AVERAGE(0.8, 1) * 1.5)</f>
        <v>1.2436576783764506</v>
      </c>
      <c r="X819" s="3">
        <v>7.3028857233446987E-2</v>
      </c>
      <c r="Y819" s="1">
        <f>(W819+X819)*O819</f>
        <v>119.16013147269572</v>
      </c>
      <c r="Z819" s="7">
        <v>1.1000000000000001</v>
      </c>
      <c r="AA819" s="7">
        <v>1</v>
      </c>
      <c r="AB819" s="1">
        <f>Y819*Z819*AA819</f>
        <v>131.07614461996531</v>
      </c>
      <c r="AC819" t="str">
        <f>CONCATENATE("https://wiki.52poke.com/wiki/", B819)</f>
        <v>https://wiki.52poke.com/wiki/小木灵</v>
      </c>
      <c r="AD819" s="6">
        <f>(T819-AB819)^2</f>
        <v>4.4542435632376414E-9</v>
      </c>
      <c r="AE819" t="str">
        <f>IF(ISNUMBER(SEARCH(AE$1,$D819)),"T","")</f>
        <v/>
      </c>
      <c r="AF819" t="str">
        <f>IF(ISNUMBER(SEARCH(AF$1,$D819)),"T","")</f>
        <v/>
      </c>
      <c r="AG819" t="str">
        <f>IF(ISNUMBER(SEARCH(AG$1,$D819)),"T","")</f>
        <v/>
      </c>
      <c r="AH819" t="str">
        <f>IF(ISNUMBER(SEARCH(AH$1,$D819)),"T","")</f>
        <v>T</v>
      </c>
      <c r="AI819" t="str">
        <f>IF(ISNUMBER(SEARCH(AI$1,$D819)),"T","")</f>
        <v/>
      </c>
      <c r="AJ819" t="str">
        <f>IF(ISNUMBER(SEARCH(AJ$1,$D819)),"T","")</f>
        <v/>
      </c>
      <c r="AK819" t="str">
        <f>IF(ISNUMBER(SEARCH(AK$1,$D819)),"T","")</f>
        <v/>
      </c>
      <c r="AL819" t="str">
        <f>IF(ISNUMBER(SEARCH(AL$1,$D819)),"T","")</f>
        <v/>
      </c>
      <c r="AM819" t="str">
        <f>IF(ISNUMBER(SEARCH(AM$1,$D819)),"T","")</f>
        <v/>
      </c>
      <c r="AN819" t="str">
        <f>IF(ISNUMBER(SEARCH(AN$1,$D819)),"T","")</f>
        <v/>
      </c>
      <c r="AO819" t="str">
        <f>IF(ISNUMBER(SEARCH(AO$1,$D819)),"T","")</f>
        <v/>
      </c>
      <c r="AP819" t="str">
        <f>IF(ISNUMBER(SEARCH(AP$1,$D819)),"T","")</f>
        <v/>
      </c>
      <c r="AQ819" t="str">
        <f>IF(ISNUMBER(SEARCH(AQ$1,$D819)),"T","")</f>
        <v/>
      </c>
      <c r="AR819" t="str">
        <f>IF(ISNUMBER(SEARCH(AR$1,$D819)),"T","")</f>
        <v>T</v>
      </c>
      <c r="AS819" t="str">
        <f>IF(ISNUMBER(SEARCH(AS$1,$D819)),"T","")</f>
        <v/>
      </c>
      <c r="AT819" t="str">
        <f>IF(ISNUMBER(SEARCH(AT$1,$D819)),"T","")</f>
        <v/>
      </c>
      <c r="AU819" t="str">
        <f>IF(ISNUMBER(SEARCH(AU$1,$D819)),"T","")</f>
        <v/>
      </c>
      <c r="AV819" t="str">
        <f>IF(ISNUMBER(SEARCH(AV$1,$D819)),"T","")</f>
        <v/>
      </c>
    </row>
    <row r="820" spans="1:48" x14ac:dyDescent="0.85">
      <c r="A820">
        <v>769</v>
      </c>
      <c r="B820" t="s">
        <v>1706</v>
      </c>
      <c r="C820" t="s">
        <v>1708</v>
      </c>
      <c r="D820" t="s">
        <v>1707</v>
      </c>
      <c r="E820">
        <v>7</v>
      </c>
      <c r="F820">
        <v>55</v>
      </c>
      <c r="G820">
        <v>55</v>
      </c>
      <c r="H820">
        <v>80</v>
      </c>
      <c r="I820">
        <v>70</v>
      </c>
      <c r="J820">
        <v>45</v>
      </c>
      <c r="K820">
        <v>15</v>
      </c>
      <c r="L820">
        <f>MAX(G820,I820)</f>
        <v>70</v>
      </c>
      <c r="M820">
        <f>MIN(H820,J820)</f>
        <v>45</v>
      </c>
      <c r="N820" s="1">
        <f>(F820*2+31)/2+60</f>
        <v>130.5</v>
      </c>
      <c r="O820" s="1">
        <f>(L820*2+31)/2+5</f>
        <v>90.5</v>
      </c>
      <c r="P820" s="1">
        <f>(M820*2+31)/2+5</f>
        <v>65.5</v>
      </c>
      <c r="Q820" s="1">
        <f>N820*P820</f>
        <v>8547.75</v>
      </c>
      <c r="R820" s="1">
        <f>((H820*2+31)/2+5)*N820</f>
        <v>13115.25</v>
      </c>
      <c r="S820" s="1">
        <f>((J820*2+31)/2+5)*N820</f>
        <v>8547.75</v>
      </c>
      <c r="T820" s="1">
        <v>130.84904438197196</v>
      </c>
      <c r="U820" s="1">
        <f>IF(T820&lt;200, 0, T820)</f>
        <v>0</v>
      </c>
      <c r="V820" s="5">
        <f>U820*O820</f>
        <v>0</v>
      </c>
      <c r="W820" s="2">
        <f>Q820/(constants!$B$1 * constants!$B$2 * (110/250) * AVERAGE(0.8, 1) * 1.5)</f>
        <v>1.3096153155739081</v>
      </c>
      <c r="X820" s="3">
        <v>4.7892459758315242E-3</v>
      </c>
      <c r="Y820" s="1">
        <f>(W820+X820)*O820</f>
        <v>118.95361282025145</v>
      </c>
      <c r="Z820" s="7">
        <v>1.1000000000000001</v>
      </c>
      <c r="AA820" s="7">
        <v>1</v>
      </c>
      <c r="AB820" s="1">
        <f>Y820*Z820*AA820</f>
        <v>130.8489741022766</v>
      </c>
      <c r="AC820" t="str">
        <f>CONCATENATE("https://wiki.52poke.com/wiki/", B820)</f>
        <v>https://wiki.52poke.com/wiki/沙丘娃</v>
      </c>
      <c r="AD820" s="6">
        <f>(T820-AB820)^2</f>
        <v>4.9392355805495761E-9</v>
      </c>
      <c r="AE820" t="str">
        <f>IF(ISNUMBER(SEARCH(AE$1,$D820)),"T","")</f>
        <v/>
      </c>
      <c r="AF820" t="str">
        <f>IF(ISNUMBER(SEARCH(AF$1,$D820)),"T","")</f>
        <v/>
      </c>
      <c r="AG820" t="str">
        <f>IF(ISNUMBER(SEARCH(AG$1,$D820)),"T","")</f>
        <v/>
      </c>
      <c r="AH820" t="str">
        <f>IF(ISNUMBER(SEARCH(AH$1,$D820)),"T","")</f>
        <v/>
      </c>
      <c r="AI820" t="str">
        <f>IF(ISNUMBER(SEARCH(AI$1,$D820)),"T","")</f>
        <v/>
      </c>
      <c r="AJ820" t="str">
        <f>IF(ISNUMBER(SEARCH(AJ$1,$D820)),"T","")</f>
        <v/>
      </c>
      <c r="AK820" t="str">
        <f>IF(ISNUMBER(SEARCH(AK$1,$D820)),"T","")</f>
        <v/>
      </c>
      <c r="AL820" t="str">
        <f>IF(ISNUMBER(SEARCH(AL$1,$D820)),"T","")</f>
        <v/>
      </c>
      <c r="AM820" t="str">
        <f>IF(ISNUMBER(SEARCH(AM$1,$D820)),"T","")</f>
        <v>T</v>
      </c>
      <c r="AN820" t="str">
        <f>IF(ISNUMBER(SEARCH(AN$1,$D820)),"T","")</f>
        <v/>
      </c>
      <c r="AO820" t="str">
        <f>IF(ISNUMBER(SEARCH(AO$1,$D820)),"T","")</f>
        <v/>
      </c>
      <c r="AP820" t="str">
        <f>IF(ISNUMBER(SEARCH(AP$1,$D820)),"T","")</f>
        <v/>
      </c>
      <c r="AQ820" t="str">
        <f>IF(ISNUMBER(SEARCH(AQ$1,$D820)),"T","")</f>
        <v/>
      </c>
      <c r="AR820" t="str">
        <f>IF(ISNUMBER(SEARCH(AR$1,$D820)),"T","")</f>
        <v>T</v>
      </c>
      <c r="AS820" t="str">
        <f>IF(ISNUMBER(SEARCH(AS$1,$D820)),"T","")</f>
        <v/>
      </c>
      <c r="AT820" t="str">
        <f>IF(ISNUMBER(SEARCH(AT$1,$D820)),"T","")</f>
        <v/>
      </c>
      <c r="AU820" t="str">
        <f>IF(ISNUMBER(SEARCH(AU$1,$D820)),"T","")</f>
        <v/>
      </c>
      <c r="AV820" t="str">
        <f>IF(ISNUMBER(SEARCH(AV$1,$D820)),"T","")</f>
        <v/>
      </c>
    </row>
    <row r="821" spans="1:48" x14ac:dyDescent="0.85">
      <c r="A821">
        <v>152</v>
      </c>
      <c r="B821" t="s">
        <v>367</v>
      </c>
      <c r="C821" t="s">
        <v>368</v>
      </c>
      <c r="D821" t="s">
        <v>280</v>
      </c>
      <c r="E821">
        <v>2</v>
      </c>
      <c r="F821">
        <v>45</v>
      </c>
      <c r="G821">
        <v>49</v>
      </c>
      <c r="H821">
        <v>65</v>
      </c>
      <c r="I821">
        <v>49</v>
      </c>
      <c r="J821">
        <v>65</v>
      </c>
      <c r="K821">
        <v>45</v>
      </c>
      <c r="L821">
        <f>MAX(G821,I821)</f>
        <v>49</v>
      </c>
      <c r="M821">
        <f>MIN(H821,J821)</f>
        <v>65</v>
      </c>
      <c r="N821" s="1">
        <f>(F821*2+31)/2+60</f>
        <v>120.5</v>
      </c>
      <c r="O821" s="1">
        <f>(L821*2+31)/2+5</f>
        <v>69.5</v>
      </c>
      <c r="P821" s="1">
        <f>(M821*2+31)/2+5</f>
        <v>85.5</v>
      </c>
      <c r="Q821" s="1">
        <f>N821*P821</f>
        <v>10302.75</v>
      </c>
      <c r="R821" s="1">
        <f>((H821*2+31)/2+5)*N821</f>
        <v>10302.75</v>
      </c>
      <c r="S821" s="1">
        <f>((J821*2+31)/2+5)*N821</f>
        <v>10302.75</v>
      </c>
      <c r="T821" s="1">
        <v>130.73331438802421</v>
      </c>
      <c r="U821" s="1">
        <f>IF(T821&lt;200, 0, T821)</f>
        <v>0</v>
      </c>
      <c r="V821" s="5">
        <f>U821*O821</f>
        <v>0</v>
      </c>
      <c r="W821" s="2">
        <f>Q821/(constants!$B$1 * constants!$B$2 * (110/250) * AVERAGE(0.8, 1) * 1.5)</f>
        <v>1.5785018504903725</v>
      </c>
      <c r="X821" s="3">
        <v>0.1315471924789775</v>
      </c>
      <c r="Y821" s="1">
        <f>(W821+X821)*O821</f>
        <v>118.84840848636982</v>
      </c>
      <c r="Z821" s="7">
        <v>1.1000000000000001</v>
      </c>
      <c r="AA821" s="7">
        <v>1</v>
      </c>
      <c r="AB821" s="1">
        <f>Y821*Z821*AA821</f>
        <v>130.7332493350068</v>
      </c>
      <c r="AC821" t="str">
        <f>CONCATENATE("https://wiki.52poke.com/wiki/", B821)</f>
        <v>https://wiki.52poke.com/wiki/菊草叶</v>
      </c>
      <c r="AD821" s="6">
        <f>(T821-AB821)^2</f>
        <v>4.231895073943469E-9</v>
      </c>
      <c r="AE821" t="str">
        <f>IF(ISNUMBER(SEARCH(AE$1,$D821)),"T","")</f>
        <v/>
      </c>
      <c r="AF821" t="str">
        <f>IF(ISNUMBER(SEARCH(AF$1,$D821)),"T","")</f>
        <v/>
      </c>
      <c r="AG821" t="str">
        <f>IF(ISNUMBER(SEARCH(AG$1,$D821)),"T","")</f>
        <v/>
      </c>
      <c r="AH821" t="str">
        <f>IF(ISNUMBER(SEARCH(AH$1,$D821)),"T","")</f>
        <v>T</v>
      </c>
      <c r="AI821" t="str">
        <f>IF(ISNUMBER(SEARCH(AI$1,$D821)),"T","")</f>
        <v/>
      </c>
      <c r="AJ821" t="str">
        <f>IF(ISNUMBER(SEARCH(AJ$1,$D821)),"T","")</f>
        <v/>
      </c>
      <c r="AK821" t="str">
        <f>IF(ISNUMBER(SEARCH(AK$1,$D821)),"T","")</f>
        <v/>
      </c>
      <c r="AL821" t="str">
        <f>IF(ISNUMBER(SEARCH(AL$1,$D821)),"T","")</f>
        <v/>
      </c>
      <c r="AM821" t="str">
        <f>IF(ISNUMBER(SEARCH(AM$1,$D821)),"T","")</f>
        <v/>
      </c>
      <c r="AN821" t="str">
        <f>IF(ISNUMBER(SEARCH(AN$1,$D821)),"T","")</f>
        <v/>
      </c>
      <c r="AO821" t="str">
        <f>IF(ISNUMBER(SEARCH(AO$1,$D821)),"T","")</f>
        <v/>
      </c>
      <c r="AP821" t="str">
        <f>IF(ISNUMBER(SEARCH(AP$1,$D821)),"T","")</f>
        <v/>
      </c>
      <c r="AQ821" t="str">
        <f>IF(ISNUMBER(SEARCH(AQ$1,$D821)),"T","")</f>
        <v/>
      </c>
      <c r="AR821" t="str">
        <f>IF(ISNUMBER(SEARCH(AR$1,$D821)),"T","")</f>
        <v/>
      </c>
      <c r="AS821" t="str">
        <f>IF(ISNUMBER(SEARCH(AS$1,$D821)),"T","")</f>
        <v/>
      </c>
      <c r="AT821" t="str">
        <f>IF(ISNUMBER(SEARCH(AT$1,$D821)),"T","")</f>
        <v/>
      </c>
      <c r="AU821" t="str">
        <f>IF(ISNUMBER(SEARCH(AU$1,$D821)),"T","")</f>
        <v/>
      </c>
      <c r="AV821" t="str">
        <f>IF(ISNUMBER(SEARCH(AV$1,$D821)),"T","")</f>
        <v/>
      </c>
    </row>
    <row r="822" spans="1:48" x14ac:dyDescent="0.85">
      <c r="A822">
        <v>309</v>
      </c>
      <c r="B822" t="s">
        <v>714</v>
      </c>
      <c r="C822" t="s">
        <v>715</v>
      </c>
      <c r="D822" t="s">
        <v>68</v>
      </c>
      <c r="E822">
        <v>3</v>
      </c>
      <c r="F822">
        <v>40</v>
      </c>
      <c r="G822">
        <v>45</v>
      </c>
      <c r="H822">
        <v>40</v>
      </c>
      <c r="I822">
        <v>65</v>
      </c>
      <c r="J822">
        <v>40</v>
      </c>
      <c r="K822">
        <v>65</v>
      </c>
      <c r="L822">
        <f>MAX(G822,I822)</f>
        <v>65</v>
      </c>
      <c r="M822">
        <f>MIN(H822,J822)</f>
        <v>40</v>
      </c>
      <c r="N822" s="1">
        <f>(F822*2+31)/2+60</f>
        <v>115.5</v>
      </c>
      <c r="O822" s="1">
        <f>(L822*2+31)/2+5</f>
        <v>85.5</v>
      </c>
      <c r="P822" s="1">
        <f>(M822*2+31)/2+5</f>
        <v>60.5</v>
      </c>
      <c r="Q822" s="1">
        <f>N822*P822</f>
        <v>6987.75</v>
      </c>
      <c r="R822" s="1">
        <f>((H822*2+31)/2+5)*N822</f>
        <v>6987.75</v>
      </c>
      <c r="S822" s="1">
        <f>((J822*2+31)/2+5)*N822</f>
        <v>6987.75</v>
      </c>
      <c r="T822" s="1">
        <v>130.57969435216927</v>
      </c>
      <c r="U822" s="1">
        <f>IF(T822&lt;200, 0, T822)</f>
        <v>0</v>
      </c>
      <c r="V822" s="5">
        <f>U822*O822</f>
        <v>0</v>
      </c>
      <c r="W822" s="2">
        <f>Q822/(constants!$B$1 * constants!$B$2 * (110/250) * AVERAGE(0.8, 1) * 1.5)</f>
        <v>1.0706050623148284</v>
      </c>
      <c r="X822" s="3">
        <v>0.31780153069984352</v>
      </c>
      <c r="Y822" s="1">
        <f>(W822+X822)*O822</f>
        <v>118.70876370275444</v>
      </c>
      <c r="Z822" s="7">
        <v>1.1000000000000001</v>
      </c>
      <c r="AA822" s="7">
        <v>1</v>
      </c>
      <c r="AB822" s="1">
        <f>Y822*Z822*AA822</f>
        <v>130.57964007302991</v>
      </c>
      <c r="AC822" t="str">
        <f>CONCATENATE("https://wiki.52poke.com/wiki/", B822)</f>
        <v>https://wiki.52poke.com/wiki/落雷兽</v>
      </c>
      <c r="AD822" s="6">
        <f>(T822-AB822)^2</f>
        <v>2.9462249699590982E-9</v>
      </c>
      <c r="AE822" t="str">
        <f>IF(ISNUMBER(SEARCH(AE$1,$D822)),"T","")</f>
        <v/>
      </c>
      <c r="AF822" t="str">
        <f>IF(ISNUMBER(SEARCH(AF$1,$D822)),"T","")</f>
        <v/>
      </c>
      <c r="AG822" t="str">
        <f>IF(ISNUMBER(SEARCH(AG$1,$D822)),"T","")</f>
        <v/>
      </c>
      <c r="AH822" t="str">
        <f>IF(ISNUMBER(SEARCH(AH$1,$D822)),"T","")</f>
        <v/>
      </c>
      <c r="AI822" t="str">
        <f>IF(ISNUMBER(SEARCH(AI$1,$D822)),"T","")</f>
        <v>T</v>
      </c>
      <c r="AJ822" t="str">
        <f>IF(ISNUMBER(SEARCH(AJ$1,$D822)),"T","")</f>
        <v/>
      </c>
      <c r="AK822" t="str">
        <f>IF(ISNUMBER(SEARCH(AK$1,$D822)),"T","")</f>
        <v/>
      </c>
      <c r="AL822" t="str">
        <f>IF(ISNUMBER(SEARCH(AL$1,$D822)),"T","")</f>
        <v/>
      </c>
      <c r="AM822" t="str">
        <f>IF(ISNUMBER(SEARCH(AM$1,$D822)),"T","")</f>
        <v/>
      </c>
      <c r="AN822" t="str">
        <f>IF(ISNUMBER(SEARCH(AN$1,$D822)),"T","")</f>
        <v/>
      </c>
      <c r="AO822" t="str">
        <f>IF(ISNUMBER(SEARCH(AO$1,$D822)),"T","")</f>
        <v/>
      </c>
      <c r="AP822" t="str">
        <f>IF(ISNUMBER(SEARCH(AP$1,$D822)),"T","")</f>
        <v/>
      </c>
      <c r="AQ822" t="str">
        <f>IF(ISNUMBER(SEARCH(AQ$1,$D822)),"T","")</f>
        <v/>
      </c>
      <c r="AR822" t="str">
        <f>IF(ISNUMBER(SEARCH(AR$1,$D822)),"T","")</f>
        <v/>
      </c>
      <c r="AS822" t="str">
        <f>IF(ISNUMBER(SEARCH(AS$1,$D822)),"T","")</f>
        <v/>
      </c>
      <c r="AT822" t="str">
        <f>IF(ISNUMBER(SEARCH(AT$1,$D822)),"T","")</f>
        <v/>
      </c>
      <c r="AU822" t="str">
        <f>IF(ISNUMBER(SEARCH(AU$1,$D822)),"T","")</f>
        <v/>
      </c>
      <c r="AV822" t="str">
        <f>IF(ISNUMBER(SEARCH(AV$1,$D822)),"T","")</f>
        <v/>
      </c>
    </row>
    <row r="823" spans="1:48" x14ac:dyDescent="0.85">
      <c r="A823">
        <v>906</v>
      </c>
      <c r="B823" t="s">
        <v>2003</v>
      </c>
      <c r="C823" t="s">
        <v>2004</v>
      </c>
      <c r="D823" t="s">
        <v>280</v>
      </c>
      <c r="E823">
        <v>9</v>
      </c>
      <c r="F823">
        <v>40</v>
      </c>
      <c r="G823">
        <v>61</v>
      </c>
      <c r="H823">
        <v>54</v>
      </c>
      <c r="I823">
        <v>45</v>
      </c>
      <c r="J823">
        <v>45</v>
      </c>
      <c r="K823">
        <v>65</v>
      </c>
      <c r="L823">
        <f>MAX(G823,I823)</f>
        <v>61</v>
      </c>
      <c r="M823">
        <f>MIN(H823,J823)</f>
        <v>45</v>
      </c>
      <c r="N823" s="1">
        <f>(F823*2+31)/2+60</f>
        <v>115.5</v>
      </c>
      <c r="O823" s="1">
        <f>(L823*2+31)/2+5</f>
        <v>81.5</v>
      </c>
      <c r="P823" s="1">
        <f>(M823*2+31)/2+5</f>
        <v>65.5</v>
      </c>
      <c r="Q823" s="1">
        <f>N823*P823</f>
        <v>7565.25</v>
      </c>
      <c r="R823" s="1">
        <f>((H823*2+31)/2+5)*N823</f>
        <v>8604.75</v>
      </c>
      <c r="S823" s="1">
        <f>((J823*2+31)/2+5)*N823</f>
        <v>7565.25</v>
      </c>
      <c r="T823" s="1">
        <v>130.10244248170733</v>
      </c>
      <c r="U823" s="1">
        <f>IF(T823&lt;200, 0, T823)</f>
        <v>0</v>
      </c>
      <c r="V823" s="5">
        <f>U823*O823</f>
        <v>0</v>
      </c>
      <c r="W823" s="2">
        <f>Q823/(constants!$B$1 * constants!$B$2 * (110/250) * AVERAGE(0.8, 1) * 1.5)</f>
        <v>1.15908481953093</v>
      </c>
      <c r="X823" s="3">
        <v>0.29214090791948022</v>
      </c>
      <c r="Y823" s="1">
        <f>(W823+X823)*O823</f>
        <v>118.27489678720842</v>
      </c>
      <c r="Z823" s="7">
        <v>1.1000000000000001</v>
      </c>
      <c r="AA823" s="7">
        <v>1</v>
      </c>
      <c r="AB823" s="1">
        <f>Y823*Z823*AA823</f>
        <v>130.10238646592927</v>
      </c>
      <c r="AC823" t="str">
        <f>CONCATENATE("https://wiki.52poke.com/wiki/", B823)</f>
        <v>https://wiki.52poke.com/wiki/新叶喵</v>
      </c>
      <c r="AD823" s="6">
        <f>(T823-AB823)^2</f>
        <v>3.1377673913217889E-9</v>
      </c>
      <c r="AE823" t="str">
        <f>IF(ISNUMBER(SEARCH(AE$1,$D823)),"T","")</f>
        <v/>
      </c>
      <c r="AF823" t="str">
        <f>IF(ISNUMBER(SEARCH(AF$1,$D823)),"T","")</f>
        <v/>
      </c>
      <c r="AG823" t="str">
        <f>IF(ISNUMBER(SEARCH(AG$1,$D823)),"T","")</f>
        <v/>
      </c>
      <c r="AH823" t="str">
        <f>IF(ISNUMBER(SEARCH(AH$1,$D823)),"T","")</f>
        <v>T</v>
      </c>
      <c r="AI823" t="str">
        <f>IF(ISNUMBER(SEARCH(AI$1,$D823)),"T","")</f>
        <v/>
      </c>
      <c r="AJ823" t="str">
        <f>IF(ISNUMBER(SEARCH(AJ$1,$D823)),"T","")</f>
        <v/>
      </c>
      <c r="AK823" t="str">
        <f>IF(ISNUMBER(SEARCH(AK$1,$D823)),"T","")</f>
        <v/>
      </c>
      <c r="AL823" t="str">
        <f>IF(ISNUMBER(SEARCH(AL$1,$D823)),"T","")</f>
        <v/>
      </c>
      <c r="AM823" t="str">
        <f>IF(ISNUMBER(SEARCH(AM$1,$D823)),"T","")</f>
        <v/>
      </c>
      <c r="AN823" t="str">
        <f>IF(ISNUMBER(SEARCH(AN$1,$D823)),"T","")</f>
        <v/>
      </c>
      <c r="AO823" t="str">
        <f>IF(ISNUMBER(SEARCH(AO$1,$D823)),"T","")</f>
        <v/>
      </c>
      <c r="AP823" t="str">
        <f>IF(ISNUMBER(SEARCH(AP$1,$D823)),"T","")</f>
        <v/>
      </c>
      <c r="AQ823" t="str">
        <f>IF(ISNUMBER(SEARCH(AQ$1,$D823)),"T","")</f>
        <v/>
      </c>
      <c r="AR823" t="str">
        <f>IF(ISNUMBER(SEARCH(AR$1,$D823)),"T","")</f>
        <v/>
      </c>
      <c r="AS823" t="str">
        <f>IF(ISNUMBER(SEARCH(AS$1,$D823)),"T","")</f>
        <v/>
      </c>
      <c r="AT823" t="str">
        <f>IF(ISNUMBER(SEARCH(AT$1,$D823)),"T","")</f>
        <v/>
      </c>
      <c r="AU823" t="str">
        <f>IF(ISNUMBER(SEARCH(AU$1,$D823)),"T","")</f>
        <v/>
      </c>
      <c r="AV823" t="str">
        <f>IF(ISNUMBER(SEARCH(AV$1,$D823)),"T","")</f>
        <v/>
      </c>
    </row>
    <row r="824" spans="1:48" x14ac:dyDescent="0.85">
      <c r="A824">
        <v>458</v>
      </c>
      <c r="B824" t="s">
        <v>1032</v>
      </c>
      <c r="C824" t="s">
        <v>1033</v>
      </c>
      <c r="D824" t="s">
        <v>316</v>
      </c>
      <c r="E824">
        <v>4</v>
      </c>
      <c r="F824">
        <v>45</v>
      </c>
      <c r="G824">
        <v>20</v>
      </c>
      <c r="H824">
        <v>50</v>
      </c>
      <c r="I824">
        <v>60</v>
      </c>
      <c r="J824">
        <v>120</v>
      </c>
      <c r="K824">
        <v>50</v>
      </c>
      <c r="L824">
        <f>MAX(G824,I824)</f>
        <v>60</v>
      </c>
      <c r="M824">
        <f>MIN(H824,J824)</f>
        <v>50</v>
      </c>
      <c r="N824" s="1">
        <f>(F824*2+31)/2+60</f>
        <v>120.5</v>
      </c>
      <c r="O824" s="1">
        <f>(L824*2+31)/2+5</f>
        <v>80.5</v>
      </c>
      <c r="P824" s="1">
        <f>(M824*2+31)/2+5</f>
        <v>70.5</v>
      </c>
      <c r="Q824" s="1">
        <f>N824*P824</f>
        <v>8495.25</v>
      </c>
      <c r="R824" s="1">
        <f>((H824*2+31)/2+5)*N824</f>
        <v>8495.25</v>
      </c>
      <c r="S824" s="1">
        <f>((J824*2+31)/2+5)*N824</f>
        <v>16930.25</v>
      </c>
      <c r="T824" s="1">
        <v>129.83976817194474</v>
      </c>
      <c r="U824" s="1">
        <f>IF(T824&lt;200, 0, T824)</f>
        <v>0</v>
      </c>
      <c r="V824" s="5">
        <f>U824*O824</f>
        <v>0</v>
      </c>
      <c r="W824" s="2">
        <f>Q824/(constants!$B$1 * constants!$B$2 * (110/250) * AVERAGE(0.8, 1) * 1.5)</f>
        <v>1.3015717012815351</v>
      </c>
      <c r="X824" s="3">
        <v>0.16471521054139437</v>
      </c>
      <c r="Y824" s="1">
        <f>(W824+X824)*O824</f>
        <v>118.03609640174581</v>
      </c>
      <c r="Z824" s="7">
        <v>1.1000000000000001</v>
      </c>
      <c r="AA824" s="7">
        <v>1</v>
      </c>
      <c r="AB824" s="1">
        <f>Y824*Z824*AA824</f>
        <v>129.83970604192041</v>
      </c>
      <c r="AC824" t="str">
        <f>CONCATENATE("https://wiki.52poke.com/wiki/", B824)</f>
        <v>https://wiki.52poke.com/wiki/小球飞鱼</v>
      </c>
      <c r="AD824" s="6">
        <f>(T824-AB824)^2</f>
        <v>3.8601399235469206E-9</v>
      </c>
      <c r="AE824" t="str">
        <f>IF(ISNUMBER(SEARCH(AE$1,$D824)),"T","")</f>
        <v/>
      </c>
      <c r="AF824" t="str">
        <f>IF(ISNUMBER(SEARCH(AF$1,$D824)),"T","")</f>
        <v/>
      </c>
      <c r="AG824" t="str">
        <f>IF(ISNUMBER(SEARCH(AG$1,$D824)),"T","")</f>
        <v>T</v>
      </c>
      <c r="AH824" t="str">
        <f>IF(ISNUMBER(SEARCH(AH$1,$D824)),"T","")</f>
        <v/>
      </c>
      <c r="AI824" t="str">
        <f>IF(ISNUMBER(SEARCH(AI$1,$D824)),"T","")</f>
        <v/>
      </c>
      <c r="AJ824" t="str">
        <f>IF(ISNUMBER(SEARCH(AJ$1,$D824)),"T","")</f>
        <v/>
      </c>
      <c r="AK824" t="str">
        <f>IF(ISNUMBER(SEARCH(AK$1,$D824)),"T","")</f>
        <v/>
      </c>
      <c r="AL824" t="str">
        <f>IF(ISNUMBER(SEARCH(AL$1,$D824)),"T","")</f>
        <v/>
      </c>
      <c r="AM824" t="str">
        <f>IF(ISNUMBER(SEARCH(AM$1,$D824)),"T","")</f>
        <v/>
      </c>
      <c r="AN824" t="str">
        <f>IF(ISNUMBER(SEARCH(AN$1,$D824)),"T","")</f>
        <v>T</v>
      </c>
      <c r="AO824" t="str">
        <f>IF(ISNUMBER(SEARCH(AO$1,$D824)),"T","")</f>
        <v/>
      </c>
      <c r="AP824" t="str">
        <f>IF(ISNUMBER(SEARCH(AP$1,$D824)),"T","")</f>
        <v/>
      </c>
      <c r="AQ824" t="str">
        <f>IF(ISNUMBER(SEARCH(AQ$1,$D824)),"T","")</f>
        <v/>
      </c>
      <c r="AR824" t="str">
        <f>IF(ISNUMBER(SEARCH(AR$1,$D824)),"T","")</f>
        <v/>
      </c>
      <c r="AS824" t="str">
        <f>IF(ISNUMBER(SEARCH(AS$1,$D824)),"T","")</f>
        <v/>
      </c>
      <c r="AT824" t="str">
        <f>IF(ISNUMBER(SEARCH(AT$1,$D824)),"T","")</f>
        <v/>
      </c>
      <c r="AU824" t="str">
        <f>IF(ISNUMBER(SEARCH(AU$1,$D824)),"T","")</f>
        <v/>
      </c>
      <c r="AV824" t="str">
        <f>IF(ISNUMBER(SEARCH(AV$1,$D824)),"T","")</f>
        <v/>
      </c>
    </row>
    <row r="825" spans="1:48" x14ac:dyDescent="0.85">
      <c r="A825">
        <v>511</v>
      </c>
      <c r="B825" t="s">
        <v>1147</v>
      </c>
      <c r="C825" t="s">
        <v>1148</v>
      </c>
      <c r="D825" t="s">
        <v>280</v>
      </c>
      <c r="E825">
        <v>5</v>
      </c>
      <c r="F825">
        <v>50</v>
      </c>
      <c r="G825">
        <v>53</v>
      </c>
      <c r="H825">
        <v>48</v>
      </c>
      <c r="I825">
        <v>53</v>
      </c>
      <c r="J825">
        <v>48</v>
      </c>
      <c r="K825">
        <v>64</v>
      </c>
      <c r="L825">
        <f>MAX(G825,I825)</f>
        <v>53</v>
      </c>
      <c r="M825">
        <f>MIN(H825,J825)</f>
        <v>48</v>
      </c>
      <c r="N825" s="1">
        <f>(F825*2+31)/2+60</f>
        <v>125.5</v>
      </c>
      <c r="O825" s="1">
        <f>(L825*2+31)/2+5</f>
        <v>73.5</v>
      </c>
      <c r="P825" s="1">
        <f>(M825*2+31)/2+5</f>
        <v>68.5</v>
      </c>
      <c r="Q825" s="1">
        <f>N825*P825</f>
        <v>8596.75</v>
      </c>
      <c r="R825" s="1">
        <f>((H825*2+31)/2+5)*N825</f>
        <v>8596.75</v>
      </c>
      <c r="S825" s="1">
        <f>((J825*2+31)/2+5)*N825</f>
        <v>8596.75</v>
      </c>
      <c r="T825" s="1">
        <v>129.82492073888614</v>
      </c>
      <c r="U825" s="1">
        <f>IF(T825&lt;200, 0, T825)</f>
        <v>0</v>
      </c>
      <c r="V825" s="5">
        <f>U825*O825</f>
        <v>0</v>
      </c>
      <c r="W825" s="2">
        <f>Q825/(constants!$B$1 * constants!$B$2 * (110/250) * AVERAGE(0.8, 1) * 1.5)</f>
        <v>1.317122688913456</v>
      </c>
      <c r="X825" s="3">
        <v>0.28862701218365983</v>
      </c>
      <c r="Y825" s="1">
        <f>(W825+X825)*O825</f>
        <v>118.02260303063801</v>
      </c>
      <c r="Z825" s="7">
        <v>1.1000000000000001</v>
      </c>
      <c r="AA825" s="7">
        <v>1</v>
      </c>
      <c r="AB825" s="1">
        <f>Y825*Z825*AA825</f>
        <v>129.82486333370181</v>
      </c>
      <c r="AC825" t="str">
        <f>CONCATENATE("https://wiki.52poke.com/wiki/", B825)</f>
        <v>https://wiki.52poke.com/wiki/花椰猴</v>
      </c>
      <c r="AD825" s="6">
        <f>(T825-AB825)^2</f>
        <v>3.2953551869996136E-9</v>
      </c>
      <c r="AE825" t="str">
        <f>IF(ISNUMBER(SEARCH(AE$1,$D825)),"T","")</f>
        <v/>
      </c>
      <c r="AF825" t="str">
        <f>IF(ISNUMBER(SEARCH(AF$1,$D825)),"T","")</f>
        <v/>
      </c>
      <c r="AG825" t="str">
        <f>IF(ISNUMBER(SEARCH(AG$1,$D825)),"T","")</f>
        <v/>
      </c>
      <c r="AH825" t="str">
        <f>IF(ISNUMBER(SEARCH(AH$1,$D825)),"T","")</f>
        <v>T</v>
      </c>
      <c r="AI825" t="str">
        <f>IF(ISNUMBER(SEARCH(AI$1,$D825)),"T","")</f>
        <v/>
      </c>
      <c r="AJ825" t="str">
        <f>IF(ISNUMBER(SEARCH(AJ$1,$D825)),"T","")</f>
        <v/>
      </c>
      <c r="AK825" t="str">
        <f>IF(ISNUMBER(SEARCH(AK$1,$D825)),"T","")</f>
        <v/>
      </c>
      <c r="AL825" t="str">
        <f>IF(ISNUMBER(SEARCH(AL$1,$D825)),"T","")</f>
        <v/>
      </c>
      <c r="AM825" t="str">
        <f>IF(ISNUMBER(SEARCH(AM$1,$D825)),"T","")</f>
        <v/>
      </c>
      <c r="AN825" t="str">
        <f>IF(ISNUMBER(SEARCH(AN$1,$D825)),"T","")</f>
        <v/>
      </c>
      <c r="AO825" t="str">
        <f>IF(ISNUMBER(SEARCH(AO$1,$D825)),"T","")</f>
        <v/>
      </c>
      <c r="AP825" t="str">
        <f>IF(ISNUMBER(SEARCH(AP$1,$D825)),"T","")</f>
        <v/>
      </c>
      <c r="AQ825" t="str">
        <f>IF(ISNUMBER(SEARCH(AQ$1,$D825)),"T","")</f>
        <v/>
      </c>
      <c r="AR825" t="str">
        <f>IF(ISNUMBER(SEARCH(AR$1,$D825)),"T","")</f>
        <v/>
      </c>
      <c r="AS825" t="str">
        <f>IF(ISNUMBER(SEARCH(AS$1,$D825)),"T","")</f>
        <v/>
      </c>
      <c r="AT825" t="str">
        <f>IF(ISNUMBER(SEARCH(AT$1,$D825)),"T","")</f>
        <v/>
      </c>
      <c r="AU825" t="str">
        <f>IF(ISNUMBER(SEARCH(AU$1,$D825)),"T","")</f>
        <v/>
      </c>
      <c r="AV825" t="str">
        <f>IF(ISNUMBER(SEARCH(AV$1,$D825)),"T","")</f>
        <v/>
      </c>
    </row>
    <row r="826" spans="1:48" x14ac:dyDescent="0.85">
      <c r="A826">
        <v>513</v>
      </c>
      <c r="B826" t="s">
        <v>1151</v>
      </c>
      <c r="C826" t="s">
        <v>1152</v>
      </c>
      <c r="D826" t="s">
        <v>17</v>
      </c>
      <c r="E826">
        <v>5</v>
      </c>
      <c r="F826">
        <v>50</v>
      </c>
      <c r="G826">
        <v>53</v>
      </c>
      <c r="H826">
        <v>48</v>
      </c>
      <c r="I826">
        <v>53</v>
      </c>
      <c r="J826">
        <v>48</v>
      </c>
      <c r="K826">
        <v>64</v>
      </c>
      <c r="L826">
        <f>MAX(G826,I826)</f>
        <v>53</v>
      </c>
      <c r="M826">
        <f>MIN(H826,J826)</f>
        <v>48</v>
      </c>
      <c r="N826" s="1">
        <f>(F826*2+31)/2+60</f>
        <v>125.5</v>
      </c>
      <c r="O826" s="1">
        <f>(L826*2+31)/2+5</f>
        <v>73.5</v>
      </c>
      <c r="P826" s="1">
        <f>(M826*2+31)/2+5</f>
        <v>68.5</v>
      </c>
      <c r="Q826" s="1">
        <f>N826*P826</f>
        <v>8596.75</v>
      </c>
      <c r="R826" s="1">
        <f>((H826*2+31)/2+5)*N826</f>
        <v>8596.75</v>
      </c>
      <c r="S826" s="1">
        <f>((J826*2+31)/2+5)*N826</f>
        <v>8596.75</v>
      </c>
      <c r="T826" s="1">
        <v>129.82492073888614</v>
      </c>
      <c r="U826" s="1">
        <f>IF(T826&lt;200, 0, T826)</f>
        <v>0</v>
      </c>
      <c r="V826" s="5">
        <f>U826*O826</f>
        <v>0</v>
      </c>
      <c r="W826" s="2">
        <f>Q826/(constants!$B$1 * constants!$B$2 * (110/250) * AVERAGE(0.8, 1) * 1.5)</f>
        <v>1.317122688913456</v>
      </c>
      <c r="X826" s="3">
        <v>0.28862701218365983</v>
      </c>
      <c r="Y826" s="1">
        <f>(W826+X826)*O826</f>
        <v>118.02260303063801</v>
      </c>
      <c r="Z826" s="7">
        <v>1.1000000000000001</v>
      </c>
      <c r="AA826" s="7">
        <v>1</v>
      </c>
      <c r="AB826" s="1">
        <f>Y826*Z826*AA826</f>
        <v>129.82486333370181</v>
      </c>
      <c r="AC826" t="str">
        <f>CONCATENATE("https://wiki.52poke.com/wiki/", B826)</f>
        <v>https://wiki.52poke.com/wiki/爆香猴</v>
      </c>
      <c r="AD826" s="6">
        <f>(T826-AB826)^2</f>
        <v>3.2953551869996136E-9</v>
      </c>
      <c r="AE826" t="str">
        <f>IF(ISNUMBER(SEARCH(AE$1,$D826)),"T","")</f>
        <v/>
      </c>
      <c r="AF826" t="str">
        <f>IF(ISNUMBER(SEARCH(AF$1,$D826)),"T","")</f>
        <v>T</v>
      </c>
      <c r="AG826" t="str">
        <f>IF(ISNUMBER(SEARCH(AG$1,$D826)),"T","")</f>
        <v/>
      </c>
      <c r="AH826" t="str">
        <f>IF(ISNUMBER(SEARCH(AH$1,$D826)),"T","")</f>
        <v/>
      </c>
      <c r="AI826" t="str">
        <f>IF(ISNUMBER(SEARCH(AI$1,$D826)),"T","")</f>
        <v/>
      </c>
      <c r="AJ826" t="str">
        <f>IF(ISNUMBER(SEARCH(AJ$1,$D826)),"T","")</f>
        <v/>
      </c>
      <c r="AK826" t="str">
        <f>IF(ISNUMBER(SEARCH(AK$1,$D826)),"T","")</f>
        <v/>
      </c>
      <c r="AL826" t="str">
        <f>IF(ISNUMBER(SEARCH(AL$1,$D826)),"T","")</f>
        <v/>
      </c>
      <c r="AM826" t="str">
        <f>IF(ISNUMBER(SEARCH(AM$1,$D826)),"T","")</f>
        <v/>
      </c>
      <c r="AN826" t="str">
        <f>IF(ISNUMBER(SEARCH(AN$1,$D826)),"T","")</f>
        <v/>
      </c>
      <c r="AO826" t="str">
        <f>IF(ISNUMBER(SEARCH(AO$1,$D826)),"T","")</f>
        <v/>
      </c>
      <c r="AP826" t="str">
        <f>IF(ISNUMBER(SEARCH(AP$1,$D826)),"T","")</f>
        <v/>
      </c>
      <c r="AQ826" t="str">
        <f>IF(ISNUMBER(SEARCH(AQ$1,$D826)),"T","")</f>
        <v/>
      </c>
      <c r="AR826" t="str">
        <f>IF(ISNUMBER(SEARCH(AR$1,$D826)),"T","")</f>
        <v/>
      </c>
      <c r="AS826" t="str">
        <f>IF(ISNUMBER(SEARCH(AS$1,$D826)),"T","")</f>
        <v/>
      </c>
      <c r="AT826" t="str">
        <f>IF(ISNUMBER(SEARCH(AT$1,$D826)),"T","")</f>
        <v/>
      </c>
      <c r="AU826" t="str">
        <f>IF(ISNUMBER(SEARCH(AU$1,$D826)),"T","")</f>
        <v/>
      </c>
      <c r="AV826" t="str">
        <f>IF(ISNUMBER(SEARCH(AV$1,$D826)),"T","")</f>
        <v/>
      </c>
    </row>
    <row r="827" spans="1:48" x14ac:dyDescent="0.85">
      <c r="A827">
        <v>515</v>
      </c>
      <c r="B827" t="s">
        <v>1155</v>
      </c>
      <c r="C827" t="s">
        <v>1156</v>
      </c>
      <c r="D827" t="s">
        <v>25</v>
      </c>
      <c r="E827">
        <v>5</v>
      </c>
      <c r="F827">
        <v>50</v>
      </c>
      <c r="G827">
        <v>53</v>
      </c>
      <c r="H827">
        <v>48</v>
      </c>
      <c r="I827">
        <v>53</v>
      </c>
      <c r="J827">
        <v>48</v>
      </c>
      <c r="K827">
        <v>64</v>
      </c>
      <c r="L827">
        <f>MAX(G827,I827)</f>
        <v>53</v>
      </c>
      <c r="M827">
        <f>MIN(H827,J827)</f>
        <v>48</v>
      </c>
      <c r="N827" s="1">
        <f>(F827*2+31)/2+60</f>
        <v>125.5</v>
      </c>
      <c r="O827" s="1">
        <f>(L827*2+31)/2+5</f>
        <v>73.5</v>
      </c>
      <c r="P827" s="1">
        <f>(M827*2+31)/2+5</f>
        <v>68.5</v>
      </c>
      <c r="Q827" s="1">
        <f>N827*P827</f>
        <v>8596.75</v>
      </c>
      <c r="R827" s="1">
        <f>((H827*2+31)/2+5)*N827</f>
        <v>8596.75</v>
      </c>
      <c r="S827" s="1">
        <f>((J827*2+31)/2+5)*N827</f>
        <v>8596.75</v>
      </c>
      <c r="T827" s="1">
        <v>129.82492073888614</v>
      </c>
      <c r="U827" s="1">
        <f>IF(T827&lt;200, 0, T827)</f>
        <v>0</v>
      </c>
      <c r="V827" s="5">
        <f>U827*O827</f>
        <v>0</v>
      </c>
      <c r="W827" s="2">
        <f>Q827/(constants!$B$1 * constants!$B$2 * (110/250) * AVERAGE(0.8, 1) * 1.5)</f>
        <v>1.317122688913456</v>
      </c>
      <c r="X827" s="3">
        <v>0.28862701218365983</v>
      </c>
      <c r="Y827" s="1">
        <f>(W827+X827)*O827</f>
        <v>118.02260303063801</v>
      </c>
      <c r="Z827" s="7">
        <v>1.1000000000000001</v>
      </c>
      <c r="AA827" s="7">
        <v>1</v>
      </c>
      <c r="AB827" s="1">
        <f>Y827*Z827*AA827</f>
        <v>129.82486333370181</v>
      </c>
      <c r="AC827" t="str">
        <f>CONCATENATE("https://wiki.52poke.com/wiki/", B827)</f>
        <v>https://wiki.52poke.com/wiki/冷水猴</v>
      </c>
      <c r="AD827" s="6">
        <f>(T827-AB827)^2</f>
        <v>3.2953551869996136E-9</v>
      </c>
      <c r="AE827" t="str">
        <f>IF(ISNUMBER(SEARCH(AE$1,$D827)),"T","")</f>
        <v/>
      </c>
      <c r="AF827" t="str">
        <f>IF(ISNUMBER(SEARCH(AF$1,$D827)),"T","")</f>
        <v/>
      </c>
      <c r="AG827" t="str">
        <f>IF(ISNUMBER(SEARCH(AG$1,$D827)),"T","")</f>
        <v>T</v>
      </c>
      <c r="AH827" t="str">
        <f>IF(ISNUMBER(SEARCH(AH$1,$D827)),"T","")</f>
        <v/>
      </c>
      <c r="AI827" t="str">
        <f>IF(ISNUMBER(SEARCH(AI$1,$D827)),"T","")</f>
        <v/>
      </c>
      <c r="AJ827" t="str">
        <f>IF(ISNUMBER(SEARCH(AJ$1,$D827)),"T","")</f>
        <v/>
      </c>
      <c r="AK827" t="str">
        <f>IF(ISNUMBER(SEARCH(AK$1,$D827)),"T","")</f>
        <v/>
      </c>
      <c r="AL827" t="str">
        <f>IF(ISNUMBER(SEARCH(AL$1,$D827)),"T","")</f>
        <v/>
      </c>
      <c r="AM827" t="str">
        <f>IF(ISNUMBER(SEARCH(AM$1,$D827)),"T","")</f>
        <v/>
      </c>
      <c r="AN827" t="str">
        <f>IF(ISNUMBER(SEARCH(AN$1,$D827)),"T","")</f>
        <v/>
      </c>
      <c r="AO827" t="str">
        <f>IF(ISNUMBER(SEARCH(AO$1,$D827)),"T","")</f>
        <v/>
      </c>
      <c r="AP827" t="str">
        <f>IF(ISNUMBER(SEARCH(AP$1,$D827)),"T","")</f>
        <v/>
      </c>
      <c r="AQ827" t="str">
        <f>IF(ISNUMBER(SEARCH(AQ$1,$D827)),"T","")</f>
        <v/>
      </c>
      <c r="AR827" t="str">
        <f>IF(ISNUMBER(SEARCH(AR$1,$D827)),"T","")</f>
        <v/>
      </c>
      <c r="AS827" t="str">
        <f>IF(ISNUMBER(SEARCH(AS$1,$D827)),"T","")</f>
        <v/>
      </c>
      <c r="AT827" t="str">
        <f>IF(ISNUMBER(SEARCH(AT$1,$D827)),"T","")</f>
        <v/>
      </c>
      <c r="AU827" t="str">
        <f>IF(ISNUMBER(SEARCH(AU$1,$D827)),"T","")</f>
        <v/>
      </c>
      <c r="AV827" t="str">
        <f>IF(ISNUMBER(SEARCH(AV$1,$D827)),"T","")</f>
        <v/>
      </c>
    </row>
    <row r="828" spans="1:48" x14ac:dyDescent="0.85">
      <c r="A828">
        <v>924</v>
      </c>
      <c r="B828" t="s">
        <v>2041</v>
      </c>
      <c r="C828" t="s">
        <v>2042</v>
      </c>
      <c r="D828" t="s">
        <v>265</v>
      </c>
      <c r="E828">
        <v>9</v>
      </c>
      <c r="F828">
        <v>50</v>
      </c>
      <c r="G828">
        <v>50</v>
      </c>
      <c r="H828">
        <v>45</v>
      </c>
      <c r="I828">
        <v>40</v>
      </c>
      <c r="J828">
        <v>45</v>
      </c>
      <c r="K828">
        <v>75</v>
      </c>
      <c r="L828">
        <f>MAX(G828,I828)</f>
        <v>50</v>
      </c>
      <c r="M828">
        <f>MIN(H828,J828)</f>
        <v>45</v>
      </c>
      <c r="N828" s="1">
        <f>(F828*2+31)/2+60</f>
        <v>125.5</v>
      </c>
      <c r="O828" s="1">
        <f>(L828*2+31)/2+5</f>
        <v>70.5</v>
      </c>
      <c r="P828" s="1">
        <f>(M828*2+31)/2+5</f>
        <v>65.5</v>
      </c>
      <c r="Q828" s="1">
        <f>N828*P828</f>
        <v>8220.25</v>
      </c>
      <c r="R828" s="1">
        <f>((H828*2+31)/2+5)*N828</f>
        <v>8220.25</v>
      </c>
      <c r="S828" s="1">
        <f>((J828*2+31)/2+5)*N828</f>
        <v>8220.25</v>
      </c>
      <c r="T828" s="1">
        <v>129.79014509265787</v>
      </c>
      <c r="U828" s="1">
        <f>IF(T828&lt;200, 0, T828)</f>
        <v>0</v>
      </c>
      <c r="V828" s="5">
        <f>U828*O828</f>
        <v>0</v>
      </c>
      <c r="W828" s="2">
        <f>Q828/(constants!$B$1 * constants!$B$2 * (110/250) * AVERAGE(0.8, 1) * 1.5)</f>
        <v>1.259438483559582</v>
      </c>
      <c r="X828" s="3">
        <v>0.41419262465475437</v>
      </c>
      <c r="Y828" s="1">
        <f>(W828+X828)*O828</f>
        <v>117.99099312911072</v>
      </c>
      <c r="Z828" s="7">
        <v>1.1000000000000001</v>
      </c>
      <c r="AA828" s="7">
        <v>1</v>
      </c>
      <c r="AB828" s="1">
        <f>Y828*Z828*AA828</f>
        <v>129.7900924420218</v>
      </c>
      <c r="AC828" t="str">
        <f>CONCATENATE("https://wiki.52poke.com/wiki/", B828)</f>
        <v>https://wiki.52poke.com/wiki/一对鼠</v>
      </c>
      <c r="AD828" s="6">
        <f>(T828-AB828)^2</f>
        <v>2.7720894779753425E-9</v>
      </c>
      <c r="AE828" t="str">
        <f>IF(ISNUMBER(SEARCH(AE$1,$D828)),"T","")</f>
        <v>T</v>
      </c>
      <c r="AF828" t="str">
        <f>IF(ISNUMBER(SEARCH(AF$1,$D828)),"T","")</f>
        <v/>
      </c>
      <c r="AG828" t="str">
        <f>IF(ISNUMBER(SEARCH(AG$1,$D828)),"T","")</f>
        <v/>
      </c>
      <c r="AH828" t="str">
        <f>IF(ISNUMBER(SEARCH(AH$1,$D828)),"T","")</f>
        <v/>
      </c>
      <c r="AI828" t="str">
        <f>IF(ISNUMBER(SEARCH(AI$1,$D828)),"T","")</f>
        <v/>
      </c>
      <c r="AJ828" t="str">
        <f>IF(ISNUMBER(SEARCH(AJ$1,$D828)),"T","")</f>
        <v/>
      </c>
      <c r="AK828" t="str">
        <f>IF(ISNUMBER(SEARCH(AK$1,$D828)),"T","")</f>
        <v/>
      </c>
      <c r="AL828" t="str">
        <f>IF(ISNUMBER(SEARCH(AL$1,$D828)),"T","")</f>
        <v/>
      </c>
      <c r="AM828" t="str">
        <f>IF(ISNUMBER(SEARCH(AM$1,$D828)),"T","")</f>
        <v/>
      </c>
      <c r="AN828" t="str">
        <f>IF(ISNUMBER(SEARCH(AN$1,$D828)),"T","")</f>
        <v/>
      </c>
      <c r="AO828" t="str">
        <f>IF(ISNUMBER(SEARCH(AO$1,$D828)),"T","")</f>
        <v/>
      </c>
      <c r="AP828" t="str">
        <f>IF(ISNUMBER(SEARCH(AP$1,$D828)),"T","")</f>
        <v/>
      </c>
      <c r="AQ828" t="str">
        <f>IF(ISNUMBER(SEARCH(AQ$1,$D828)),"T","")</f>
        <v/>
      </c>
      <c r="AR828" t="str">
        <f>IF(ISNUMBER(SEARCH(AR$1,$D828)),"T","")</f>
        <v/>
      </c>
      <c r="AS828" t="str">
        <f>IF(ISNUMBER(SEARCH(AS$1,$D828)),"T","")</f>
        <v/>
      </c>
      <c r="AT828" t="str">
        <f>IF(ISNUMBER(SEARCH(AT$1,$D828)),"T","")</f>
        <v/>
      </c>
      <c r="AU828" t="str">
        <f>IF(ISNUMBER(SEARCH(AU$1,$D828)),"T","")</f>
        <v/>
      </c>
      <c r="AV828" t="str">
        <f>IF(ISNUMBER(SEARCH(AV$1,$D828)),"T","")</f>
        <v/>
      </c>
    </row>
    <row r="829" spans="1:48" x14ac:dyDescent="0.85">
      <c r="A829">
        <v>318</v>
      </c>
      <c r="B829" t="s">
        <v>732</v>
      </c>
      <c r="C829" t="s">
        <v>734</v>
      </c>
      <c r="D829" t="s">
        <v>733</v>
      </c>
      <c r="E829">
        <v>3</v>
      </c>
      <c r="F829">
        <v>45</v>
      </c>
      <c r="G829">
        <v>90</v>
      </c>
      <c r="H829">
        <v>20</v>
      </c>
      <c r="I829">
        <v>65</v>
      </c>
      <c r="J829">
        <v>20</v>
      </c>
      <c r="K829">
        <v>65</v>
      </c>
      <c r="L829">
        <f>MAX(G829,I829)</f>
        <v>90</v>
      </c>
      <c r="M829">
        <f>MIN(H829,J829)</f>
        <v>20</v>
      </c>
      <c r="N829" s="1">
        <f>(F829*2+31)/2+60</f>
        <v>120.5</v>
      </c>
      <c r="O829" s="1">
        <f>(L829*2+31)/2+5</f>
        <v>110.5</v>
      </c>
      <c r="P829" s="1">
        <f>(M829*2+31)/2+5</f>
        <v>40.5</v>
      </c>
      <c r="Q829" s="1">
        <f>N829*P829</f>
        <v>4880.25</v>
      </c>
      <c r="R829" s="1">
        <f>((H829*2+31)/2+5)*N829</f>
        <v>4880.25</v>
      </c>
      <c r="S829" s="1">
        <f>((J829*2+31)/2+5)*N829</f>
        <v>4880.25</v>
      </c>
      <c r="T829" s="1">
        <v>129.41046471843944</v>
      </c>
      <c r="U829" s="1">
        <f>IF(T829&lt;200, 0, T829)</f>
        <v>0</v>
      </c>
      <c r="V829" s="5">
        <f>U829*O829</f>
        <v>0</v>
      </c>
      <c r="W829" s="2">
        <f>Q829/(constants!$B$1 * constants!$B$2 * (110/250) * AVERAGE(0.8, 1) * 1.5)</f>
        <v>0.74771140286386062</v>
      </c>
      <c r="X829" s="3">
        <v>0.31695676435508335</v>
      </c>
      <c r="Y829" s="1">
        <f>(W829+X829)*O829</f>
        <v>117.6458324776933</v>
      </c>
      <c r="Z829" s="7">
        <v>1.1000000000000001</v>
      </c>
      <c r="AA829" s="7">
        <v>1</v>
      </c>
      <c r="AB829" s="1">
        <f>Y829*Z829*AA829</f>
        <v>129.41041572546266</v>
      </c>
      <c r="AC829" t="str">
        <f>CONCATENATE("https://wiki.52poke.com/wiki/", B829)</f>
        <v>https://wiki.52poke.com/wiki/利牙鱼</v>
      </c>
      <c r="AD829" s="6">
        <f>(T829-AB829)^2</f>
        <v>2.4003117744144344E-9</v>
      </c>
      <c r="AE829" t="str">
        <f>IF(ISNUMBER(SEARCH(AE$1,$D829)),"T","")</f>
        <v/>
      </c>
      <c r="AF829" t="str">
        <f>IF(ISNUMBER(SEARCH(AF$1,$D829)),"T","")</f>
        <v/>
      </c>
      <c r="AG829" t="str">
        <f>IF(ISNUMBER(SEARCH(AG$1,$D829)),"T","")</f>
        <v>T</v>
      </c>
      <c r="AH829" t="str">
        <f>IF(ISNUMBER(SEARCH(AH$1,$D829)),"T","")</f>
        <v/>
      </c>
      <c r="AI829" t="str">
        <f>IF(ISNUMBER(SEARCH(AI$1,$D829)),"T","")</f>
        <v/>
      </c>
      <c r="AJ829" t="str">
        <f>IF(ISNUMBER(SEARCH(AJ$1,$D829)),"T","")</f>
        <v/>
      </c>
      <c r="AK829" t="str">
        <f>IF(ISNUMBER(SEARCH(AK$1,$D829)),"T","")</f>
        <v/>
      </c>
      <c r="AL829" t="str">
        <f>IF(ISNUMBER(SEARCH(AL$1,$D829)),"T","")</f>
        <v/>
      </c>
      <c r="AM829" t="str">
        <f>IF(ISNUMBER(SEARCH(AM$1,$D829)),"T","")</f>
        <v/>
      </c>
      <c r="AN829" t="str">
        <f>IF(ISNUMBER(SEARCH(AN$1,$D829)),"T","")</f>
        <v/>
      </c>
      <c r="AO829" t="str">
        <f>IF(ISNUMBER(SEARCH(AO$1,$D829)),"T","")</f>
        <v/>
      </c>
      <c r="AP829" t="str">
        <f>IF(ISNUMBER(SEARCH(AP$1,$D829)),"T","")</f>
        <v/>
      </c>
      <c r="AQ829" t="str">
        <f>IF(ISNUMBER(SEARCH(AQ$1,$D829)),"T","")</f>
        <v/>
      </c>
      <c r="AR829" t="str">
        <f>IF(ISNUMBER(SEARCH(AR$1,$D829)),"T","")</f>
        <v/>
      </c>
      <c r="AS829" t="str">
        <f>IF(ISNUMBER(SEARCH(AS$1,$D829)),"T","")</f>
        <v/>
      </c>
      <c r="AT829" t="str">
        <f>IF(ISNUMBER(SEARCH(AT$1,$D829)),"T","")</f>
        <v>T</v>
      </c>
      <c r="AU829" t="str">
        <f>IF(ISNUMBER(SEARCH(AU$1,$D829)),"T","")</f>
        <v/>
      </c>
      <c r="AV829" t="str">
        <f>IF(ISNUMBER(SEARCH(AV$1,$D829)),"T","")</f>
        <v/>
      </c>
    </row>
    <row r="830" spans="1:48" x14ac:dyDescent="0.85">
      <c r="A830">
        <v>850</v>
      </c>
      <c r="B830" t="s">
        <v>1881</v>
      </c>
      <c r="C830" t="s">
        <v>1883</v>
      </c>
      <c r="D830" t="s">
        <v>1882</v>
      </c>
      <c r="E830">
        <v>8</v>
      </c>
      <c r="F830">
        <v>50</v>
      </c>
      <c r="G830">
        <v>65</v>
      </c>
      <c r="H830">
        <v>45</v>
      </c>
      <c r="I830">
        <v>50</v>
      </c>
      <c r="J830">
        <v>50</v>
      </c>
      <c r="K830">
        <v>45</v>
      </c>
      <c r="L830">
        <f>MAX(G830,I830)</f>
        <v>65</v>
      </c>
      <c r="M830">
        <f>MIN(H830,J830)</f>
        <v>45</v>
      </c>
      <c r="N830" s="1">
        <f>(F830*2+31)/2+60</f>
        <v>125.5</v>
      </c>
      <c r="O830" s="1">
        <f>(L830*2+31)/2+5</f>
        <v>85.5</v>
      </c>
      <c r="P830" s="1">
        <f>(M830*2+31)/2+5</f>
        <v>65.5</v>
      </c>
      <c r="Q830" s="1">
        <f>N830*P830</f>
        <v>8220.25</v>
      </c>
      <c r="R830" s="1">
        <f>((H830*2+31)/2+5)*N830</f>
        <v>8220.25</v>
      </c>
      <c r="S830" s="1">
        <f>((J830*2+31)/2+5)*N830</f>
        <v>8847.75</v>
      </c>
      <c r="T830" s="1">
        <v>129.2151148961662</v>
      </c>
      <c r="U830" s="1">
        <f>IF(T830&lt;200, 0, T830)</f>
        <v>0</v>
      </c>
      <c r="V830" s="5">
        <f>U830*O830</f>
        <v>0</v>
      </c>
      <c r="W830" s="2">
        <f>Q830/(constants!$B$1 * constants!$B$2 * (110/250) * AVERAGE(0.8, 1) * 1.5)</f>
        <v>1.259438483559582</v>
      </c>
      <c r="X830" s="3">
        <v>0.11445892253576218</v>
      </c>
      <c r="Y830" s="1">
        <f>(W830+X830)*O830</f>
        <v>117.46822822115193</v>
      </c>
      <c r="Z830" s="7">
        <v>1.1000000000000001</v>
      </c>
      <c r="AA830" s="7">
        <v>1</v>
      </c>
      <c r="AB830" s="1">
        <f>Y830*Z830*AA830</f>
        <v>129.21505104326712</v>
      </c>
      <c r="AC830" t="str">
        <f>CONCATENATE("https://wiki.52poke.com/wiki/", B830)</f>
        <v>https://wiki.52poke.com/wiki/烧火蚣</v>
      </c>
      <c r="AD830" s="6">
        <f>(T830-AB830)^2</f>
        <v>4.077192720262403E-9</v>
      </c>
      <c r="AE830" t="str">
        <f>IF(ISNUMBER(SEARCH(AE$1,$D830)),"T","")</f>
        <v/>
      </c>
      <c r="AF830" t="str">
        <f>IF(ISNUMBER(SEARCH(AF$1,$D830)),"T","")</f>
        <v>T</v>
      </c>
      <c r="AG830" t="str">
        <f>IF(ISNUMBER(SEARCH(AG$1,$D830)),"T","")</f>
        <v/>
      </c>
      <c r="AH830" t="str">
        <f>IF(ISNUMBER(SEARCH(AH$1,$D830)),"T","")</f>
        <v/>
      </c>
      <c r="AI830" t="str">
        <f>IF(ISNUMBER(SEARCH(AI$1,$D830)),"T","")</f>
        <v/>
      </c>
      <c r="AJ830" t="str">
        <f>IF(ISNUMBER(SEARCH(AJ$1,$D830)),"T","")</f>
        <v/>
      </c>
      <c r="AK830" t="str">
        <f>IF(ISNUMBER(SEARCH(AK$1,$D830)),"T","")</f>
        <v/>
      </c>
      <c r="AL830" t="str">
        <f>IF(ISNUMBER(SEARCH(AL$1,$D830)),"T","")</f>
        <v/>
      </c>
      <c r="AM830" t="str">
        <f>IF(ISNUMBER(SEARCH(AM$1,$D830)),"T","")</f>
        <v/>
      </c>
      <c r="AN830" t="str">
        <f>IF(ISNUMBER(SEARCH(AN$1,$D830)),"T","")</f>
        <v/>
      </c>
      <c r="AO830" t="str">
        <f>IF(ISNUMBER(SEARCH(AO$1,$D830)),"T","")</f>
        <v/>
      </c>
      <c r="AP830" t="str">
        <f>IF(ISNUMBER(SEARCH(AP$1,$D830)),"T","")</f>
        <v>T</v>
      </c>
      <c r="AQ830" t="str">
        <f>IF(ISNUMBER(SEARCH(AQ$1,$D830)),"T","")</f>
        <v/>
      </c>
      <c r="AR830" t="str">
        <f>IF(ISNUMBER(SEARCH(AR$1,$D830)),"T","")</f>
        <v/>
      </c>
      <c r="AS830" t="str">
        <f>IF(ISNUMBER(SEARCH(AS$1,$D830)),"T","")</f>
        <v/>
      </c>
      <c r="AT830" t="str">
        <f>IF(ISNUMBER(SEARCH(AT$1,$D830)),"T","")</f>
        <v/>
      </c>
      <c r="AU830" t="str">
        <f>IF(ISNUMBER(SEARCH(AU$1,$D830)),"T","")</f>
        <v/>
      </c>
      <c r="AV830" t="str">
        <f>IF(ISNUMBER(SEARCH(AV$1,$D830)),"T","")</f>
        <v/>
      </c>
    </row>
    <row r="831" spans="1:48" x14ac:dyDescent="0.85">
      <c r="A831">
        <v>843</v>
      </c>
      <c r="B831" t="s">
        <v>1865</v>
      </c>
      <c r="C831" t="s">
        <v>1866</v>
      </c>
      <c r="D831" t="s">
        <v>255</v>
      </c>
      <c r="E831">
        <v>8</v>
      </c>
      <c r="F831">
        <v>52</v>
      </c>
      <c r="G831">
        <v>57</v>
      </c>
      <c r="H831">
        <v>75</v>
      </c>
      <c r="I831">
        <v>35</v>
      </c>
      <c r="J831">
        <v>50</v>
      </c>
      <c r="K831">
        <v>46</v>
      </c>
      <c r="L831">
        <f>MAX(G831,I831)</f>
        <v>57</v>
      </c>
      <c r="M831">
        <f>MIN(H831,J831)</f>
        <v>50</v>
      </c>
      <c r="N831" s="1">
        <f>(F831*2+31)/2+60</f>
        <v>127.5</v>
      </c>
      <c r="O831" s="1">
        <f>(L831*2+31)/2+5</f>
        <v>77.5</v>
      </c>
      <c r="P831" s="1">
        <f>(M831*2+31)/2+5</f>
        <v>70.5</v>
      </c>
      <c r="Q831" s="1">
        <f>N831*P831</f>
        <v>8988.75</v>
      </c>
      <c r="R831" s="1">
        <f>((H831*2+31)/2+5)*N831</f>
        <v>12176.25</v>
      </c>
      <c r="S831" s="1">
        <f>((J831*2+31)/2+5)*N831</f>
        <v>8988.75</v>
      </c>
      <c r="T831" s="1">
        <v>129.00501880071118</v>
      </c>
      <c r="U831" s="1">
        <f>IF(T831&lt;200, 0, T831)</f>
        <v>0</v>
      </c>
      <c r="V831" s="5">
        <f>U831*O831</f>
        <v>0</v>
      </c>
      <c r="W831" s="2">
        <f>Q831/(constants!$B$1 * constants!$B$2 * (110/250) * AVERAGE(0.8, 1) * 1.5)</f>
        <v>1.3771816756298401</v>
      </c>
      <c r="X831" s="3">
        <v>0.13607293447436264</v>
      </c>
      <c r="Y831" s="1">
        <f>(W831+X831)*O831</f>
        <v>117.2772322830757</v>
      </c>
      <c r="Z831" s="7">
        <v>1.1000000000000001</v>
      </c>
      <c r="AA831" s="7">
        <v>1</v>
      </c>
      <c r="AB831" s="1">
        <f>Y831*Z831*AA831</f>
        <v>129.00495551138329</v>
      </c>
      <c r="AC831" t="str">
        <f>CONCATENATE("https://wiki.52poke.com/wiki/", B831)</f>
        <v>https://wiki.52poke.com/wiki/沙包蛇</v>
      </c>
      <c r="AD831" s="6">
        <f>(T831-AB831)^2</f>
        <v>4.0055390257254187E-9</v>
      </c>
      <c r="AE831" t="str">
        <f>IF(ISNUMBER(SEARCH(AE$1,$D831)),"T","")</f>
        <v/>
      </c>
      <c r="AF831" t="str">
        <f>IF(ISNUMBER(SEARCH(AF$1,$D831)),"T","")</f>
        <v/>
      </c>
      <c r="AG831" t="str">
        <f>IF(ISNUMBER(SEARCH(AG$1,$D831)),"T","")</f>
        <v/>
      </c>
      <c r="AH831" t="str">
        <f>IF(ISNUMBER(SEARCH(AH$1,$D831)),"T","")</f>
        <v/>
      </c>
      <c r="AI831" t="str">
        <f>IF(ISNUMBER(SEARCH(AI$1,$D831)),"T","")</f>
        <v/>
      </c>
      <c r="AJ831" t="str">
        <f>IF(ISNUMBER(SEARCH(AJ$1,$D831)),"T","")</f>
        <v/>
      </c>
      <c r="AK831" t="str">
        <f>IF(ISNUMBER(SEARCH(AK$1,$D831)),"T","")</f>
        <v/>
      </c>
      <c r="AL831" t="str">
        <f>IF(ISNUMBER(SEARCH(AL$1,$D831)),"T","")</f>
        <v/>
      </c>
      <c r="AM831" t="str">
        <f>IF(ISNUMBER(SEARCH(AM$1,$D831)),"T","")</f>
        <v>T</v>
      </c>
      <c r="AN831" t="str">
        <f>IF(ISNUMBER(SEARCH(AN$1,$D831)),"T","")</f>
        <v/>
      </c>
      <c r="AO831" t="str">
        <f>IF(ISNUMBER(SEARCH(AO$1,$D831)),"T","")</f>
        <v/>
      </c>
      <c r="AP831" t="str">
        <f>IF(ISNUMBER(SEARCH(AP$1,$D831)),"T","")</f>
        <v/>
      </c>
      <c r="AQ831" t="str">
        <f>IF(ISNUMBER(SEARCH(AQ$1,$D831)),"T","")</f>
        <v/>
      </c>
      <c r="AR831" t="str">
        <f>IF(ISNUMBER(SEARCH(AR$1,$D831)),"T","")</f>
        <v/>
      </c>
      <c r="AS831" t="str">
        <f>IF(ISNUMBER(SEARCH(AS$1,$D831)),"T","")</f>
        <v/>
      </c>
      <c r="AT831" t="str">
        <f>IF(ISNUMBER(SEARCH(AT$1,$D831)),"T","")</f>
        <v/>
      </c>
      <c r="AU831" t="str">
        <f>IF(ISNUMBER(SEARCH(AU$1,$D831)),"T","")</f>
        <v/>
      </c>
      <c r="AV831" t="str">
        <f>IF(ISNUMBER(SEARCH(AV$1,$D831)),"T","")</f>
        <v/>
      </c>
    </row>
    <row r="832" spans="1:48" x14ac:dyDescent="0.85">
      <c r="A832">
        <v>102</v>
      </c>
      <c r="B832" t="s">
        <v>248</v>
      </c>
      <c r="C832" t="s">
        <v>250</v>
      </c>
      <c r="D832" t="s">
        <v>249</v>
      </c>
      <c r="E832">
        <v>1</v>
      </c>
      <c r="F832">
        <v>60</v>
      </c>
      <c r="G832">
        <v>40</v>
      </c>
      <c r="H832">
        <v>80</v>
      </c>
      <c r="I832">
        <v>60</v>
      </c>
      <c r="J832">
        <v>45</v>
      </c>
      <c r="K832">
        <v>40</v>
      </c>
      <c r="L832">
        <f>MAX(G832,I832)</f>
        <v>60</v>
      </c>
      <c r="M832">
        <f>MIN(H832,J832)</f>
        <v>45</v>
      </c>
      <c r="N832" s="1">
        <f>(F832*2+31)/2+60</f>
        <v>135.5</v>
      </c>
      <c r="O832" s="1">
        <f>(L832*2+31)/2+5</f>
        <v>80.5</v>
      </c>
      <c r="P832" s="1">
        <f>(M832*2+31)/2+5</f>
        <v>65.5</v>
      </c>
      <c r="Q832" s="1">
        <f>N832*P832</f>
        <v>8875.25</v>
      </c>
      <c r="R832" s="1">
        <f>((H832*2+31)/2+5)*N832</f>
        <v>13617.75</v>
      </c>
      <c r="S832" s="1">
        <f>((J832*2+31)/2+5)*N832</f>
        <v>8875.25</v>
      </c>
      <c r="T832" s="1">
        <v>128.90470701840792</v>
      </c>
      <c r="U832" s="1">
        <f>IF(T832&lt;200, 0, T832)</f>
        <v>0</v>
      </c>
      <c r="V832" s="5">
        <f>U832*O832</f>
        <v>0</v>
      </c>
      <c r="W832" s="2">
        <f>Q832/(constants!$B$1 * constants!$B$2 * (110/250) * AVERAGE(0.8, 1) * 1.5)</f>
        <v>1.359792147588234</v>
      </c>
      <c r="X832" s="3">
        <v>9.5935036028400367E-2</v>
      </c>
      <c r="Y832" s="1">
        <f>(W832+X832)*O832</f>
        <v>117.18603828113906</v>
      </c>
      <c r="Z832" s="7">
        <v>1.1000000000000001</v>
      </c>
      <c r="AA832" s="7">
        <v>1</v>
      </c>
      <c r="AB832" s="1">
        <f>Y832*Z832*AA832</f>
        <v>128.90464210925299</v>
      </c>
      <c r="AC832" t="str">
        <f>CONCATENATE("https://wiki.52poke.com/wiki/", B832)</f>
        <v>https://wiki.52poke.com/wiki/蛋蛋</v>
      </c>
      <c r="AD832" s="6">
        <f>(T832-AB832)^2</f>
        <v>4.2131983936206142E-9</v>
      </c>
      <c r="AE832" t="str">
        <f>IF(ISNUMBER(SEARCH(AE$1,$D832)),"T","")</f>
        <v/>
      </c>
      <c r="AF832" t="str">
        <f>IF(ISNUMBER(SEARCH(AF$1,$D832)),"T","")</f>
        <v/>
      </c>
      <c r="AG832" t="str">
        <f>IF(ISNUMBER(SEARCH(AG$1,$D832)),"T","")</f>
        <v/>
      </c>
      <c r="AH832" t="str">
        <f>IF(ISNUMBER(SEARCH(AH$1,$D832)),"T","")</f>
        <v>T</v>
      </c>
      <c r="AI832" t="str">
        <f>IF(ISNUMBER(SEARCH(AI$1,$D832)),"T","")</f>
        <v/>
      </c>
      <c r="AJ832" t="str">
        <f>IF(ISNUMBER(SEARCH(AJ$1,$D832)),"T","")</f>
        <v/>
      </c>
      <c r="AK832" t="str">
        <f>IF(ISNUMBER(SEARCH(AK$1,$D832)),"T","")</f>
        <v/>
      </c>
      <c r="AL832" t="str">
        <f>IF(ISNUMBER(SEARCH(AL$1,$D832)),"T","")</f>
        <v/>
      </c>
      <c r="AM832" t="str">
        <f>IF(ISNUMBER(SEARCH(AM$1,$D832)),"T","")</f>
        <v/>
      </c>
      <c r="AN832" t="str">
        <f>IF(ISNUMBER(SEARCH(AN$1,$D832)),"T","")</f>
        <v/>
      </c>
      <c r="AO832" t="str">
        <f>IF(ISNUMBER(SEARCH(AO$1,$D832)),"T","")</f>
        <v>T</v>
      </c>
      <c r="AP832" t="str">
        <f>IF(ISNUMBER(SEARCH(AP$1,$D832)),"T","")</f>
        <v/>
      </c>
      <c r="AQ832" t="str">
        <f>IF(ISNUMBER(SEARCH(AQ$1,$D832)),"T","")</f>
        <v/>
      </c>
      <c r="AR832" t="str">
        <f>IF(ISNUMBER(SEARCH(AR$1,$D832)),"T","")</f>
        <v/>
      </c>
      <c r="AS832" t="str">
        <f>IF(ISNUMBER(SEARCH(AS$1,$D832)),"T","")</f>
        <v/>
      </c>
      <c r="AT832" t="str">
        <f>IF(ISNUMBER(SEARCH(AT$1,$D832)),"T","")</f>
        <v/>
      </c>
      <c r="AU832" t="str">
        <f>IF(ISNUMBER(SEARCH(AU$1,$D832)),"T","")</f>
        <v/>
      </c>
      <c r="AV832" t="str">
        <f>IF(ISNUMBER(SEARCH(AV$1,$D832)),"T","")</f>
        <v/>
      </c>
    </row>
    <row r="833" spans="1:48" x14ac:dyDescent="0.85">
      <c r="A833">
        <v>46</v>
      </c>
      <c r="B833" t="s">
        <v>118</v>
      </c>
      <c r="C833" t="s">
        <v>120</v>
      </c>
      <c r="D833" t="s">
        <v>119</v>
      </c>
      <c r="E833">
        <v>1</v>
      </c>
      <c r="F833">
        <v>35</v>
      </c>
      <c r="G833">
        <v>70</v>
      </c>
      <c r="H833">
        <v>55</v>
      </c>
      <c r="I833">
        <v>45</v>
      </c>
      <c r="J833">
        <v>55</v>
      </c>
      <c r="K833">
        <v>25</v>
      </c>
      <c r="L833">
        <f>MAX(G833,I833)</f>
        <v>70</v>
      </c>
      <c r="M833">
        <f>MIN(H833,J833)</f>
        <v>55</v>
      </c>
      <c r="N833" s="1">
        <f>(F833*2+31)/2+60</f>
        <v>110.5</v>
      </c>
      <c r="O833" s="1">
        <f>(L833*2+31)/2+5</f>
        <v>90.5</v>
      </c>
      <c r="P833" s="1">
        <f>(M833*2+31)/2+5</f>
        <v>75.5</v>
      </c>
      <c r="Q833" s="1">
        <f>N833*P833</f>
        <v>8342.75</v>
      </c>
      <c r="R833" s="1">
        <f>((H833*2+31)/2+5)*N833</f>
        <v>8342.75</v>
      </c>
      <c r="S833" s="1">
        <f>((J833*2+31)/2+5)*N833</f>
        <v>8342.75</v>
      </c>
      <c r="T833" s="1">
        <v>128.70169247841548</v>
      </c>
      <c r="U833" s="1">
        <f>IF(T833&lt;200, 0, T833)</f>
        <v>0</v>
      </c>
      <c r="V833" s="5">
        <f>U833*O833</f>
        <v>0</v>
      </c>
      <c r="W833" s="2">
        <f>Q833/(constants!$B$1 * constants!$B$2 * (110/250) * AVERAGE(0.8, 1) * 1.5)</f>
        <v>1.278206916908452</v>
      </c>
      <c r="X833" s="3">
        <v>1.4627074896996106E-2</v>
      </c>
      <c r="Y833" s="1">
        <f>(W833+X833)*O833</f>
        <v>117.00147625839305</v>
      </c>
      <c r="Z833" s="7">
        <v>1.1000000000000001</v>
      </c>
      <c r="AA833" s="7">
        <v>1</v>
      </c>
      <c r="AB833" s="1">
        <f>Y833*Z833*AA833</f>
        <v>128.70162388423236</v>
      </c>
      <c r="AC833" t="str">
        <f>CONCATENATE("https://wiki.52poke.com/wiki/", B833)</f>
        <v>https://wiki.52poke.com/wiki/派拉斯</v>
      </c>
      <c r="AD833" s="6">
        <f>(T833-AB833)^2</f>
        <v>4.7051619578082327E-9</v>
      </c>
      <c r="AE833" t="str">
        <f>IF(ISNUMBER(SEARCH(AE$1,$D833)),"T","")</f>
        <v/>
      </c>
      <c r="AF833" t="str">
        <f>IF(ISNUMBER(SEARCH(AF$1,$D833)),"T","")</f>
        <v/>
      </c>
      <c r="AG833" t="str">
        <f>IF(ISNUMBER(SEARCH(AG$1,$D833)),"T","")</f>
        <v/>
      </c>
      <c r="AH833" t="str">
        <f>IF(ISNUMBER(SEARCH(AH$1,$D833)),"T","")</f>
        <v>T</v>
      </c>
      <c r="AI833" t="str">
        <f>IF(ISNUMBER(SEARCH(AI$1,$D833)),"T","")</f>
        <v/>
      </c>
      <c r="AJ833" t="str">
        <f>IF(ISNUMBER(SEARCH(AJ$1,$D833)),"T","")</f>
        <v/>
      </c>
      <c r="AK833" t="str">
        <f>IF(ISNUMBER(SEARCH(AK$1,$D833)),"T","")</f>
        <v/>
      </c>
      <c r="AL833" t="str">
        <f>IF(ISNUMBER(SEARCH(AL$1,$D833)),"T","")</f>
        <v/>
      </c>
      <c r="AM833" t="str">
        <f>IF(ISNUMBER(SEARCH(AM$1,$D833)),"T","")</f>
        <v/>
      </c>
      <c r="AN833" t="str">
        <f>IF(ISNUMBER(SEARCH(AN$1,$D833)),"T","")</f>
        <v/>
      </c>
      <c r="AO833" t="str">
        <f>IF(ISNUMBER(SEARCH(AO$1,$D833)),"T","")</f>
        <v/>
      </c>
      <c r="AP833" t="str">
        <f>IF(ISNUMBER(SEARCH(AP$1,$D833)),"T","")</f>
        <v>T</v>
      </c>
      <c r="AQ833" t="str">
        <f>IF(ISNUMBER(SEARCH(AQ$1,$D833)),"T","")</f>
        <v/>
      </c>
      <c r="AR833" t="str">
        <f>IF(ISNUMBER(SEARCH(AR$1,$D833)),"T","")</f>
        <v/>
      </c>
      <c r="AS833" t="str">
        <f>IF(ISNUMBER(SEARCH(AS$1,$D833)),"T","")</f>
        <v/>
      </c>
      <c r="AT833" t="str">
        <f>IF(ISNUMBER(SEARCH(AT$1,$D833)),"T","")</f>
        <v/>
      </c>
      <c r="AU833" t="str">
        <f>IF(ISNUMBER(SEARCH(AU$1,$D833)),"T","")</f>
        <v/>
      </c>
      <c r="AV833" t="str">
        <f>IF(ISNUMBER(SEARCH(AV$1,$D833)),"T","")</f>
        <v/>
      </c>
    </row>
    <row r="834" spans="1:48" x14ac:dyDescent="0.85">
      <c r="A834">
        <v>613</v>
      </c>
      <c r="B834" t="s">
        <v>1362</v>
      </c>
      <c r="C834" t="s">
        <v>1363</v>
      </c>
      <c r="D834" t="s">
        <v>97</v>
      </c>
      <c r="E834">
        <v>5</v>
      </c>
      <c r="F834">
        <v>55</v>
      </c>
      <c r="G834">
        <v>70</v>
      </c>
      <c r="H834">
        <v>40</v>
      </c>
      <c r="I834">
        <v>60</v>
      </c>
      <c r="J834">
        <v>40</v>
      </c>
      <c r="K834">
        <v>40</v>
      </c>
      <c r="L834">
        <f>MAX(G834,I834)</f>
        <v>70</v>
      </c>
      <c r="M834">
        <f>MIN(H834,J834)</f>
        <v>40</v>
      </c>
      <c r="N834" s="1">
        <f>(F834*2+31)/2+60</f>
        <v>130.5</v>
      </c>
      <c r="O834" s="1">
        <f>(L834*2+31)/2+5</f>
        <v>90.5</v>
      </c>
      <c r="P834" s="1">
        <f>(M834*2+31)/2+5</f>
        <v>60.5</v>
      </c>
      <c r="Q834" s="1">
        <f>N834*P834</f>
        <v>7895.25</v>
      </c>
      <c r="R834" s="1">
        <f>((H834*2+31)/2+5)*N834</f>
        <v>7895.25</v>
      </c>
      <c r="S834" s="1">
        <f>((J834*2+31)/2+5)*N834</f>
        <v>7895.25</v>
      </c>
      <c r="T834" s="1">
        <v>128.45821935486492</v>
      </c>
      <c r="U834" s="1">
        <f>IF(T834&lt;200, 0, T834)</f>
        <v>0</v>
      </c>
      <c r="V834" s="5">
        <f>U834*O834</f>
        <v>0</v>
      </c>
      <c r="W834" s="2">
        <f>Q834/(constants!$B$1 * constants!$B$2 * (110/250) * AVERAGE(0.8, 1) * 1.5)</f>
        <v>1.2096446807972738</v>
      </c>
      <c r="X834" s="3">
        <v>8.0743610915752662E-2</v>
      </c>
      <c r="Y834" s="1">
        <f>(W834+X834)*O834</f>
        <v>116.7801404000289</v>
      </c>
      <c r="Z834" s="7">
        <v>1.1000000000000001</v>
      </c>
      <c r="AA834" s="7">
        <v>1</v>
      </c>
      <c r="AB834" s="1">
        <f>Y834*Z834*AA834</f>
        <v>128.45815444003179</v>
      </c>
      <c r="AC834" t="str">
        <f>CONCATENATE("https://wiki.52poke.com/wiki/", B834)</f>
        <v>https://wiki.52poke.com/wiki/喷嚏熊</v>
      </c>
      <c r="AD834" s="6">
        <f>(T834-AB834)^2</f>
        <v>4.2139355605527201E-9</v>
      </c>
      <c r="AE834" t="str">
        <f>IF(ISNUMBER(SEARCH(AE$1,$D834)),"T","")</f>
        <v/>
      </c>
      <c r="AF834" t="str">
        <f>IF(ISNUMBER(SEARCH(AF$1,$D834)),"T","")</f>
        <v/>
      </c>
      <c r="AG834" t="str">
        <f>IF(ISNUMBER(SEARCH(AG$1,$D834)),"T","")</f>
        <v/>
      </c>
      <c r="AH834" t="str">
        <f>IF(ISNUMBER(SEARCH(AH$1,$D834)),"T","")</f>
        <v/>
      </c>
      <c r="AI834" t="str">
        <f>IF(ISNUMBER(SEARCH(AI$1,$D834)),"T","")</f>
        <v/>
      </c>
      <c r="AJ834" t="str">
        <f>IF(ISNUMBER(SEARCH(AJ$1,$D834)),"T","")</f>
        <v>T</v>
      </c>
      <c r="AK834" t="str">
        <f>IF(ISNUMBER(SEARCH(AK$1,$D834)),"T","")</f>
        <v/>
      </c>
      <c r="AL834" t="str">
        <f>IF(ISNUMBER(SEARCH(AL$1,$D834)),"T","")</f>
        <v/>
      </c>
      <c r="AM834" t="str">
        <f>IF(ISNUMBER(SEARCH(AM$1,$D834)),"T","")</f>
        <v/>
      </c>
      <c r="AN834" t="str">
        <f>IF(ISNUMBER(SEARCH(AN$1,$D834)),"T","")</f>
        <v/>
      </c>
      <c r="AO834" t="str">
        <f>IF(ISNUMBER(SEARCH(AO$1,$D834)),"T","")</f>
        <v/>
      </c>
      <c r="AP834" t="str">
        <f>IF(ISNUMBER(SEARCH(AP$1,$D834)),"T","")</f>
        <v/>
      </c>
      <c r="AQ834" t="str">
        <f>IF(ISNUMBER(SEARCH(AQ$1,$D834)),"T","")</f>
        <v/>
      </c>
      <c r="AR834" t="str">
        <f>IF(ISNUMBER(SEARCH(AR$1,$D834)),"T","")</f>
        <v/>
      </c>
      <c r="AS834" t="str">
        <f>IF(ISNUMBER(SEARCH(AS$1,$D834)),"T","")</f>
        <v/>
      </c>
      <c r="AT834" t="str">
        <f>IF(ISNUMBER(SEARCH(AT$1,$D834)),"T","")</f>
        <v/>
      </c>
      <c r="AU834" t="str">
        <f>IF(ISNUMBER(SEARCH(AU$1,$D834)),"T","")</f>
        <v/>
      </c>
      <c r="AV834" t="str">
        <f>IF(ISNUMBER(SEARCH(AV$1,$D834)),"T","")</f>
        <v/>
      </c>
    </row>
    <row r="835" spans="1:48" x14ac:dyDescent="0.85">
      <c r="A835">
        <v>7</v>
      </c>
      <c r="B835" t="s">
        <v>24</v>
      </c>
      <c r="C835" t="s">
        <v>26</v>
      </c>
      <c r="D835" t="s">
        <v>25</v>
      </c>
      <c r="E835">
        <v>1</v>
      </c>
      <c r="F835">
        <v>44</v>
      </c>
      <c r="G835">
        <v>48</v>
      </c>
      <c r="H835">
        <v>65</v>
      </c>
      <c r="I835">
        <v>50</v>
      </c>
      <c r="J835">
        <v>64</v>
      </c>
      <c r="K835">
        <v>43</v>
      </c>
      <c r="L835">
        <f>MAX(G835,I835)</f>
        <v>50</v>
      </c>
      <c r="M835">
        <f>MIN(H835,J835)</f>
        <v>64</v>
      </c>
      <c r="N835" s="1">
        <f>(F835*2+31)/2+60</f>
        <v>119.5</v>
      </c>
      <c r="O835" s="1">
        <f>(L835*2+31)/2+5</f>
        <v>70.5</v>
      </c>
      <c r="P835" s="1">
        <f>(M835*2+31)/2+5</f>
        <v>84.5</v>
      </c>
      <c r="Q835" s="1">
        <f>N835*P835</f>
        <v>10097.75</v>
      </c>
      <c r="R835" s="1">
        <f>((H835*2+31)/2+5)*N835</f>
        <v>10217.25</v>
      </c>
      <c r="S835" s="1">
        <f>((J835*2+31)/2+5)*N835</f>
        <v>10097.75</v>
      </c>
      <c r="T835" s="1">
        <v>128.19895837865144</v>
      </c>
      <c r="U835" s="1">
        <f>IF(T835&lt;200, 0, T835)</f>
        <v>0</v>
      </c>
      <c r="V835" s="5">
        <f>U835*O835</f>
        <v>0</v>
      </c>
      <c r="W835" s="2">
        <f>Q835/(constants!$B$1 * constants!$B$2 * (110/250) * AVERAGE(0.8, 1) * 1.5)</f>
        <v>1.5470934518249164</v>
      </c>
      <c r="X835" s="3">
        <v>0.10601929740322991</v>
      </c>
      <c r="Y835" s="1">
        <f>(W835+X835)*O835</f>
        <v>116.54444882058432</v>
      </c>
      <c r="Z835" s="7">
        <v>1.1000000000000001</v>
      </c>
      <c r="AA835" s="7">
        <v>1</v>
      </c>
      <c r="AB835" s="1">
        <f>Y835*Z835*AA835</f>
        <v>128.19889370264278</v>
      </c>
      <c r="AC835" t="str">
        <f>CONCATENATE("https://wiki.52poke.com/wiki/", B835)</f>
        <v>https://wiki.52poke.com/wiki/杰尼龟</v>
      </c>
      <c r="AD835" s="6">
        <f>(T835-AB835)^2</f>
        <v>4.1829860965047101E-9</v>
      </c>
      <c r="AE835" t="str">
        <f>IF(ISNUMBER(SEARCH(AE$1,$D835)),"T","")</f>
        <v/>
      </c>
      <c r="AF835" t="str">
        <f>IF(ISNUMBER(SEARCH(AF$1,$D835)),"T","")</f>
        <v/>
      </c>
      <c r="AG835" t="str">
        <f>IF(ISNUMBER(SEARCH(AG$1,$D835)),"T","")</f>
        <v>T</v>
      </c>
      <c r="AH835" t="str">
        <f>IF(ISNUMBER(SEARCH(AH$1,$D835)),"T","")</f>
        <v/>
      </c>
      <c r="AI835" t="str">
        <f>IF(ISNUMBER(SEARCH(AI$1,$D835)),"T","")</f>
        <v/>
      </c>
      <c r="AJ835" t="str">
        <f>IF(ISNUMBER(SEARCH(AJ$1,$D835)),"T","")</f>
        <v/>
      </c>
      <c r="AK835" t="str">
        <f>IF(ISNUMBER(SEARCH(AK$1,$D835)),"T","")</f>
        <v/>
      </c>
      <c r="AL835" t="str">
        <f>IF(ISNUMBER(SEARCH(AL$1,$D835)),"T","")</f>
        <v/>
      </c>
      <c r="AM835" t="str">
        <f>IF(ISNUMBER(SEARCH(AM$1,$D835)),"T","")</f>
        <v/>
      </c>
      <c r="AN835" t="str">
        <f>IF(ISNUMBER(SEARCH(AN$1,$D835)),"T","")</f>
        <v/>
      </c>
      <c r="AO835" t="str">
        <f>IF(ISNUMBER(SEARCH(AO$1,$D835)),"T","")</f>
        <v/>
      </c>
      <c r="AP835" t="str">
        <f>IF(ISNUMBER(SEARCH(AP$1,$D835)),"T","")</f>
        <v/>
      </c>
      <c r="AQ835" t="str">
        <f>IF(ISNUMBER(SEARCH(AQ$1,$D835)),"T","")</f>
        <v/>
      </c>
      <c r="AR835" t="str">
        <f>IF(ISNUMBER(SEARCH(AR$1,$D835)),"T","")</f>
        <v/>
      </c>
      <c r="AS835" t="str">
        <f>IF(ISNUMBER(SEARCH(AS$1,$D835)),"T","")</f>
        <v/>
      </c>
      <c r="AT835" t="str">
        <f>IF(ISNUMBER(SEARCH(AT$1,$D835)),"T","")</f>
        <v/>
      </c>
      <c r="AU835" t="str">
        <f>IF(ISNUMBER(SEARCH(AU$1,$D835)),"T","")</f>
        <v/>
      </c>
      <c r="AV835" t="str">
        <f>IF(ISNUMBER(SEARCH(AV$1,$D835)),"T","")</f>
        <v/>
      </c>
    </row>
    <row r="836" spans="1:48" x14ac:dyDescent="0.85">
      <c r="A836">
        <v>540</v>
      </c>
      <c r="B836" t="s">
        <v>1205</v>
      </c>
      <c r="C836" t="s">
        <v>1206</v>
      </c>
      <c r="D836" t="s">
        <v>119</v>
      </c>
      <c r="E836">
        <v>5</v>
      </c>
      <c r="F836">
        <v>45</v>
      </c>
      <c r="G836">
        <v>53</v>
      </c>
      <c r="H836">
        <v>70</v>
      </c>
      <c r="I836">
        <v>40</v>
      </c>
      <c r="J836">
        <v>60</v>
      </c>
      <c r="K836">
        <v>42</v>
      </c>
      <c r="L836">
        <f>MAX(G836,I836)</f>
        <v>53</v>
      </c>
      <c r="M836">
        <f>MIN(H836,J836)</f>
        <v>60</v>
      </c>
      <c r="N836" s="1">
        <f>(F836*2+31)/2+60</f>
        <v>120.5</v>
      </c>
      <c r="O836" s="1">
        <f>(L836*2+31)/2+5</f>
        <v>73.5</v>
      </c>
      <c r="P836" s="1">
        <f>(M836*2+31)/2+5</f>
        <v>80.5</v>
      </c>
      <c r="Q836" s="1">
        <f>N836*P836</f>
        <v>9700.25</v>
      </c>
      <c r="R836" s="1">
        <f>((H836*2+31)/2+5)*N836</f>
        <v>10905.25</v>
      </c>
      <c r="S836" s="1">
        <f>((J836*2+31)/2+5)*N836</f>
        <v>9700.25</v>
      </c>
      <c r="T836" s="1">
        <v>128.1977688759988</v>
      </c>
      <c r="U836" s="1">
        <f>IF(T836&lt;200, 0, T836)</f>
        <v>0</v>
      </c>
      <c r="V836" s="5">
        <f>U836*O836</f>
        <v>0</v>
      </c>
      <c r="W836" s="2">
        <f>Q836/(constants!$B$1 * constants!$B$2 * (110/250) * AVERAGE(0.8, 1) * 1.5)</f>
        <v>1.4861918007540933</v>
      </c>
      <c r="X836" s="3">
        <v>9.9432245036180422E-2</v>
      </c>
      <c r="Y836" s="1">
        <f>(W836+X836)*O836</f>
        <v>116.54336736558511</v>
      </c>
      <c r="Z836" s="7">
        <v>1.1000000000000001</v>
      </c>
      <c r="AA836" s="7">
        <v>1</v>
      </c>
      <c r="AB836" s="1">
        <f>Y836*Z836*AA836</f>
        <v>128.19770410214363</v>
      </c>
      <c r="AC836" t="str">
        <f>CONCATENATE("https://wiki.52poke.com/wiki/", B836)</f>
        <v>https://wiki.52poke.com/wiki/虫宝包</v>
      </c>
      <c r="AD836" s="6">
        <f>(T836-AB836)^2</f>
        <v>4.1956523138441034E-9</v>
      </c>
      <c r="AE836" t="str">
        <f>IF(ISNUMBER(SEARCH(AE$1,$D836)),"T","")</f>
        <v/>
      </c>
      <c r="AF836" t="str">
        <f>IF(ISNUMBER(SEARCH(AF$1,$D836)),"T","")</f>
        <v/>
      </c>
      <c r="AG836" t="str">
        <f>IF(ISNUMBER(SEARCH(AG$1,$D836)),"T","")</f>
        <v/>
      </c>
      <c r="AH836" t="str">
        <f>IF(ISNUMBER(SEARCH(AH$1,$D836)),"T","")</f>
        <v>T</v>
      </c>
      <c r="AI836" t="str">
        <f>IF(ISNUMBER(SEARCH(AI$1,$D836)),"T","")</f>
        <v/>
      </c>
      <c r="AJ836" t="str">
        <f>IF(ISNUMBER(SEARCH(AJ$1,$D836)),"T","")</f>
        <v/>
      </c>
      <c r="AK836" t="str">
        <f>IF(ISNUMBER(SEARCH(AK$1,$D836)),"T","")</f>
        <v/>
      </c>
      <c r="AL836" t="str">
        <f>IF(ISNUMBER(SEARCH(AL$1,$D836)),"T","")</f>
        <v/>
      </c>
      <c r="AM836" t="str">
        <f>IF(ISNUMBER(SEARCH(AM$1,$D836)),"T","")</f>
        <v/>
      </c>
      <c r="AN836" t="str">
        <f>IF(ISNUMBER(SEARCH(AN$1,$D836)),"T","")</f>
        <v/>
      </c>
      <c r="AO836" t="str">
        <f>IF(ISNUMBER(SEARCH(AO$1,$D836)),"T","")</f>
        <v/>
      </c>
      <c r="AP836" t="str">
        <f>IF(ISNUMBER(SEARCH(AP$1,$D836)),"T","")</f>
        <v>T</v>
      </c>
      <c r="AQ836" t="str">
        <f>IF(ISNUMBER(SEARCH(AQ$1,$D836)),"T","")</f>
        <v/>
      </c>
      <c r="AR836" t="str">
        <f>IF(ISNUMBER(SEARCH(AR$1,$D836)),"T","")</f>
        <v/>
      </c>
      <c r="AS836" t="str">
        <f>IF(ISNUMBER(SEARCH(AS$1,$D836)),"T","")</f>
        <v/>
      </c>
      <c r="AT836" t="str">
        <f>IF(ISNUMBER(SEARCH(AT$1,$D836)),"T","")</f>
        <v/>
      </c>
      <c r="AU836" t="str">
        <f>IF(ISNUMBER(SEARCH(AU$1,$D836)),"T","")</f>
        <v/>
      </c>
      <c r="AV836" t="str">
        <f>IF(ISNUMBER(SEARCH(AV$1,$D836)),"T","")</f>
        <v/>
      </c>
    </row>
    <row r="837" spans="1:48" x14ac:dyDescent="0.85">
      <c r="A837">
        <v>744</v>
      </c>
      <c r="B837" t="s">
        <v>1653</v>
      </c>
      <c r="C837" t="s">
        <v>1654</v>
      </c>
      <c r="D837" t="s">
        <v>437</v>
      </c>
      <c r="E837">
        <v>7</v>
      </c>
      <c r="F837">
        <v>45</v>
      </c>
      <c r="G837">
        <v>65</v>
      </c>
      <c r="H837">
        <v>40</v>
      </c>
      <c r="I837">
        <v>30</v>
      </c>
      <c r="J837">
        <v>40</v>
      </c>
      <c r="K837">
        <v>60</v>
      </c>
      <c r="L837">
        <f>MAX(G837,I837)</f>
        <v>65</v>
      </c>
      <c r="M837">
        <f>MIN(H837,J837)</f>
        <v>40</v>
      </c>
      <c r="N837" s="1">
        <f>(F837*2+31)/2+60</f>
        <v>120.5</v>
      </c>
      <c r="O837" s="1">
        <f>(L837*2+31)/2+5</f>
        <v>85.5</v>
      </c>
      <c r="P837" s="1">
        <f>(M837*2+31)/2+5</f>
        <v>60.5</v>
      </c>
      <c r="Q837" s="1">
        <f>N837*P837</f>
        <v>7290.25</v>
      </c>
      <c r="R837" s="1">
        <f>((H837*2+31)/2+5)*N837</f>
        <v>7290.25</v>
      </c>
      <c r="S837" s="1">
        <f>((J837*2+31)/2+5)*N837</f>
        <v>7290.25</v>
      </c>
      <c r="T837" s="1">
        <v>128.18817844761912</v>
      </c>
      <c r="U837" s="1">
        <f>IF(T837&lt;200, 0, T837)</f>
        <v>0</v>
      </c>
      <c r="V837" s="5">
        <f>U837*O837</f>
        <v>0</v>
      </c>
      <c r="W837" s="2">
        <f>Q837/(constants!$B$1 * constants!$B$2 * (110/250) * AVERAGE(0.8, 1) * 1.5)</f>
        <v>1.1169516018089769</v>
      </c>
      <c r="X837" s="3">
        <v>0.24602683326527564</v>
      </c>
      <c r="Y837" s="1">
        <f>(W837+X837)*O837</f>
        <v>116.53465619884859</v>
      </c>
      <c r="Z837" s="7">
        <v>1.1000000000000001</v>
      </c>
      <c r="AA837" s="7">
        <v>1</v>
      </c>
      <c r="AB837" s="1">
        <f>Y837*Z837*AA837</f>
        <v>128.18812181873346</v>
      </c>
      <c r="AC837" t="str">
        <f>CONCATENATE("https://wiki.52poke.com/wiki/", B837)</f>
        <v>https://wiki.52poke.com/wiki/岩狗狗</v>
      </c>
      <c r="AD837" s="6">
        <f>(T837-AB837)^2</f>
        <v>3.2068306909730838E-9</v>
      </c>
      <c r="AE837" t="str">
        <f>IF(ISNUMBER(SEARCH(AE$1,$D837)),"T","")</f>
        <v/>
      </c>
      <c r="AF837" t="str">
        <f>IF(ISNUMBER(SEARCH(AF$1,$D837)),"T","")</f>
        <v/>
      </c>
      <c r="AG837" t="str">
        <f>IF(ISNUMBER(SEARCH(AG$1,$D837)),"T","")</f>
        <v/>
      </c>
      <c r="AH837" t="str">
        <f>IF(ISNUMBER(SEARCH(AH$1,$D837)),"T","")</f>
        <v/>
      </c>
      <c r="AI837" t="str">
        <f>IF(ISNUMBER(SEARCH(AI$1,$D837)),"T","")</f>
        <v/>
      </c>
      <c r="AJ837" t="str">
        <f>IF(ISNUMBER(SEARCH(AJ$1,$D837)),"T","")</f>
        <v/>
      </c>
      <c r="AK837" t="str">
        <f>IF(ISNUMBER(SEARCH(AK$1,$D837)),"T","")</f>
        <v/>
      </c>
      <c r="AL837" t="str">
        <f>IF(ISNUMBER(SEARCH(AL$1,$D837)),"T","")</f>
        <v/>
      </c>
      <c r="AM837" t="str">
        <f>IF(ISNUMBER(SEARCH(AM$1,$D837)),"T","")</f>
        <v/>
      </c>
      <c r="AN837" t="str">
        <f>IF(ISNUMBER(SEARCH(AN$1,$D837)),"T","")</f>
        <v/>
      </c>
      <c r="AO837" t="str">
        <f>IF(ISNUMBER(SEARCH(AO$1,$D837)),"T","")</f>
        <v/>
      </c>
      <c r="AP837" t="str">
        <f>IF(ISNUMBER(SEARCH(AP$1,$D837)),"T","")</f>
        <v/>
      </c>
      <c r="AQ837" t="str">
        <f>IF(ISNUMBER(SEARCH(AQ$1,$D837)),"T","")</f>
        <v>T</v>
      </c>
      <c r="AR837" t="str">
        <f>IF(ISNUMBER(SEARCH(AR$1,$D837)),"T","")</f>
        <v/>
      </c>
      <c r="AS837" t="str">
        <f>IF(ISNUMBER(SEARCH(AS$1,$D837)),"T","")</f>
        <v/>
      </c>
      <c r="AT837" t="str">
        <f>IF(ISNUMBER(SEARCH(AT$1,$D837)),"T","")</f>
        <v/>
      </c>
      <c r="AU837" t="str">
        <f>IF(ISNUMBER(SEARCH(AU$1,$D837)),"T","")</f>
        <v/>
      </c>
      <c r="AV837" t="str">
        <f>IF(ISNUMBER(SEARCH(AV$1,$D837)),"T","")</f>
        <v/>
      </c>
    </row>
    <row r="838" spans="1:48" x14ac:dyDescent="0.85">
      <c r="A838">
        <v>451</v>
      </c>
      <c r="B838" t="s">
        <v>1016</v>
      </c>
      <c r="C838" t="s">
        <v>1018</v>
      </c>
      <c r="D838" t="s">
        <v>1017</v>
      </c>
      <c r="E838">
        <v>4</v>
      </c>
      <c r="F838">
        <v>40</v>
      </c>
      <c r="G838">
        <v>50</v>
      </c>
      <c r="H838">
        <v>90</v>
      </c>
      <c r="I838">
        <v>30</v>
      </c>
      <c r="J838">
        <v>55</v>
      </c>
      <c r="K838">
        <v>65</v>
      </c>
      <c r="L838">
        <f>MAX(G838,I838)</f>
        <v>50</v>
      </c>
      <c r="M838">
        <f>MIN(H838,J838)</f>
        <v>55</v>
      </c>
      <c r="N838" s="1">
        <f>(F838*2+31)/2+60</f>
        <v>115.5</v>
      </c>
      <c r="O838" s="1">
        <f>(L838*2+31)/2+5</f>
        <v>70.5</v>
      </c>
      <c r="P838" s="1">
        <f>(M838*2+31)/2+5</f>
        <v>75.5</v>
      </c>
      <c r="Q838" s="1">
        <f>N838*P838</f>
        <v>8720.25</v>
      </c>
      <c r="R838" s="1">
        <f>((H838*2+31)/2+5)*N838</f>
        <v>12762.75</v>
      </c>
      <c r="S838" s="1">
        <f>((J838*2+31)/2+5)*N838</f>
        <v>8720.25</v>
      </c>
      <c r="T838" s="1">
        <v>127.68850876028309</v>
      </c>
      <c r="U838" s="1">
        <f>IF(T838&lt;200, 0, T838)</f>
        <v>0</v>
      </c>
      <c r="V838" s="5">
        <f>U838*O838</f>
        <v>0</v>
      </c>
      <c r="W838" s="2">
        <f>Q838/(constants!$B$1 * constants!$B$2 * (110/250) * AVERAGE(0.8, 1) * 1.5)</f>
        <v>1.3360443339631332</v>
      </c>
      <c r="X838" s="3">
        <v>0.31048632892727246</v>
      </c>
      <c r="Y838" s="1">
        <f>(W838+X838)*O838</f>
        <v>116.08041173377359</v>
      </c>
      <c r="Z838" s="7">
        <v>1.1000000000000001</v>
      </c>
      <c r="AA838" s="7">
        <v>1</v>
      </c>
      <c r="AB838" s="1">
        <f>Y838*Z838*AA838</f>
        <v>127.68845290715096</v>
      </c>
      <c r="AC838" t="str">
        <f>CONCATENATE("https://wiki.52poke.com/wiki/", B838)</f>
        <v>https://wiki.52poke.com/wiki/钳尾蝎</v>
      </c>
      <c r="AD838" s="6">
        <f>(T838-AB838)^2</f>
        <v>3.1195723681323989E-9</v>
      </c>
      <c r="AE838" t="str">
        <f>IF(ISNUMBER(SEARCH(AE$1,$D838)),"T","")</f>
        <v/>
      </c>
      <c r="AF838" t="str">
        <f>IF(ISNUMBER(SEARCH(AF$1,$D838)),"T","")</f>
        <v/>
      </c>
      <c r="AG838" t="str">
        <f>IF(ISNUMBER(SEARCH(AG$1,$D838)),"T","")</f>
        <v/>
      </c>
      <c r="AH838" t="str">
        <f>IF(ISNUMBER(SEARCH(AH$1,$D838)),"T","")</f>
        <v/>
      </c>
      <c r="AI838" t="str">
        <f>IF(ISNUMBER(SEARCH(AI$1,$D838)),"T","")</f>
        <v/>
      </c>
      <c r="AJ838" t="str">
        <f>IF(ISNUMBER(SEARCH(AJ$1,$D838)),"T","")</f>
        <v/>
      </c>
      <c r="AK838" t="str">
        <f>IF(ISNUMBER(SEARCH(AK$1,$D838)),"T","")</f>
        <v/>
      </c>
      <c r="AL838" t="str">
        <f>IF(ISNUMBER(SEARCH(AL$1,$D838)),"T","")</f>
        <v>T</v>
      </c>
      <c r="AM838" t="str">
        <f>IF(ISNUMBER(SEARCH(AM$1,$D838)),"T","")</f>
        <v/>
      </c>
      <c r="AN838" t="str">
        <f>IF(ISNUMBER(SEARCH(AN$1,$D838)),"T","")</f>
        <v/>
      </c>
      <c r="AO838" t="str">
        <f>IF(ISNUMBER(SEARCH(AO$1,$D838)),"T","")</f>
        <v/>
      </c>
      <c r="AP838" t="str">
        <f>IF(ISNUMBER(SEARCH(AP$1,$D838)),"T","")</f>
        <v>T</v>
      </c>
      <c r="AQ838" t="str">
        <f>IF(ISNUMBER(SEARCH(AQ$1,$D838)),"T","")</f>
        <v/>
      </c>
      <c r="AR838" t="str">
        <f>IF(ISNUMBER(SEARCH(AR$1,$D838)),"T","")</f>
        <v/>
      </c>
      <c r="AS838" t="str">
        <f>IF(ISNUMBER(SEARCH(AS$1,$D838)),"T","")</f>
        <v/>
      </c>
      <c r="AT838" t="str">
        <f>IF(ISNUMBER(SEARCH(AT$1,$D838)),"T","")</f>
        <v/>
      </c>
      <c r="AU838" t="str">
        <f>IF(ISNUMBER(SEARCH(AU$1,$D838)),"T","")</f>
        <v/>
      </c>
      <c r="AV838" t="str">
        <f>IF(ISNUMBER(SEARCH(AV$1,$D838)),"T","")</f>
        <v/>
      </c>
    </row>
    <row r="839" spans="1:48" x14ac:dyDescent="0.85">
      <c r="A839">
        <v>4</v>
      </c>
      <c r="B839" t="s">
        <v>16</v>
      </c>
      <c r="C839" t="s">
        <v>18</v>
      </c>
      <c r="D839" t="s">
        <v>17</v>
      </c>
      <c r="E839">
        <v>1</v>
      </c>
      <c r="F839">
        <v>39</v>
      </c>
      <c r="G839">
        <v>52</v>
      </c>
      <c r="H839">
        <v>43</v>
      </c>
      <c r="I839">
        <v>60</v>
      </c>
      <c r="J839">
        <v>50</v>
      </c>
      <c r="K839">
        <v>65</v>
      </c>
      <c r="L839">
        <f>MAX(G839,I839)</f>
        <v>60</v>
      </c>
      <c r="M839">
        <f>MIN(H839,J839)</f>
        <v>43</v>
      </c>
      <c r="N839" s="1">
        <f>(F839*2+31)/2+60</f>
        <v>114.5</v>
      </c>
      <c r="O839" s="1">
        <f>(L839*2+31)/2+5</f>
        <v>80.5</v>
      </c>
      <c r="P839" s="1">
        <f>(M839*2+31)/2+5</f>
        <v>63.5</v>
      </c>
      <c r="Q839" s="1">
        <f>N839*P839</f>
        <v>7270.75</v>
      </c>
      <c r="R839" s="1">
        <f>((H839*2+31)/2+5)*N839</f>
        <v>7270.75</v>
      </c>
      <c r="S839" s="1">
        <f>((J839*2+31)/2+5)*N839</f>
        <v>8072.25</v>
      </c>
      <c r="T839" s="1">
        <v>127.61170024511088</v>
      </c>
      <c r="U839" s="1">
        <f>IF(T839&lt;200, 0, T839)</f>
        <v>0</v>
      </c>
      <c r="V839" s="5">
        <f>U839*O839</f>
        <v>0</v>
      </c>
      <c r="W839" s="2">
        <f>Q839/(constants!$B$1 * constants!$B$2 * (110/250) * AVERAGE(0.8, 1) * 1.5)</f>
        <v>1.1139639736432385</v>
      </c>
      <c r="X839" s="3">
        <v>0.32716134618137183</v>
      </c>
      <c r="Y839" s="1">
        <f>(W839+X839)*O839</f>
        <v>116.01058824588114</v>
      </c>
      <c r="Z839" s="7">
        <v>1.1000000000000001</v>
      </c>
      <c r="AA839" s="7">
        <v>1</v>
      </c>
      <c r="AB839" s="1">
        <f>Y839*Z839*AA839</f>
        <v>127.61164707046926</v>
      </c>
      <c r="AC839" t="str">
        <f>CONCATENATE("https://wiki.52poke.com/wiki/", B839)</f>
        <v>https://wiki.52poke.com/wiki/小火龙</v>
      </c>
      <c r="AD839" s="6">
        <f>(T839-AB839)^2</f>
        <v>2.8275425115714874E-9</v>
      </c>
      <c r="AE839" t="str">
        <f>IF(ISNUMBER(SEARCH(AE$1,$D839)),"T","")</f>
        <v/>
      </c>
      <c r="AF839" t="str">
        <f>IF(ISNUMBER(SEARCH(AF$1,$D839)),"T","")</f>
        <v>T</v>
      </c>
      <c r="AG839" t="str">
        <f>IF(ISNUMBER(SEARCH(AG$1,$D839)),"T","")</f>
        <v/>
      </c>
      <c r="AH839" t="str">
        <f>IF(ISNUMBER(SEARCH(AH$1,$D839)),"T","")</f>
        <v/>
      </c>
      <c r="AI839" t="str">
        <f>IF(ISNUMBER(SEARCH(AI$1,$D839)),"T","")</f>
        <v/>
      </c>
      <c r="AJ839" t="str">
        <f>IF(ISNUMBER(SEARCH(AJ$1,$D839)),"T","")</f>
        <v/>
      </c>
      <c r="AK839" t="str">
        <f>IF(ISNUMBER(SEARCH(AK$1,$D839)),"T","")</f>
        <v/>
      </c>
      <c r="AL839" t="str">
        <f>IF(ISNUMBER(SEARCH(AL$1,$D839)),"T","")</f>
        <v/>
      </c>
      <c r="AM839" t="str">
        <f>IF(ISNUMBER(SEARCH(AM$1,$D839)),"T","")</f>
        <v/>
      </c>
      <c r="AN839" t="str">
        <f>IF(ISNUMBER(SEARCH(AN$1,$D839)),"T","")</f>
        <v/>
      </c>
      <c r="AO839" t="str">
        <f>IF(ISNUMBER(SEARCH(AO$1,$D839)),"T","")</f>
        <v/>
      </c>
      <c r="AP839" t="str">
        <f>IF(ISNUMBER(SEARCH(AP$1,$D839)),"T","")</f>
        <v/>
      </c>
      <c r="AQ839" t="str">
        <f>IF(ISNUMBER(SEARCH(AQ$1,$D839)),"T","")</f>
        <v/>
      </c>
      <c r="AR839" t="str">
        <f>IF(ISNUMBER(SEARCH(AR$1,$D839)),"T","")</f>
        <v/>
      </c>
      <c r="AS839" t="str">
        <f>IF(ISNUMBER(SEARCH(AS$1,$D839)),"T","")</f>
        <v/>
      </c>
      <c r="AT839" t="str">
        <f>IF(ISNUMBER(SEARCH(AT$1,$D839)),"T","")</f>
        <v/>
      </c>
      <c r="AU839" t="str">
        <f>IF(ISNUMBER(SEARCH(AU$1,$D839)),"T","")</f>
        <v/>
      </c>
      <c r="AV839" t="str">
        <f>IF(ISNUMBER(SEARCH(AV$1,$D839)),"T","")</f>
        <v/>
      </c>
    </row>
    <row r="840" spans="1:48" x14ac:dyDescent="0.85">
      <c r="A840">
        <v>909</v>
      </c>
      <c r="B840" t="s">
        <v>2009</v>
      </c>
      <c r="C840" t="s">
        <v>2010</v>
      </c>
      <c r="D840" t="s">
        <v>17</v>
      </c>
      <c r="E840">
        <v>9</v>
      </c>
      <c r="F840">
        <v>67</v>
      </c>
      <c r="G840">
        <v>45</v>
      </c>
      <c r="H840">
        <v>59</v>
      </c>
      <c r="I840">
        <v>63</v>
      </c>
      <c r="J840">
        <v>40</v>
      </c>
      <c r="K840">
        <v>36</v>
      </c>
      <c r="L840">
        <f>MAX(G840,I840)</f>
        <v>63</v>
      </c>
      <c r="M840">
        <f>MIN(H840,J840)</f>
        <v>40</v>
      </c>
      <c r="N840" s="1">
        <f>(F840*2+31)/2+60</f>
        <v>142.5</v>
      </c>
      <c r="O840" s="1">
        <f>(L840*2+31)/2+5</f>
        <v>83.5</v>
      </c>
      <c r="P840" s="1">
        <f>(M840*2+31)/2+5</f>
        <v>60.5</v>
      </c>
      <c r="Q840" s="1">
        <f>N840*P840</f>
        <v>8621.25</v>
      </c>
      <c r="R840" s="1">
        <f>((H840*2+31)/2+5)*N840</f>
        <v>11328.75</v>
      </c>
      <c r="S840" s="1">
        <f>((J840*2+31)/2+5)*N840</f>
        <v>8621.25</v>
      </c>
      <c r="T840" s="1">
        <v>127.49789124814579</v>
      </c>
      <c r="U840" s="1">
        <f>IF(T840&lt;200, 0, T840)</f>
        <v>0</v>
      </c>
      <c r="V840" s="5">
        <f>U840*O840</f>
        <v>0</v>
      </c>
      <c r="W840" s="2">
        <f>Q840/(constants!$B$1 * constants!$B$2 * (110/250) * AVERAGE(0.8, 1) * 1.5)</f>
        <v>1.32087637558323</v>
      </c>
      <c r="X840" s="3">
        <v>6.7232778982626806E-2</v>
      </c>
      <c r="Y840" s="1">
        <f>(W840+X840)*O840</f>
        <v>115.90711440624905</v>
      </c>
      <c r="Z840" s="7">
        <v>1.1000000000000001</v>
      </c>
      <c r="AA840" s="7">
        <v>1</v>
      </c>
      <c r="AB840" s="1">
        <f>Y840*Z840*AA840</f>
        <v>127.49782584687397</v>
      </c>
      <c r="AC840" t="str">
        <f>CONCATENATE("https://wiki.52poke.com/wiki/", B840)</f>
        <v>https://wiki.52poke.com/wiki/呆火鳄</v>
      </c>
      <c r="AD840" s="6">
        <f>(T840-AB840)^2</f>
        <v>4.2773263564255181E-9</v>
      </c>
      <c r="AE840" t="str">
        <f>IF(ISNUMBER(SEARCH(AE$1,$D840)),"T","")</f>
        <v/>
      </c>
      <c r="AF840" t="str">
        <f>IF(ISNUMBER(SEARCH(AF$1,$D840)),"T","")</f>
        <v>T</v>
      </c>
      <c r="AG840" t="str">
        <f>IF(ISNUMBER(SEARCH(AG$1,$D840)),"T","")</f>
        <v/>
      </c>
      <c r="AH840" t="str">
        <f>IF(ISNUMBER(SEARCH(AH$1,$D840)),"T","")</f>
        <v/>
      </c>
      <c r="AI840" t="str">
        <f>IF(ISNUMBER(SEARCH(AI$1,$D840)),"T","")</f>
        <v/>
      </c>
      <c r="AJ840" t="str">
        <f>IF(ISNUMBER(SEARCH(AJ$1,$D840)),"T","")</f>
        <v/>
      </c>
      <c r="AK840" t="str">
        <f>IF(ISNUMBER(SEARCH(AK$1,$D840)),"T","")</f>
        <v/>
      </c>
      <c r="AL840" t="str">
        <f>IF(ISNUMBER(SEARCH(AL$1,$D840)),"T","")</f>
        <v/>
      </c>
      <c r="AM840" t="str">
        <f>IF(ISNUMBER(SEARCH(AM$1,$D840)),"T","")</f>
        <v/>
      </c>
      <c r="AN840" t="str">
        <f>IF(ISNUMBER(SEARCH(AN$1,$D840)),"T","")</f>
        <v/>
      </c>
      <c r="AO840" t="str">
        <f>IF(ISNUMBER(SEARCH(AO$1,$D840)),"T","")</f>
        <v/>
      </c>
      <c r="AP840" t="str">
        <f>IF(ISNUMBER(SEARCH(AP$1,$D840)),"T","")</f>
        <v/>
      </c>
      <c r="AQ840" t="str">
        <f>IF(ISNUMBER(SEARCH(AQ$1,$D840)),"T","")</f>
        <v/>
      </c>
      <c r="AR840" t="str">
        <f>IF(ISNUMBER(SEARCH(AR$1,$D840)),"T","")</f>
        <v/>
      </c>
      <c r="AS840" t="str">
        <f>IF(ISNUMBER(SEARCH(AS$1,$D840)),"T","")</f>
        <v/>
      </c>
      <c r="AT840" t="str">
        <f>IF(ISNUMBER(SEARCH(AT$1,$D840)),"T","")</f>
        <v/>
      </c>
      <c r="AU840" t="str">
        <f>IF(ISNUMBER(SEARCH(AU$1,$D840)),"T","")</f>
        <v/>
      </c>
      <c r="AV840" t="str">
        <f>IF(ISNUMBER(SEARCH(AV$1,$D840)),"T","")</f>
        <v/>
      </c>
    </row>
    <row r="841" spans="1:48" x14ac:dyDescent="0.85">
      <c r="A841">
        <v>252</v>
      </c>
      <c r="B841" t="s">
        <v>589</v>
      </c>
      <c r="C841" t="s">
        <v>590</v>
      </c>
      <c r="D841" t="s">
        <v>280</v>
      </c>
      <c r="E841">
        <v>3</v>
      </c>
      <c r="F841">
        <v>40</v>
      </c>
      <c r="G841">
        <v>45</v>
      </c>
      <c r="H841">
        <v>35</v>
      </c>
      <c r="I841">
        <v>65</v>
      </c>
      <c r="J841">
        <v>55</v>
      </c>
      <c r="K841">
        <v>70</v>
      </c>
      <c r="L841">
        <f>MAX(G841,I841)</f>
        <v>65</v>
      </c>
      <c r="M841">
        <f>MIN(H841,J841)</f>
        <v>35</v>
      </c>
      <c r="N841" s="1">
        <f>(F841*2+31)/2+60</f>
        <v>115.5</v>
      </c>
      <c r="O841" s="1">
        <f>(L841*2+31)/2+5</f>
        <v>85.5</v>
      </c>
      <c r="P841" s="1">
        <f>(M841*2+31)/2+5</f>
        <v>55.5</v>
      </c>
      <c r="Q841" s="1">
        <f>N841*P841</f>
        <v>6410.25</v>
      </c>
      <c r="R841" s="1">
        <f>((H841*2+31)/2+5)*N841</f>
        <v>6410.25</v>
      </c>
      <c r="S841" s="1">
        <f>((J841*2+31)/2+5)*N841</f>
        <v>8720.25</v>
      </c>
      <c r="T841" s="1">
        <v>127.36340281769063</v>
      </c>
      <c r="U841" s="1">
        <f>IF(T841&lt;200, 0, T841)</f>
        <v>0</v>
      </c>
      <c r="V841" s="5">
        <f>U841*O841</f>
        <v>0</v>
      </c>
      <c r="W841" s="2">
        <f>Q841/(constants!$B$1 * constants!$B$2 * (110/250) * AVERAGE(0.8, 1) * 1.5)</f>
        <v>0.98212530509872698</v>
      </c>
      <c r="X841" s="3">
        <v>0.3720836584784184</v>
      </c>
      <c r="Y841" s="1">
        <f>(W841+X841)*O841</f>
        <v>115.78486638584594</v>
      </c>
      <c r="Z841" s="7">
        <v>1.1000000000000001</v>
      </c>
      <c r="AA841" s="7">
        <v>1</v>
      </c>
      <c r="AB841" s="1">
        <f>Y841*Z841*AA841</f>
        <v>127.36335302443055</v>
      </c>
      <c r="AC841" t="str">
        <f>CONCATENATE("https://wiki.52poke.com/wiki/", B841)</f>
        <v>https://wiki.52poke.com/wiki/木守宫</v>
      </c>
      <c r="AD841" s="6">
        <f>(T841-AB841)^2</f>
        <v>2.4793687489113558E-9</v>
      </c>
      <c r="AE841" t="str">
        <f>IF(ISNUMBER(SEARCH(AE$1,$D841)),"T","")</f>
        <v/>
      </c>
      <c r="AF841" t="str">
        <f>IF(ISNUMBER(SEARCH(AF$1,$D841)),"T","")</f>
        <v/>
      </c>
      <c r="AG841" t="str">
        <f>IF(ISNUMBER(SEARCH(AG$1,$D841)),"T","")</f>
        <v/>
      </c>
      <c r="AH841" t="str">
        <f>IF(ISNUMBER(SEARCH(AH$1,$D841)),"T","")</f>
        <v>T</v>
      </c>
      <c r="AI841" t="str">
        <f>IF(ISNUMBER(SEARCH(AI$1,$D841)),"T","")</f>
        <v/>
      </c>
      <c r="AJ841" t="str">
        <f>IF(ISNUMBER(SEARCH(AJ$1,$D841)),"T","")</f>
        <v/>
      </c>
      <c r="AK841" t="str">
        <f>IF(ISNUMBER(SEARCH(AK$1,$D841)),"T","")</f>
        <v/>
      </c>
      <c r="AL841" t="str">
        <f>IF(ISNUMBER(SEARCH(AL$1,$D841)),"T","")</f>
        <v/>
      </c>
      <c r="AM841" t="str">
        <f>IF(ISNUMBER(SEARCH(AM$1,$D841)),"T","")</f>
        <v/>
      </c>
      <c r="AN841" t="str">
        <f>IF(ISNUMBER(SEARCH(AN$1,$D841)),"T","")</f>
        <v/>
      </c>
      <c r="AO841" t="str">
        <f>IF(ISNUMBER(SEARCH(AO$1,$D841)),"T","")</f>
        <v/>
      </c>
      <c r="AP841" t="str">
        <f>IF(ISNUMBER(SEARCH(AP$1,$D841)),"T","")</f>
        <v/>
      </c>
      <c r="AQ841" t="str">
        <f>IF(ISNUMBER(SEARCH(AQ$1,$D841)),"T","")</f>
        <v/>
      </c>
      <c r="AR841" t="str">
        <f>IF(ISNUMBER(SEARCH(AR$1,$D841)),"T","")</f>
        <v/>
      </c>
      <c r="AS841" t="str">
        <f>IF(ISNUMBER(SEARCH(AS$1,$D841)),"T","")</f>
        <v/>
      </c>
      <c r="AT841" t="str">
        <f>IF(ISNUMBER(SEARCH(AT$1,$D841)),"T","")</f>
        <v/>
      </c>
      <c r="AU841" t="str">
        <f>IF(ISNUMBER(SEARCH(AU$1,$D841)),"T","")</f>
        <v/>
      </c>
      <c r="AV841" t="str">
        <f>IF(ISNUMBER(SEARCH(AV$1,$D841)),"T","")</f>
        <v/>
      </c>
    </row>
    <row r="842" spans="1:48" x14ac:dyDescent="0.85">
      <c r="A842">
        <v>155</v>
      </c>
      <c r="B842" t="s">
        <v>373</v>
      </c>
      <c r="C842" t="s">
        <v>374</v>
      </c>
      <c r="D842" t="s">
        <v>17</v>
      </c>
      <c r="E842">
        <v>2</v>
      </c>
      <c r="F842">
        <v>39</v>
      </c>
      <c r="G842">
        <v>52</v>
      </c>
      <c r="H842">
        <v>43</v>
      </c>
      <c r="I842">
        <v>60</v>
      </c>
      <c r="J842">
        <v>50</v>
      </c>
      <c r="K842">
        <v>65</v>
      </c>
      <c r="L842">
        <f>MAX(G842,I842)</f>
        <v>60</v>
      </c>
      <c r="M842">
        <f>MIN(H842,J842)</f>
        <v>43</v>
      </c>
      <c r="N842" s="1">
        <f>(F842*2+31)/2+60</f>
        <v>114.5</v>
      </c>
      <c r="O842" s="1">
        <f>(L842*2+31)/2+5</f>
        <v>80.5</v>
      </c>
      <c r="P842" s="1">
        <f>(M842*2+31)/2+5</f>
        <v>63.5</v>
      </c>
      <c r="Q842" s="1">
        <f>N842*P842</f>
        <v>7270.75</v>
      </c>
      <c r="R842" s="1">
        <f>((H842*2+31)/2+5)*N842</f>
        <v>7270.75</v>
      </c>
      <c r="S842" s="1">
        <f>((J842*2+31)/2+5)*N842</f>
        <v>8072.25</v>
      </c>
      <c r="T842" s="1">
        <v>127.24480160604936</v>
      </c>
      <c r="U842" s="1">
        <f>IF(T842&lt;200, 0, T842)</f>
        <v>0</v>
      </c>
      <c r="V842" s="5">
        <f>U842*O842</f>
        <v>0</v>
      </c>
      <c r="W842" s="2">
        <f>Q842/(constants!$B$1 * constants!$B$2 * (110/250) * AVERAGE(0.8, 1) * 1.5)</f>
        <v>1.1139639736432385</v>
      </c>
      <c r="X842" s="3">
        <v>0.32301793975492887</v>
      </c>
      <c r="Y842" s="1">
        <f>(W842+X842)*O842</f>
        <v>115.67704402855247</v>
      </c>
      <c r="Z842" s="7">
        <v>1.1000000000000001</v>
      </c>
      <c r="AA842" s="7">
        <v>1</v>
      </c>
      <c r="AB842" s="1">
        <f>Y842*Z842*AA842</f>
        <v>127.24474843140773</v>
      </c>
      <c r="AC842" t="str">
        <f>CONCATENATE("https://wiki.52poke.com/wiki/", B842)</f>
        <v>https://wiki.52poke.com/wiki/火球鼠</v>
      </c>
      <c r="AD842" s="6">
        <f>(T842-AB842)^2</f>
        <v>2.8275425130828014E-9</v>
      </c>
      <c r="AE842" t="str">
        <f>IF(ISNUMBER(SEARCH(AE$1,$D842)),"T","")</f>
        <v/>
      </c>
      <c r="AF842" t="str">
        <f>IF(ISNUMBER(SEARCH(AF$1,$D842)),"T","")</f>
        <v>T</v>
      </c>
      <c r="AG842" t="str">
        <f>IF(ISNUMBER(SEARCH(AG$1,$D842)),"T","")</f>
        <v/>
      </c>
      <c r="AH842" t="str">
        <f>IF(ISNUMBER(SEARCH(AH$1,$D842)),"T","")</f>
        <v/>
      </c>
      <c r="AI842" t="str">
        <f>IF(ISNUMBER(SEARCH(AI$1,$D842)),"T","")</f>
        <v/>
      </c>
      <c r="AJ842" t="str">
        <f>IF(ISNUMBER(SEARCH(AJ$1,$D842)),"T","")</f>
        <v/>
      </c>
      <c r="AK842" t="str">
        <f>IF(ISNUMBER(SEARCH(AK$1,$D842)),"T","")</f>
        <v/>
      </c>
      <c r="AL842" t="str">
        <f>IF(ISNUMBER(SEARCH(AL$1,$D842)),"T","")</f>
        <v/>
      </c>
      <c r="AM842" t="str">
        <f>IF(ISNUMBER(SEARCH(AM$1,$D842)),"T","")</f>
        <v/>
      </c>
      <c r="AN842" t="str">
        <f>IF(ISNUMBER(SEARCH(AN$1,$D842)),"T","")</f>
        <v/>
      </c>
      <c r="AO842" t="str">
        <f>IF(ISNUMBER(SEARCH(AO$1,$D842)),"T","")</f>
        <v/>
      </c>
      <c r="AP842" t="str">
        <f>IF(ISNUMBER(SEARCH(AP$1,$D842)),"T","")</f>
        <v/>
      </c>
      <c r="AQ842" t="str">
        <f>IF(ISNUMBER(SEARCH(AQ$1,$D842)),"T","")</f>
        <v/>
      </c>
      <c r="AR842" t="str">
        <f>IF(ISNUMBER(SEARCH(AR$1,$D842)),"T","")</f>
        <v/>
      </c>
      <c r="AS842" t="str">
        <f>IF(ISNUMBER(SEARCH(AS$1,$D842)),"T","")</f>
        <v/>
      </c>
      <c r="AT842" t="str">
        <f>IF(ISNUMBER(SEARCH(AT$1,$D842)),"T","")</f>
        <v/>
      </c>
      <c r="AU842" t="str">
        <f>IF(ISNUMBER(SEARCH(AU$1,$D842)),"T","")</f>
        <v/>
      </c>
      <c r="AV842" t="str">
        <f>IF(ISNUMBER(SEARCH(AV$1,$D842)),"T","")</f>
        <v/>
      </c>
    </row>
    <row r="843" spans="1:48" x14ac:dyDescent="0.85">
      <c r="A843">
        <v>572</v>
      </c>
      <c r="B843" t="s">
        <v>1274</v>
      </c>
      <c r="C843" t="s">
        <v>1275</v>
      </c>
      <c r="D843" t="s">
        <v>265</v>
      </c>
      <c r="E843">
        <v>5</v>
      </c>
      <c r="F843">
        <v>55</v>
      </c>
      <c r="G843">
        <v>50</v>
      </c>
      <c r="H843">
        <v>40</v>
      </c>
      <c r="I843">
        <v>40</v>
      </c>
      <c r="J843">
        <v>40</v>
      </c>
      <c r="K843">
        <v>75</v>
      </c>
      <c r="L843">
        <f>MAX(G843,I843)</f>
        <v>50</v>
      </c>
      <c r="M843">
        <f>MIN(H843,J843)</f>
        <v>40</v>
      </c>
      <c r="N843" s="1">
        <f>(F843*2+31)/2+60</f>
        <v>130.5</v>
      </c>
      <c r="O843" s="1">
        <f>(L843*2+31)/2+5</f>
        <v>70.5</v>
      </c>
      <c r="P843" s="1">
        <f>(M843*2+31)/2+5</f>
        <v>60.5</v>
      </c>
      <c r="Q843" s="1">
        <f>N843*P843</f>
        <v>7895.25</v>
      </c>
      <c r="R843" s="1">
        <f>((H843*2+31)/2+5)*N843</f>
        <v>7895.25</v>
      </c>
      <c r="S843" s="1">
        <f>((J843*2+31)/2+5)*N843</f>
        <v>7895.25</v>
      </c>
      <c r="T843" s="1">
        <v>126.78661002608675</v>
      </c>
      <c r="U843" s="1">
        <f>IF(T843&lt;200, 0, T843)</f>
        <v>0</v>
      </c>
      <c r="V843" s="5">
        <f>U843*O843</f>
        <v>0</v>
      </c>
      <c r="W843" s="2">
        <f>Q843/(constants!$B$1 * constants!$B$2 * (110/250) * AVERAGE(0.8, 1) * 1.5)</f>
        <v>1.2096446807972738</v>
      </c>
      <c r="X843" s="3">
        <v>0.42525615037065756</v>
      </c>
      <c r="Y843" s="1">
        <f>(W843+X843)*O843</f>
        <v>115.26050859733917</v>
      </c>
      <c r="Z843" s="7">
        <v>1.1000000000000001</v>
      </c>
      <c r="AA843" s="7">
        <v>1</v>
      </c>
      <c r="AB843" s="1">
        <f>Y843*Z843*AA843</f>
        <v>126.7865594570731</v>
      </c>
      <c r="AC843" t="str">
        <f>CONCATENATE("https://wiki.52poke.com/wiki/", B843)</f>
        <v>https://wiki.52poke.com/wiki/泡沫栗鼠</v>
      </c>
      <c r="AD843" s="6">
        <f>(T843-AB843)^2</f>
        <v>2.5572251417442308E-9</v>
      </c>
      <c r="AE843" t="str">
        <f>IF(ISNUMBER(SEARCH(AE$1,$D843)),"T","")</f>
        <v>T</v>
      </c>
      <c r="AF843" t="str">
        <f>IF(ISNUMBER(SEARCH(AF$1,$D843)),"T","")</f>
        <v/>
      </c>
      <c r="AG843" t="str">
        <f>IF(ISNUMBER(SEARCH(AG$1,$D843)),"T","")</f>
        <v/>
      </c>
      <c r="AH843" t="str">
        <f>IF(ISNUMBER(SEARCH(AH$1,$D843)),"T","")</f>
        <v/>
      </c>
      <c r="AI843" t="str">
        <f>IF(ISNUMBER(SEARCH(AI$1,$D843)),"T","")</f>
        <v/>
      </c>
      <c r="AJ843" t="str">
        <f>IF(ISNUMBER(SEARCH(AJ$1,$D843)),"T","")</f>
        <v/>
      </c>
      <c r="AK843" t="str">
        <f>IF(ISNUMBER(SEARCH(AK$1,$D843)),"T","")</f>
        <v/>
      </c>
      <c r="AL843" t="str">
        <f>IF(ISNUMBER(SEARCH(AL$1,$D843)),"T","")</f>
        <v/>
      </c>
      <c r="AM843" t="str">
        <f>IF(ISNUMBER(SEARCH(AM$1,$D843)),"T","")</f>
        <v/>
      </c>
      <c r="AN843" t="str">
        <f>IF(ISNUMBER(SEARCH(AN$1,$D843)),"T","")</f>
        <v/>
      </c>
      <c r="AO843" t="str">
        <f>IF(ISNUMBER(SEARCH(AO$1,$D843)),"T","")</f>
        <v/>
      </c>
      <c r="AP843" t="str">
        <f>IF(ISNUMBER(SEARCH(AP$1,$D843)),"T","")</f>
        <v/>
      </c>
      <c r="AQ843" t="str">
        <f>IF(ISNUMBER(SEARCH(AQ$1,$D843)),"T","")</f>
        <v/>
      </c>
      <c r="AR843" t="str">
        <f>IF(ISNUMBER(SEARCH(AR$1,$D843)),"T","")</f>
        <v/>
      </c>
      <c r="AS843" t="str">
        <f>IF(ISNUMBER(SEARCH(AS$1,$D843)),"T","")</f>
        <v/>
      </c>
      <c r="AT843" t="str">
        <f>IF(ISNUMBER(SEARCH(AT$1,$D843)),"T","")</f>
        <v/>
      </c>
      <c r="AU843" t="str">
        <f>IF(ISNUMBER(SEARCH(AU$1,$D843)),"T","")</f>
        <v/>
      </c>
      <c r="AV843" t="str">
        <f>IF(ISNUMBER(SEARCH(AV$1,$D843)),"T","")</f>
        <v/>
      </c>
    </row>
    <row r="844" spans="1:48" x14ac:dyDescent="0.85">
      <c r="A844">
        <v>963</v>
      </c>
      <c r="B844" t="s">
        <v>2126</v>
      </c>
      <c r="C844" t="s">
        <v>2127</v>
      </c>
      <c r="D844" t="s">
        <v>25</v>
      </c>
      <c r="E844">
        <v>9</v>
      </c>
      <c r="F844">
        <v>70</v>
      </c>
      <c r="G844">
        <v>45</v>
      </c>
      <c r="H844">
        <v>40</v>
      </c>
      <c r="I844">
        <v>45</v>
      </c>
      <c r="J844">
        <v>40</v>
      </c>
      <c r="K844">
        <v>75</v>
      </c>
      <c r="L844">
        <f>MAX(G844,I844)</f>
        <v>45</v>
      </c>
      <c r="M844">
        <f>MIN(H844,J844)</f>
        <v>40</v>
      </c>
      <c r="N844" s="1">
        <f>(F844*2+31)/2+60</f>
        <v>145.5</v>
      </c>
      <c r="O844" s="1">
        <f>(L844*2+31)/2+5</f>
        <v>65.5</v>
      </c>
      <c r="P844" s="1">
        <f>(M844*2+31)/2+5</f>
        <v>60.5</v>
      </c>
      <c r="Q844" s="1">
        <f>N844*P844</f>
        <v>8802.75</v>
      </c>
      <c r="R844" s="1">
        <f>((H844*2+31)/2+5)*N844</f>
        <v>8802.75</v>
      </c>
      <c r="S844" s="1">
        <f>((J844*2+31)/2+5)*N844</f>
        <v>8802.75</v>
      </c>
      <c r="T844" s="1">
        <v>126.70735474563386</v>
      </c>
      <c r="U844" s="1">
        <f>IF(T844&lt;200, 0, T844)</f>
        <v>0</v>
      </c>
      <c r="V844" s="5">
        <f>U844*O844</f>
        <v>0</v>
      </c>
      <c r="W844" s="2">
        <f>Q844/(constants!$B$1 * constants!$B$2 * (110/250) * AVERAGE(0.8, 1) * 1.5)</f>
        <v>1.348684299279719</v>
      </c>
      <c r="X844" s="3">
        <v>0.40991809298649817</v>
      </c>
      <c r="Y844" s="1">
        <f>(W844+X844)*O844</f>
        <v>115.18845669343722</v>
      </c>
      <c r="Z844" s="7">
        <v>1.1000000000000001</v>
      </c>
      <c r="AA844" s="7">
        <v>1</v>
      </c>
      <c r="AB844" s="1">
        <f>Y844*Z844*AA844</f>
        <v>126.70730236278095</v>
      </c>
      <c r="AC844" t="str">
        <f>CONCATENATE("https://wiki.52poke.com/wiki/", B844)</f>
        <v>https://wiki.52poke.com/wiki/波普海豚</v>
      </c>
      <c r="AD844" s="6">
        <f>(T844-AB844)^2</f>
        <v>2.7439632794075739E-9</v>
      </c>
      <c r="AE844" t="str">
        <f>IF(ISNUMBER(SEARCH(AE$1,$D844)),"T","")</f>
        <v/>
      </c>
      <c r="AF844" t="str">
        <f>IF(ISNUMBER(SEARCH(AF$1,$D844)),"T","")</f>
        <v/>
      </c>
      <c r="AG844" t="str">
        <f>IF(ISNUMBER(SEARCH(AG$1,$D844)),"T","")</f>
        <v>T</v>
      </c>
      <c r="AH844" t="str">
        <f>IF(ISNUMBER(SEARCH(AH$1,$D844)),"T","")</f>
        <v/>
      </c>
      <c r="AI844" t="str">
        <f>IF(ISNUMBER(SEARCH(AI$1,$D844)),"T","")</f>
        <v/>
      </c>
      <c r="AJ844" t="str">
        <f>IF(ISNUMBER(SEARCH(AJ$1,$D844)),"T","")</f>
        <v/>
      </c>
      <c r="AK844" t="str">
        <f>IF(ISNUMBER(SEARCH(AK$1,$D844)),"T","")</f>
        <v/>
      </c>
      <c r="AL844" t="str">
        <f>IF(ISNUMBER(SEARCH(AL$1,$D844)),"T","")</f>
        <v/>
      </c>
      <c r="AM844" t="str">
        <f>IF(ISNUMBER(SEARCH(AM$1,$D844)),"T","")</f>
        <v/>
      </c>
      <c r="AN844" t="str">
        <f>IF(ISNUMBER(SEARCH(AN$1,$D844)),"T","")</f>
        <v/>
      </c>
      <c r="AO844" t="str">
        <f>IF(ISNUMBER(SEARCH(AO$1,$D844)),"T","")</f>
        <v/>
      </c>
      <c r="AP844" t="str">
        <f>IF(ISNUMBER(SEARCH(AP$1,$D844)),"T","")</f>
        <v/>
      </c>
      <c r="AQ844" t="str">
        <f>IF(ISNUMBER(SEARCH(AQ$1,$D844)),"T","")</f>
        <v/>
      </c>
      <c r="AR844" t="str">
        <f>IF(ISNUMBER(SEARCH(AR$1,$D844)),"T","")</f>
        <v/>
      </c>
      <c r="AS844" t="str">
        <f>IF(ISNUMBER(SEARCH(AS$1,$D844)),"T","")</f>
        <v/>
      </c>
      <c r="AT844" t="str">
        <f>IF(ISNUMBER(SEARCH(AT$1,$D844)),"T","")</f>
        <v/>
      </c>
      <c r="AU844" t="str">
        <f>IF(ISNUMBER(SEARCH(AU$1,$D844)),"T","")</f>
        <v/>
      </c>
      <c r="AV844" t="str">
        <f>IF(ISNUMBER(SEARCH(AV$1,$D844)),"T","")</f>
        <v/>
      </c>
    </row>
    <row r="845" spans="1:48" x14ac:dyDescent="0.85">
      <c r="A845">
        <v>86</v>
      </c>
      <c r="B845" t="s">
        <v>211</v>
      </c>
      <c r="C845" t="s">
        <v>212</v>
      </c>
      <c r="D845" t="s">
        <v>25</v>
      </c>
      <c r="E845">
        <v>1</v>
      </c>
      <c r="F845">
        <v>65</v>
      </c>
      <c r="G845">
        <v>45</v>
      </c>
      <c r="H845">
        <v>55</v>
      </c>
      <c r="I845">
        <v>45</v>
      </c>
      <c r="J845">
        <v>70</v>
      </c>
      <c r="K845">
        <v>45</v>
      </c>
      <c r="L845">
        <f>MAX(G845,I845)</f>
        <v>45</v>
      </c>
      <c r="M845">
        <f>MIN(H845,J845)</f>
        <v>55</v>
      </c>
      <c r="N845" s="1">
        <f>(F845*2+31)/2+60</f>
        <v>140.5</v>
      </c>
      <c r="O845" s="1">
        <f>(L845*2+31)/2+5</f>
        <v>65.5</v>
      </c>
      <c r="P845" s="1">
        <f>(M845*2+31)/2+5</f>
        <v>75.5</v>
      </c>
      <c r="Q845" s="1">
        <f>N845*P845</f>
        <v>10607.75</v>
      </c>
      <c r="R845" s="1">
        <f>((H845*2+31)/2+5)*N845</f>
        <v>10607.75</v>
      </c>
      <c r="S845" s="1">
        <f>((J845*2+31)/2+5)*N845</f>
        <v>12715.25</v>
      </c>
      <c r="T845" s="1">
        <v>126.64740660371973</v>
      </c>
      <c r="U845" s="1">
        <f>IF(T845&lt;200, 0, T845)</f>
        <v>0</v>
      </c>
      <c r="V845" s="5">
        <f>U845*O845</f>
        <v>0</v>
      </c>
      <c r="W845" s="2">
        <f>Q845/(constants!$B$1 * constants!$B$2 * (110/250) * AVERAGE(0.8, 1) * 1.5)</f>
        <v>1.6252314192365387</v>
      </c>
      <c r="X845" s="3">
        <v>0.13253878867166358</v>
      </c>
      <c r="Y845" s="1">
        <f>(W845+X845)*O845</f>
        <v>115.13394861798724</v>
      </c>
      <c r="Z845" s="7">
        <v>1.1000000000000001</v>
      </c>
      <c r="AA845" s="7">
        <v>1</v>
      </c>
      <c r="AB845" s="1">
        <f>Y845*Z845*AA845</f>
        <v>126.64734347978597</v>
      </c>
      <c r="AC845" t="str">
        <f>CONCATENATE("https://wiki.52poke.com/wiki/", B845)</f>
        <v>https://wiki.52poke.com/wiki/小海狮</v>
      </c>
      <c r="AD845" s="6">
        <f>(T845-AB845)^2</f>
        <v>3.9846310128968703E-9</v>
      </c>
      <c r="AE845" t="str">
        <f>IF(ISNUMBER(SEARCH(AE$1,$D845)),"T","")</f>
        <v/>
      </c>
      <c r="AF845" t="str">
        <f>IF(ISNUMBER(SEARCH(AF$1,$D845)),"T","")</f>
        <v/>
      </c>
      <c r="AG845" t="str">
        <f>IF(ISNUMBER(SEARCH(AG$1,$D845)),"T","")</f>
        <v>T</v>
      </c>
      <c r="AH845" t="str">
        <f>IF(ISNUMBER(SEARCH(AH$1,$D845)),"T","")</f>
        <v/>
      </c>
      <c r="AI845" t="str">
        <f>IF(ISNUMBER(SEARCH(AI$1,$D845)),"T","")</f>
        <v/>
      </c>
      <c r="AJ845" t="str">
        <f>IF(ISNUMBER(SEARCH(AJ$1,$D845)),"T","")</f>
        <v/>
      </c>
      <c r="AK845" t="str">
        <f>IF(ISNUMBER(SEARCH(AK$1,$D845)),"T","")</f>
        <v/>
      </c>
      <c r="AL845" t="str">
        <f>IF(ISNUMBER(SEARCH(AL$1,$D845)),"T","")</f>
        <v/>
      </c>
      <c r="AM845" t="str">
        <f>IF(ISNUMBER(SEARCH(AM$1,$D845)),"T","")</f>
        <v/>
      </c>
      <c r="AN845" t="str">
        <f>IF(ISNUMBER(SEARCH(AN$1,$D845)),"T","")</f>
        <v/>
      </c>
      <c r="AO845" t="str">
        <f>IF(ISNUMBER(SEARCH(AO$1,$D845)),"T","")</f>
        <v/>
      </c>
      <c r="AP845" t="str">
        <f>IF(ISNUMBER(SEARCH(AP$1,$D845)),"T","")</f>
        <v/>
      </c>
      <c r="AQ845" t="str">
        <f>IF(ISNUMBER(SEARCH(AQ$1,$D845)),"T","")</f>
        <v/>
      </c>
      <c r="AR845" t="str">
        <f>IF(ISNUMBER(SEARCH(AR$1,$D845)),"T","")</f>
        <v/>
      </c>
      <c r="AS845" t="str">
        <f>IF(ISNUMBER(SEARCH(AS$1,$D845)),"T","")</f>
        <v/>
      </c>
      <c r="AT845" t="str">
        <f>IF(ISNUMBER(SEARCH(AT$1,$D845)),"T","")</f>
        <v/>
      </c>
      <c r="AU845" t="str">
        <f>IF(ISNUMBER(SEARCH(AU$1,$D845)),"T","")</f>
        <v/>
      </c>
      <c r="AV845" t="str">
        <f>IF(ISNUMBER(SEARCH(AV$1,$D845)),"T","")</f>
        <v/>
      </c>
    </row>
    <row r="846" spans="1:48" x14ac:dyDescent="0.85">
      <c r="A846">
        <v>98</v>
      </c>
      <c r="B846" t="s">
        <v>239</v>
      </c>
      <c r="C846" t="s">
        <v>240</v>
      </c>
      <c r="D846" t="s">
        <v>25</v>
      </c>
      <c r="E846">
        <v>1</v>
      </c>
      <c r="F846">
        <v>30</v>
      </c>
      <c r="G846">
        <v>105</v>
      </c>
      <c r="H846">
        <v>90</v>
      </c>
      <c r="I846">
        <v>25</v>
      </c>
      <c r="J846">
        <v>25</v>
      </c>
      <c r="K846">
        <v>50</v>
      </c>
      <c r="L846">
        <f>MAX(G846,I846)</f>
        <v>105</v>
      </c>
      <c r="M846">
        <f>MIN(H846,J846)</f>
        <v>25</v>
      </c>
      <c r="N846" s="1">
        <f>(F846*2+31)/2+60</f>
        <v>105.5</v>
      </c>
      <c r="O846" s="1">
        <f>(L846*2+31)/2+5</f>
        <v>125.5</v>
      </c>
      <c r="P846" s="1">
        <f>(M846*2+31)/2+5</f>
        <v>45.5</v>
      </c>
      <c r="Q846" s="1">
        <f>N846*P846</f>
        <v>4800.25</v>
      </c>
      <c r="R846" s="1">
        <f>((H846*2+31)/2+5)*N846</f>
        <v>11657.75</v>
      </c>
      <c r="S846" s="1">
        <f>((J846*2+31)/2+5)*N846</f>
        <v>4800.25</v>
      </c>
      <c r="T846" s="1">
        <v>126.5949488697635</v>
      </c>
      <c r="U846" s="1">
        <f>IF(T846&lt;200, 0, T846)</f>
        <v>0</v>
      </c>
      <c r="V846" s="5">
        <f>U846*O846</f>
        <v>0</v>
      </c>
      <c r="W846" s="2">
        <f>Q846/(constants!$B$1 * constants!$B$2 * (110/250) * AVERAGE(0.8, 1) * 1.5)</f>
        <v>0.73545446679929238</v>
      </c>
      <c r="X846" s="3">
        <v>0.18156758418440866</v>
      </c>
      <c r="Y846" s="1">
        <f>(W846+X846)*O846</f>
        <v>115.08626739845448</v>
      </c>
      <c r="Z846" s="7">
        <v>1.1000000000000001</v>
      </c>
      <c r="AA846" s="7">
        <v>1</v>
      </c>
      <c r="AB846" s="1">
        <f>Y846*Z846*AA846</f>
        <v>126.59489413829994</v>
      </c>
      <c r="AC846" t="str">
        <f>CONCATENATE("https://wiki.52poke.com/wiki/", B846)</f>
        <v>https://wiki.52poke.com/wiki/大钳蟹</v>
      </c>
      <c r="AD846" s="6">
        <f>(T846-AB846)^2</f>
        <v>2.9955331038508418E-9</v>
      </c>
      <c r="AE846" t="str">
        <f>IF(ISNUMBER(SEARCH(AE$1,$D846)),"T","")</f>
        <v/>
      </c>
      <c r="AF846" t="str">
        <f>IF(ISNUMBER(SEARCH(AF$1,$D846)),"T","")</f>
        <v/>
      </c>
      <c r="AG846" t="str">
        <f>IF(ISNUMBER(SEARCH(AG$1,$D846)),"T","")</f>
        <v>T</v>
      </c>
      <c r="AH846" t="str">
        <f>IF(ISNUMBER(SEARCH(AH$1,$D846)),"T","")</f>
        <v/>
      </c>
      <c r="AI846" t="str">
        <f>IF(ISNUMBER(SEARCH(AI$1,$D846)),"T","")</f>
        <v/>
      </c>
      <c r="AJ846" t="str">
        <f>IF(ISNUMBER(SEARCH(AJ$1,$D846)),"T","")</f>
        <v/>
      </c>
      <c r="AK846" t="str">
        <f>IF(ISNUMBER(SEARCH(AK$1,$D846)),"T","")</f>
        <v/>
      </c>
      <c r="AL846" t="str">
        <f>IF(ISNUMBER(SEARCH(AL$1,$D846)),"T","")</f>
        <v/>
      </c>
      <c r="AM846" t="str">
        <f>IF(ISNUMBER(SEARCH(AM$1,$D846)),"T","")</f>
        <v/>
      </c>
      <c r="AN846" t="str">
        <f>IF(ISNUMBER(SEARCH(AN$1,$D846)),"T","")</f>
        <v/>
      </c>
      <c r="AO846" t="str">
        <f>IF(ISNUMBER(SEARCH(AO$1,$D846)),"T","")</f>
        <v/>
      </c>
      <c r="AP846" t="str">
        <f>IF(ISNUMBER(SEARCH(AP$1,$D846)),"T","")</f>
        <v/>
      </c>
      <c r="AQ846" t="str">
        <f>IF(ISNUMBER(SEARCH(AQ$1,$D846)),"T","")</f>
        <v/>
      </c>
      <c r="AR846" t="str">
        <f>IF(ISNUMBER(SEARCH(AR$1,$D846)),"T","")</f>
        <v/>
      </c>
      <c r="AS846" t="str">
        <f>IF(ISNUMBER(SEARCH(AS$1,$D846)),"T","")</f>
        <v/>
      </c>
      <c r="AT846" t="str">
        <f>IF(ISNUMBER(SEARCH(AT$1,$D846)),"T","")</f>
        <v/>
      </c>
      <c r="AU846" t="str">
        <f>IF(ISNUMBER(SEARCH(AU$1,$D846)),"T","")</f>
        <v/>
      </c>
      <c r="AV846" t="str">
        <f>IF(ISNUMBER(SEARCH(AV$1,$D846)),"T","")</f>
        <v/>
      </c>
    </row>
    <row r="847" spans="1:48" x14ac:dyDescent="0.85">
      <c r="A847">
        <v>562</v>
      </c>
      <c r="B847" t="s">
        <v>1252</v>
      </c>
      <c r="C847" t="s">
        <v>1254</v>
      </c>
      <c r="D847" t="s">
        <v>1253</v>
      </c>
      <c r="E847">
        <v>5</v>
      </c>
      <c r="F847">
        <v>38</v>
      </c>
      <c r="G847">
        <v>30</v>
      </c>
      <c r="H847">
        <v>85</v>
      </c>
      <c r="I847">
        <v>55</v>
      </c>
      <c r="J847">
        <v>65</v>
      </c>
      <c r="K847">
        <v>30</v>
      </c>
      <c r="L847">
        <f>MAX(G847,I847)</f>
        <v>55</v>
      </c>
      <c r="M847">
        <f>MIN(H847,J847)</f>
        <v>65</v>
      </c>
      <c r="N847" s="1">
        <f>(F847*2+31)/2+60</f>
        <v>113.5</v>
      </c>
      <c r="O847" s="1">
        <f>(L847*2+31)/2+5</f>
        <v>75.5</v>
      </c>
      <c r="P847" s="1">
        <f>(M847*2+31)/2+5</f>
        <v>85.5</v>
      </c>
      <c r="Q847" s="1">
        <f>N847*P847</f>
        <v>9704.25</v>
      </c>
      <c r="R847" s="1">
        <f>((H847*2+31)/2+5)*N847</f>
        <v>11974.25</v>
      </c>
      <c r="S847" s="1">
        <f>((J847*2+31)/2+5)*N847</f>
        <v>9704.25</v>
      </c>
      <c r="T847" s="1">
        <v>126.52509643165777</v>
      </c>
      <c r="U847" s="1">
        <f>IF(T847&lt;200, 0, T847)</f>
        <v>0</v>
      </c>
      <c r="V847" s="5">
        <f>U847*O847</f>
        <v>0</v>
      </c>
      <c r="W847" s="2">
        <f>Q847/(constants!$B$1 * constants!$B$2 * (110/250) * AVERAGE(0.8, 1) * 1.5)</f>
        <v>1.4868046475573218</v>
      </c>
      <c r="X847" s="3">
        <v>3.6675543506034414E-2</v>
      </c>
      <c r="Y847" s="1">
        <f>(W847+X847)*O847</f>
        <v>115.0227544252834</v>
      </c>
      <c r="Z847" s="7">
        <v>1.1000000000000001</v>
      </c>
      <c r="AA847" s="7">
        <v>1</v>
      </c>
      <c r="AB847" s="1">
        <f>Y847*Z847*AA847</f>
        <v>126.52502986781174</v>
      </c>
      <c r="AC847" t="str">
        <f>CONCATENATE("https://wiki.52poke.com/wiki/", B847)</f>
        <v>https://wiki.52poke.com/wiki/哭哭面具</v>
      </c>
      <c r="AD847" s="6">
        <f>(T847-AB847)^2</f>
        <v>4.4307455987473235E-9</v>
      </c>
      <c r="AE847" t="str">
        <f>IF(ISNUMBER(SEARCH(AE$1,$D847)),"T","")</f>
        <v/>
      </c>
      <c r="AF847" t="str">
        <f>IF(ISNUMBER(SEARCH(AF$1,$D847)),"T","")</f>
        <v/>
      </c>
      <c r="AG847" t="str">
        <f>IF(ISNUMBER(SEARCH(AG$1,$D847)),"T","")</f>
        <v/>
      </c>
      <c r="AH847" t="str">
        <f>IF(ISNUMBER(SEARCH(AH$1,$D847)),"T","")</f>
        <v/>
      </c>
      <c r="AI847" t="str">
        <f>IF(ISNUMBER(SEARCH(AI$1,$D847)),"T","")</f>
        <v/>
      </c>
      <c r="AJ847" t="str">
        <f>IF(ISNUMBER(SEARCH(AJ$1,$D847)),"T","")</f>
        <v/>
      </c>
      <c r="AK847" t="str">
        <f>IF(ISNUMBER(SEARCH(AK$1,$D847)),"T","")</f>
        <v/>
      </c>
      <c r="AL847" t="str">
        <f>IF(ISNUMBER(SEARCH(AL$1,$D847)),"T","")</f>
        <v/>
      </c>
      <c r="AM847" t="str">
        <f>IF(ISNUMBER(SEARCH(AM$1,$D847)),"T","")</f>
        <v>T</v>
      </c>
      <c r="AN847" t="str">
        <f>IF(ISNUMBER(SEARCH(AN$1,$D847)),"T","")</f>
        <v/>
      </c>
      <c r="AO847" t="str">
        <f>IF(ISNUMBER(SEARCH(AO$1,$D847)),"T","")</f>
        <v/>
      </c>
      <c r="AP847" t="str">
        <f>IF(ISNUMBER(SEARCH(AP$1,$D847)),"T","")</f>
        <v/>
      </c>
      <c r="AQ847" t="str">
        <f>IF(ISNUMBER(SEARCH(AQ$1,$D847)),"T","")</f>
        <v/>
      </c>
      <c r="AR847" t="str">
        <f>IF(ISNUMBER(SEARCH(AR$1,$D847)),"T","")</f>
        <v>T</v>
      </c>
      <c r="AS847" t="str">
        <f>IF(ISNUMBER(SEARCH(AS$1,$D847)),"T","")</f>
        <v/>
      </c>
      <c r="AT847" t="str">
        <f>IF(ISNUMBER(SEARCH(AT$1,$D847)),"T","")</f>
        <v/>
      </c>
      <c r="AU847" t="str">
        <f>IF(ISNUMBER(SEARCH(AU$1,$D847)),"T","")</f>
        <v/>
      </c>
      <c r="AV847" t="str">
        <f>IF(ISNUMBER(SEARCH(AV$1,$D847)),"T","")</f>
        <v/>
      </c>
    </row>
    <row r="848" spans="1:48" x14ac:dyDescent="0.85">
      <c r="A848">
        <v>390</v>
      </c>
      <c r="B848" t="s">
        <v>888</v>
      </c>
      <c r="C848" t="s">
        <v>889</v>
      </c>
      <c r="D848" t="s">
        <v>17</v>
      </c>
      <c r="E848">
        <v>4</v>
      </c>
      <c r="F848">
        <v>44</v>
      </c>
      <c r="G848">
        <v>58</v>
      </c>
      <c r="H848">
        <v>44</v>
      </c>
      <c r="I848">
        <v>58</v>
      </c>
      <c r="J848">
        <v>44</v>
      </c>
      <c r="K848">
        <v>61</v>
      </c>
      <c r="L848">
        <f>MAX(G848,I848)</f>
        <v>58</v>
      </c>
      <c r="M848">
        <f>MIN(H848,J848)</f>
        <v>44</v>
      </c>
      <c r="N848" s="1">
        <f>(F848*2+31)/2+60</f>
        <v>119.5</v>
      </c>
      <c r="O848" s="1">
        <f>(L848*2+31)/2+5</f>
        <v>78.5</v>
      </c>
      <c r="P848" s="1">
        <f>(M848*2+31)/2+5</f>
        <v>64.5</v>
      </c>
      <c r="Q848" s="1">
        <f>N848*P848</f>
        <v>7707.75</v>
      </c>
      <c r="R848" s="1">
        <f>((H848*2+31)/2+5)*N848</f>
        <v>7707.75</v>
      </c>
      <c r="S848" s="1">
        <f>((J848*2+31)/2+5)*N848</f>
        <v>7707.75</v>
      </c>
      <c r="T848" s="1">
        <v>126.32882579357737</v>
      </c>
      <c r="U848" s="1">
        <f>IF(T848&lt;200, 0, T848)</f>
        <v>0</v>
      </c>
      <c r="V848" s="5">
        <f>U848*O848</f>
        <v>0</v>
      </c>
      <c r="W848" s="2">
        <f>Q848/(constants!$B$1 * constants!$B$2 * (110/250) * AVERAGE(0.8, 1) * 1.5)</f>
        <v>1.1809174868959422</v>
      </c>
      <c r="X848" s="3">
        <v>0.28206769924706143</v>
      </c>
      <c r="Y848" s="1">
        <f>(W848+X848)*O848</f>
        <v>114.84433711222579</v>
      </c>
      <c r="Z848" s="7">
        <v>1.1000000000000001</v>
      </c>
      <c r="AA848" s="7">
        <v>1</v>
      </c>
      <c r="AB848" s="1">
        <f>Y848*Z848*AA848</f>
        <v>126.32877082344838</v>
      </c>
      <c r="AC848" t="str">
        <f>CONCATENATE("https://wiki.52poke.com/wiki/", B848)</f>
        <v>https://wiki.52poke.com/wiki/小火焰猴</v>
      </c>
      <c r="AD848" s="6">
        <f>(T848-AB848)^2</f>
        <v>3.0217150806921279E-9</v>
      </c>
      <c r="AE848" t="str">
        <f>IF(ISNUMBER(SEARCH(AE$1,$D848)),"T","")</f>
        <v/>
      </c>
      <c r="AF848" t="str">
        <f>IF(ISNUMBER(SEARCH(AF$1,$D848)),"T","")</f>
        <v>T</v>
      </c>
      <c r="AG848" t="str">
        <f>IF(ISNUMBER(SEARCH(AG$1,$D848)),"T","")</f>
        <v/>
      </c>
      <c r="AH848" t="str">
        <f>IF(ISNUMBER(SEARCH(AH$1,$D848)),"T","")</f>
        <v/>
      </c>
      <c r="AI848" t="str">
        <f>IF(ISNUMBER(SEARCH(AI$1,$D848)),"T","")</f>
        <v/>
      </c>
      <c r="AJ848" t="str">
        <f>IF(ISNUMBER(SEARCH(AJ$1,$D848)),"T","")</f>
        <v/>
      </c>
      <c r="AK848" t="str">
        <f>IF(ISNUMBER(SEARCH(AK$1,$D848)),"T","")</f>
        <v/>
      </c>
      <c r="AL848" t="str">
        <f>IF(ISNUMBER(SEARCH(AL$1,$D848)),"T","")</f>
        <v/>
      </c>
      <c r="AM848" t="str">
        <f>IF(ISNUMBER(SEARCH(AM$1,$D848)),"T","")</f>
        <v/>
      </c>
      <c r="AN848" t="str">
        <f>IF(ISNUMBER(SEARCH(AN$1,$D848)),"T","")</f>
        <v/>
      </c>
      <c r="AO848" t="str">
        <f>IF(ISNUMBER(SEARCH(AO$1,$D848)),"T","")</f>
        <v/>
      </c>
      <c r="AP848" t="str">
        <f>IF(ISNUMBER(SEARCH(AP$1,$D848)),"T","")</f>
        <v/>
      </c>
      <c r="AQ848" t="str">
        <f>IF(ISNUMBER(SEARCH(AQ$1,$D848)),"T","")</f>
        <v/>
      </c>
      <c r="AR848" t="str">
        <f>IF(ISNUMBER(SEARCH(AR$1,$D848)),"T","")</f>
        <v/>
      </c>
      <c r="AS848" t="str">
        <f>IF(ISNUMBER(SEARCH(AS$1,$D848)),"T","")</f>
        <v/>
      </c>
      <c r="AT848" t="str">
        <f>IF(ISNUMBER(SEARCH(AT$1,$D848)),"T","")</f>
        <v/>
      </c>
      <c r="AU848" t="str">
        <f>IF(ISNUMBER(SEARCH(AU$1,$D848)),"T","")</f>
        <v/>
      </c>
      <c r="AV848" t="str">
        <f>IF(ISNUMBER(SEARCH(AV$1,$D848)),"T","")</f>
        <v/>
      </c>
    </row>
    <row r="849" spans="1:48" x14ac:dyDescent="0.85">
      <c r="A849">
        <v>755</v>
      </c>
      <c r="B849" t="s">
        <v>1676</v>
      </c>
      <c r="C849" t="s">
        <v>1677</v>
      </c>
      <c r="D849" t="s">
        <v>1218</v>
      </c>
      <c r="E849">
        <v>7</v>
      </c>
      <c r="F849">
        <v>40</v>
      </c>
      <c r="G849">
        <v>35</v>
      </c>
      <c r="H849">
        <v>55</v>
      </c>
      <c r="I849">
        <v>65</v>
      </c>
      <c r="J849">
        <v>75</v>
      </c>
      <c r="K849">
        <v>15</v>
      </c>
      <c r="L849">
        <f>MAX(G849,I849)</f>
        <v>65</v>
      </c>
      <c r="M849">
        <f>MIN(H849,J849)</f>
        <v>55</v>
      </c>
      <c r="N849" s="1">
        <f>(F849*2+31)/2+60</f>
        <v>115.5</v>
      </c>
      <c r="O849" s="1">
        <f>(L849*2+31)/2+5</f>
        <v>85.5</v>
      </c>
      <c r="P849" s="1">
        <f>(M849*2+31)/2+5</f>
        <v>75.5</v>
      </c>
      <c r="Q849" s="1">
        <f>N849*P849</f>
        <v>8720.25</v>
      </c>
      <c r="R849" s="1">
        <f>((H849*2+31)/2+5)*N849</f>
        <v>8720.25</v>
      </c>
      <c r="S849" s="1">
        <f>((J849*2+31)/2+5)*N849</f>
        <v>11030.25</v>
      </c>
      <c r="T849" s="1">
        <v>126.10546593003687</v>
      </c>
      <c r="U849" s="1">
        <f>IF(T849&lt;200, 0, T849)</f>
        <v>0</v>
      </c>
      <c r="V849" s="5">
        <f>U849*O849</f>
        <v>0</v>
      </c>
      <c r="W849" s="2">
        <f>Q849/(constants!$B$1 * constants!$B$2 * (110/250) * AVERAGE(0.8, 1) * 1.5)</f>
        <v>1.3360443339631332</v>
      </c>
      <c r="X849" s="3">
        <v>4.7892459758315242E-3</v>
      </c>
      <c r="Y849" s="1">
        <f>(W849+X849)*O849</f>
        <v>114.64127108478149</v>
      </c>
      <c r="Z849" s="7">
        <v>1.1000000000000001</v>
      </c>
      <c r="AA849" s="7">
        <v>1</v>
      </c>
      <c r="AB849" s="1">
        <f>Y849*Z849*AA849</f>
        <v>126.10539819325966</v>
      </c>
      <c r="AC849" t="str">
        <f>CONCATENATE("https://wiki.52poke.com/wiki/", B849)</f>
        <v>https://wiki.52poke.com/wiki/睡睡菇</v>
      </c>
      <c r="AD849" s="6">
        <f>(T849-AB849)^2</f>
        <v>4.5882709869706139E-9</v>
      </c>
      <c r="AE849" t="str">
        <f>IF(ISNUMBER(SEARCH(AE$1,$D849)),"T","")</f>
        <v/>
      </c>
      <c r="AF849" t="str">
        <f>IF(ISNUMBER(SEARCH(AF$1,$D849)),"T","")</f>
        <v/>
      </c>
      <c r="AG849" t="str">
        <f>IF(ISNUMBER(SEARCH(AG$1,$D849)),"T","")</f>
        <v/>
      </c>
      <c r="AH849" t="str">
        <f>IF(ISNUMBER(SEARCH(AH$1,$D849)),"T","")</f>
        <v>T</v>
      </c>
      <c r="AI849" t="str">
        <f>IF(ISNUMBER(SEARCH(AI$1,$D849)),"T","")</f>
        <v/>
      </c>
      <c r="AJ849" t="str">
        <f>IF(ISNUMBER(SEARCH(AJ$1,$D849)),"T","")</f>
        <v/>
      </c>
      <c r="AK849" t="str">
        <f>IF(ISNUMBER(SEARCH(AK$1,$D849)),"T","")</f>
        <v/>
      </c>
      <c r="AL849" t="str">
        <f>IF(ISNUMBER(SEARCH(AL$1,$D849)),"T","")</f>
        <v/>
      </c>
      <c r="AM849" t="str">
        <f>IF(ISNUMBER(SEARCH(AM$1,$D849)),"T","")</f>
        <v/>
      </c>
      <c r="AN849" t="str">
        <f>IF(ISNUMBER(SEARCH(AN$1,$D849)),"T","")</f>
        <v/>
      </c>
      <c r="AO849" t="str">
        <f>IF(ISNUMBER(SEARCH(AO$1,$D849)),"T","")</f>
        <v/>
      </c>
      <c r="AP849" t="str">
        <f>IF(ISNUMBER(SEARCH(AP$1,$D849)),"T","")</f>
        <v/>
      </c>
      <c r="AQ849" t="str">
        <f>IF(ISNUMBER(SEARCH(AQ$1,$D849)),"T","")</f>
        <v/>
      </c>
      <c r="AR849" t="str">
        <f>IF(ISNUMBER(SEARCH(AR$1,$D849)),"T","")</f>
        <v/>
      </c>
      <c r="AS849" t="str">
        <f>IF(ISNUMBER(SEARCH(AS$1,$D849)),"T","")</f>
        <v/>
      </c>
      <c r="AT849" t="str">
        <f>IF(ISNUMBER(SEARCH(AT$1,$D849)),"T","")</f>
        <v/>
      </c>
      <c r="AU849" t="str">
        <f>IF(ISNUMBER(SEARCH(AU$1,$D849)),"T","")</f>
        <v/>
      </c>
      <c r="AV849" t="str">
        <f>IF(ISNUMBER(SEARCH(AV$1,$D849)),"T","")</f>
        <v>T</v>
      </c>
    </row>
    <row r="850" spans="1:48" x14ac:dyDescent="0.85">
      <c r="A850">
        <v>147</v>
      </c>
      <c r="B850" t="s">
        <v>355</v>
      </c>
      <c r="C850" t="s">
        <v>357</v>
      </c>
      <c r="D850" t="s">
        <v>356</v>
      </c>
      <c r="E850">
        <v>1</v>
      </c>
      <c r="F850">
        <v>41</v>
      </c>
      <c r="G850">
        <v>64</v>
      </c>
      <c r="H850">
        <v>45</v>
      </c>
      <c r="I850">
        <v>50</v>
      </c>
      <c r="J850">
        <v>50</v>
      </c>
      <c r="K850">
        <v>50</v>
      </c>
      <c r="L850">
        <f>MAX(G850,I850)</f>
        <v>64</v>
      </c>
      <c r="M850">
        <f>MIN(H850,J850)</f>
        <v>45</v>
      </c>
      <c r="N850" s="1">
        <f>(F850*2+31)/2+60</f>
        <v>116.5</v>
      </c>
      <c r="O850" s="1">
        <f>(L850*2+31)/2+5</f>
        <v>84.5</v>
      </c>
      <c r="P850" s="1">
        <f>(M850*2+31)/2+5</f>
        <v>65.5</v>
      </c>
      <c r="Q850" s="1">
        <f>N850*P850</f>
        <v>7630.75</v>
      </c>
      <c r="R850" s="1">
        <f>((H850*2+31)/2+5)*N850</f>
        <v>7630.75</v>
      </c>
      <c r="S850" s="1">
        <f>((J850*2+31)/2+5)*N850</f>
        <v>8213.25</v>
      </c>
      <c r="T850" s="1">
        <v>125.54648681303289</v>
      </c>
      <c r="U850" s="1">
        <f>IF(T850&lt;200, 0, T850)</f>
        <v>0</v>
      </c>
      <c r="V850" s="5">
        <f>U850*O850</f>
        <v>0</v>
      </c>
      <c r="W850" s="2">
        <f>Q850/(constants!$B$1 * constants!$B$2 * (110/250) * AVERAGE(0.8, 1) * 1.5)</f>
        <v>1.1691201859337952</v>
      </c>
      <c r="X850" s="3">
        <v>0.18156758418440866</v>
      </c>
      <c r="Y850" s="1">
        <f>(W850+X850)*O850</f>
        <v>114.13311657498822</v>
      </c>
      <c r="Z850" s="7">
        <v>1.1000000000000001</v>
      </c>
      <c r="AA850" s="7">
        <v>1</v>
      </c>
      <c r="AB850" s="1">
        <f>Y850*Z850*AA850</f>
        <v>125.54642823248706</v>
      </c>
      <c r="AC850" t="str">
        <f>CONCATENATE("https://wiki.52poke.com/wiki/", B850)</f>
        <v>https://wiki.52poke.com/wiki/迷你龙</v>
      </c>
      <c r="AD850" s="6">
        <f>(T850-AB850)^2</f>
        <v>3.4316803492425883E-9</v>
      </c>
      <c r="AE850" t="str">
        <f>IF(ISNUMBER(SEARCH(AE$1,$D850)),"T","")</f>
        <v/>
      </c>
      <c r="AF850" t="str">
        <f>IF(ISNUMBER(SEARCH(AF$1,$D850)),"T","")</f>
        <v/>
      </c>
      <c r="AG850" t="str">
        <f>IF(ISNUMBER(SEARCH(AG$1,$D850)),"T","")</f>
        <v/>
      </c>
      <c r="AH850" t="str">
        <f>IF(ISNUMBER(SEARCH(AH$1,$D850)),"T","")</f>
        <v/>
      </c>
      <c r="AI850" t="str">
        <f>IF(ISNUMBER(SEARCH(AI$1,$D850)),"T","")</f>
        <v/>
      </c>
      <c r="AJ850" t="str">
        <f>IF(ISNUMBER(SEARCH(AJ$1,$D850)),"T","")</f>
        <v/>
      </c>
      <c r="AK850" t="str">
        <f>IF(ISNUMBER(SEARCH(AK$1,$D850)),"T","")</f>
        <v/>
      </c>
      <c r="AL850" t="str">
        <f>IF(ISNUMBER(SEARCH(AL$1,$D850)),"T","")</f>
        <v/>
      </c>
      <c r="AM850" t="str">
        <f>IF(ISNUMBER(SEARCH(AM$1,$D850)),"T","")</f>
        <v/>
      </c>
      <c r="AN850" t="str">
        <f>IF(ISNUMBER(SEARCH(AN$1,$D850)),"T","")</f>
        <v/>
      </c>
      <c r="AO850" t="str">
        <f>IF(ISNUMBER(SEARCH(AO$1,$D850)),"T","")</f>
        <v/>
      </c>
      <c r="AP850" t="str">
        <f>IF(ISNUMBER(SEARCH(AP$1,$D850)),"T","")</f>
        <v/>
      </c>
      <c r="AQ850" t="str">
        <f>IF(ISNUMBER(SEARCH(AQ$1,$D850)),"T","")</f>
        <v/>
      </c>
      <c r="AR850" t="str">
        <f>IF(ISNUMBER(SEARCH(AR$1,$D850)),"T","")</f>
        <v/>
      </c>
      <c r="AS850" t="str">
        <f>IF(ISNUMBER(SEARCH(AS$1,$D850)),"T","")</f>
        <v>T</v>
      </c>
      <c r="AT850" t="str">
        <f>IF(ISNUMBER(SEARCH(AT$1,$D850)),"T","")</f>
        <v/>
      </c>
      <c r="AU850" t="str">
        <f>IF(ISNUMBER(SEARCH(AU$1,$D850)),"T","")</f>
        <v/>
      </c>
      <c r="AV850" t="str">
        <f>IF(ISNUMBER(SEARCH(AV$1,$D850)),"T","")</f>
        <v/>
      </c>
    </row>
    <row r="851" spans="1:48" x14ac:dyDescent="0.85">
      <c r="A851">
        <v>506</v>
      </c>
      <c r="B851" t="s">
        <v>1137</v>
      </c>
      <c r="C851" t="s">
        <v>1138</v>
      </c>
      <c r="D851" t="s">
        <v>265</v>
      </c>
      <c r="E851">
        <v>5</v>
      </c>
      <c r="F851">
        <v>45</v>
      </c>
      <c r="G851">
        <v>60</v>
      </c>
      <c r="H851">
        <v>45</v>
      </c>
      <c r="I851">
        <v>25</v>
      </c>
      <c r="J851">
        <v>45</v>
      </c>
      <c r="K851">
        <v>55</v>
      </c>
      <c r="L851">
        <f>MAX(G851,I851)</f>
        <v>60</v>
      </c>
      <c r="M851">
        <f>MIN(H851,J851)</f>
        <v>45</v>
      </c>
      <c r="N851" s="1">
        <f>(F851*2+31)/2+60</f>
        <v>120.5</v>
      </c>
      <c r="O851" s="1">
        <f>(L851*2+31)/2+5</f>
        <v>80.5</v>
      </c>
      <c r="P851" s="1">
        <f>(M851*2+31)/2+5</f>
        <v>65.5</v>
      </c>
      <c r="Q851" s="1">
        <f>N851*P851</f>
        <v>7892.75</v>
      </c>
      <c r="R851" s="1">
        <f>((H851*2+31)/2+5)*N851</f>
        <v>7892.75</v>
      </c>
      <c r="S851" s="1">
        <f>((J851*2+31)/2+5)*N851</f>
        <v>7892.75</v>
      </c>
      <c r="T851" s="1">
        <v>125.03407367052918</v>
      </c>
      <c r="U851" s="1">
        <f>IF(T851&lt;200, 0, T851)</f>
        <v>0</v>
      </c>
      <c r="V851" s="5">
        <f>U851*O851</f>
        <v>0</v>
      </c>
      <c r="W851" s="2">
        <f>Q851/(constants!$B$1 * constants!$B$2 * (110/250) * AVERAGE(0.8, 1) * 1.5)</f>
        <v>1.2092616515452561</v>
      </c>
      <c r="X851" s="3">
        <v>0.20275433882052085</v>
      </c>
      <c r="Y851" s="1">
        <f>(W851+X851)*O851</f>
        <v>113.66728722444505</v>
      </c>
      <c r="Z851" s="7">
        <v>1.1000000000000001</v>
      </c>
      <c r="AA851" s="7">
        <v>1</v>
      </c>
      <c r="AB851" s="1">
        <f>Y851*Z851*AA851</f>
        <v>125.03401594688957</v>
      </c>
      <c r="AC851" t="str">
        <f>CONCATENATE("https://wiki.52poke.com/wiki/", B851)</f>
        <v>https://wiki.52poke.com/wiki/小约克</v>
      </c>
      <c r="AD851" s="6">
        <f>(T851-AB851)^2</f>
        <v>3.3320185702849198E-9</v>
      </c>
      <c r="AE851" t="str">
        <f>IF(ISNUMBER(SEARCH(AE$1,$D851)),"T","")</f>
        <v>T</v>
      </c>
      <c r="AF851" t="str">
        <f>IF(ISNUMBER(SEARCH(AF$1,$D851)),"T","")</f>
        <v/>
      </c>
      <c r="AG851" t="str">
        <f>IF(ISNUMBER(SEARCH(AG$1,$D851)),"T","")</f>
        <v/>
      </c>
      <c r="AH851" t="str">
        <f>IF(ISNUMBER(SEARCH(AH$1,$D851)),"T","")</f>
        <v/>
      </c>
      <c r="AI851" t="str">
        <f>IF(ISNUMBER(SEARCH(AI$1,$D851)),"T","")</f>
        <v/>
      </c>
      <c r="AJ851" t="str">
        <f>IF(ISNUMBER(SEARCH(AJ$1,$D851)),"T","")</f>
        <v/>
      </c>
      <c r="AK851" t="str">
        <f>IF(ISNUMBER(SEARCH(AK$1,$D851)),"T","")</f>
        <v/>
      </c>
      <c r="AL851" t="str">
        <f>IF(ISNUMBER(SEARCH(AL$1,$D851)),"T","")</f>
        <v/>
      </c>
      <c r="AM851" t="str">
        <f>IF(ISNUMBER(SEARCH(AM$1,$D851)),"T","")</f>
        <v/>
      </c>
      <c r="AN851" t="str">
        <f>IF(ISNUMBER(SEARCH(AN$1,$D851)),"T","")</f>
        <v/>
      </c>
      <c r="AO851" t="str">
        <f>IF(ISNUMBER(SEARCH(AO$1,$D851)),"T","")</f>
        <v/>
      </c>
      <c r="AP851" t="str">
        <f>IF(ISNUMBER(SEARCH(AP$1,$D851)),"T","")</f>
        <v/>
      </c>
      <c r="AQ851" t="str">
        <f>IF(ISNUMBER(SEARCH(AQ$1,$D851)),"T","")</f>
        <v/>
      </c>
      <c r="AR851" t="str">
        <f>IF(ISNUMBER(SEARCH(AR$1,$D851)),"T","")</f>
        <v/>
      </c>
      <c r="AS851" t="str">
        <f>IF(ISNUMBER(SEARCH(AS$1,$D851)),"T","")</f>
        <v/>
      </c>
      <c r="AT851" t="str">
        <f>IF(ISNUMBER(SEARCH(AT$1,$D851)),"T","")</f>
        <v/>
      </c>
      <c r="AU851" t="str">
        <f>IF(ISNUMBER(SEARCH(AU$1,$D851)),"T","")</f>
        <v/>
      </c>
      <c r="AV851" t="str">
        <f>IF(ISNUMBER(SEARCH(AV$1,$D851)),"T","")</f>
        <v/>
      </c>
    </row>
    <row r="852" spans="1:48" x14ac:dyDescent="0.85">
      <c r="A852">
        <v>650</v>
      </c>
      <c r="B852" t="s">
        <v>1445</v>
      </c>
      <c r="C852" t="s">
        <v>1446</v>
      </c>
      <c r="D852" t="s">
        <v>280</v>
      </c>
      <c r="E852">
        <v>6</v>
      </c>
      <c r="F852">
        <v>56</v>
      </c>
      <c r="G852">
        <v>61</v>
      </c>
      <c r="H852">
        <v>65</v>
      </c>
      <c r="I852">
        <v>48</v>
      </c>
      <c r="J852">
        <v>45</v>
      </c>
      <c r="K852">
        <v>38</v>
      </c>
      <c r="L852">
        <f>MAX(G852,I852)</f>
        <v>61</v>
      </c>
      <c r="M852">
        <f>MIN(H852,J852)</f>
        <v>45</v>
      </c>
      <c r="N852" s="1">
        <f>(F852*2+31)/2+60</f>
        <v>131.5</v>
      </c>
      <c r="O852" s="1">
        <f>(L852*2+31)/2+5</f>
        <v>81.5</v>
      </c>
      <c r="P852" s="1">
        <f>(M852*2+31)/2+5</f>
        <v>65.5</v>
      </c>
      <c r="Q852" s="1">
        <f>N852*P852</f>
        <v>8613.25</v>
      </c>
      <c r="R852" s="1">
        <f>((H852*2+31)/2+5)*N852</f>
        <v>11243.25</v>
      </c>
      <c r="S852" s="1">
        <f>((J852*2+31)/2+5)*N852</f>
        <v>8613.25</v>
      </c>
      <c r="T852" s="1">
        <v>124.85378446573571</v>
      </c>
      <c r="U852" s="1">
        <f>IF(T852&lt;200, 0, T852)</f>
        <v>0</v>
      </c>
      <c r="V852" s="5">
        <f>U852*O852</f>
        <v>0</v>
      </c>
      <c r="W852" s="2">
        <f>Q852/(constants!$B$1 * constants!$B$2 * (110/250) * AVERAGE(0.8, 1) * 1.5)</f>
        <v>1.3196506819767733</v>
      </c>
      <c r="X852" s="3">
        <v>7.3028857233446987E-2</v>
      </c>
      <c r="Y852" s="1">
        <f>(W852+X852)*O852</f>
        <v>113.50338244563295</v>
      </c>
      <c r="Z852" s="7">
        <v>1.1000000000000001</v>
      </c>
      <c r="AA852" s="7">
        <v>1</v>
      </c>
      <c r="AB852" s="1">
        <f>Y852*Z852*AA852</f>
        <v>124.85372069019625</v>
      </c>
      <c r="AC852" t="str">
        <f>CONCATENATE("https://wiki.52poke.com/wiki/", B852)</f>
        <v>https://wiki.52poke.com/wiki/哈力栗</v>
      </c>
      <c r="AD852" s="6">
        <f>(T852-AB852)^2</f>
        <v>4.0673194333174853E-9</v>
      </c>
      <c r="AE852" t="str">
        <f>IF(ISNUMBER(SEARCH(AE$1,$D852)),"T","")</f>
        <v/>
      </c>
      <c r="AF852" t="str">
        <f>IF(ISNUMBER(SEARCH(AF$1,$D852)),"T","")</f>
        <v/>
      </c>
      <c r="AG852" t="str">
        <f>IF(ISNUMBER(SEARCH(AG$1,$D852)),"T","")</f>
        <v/>
      </c>
      <c r="AH852" t="str">
        <f>IF(ISNUMBER(SEARCH(AH$1,$D852)),"T","")</f>
        <v>T</v>
      </c>
      <c r="AI852" t="str">
        <f>IF(ISNUMBER(SEARCH(AI$1,$D852)),"T","")</f>
        <v/>
      </c>
      <c r="AJ852" t="str">
        <f>IF(ISNUMBER(SEARCH(AJ$1,$D852)),"T","")</f>
        <v/>
      </c>
      <c r="AK852" t="str">
        <f>IF(ISNUMBER(SEARCH(AK$1,$D852)),"T","")</f>
        <v/>
      </c>
      <c r="AL852" t="str">
        <f>IF(ISNUMBER(SEARCH(AL$1,$D852)),"T","")</f>
        <v/>
      </c>
      <c r="AM852" t="str">
        <f>IF(ISNUMBER(SEARCH(AM$1,$D852)),"T","")</f>
        <v/>
      </c>
      <c r="AN852" t="str">
        <f>IF(ISNUMBER(SEARCH(AN$1,$D852)),"T","")</f>
        <v/>
      </c>
      <c r="AO852" t="str">
        <f>IF(ISNUMBER(SEARCH(AO$1,$D852)),"T","")</f>
        <v/>
      </c>
      <c r="AP852" t="str">
        <f>IF(ISNUMBER(SEARCH(AP$1,$D852)),"T","")</f>
        <v/>
      </c>
      <c r="AQ852" t="str">
        <f>IF(ISNUMBER(SEARCH(AQ$1,$D852)),"T","")</f>
        <v/>
      </c>
      <c r="AR852" t="str">
        <f>IF(ISNUMBER(SEARCH(AR$1,$D852)),"T","")</f>
        <v/>
      </c>
      <c r="AS852" t="str">
        <f>IF(ISNUMBER(SEARCH(AS$1,$D852)),"T","")</f>
        <v/>
      </c>
      <c r="AT852" t="str">
        <f>IF(ISNUMBER(SEARCH(AT$1,$D852)),"T","")</f>
        <v/>
      </c>
      <c r="AU852" t="str">
        <f>IF(ISNUMBER(SEARCH(AU$1,$D852)),"T","")</f>
        <v/>
      </c>
      <c r="AV852" t="str">
        <f>IF(ISNUMBER(SEARCH(AV$1,$D852)),"T","")</f>
        <v/>
      </c>
    </row>
    <row r="853" spans="1:48" x14ac:dyDescent="0.85">
      <c r="A853">
        <v>322</v>
      </c>
      <c r="B853" t="s">
        <v>741</v>
      </c>
      <c r="C853" t="s">
        <v>743</v>
      </c>
      <c r="D853" t="s">
        <v>742</v>
      </c>
      <c r="E853">
        <v>3</v>
      </c>
      <c r="F853">
        <v>60</v>
      </c>
      <c r="G853">
        <v>60</v>
      </c>
      <c r="H853">
        <v>40</v>
      </c>
      <c r="I853">
        <v>65</v>
      </c>
      <c r="J853">
        <v>45</v>
      </c>
      <c r="K853">
        <v>35</v>
      </c>
      <c r="L853">
        <f>MAX(G853,I853)</f>
        <v>65</v>
      </c>
      <c r="M853">
        <f>MIN(H853,J853)</f>
        <v>40</v>
      </c>
      <c r="N853" s="1">
        <f>(F853*2+31)/2+60</f>
        <v>135.5</v>
      </c>
      <c r="O853" s="1">
        <f>(L853*2+31)/2+5</f>
        <v>85.5</v>
      </c>
      <c r="P853" s="1">
        <f>(M853*2+31)/2+5</f>
        <v>60.5</v>
      </c>
      <c r="Q853" s="1">
        <f>N853*P853</f>
        <v>8197.75</v>
      </c>
      <c r="R853" s="1">
        <f>((H853*2+31)/2+5)*N853</f>
        <v>8197.75</v>
      </c>
      <c r="S853" s="1">
        <f>((J853*2+31)/2+5)*N853</f>
        <v>8875.25</v>
      </c>
      <c r="T853" s="1">
        <v>124.2564914069105</v>
      </c>
      <c r="U853" s="1">
        <f>IF(T853&lt;200, 0, T853)</f>
        <v>0</v>
      </c>
      <c r="V853" s="5">
        <f>U853*O853</f>
        <v>0</v>
      </c>
      <c r="W853" s="2">
        <f>Q853/(constants!$B$1 * constants!$B$2 * (110/250) * AVERAGE(0.8, 1) * 1.5)</f>
        <v>1.2559912202914223</v>
      </c>
      <c r="X853" s="3">
        <v>6.5182918238997023E-2</v>
      </c>
      <c r="Y853" s="1">
        <f>(W853+X853)*O853</f>
        <v>112.96038884435085</v>
      </c>
      <c r="Z853" s="7">
        <v>1.1000000000000001</v>
      </c>
      <c r="AA853" s="7">
        <v>1</v>
      </c>
      <c r="AB853" s="1">
        <f>Y853*Z853*AA853</f>
        <v>124.25642772878594</v>
      </c>
      <c r="AC853" t="str">
        <f>CONCATENATE("https://wiki.52poke.com/wiki/", B853)</f>
        <v>https://wiki.52poke.com/wiki/呆火驼</v>
      </c>
      <c r="AD853" s="6">
        <f>(T853-AB853)^2</f>
        <v>4.0549035477031813E-9</v>
      </c>
      <c r="AE853" t="str">
        <f>IF(ISNUMBER(SEARCH(AE$1,$D853)),"T","")</f>
        <v/>
      </c>
      <c r="AF853" t="str">
        <f>IF(ISNUMBER(SEARCH(AF$1,$D853)),"T","")</f>
        <v>T</v>
      </c>
      <c r="AG853" t="str">
        <f>IF(ISNUMBER(SEARCH(AG$1,$D853)),"T","")</f>
        <v/>
      </c>
      <c r="AH853" t="str">
        <f>IF(ISNUMBER(SEARCH(AH$1,$D853)),"T","")</f>
        <v/>
      </c>
      <c r="AI853" t="str">
        <f>IF(ISNUMBER(SEARCH(AI$1,$D853)),"T","")</f>
        <v/>
      </c>
      <c r="AJ853" t="str">
        <f>IF(ISNUMBER(SEARCH(AJ$1,$D853)),"T","")</f>
        <v/>
      </c>
      <c r="AK853" t="str">
        <f>IF(ISNUMBER(SEARCH(AK$1,$D853)),"T","")</f>
        <v/>
      </c>
      <c r="AL853" t="str">
        <f>IF(ISNUMBER(SEARCH(AL$1,$D853)),"T","")</f>
        <v/>
      </c>
      <c r="AM853" t="str">
        <f>IF(ISNUMBER(SEARCH(AM$1,$D853)),"T","")</f>
        <v>T</v>
      </c>
      <c r="AN853" t="str">
        <f>IF(ISNUMBER(SEARCH(AN$1,$D853)),"T","")</f>
        <v/>
      </c>
      <c r="AO853" t="str">
        <f>IF(ISNUMBER(SEARCH(AO$1,$D853)),"T","")</f>
        <v/>
      </c>
      <c r="AP853" t="str">
        <f>IF(ISNUMBER(SEARCH(AP$1,$D853)),"T","")</f>
        <v/>
      </c>
      <c r="AQ853" t="str">
        <f>IF(ISNUMBER(SEARCH(AQ$1,$D853)),"T","")</f>
        <v/>
      </c>
      <c r="AR853" t="str">
        <f>IF(ISNUMBER(SEARCH(AR$1,$D853)),"T","")</f>
        <v/>
      </c>
      <c r="AS853" t="str">
        <f>IF(ISNUMBER(SEARCH(AS$1,$D853)),"T","")</f>
        <v/>
      </c>
      <c r="AT853" t="str">
        <f>IF(ISNUMBER(SEARCH(AT$1,$D853)),"T","")</f>
        <v/>
      </c>
      <c r="AU853" t="str">
        <f>IF(ISNUMBER(SEARCH(AU$1,$D853)),"T","")</f>
        <v/>
      </c>
      <c r="AV853" t="str">
        <f>IF(ISNUMBER(SEARCH(AV$1,$D853)),"T","")</f>
        <v/>
      </c>
    </row>
    <row r="854" spans="1:48" x14ac:dyDescent="0.85">
      <c r="A854">
        <v>522</v>
      </c>
      <c r="B854" t="s">
        <v>1169</v>
      </c>
      <c r="C854" t="s">
        <v>1170</v>
      </c>
      <c r="D854" t="s">
        <v>68</v>
      </c>
      <c r="E854">
        <v>5</v>
      </c>
      <c r="F854">
        <v>45</v>
      </c>
      <c r="G854">
        <v>60</v>
      </c>
      <c r="H854">
        <v>32</v>
      </c>
      <c r="I854">
        <v>50</v>
      </c>
      <c r="J854">
        <v>32</v>
      </c>
      <c r="K854">
        <v>76</v>
      </c>
      <c r="L854">
        <f>MAX(G854,I854)</f>
        <v>60</v>
      </c>
      <c r="M854">
        <f>MIN(H854,J854)</f>
        <v>32</v>
      </c>
      <c r="N854" s="1">
        <f>(F854*2+31)/2+60</f>
        <v>120.5</v>
      </c>
      <c r="O854" s="1">
        <f>(L854*2+31)/2+5</f>
        <v>80.5</v>
      </c>
      <c r="P854" s="1">
        <f>(M854*2+31)/2+5</f>
        <v>52.5</v>
      </c>
      <c r="Q854" s="1">
        <f>N854*P854</f>
        <v>6326.25</v>
      </c>
      <c r="R854" s="1">
        <f>((H854*2+31)/2+5)*N854</f>
        <v>6326.25</v>
      </c>
      <c r="S854" s="1">
        <f>((J854*2+31)/2+5)*N854</f>
        <v>6326.25</v>
      </c>
      <c r="T854" s="1">
        <v>124.11377594309008</v>
      </c>
      <c r="U854" s="1">
        <f>IF(T854&lt;200, 0, T854)</f>
        <v>0</v>
      </c>
      <c r="V854" s="5">
        <f>U854*O854</f>
        <v>0</v>
      </c>
      <c r="W854" s="2">
        <f>Q854/(constants!$B$1 * constants!$B$2 * (110/250) * AVERAGE(0.8, 1) * 1.5)</f>
        <v>0.96925552223093048</v>
      </c>
      <c r="X854" s="3">
        <v>0.4323676248729732</v>
      </c>
      <c r="Y854" s="1">
        <f>(W854+X854)*O854</f>
        <v>112.83066334186424</v>
      </c>
      <c r="Z854" s="7">
        <v>1.1000000000000001</v>
      </c>
      <c r="AA854" s="7">
        <v>1</v>
      </c>
      <c r="AB854" s="1">
        <f>Y854*Z854*AA854</f>
        <v>124.11372967605067</v>
      </c>
      <c r="AC854" t="str">
        <f>CONCATENATE("https://wiki.52poke.com/wiki/", B854)</f>
        <v>https://wiki.52poke.com/wiki/斑斑马</v>
      </c>
      <c r="AD854" s="6">
        <f>(T854-AB854)^2</f>
        <v>2.1406389356347466E-9</v>
      </c>
      <c r="AE854" t="str">
        <f>IF(ISNUMBER(SEARCH(AE$1,$D854)),"T","")</f>
        <v/>
      </c>
      <c r="AF854" t="str">
        <f>IF(ISNUMBER(SEARCH(AF$1,$D854)),"T","")</f>
        <v/>
      </c>
      <c r="AG854" t="str">
        <f>IF(ISNUMBER(SEARCH(AG$1,$D854)),"T","")</f>
        <v/>
      </c>
      <c r="AH854" t="str">
        <f>IF(ISNUMBER(SEARCH(AH$1,$D854)),"T","")</f>
        <v/>
      </c>
      <c r="AI854" t="str">
        <f>IF(ISNUMBER(SEARCH(AI$1,$D854)),"T","")</f>
        <v>T</v>
      </c>
      <c r="AJ854" t="str">
        <f>IF(ISNUMBER(SEARCH(AJ$1,$D854)),"T","")</f>
        <v/>
      </c>
      <c r="AK854" t="str">
        <f>IF(ISNUMBER(SEARCH(AK$1,$D854)),"T","")</f>
        <v/>
      </c>
      <c r="AL854" t="str">
        <f>IF(ISNUMBER(SEARCH(AL$1,$D854)),"T","")</f>
        <v/>
      </c>
      <c r="AM854" t="str">
        <f>IF(ISNUMBER(SEARCH(AM$1,$D854)),"T","")</f>
        <v/>
      </c>
      <c r="AN854" t="str">
        <f>IF(ISNUMBER(SEARCH(AN$1,$D854)),"T","")</f>
        <v/>
      </c>
      <c r="AO854" t="str">
        <f>IF(ISNUMBER(SEARCH(AO$1,$D854)),"T","")</f>
        <v/>
      </c>
      <c r="AP854" t="str">
        <f>IF(ISNUMBER(SEARCH(AP$1,$D854)),"T","")</f>
        <v/>
      </c>
      <c r="AQ854" t="str">
        <f>IF(ISNUMBER(SEARCH(AQ$1,$D854)),"T","")</f>
        <v/>
      </c>
      <c r="AR854" t="str">
        <f>IF(ISNUMBER(SEARCH(AR$1,$D854)),"T","")</f>
        <v/>
      </c>
      <c r="AS854" t="str">
        <f>IF(ISNUMBER(SEARCH(AS$1,$D854)),"T","")</f>
        <v/>
      </c>
      <c r="AT854" t="str">
        <f>IF(ISNUMBER(SEARCH(AT$1,$D854)),"T","")</f>
        <v/>
      </c>
      <c r="AU854" t="str">
        <f>IF(ISNUMBER(SEARCH(AU$1,$D854)),"T","")</f>
        <v/>
      </c>
      <c r="AV854" t="str">
        <f>IF(ISNUMBER(SEARCH(AV$1,$D854)),"T","")</f>
        <v/>
      </c>
    </row>
    <row r="855" spans="1:48" x14ac:dyDescent="0.85">
      <c r="A855">
        <v>736</v>
      </c>
      <c r="B855" t="s">
        <v>1635</v>
      </c>
      <c r="C855" t="s">
        <v>1636</v>
      </c>
      <c r="D855" t="s">
        <v>32</v>
      </c>
      <c r="E855">
        <v>7</v>
      </c>
      <c r="F855">
        <v>47</v>
      </c>
      <c r="G855">
        <v>62</v>
      </c>
      <c r="H855">
        <v>45</v>
      </c>
      <c r="I855">
        <v>55</v>
      </c>
      <c r="J855">
        <v>45</v>
      </c>
      <c r="K855">
        <v>46</v>
      </c>
      <c r="L855">
        <f>MAX(G855,I855)</f>
        <v>62</v>
      </c>
      <c r="M855">
        <f>MIN(H855,J855)</f>
        <v>45</v>
      </c>
      <c r="N855" s="1">
        <f>(F855*2+31)/2+60</f>
        <v>122.5</v>
      </c>
      <c r="O855" s="1">
        <f>(L855*2+31)/2+5</f>
        <v>82.5</v>
      </c>
      <c r="P855" s="1">
        <f>(M855*2+31)/2+5</f>
        <v>65.5</v>
      </c>
      <c r="Q855" s="1">
        <f>N855*P855</f>
        <v>8023.75</v>
      </c>
      <c r="R855" s="1">
        <f>((H855*2+31)/2+5)*N855</f>
        <v>8023.75</v>
      </c>
      <c r="S855" s="1">
        <f>((J855*2+31)/2+5)*N855</f>
        <v>8023.75</v>
      </c>
      <c r="T855" s="1">
        <v>123.91059282303942</v>
      </c>
      <c r="U855" s="1">
        <f>IF(T855&lt;200, 0, T855)</f>
        <v>0</v>
      </c>
      <c r="V855" s="5">
        <f>U855*O855</f>
        <v>0</v>
      </c>
      <c r="W855" s="2">
        <f>Q855/(constants!$B$1 * constants!$B$2 * (110/250) * AVERAGE(0.8, 1) * 1.5)</f>
        <v>1.2293323843509865</v>
      </c>
      <c r="X855" s="3">
        <v>0.13607293447436264</v>
      </c>
      <c r="Y855" s="1">
        <f>(W855+X855)*O855</f>
        <v>112.64593880309131</v>
      </c>
      <c r="Z855" s="7">
        <v>1.1000000000000001</v>
      </c>
      <c r="AA855" s="7">
        <v>1</v>
      </c>
      <c r="AB855" s="1">
        <f>Y855*Z855*AA855</f>
        <v>123.91053268340045</v>
      </c>
      <c r="AC855" t="str">
        <f>CONCATENATE("https://wiki.52poke.com/wiki/", B855)</f>
        <v>https://wiki.52poke.com/wiki/强颚鸡母虫</v>
      </c>
      <c r="AD855" s="6">
        <f>(T855-AB855)^2</f>
        <v>3.6167761760965892E-9</v>
      </c>
      <c r="AE855" t="str">
        <f>IF(ISNUMBER(SEARCH(AE$1,$D855)),"T","")</f>
        <v/>
      </c>
      <c r="AF855" t="str">
        <f>IF(ISNUMBER(SEARCH(AF$1,$D855)),"T","")</f>
        <v/>
      </c>
      <c r="AG855" t="str">
        <f>IF(ISNUMBER(SEARCH(AG$1,$D855)),"T","")</f>
        <v/>
      </c>
      <c r="AH855" t="str">
        <f>IF(ISNUMBER(SEARCH(AH$1,$D855)),"T","")</f>
        <v/>
      </c>
      <c r="AI855" t="str">
        <f>IF(ISNUMBER(SEARCH(AI$1,$D855)),"T","")</f>
        <v/>
      </c>
      <c r="AJ855" t="str">
        <f>IF(ISNUMBER(SEARCH(AJ$1,$D855)),"T","")</f>
        <v/>
      </c>
      <c r="AK855" t="str">
        <f>IF(ISNUMBER(SEARCH(AK$1,$D855)),"T","")</f>
        <v/>
      </c>
      <c r="AL855" t="str">
        <f>IF(ISNUMBER(SEARCH(AL$1,$D855)),"T","")</f>
        <v/>
      </c>
      <c r="AM855" t="str">
        <f>IF(ISNUMBER(SEARCH(AM$1,$D855)),"T","")</f>
        <v/>
      </c>
      <c r="AN855" t="str">
        <f>IF(ISNUMBER(SEARCH(AN$1,$D855)),"T","")</f>
        <v/>
      </c>
      <c r="AO855" t="str">
        <f>IF(ISNUMBER(SEARCH(AO$1,$D855)),"T","")</f>
        <v/>
      </c>
      <c r="AP855" t="str">
        <f>IF(ISNUMBER(SEARCH(AP$1,$D855)),"T","")</f>
        <v>T</v>
      </c>
      <c r="AQ855" t="str">
        <f>IF(ISNUMBER(SEARCH(AQ$1,$D855)),"T","")</f>
        <v/>
      </c>
      <c r="AR855" t="str">
        <f>IF(ISNUMBER(SEARCH(AR$1,$D855)),"T","")</f>
        <v/>
      </c>
      <c r="AS855" t="str">
        <f>IF(ISNUMBER(SEARCH(AS$1,$D855)),"T","")</f>
        <v/>
      </c>
      <c r="AT855" t="str">
        <f>IF(ISNUMBER(SEARCH(AT$1,$D855)),"T","")</f>
        <v/>
      </c>
      <c r="AU855" t="str">
        <f>IF(ISNUMBER(SEARCH(AU$1,$D855)),"T","")</f>
        <v/>
      </c>
      <c r="AV855" t="str">
        <f>IF(ISNUMBER(SEARCH(AV$1,$D855)),"T","")</f>
        <v/>
      </c>
    </row>
    <row r="856" spans="1:48" x14ac:dyDescent="0.85">
      <c r="A856">
        <v>255</v>
      </c>
      <c r="B856" t="s">
        <v>595</v>
      </c>
      <c r="C856" t="s">
        <v>596</v>
      </c>
      <c r="D856" t="s">
        <v>17</v>
      </c>
      <c r="E856">
        <v>3</v>
      </c>
      <c r="F856">
        <v>45</v>
      </c>
      <c r="G856">
        <v>60</v>
      </c>
      <c r="H856">
        <v>40</v>
      </c>
      <c r="I856">
        <v>70</v>
      </c>
      <c r="J856">
        <v>50</v>
      </c>
      <c r="K856">
        <v>45</v>
      </c>
      <c r="L856">
        <f>MAX(G856,I856)</f>
        <v>70</v>
      </c>
      <c r="M856">
        <f>MIN(H856,J856)</f>
        <v>40</v>
      </c>
      <c r="N856" s="1">
        <f>(F856*2+31)/2+60</f>
        <v>120.5</v>
      </c>
      <c r="O856" s="1">
        <f>(L856*2+31)/2+5</f>
        <v>90.5</v>
      </c>
      <c r="P856" s="1">
        <f>(M856*2+31)/2+5</f>
        <v>60.5</v>
      </c>
      <c r="Q856" s="1">
        <f>N856*P856</f>
        <v>7290.25</v>
      </c>
      <c r="R856" s="1">
        <f>((H856*2+31)/2+5)*N856</f>
        <v>7290.25</v>
      </c>
      <c r="S856" s="1">
        <f>((J856*2+31)/2+5)*N856</f>
        <v>8495.25</v>
      </c>
      <c r="T856" s="1">
        <v>123.8456034228451</v>
      </c>
      <c r="U856" s="1">
        <f>IF(T856&lt;200, 0, T856)</f>
        <v>0</v>
      </c>
      <c r="V856" s="5">
        <f>U856*O856</f>
        <v>0</v>
      </c>
      <c r="W856" s="2">
        <f>Q856/(constants!$B$1 * constants!$B$2 * (110/250) * AVERAGE(0.8, 1) * 1.5)</f>
        <v>1.1169516018089769</v>
      </c>
      <c r="X856" s="3">
        <v>0.12710207455796119</v>
      </c>
      <c r="Y856" s="1">
        <f>(W856+X856)*O856</f>
        <v>112.5868577112079</v>
      </c>
      <c r="Z856" s="7">
        <v>1.1000000000000001</v>
      </c>
      <c r="AA856" s="7">
        <v>1</v>
      </c>
      <c r="AB856" s="1">
        <f>Y856*Z856*AA856</f>
        <v>123.84554348232869</v>
      </c>
      <c r="AC856" t="str">
        <f>CONCATENATE("https://wiki.52poke.com/wiki/", B856)</f>
        <v>https://wiki.52poke.com/wiki/火稚鸡</v>
      </c>
      <c r="AD856" s="6">
        <f>(T856-AB856)^2</f>
        <v>3.5928655072719876E-9</v>
      </c>
      <c r="AE856" t="str">
        <f>IF(ISNUMBER(SEARCH(AE$1,$D856)),"T","")</f>
        <v/>
      </c>
      <c r="AF856" t="str">
        <f>IF(ISNUMBER(SEARCH(AF$1,$D856)),"T","")</f>
        <v>T</v>
      </c>
      <c r="AG856" t="str">
        <f>IF(ISNUMBER(SEARCH(AG$1,$D856)),"T","")</f>
        <v/>
      </c>
      <c r="AH856" t="str">
        <f>IF(ISNUMBER(SEARCH(AH$1,$D856)),"T","")</f>
        <v/>
      </c>
      <c r="AI856" t="str">
        <f>IF(ISNUMBER(SEARCH(AI$1,$D856)),"T","")</f>
        <v/>
      </c>
      <c r="AJ856" t="str">
        <f>IF(ISNUMBER(SEARCH(AJ$1,$D856)),"T","")</f>
        <v/>
      </c>
      <c r="AK856" t="str">
        <f>IF(ISNUMBER(SEARCH(AK$1,$D856)),"T","")</f>
        <v/>
      </c>
      <c r="AL856" t="str">
        <f>IF(ISNUMBER(SEARCH(AL$1,$D856)),"T","")</f>
        <v/>
      </c>
      <c r="AM856" t="str">
        <f>IF(ISNUMBER(SEARCH(AM$1,$D856)),"T","")</f>
        <v/>
      </c>
      <c r="AN856" t="str">
        <f>IF(ISNUMBER(SEARCH(AN$1,$D856)),"T","")</f>
        <v/>
      </c>
      <c r="AO856" t="str">
        <f>IF(ISNUMBER(SEARCH(AO$1,$D856)),"T","")</f>
        <v/>
      </c>
      <c r="AP856" t="str">
        <f>IF(ISNUMBER(SEARCH(AP$1,$D856)),"T","")</f>
        <v/>
      </c>
      <c r="AQ856" t="str">
        <f>IF(ISNUMBER(SEARCH(AQ$1,$D856)),"T","")</f>
        <v/>
      </c>
      <c r="AR856" t="str">
        <f>IF(ISNUMBER(SEARCH(AR$1,$D856)),"T","")</f>
        <v/>
      </c>
      <c r="AS856" t="str">
        <f>IF(ISNUMBER(SEARCH(AS$1,$D856)),"T","")</f>
        <v/>
      </c>
      <c r="AT856" t="str">
        <f>IF(ISNUMBER(SEARCH(AT$1,$D856)),"T","")</f>
        <v/>
      </c>
      <c r="AU856" t="str">
        <f>IF(ISNUMBER(SEARCH(AU$1,$D856)),"T","")</f>
        <v/>
      </c>
      <c r="AV856" t="str">
        <f>IF(ISNUMBER(SEARCH(AV$1,$D856)),"T","")</f>
        <v/>
      </c>
    </row>
    <row r="857" spans="1:48" x14ac:dyDescent="0.85">
      <c r="A857">
        <v>582</v>
      </c>
      <c r="B857" t="s">
        <v>1294</v>
      </c>
      <c r="C857" t="s">
        <v>1295</v>
      </c>
      <c r="D857" t="s">
        <v>97</v>
      </c>
      <c r="E857">
        <v>5</v>
      </c>
      <c r="F857">
        <v>36</v>
      </c>
      <c r="G857">
        <v>50</v>
      </c>
      <c r="H857">
        <v>50</v>
      </c>
      <c r="I857">
        <v>65</v>
      </c>
      <c r="J857">
        <v>60</v>
      </c>
      <c r="K857">
        <v>44</v>
      </c>
      <c r="L857">
        <f>MAX(G857,I857)</f>
        <v>65</v>
      </c>
      <c r="M857">
        <f>MIN(H857,J857)</f>
        <v>50</v>
      </c>
      <c r="N857" s="1">
        <f>(F857*2+31)/2+60</f>
        <v>111.5</v>
      </c>
      <c r="O857" s="1">
        <f>(L857*2+31)/2+5</f>
        <v>85.5</v>
      </c>
      <c r="P857" s="1">
        <f>(M857*2+31)/2+5</f>
        <v>70.5</v>
      </c>
      <c r="Q857" s="1">
        <f>N857*P857</f>
        <v>7860.75</v>
      </c>
      <c r="R857" s="1">
        <f>((H857*2+31)/2+5)*N857</f>
        <v>7860.75</v>
      </c>
      <c r="S857" s="1">
        <f>((J857*2+31)/2+5)*N857</f>
        <v>8975.75</v>
      </c>
      <c r="T857" s="1">
        <v>123.53389045364032</v>
      </c>
      <c r="U857" s="1">
        <f>IF(T857&lt;200, 0, T857)</f>
        <v>0</v>
      </c>
      <c r="V857" s="5">
        <f>U857*O857</f>
        <v>0</v>
      </c>
      <c r="W857" s="2">
        <f>Q857/(constants!$B$1 * constants!$B$2 * (110/250) * AVERAGE(0.8, 1) * 1.5)</f>
        <v>1.2043588771194287</v>
      </c>
      <c r="X857" s="3">
        <v>0.10913213184654302</v>
      </c>
      <c r="Y857" s="1">
        <f>(W857+X857)*O857</f>
        <v>112.30348126659058</v>
      </c>
      <c r="Z857" s="7">
        <v>1.1000000000000001</v>
      </c>
      <c r="AA857" s="7">
        <v>1</v>
      </c>
      <c r="AB857" s="1">
        <f>Y857*Z857*AA857</f>
        <v>123.53382939324965</v>
      </c>
      <c r="AC857" t="str">
        <f>CONCATENATE("https://wiki.52poke.com/wiki/", B857)</f>
        <v>https://wiki.52poke.com/wiki/迷你冰</v>
      </c>
      <c r="AD857" s="6">
        <f>(T857-AB857)^2</f>
        <v>3.7283713097354084E-9</v>
      </c>
      <c r="AE857" t="str">
        <f>IF(ISNUMBER(SEARCH(AE$1,$D857)),"T","")</f>
        <v/>
      </c>
      <c r="AF857" t="str">
        <f>IF(ISNUMBER(SEARCH(AF$1,$D857)),"T","")</f>
        <v/>
      </c>
      <c r="AG857" t="str">
        <f>IF(ISNUMBER(SEARCH(AG$1,$D857)),"T","")</f>
        <v/>
      </c>
      <c r="AH857" t="str">
        <f>IF(ISNUMBER(SEARCH(AH$1,$D857)),"T","")</f>
        <v/>
      </c>
      <c r="AI857" t="str">
        <f>IF(ISNUMBER(SEARCH(AI$1,$D857)),"T","")</f>
        <v/>
      </c>
      <c r="AJ857" t="str">
        <f>IF(ISNUMBER(SEARCH(AJ$1,$D857)),"T","")</f>
        <v>T</v>
      </c>
      <c r="AK857" t="str">
        <f>IF(ISNUMBER(SEARCH(AK$1,$D857)),"T","")</f>
        <v/>
      </c>
      <c r="AL857" t="str">
        <f>IF(ISNUMBER(SEARCH(AL$1,$D857)),"T","")</f>
        <v/>
      </c>
      <c r="AM857" t="str">
        <f>IF(ISNUMBER(SEARCH(AM$1,$D857)),"T","")</f>
        <v/>
      </c>
      <c r="AN857" t="str">
        <f>IF(ISNUMBER(SEARCH(AN$1,$D857)),"T","")</f>
        <v/>
      </c>
      <c r="AO857" t="str">
        <f>IF(ISNUMBER(SEARCH(AO$1,$D857)),"T","")</f>
        <v/>
      </c>
      <c r="AP857" t="str">
        <f>IF(ISNUMBER(SEARCH(AP$1,$D857)),"T","")</f>
        <v/>
      </c>
      <c r="AQ857" t="str">
        <f>IF(ISNUMBER(SEARCH(AQ$1,$D857)),"T","")</f>
        <v/>
      </c>
      <c r="AR857" t="str">
        <f>IF(ISNUMBER(SEARCH(AR$1,$D857)),"T","")</f>
        <v/>
      </c>
      <c r="AS857" t="str">
        <f>IF(ISNUMBER(SEARCH(AS$1,$D857)),"T","")</f>
        <v/>
      </c>
      <c r="AT857" t="str">
        <f>IF(ISNUMBER(SEARCH(AT$1,$D857)),"T","")</f>
        <v/>
      </c>
      <c r="AU857" t="str">
        <f>IF(ISNUMBER(SEARCH(AU$1,$D857)),"T","")</f>
        <v/>
      </c>
      <c r="AV857" t="str">
        <f>IF(ISNUMBER(SEARCH(AV$1,$D857)),"T","")</f>
        <v/>
      </c>
    </row>
    <row r="858" spans="1:48" x14ac:dyDescent="0.85">
      <c r="A858">
        <v>410</v>
      </c>
      <c r="B858" t="s">
        <v>929</v>
      </c>
      <c r="C858" t="s">
        <v>931</v>
      </c>
      <c r="D858" t="s">
        <v>930</v>
      </c>
      <c r="E858">
        <v>4</v>
      </c>
      <c r="F858">
        <v>30</v>
      </c>
      <c r="G858">
        <v>42</v>
      </c>
      <c r="H858">
        <v>118</v>
      </c>
      <c r="I858">
        <v>42</v>
      </c>
      <c r="J858">
        <v>88</v>
      </c>
      <c r="K858">
        <v>30</v>
      </c>
      <c r="L858">
        <f>MAX(G858,I858)</f>
        <v>42</v>
      </c>
      <c r="M858">
        <f>MIN(H858,J858)</f>
        <v>88</v>
      </c>
      <c r="N858" s="1">
        <f>(F858*2+31)/2+60</f>
        <v>105.5</v>
      </c>
      <c r="O858" s="1">
        <f>(L858*2+31)/2+5</f>
        <v>62.5</v>
      </c>
      <c r="P858" s="1">
        <f>(M858*2+31)/2+5</f>
        <v>108.5</v>
      </c>
      <c r="Q858" s="1">
        <f>N858*P858</f>
        <v>11446.75</v>
      </c>
      <c r="R858" s="1">
        <f>((H858*2+31)/2+5)*N858</f>
        <v>14611.75</v>
      </c>
      <c r="S858" s="1">
        <f>((J858*2+31)/2+5)*N858</f>
        <v>11446.75</v>
      </c>
      <c r="T858" s="1">
        <v>123.1673927338575</v>
      </c>
      <c r="U858" s="1">
        <f>IF(T858&lt;200, 0, T858)</f>
        <v>0</v>
      </c>
      <c r="V858" s="5">
        <f>U858*O858</f>
        <v>0</v>
      </c>
      <c r="W858" s="2">
        <f>Q858/(constants!$B$1 * constants!$B$2 * (110/250) * AVERAGE(0.8, 1) * 1.5)</f>
        <v>1.7537760362136974</v>
      </c>
      <c r="X858" s="3">
        <v>3.7748730871386527E-2</v>
      </c>
      <c r="Y858" s="1">
        <f>(W858+X858)*O858</f>
        <v>111.97029794281774</v>
      </c>
      <c r="Z858" s="7">
        <v>1.1000000000000001</v>
      </c>
      <c r="AA858" s="7">
        <v>1</v>
      </c>
      <c r="AB858" s="1">
        <f>Y858*Z858*AA858</f>
        <v>123.16732773709953</v>
      </c>
      <c r="AC858" t="str">
        <f>CONCATENATE("https://wiki.52poke.com/wiki/", B858)</f>
        <v>https://wiki.52poke.com/wiki/盾甲龙</v>
      </c>
      <c r="AD858" s="6">
        <f>(T858-AB858)^2</f>
        <v>4.2245785466689977E-9</v>
      </c>
      <c r="AE858" t="str">
        <f>IF(ISNUMBER(SEARCH(AE$1,$D858)),"T","")</f>
        <v/>
      </c>
      <c r="AF858" t="str">
        <f>IF(ISNUMBER(SEARCH(AF$1,$D858)),"T","")</f>
        <v/>
      </c>
      <c r="AG858" t="str">
        <f>IF(ISNUMBER(SEARCH(AG$1,$D858)),"T","")</f>
        <v/>
      </c>
      <c r="AH858" t="str">
        <f>IF(ISNUMBER(SEARCH(AH$1,$D858)),"T","")</f>
        <v/>
      </c>
      <c r="AI858" t="str">
        <f>IF(ISNUMBER(SEARCH(AI$1,$D858)),"T","")</f>
        <v/>
      </c>
      <c r="AJ858" t="str">
        <f>IF(ISNUMBER(SEARCH(AJ$1,$D858)),"T","")</f>
        <v/>
      </c>
      <c r="AK858" t="str">
        <f>IF(ISNUMBER(SEARCH(AK$1,$D858)),"T","")</f>
        <v/>
      </c>
      <c r="AL858" t="str">
        <f>IF(ISNUMBER(SEARCH(AL$1,$D858)),"T","")</f>
        <v/>
      </c>
      <c r="AM858" t="str">
        <f>IF(ISNUMBER(SEARCH(AM$1,$D858)),"T","")</f>
        <v/>
      </c>
      <c r="AN858" t="str">
        <f>IF(ISNUMBER(SEARCH(AN$1,$D858)),"T","")</f>
        <v/>
      </c>
      <c r="AO858" t="str">
        <f>IF(ISNUMBER(SEARCH(AO$1,$D858)),"T","")</f>
        <v/>
      </c>
      <c r="AP858" t="str">
        <f>IF(ISNUMBER(SEARCH(AP$1,$D858)),"T","")</f>
        <v/>
      </c>
      <c r="AQ858" t="str">
        <f>IF(ISNUMBER(SEARCH(AQ$1,$D858)),"T","")</f>
        <v>T</v>
      </c>
      <c r="AR858" t="str">
        <f>IF(ISNUMBER(SEARCH(AR$1,$D858)),"T","")</f>
        <v/>
      </c>
      <c r="AS858" t="str">
        <f>IF(ISNUMBER(SEARCH(AS$1,$D858)),"T","")</f>
        <v/>
      </c>
      <c r="AT858" t="str">
        <f>IF(ISNUMBER(SEARCH(AT$1,$D858)),"T","")</f>
        <v/>
      </c>
      <c r="AU858" t="str">
        <f>IF(ISNUMBER(SEARCH(AU$1,$D858)),"T","")</f>
        <v>T</v>
      </c>
      <c r="AV858" t="str">
        <f>IF(ISNUMBER(SEARCH(AV$1,$D858)),"T","")</f>
        <v/>
      </c>
    </row>
    <row r="859" spans="1:48" x14ac:dyDescent="0.85">
      <c r="A859">
        <v>213</v>
      </c>
      <c r="B859" t="s">
        <v>501</v>
      </c>
      <c r="C859" t="s">
        <v>503</v>
      </c>
      <c r="D859" t="s">
        <v>502</v>
      </c>
      <c r="E859">
        <v>2</v>
      </c>
      <c r="F859">
        <v>20</v>
      </c>
      <c r="G859">
        <v>10</v>
      </c>
      <c r="H859">
        <v>230</v>
      </c>
      <c r="I859">
        <v>10</v>
      </c>
      <c r="J859">
        <v>230</v>
      </c>
      <c r="K859">
        <v>5</v>
      </c>
      <c r="L859">
        <f>MAX(G859,I859)</f>
        <v>10</v>
      </c>
      <c r="M859">
        <f>MIN(H859,J859)</f>
        <v>230</v>
      </c>
      <c r="N859" s="1">
        <f>(F859*2+31)/2+60</f>
        <v>95.5</v>
      </c>
      <c r="O859" s="1">
        <f>(L859*2+31)/2+5</f>
        <v>30.5</v>
      </c>
      <c r="P859" s="1">
        <f>(M859*2+31)/2+5</f>
        <v>250.5</v>
      </c>
      <c r="Q859" s="1">
        <f>N859*P859</f>
        <v>23922.75</v>
      </c>
      <c r="R859" s="1">
        <f>((H859*2+31)/2+5)*N859</f>
        <v>23922.75</v>
      </c>
      <c r="S859" s="1">
        <f>((J859*2+31)/2+5)*N859</f>
        <v>23922.75</v>
      </c>
      <c r="T859" s="1">
        <v>123.03594475734063</v>
      </c>
      <c r="U859" s="1">
        <f>IF(T859&lt;200, 0, T859)</f>
        <v>0</v>
      </c>
      <c r="V859" s="5">
        <f>U859*O859</f>
        <v>0</v>
      </c>
      <c r="W859" s="2">
        <f>Q859/(constants!$B$1 * constants!$B$2 * (110/250) * AVERAGE(0.8, 1) * 1.5)</f>
        <v>3.6652452154831048</v>
      </c>
      <c r="X859" s="3">
        <v>1.9940831309167573E-3</v>
      </c>
      <c r="Y859" s="1">
        <f>(W859+X859)*O859</f>
        <v>111.85079860772765</v>
      </c>
      <c r="Z859" s="7">
        <v>1.1000000000000001</v>
      </c>
      <c r="AA859" s="7">
        <v>1</v>
      </c>
      <c r="AB859" s="1">
        <f>Y859*Z859*AA859</f>
        <v>123.03587846850043</v>
      </c>
      <c r="AC859" t="str">
        <f>CONCATENATE("https://wiki.52poke.com/wiki/", B859)</f>
        <v>https://wiki.52poke.com/wiki/壶壶</v>
      </c>
      <c r="AD859" s="6">
        <f>(T859-AB859)^2</f>
        <v>4.3942103353101131E-9</v>
      </c>
      <c r="AE859" t="str">
        <f>IF(ISNUMBER(SEARCH(AE$1,$D859)),"T","")</f>
        <v/>
      </c>
      <c r="AF859" t="str">
        <f>IF(ISNUMBER(SEARCH(AF$1,$D859)),"T","")</f>
        <v/>
      </c>
      <c r="AG859" t="str">
        <f>IF(ISNUMBER(SEARCH(AG$1,$D859)),"T","")</f>
        <v/>
      </c>
      <c r="AH859" t="str">
        <f>IF(ISNUMBER(SEARCH(AH$1,$D859)),"T","")</f>
        <v/>
      </c>
      <c r="AI859" t="str">
        <f>IF(ISNUMBER(SEARCH(AI$1,$D859)),"T","")</f>
        <v/>
      </c>
      <c r="AJ859" t="str">
        <f>IF(ISNUMBER(SEARCH(AJ$1,$D859)),"T","")</f>
        <v/>
      </c>
      <c r="AK859" t="str">
        <f>IF(ISNUMBER(SEARCH(AK$1,$D859)),"T","")</f>
        <v/>
      </c>
      <c r="AL859" t="str">
        <f>IF(ISNUMBER(SEARCH(AL$1,$D859)),"T","")</f>
        <v/>
      </c>
      <c r="AM859" t="str">
        <f>IF(ISNUMBER(SEARCH(AM$1,$D859)),"T","")</f>
        <v/>
      </c>
      <c r="AN859" t="str">
        <f>IF(ISNUMBER(SEARCH(AN$1,$D859)),"T","")</f>
        <v/>
      </c>
      <c r="AO859" t="str">
        <f>IF(ISNUMBER(SEARCH(AO$1,$D859)),"T","")</f>
        <v/>
      </c>
      <c r="AP859" t="str">
        <f>IF(ISNUMBER(SEARCH(AP$1,$D859)),"T","")</f>
        <v>T</v>
      </c>
      <c r="AQ859" t="str">
        <f>IF(ISNUMBER(SEARCH(AQ$1,$D859)),"T","")</f>
        <v>T</v>
      </c>
      <c r="AR859" t="str">
        <f>IF(ISNUMBER(SEARCH(AR$1,$D859)),"T","")</f>
        <v/>
      </c>
      <c r="AS859" t="str">
        <f>IF(ISNUMBER(SEARCH(AS$1,$D859)),"T","")</f>
        <v/>
      </c>
      <c r="AT859" t="str">
        <f>IF(ISNUMBER(SEARCH(AT$1,$D859)),"T","")</f>
        <v/>
      </c>
      <c r="AU859" t="str">
        <f>IF(ISNUMBER(SEARCH(AU$1,$D859)),"T","")</f>
        <v/>
      </c>
      <c r="AV859" t="str">
        <f>IF(ISNUMBER(SEARCH(AV$1,$D859)),"T","")</f>
        <v/>
      </c>
    </row>
    <row r="860" spans="1:48" x14ac:dyDescent="0.85">
      <c r="A860">
        <v>688</v>
      </c>
      <c r="B860" t="s">
        <v>1526</v>
      </c>
      <c r="C860" t="s">
        <v>1527</v>
      </c>
      <c r="D860" t="s">
        <v>333</v>
      </c>
      <c r="E860">
        <v>6</v>
      </c>
      <c r="F860">
        <v>42</v>
      </c>
      <c r="G860">
        <v>52</v>
      </c>
      <c r="H860">
        <v>67</v>
      </c>
      <c r="I860">
        <v>39</v>
      </c>
      <c r="J860">
        <v>56</v>
      </c>
      <c r="K860">
        <v>50</v>
      </c>
      <c r="L860">
        <f>MAX(G860,I860)</f>
        <v>52</v>
      </c>
      <c r="M860">
        <f>MIN(H860,J860)</f>
        <v>56</v>
      </c>
      <c r="N860" s="1">
        <f>(F860*2+31)/2+60</f>
        <v>117.5</v>
      </c>
      <c r="O860" s="1">
        <f>(L860*2+31)/2+5</f>
        <v>72.5</v>
      </c>
      <c r="P860" s="1">
        <f>(M860*2+31)/2+5</f>
        <v>76.5</v>
      </c>
      <c r="Q860" s="1">
        <f>N860*P860</f>
        <v>8988.75</v>
      </c>
      <c r="R860" s="1">
        <f>((H860*2+31)/2+5)*N860</f>
        <v>10281.25</v>
      </c>
      <c r="S860" s="1">
        <f>((J860*2+31)/2+5)*N860</f>
        <v>8988.75</v>
      </c>
      <c r="T860" s="1">
        <v>122.29562527710523</v>
      </c>
      <c r="U860" s="1">
        <f>IF(T860&lt;200, 0, T860)</f>
        <v>0</v>
      </c>
      <c r="V860" s="5">
        <f>U860*O860</f>
        <v>0</v>
      </c>
      <c r="W860" s="2">
        <f>Q860/(constants!$B$1 * constants!$B$2 * (110/250) * AVERAGE(0.8, 1) * 1.5)</f>
        <v>1.3771816756298401</v>
      </c>
      <c r="X860" s="3">
        <v>0.1563050462630724</v>
      </c>
      <c r="Y860" s="1">
        <f>(W860+X860)*O860</f>
        <v>111.17778733723615</v>
      </c>
      <c r="Z860" s="7">
        <v>1.1000000000000001</v>
      </c>
      <c r="AA860" s="7">
        <v>1</v>
      </c>
      <c r="AB860" s="1">
        <f>Y860*Z860*AA860</f>
        <v>122.29556607095978</v>
      </c>
      <c r="AC860" t="str">
        <f>CONCATENATE("https://wiki.52poke.com/wiki/", B860)</f>
        <v>https://wiki.52poke.com/wiki/龟脚脚</v>
      </c>
      <c r="AD860" s="6">
        <f>(T860-AB860)^2</f>
        <v>3.5053676591868701E-9</v>
      </c>
      <c r="AE860" t="str">
        <f>IF(ISNUMBER(SEARCH(AE$1,$D860)),"T","")</f>
        <v/>
      </c>
      <c r="AF860" t="str">
        <f>IF(ISNUMBER(SEARCH(AF$1,$D860)),"T","")</f>
        <v/>
      </c>
      <c r="AG860" t="str">
        <f>IF(ISNUMBER(SEARCH(AG$1,$D860)),"T","")</f>
        <v>T</v>
      </c>
      <c r="AH860" t="str">
        <f>IF(ISNUMBER(SEARCH(AH$1,$D860)),"T","")</f>
        <v/>
      </c>
      <c r="AI860" t="str">
        <f>IF(ISNUMBER(SEARCH(AI$1,$D860)),"T","")</f>
        <v/>
      </c>
      <c r="AJ860" t="str">
        <f>IF(ISNUMBER(SEARCH(AJ$1,$D860)),"T","")</f>
        <v/>
      </c>
      <c r="AK860" t="str">
        <f>IF(ISNUMBER(SEARCH(AK$1,$D860)),"T","")</f>
        <v/>
      </c>
      <c r="AL860" t="str">
        <f>IF(ISNUMBER(SEARCH(AL$1,$D860)),"T","")</f>
        <v/>
      </c>
      <c r="AM860" t="str">
        <f>IF(ISNUMBER(SEARCH(AM$1,$D860)),"T","")</f>
        <v/>
      </c>
      <c r="AN860" t="str">
        <f>IF(ISNUMBER(SEARCH(AN$1,$D860)),"T","")</f>
        <v/>
      </c>
      <c r="AO860" t="str">
        <f>IF(ISNUMBER(SEARCH(AO$1,$D860)),"T","")</f>
        <v/>
      </c>
      <c r="AP860" t="str">
        <f>IF(ISNUMBER(SEARCH(AP$1,$D860)),"T","")</f>
        <v/>
      </c>
      <c r="AQ860" t="str">
        <f>IF(ISNUMBER(SEARCH(AQ$1,$D860)),"T","")</f>
        <v>T</v>
      </c>
      <c r="AR860" t="str">
        <f>IF(ISNUMBER(SEARCH(AR$1,$D860)),"T","")</f>
        <v/>
      </c>
      <c r="AS860" t="str">
        <f>IF(ISNUMBER(SEARCH(AS$1,$D860)),"T","")</f>
        <v/>
      </c>
      <c r="AT860" t="str">
        <f>IF(ISNUMBER(SEARCH(AT$1,$D860)),"T","")</f>
        <v/>
      </c>
      <c r="AU860" t="str">
        <f>IF(ISNUMBER(SEARCH(AU$1,$D860)),"T","")</f>
        <v/>
      </c>
      <c r="AV860" t="str">
        <f>IF(ISNUMBER(SEARCH(AV$1,$D860)),"T","")</f>
        <v/>
      </c>
    </row>
    <row r="861" spans="1:48" x14ac:dyDescent="0.85">
      <c r="A861">
        <v>747</v>
      </c>
      <c r="B861" t="s">
        <v>1659</v>
      </c>
      <c r="C861" t="s">
        <v>1660</v>
      </c>
      <c r="D861" t="s">
        <v>1531</v>
      </c>
      <c r="E861">
        <v>7</v>
      </c>
      <c r="F861">
        <v>50</v>
      </c>
      <c r="G861">
        <v>53</v>
      </c>
      <c r="H861">
        <v>62</v>
      </c>
      <c r="I861">
        <v>43</v>
      </c>
      <c r="J861">
        <v>52</v>
      </c>
      <c r="K861">
        <v>45</v>
      </c>
      <c r="L861">
        <f>MAX(G861,I861)</f>
        <v>53</v>
      </c>
      <c r="M861">
        <f>MIN(H861,J861)</f>
        <v>52</v>
      </c>
      <c r="N861" s="1">
        <f>(F861*2+31)/2+60</f>
        <v>125.5</v>
      </c>
      <c r="O861" s="1">
        <f>(L861*2+31)/2+5</f>
        <v>73.5</v>
      </c>
      <c r="P861" s="1">
        <f>(M861*2+31)/2+5</f>
        <v>72.5</v>
      </c>
      <c r="Q861" s="1">
        <f>N861*P861</f>
        <v>9098.75</v>
      </c>
      <c r="R861" s="1">
        <f>((H861*2+31)/2+5)*N861</f>
        <v>10353.75</v>
      </c>
      <c r="S861" s="1">
        <f>((J861*2+31)/2+5)*N861</f>
        <v>9098.75</v>
      </c>
      <c r="T861" s="1">
        <v>122.15611544994032</v>
      </c>
      <c r="U861" s="1">
        <f>IF(T861&lt;200, 0, T861)</f>
        <v>0</v>
      </c>
      <c r="V861" s="5">
        <f>U861*O861</f>
        <v>0</v>
      </c>
      <c r="W861" s="2">
        <f>Q861/(constants!$B$1 * constants!$B$2 * (110/250) * AVERAGE(0.8, 1) * 1.5)</f>
        <v>1.3940349627186213</v>
      </c>
      <c r="X861" s="3">
        <v>0.11686243607703017</v>
      </c>
      <c r="Y861" s="1">
        <f>(W861+X861)*O861</f>
        <v>111.05095881148038</v>
      </c>
      <c r="Z861" s="7">
        <v>1.1000000000000001</v>
      </c>
      <c r="AA861" s="7">
        <v>1</v>
      </c>
      <c r="AB861" s="1">
        <f>Y861*Z861*AA861</f>
        <v>122.15605469262843</v>
      </c>
      <c r="AC861" t="str">
        <f>CONCATENATE("https://wiki.52poke.com/wiki/", B861)</f>
        <v>https://wiki.52poke.com/wiki/好坏星</v>
      </c>
      <c r="AD861" s="6">
        <f>(T861-AB861)^2</f>
        <v>3.6914509475634998E-9</v>
      </c>
      <c r="AE861" t="str">
        <f>IF(ISNUMBER(SEARCH(AE$1,$D861)),"T","")</f>
        <v/>
      </c>
      <c r="AF861" t="str">
        <f>IF(ISNUMBER(SEARCH(AF$1,$D861)),"T","")</f>
        <v/>
      </c>
      <c r="AG861" t="str">
        <f>IF(ISNUMBER(SEARCH(AG$1,$D861)),"T","")</f>
        <v>T</v>
      </c>
      <c r="AH861" t="str">
        <f>IF(ISNUMBER(SEARCH(AH$1,$D861)),"T","")</f>
        <v/>
      </c>
      <c r="AI861" t="str">
        <f>IF(ISNUMBER(SEARCH(AI$1,$D861)),"T","")</f>
        <v/>
      </c>
      <c r="AJ861" t="str">
        <f>IF(ISNUMBER(SEARCH(AJ$1,$D861)),"T","")</f>
        <v/>
      </c>
      <c r="AK861" t="str">
        <f>IF(ISNUMBER(SEARCH(AK$1,$D861)),"T","")</f>
        <v/>
      </c>
      <c r="AL861" t="str">
        <f>IF(ISNUMBER(SEARCH(AL$1,$D861)),"T","")</f>
        <v>T</v>
      </c>
      <c r="AM861" t="str">
        <f>IF(ISNUMBER(SEARCH(AM$1,$D861)),"T","")</f>
        <v/>
      </c>
      <c r="AN861" t="str">
        <f>IF(ISNUMBER(SEARCH(AN$1,$D861)),"T","")</f>
        <v/>
      </c>
      <c r="AO861" t="str">
        <f>IF(ISNUMBER(SEARCH(AO$1,$D861)),"T","")</f>
        <v/>
      </c>
      <c r="AP861" t="str">
        <f>IF(ISNUMBER(SEARCH(AP$1,$D861)),"T","")</f>
        <v/>
      </c>
      <c r="AQ861" t="str">
        <f>IF(ISNUMBER(SEARCH(AQ$1,$D861)),"T","")</f>
        <v/>
      </c>
      <c r="AR861" t="str">
        <f>IF(ISNUMBER(SEARCH(AR$1,$D861)),"T","")</f>
        <v/>
      </c>
      <c r="AS861" t="str">
        <f>IF(ISNUMBER(SEARCH(AS$1,$D861)),"T","")</f>
        <v/>
      </c>
      <c r="AT861" t="str">
        <f>IF(ISNUMBER(SEARCH(AT$1,$D861)),"T","")</f>
        <v/>
      </c>
      <c r="AU861" t="str">
        <f>IF(ISNUMBER(SEARCH(AU$1,$D861)),"T","")</f>
        <v/>
      </c>
      <c r="AV861" t="str">
        <f>IF(ISNUMBER(SEARCH(AV$1,$D861)),"T","")</f>
        <v/>
      </c>
    </row>
    <row r="862" spans="1:48" x14ac:dyDescent="0.85">
      <c r="A862">
        <v>439</v>
      </c>
      <c r="B862" t="s">
        <v>989</v>
      </c>
      <c r="C862" t="s">
        <v>990</v>
      </c>
      <c r="D862" t="s">
        <v>193</v>
      </c>
      <c r="E862">
        <v>4</v>
      </c>
      <c r="F862">
        <v>20</v>
      </c>
      <c r="G862">
        <v>25</v>
      </c>
      <c r="H862">
        <v>45</v>
      </c>
      <c r="I862">
        <v>70</v>
      </c>
      <c r="J862">
        <v>90</v>
      </c>
      <c r="K862">
        <v>60</v>
      </c>
      <c r="L862">
        <f>MAX(G862,I862)</f>
        <v>70</v>
      </c>
      <c r="M862">
        <f>MIN(H862,J862)</f>
        <v>45</v>
      </c>
      <c r="N862" s="1">
        <f>(F862*2+31)/2+60</f>
        <v>95.5</v>
      </c>
      <c r="O862" s="1">
        <f>(L862*2+31)/2+5</f>
        <v>90.5</v>
      </c>
      <c r="P862" s="1">
        <f>(M862*2+31)/2+5</f>
        <v>65.5</v>
      </c>
      <c r="Q862" s="1">
        <f>N862*P862</f>
        <v>6255.25</v>
      </c>
      <c r="R862" s="1">
        <f>((H862*2+31)/2+5)*N862</f>
        <v>6255.25</v>
      </c>
      <c r="S862" s="1">
        <f>((J862*2+31)/2+5)*N862</f>
        <v>10552.75</v>
      </c>
      <c r="T862" s="1">
        <v>121.67162410801004</v>
      </c>
      <c r="U862" s="1">
        <f>IF(T862&lt;200, 0, T862)</f>
        <v>0</v>
      </c>
      <c r="V862" s="5">
        <f>U862*O862</f>
        <v>0</v>
      </c>
      <c r="W862" s="2">
        <f>Q862/(constants!$B$1 * constants!$B$2 * (110/250) * AVERAGE(0.8, 1) * 1.5)</f>
        <v>0.95837749147362616</v>
      </c>
      <c r="X862" s="3">
        <v>0.26383820593747465</v>
      </c>
      <c r="Y862" s="1">
        <f>(W862+X862)*O862</f>
        <v>110.61052061570462</v>
      </c>
      <c r="Z862" s="7">
        <v>1.1000000000000001</v>
      </c>
      <c r="AA862" s="7">
        <v>1</v>
      </c>
      <c r="AB862" s="1">
        <f>Y862*Z862*AA862</f>
        <v>121.67157267727508</v>
      </c>
      <c r="AC862" t="str">
        <f>CONCATENATE("https://wiki.52poke.com/wiki/", B862)</f>
        <v>https://wiki.52poke.com/wiki/魔尼尼</v>
      </c>
      <c r="AD862" s="6">
        <f>(T862-AB862)^2</f>
        <v>2.6451204981318533E-9</v>
      </c>
      <c r="AE862" t="str">
        <f>IF(ISNUMBER(SEARCH(AE$1,$D862)),"T","")</f>
        <v/>
      </c>
      <c r="AF862" t="str">
        <f>IF(ISNUMBER(SEARCH(AF$1,$D862)),"T","")</f>
        <v/>
      </c>
      <c r="AG862" t="str">
        <f>IF(ISNUMBER(SEARCH(AG$1,$D862)),"T","")</f>
        <v/>
      </c>
      <c r="AH862" t="str">
        <f>IF(ISNUMBER(SEARCH(AH$1,$D862)),"T","")</f>
        <v/>
      </c>
      <c r="AI862" t="str">
        <f>IF(ISNUMBER(SEARCH(AI$1,$D862)),"T","")</f>
        <v/>
      </c>
      <c r="AJ862" t="str">
        <f>IF(ISNUMBER(SEARCH(AJ$1,$D862)),"T","")</f>
        <v/>
      </c>
      <c r="AK862" t="str">
        <f>IF(ISNUMBER(SEARCH(AK$1,$D862)),"T","")</f>
        <v/>
      </c>
      <c r="AL862" t="str">
        <f>IF(ISNUMBER(SEARCH(AL$1,$D862)),"T","")</f>
        <v/>
      </c>
      <c r="AM862" t="str">
        <f>IF(ISNUMBER(SEARCH(AM$1,$D862)),"T","")</f>
        <v/>
      </c>
      <c r="AN862" t="str">
        <f>IF(ISNUMBER(SEARCH(AN$1,$D862)),"T","")</f>
        <v/>
      </c>
      <c r="AO862" t="str">
        <f>IF(ISNUMBER(SEARCH(AO$1,$D862)),"T","")</f>
        <v>T</v>
      </c>
      <c r="AP862" t="str">
        <f>IF(ISNUMBER(SEARCH(AP$1,$D862)),"T","")</f>
        <v/>
      </c>
      <c r="AQ862" t="str">
        <f>IF(ISNUMBER(SEARCH(AQ$1,$D862)),"T","")</f>
        <v/>
      </c>
      <c r="AR862" t="str">
        <f>IF(ISNUMBER(SEARCH(AR$1,$D862)),"T","")</f>
        <v/>
      </c>
      <c r="AS862" t="str">
        <f>IF(ISNUMBER(SEARCH(AS$1,$D862)),"T","")</f>
        <v/>
      </c>
      <c r="AT862" t="str">
        <f>IF(ISNUMBER(SEARCH(AT$1,$D862)),"T","")</f>
        <v/>
      </c>
      <c r="AU862" t="str">
        <f>IF(ISNUMBER(SEARCH(AU$1,$D862)),"T","")</f>
        <v/>
      </c>
      <c r="AV862" t="str">
        <f>IF(ISNUMBER(SEARCH(AV$1,$D862)),"T","")</f>
        <v>T</v>
      </c>
    </row>
    <row r="863" spans="1:48" x14ac:dyDescent="0.85">
      <c r="A863">
        <v>731</v>
      </c>
      <c r="B863" t="s">
        <v>1625</v>
      </c>
      <c r="C863" t="s">
        <v>1626</v>
      </c>
      <c r="D863" t="s">
        <v>47</v>
      </c>
      <c r="E863">
        <v>7</v>
      </c>
      <c r="F863">
        <v>35</v>
      </c>
      <c r="G863">
        <v>75</v>
      </c>
      <c r="H863">
        <v>30</v>
      </c>
      <c r="I863">
        <v>30</v>
      </c>
      <c r="J863">
        <v>30</v>
      </c>
      <c r="K863">
        <v>65</v>
      </c>
      <c r="L863">
        <f>MAX(G863,I863)</f>
        <v>75</v>
      </c>
      <c r="M863">
        <f>MIN(H863,J863)</f>
        <v>30</v>
      </c>
      <c r="N863" s="1">
        <f>(F863*2+31)/2+60</f>
        <v>110.5</v>
      </c>
      <c r="O863" s="1">
        <f>(L863*2+31)/2+5</f>
        <v>95.5</v>
      </c>
      <c r="P863" s="1">
        <f>(M863*2+31)/2+5</f>
        <v>50.5</v>
      </c>
      <c r="Q863" s="1">
        <f>N863*P863</f>
        <v>5580.25</v>
      </c>
      <c r="R863" s="1">
        <f>((H863*2+31)/2+5)*N863</f>
        <v>5580.25</v>
      </c>
      <c r="S863" s="1">
        <f>((J863*2+31)/2+5)*N863</f>
        <v>5580.25</v>
      </c>
      <c r="T863" s="1">
        <v>121.63087120123382</v>
      </c>
      <c r="U863" s="1">
        <f>IF(T863&lt;200, 0, T863)</f>
        <v>0</v>
      </c>
      <c r="V863" s="5">
        <f>U863*O863</f>
        <v>0</v>
      </c>
      <c r="W863" s="2">
        <f>Q863/(constants!$B$1 * constants!$B$2 * (110/250) * AVERAGE(0.8, 1) * 1.5)</f>
        <v>0.85495959342883221</v>
      </c>
      <c r="X863" s="3">
        <v>0.30287784384390715</v>
      </c>
      <c r="Y863" s="1">
        <f>(W863+X863)*O863</f>
        <v>110.57347525954661</v>
      </c>
      <c r="Z863" s="7">
        <v>1.1000000000000001</v>
      </c>
      <c r="AA863" s="7">
        <v>1</v>
      </c>
      <c r="AB863" s="1">
        <f>Y863*Z863*AA863</f>
        <v>121.63082278550128</v>
      </c>
      <c r="AC863" t="str">
        <f>CONCATENATE("https://wiki.52poke.com/wiki/", B863)</f>
        <v>https://wiki.52poke.com/wiki/小笃儿</v>
      </c>
      <c r="AD863" s="6">
        <f>(T863-AB863)^2</f>
        <v>2.3440831569975061E-9</v>
      </c>
      <c r="AE863" t="str">
        <f>IF(ISNUMBER(SEARCH(AE$1,$D863)),"T","")</f>
        <v>T</v>
      </c>
      <c r="AF863" t="str">
        <f>IF(ISNUMBER(SEARCH(AF$1,$D863)),"T","")</f>
        <v/>
      </c>
      <c r="AG863" t="str">
        <f>IF(ISNUMBER(SEARCH(AG$1,$D863)),"T","")</f>
        <v/>
      </c>
      <c r="AH863" t="str">
        <f>IF(ISNUMBER(SEARCH(AH$1,$D863)),"T","")</f>
        <v/>
      </c>
      <c r="AI863" t="str">
        <f>IF(ISNUMBER(SEARCH(AI$1,$D863)),"T","")</f>
        <v/>
      </c>
      <c r="AJ863" t="str">
        <f>IF(ISNUMBER(SEARCH(AJ$1,$D863)),"T","")</f>
        <v/>
      </c>
      <c r="AK863" t="str">
        <f>IF(ISNUMBER(SEARCH(AK$1,$D863)),"T","")</f>
        <v/>
      </c>
      <c r="AL863" t="str">
        <f>IF(ISNUMBER(SEARCH(AL$1,$D863)),"T","")</f>
        <v/>
      </c>
      <c r="AM863" t="str">
        <f>IF(ISNUMBER(SEARCH(AM$1,$D863)),"T","")</f>
        <v/>
      </c>
      <c r="AN863" t="str">
        <f>IF(ISNUMBER(SEARCH(AN$1,$D863)),"T","")</f>
        <v>T</v>
      </c>
      <c r="AO863" t="str">
        <f>IF(ISNUMBER(SEARCH(AO$1,$D863)),"T","")</f>
        <v/>
      </c>
      <c r="AP863" t="str">
        <f>IF(ISNUMBER(SEARCH(AP$1,$D863)),"T","")</f>
        <v/>
      </c>
      <c r="AQ863" t="str">
        <f>IF(ISNUMBER(SEARCH(AQ$1,$D863)),"T","")</f>
        <v/>
      </c>
      <c r="AR863" t="str">
        <f>IF(ISNUMBER(SEARCH(AR$1,$D863)),"T","")</f>
        <v/>
      </c>
      <c r="AS863" t="str">
        <f>IF(ISNUMBER(SEARCH(AS$1,$D863)),"T","")</f>
        <v/>
      </c>
      <c r="AT863" t="str">
        <f>IF(ISNUMBER(SEARCH(AT$1,$D863)),"T","")</f>
        <v/>
      </c>
      <c r="AU863" t="str">
        <f>IF(ISNUMBER(SEARCH(AU$1,$D863)),"T","")</f>
        <v/>
      </c>
      <c r="AV863" t="str">
        <f>IF(ISNUMBER(SEARCH(AV$1,$D863)),"T","")</f>
        <v/>
      </c>
    </row>
    <row r="864" spans="1:48" x14ac:dyDescent="0.85">
      <c r="A864">
        <v>374</v>
      </c>
      <c r="B864" t="s">
        <v>853</v>
      </c>
      <c r="C864" t="s">
        <v>855</v>
      </c>
      <c r="D864" t="s">
        <v>854</v>
      </c>
      <c r="E864">
        <v>3</v>
      </c>
      <c r="F864">
        <v>40</v>
      </c>
      <c r="G864">
        <v>55</v>
      </c>
      <c r="H864">
        <v>80</v>
      </c>
      <c r="I864">
        <v>35</v>
      </c>
      <c r="J864">
        <v>60</v>
      </c>
      <c r="K864">
        <v>30</v>
      </c>
      <c r="L864">
        <f>MAX(G864,I864)</f>
        <v>55</v>
      </c>
      <c r="M864">
        <f>MIN(H864,J864)</f>
        <v>60</v>
      </c>
      <c r="N864" s="1">
        <f>(F864*2+31)/2+60</f>
        <v>115.5</v>
      </c>
      <c r="O864" s="1">
        <f>(L864*2+31)/2+5</f>
        <v>75.5</v>
      </c>
      <c r="P864" s="1">
        <f>(M864*2+31)/2+5</f>
        <v>80.5</v>
      </c>
      <c r="Q864" s="1">
        <f>N864*P864</f>
        <v>9297.75</v>
      </c>
      <c r="R864" s="1">
        <f>((H864*2+31)/2+5)*N864</f>
        <v>11607.75</v>
      </c>
      <c r="S864" s="1">
        <f>((J864*2+31)/2+5)*N864</f>
        <v>9297.75</v>
      </c>
      <c r="T864" s="1">
        <v>121.4418216468663</v>
      </c>
      <c r="U864" s="1">
        <f>IF(T864&lt;200, 0, T864)</f>
        <v>0</v>
      </c>
      <c r="V864" s="5">
        <f>U864*O864</f>
        <v>0</v>
      </c>
      <c r="W864" s="2">
        <f>Q864/(constants!$B$1 * constants!$B$2 * (110/250) * AVERAGE(0.8, 1) * 1.5)</f>
        <v>1.4245240911792347</v>
      </c>
      <c r="X864" s="3">
        <v>3.7748730871386527E-2</v>
      </c>
      <c r="Y864" s="1">
        <f>(W864+X864)*O864</f>
        <v>110.40159806482191</v>
      </c>
      <c r="Z864" s="7">
        <v>1.1000000000000001</v>
      </c>
      <c r="AA864" s="7">
        <v>1</v>
      </c>
      <c r="AB864" s="1">
        <f>Y864*Z864*AA864</f>
        <v>121.44175787130411</v>
      </c>
      <c r="AC864" t="str">
        <f>CONCATENATE("https://wiki.52poke.com/wiki/", B864)</f>
        <v>https://wiki.52poke.com/wiki/铁哑铃</v>
      </c>
      <c r="AD864" s="6">
        <f>(T864-AB864)^2</f>
        <v>4.0673223334937642E-9</v>
      </c>
      <c r="AE864" t="str">
        <f>IF(ISNUMBER(SEARCH(AE$1,$D864)),"T","")</f>
        <v/>
      </c>
      <c r="AF864" t="str">
        <f>IF(ISNUMBER(SEARCH(AF$1,$D864)),"T","")</f>
        <v/>
      </c>
      <c r="AG864" t="str">
        <f>IF(ISNUMBER(SEARCH(AG$1,$D864)),"T","")</f>
        <v/>
      </c>
      <c r="AH864" t="str">
        <f>IF(ISNUMBER(SEARCH(AH$1,$D864)),"T","")</f>
        <v/>
      </c>
      <c r="AI864" t="str">
        <f>IF(ISNUMBER(SEARCH(AI$1,$D864)),"T","")</f>
        <v/>
      </c>
      <c r="AJ864" t="str">
        <f>IF(ISNUMBER(SEARCH(AJ$1,$D864)),"T","")</f>
        <v/>
      </c>
      <c r="AK864" t="str">
        <f>IF(ISNUMBER(SEARCH(AK$1,$D864)),"T","")</f>
        <v/>
      </c>
      <c r="AL864" t="str">
        <f>IF(ISNUMBER(SEARCH(AL$1,$D864)),"T","")</f>
        <v/>
      </c>
      <c r="AM864" t="str">
        <f>IF(ISNUMBER(SEARCH(AM$1,$D864)),"T","")</f>
        <v/>
      </c>
      <c r="AN864" t="str">
        <f>IF(ISNUMBER(SEARCH(AN$1,$D864)),"T","")</f>
        <v/>
      </c>
      <c r="AO864" t="str">
        <f>IF(ISNUMBER(SEARCH(AO$1,$D864)),"T","")</f>
        <v>T</v>
      </c>
      <c r="AP864" t="str">
        <f>IF(ISNUMBER(SEARCH(AP$1,$D864)),"T","")</f>
        <v/>
      </c>
      <c r="AQ864" t="str">
        <f>IF(ISNUMBER(SEARCH(AQ$1,$D864)),"T","")</f>
        <v/>
      </c>
      <c r="AR864" t="str">
        <f>IF(ISNUMBER(SEARCH(AR$1,$D864)),"T","")</f>
        <v/>
      </c>
      <c r="AS864" t="str">
        <f>IF(ISNUMBER(SEARCH(AS$1,$D864)),"T","")</f>
        <v/>
      </c>
      <c r="AT864" t="str">
        <f>IF(ISNUMBER(SEARCH(AT$1,$D864)),"T","")</f>
        <v/>
      </c>
      <c r="AU864" t="str">
        <f>IF(ISNUMBER(SEARCH(AU$1,$D864)),"T","")</f>
        <v>T</v>
      </c>
      <c r="AV864" t="str">
        <f>IF(ISNUMBER(SEARCH(AV$1,$D864)),"T","")</f>
        <v/>
      </c>
    </row>
    <row r="865" spans="1:48" x14ac:dyDescent="0.85">
      <c r="A865">
        <v>495</v>
      </c>
      <c r="B865" t="s">
        <v>1115</v>
      </c>
      <c r="C865" t="s">
        <v>1116</v>
      </c>
      <c r="D865" t="s">
        <v>280</v>
      </c>
      <c r="E865">
        <v>5</v>
      </c>
      <c r="F865">
        <v>45</v>
      </c>
      <c r="G865">
        <v>45</v>
      </c>
      <c r="H865">
        <v>55</v>
      </c>
      <c r="I865">
        <v>45</v>
      </c>
      <c r="J865">
        <v>55</v>
      </c>
      <c r="K865">
        <v>63</v>
      </c>
      <c r="L865">
        <f>MAX(G865,I865)</f>
        <v>45</v>
      </c>
      <c r="M865">
        <f>MIN(H865,J865)</f>
        <v>55</v>
      </c>
      <c r="N865" s="1">
        <f>(F865*2+31)/2+60</f>
        <v>120.5</v>
      </c>
      <c r="O865" s="1">
        <f>(L865*2+31)/2+5</f>
        <v>65.5</v>
      </c>
      <c r="P865" s="1">
        <f>(M865*2+31)/2+5</f>
        <v>75.5</v>
      </c>
      <c r="Q865" s="1">
        <f>N865*P865</f>
        <v>9097.75</v>
      </c>
      <c r="R865" s="1">
        <f>((H865*2+31)/2+5)*N865</f>
        <v>9097.75</v>
      </c>
      <c r="S865" s="1">
        <f>((J865*2+31)/2+5)*N865</f>
        <v>9097.75</v>
      </c>
      <c r="T865" s="1">
        <v>121.01739975466937</v>
      </c>
      <c r="U865" s="1">
        <f>IF(T865&lt;200, 0, T865)</f>
        <v>0</v>
      </c>
      <c r="V865" s="5">
        <f>U865*O865</f>
        <v>0</v>
      </c>
      <c r="W865" s="2">
        <f>Q865/(constants!$B$1 * constants!$B$2 * (110/250) * AVERAGE(0.8, 1) * 1.5)</f>
        <v>1.3938817510178143</v>
      </c>
      <c r="X865" s="3">
        <v>0.28574830611402435</v>
      </c>
      <c r="Y865" s="1">
        <f>(W865+X865)*O865</f>
        <v>110.01576874213544</v>
      </c>
      <c r="Z865" s="7">
        <v>1.1000000000000001</v>
      </c>
      <c r="AA865" s="7">
        <v>1</v>
      </c>
      <c r="AB865" s="1">
        <f>Y865*Z865*AA865</f>
        <v>121.01734561634899</v>
      </c>
      <c r="AC865" t="str">
        <f>CONCATENATE("https://wiki.52poke.com/wiki/", B865)</f>
        <v>https://wiki.52poke.com/wiki/藤藤蛇</v>
      </c>
      <c r="AD865" s="6">
        <f>(T865-AB865)^2</f>
        <v>2.9309577335234652E-9</v>
      </c>
      <c r="AE865" t="str">
        <f>IF(ISNUMBER(SEARCH(AE$1,$D865)),"T","")</f>
        <v/>
      </c>
      <c r="AF865" t="str">
        <f>IF(ISNUMBER(SEARCH(AF$1,$D865)),"T","")</f>
        <v/>
      </c>
      <c r="AG865" t="str">
        <f>IF(ISNUMBER(SEARCH(AG$1,$D865)),"T","")</f>
        <v/>
      </c>
      <c r="AH865" t="str">
        <f>IF(ISNUMBER(SEARCH(AH$1,$D865)),"T","")</f>
        <v>T</v>
      </c>
      <c r="AI865" t="str">
        <f>IF(ISNUMBER(SEARCH(AI$1,$D865)),"T","")</f>
        <v/>
      </c>
      <c r="AJ865" t="str">
        <f>IF(ISNUMBER(SEARCH(AJ$1,$D865)),"T","")</f>
        <v/>
      </c>
      <c r="AK865" t="str">
        <f>IF(ISNUMBER(SEARCH(AK$1,$D865)),"T","")</f>
        <v/>
      </c>
      <c r="AL865" t="str">
        <f>IF(ISNUMBER(SEARCH(AL$1,$D865)),"T","")</f>
        <v/>
      </c>
      <c r="AM865" t="str">
        <f>IF(ISNUMBER(SEARCH(AM$1,$D865)),"T","")</f>
        <v/>
      </c>
      <c r="AN865" t="str">
        <f>IF(ISNUMBER(SEARCH(AN$1,$D865)),"T","")</f>
        <v/>
      </c>
      <c r="AO865" t="str">
        <f>IF(ISNUMBER(SEARCH(AO$1,$D865)),"T","")</f>
        <v/>
      </c>
      <c r="AP865" t="str">
        <f>IF(ISNUMBER(SEARCH(AP$1,$D865)),"T","")</f>
        <v/>
      </c>
      <c r="AQ865" t="str">
        <f>IF(ISNUMBER(SEARCH(AQ$1,$D865)),"T","")</f>
        <v/>
      </c>
      <c r="AR865" t="str">
        <f>IF(ISNUMBER(SEARCH(AR$1,$D865)),"T","")</f>
        <v/>
      </c>
      <c r="AS865" t="str">
        <f>IF(ISNUMBER(SEARCH(AS$1,$D865)),"T","")</f>
        <v/>
      </c>
      <c r="AT865" t="str">
        <f>IF(ISNUMBER(SEARCH(AT$1,$D865)),"T","")</f>
        <v/>
      </c>
      <c r="AU865" t="str">
        <f>IF(ISNUMBER(SEARCH(AU$1,$D865)),"T","")</f>
        <v/>
      </c>
      <c r="AV865" t="str">
        <f>IF(ISNUMBER(SEARCH(AV$1,$D865)),"T","")</f>
        <v/>
      </c>
    </row>
    <row r="866" spans="1:48" x14ac:dyDescent="0.85">
      <c r="A866">
        <v>599</v>
      </c>
      <c r="B866" t="s">
        <v>1333</v>
      </c>
      <c r="C866" t="s">
        <v>1334</v>
      </c>
      <c r="D866" t="s">
        <v>133</v>
      </c>
      <c r="E866">
        <v>5</v>
      </c>
      <c r="F866">
        <v>40</v>
      </c>
      <c r="G866">
        <v>55</v>
      </c>
      <c r="H866">
        <v>70</v>
      </c>
      <c r="I866">
        <v>45</v>
      </c>
      <c r="J866">
        <v>60</v>
      </c>
      <c r="K866">
        <v>30</v>
      </c>
      <c r="L866">
        <f>MAX(G866,I866)</f>
        <v>55</v>
      </c>
      <c r="M866">
        <f>MIN(H866,J866)</f>
        <v>60</v>
      </c>
      <c r="N866" s="1">
        <f>(F866*2+31)/2+60</f>
        <v>115.5</v>
      </c>
      <c r="O866" s="1">
        <f>(L866*2+31)/2+5</f>
        <v>75.5</v>
      </c>
      <c r="P866" s="1">
        <f>(M866*2+31)/2+5</f>
        <v>80.5</v>
      </c>
      <c r="Q866" s="1">
        <f>N866*P866</f>
        <v>9297.75</v>
      </c>
      <c r="R866" s="1">
        <f>((H866*2+31)/2+5)*N866</f>
        <v>10452.75</v>
      </c>
      <c r="S866" s="1">
        <f>((J866*2+31)/2+5)*N866</f>
        <v>9297.75</v>
      </c>
      <c r="T866" s="1">
        <v>120.90689569377031</v>
      </c>
      <c r="U866" s="1">
        <f>IF(T866&lt;200, 0, T866)</f>
        <v>0</v>
      </c>
      <c r="V866" s="5">
        <f>U866*O866</f>
        <v>0</v>
      </c>
      <c r="W866" s="2">
        <f>Q866/(constants!$B$1 * constants!$B$2 * (110/250) * AVERAGE(0.8, 1) * 1.5)</f>
        <v>1.4245240911792347</v>
      </c>
      <c r="X866" s="3">
        <v>3.1307719997262562E-2</v>
      </c>
      <c r="Y866" s="1">
        <f>(W866+X866)*O866</f>
        <v>109.91530174382555</v>
      </c>
      <c r="Z866" s="7">
        <v>1.1000000000000001</v>
      </c>
      <c r="AA866" s="7">
        <v>1</v>
      </c>
      <c r="AB866" s="1">
        <f>Y866*Z866*AA866</f>
        <v>120.90683191820811</v>
      </c>
      <c r="AC866" t="str">
        <f>CONCATENATE("https://wiki.52poke.com/wiki/", B866)</f>
        <v>https://wiki.52poke.com/wiki/齿轮儿</v>
      </c>
      <c r="AD866" s="6">
        <f>(T866-AB866)^2</f>
        <v>4.0673223334937642E-9</v>
      </c>
      <c r="AE866" t="str">
        <f>IF(ISNUMBER(SEARCH(AE$1,$D866)),"T","")</f>
        <v/>
      </c>
      <c r="AF866" t="str">
        <f>IF(ISNUMBER(SEARCH(AF$1,$D866)),"T","")</f>
        <v/>
      </c>
      <c r="AG866" t="str">
        <f>IF(ISNUMBER(SEARCH(AG$1,$D866)),"T","")</f>
        <v/>
      </c>
      <c r="AH866" t="str">
        <f>IF(ISNUMBER(SEARCH(AH$1,$D866)),"T","")</f>
        <v/>
      </c>
      <c r="AI866" t="str">
        <f>IF(ISNUMBER(SEARCH(AI$1,$D866)),"T","")</f>
        <v/>
      </c>
      <c r="AJ866" t="str">
        <f>IF(ISNUMBER(SEARCH(AJ$1,$D866)),"T","")</f>
        <v/>
      </c>
      <c r="AK866" t="str">
        <f>IF(ISNUMBER(SEARCH(AK$1,$D866)),"T","")</f>
        <v/>
      </c>
      <c r="AL866" t="str">
        <f>IF(ISNUMBER(SEARCH(AL$1,$D866)),"T","")</f>
        <v/>
      </c>
      <c r="AM866" t="str">
        <f>IF(ISNUMBER(SEARCH(AM$1,$D866)),"T","")</f>
        <v/>
      </c>
      <c r="AN866" t="str">
        <f>IF(ISNUMBER(SEARCH(AN$1,$D866)),"T","")</f>
        <v/>
      </c>
      <c r="AO866" t="str">
        <f>IF(ISNUMBER(SEARCH(AO$1,$D866)),"T","")</f>
        <v/>
      </c>
      <c r="AP866" t="str">
        <f>IF(ISNUMBER(SEARCH(AP$1,$D866)),"T","")</f>
        <v/>
      </c>
      <c r="AQ866" t="str">
        <f>IF(ISNUMBER(SEARCH(AQ$1,$D866)),"T","")</f>
        <v/>
      </c>
      <c r="AR866" t="str">
        <f>IF(ISNUMBER(SEARCH(AR$1,$D866)),"T","")</f>
        <v/>
      </c>
      <c r="AS866" t="str">
        <f>IF(ISNUMBER(SEARCH(AS$1,$D866)),"T","")</f>
        <v/>
      </c>
      <c r="AT866" t="str">
        <f>IF(ISNUMBER(SEARCH(AT$1,$D866)),"T","")</f>
        <v/>
      </c>
      <c r="AU866" t="str">
        <f>IF(ISNUMBER(SEARCH(AU$1,$D866)),"T","")</f>
        <v>T</v>
      </c>
      <c r="AV866" t="str">
        <f>IF(ISNUMBER(SEARCH(AV$1,$D866)),"T","")</f>
        <v/>
      </c>
    </row>
    <row r="867" spans="1:48" x14ac:dyDescent="0.85">
      <c r="A867">
        <v>590</v>
      </c>
      <c r="B867" t="s">
        <v>1312</v>
      </c>
      <c r="C867" t="s">
        <v>1313</v>
      </c>
      <c r="D867" t="s">
        <v>10</v>
      </c>
      <c r="E867">
        <v>5</v>
      </c>
      <c r="F867">
        <v>69</v>
      </c>
      <c r="G867">
        <v>55</v>
      </c>
      <c r="H867">
        <v>45</v>
      </c>
      <c r="I867">
        <v>55</v>
      </c>
      <c r="J867">
        <v>55</v>
      </c>
      <c r="K867">
        <v>15</v>
      </c>
      <c r="L867">
        <f>MAX(G867,I867)</f>
        <v>55</v>
      </c>
      <c r="M867">
        <f>MIN(H867,J867)</f>
        <v>45</v>
      </c>
      <c r="N867" s="1">
        <f>(F867*2+31)/2+60</f>
        <v>144.5</v>
      </c>
      <c r="O867" s="1">
        <f>(L867*2+31)/2+5</f>
        <v>75.5</v>
      </c>
      <c r="P867" s="1">
        <f>(M867*2+31)/2+5</f>
        <v>65.5</v>
      </c>
      <c r="Q867" s="1">
        <f>N867*P867</f>
        <v>9464.75</v>
      </c>
      <c r="R867" s="1">
        <f>((H867*2+31)/2+5)*N867</f>
        <v>9464.75</v>
      </c>
      <c r="S867" s="1">
        <f>((J867*2+31)/2+5)*N867</f>
        <v>10909.75</v>
      </c>
      <c r="T867" s="1">
        <v>120.82948427437367</v>
      </c>
      <c r="U867" s="1">
        <f>IF(T867&lt;200, 0, T867)</f>
        <v>0</v>
      </c>
      <c r="V867" s="5">
        <f>U867*O867</f>
        <v>0</v>
      </c>
      <c r="W867" s="2">
        <f>Q867/(constants!$B$1 * constants!$B$2 * (110/250) * AVERAGE(0.8, 1) * 1.5)</f>
        <v>1.4501104452140208</v>
      </c>
      <c r="X867" s="3">
        <v>4.7892459758315242E-3</v>
      </c>
      <c r="Y867" s="1">
        <f>(W867+X867)*O867</f>
        <v>109.84492668483384</v>
      </c>
      <c r="Z867" s="7">
        <v>1.1000000000000001</v>
      </c>
      <c r="AA867" s="7">
        <v>1</v>
      </c>
      <c r="AB867" s="1">
        <f>Y867*Z867*AA867</f>
        <v>120.82941935331723</v>
      </c>
      <c r="AC867" t="str">
        <f>CONCATENATE("https://wiki.52poke.com/wiki/", B867)</f>
        <v>https://wiki.52poke.com/wiki/哎呀球菇</v>
      </c>
      <c r="AD867" s="6">
        <f>(T867-AB867)^2</f>
        <v>4.2147435686028686E-9</v>
      </c>
      <c r="AE867" t="str">
        <f>IF(ISNUMBER(SEARCH(AE$1,$D867)),"T","")</f>
        <v/>
      </c>
      <c r="AF867" t="str">
        <f>IF(ISNUMBER(SEARCH(AF$1,$D867)),"T","")</f>
        <v/>
      </c>
      <c r="AG867" t="str">
        <f>IF(ISNUMBER(SEARCH(AG$1,$D867)),"T","")</f>
        <v/>
      </c>
      <c r="AH867" t="str">
        <f>IF(ISNUMBER(SEARCH(AH$1,$D867)),"T","")</f>
        <v>T</v>
      </c>
      <c r="AI867" t="str">
        <f>IF(ISNUMBER(SEARCH(AI$1,$D867)),"T","")</f>
        <v/>
      </c>
      <c r="AJ867" t="str">
        <f>IF(ISNUMBER(SEARCH(AJ$1,$D867)),"T","")</f>
        <v/>
      </c>
      <c r="AK867" t="str">
        <f>IF(ISNUMBER(SEARCH(AK$1,$D867)),"T","")</f>
        <v/>
      </c>
      <c r="AL867" t="str">
        <f>IF(ISNUMBER(SEARCH(AL$1,$D867)),"T","")</f>
        <v>T</v>
      </c>
      <c r="AM867" t="str">
        <f>IF(ISNUMBER(SEARCH(AM$1,$D867)),"T","")</f>
        <v/>
      </c>
      <c r="AN867" t="str">
        <f>IF(ISNUMBER(SEARCH(AN$1,$D867)),"T","")</f>
        <v/>
      </c>
      <c r="AO867" t="str">
        <f>IF(ISNUMBER(SEARCH(AO$1,$D867)),"T","")</f>
        <v/>
      </c>
      <c r="AP867" t="str">
        <f>IF(ISNUMBER(SEARCH(AP$1,$D867)),"T","")</f>
        <v/>
      </c>
      <c r="AQ867" t="str">
        <f>IF(ISNUMBER(SEARCH(AQ$1,$D867)),"T","")</f>
        <v/>
      </c>
      <c r="AR867" t="str">
        <f>IF(ISNUMBER(SEARCH(AR$1,$D867)),"T","")</f>
        <v/>
      </c>
      <c r="AS867" t="str">
        <f>IF(ISNUMBER(SEARCH(AS$1,$D867)),"T","")</f>
        <v/>
      </c>
      <c r="AT867" t="str">
        <f>IF(ISNUMBER(SEARCH(AT$1,$D867)),"T","")</f>
        <v/>
      </c>
      <c r="AU867" t="str">
        <f>IF(ISNUMBER(SEARCH(AU$1,$D867)),"T","")</f>
        <v/>
      </c>
      <c r="AV867" t="str">
        <f>IF(ISNUMBER(SEARCH(AV$1,$D867)),"T","")</f>
        <v/>
      </c>
    </row>
    <row r="868" spans="1:48" x14ac:dyDescent="0.85">
      <c r="A868">
        <v>316</v>
      </c>
      <c r="B868" t="s">
        <v>728</v>
      </c>
      <c r="C868" t="s">
        <v>729</v>
      </c>
      <c r="D868" t="s">
        <v>63</v>
      </c>
      <c r="E868">
        <v>3</v>
      </c>
      <c r="F868">
        <v>70</v>
      </c>
      <c r="G868">
        <v>43</v>
      </c>
      <c r="H868">
        <v>53</v>
      </c>
      <c r="I868">
        <v>43</v>
      </c>
      <c r="J868">
        <v>53</v>
      </c>
      <c r="K868">
        <v>40</v>
      </c>
      <c r="L868">
        <f>MAX(G868,I868)</f>
        <v>43</v>
      </c>
      <c r="M868">
        <f>MIN(H868,J868)</f>
        <v>53</v>
      </c>
      <c r="N868" s="1">
        <f>(F868*2+31)/2+60</f>
        <v>145.5</v>
      </c>
      <c r="O868" s="1">
        <f>(L868*2+31)/2+5</f>
        <v>63.5</v>
      </c>
      <c r="P868" s="1">
        <f>(M868*2+31)/2+5</f>
        <v>73.5</v>
      </c>
      <c r="Q868" s="1">
        <f>N868*P868</f>
        <v>10694.25</v>
      </c>
      <c r="R868" s="1">
        <f>((H868*2+31)/2+5)*N868</f>
        <v>10694.25</v>
      </c>
      <c r="S868" s="1">
        <f>((J868*2+31)/2+5)*N868</f>
        <v>10694.25</v>
      </c>
      <c r="T868" s="1">
        <v>120.78512839830843</v>
      </c>
      <c r="U868" s="1">
        <f>IF(T868&lt;200, 0, T868)</f>
        <v>0</v>
      </c>
      <c r="V868" s="5">
        <f>U868*O868</f>
        <v>0</v>
      </c>
      <c r="W868" s="2">
        <f>Q868/(constants!$B$1 * constants!$B$2 * (110/250) * AVERAGE(0.8, 1) * 1.5)</f>
        <v>1.638484231356353</v>
      </c>
      <c r="X868" s="3">
        <v>9.0722163816180923E-2</v>
      </c>
      <c r="Y868" s="1">
        <f>(W868+X868)*O868</f>
        <v>109.8046060934559</v>
      </c>
      <c r="Z868" s="7">
        <v>1.1000000000000001</v>
      </c>
      <c r="AA868" s="7">
        <v>1</v>
      </c>
      <c r="AB868" s="1">
        <f>Y868*Z868*AA868</f>
        <v>120.7850667028015</v>
      </c>
      <c r="AC868" t="str">
        <f>CONCATENATE("https://wiki.52poke.com/wiki/", B868)</f>
        <v>https://wiki.52poke.com/wiki/溶食兽</v>
      </c>
      <c r="AD868" s="6">
        <f>(T868-AB868)^2</f>
        <v>3.806335575229623E-9</v>
      </c>
      <c r="AE868" t="str">
        <f>IF(ISNUMBER(SEARCH(AE$1,$D868)),"T","")</f>
        <v/>
      </c>
      <c r="AF868" t="str">
        <f>IF(ISNUMBER(SEARCH(AF$1,$D868)),"T","")</f>
        <v/>
      </c>
      <c r="AG868" t="str">
        <f>IF(ISNUMBER(SEARCH(AG$1,$D868)),"T","")</f>
        <v/>
      </c>
      <c r="AH868" t="str">
        <f>IF(ISNUMBER(SEARCH(AH$1,$D868)),"T","")</f>
        <v/>
      </c>
      <c r="AI868" t="str">
        <f>IF(ISNUMBER(SEARCH(AI$1,$D868)),"T","")</f>
        <v/>
      </c>
      <c r="AJ868" t="str">
        <f>IF(ISNUMBER(SEARCH(AJ$1,$D868)),"T","")</f>
        <v/>
      </c>
      <c r="AK868" t="str">
        <f>IF(ISNUMBER(SEARCH(AK$1,$D868)),"T","")</f>
        <v/>
      </c>
      <c r="AL868" t="str">
        <f>IF(ISNUMBER(SEARCH(AL$1,$D868)),"T","")</f>
        <v>T</v>
      </c>
      <c r="AM868" t="str">
        <f>IF(ISNUMBER(SEARCH(AM$1,$D868)),"T","")</f>
        <v/>
      </c>
      <c r="AN868" t="str">
        <f>IF(ISNUMBER(SEARCH(AN$1,$D868)),"T","")</f>
        <v/>
      </c>
      <c r="AO868" t="str">
        <f>IF(ISNUMBER(SEARCH(AO$1,$D868)),"T","")</f>
        <v/>
      </c>
      <c r="AP868" t="str">
        <f>IF(ISNUMBER(SEARCH(AP$1,$D868)),"T","")</f>
        <v/>
      </c>
      <c r="AQ868" t="str">
        <f>IF(ISNUMBER(SEARCH(AQ$1,$D868)),"T","")</f>
        <v/>
      </c>
      <c r="AR868" t="str">
        <f>IF(ISNUMBER(SEARCH(AR$1,$D868)),"T","")</f>
        <v/>
      </c>
      <c r="AS868" t="str">
        <f>IF(ISNUMBER(SEARCH(AS$1,$D868)),"T","")</f>
        <v/>
      </c>
      <c r="AT868" t="str">
        <f>IF(ISNUMBER(SEARCH(AT$1,$D868)),"T","")</f>
        <v/>
      </c>
      <c r="AU868" t="str">
        <f>IF(ISNUMBER(SEARCH(AU$1,$D868)),"T","")</f>
        <v/>
      </c>
      <c r="AV868" t="str">
        <f>IF(ISNUMBER(SEARCH(AV$1,$D868)),"T","")</f>
        <v/>
      </c>
    </row>
    <row r="869" spans="1:48" x14ac:dyDescent="0.85">
      <c r="A869">
        <v>653</v>
      </c>
      <c r="B869" t="s">
        <v>1451</v>
      </c>
      <c r="C869" t="s">
        <v>1452</v>
      </c>
      <c r="D869" t="s">
        <v>17</v>
      </c>
      <c r="E869">
        <v>6</v>
      </c>
      <c r="F869">
        <v>40</v>
      </c>
      <c r="G869">
        <v>45</v>
      </c>
      <c r="H869">
        <v>40</v>
      </c>
      <c r="I869">
        <v>62</v>
      </c>
      <c r="J869">
        <v>60</v>
      </c>
      <c r="K869">
        <v>60</v>
      </c>
      <c r="L869">
        <f>MAX(G869,I869)</f>
        <v>62</v>
      </c>
      <c r="M869">
        <f>MIN(H869,J869)</f>
        <v>40</v>
      </c>
      <c r="N869" s="1">
        <f>(F869*2+31)/2+60</f>
        <v>115.5</v>
      </c>
      <c r="O869" s="1">
        <f>(L869*2+31)/2+5</f>
        <v>82.5</v>
      </c>
      <c r="P869" s="1">
        <f>(M869*2+31)/2+5</f>
        <v>60.5</v>
      </c>
      <c r="Q869" s="1">
        <f>N869*P869</f>
        <v>6987.75</v>
      </c>
      <c r="R869" s="1">
        <f>((H869*2+31)/2+5)*N869</f>
        <v>6987.75</v>
      </c>
      <c r="S869" s="1">
        <f>((J869*2+31)/2+5)*N869</f>
        <v>9297.75</v>
      </c>
      <c r="T869" s="1">
        <v>120.25767911974151</v>
      </c>
      <c r="U869" s="1">
        <f>IF(T869&lt;200, 0, T869)</f>
        <v>0</v>
      </c>
      <c r="V869" s="5">
        <f>U869*O869</f>
        <v>0</v>
      </c>
      <c r="W869" s="2">
        <f>Q869/(constants!$B$1 * constants!$B$2 * (110/250) * AVERAGE(0.8, 1) * 1.5)</f>
        <v>1.0706050623148284</v>
      </c>
      <c r="X869" s="3">
        <v>0.25454784947727438</v>
      </c>
      <c r="Y869" s="1">
        <f>(W869+X869)*O869</f>
        <v>109.32511522284848</v>
      </c>
      <c r="Z869" s="7">
        <v>1.1000000000000001</v>
      </c>
      <c r="AA869" s="7">
        <v>1</v>
      </c>
      <c r="AB869" s="1">
        <f>Y869*Z869*AA869</f>
        <v>120.25762674513334</v>
      </c>
      <c r="AC869" t="str">
        <f>CONCATENATE("https://wiki.52poke.com/wiki/", B869)</f>
        <v>https://wiki.52poke.com/wiki/火狐狸</v>
      </c>
      <c r="AD869" s="6">
        <f>(T869-AB869)^2</f>
        <v>2.7430995813776519E-9</v>
      </c>
      <c r="AE869" t="str">
        <f>IF(ISNUMBER(SEARCH(AE$1,$D869)),"T","")</f>
        <v/>
      </c>
      <c r="AF869" t="str">
        <f>IF(ISNUMBER(SEARCH(AF$1,$D869)),"T","")</f>
        <v>T</v>
      </c>
      <c r="AG869" t="str">
        <f>IF(ISNUMBER(SEARCH(AG$1,$D869)),"T","")</f>
        <v/>
      </c>
      <c r="AH869" t="str">
        <f>IF(ISNUMBER(SEARCH(AH$1,$D869)),"T","")</f>
        <v/>
      </c>
      <c r="AI869" t="str">
        <f>IF(ISNUMBER(SEARCH(AI$1,$D869)),"T","")</f>
        <v/>
      </c>
      <c r="AJ869" t="str">
        <f>IF(ISNUMBER(SEARCH(AJ$1,$D869)),"T","")</f>
        <v/>
      </c>
      <c r="AK869" t="str">
        <f>IF(ISNUMBER(SEARCH(AK$1,$D869)),"T","")</f>
        <v/>
      </c>
      <c r="AL869" t="str">
        <f>IF(ISNUMBER(SEARCH(AL$1,$D869)),"T","")</f>
        <v/>
      </c>
      <c r="AM869" t="str">
        <f>IF(ISNUMBER(SEARCH(AM$1,$D869)),"T","")</f>
        <v/>
      </c>
      <c r="AN869" t="str">
        <f>IF(ISNUMBER(SEARCH(AN$1,$D869)),"T","")</f>
        <v/>
      </c>
      <c r="AO869" t="str">
        <f>IF(ISNUMBER(SEARCH(AO$1,$D869)),"T","")</f>
        <v/>
      </c>
      <c r="AP869" t="str">
        <f>IF(ISNUMBER(SEARCH(AP$1,$D869)),"T","")</f>
        <v/>
      </c>
      <c r="AQ869" t="str">
        <f>IF(ISNUMBER(SEARCH(AQ$1,$D869)),"T","")</f>
        <v/>
      </c>
      <c r="AR869" t="str">
        <f>IF(ISNUMBER(SEARCH(AR$1,$D869)),"T","")</f>
        <v/>
      </c>
      <c r="AS869" t="str">
        <f>IF(ISNUMBER(SEARCH(AS$1,$D869)),"T","")</f>
        <v/>
      </c>
      <c r="AT869" t="str">
        <f>IF(ISNUMBER(SEARCH(AT$1,$D869)),"T","")</f>
        <v/>
      </c>
      <c r="AU869" t="str">
        <f>IF(ISNUMBER(SEARCH(AU$1,$D869)),"T","")</f>
        <v/>
      </c>
      <c r="AV869" t="str">
        <f>IF(ISNUMBER(SEARCH(AV$1,$D869)),"T","")</f>
        <v/>
      </c>
    </row>
    <row r="870" spans="1:48" x14ac:dyDescent="0.85">
      <c r="A870">
        <v>179</v>
      </c>
      <c r="B870" t="s">
        <v>423</v>
      </c>
      <c r="C870" t="s">
        <v>424</v>
      </c>
      <c r="D870" t="s">
        <v>68</v>
      </c>
      <c r="E870">
        <v>2</v>
      </c>
      <c r="F870">
        <v>55</v>
      </c>
      <c r="G870">
        <v>40</v>
      </c>
      <c r="H870">
        <v>40</v>
      </c>
      <c r="I870">
        <v>65</v>
      </c>
      <c r="J870">
        <v>45</v>
      </c>
      <c r="K870">
        <v>35</v>
      </c>
      <c r="L870">
        <f>MAX(G870,I870)</f>
        <v>65</v>
      </c>
      <c r="M870">
        <f>MIN(H870,J870)</f>
        <v>40</v>
      </c>
      <c r="N870" s="1">
        <f>(F870*2+31)/2+60</f>
        <v>130.5</v>
      </c>
      <c r="O870" s="1">
        <f>(L870*2+31)/2+5</f>
        <v>85.5</v>
      </c>
      <c r="P870" s="1">
        <f>(M870*2+31)/2+5</f>
        <v>60.5</v>
      </c>
      <c r="Q870" s="1">
        <f>N870*P870</f>
        <v>7895.25</v>
      </c>
      <c r="R870" s="1">
        <f>((H870*2+31)/2+5)*N870</f>
        <v>7895.25</v>
      </c>
      <c r="S870" s="1">
        <f>((J870*2+31)/2+5)*N870</f>
        <v>8547.75</v>
      </c>
      <c r="T870" s="1">
        <v>120.09038642067792</v>
      </c>
      <c r="U870" s="1">
        <f>IF(T870&lt;200, 0, T870)</f>
        <v>0</v>
      </c>
      <c r="V870" s="5">
        <f>U870*O870</f>
        <v>0</v>
      </c>
      <c r="W870" s="2">
        <f>Q870/(constants!$B$1 * constants!$B$2 * (110/250) * AVERAGE(0.8, 1) * 1.5)</f>
        <v>1.2096446807972738</v>
      </c>
      <c r="X870" s="3">
        <v>6.7232778982626806E-2</v>
      </c>
      <c r="Y870" s="1">
        <f>(W870+X870)*O870</f>
        <v>109.17302281118151</v>
      </c>
      <c r="Z870" s="7">
        <v>1.1000000000000001</v>
      </c>
      <c r="AA870" s="7">
        <v>1</v>
      </c>
      <c r="AB870" s="1">
        <f>Y870*Z870*AA870</f>
        <v>120.09032509229966</v>
      </c>
      <c r="AC870" t="str">
        <f>CONCATENATE("https://wiki.52poke.com/wiki/", B870)</f>
        <v>https://wiki.52poke.com/wiki/咩利羊</v>
      </c>
      <c r="AD870" s="6">
        <f>(T870-AB870)^2</f>
        <v>3.7611699789402051E-9</v>
      </c>
      <c r="AE870" t="str">
        <f>IF(ISNUMBER(SEARCH(AE$1,$D870)),"T","")</f>
        <v/>
      </c>
      <c r="AF870" t="str">
        <f>IF(ISNUMBER(SEARCH(AF$1,$D870)),"T","")</f>
        <v/>
      </c>
      <c r="AG870" t="str">
        <f>IF(ISNUMBER(SEARCH(AG$1,$D870)),"T","")</f>
        <v/>
      </c>
      <c r="AH870" t="str">
        <f>IF(ISNUMBER(SEARCH(AH$1,$D870)),"T","")</f>
        <v/>
      </c>
      <c r="AI870" t="str">
        <f>IF(ISNUMBER(SEARCH(AI$1,$D870)),"T","")</f>
        <v>T</v>
      </c>
      <c r="AJ870" t="str">
        <f>IF(ISNUMBER(SEARCH(AJ$1,$D870)),"T","")</f>
        <v/>
      </c>
      <c r="AK870" t="str">
        <f>IF(ISNUMBER(SEARCH(AK$1,$D870)),"T","")</f>
        <v/>
      </c>
      <c r="AL870" t="str">
        <f>IF(ISNUMBER(SEARCH(AL$1,$D870)),"T","")</f>
        <v/>
      </c>
      <c r="AM870" t="str">
        <f>IF(ISNUMBER(SEARCH(AM$1,$D870)),"T","")</f>
        <v/>
      </c>
      <c r="AN870" t="str">
        <f>IF(ISNUMBER(SEARCH(AN$1,$D870)),"T","")</f>
        <v/>
      </c>
      <c r="AO870" t="str">
        <f>IF(ISNUMBER(SEARCH(AO$1,$D870)),"T","")</f>
        <v/>
      </c>
      <c r="AP870" t="str">
        <f>IF(ISNUMBER(SEARCH(AP$1,$D870)),"T","")</f>
        <v/>
      </c>
      <c r="AQ870" t="str">
        <f>IF(ISNUMBER(SEARCH(AQ$1,$D870)),"T","")</f>
        <v/>
      </c>
      <c r="AR870" t="str">
        <f>IF(ISNUMBER(SEARCH(AR$1,$D870)),"T","")</f>
        <v/>
      </c>
      <c r="AS870" t="str">
        <f>IF(ISNUMBER(SEARCH(AS$1,$D870)),"T","")</f>
        <v/>
      </c>
      <c r="AT870" t="str">
        <f>IF(ISNUMBER(SEARCH(AT$1,$D870)),"T","")</f>
        <v/>
      </c>
      <c r="AU870" t="str">
        <f>IF(ISNUMBER(SEARCH(AU$1,$D870)),"T","")</f>
        <v/>
      </c>
      <c r="AV870" t="str">
        <f>IF(ISNUMBER(SEARCH(AV$1,$D870)),"T","")</f>
        <v/>
      </c>
    </row>
    <row r="871" spans="1:48" x14ac:dyDescent="0.85">
      <c r="A871">
        <v>694</v>
      </c>
      <c r="B871" t="s">
        <v>1540</v>
      </c>
      <c r="C871" t="s">
        <v>1542</v>
      </c>
      <c r="D871" t="s">
        <v>1541</v>
      </c>
      <c r="E871">
        <v>6</v>
      </c>
      <c r="F871">
        <v>44</v>
      </c>
      <c r="G871">
        <v>38</v>
      </c>
      <c r="H871">
        <v>33</v>
      </c>
      <c r="I871">
        <v>61</v>
      </c>
      <c r="J871">
        <v>43</v>
      </c>
      <c r="K871">
        <v>70</v>
      </c>
      <c r="L871">
        <f>MAX(G871,I871)</f>
        <v>61</v>
      </c>
      <c r="M871">
        <f>MIN(H871,J871)</f>
        <v>33</v>
      </c>
      <c r="N871" s="1">
        <f>(F871*2+31)/2+60</f>
        <v>119.5</v>
      </c>
      <c r="O871" s="1">
        <f>(L871*2+31)/2+5</f>
        <v>81.5</v>
      </c>
      <c r="P871" s="1">
        <f>(M871*2+31)/2+5</f>
        <v>53.5</v>
      </c>
      <c r="Q871" s="1">
        <f>N871*P871</f>
        <v>6393.25</v>
      </c>
      <c r="R871" s="1">
        <f>((H871*2+31)/2+5)*N871</f>
        <v>6393.25</v>
      </c>
      <c r="S871" s="1">
        <f>((J871*2+31)/2+5)*N871</f>
        <v>7588.25</v>
      </c>
      <c r="T871" s="1">
        <v>119.81428474092046</v>
      </c>
      <c r="U871" s="1">
        <f>IF(T871&lt;200, 0, T871)</f>
        <v>0</v>
      </c>
      <c r="V871" s="5">
        <f>U871*O871</f>
        <v>0</v>
      </c>
      <c r="W871" s="2">
        <f>Q871/(constants!$B$1 * constants!$B$2 * (110/250) * AVERAGE(0.8, 1) * 1.5)</f>
        <v>0.97952070618500631</v>
      </c>
      <c r="X871" s="3">
        <v>0.35694596869556927</v>
      </c>
      <c r="Y871" s="1">
        <f>(W871+X871)*O871</f>
        <v>108.92203400276691</v>
      </c>
      <c r="Z871" s="7">
        <v>1.1000000000000001</v>
      </c>
      <c r="AA871" s="7">
        <v>1</v>
      </c>
      <c r="AB871" s="1">
        <f>Y871*Z871*AA871</f>
        <v>119.81423740304361</v>
      </c>
      <c r="AC871" t="str">
        <f>CONCATENATE("https://wiki.52poke.com/wiki/", B871)</f>
        <v>https://wiki.52poke.com/wiki/伞电蜥</v>
      </c>
      <c r="AD871" s="6">
        <f>(T871-AB871)^2</f>
        <v>2.2408745847042275E-9</v>
      </c>
      <c r="AE871" t="str">
        <f>IF(ISNUMBER(SEARCH(AE$1,$D871)),"T","")</f>
        <v>T</v>
      </c>
      <c r="AF871" t="str">
        <f>IF(ISNUMBER(SEARCH(AF$1,$D871)),"T","")</f>
        <v/>
      </c>
      <c r="AG871" t="str">
        <f>IF(ISNUMBER(SEARCH(AG$1,$D871)),"T","")</f>
        <v/>
      </c>
      <c r="AH871" t="str">
        <f>IF(ISNUMBER(SEARCH(AH$1,$D871)),"T","")</f>
        <v/>
      </c>
      <c r="AI871" t="str">
        <f>IF(ISNUMBER(SEARCH(AI$1,$D871)),"T","")</f>
        <v>T</v>
      </c>
      <c r="AJ871" t="str">
        <f>IF(ISNUMBER(SEARCH(AJ$1,$D871)),"T","")</f>
        <v/>
      </c>
      <c r="AK871" t="str">
        <f>IF(ISNUMBER(SEARCH(AK$1,$D871)),"T","")</f>
        <v/>
      </c>
      <c r="AL871" t="str">
        <f>IF(ISNUMBER(SEARCH(AL$1,$D871)),"T","")</f>
        <v/>
      </c>
      <c r="AM871" t="str">
        <f>IF(ISNUMBER(SEARCH(AM$1,$D871)),"T","")</f>
        <v/>
      </c>
      <c r="AN871" t="str">
        <f>IF(ISNUMBER(SEARCH(AN$1,$D871)),"T","")</f>
        <v/>
      </c>
      <c r="AO871" t="str">
        <f>IF(ISNUMBER(SEARCH(AO$1,$D871)),"T","")</f>
        <v/>
      </c>
      <c r="AP871" t="str">
        <f>IF(ISNUMBER(SEARCH(AP$1,$D871)),"T","")</f>
        <v/>
      </c>
      <c r="AQ871" t="str">
        <f>IF(ISNUMBER(SEARCH(AQ$1,$D871)),"T","")</f>
        <v/>
      </c>
      <c r="AR871" t="str">
        <f>IF(ISNUMBER(SEARCH(AR$1,$D871)),"T","")</f>
        <v/>
      </c>
      <c r="AS871" t="str">
        <f>IF(ISNUMBER(SEARCH(AS$1,$D871)),"T","")</f>
        <v/>
      </c>
      <c r="AT871" t="str">
        <f>IF(ISNUMBER(SEARCH(AT$1,$D871)),"T","")</f>
        <v/>
      </c>
      <c r="AU871" t="str">
        <f>IF(ISNUMBER(SEARCH(AU$1,$D871)),"T","")</f>
        <v/>
      </c>
      <c r="AV871" t="str">
        <f>IF(ISNUMBER(SEARCH(AV$1,$D871)),"T","")</f>
        <v/>
      </c>
    </row>
    <row r="872" spans="1:48" x14ac:dyDescent="0.85">
      <c r="A872">
        <v>276</v>
      </c>
      <c r="B872" t="s">
        <v>640</v>
      </c>
      <c r="C872" t="s">
        <v>641</v>
      </c>
      <c r="D872" t="s">
        <v>47</v>
      </c>
      <c r="E872">
        <v>3</v>
      </c>
      <c r="F872">
        <v>40</v>
      </c>
      <c r="G872">
        <v>55</v>
      </c>
      <c r="H872">
        <v>30</v>
      </c>
      <c r="I872">
        <v>30</v>
      </c>
      <c r="J872">
        <v>30</v>
      </c>
      <c r="K872">
        <v>85</v>
      </c>
      <c r="L872">
        <f>MAX(G872,I872)</f>
        <v>55</v>
      </c>
      <c r="M872">
        <f>MIN(H872,J872)</f>
        <v>30</v>
      </c>
      <c r="N872" s="1">
        <f>(F872*2+31)/2+60</f>
        <v>115.5</v>
      </c>
      <c r="O872" s="1">
        <f>(L872*2+31)/2+5</f>
        <v>75.5</v>
      </c>
      <c r="P872" s="1">
        <f>(M872*2+31)/2+5</f>
        <v>50.5</v>
      </c>
      <c r="Q872" s="1">
        <f>N872*P872</f>
        <v>5832.75</v>
      </c>
      <c r="R872" s="1">
        <f>((H872*2+31)/2+5)*N872</f>
        <v>5832.75</v>
      </c>
      <c r="S872" s="1">
        <f>((J872*2+31)/2+5)*N872</f>
        <v>5832.75</v>
      </c>
      <c r="T872" s="1">
        <v>119.73187727750462</v>
      </c>
      <c r="U872" s="1">
        <f>IF(T872&lt;200, 0, T872)</f>
        <v>0</v>
      </c>
      <c r="V872" s="5">
        <f>U872*O872</f>
        <v>0</v>
      </c>
      <c r="W872" s="2">
        <f>Q872/(constants!$B$1 * constants!$B$2 * (110/250) * AVERAGE(0.8, 1) * 1.5)</f>
        <v>0.89364554788262551</v>
      </c>
      <c r="X872" s="3">
        <v>0.54803822417315651</v>
      </c>
      <c r="Y872" s="1">
        <f>(W872+X872)*O872</f>
        <v>108.84712479021154</v>
      </c>
      <c r="Z872" s="7">
        <v>1.1000000000000001</v>
      </c>
      <c r="AA872" s="7">
        <v>1</v>
      </c>
      <c r="AB872" s="1">
        <f>Y872*Z872*AA872</f>
        <v>119.7318372692327</v>
      </c>
      <c r="AC872" t="str">
        <f>CONCATENATE("https://wiki.52poke.com/wiki/", B872)</f>
        <v>https://wiki.52poke.com/wiki/傲骨燕</v>
      </c>
      <c r="AD872" s="6">
        <f>(T872-AB872)^2</f>
        <v>1.6006618223329314E-9</v>
      </c>
      <c r="AE872" t="str">
        <f>IF(ISNUMBER(SEARCH(AE$1,$D872)),"T","")</f>
        <v>T</v>
      </c>
      <c r="AF872" t="str">
        <f>IF(ISNUMBER(SEARCH(AF$1,$D872)),"T","")</f>
        <v/>
      </c>
      <c r="AG872" t="str">
        <f>IF(ISNUMBER(SEARCH(AG$1,$D872)),"T","")</f>
        <v/>
      </c>
      <c r="AH872" t="str">
        <f>IF(ISNUMBER(SEARCH(AH$1,$D872)),"T","")</f>
        <v/>
      </c>
      <c r="AI872" t="str">
        <f>IF(ISNUMBER(SEARCH(AI$1,$D872)),"T","")</f>
        <v/>
      </c>
      <c r="AJ872" t="str">
        <f>IF(ISNUMBER(SEARCH(AJ$1,$D872)),"T","")</f>
        <v/>
      </c>
      <c r="AK872" t="str">
        <f>IF(ISNUMBER(SEARCH(AK$1,$D872)),"T","")</f>
        <v/>
      </c>
      <c r="AL872" t="str">
        <f>IF(ISNUMBER(SEARCH(AL$1,$D872)),"T","")</f>
        <v/>
      </c>
      <c r="AM872" t="str">
        <f>IF(ISNUMBER(SEARCH(AM$1,$D872)),"T","")</f>
        <v/>
      </c>
      <c r="AN872" t="str">
        <f>IF(ISNUMBER(SEARCH(AN$1,$D872)),"T","")</f>
        <v>T</v>
      </c>
      <c r="AO872" t="str">
        <f>IF(ISNUMBER(SEARCH(AO$1,$D872)),"T","")</f>
        <v/>
      </c>
      <c r="AP872" t="str">
        <f>IF(ISNUMBER(SEARCH(AP$1,$D872)),"T","")</f>
        <v/>
      </c>
      <c r="AQ872" t="str">
        <f>IF(ISNUMBER(SEARCH(AQ$1,$D872)),"T","")</f>
        <v/>
      </c>
      <c r="AR872" t="str">
        <f>IF(ISNUMBER(SEARCH(AR$1,$D872)),"T","")</f>
        <v/>
      </c>
      <c r="AS872" t="str">
        <f>IF(ISNUMBER(SEARCH(AS$1,$D872)),"T","")</f>
        <v/>
      </c>
      <c r="AT872" t="str">
        <f>IF(ISNUMBER(SEARCH(AT$1,$D872)),"T","")</f>
        <v/>
      </c>
      <c r="AU872" t="str">
        <f>IF(ISNUMBER(SEARCH(AU$1,$D872)),"T","")</f>
        <v/>
      </c>
      <c r="AV872" t="str">
        <f>IF(ISNUMBER(SEARCH(AV$1,$D872)),"T","")</f>
        <v/>
      </c>
    </row>
    <row r="873" spans="1:48" x14ac:dyDescent="0.85">
      <c r="A873">
        <v>278</v>
      </c>
      <c r="B873" t="s">
        <v>644</v>
      </c>
      <c r="C873" t="s">
        <v>645</v>
      </c>
      <c r="D873" t="s">
        <v>316</v>
      </c>
      <c r="E873">
        <v>3</v>
      </c>
      <c r="F873">
        <v>40</v>
      </c>
      <c r="G873">
        <v>30</v>
      </c>
      <c r="H873">
        <v>30</v>
      </c>
      <c r="I873">
        <v>55</v>
      </c>
      <c r="J873">
        <v>30</v>
      </c>
      <c r="K873">
        <v>85</v>
      </c>
      <c r="L873">
        <f>MAX(G873,I873)</f>
        <v>55</v>
      </c>
      <c r="M873">
        <f>MIN(H873,J873)</f>
        <v>30</v>
      </c>
      <c r="N873" s="1">
        <f>(F873*2+31)/2+60</f>
        <v>115.5</v>
      </c>
      <c r="O873" s="1">
        <f>(L873*2+31)/2+5</f>
        <v>75.5</v>
      </c>
      <c r="P873" s="1">
        <f>(M873*2+31)/2+5</f>
        <v>50.5</v>
      </c>
      <c r="Q873" s="1">
        <f>N873*P873</f>
        <v>5832.75</v>
      </c>
      <c r="R873" s="1">
        <f>((H873*2+31)/2+5)*N873</f>
        <v>5832.75</v>
      </c>
      <c r="S873" s="1">
        <f>((J873*2+31)/2+5)*N873</f>
        <v>5832.75</v>
      </c>
      <c r="T873" s="1">
        <v>119.73187727750462</v>
      </c>
      <c r="U873" s="1">
        <f>IF(T873&lt;200, 0, T873)</f>
        <v>0</v>
      </c>
      <c r="V873" s="5">
        <f>U873*O873</f>
        <v>0</v>
      </c>
      <c r="W873" s="2">
        <f>Q873/(constants!$B$1 * constants!$B$2 * (110/250) * AVERAGE(0.8, 1) * 1.5)</f>
        <v>0.89364554788262551</v>
      </c>
      <c r="X873" s="3">
        <v>0.54803822417315651</v>
      </c>
      <c r="Y873" s="1">
        <f>(W873+X873)*O873</f>
        <v>108.84712479021154</v>
      </c>
      <c r="Z873" s="7">
        <v>1.1000000000000001</v>
      </c>
      <c r="AA873" s="7">
        <v>1</v>
      </c>
      <c r="AB873" s="1">
        <f>Y873*Z873*AA873</f>
        <v>119.7318372692327</v>
      </c>
      <c r="AC873" t="str">
        <f>CONCATENATE("https://wiki.52poke.com/wiki/", B873)</f>
        <v>https://wiki.52poke.com/wiki/长翅鸥</v>
      </c>
      <c r="AD873" s="6">
        <f>(T873-AB873)^2</f>
        <v>1.6006618223329314E-9</v>
      </c>
      <c r="AE873" t="str">
        <f>IF(ISNUMBER(SEARCH(AE$1,$D873)),"T","")</f>
        <v/>
      </c>
      <c r="AF873" t="str">
        <f>IF(ISNUMBER(SEARCH(AF$1,$D873)),"T","")</f>
        <v/>
      </c>
      <c r="AG873" t="str">
        <f>IF(ISNUMBER(SEARCH(AG$1,$D873)),"T","")</f>
        <v>T</v>
      </c>
      <c r="AH873" t="str">
        <f>IF(ISNUMBER(SEARCH(AH$1,$D873)),"T","")</f>
        <v/>
      </c>
      <c r="AI873" t="str">
        <f>IF(ISNUMBER(SEARCH(AI$1,$D873)),"T","")</f>
        <v/>
      </c>
      <c r="AJ873" t="str">
        <f>IF(ISNUMBER(SEARCH(AJ$1,$D873)),"T","")</f>
        <v/>
      </c>
      <c r="AK873" t="str">
        <f>IF(ISNUMBER(SEARCH(AK$1,$D873)),"T","")</f>
        <v/>
      </c>
      <c r="AL873" t="str">
        <f>IF(ISNUMBER(SEARCH(AL$1,$D873)),"T","")</f>
        <v/>
      </c>
      <c r="AM873" t="str">
        <f>IF(ISNUMBER(SEARCH(AM$1,$D873)),"T","")</f>
        <v/>
      </c>
      <c r="AN873" t="str">
        <f>IF(ISNUMBER(SEARCH(AN$1,$D873)),"T","")</f>
        <v>T</v>
      </c>
      <c r="AO873" t="str">
        <f>IF(ISNUMBER(SEARCH(AO$1,$D873)),"T","")</f>
        <v/>
      </c>
      <c r="AP873" t="str">
        <f>IF(ISNUMBER(SEARCH(AP$1,$D873)),"T","")</f>
        <v/>
      </c>
      <c r="AQ873" t="str">
        <f>IF(ISNUMBER(SEARCH(AQ$1,$D873)),"T","")</f>
        <v/>
      </c>
      <c r="AR873" t="str">
        <f>IF(ISNUMBER(SEARCH(AR$1,$D873)),"T","")</f>
        <v/>
      </c>
      <c r="AS873" t="str">
        <f>IF(ISNUMBER(SEARCH(AS$1,$D873)),"T","")</f>
        <v/>
      </c>
      <c r="AT873" t="str">
        <f>IF(ISNUMBER(SEARCH(AT$1,$D873)),"T","")</f>
        <v/>
      </c>
      <c r="AU873" t="str">
        <f>IF(ISNUMBER(SEARCH(AU$1,$D873)),"T","")</f>
        <v/>
      </c>
      <c r="AV873" t="str">
        <f>IF(ISNUMBER(SEARCH(AV$1,$D873)),"T","")</f>
        <v/>
      </c>
    </row>
    <row r="874" spans="1:48" x14ac:dyDescent="0.85">
      <c r="A874">
        <v>580</v>
      </c>
      <c r="B874" t="s">
        <v>1290</v>
      </c>
      <c r="C874" t="s">
        <v>1291</v>
      </c>
      <c r="D874" t="s">
        <v>316</v>
      </c>
      <c r="E874">
        <v>5</v>
      </c>
      <c r="F874">
        <v>62</v>
      </c>
      <c r="G874">
        <v>44</v>
      </c>
      <c r="H874">
        <v>50</v>
      </c>
      <c r="I874">
        <v>44</v>
      </c>
      <c r="J874">
        <v>50</v>
      </c>
      <c r="K874">
        <v>55</v>
      </c>
      <c r="L874">
        <f>MAX(G874,I874)</f>
        <v>44</v>
      </c>
      <c r="M874">
        <f>MIN(H874,J874)</f>
        <v>50</v>
      </c>
      <c r="N874" s="1">
        <f>(F874*2+31)/2+60</f>
        <v>137.5</v>
      </c>
      <c r="O874" s="1">
        <f>(L874*2+31)/2+5</f>
        <v>64.5</v>
      </c>
      <c r="P874" s="1">
        <f>(M874*2+31)/2+5</f>
        <v>70.5</v>
      </c>
      <c r="Q874" s="1">
        <f>N874*P874</f>
        <v>9693.75</v>
      </c>
      <c r="R874" s="1">
        <f>((H874*2+31)/2+5)*N874</f>
        <v>9693.75</v>
      </c>
      <c r="S874" s="1">
        <f>((J874*2+31)/2+5)*N874</f>
        <v>9693.75</v>
      </c>
      <c r="T874" s="1">
        <v>119.69741742357633</v>
      </c>
      <c r="U874" s="1">
        <f>IF(T874&lt;200, 0, T874)</f>
        <v>0</v>
      </c>
      <c r="V874" s="5">
        <f>U874*O874</f>
        <v>0</v>
      </c>
      <c r="W874" s="2">
        <f>Q874/(constants!$B$1 * constants!$B$2 * (110/250) * AVERAGE(0.8, 1) * 1.5)</f>
        <v>1.4851959246988471</v>
      </c>
      <c r="X874" s="3">
        <v>0.2018704688078885</v>
      </c>
      <c r="Y874" s="1">
        <f>(W874+X874)*O874</f>
        <v>108.81578238118445</v>
      </c>
      <c r="Z874" s="7">
        <v>1.1000000000000001</v>
      </c>
      <c r="AA874" s="7">
        <v>1</v>
      </c>
      <c r="AB874" s="1">
        <f>Y874*Z874*AA874</f>
        <v>119.6973606193029</v>
      </c>
      <c r="AC874" t="str">
        <f>CONCATENATE("https://wiki.52poke.com/wiki/", B874)</f>
        <v>https://wiki.52poke.com/wiki/鸭宝宝</v>
      </c>
      <c r="AD874" s="6">
        <f>(T874-AB874)^2</f>
        <v>3.2267254795974052E-9</v>
      </c>
      <c r="AE874" t="str">
        <f>IF(ISNUMBER(SEARCH(AE$1,$D874)),"T","")</f>
        <v/>
      </c>
      <c r="AF874" t="str">
        <f>IF(ISNUMBER(SEARCH(AF$1,$D874)),"T","")</f>
        <v/>
      </c>
      <c r="AG874" t="str">
        <f>IF(ISNUMBER(SEARCH(AG$1,$D874)),"T","")</f>
        <v>T</v>
      </c>
      <c r="AH874" t="str">
        <f>IF(ISNUMBER(SEARCH(AH$1,$D874)),"T","")</f>
        <v/>
      </c>
      <c r="AI874" t="str">
        <f>IF(ISNUMBER(SEARCH(AI$1,$D874)),"T","")</f>
        <v/>
      </c>
      <c r="AJ874" t="str">
        <f>IF(ISNUMBER(SEARCH(AJ$1,$D874)),"T","")</f>
        <v/>
      </c>
      <c r="AK874" t="str">
        <f>IF(ISNUMBER(SEARCH(AK$1,$D874)),"T","")</f>
        <v/>
      </c>
      <c r="AL874" t="str">
        <f>IF(ISNUMBER(SEARCH(AL$1,$D874)),"T","")</f>
        <v/>
      </c>
      <c r="AM874" t="str">
        <f>IF(ISNUMBER(SEARCH(AM$1,$D874)),"T","")</f>
        <v/>
      </c>
      <c r="AN874" t="str">
        <f>IF(ISNUMBER(SEARCH(AN$1,$D874)),"T","")</f>
        <v>T</v>
      </c>
      <c r="AO874" t="str">
        <f>IF(ISNUMBER(SEARCH(AO$1,$D874)),"T","")</f>
        <v/>
      </c>
      <c r="AP874" t="str">
        <f>IF(ISNUMBER(SEARCH(AP$1,$D874)),"T","")</f>
        <v/>
      </c>
      <c r="AQ874" t="str">
        <f>IF(ISNUMBER(SEARCH(AQ$1,$D874)),"T","")</f>
        <v/>
      </c>
      <c r="AR874" t="str">
        <f>IF(ISNUMBER(SEARCH(AR$1,$D874)),"T","")</f>
        <v/>
      </c>
      <c r="AS874" t="str">
        <f>IF(ISNUMBER(SEARCH(AS$1,$D874)),"T","")</f>
        <v/>
      </c>
      <c r="AT874" t="str">
        <f>IF(ISNUMBER(SEARCH(AT$1,$D874)),"T","")</f>
        <v/>
      </c>
      <c r="AU874" t="str">
        <f>IF(ISNUMBER(SEARCH(AU$1,$D874)),"T","")</f>
        <v/>
      </c>
      <c r="AV874" t="str">
        <f>IF(ISNUMBER(SEARCH(AV$1,$D874)),"T","")</f>
        <v/>
      </c>
    </row>
    <row r="875" spans="1:48" x14ac:dyDescent="0.85">
      <c r="A875">
        <v>304</v>
      </c>
      <c r="B875" t="s">
        <v>702</v>
      </c>
      <c r="C875" t="s">
        <v>704</v>
      </c>
      <c r="D875" t="s">
        <v>703</v>
      </c>
      <c r="E875">
        <v>3</v>
      </c>
      <c r="F875">
        <v>50</v>
      </c>
      <c r="G875">
        <v>70</v>
      </c>
      <c r="H875">
        <v>100</v>
      </c>
      <c r="I875">
        <v>40</v>
      </c>
      <c r="J875">
        <v>40</v>
      </c>
      <c r="K875">
        <v>30</v>
      </c>
      <c r="L875">
        <f>MAX(G875,I875)</f>
        <v>70</v>
      </c>
      <c r="M875">
        <f>MIN(H875,J875)</f>
        <v>40</v>
      </c>
      <c r="N875" s="1">
        <f>(F875*2+31)/2+60</f>
        <v>125.5</v>
      </c>
      <c r="O875" s="1">
        <f>(L875*2+31)/2+5</f>
        <v>90.5</v>
      </c>
      <c r="P875" s="1">
        <f>(M875*2+31)/2+5</f>
        <v>60.5</v>
      </c>
      <c r="Q875" s="1">
        <f>N875*P875</f>
        <v>7592.75</v>
      </c>
      <c r="R875" s="1">
        <f>((H875*2+31)/2+5)*N875</f>
        <v>15122.75</v>
      </c>
      <c r="S875" s="1">
        <f>((J875*2+31)/2+5)*N875</f>
        <v>7592.75</v>
      </c>
      <c r="T875" s="1">
        <v>119.56427855264744</v>
      </c>
      <c r="U875" s="1">
        <f>IF(T875&lt;200, 0, T875)</f>
        <v>0</v>
      </c>
      <c r="V875" s="5">
        <f>U875*O875</f>
        <v>0</v>
      </c>
      <c r="W875" s="2">
        <f>Q875/(constants!$B$1 * constants!$B$2 * (110/250) * AVERAGE(0.8, 1) * 1.5)</f>
        <v>1.1632981413031254</v>
      </c>
      <c r="X875" s="3">
        <v>3.7748730871386527E-2</v>
      </c>
      <c r="Y875" s="1">
        <f>(W875+X875)*O875</f>
        <v>108.69474193179333</v>
      </c>
      <c r="Z875" s="7">
        <v>1.1000000000000001</v>
      </c>
      <c r="AA875" s="7">
        <v>1</v>
      </c>
      <c r="AB875" s="1">
        <f>Y875*Z875*AA875</f>
        <v>119.56421612497267</v>
      </c>
      <c r="AC875" t="str">
        <f>CONCATENATE("https://wiki.52poke.com/wiki/", B875)</f>
        <v>https://wiki.52poke.com/wiki/可可多拉</v>
      </c>
      <c r="AD875" s="6">
        <f>(T875-AB875)^2</f>
        <v>3.8972145763078845E-9</v>
      </c>
      <c r="AE875" t="str">
        <f>IF(ISNUMBER(SEARCH(AE$1,$D875)),"T","")</f>
        <v/>
      </c>
      <c r="AF875" t="str">
        <f>IF(ISNUMBER(SEARCH(AF$1,$D875)),"T","")</f>
        <v/>
      </c>
      <c r="AG875" t="str">
        <f>IF(ISNUMBER(SEARCH(AG$1,$D875)),"T","")</f>
        <v/>
      </c>
      <c r="AH875" t="str">
        <f>IF(ISNUMBER(SEARCH(AH$1,$D875)),"T","")</f>
        <v/>
      </c>
      <c r="AI875" t="str">
        <f>IF(ISNUMBER(SEARCH(AI$1,$D875)),"T","")</f>
        <v/>
      </c>
      <c r="AJ875" t="str">
        <f>IF(ISNUMBER(SEARCH(AJ$1,$D875)),"T","")</f>
        <v/>
      </c>
      <c r="AK875" t="str">
        <f>IF(ISNUMBER(SEARCH(AK$1,$D875)),"T","")</f>
        <v/>
      </c>
      <c r="AL875" t="str">
        <f>IF(ISNUMBER(SEARCH(AL$1,$D875)),"T","")</f>
        <v/>
      </c>
      <c r="AM875" t="str">
        <f>IF(ISNUMBER(SEARCH(AM$1,$D875)),"T","")</f>
        <v/>
      </c>
      <c r="AN875" t="str">
        <f>IF(ISNUMBER(SEARCH(AN$1,$D875)),"T","")</f>
        <v/>
      </c>
      <c r="AO875" t="str">
        <f>IF(ISNUMBER(SEARCH(AO$1,$D875)),"T","")</f>
        <v/>
      </c>
      <c r="AP875" t="str">
        <f>IF(ISNUMBER(SEARCH(AP$1,$D875)),"T","")</f>
        <v/>
      </c>
      <c r="AQ875" t="str">
        <f>IF(ISNUMBER(SEARCH(AQ$1,$D875)),"T","")</f>
        <v>T</v>
      </c>
      <c r="AR875" t="str">
        <f>IF(ISNUMBER(SEARCH(AR$1,$D875)),"T","")</f>
        <v/>
      </c>
      <c r="AS875" t="str">
        <f>IF(ISNUMBER(SEARCH(AS$1,$D875)),"T","")</f>
        <v/>
      </c>
      <c r="AT875" t="str">
        <f>IF(ISNUMBER(SEARCH(AT$1,$D875)),"T","")</f>
        <v/>
      </c>
      <c r="AU875" t="str">
        <f>IF(ISNUMBER(SEARCH(AU$1,$D875)),"T","")</f>
        <v>T</v>
      </c>
      <c r="AV875" t="str">
        <f>IF(ISNUMBER(SEARCH(AV$1,$D875)),"T","")</f>
        <v/>
      </c>
    </row>
    <row r="876" spans="1:48" x14ac:dyDescent="0.85">
      <c r="A876">
        <v>557</v>
      </c>
      <c r="B876" t="s">
        <v>1241</v>
      </c>
      <c r="C876" t="s">
        <v>1242</v>
      </c>
      <c r="D876" t="s">
        <v>502</v>
      </c>
      <c r="E876">
        <v>5</v>
      </c>
      <c r="F876">
        <v>50</v>
      </c>
      <c r="G876">
        <v>65</v>
      </c>
      <c r="H876">
        <v>85</v>
      </c>
      <c r="I876">
        <v>35</v>
      </c>
      <c r="J876">
        <v>35</v>
      </c>
      <c r="K876">
        <v>55</v>
      </c>
      <c r="L876">
        <f>MAX(G876,I876)</f>
        <v>65</v>
      </c>
      <c r="M876">
        <f>MIN(H876,J876)</f>
        <v>35</v>
      </c>
      <c r="N876" s="1">
        <f>(F876*2+31)/2+60</f>
        <v>125.5</v>
      </c>
      <c r="O876" s="1">
        <f>(L876*2+31)/2+5</f>
        <v>85.5</v>
      </c>
      <c r="P876" s="1">
        <f>(M876*2+31)/2+5</f>
        <v>55.5</v>
      </c>
      <c r="Q876" s="1">
        <f>N876*P876</f>
        <v>6965.25</v>
      </c>
      <c r="R876" s="1">
        <f>((H876*2+31)/2+5)*N876</f>
        <v>13240.25</v>
      </c>
      <c r="S876" s="1">
        <f>((J876*2+31)/2+5)*N876</f>
        <v>6965.25</v>
      </c>
      <c r="T876" s="1">
        <v>119.43529067077404</v>
      </c>
      <c r="U876" s="1">
        <f>IF(T876&lt;200, 0, T876)</f>
        <v>0</v>
      </c>
      <c r="V876" s="5">
        <f>U876*O876</f>
        <v>0</v>
      </c>
      <c r="W876" s="2">
        <f>Q876/(constants!$B$1 * constants!$B$2 * (110/250) * AVERAGE(0.8, 1) * 1.5)</f>
        <v>1.0671577990466687</v>
      </c>
      <c r="X876" s="3">
        <v>0.20275433882052085</v>
      </c>
      <c r="Y876" s="1">
        <f>(W876+X876)*O876</f>
        <v>108.57748778764471</v>
      </c>
      <c r="Z876" s="7">
        <v>1.1000000000000001</v>
      </c>
      <c r="AA876" s="7">
        <v>1</v>
      </c>
      <c r="AB876" s="1">
        <f>Y876*Z876*AA876</f>
        <v>119.43523656640919</v>
      </c>
      <c r="AC876" t="str">
        <f>CONCATENATE("https://wiki.52poke.com/wiki/", B876)</f>
        <v>https://wiki.52poke.com/wiki/石居蟹</v>
      </c>
      <c r="AD876" s="6">
        <f>(T876-AB876)^2</f>
        <v>2.9272822957840161E-9</v>
      </c>
      <c r="AE876" t="str">
        <f>IF(ISNUMBER(SEARCH(AE$1,$D876)),"T","")</f>
        <v/>
      </c>
      <c r="AF876" t="str">
        <f>IF(ISNUMBER(SEARCH(AF$1,$D876)),"T","")</f>
        <v/>
      </c>
      <c r="AG876" t="str">
        <f>IF(ISNUMBER(SEARCH(AG$1,$D876)),"T","")</f>
        <v/>
      </c>
      <c r="AH876" t="str">
        <f>IF(ISNUMBER(SEARCH(AH$1,$D876)),"T","")</f>
        <v/>
      </c>
      <c r="AI876" t="str">
        <f>IF(ISNUMBER(SEARCH(AI$1,$D876)),"T","")</f>
        <v/>
      </c>
      <c r="AJ876" t="str">
        <f>IF(ISNUMBER(SEARCH(AJ$1,$D876)),"T","")</f>
        <v/>
      </c>
      <c r="AK876" t="str">
        <f>IF(ISNUMBER(SEARCH(AK$1,$D876)),"T","")</f>
        <v/>
      </c>
      <c r="AL876" t="str">
        <f>IF(ISNUMBER(SEARCH(AL$1,$D876)),"T","")</f>
        <v/>
      </c>
      <c r="AM876" t="str">
        <f>IF(ISNUMBER(SEARCH(AM$1,$D876)),"T","")</f>
        <v/>
      </c>
      <c r="AN876" t="str">
        <f>IF(ISNUMBER(SEARCH(AN$1,$D876)),"T","")</f>
        <v/>
      </c>
      <c r="AO876" t="str">
        <f>IF(ISNUMBER(SEARCH(AO$1,$D876)),"T","")</f>
        <v/>
      </c>
      <c r="AP876" t="str">
        <f>IF(ISNUMBER(SEARCH(AP$1,$D876)),"T","")</f>
        <v>T</v>
      </c>
      <c r="AQ876" t="str">
        <f>IF(ISNUMBER(SEARCH(AQ$1,$D876)),"T","")</f>
        <v>T</v>
      </c>
      <c r="AR876" t="str">
        <f>IF(ISNUMBER(SEARCH(AR$1,$D876)),"T","")</f>
        <v/>
      </c>
      <c r="AS876" t="str">
        <f>IF(ISNUMBER(SEARCH(AS$1,$D876)),"T","")</f>
        <v/>
      </c>
      <c r="AT876" t="str">
        <f>IF(ISNUMBER(SEARCH(AT$1,$D876)),"T","")</f>
        <v/>
      </c>
      <c r="AU876" t="str">
        <f>IF(ISNUMBER(SEARCH(AU$1,$D876)),"T","")</f>
        <v/>
      </c>
      <c r="AV876" t="str">
        <f>IF(ISNUMBER(SEARCH(AV$1,$D876)),"T","")</f>
        <v/>
      </c>
    </row>
    <row r="877" spans="1:48" x14ac:dyDescent="0.85">
      <c r="A877">
        <v>679</v>
      </c>
      <c r="B877" t="s">
        <v>1506</v>
      </c>
      <c r="C877" t="s">
        <v>1508</v>
      </c>
      <c r="D877" t="s">
        <v>1507</v>
      </c>
      <c r="E877">
        <v>6</v>
      </c>
      <c r="F877">
        <v>45</v>
      </c>
      <c r="G877">
        <v>80</v>
      </c>
      <c r="H877">
        <v>100</v>
      </c>
      <c r="I877">
        <v>35</v>
      </c>
      <c r="J877">
        <v>37</v>
      </c>
      <c r="K877">
        <v>28</v>
      </c>
      <c r="L877">
        <f>MAX(G877,I877)</f>
        <v>80</v>
      </c>
      <c r="M877">
        <f>MIN(H877,J877)</f>
        <v>37</v>
      </c>
      <c r="N877" s="1">
        <f>(F877*2+31)/2+60</f>
        <v>120.5</v>
      </c>
      <c r="O877" s="1">
        <f>(L877*2+31)/2+5</f>
        <v>100.5</v>
      </c>
      <c r="P877" s="1">
        <f>(M877*2+31)/2+5</f>
        <v>57.5</v>
      </c>
      <c r="Q877" s="1">
        <f>N877*P877</f>
        <v>6928.75</v>
      </c>
      <c r="R877" s="1">
        <f>((H877*2+31)/2+5)*N877</f>
        <v>14520.25</v>
      </c>
      <c r="S877" s="1">
        <f>((J877*2+31)/2+5)*N877</f>
        <v>6928.75</v>
      </c>
      <c r="T877" s="1">
        <v>119.09162989806576</v>
      </c>
      <c r="U877" s="1">
        <f>IF(T877&lt;200, 0, T877)</f>
        <v>0</v>
      </c>
      <c r="V877" s="5">
        <f>U877*O877</f>
        <v>0</v>
      </c>
      <c r="W877" s="2">
        <f>Q877/(constants!$B$1 * constants!$B$2 * (110/250) * AVERAGE(0.8, 1) * 1.5)</f>
        <v>1.0615655719672095</v>
      </c>
      <c r="X877" s="3">
        <v>1.5698712383501401E-2</v>
      </c>
      <c r="Y877" s="1">
        <f>(W877+X877)*O877</f>
        <v>108.26506057724646</v>
      </c>
      <c r="Z877" s="7">
        <v>1.1000000000000001</v>
      </c>
      <c r="AA877" s="7">
        <v>1</v>
      </c>
      <c r="AB877" s="1">
        <f>Y877*Z877*AA877</f>
        <v>119.09156663497112</v>
      </c>
      <c r="AC877" t="str">
        <f>CONCATENATE("https://wiki.52poke.com/wiki/", B877)</f>
        <v>https://wiki.52poke.com/wiki/独剑鞘</v>
      </c>
      <c r="AD877" s="6">
        <f>(T877-AB877)^2</f>
        <v>4.0022191441317214E-9</v>
      </c>
      <c r="AE877" t="str">
        <f>IF(ISNUMBER(SEARCH(AE$1,$D877)),"T","")</f>
        <v/>
      </c>
      <c r="AF877" t="str">
        <f>IF(ISNUMBER(SEARCH(AF$1,$D877)),"T","")</f>
        <v/>
      </c>
      <c r="AG877" t="str">
        <f>IF(ISNUMBER(SEARCH(AG$1,$D877)),"T","")</f>
        <v/>
      </c>
      <c r="AH877" t="str">
        <f>IF(ISNUMBER(SEARCH(AH$1,$D877)),"T","")</f>
        <v/>
      </c>
      <c r="AI877" t="str">
        <f>IF(ISNUMBER(SEARCH(AI$1,$D877)),"T","")</f>
        <v/>
      </c>
      <c r="AJ877" t="str">
        <f>IF(ISNUMBER(SEARCH(AJ$1,$D877)),"T","")</f>
        <v/>
      </c>
      <c r="AK877" t="str">
        <f>IF(ISNUMBER(SEARCH(AK$1,$D877)),"T","")</f>
        <v/>
      </c>
      <c r="AL877" t="str">
        <f>IF(ISNUMBER(SEARCH(AL$1,$D877)),"T","")</f>
        <v/>
      </c>
      <c r="AM877" t="str">
        <f>IF(ISNUMBER(SEARCH(AM$1,$D877)),"T","")</f>
        <v/>
      </c>
      <c r="AN877" t="str">
        <f>IF(ISNUMBER(SEARCH(AN$1,$D877)),"T","")</f>
        <v/>
      </c>
      <c r="AO877" t="str">
        <f>IF(ISNUMBER(SEARCH(AO$1,$D877)),"T","")</f>
        <v/>
      </c>
      <c r="AP877" t="str">
        <f>IF(ISNUMBER(SEARCH(AP$1,$D877)),"T","")</f>
        <v/>
      </c>
      <c r="AQ877" t="str">
        <f>IF(ISNUMBER(SEARCH(AQ$1,$D877)),"T","")</f>
        <v/>
      </c>
      <c r="AR877" t="str">
        <f>IF(ISNUMBER(SEARCH(AR$1,$D877)),"T","")</f>
        <v>T</v>
      </c>
      <c r="AS877" t="str">
        <f>IF(ISNUMBER(SEARCH(AS$1,$D877)),"T","")</f>
        <v/>
      </c>
      <c r="AT877" t="str">
        <f>IF(ISNUMBER(SEARCH(AT$1,$D877)),"T","")</f>
        <v/>
      </c>
      <c r="AU877" t="str">
        <f>IF(ISNUMBER(SEARCH(AU$1,$D877)),"T","")</f>
        <v>T</v>
      </c>
      <c r="AV877" t="str">
        <f>IF(ISNUMBER(SEARCH(AV$1,$D877)),"T","")</f>
        <v/>
      </c>
    </row>
    <row r="878" spans="1:48" x14ac:dyDescent="0.85">
      <c r="A878">
        <v>951</v>
      </c>
      <c r="B878" t="s">
        <v>2099</v>
      </c>
      <c r="C878" t="s">
        <v>2100</v>
      </c>
      <c r="D878" t="s">
        <v>280</v>
      </c>
      <c r="E878">
        <v>9</v>
      </c>
      <c r="F878">
        <v>50</v>
      </c>
      <c r="G878">
        <v>62</v>
      </c>
      <c r="H878">
        <v>40</v>
      </c>
      <c r="I878">
        <v>62</v>
      </c>
      <c r="J878">
        <v>40</v>
      </c>
      <c r="K878">
        <v>50</v>
      </c>
      <c r="L878">
        <f>MAX(G878,I878)</f>
        <v>62</v>
      </c>
      <c r="M878">
        <f>MIN(H878,J878)</f>
        <v>40</v>
      </c>
      <c r="N878" s="1">
        <f>(F878*2+31)/2+60</f>
        <v>125.5</v>
      </c>
      <c r="O878" s="1">
        <f>(L878*2+31)/2+5</f>
        <v>82.5</v>
      </c>
      <c r="P878" s="1">
        <f>(M878*2+31)/2+5</f>
        <v>60.5</v>
      </c>
      <c r="Q878" s="1">
        <f>N878*P878</f>
        <v>7592.75</v>
      </c>
      <c r="R878" s="1">
        <f>((H878*2+31)/2+5)*N878</f>
        <v>7592.75</v>
      </c>
      <c r="S878" s="1">
        <f>((J878*2+31)/2+5)*N878</f>
        <v>7592.75</v>
      </c>
      <c r="T878" s="1">
        <v>118.89743750179034</v>
      </c>
      <c r="U878" s="1">
        <f>IF(T878&lt;200, 0, T878)</f>
        <v>0</v>
      </c>
      <c r="V878" s="5">
        <f>U878*O878</f>
        <v>0</v>
      </c>
      <c r="W878" s="2">
        <f>Q878/(constants!$B$1 * constants!$B$2 * (110/250) * AVERAGE(0.8, 1) * 1.5)</f>
        <v>1.1632981413031254</v>
      </c>
      <c r="X878" s="3">
        <v>0.14686583216887517</v>
      </c>
      <c r="Y878" s="1">
        <f>(W878+X878)*O878</f>
        <v>108.08852781144004</v>
      </c>
      <c r="Z878" s="7">
        <v>1.1000000000000001</v>
      </c>
      <c r="AA878" s="7">
        <v>1</v>
      </c>
      <c r="AB878" s="1">
        <f>Y878*Z878*AA878</f>
        <v>118.89738059258406</v>
      </c>
      <c r="AC878" t="str">
        <f>CONCATENATE("https://wiki.52poke.com/wiki/", B878)</f>
        <v>https://wiki.52poke.com/wiki/热辣娃</v>
      </c>
      <c r="AD878" s="6">
        <f>(T878-AB878)^2</f>
        <v>3.2386577593043808E-9</v>
      </c>
      <c r="AE878" t="str">
        <f>IF(ISNUMBER(SEARCH(AE$1,$D878)),"T","")</f>
        <v/>
      </c>
      <c r="AF878" t="str">
        <f>IF(ISNUMBER(SEARCH(AF$1,$D878)),"T","")</f>
        <v/>
      </c>
      <c r="AG878" t="str">
        <f>IF(ISNUMBER(SEARCH(AG$1,$D878)),"T","")</f>
        <v/>
      </c>
      <c r="AH878" t="str">
        <f>IF(ISNUMBER(SEARCH(AH$1,$D878)),"T","")</f>
        <v>T</v>
      </c>
      <c r="AI878" t="str">
        <f>IF(ISNUMBER(SEARCH(AI$1,$D878)),"T","")</f>
        <v/>
      </c>
      <c r="AJ878" t="str">
        <f>IF(ISNUMBER(SEARCH(AJ$1,$D878)),"T","")</f>
        <v/>
      </c>
      <c r="AK878" t="str">
        <f>IF(ISNUMBER(SEARCH(AK$1,$D878)),"T","")</f>
        <v/>
      </c>
      <c r="AL878" t="str">
        <f>IF(ISNUMBER(SEARCH(AL$1,$D878)),"T","")</f>
        <v/>
      </c>
      <c r="AM878" t="str">
        <f>IF(ISNUMBER(SEARCH(AM$1,$D878)),"T","")</f>
        <v/>
      </c>
      <c r="AN878" t="str">
        <f>IF(ISNUMBER(SEARCH(AN$1,$D878)),"T","")</f>
        <v/>
      </c>
      <c r="AO878" t="str">
        <f>IF(ISNUMBER(SEARCH(AO$1,$D878)),"T","")</f>
        <v/>
      </c>
      <c r="AP878" t="str">
        <f>IF(ISNUMBER(SEARCH(AP$1,$D878)),"T","")</f>
        <v/>
      </c>
      <c r="AQ878" t="str">
        <f>IF(ISNUMBER(SEARCH(AQ$1,$D878)),"T","")</f>
        <v/>
      </c>
      <c r="AR878" t="str">
        <f>IF(ISNUMBER(SEARCH(AR$1,$D878)),"T","")</f>
        <v/>
      </c>
      <c r="AS878" t="str">
        <f>IF(ISNUMBER(SEARCH(AS$1,$D878)),"T","")</f>
        <v/>
      </c>
      <c r="AT878" t="str">
        <f>IF(ISNUMBER(SEARCH(AT$1,$D878)),"T","")</f>
        <v/>
      </c>
      <c r="AU878" t="str">
        <f>IF(ISNUMBER(SEARCH(AU$1,$D878)),"T","")</f>
        <v/>
      </c>
      <c r="AV878" t="str">
        <f>IF(ISNUMBER(SEARCH(AV$1,$D878)),"T","")</f>
        <v/>
      </c>
    </row>
    <row r="879" spans="1:48" x14ac:dyDescent="0.85">
      <c r="A879">
        <v>341</v>
      </c>
      <c r="B879" t="s">
        <v>782</v>
      </c>
      <c r="C879" t="s">
        <v>783</v>
      </c>
      <c r="D879" t="s">
        <v>25</v>
      </c>
      <c r="E879">
        <v>3</v>
      </c>
      <c r="F879">
        <v>43</v>
      </c>
      <c r="G879">
        <v>80</v>
      </c>
      <c r="H879">
        <v>65</v>
      </c>
      <c r="I879">
        <v>50</v>
      </c>
      <c r="J879">
        <v>35</v>
      </c>
      <c r="K879">
        <v>35</v>
      </c>
      <c r="L879">
        <f>MAX(G879,I879)</f>
        <v>80</v>
      </c>
      <c r="M879">
        <f>MIN(H879,J879)</f>
        <v>35</v>
      </c>
      <c r="N879" s="1">
        <f>(F879*2+31)/2+60</f>
        <v>118.5</v>
      </c>
      <c r="O879" s="1">
        <f>(L879*2+31)/2+5</f>
        <v>100.5</v>
      </c>
      <c r="P879" s="1">
        <f>(M879*2+31)/2+5</f>
        <v>55.5</v>
      </c>
      <c r="Q879" s="1">
        <f>N879*P879</f>
        <v>6576.75</v>
      </c>
      <c r="R879" s="1">
        <f>((H879*2+31)/2+5)*N879</f>
        <v>10131.75</v>
      </c>
      <c r="S879" s="1">
        <f>((J879*2+31)/2+5)*N879</f>
        <v>6576.75</v>
      </c>
      <c r="T879" s="1">
        <v>118.60008680092032</v>
      </c>
      <c r="U879" s="1">
        <f>IF(T879&lt;200, 0, T879)</f>
        <v>0</v>
      </c>
      <c r="V879" s="5">
        <f>U879*O879</f>
        <v>0</v>
      </c>
      <c r="W879" s="2">
        <f>Q879/(constants!$B$1 * constants!$B$2 * (110/250) * AVERAGE(0.8, 1) * 1.5)</f>
        <v>1.0076350532831095</v>
      </c>
      <c r="X879" s="3">
        <v>6.5182918238997023E-2</v>
      </c>
      <c r="Y879" s="1">
        <f>(W879+X879)*O879</f>
        <v>107.8182061379717</v>
      </c>
      <c r="Z879" s="7">
        <v>1.1000000000000001</v>
      </c>
      <c r="AA879" s="7">
        <v>1</v>
      </c>
      <c r="AB879" s="1">
        <f>Y879*Z879*AA879</f>
        <v>118.60002675176888</v>
      </c>
      <c r="AC879" t="str">
        <f>CONCATENATE("https://wiki.52poke.com/wiki/", B879)</f>
        <v>https://wiki.52poke.com/wiki/龙虾小兵</v>
      </c>
      <c r="AD879" s="6">
        <f>(T879-AB879)^2</f>
        <v>3.6059005890614355E-9</v>
      </c>
      <c r="AE879" t="str">
        <f>IF(ISNUMBER(SEARCH(AE$1,$D879)),"T","")</f>
        <v/>
      </c>
      <c r="AF879" t="str">
        <f>IF(ISNUMBER(SEARCH(AF$1,$D879)),"T","")</f>
        <v/>
      </c>
      <c r="AG879" t="str">
        <f>IF(ISNUMBER(SEARCH(AG$1,$D879)),"T","")</f>
        <v>T</v>
      </c>
      <c r="AH879" t="str">
        <f>IF(ISNUMBER(SEARCH(AH$1,$D879)),"T","")</f>
        <v/>
      </c>
      <c r="AI879" t="str">
        <f>IF(ISNUMBER(SEARCH(AI$1,$D879)),"T","")</f>
        <v/>
      </c>
      <c r="AJ879" t="str">
        <f>IF(ISNUMBER(SEARCH(AJ$1,$D879)),"T","")</f>
        <v/>
      </c>
      <c r="AK879" t="str">
        <f>IF(ISNUMBER(SEARCH(AK$1,$D879)),"T","")</f>
        <v/>
      </c>
      <c r="AL879" t="str">
        <f>IF(ISNUMBER(SEARCH(AL$1,$D879)),"T","")</f>
        <v/>
      </c>
      <c r="AM879" t="str">
        <f>IF(ISNUMBER(SEARCH(AM$1,$D879)),"T","")</f>
        <v/>
      </c>
      <c r="AN879" t="str">
        <f>IF(ISNUMBER(SEARCH(AN$1,$D879)),"T","")</f>
        <v/>
      </c>
      <c r="AO879" t="str">
        <f>IF(ISNUMBER(SEARCH(AO$1,$D879)),"T","")</f>
        <v/>
      </c>
      <c r="AP879" t="str">
        <f>IF(ISNUMBER(SEARCH(AP$1,$D879)),"T","")</f>
        <v/>
      </c>
      <c r="AQ879" t="str">
        <f>IF(ISNUMBER(SEARCH(AQ$1,$D879)),"T","")</f>
        <v/>
      </c>
      <c r="AR879" t="str">
        <f>IF(ISNUMBER(SEARCH(AR$1,$D879)),"T","")</f>
        <v/>
      </c>
      <c r="AS879" t="str">
        <f>IF(ISNUMBER(SEARCH(AS$1,$D879)),"T","")</f>
        <v/>
      </c>
      <c r="AT879" t="str">
        <f>IF(ISNUMBER(SEARCH(AT$1,$D879)),"T","")</f>
        <v/>
      </c>
      <c r="AU879" t="str">
        <f>IF(ISNUMBER(SEARCH(AU$1,$D879)),"T","")</f>
        <v/>
      </c>
      <c r="AV879" t="str">
        <f>IF(ISNUMBER(SEARCH(AV$1,$D879)),"T","")</f>
        <v/>
      </c>
    </row>
    <row r="880" spans="1:48" x14ac:dyDescent="0.85">
      <c r="A880">
        <v>361</v>
      </c>
      <c r="B880" t="s">
        <v>825</v>
      </c>
      <c r="C880" t="s">
        <v>826</v>
      </c>
      <c r="D880" t="s">
        <v>97</v>
      </c>
      <c r="E880">
        <v>3</v>
      </c>
      <c r="F880">
        <v>50</v>
      </c>
      <c r="G880">
        <v>50</v>
      </c>
      <c r="H880">
        <v>50</v>
      </c>
      <c r="I880">
        <v>50</v>
      </c>
      <c r="J880">
        <v>50</v>
      </c>
      <c r="K880">
        <v>50</v>
      </c>
      <c r="L880">
        <f>MAX(G880,I880)</f>
        <v>50</v>
      </c>
      <c r="M880">
        <f>MIN(H880,J880)</f>
        <v>50</v>
      </c>
      <c r="N880" s="1">
        <f>(F880*2+31)/2+60</f>
        <v>125.5</v>
      </c>
      <c r="O880" s="1">
        <f>(L880*2+31)/2+5</f>
        <v>70.5</v>
      </c>
      <c r="P880" s="1">
        <f>(M880*2+31)/2+5</f>
        <v>70.5</v>
      </c>
      <c r="Q880" s="1">
        <f>N880*P880</f>
        <v>8847.75</v>
      </c>
      <c r="R880" s="1">
        <f>((H880*2+31)/2+5)*N880</f>
        <v>8847.75</v>
      </c>
      <c r="S880" s="1">
        <f>((J880*2+31)/2+5)*N880</f>
        <v>8847.75</v>
      </c>
      <c r="T880" s="1">
        <v>118.50448868649953</v>
      </c>
      <c r="U880" s="1">
        <f>IF(T880&lt;200, 0, T880)</f>
        <v>0</v>
      </c>
      <c r="V880" s="5">
        <f>U880*O880</f>
        <v>0</v>
      </c>
      <c r="W880" s="2">
        <f>Q880/(constants!$B$1 * constants!$B$2 * (110/250) * AVERAGE(0.8, 1) * 1.5)</f>
        <v>1.3555788258160386</v>
      </c>
      <c r="X880" s="3">
        <v>0.17252474628880898</v>
      </c>
      <c r="Y880" s="1">
        <f>(W880+X880)*O880</f>
        <v>107.73130183339177</v>
      </c>
      <c r="Z880" s="7">
        <v>1.1000000000000001</v>
      </c>
      <c r="AA880" s="7">
        <v>1</v>
      </c>
      <c r="AB880" s="1">
        <f>Y880*Z880*AA880</f>
        <v>118.50443201673096</v>
      </c>
      <c r="AC880" t="str">
        <f>CONCATENATE("https://wiki.52poke.com/wiki/", B880)</f>
        <v>https://wiki.52poke.com/wiki/雪童子</v>
      </c>
      <c r="AD880" s="6">
        <f>(T880-AB880)^2</f>
        <v>3.2114626696005848E-9</v>
      </c>
      <c r="AE880" t="str">
        <f>IF(ISNUMBER(SEARCH(AE$1,$D880)),"T","")</f>
        <v/>
      </c>
      <c r="AF880" t="str">
        <f>IF(ISNUMBER(SEARCH(AF$1,$D880)),"T","")</f>
        <v/>
      </c>
      <c r="AG880" t="str">
        <f>IF(ISNUMBER(SEARCH(AG$1,$D880)),"T","")</f>
        <v/>
      </c>
      <c r="AH880" t="str">
        <f>IF(ISNUMBER(SEARCH(AH$1,$D880)),"T","")</f>
        <v/>
      </c>
      <c r="AI880" t="str">
        <f>IF(ISNUMBER(SEARCH(AI$1,$D880)),"T","")</f>
        <v/>
      </c>
      <c r="AJ880" t="str">
        <f>IF(ISNUMBER(SEARCH(AJ$1,$D880)),"T","")</f>
        <v>T</v>
      </c>
      <c r="AK880" t="str">
        <f>IF(ISNUMBER(SEARCH(AK$1,$D880)),"T","")</f>
        <v/>
      </c>
      <c r="AL880" t="str">
        <f>IF(ISNUMBER(SEARCH(AL$1,$D880)),"T","")</f>
        <v/>
      </c>
      <c r="AM880" t="str">
        <f>IF(ISNUMBER(SEARCH(AM$1,$D880)),"T","")</f>
        <v/>
      </c>
      <c r="AN880" t="str">
        <f>IF(ISNUMBER(SEARCH(AN$1,$D880)),"T","")</f>
        <v/>
      </c>
      <c r="AO880" t="str">
        <f>IF(ISNUMBER(SEARCH(AO$1,$D880)),"T","")</f>
        <v/>
      </c>
      <c r="AP880" t="str">
        <f>IF(ISNUMBER(SEARCH(AP$1,$D880)),"T","")</f>
        <v/>
      </c>
      <c r="AQ880" t="str">
        <f>IF(ISNUMBER(SEARCH(AQ$1,$D880)),"T","")</f>
        <v/>
      </c>
      <c r="AR880" t="str">
        <f>IF(ISNUMBER(SEARCH(AR$1,$D880)),"T","")</f>
        <v/>
      </c>
      <c r="AS880" t="str">
        <f>IF(ISNUMBER(SEARCH(AS$1,$D880)),"T","")</f>
        <v/>
      </c>
      <c r="AT880" t="str">
        <f>IF(ISNUMBER(SEARCH(AT$1,$D880)),"T","")</f>
        <v/>
      </c>
      <c r="AU880" t="str">
        <f>IF(ISNUMBER(SEARCH(AU$1,$D880)),"T","")</f>
        <v/>
      </c>
      <c r="AV880" t="str">
        <f>IF(ISNUMBER(SEARCH(AV$1,$D880)),"T","")</f>
        <v/>
      </c>
    </row>
    <row r="881" spans="1:48" x14ac:dyDescent="0.85">
      <c r="A881">
        <v>223</v>
      </c>
      <c r="B881" t="s">
        <v>525</v>
      </c>
      <c r="C881" t="s">
        <v>526</v>
      </c>
      <c r="D881" t="s">
        <v>25</v>
      </c>
      <c r="E881">
        <v>2</v>
      </c>
      <c r="F881">
        <v>35</v>
      </c>
      <c r="G881">
        <v>65</v>
      </c>
      <c r="H881">
        <v>35</v>
      </c>
      <c r="I881">
        <v>65</v>
      </c>
      <c r="J881">
        <v>35</v>
      </c>
      <c r="K881">
        <v>65</v>
      </c>
      <c r="L881">
        <f>MAX(G881,I881)</f>
        <v>65</v>
      </c>
      <c r="M881">
        <f>MIN(H881,J881)</f>
        <v>35</v>
      </c>
      <c r="N881" s="1">
        <f>(F881*2+31)/2+60</f>
        <v>110.5</v>
      </c>
      <c r="O881" s="1">
        <f>(L881*2+31)/2+5</f>
        <v>85.5</v>
      </c>
      <c r="P881" s="1">
        <f>(M881*2+31)/2+5</f>
        <v>55.5</v>
      </c>
      <c r="Q881" s="1">
        <f>N881*P881</f>
        <v>6132.75</v>
      </c>
      <c r="R881" s="1">
        <f>((H881*2+31)/2+5)*N881</f>
        <v>6132.75</v>
      </c>
      <c r="S881" s="1">
        <f>((J881*2+31)/2+5)*N881</f>
        <v>6132.75</v>
      </c>
      <c r="T881" s="1">
        <v>118.45548467330903</v>
      </c>
      <c r="U881" s="1">
        <f>IF(T881&lt;200, 0, T881)</f>
        <v>0</v>
      </c>
      <c r="V881" s="5">
        <f>U881*O881</f>
        <v>0</v>
      </c>
      <c r="W881" s="2">
        <f>Q881/(constants!$B$1 * constants!$B$2 * (110/250) * AVERAGE(0.8, 1) * 1.5)</f>
        <v>0.93960905812475615</v>
      </c>
      <c r="X881" s="3">
        <v>0.3198852218922702</v>
      </c>
      <c r="Y881" s="1">
        <f>(W881+X881)*O881</f>
        <v>107.68676094145576</v>
      </c>
      <c r="Z881" s="7">
        <v>1.1000000000000001</v>
      </c>
      <c r="AA881" s="7">
        <v>1</v>
      </c>
      <c r="AB881" s="1">
        <f>Y881*Z881*AA881</f>
        <v>118.45543703560135</v>
      </c>
      <c r="AC881" t="str">
        <f>CONCATENATE("https://wiki.52poke.com/wiki/", B881)</f>
        <v>https://wiki.52poke.com/wiki/铁炮鱼</v>
      </c>
      <c r="AD881" s="6">
        <f>(T881-AB881)^2</f>
        <v>2.2693511930806005E-9</v>
      </c>
      <c r="AE881" t="str">
        <f>IF(ISNUMBER(SEARCH(AE$1,$D881)),"T","")</f>
        <v/>
      </c>
      <c r="AF881" t="str">
        <f>IF(ISNUMBER(SEARCH(AF$1,$D881)),"T","")</f>
        <v/>
      </c>
      <c r="AG881" t="str">
        <f>IF(ISNUMBER(SEARCH(AG$1,$D881)),"T","")</f>
        <v>T</v>
      </c>
      <c r="AH881" t="str">
        <f>IF(ISNUMBER(SEARCH(AH$1,$D881)),"T","")</f>
        <v/>
      </c>
      <c r="AI881" t="str">
        <f>IF(ISNUMBER(SEARCH(AI$1,$D881)),"T","")</f>
        <v/>
      </c>
      <c r="AJ881" t="str">
        <f>IF(ISNUMBER(SEARCH(AJ$1,$D881)),"T","")</f>
        <v/>
      </c>
      <c r="AK881" t="str">
        <f>IF(ISNUMBER(SEARCH(AK$1,$D881)),"T","")</f>
        <v/>
      </c>
      <c r="AL881" t="str">
        <f>IF(ISNUMBER(SEARCH(AL$1,$D881)),"T","")</f>
        <v/>
      </c>
      <c r="AM881" t="str">
        <f>IF(ISNUMBER(SEARCH(AM$1,$D881)),"T","")</f>
        <v/>
      </c>
      <c r="AN881" t="str">
        <f>IF(ISNUMBER(SEARCH(AN$1,$D881)),"T","")</f>
        <v/>
      </c>
      <c r="AO881" t="str">
        <f>IF(ISNUMBER(SEARCH(AO$1,$D881)),"T","")</f>
        <v/>
      </c>
      <c r="AP881" t="str">
        <f>IF(ISNUMBER(SEARCH(AP$1,$D881)),"T","")</f>
        <v/>
      </c>
      <c r="AQ881" t="str">
        <f>IF(ISNUMBER(SEARCH(AQ$1,$D881)),"T","")</f>
        <v/>
      </c>
      <c r="AR881" t="str">
        <f>IF(ISNUMBER(SEARCH(AR$1,$D881)),"T","")</f>
        <v/>
      </c>
      <c r="AS881" t="str">
        <f>IF(ISNUMBER(SEARCH(AS$1,$D881)),"T","")</f>
        <v/>
      </c>
      <c r="AT881" t="str">
        <f>IF(ISNUMBER(SEARCH(AT$1,$D881)),"T","")</f>
        <v/>
      </c>
      <c r="AU881" t="str">
        <f>IF(ISNUMBER(SEARCH(AU$1,$D881)),"T","")</f>
        <v/>
      </c>
      <c r="AV881" t="str">
        <f>IF(ISNUMBER(SEARCH(AV$1,$D881)),"T","")</f>
        <v/>
      </c>
    </row>
    <row r="882" spans="1:48" x14ac:dyDescent="0.85">
      <c r="A882">
        <v>574</v>
      </c>
      <c r="B882" t="s">
        <v>1278</v>
      </c>
      <c r="C882" t="s">
        <v>1279</v>
      </c>
      <c r="D882" t="s">
        <v>160</v>
      </c>
      <c r="E882">
        <v>5</v>
      </c>
      <c r="F882">
        <v>45</v>
      </c>
      <c r="G882">
        <v>30</v>
      </c>
      <c r="H882">
        <v>50</v>
      </c>
      <c r="I882">
        <v>55</v>
      </c>
      <c r="J882">
        <v>65</v>
      </c>
      <c r="K882">
        <v>45</v>
      </c>
      <c r="L882">
        <f>MAX(G882,I882)</f>
        <v>55</v>
      </c>
      <c r="M882">
        <f>MIN(H882,J882)</f>
        <v>50</v>
      </c>
      <c r="N882" s="1">
        <f>(F882*2+31)/2+60</f>
        <v>120.5</v>
      </c>
      <c r="O882" s="1">
        <f>(L882*2+31)/2+5</f>
        <v>75.5</v>
      </c>
      <c r="P882" s="1">
        <f>(M882*2+31)/2+5</f>
        <v>70.5</v>
      </c>
      <c r="Q882" s="1">
        <f>N882*P882</f>
        <v>8495.25</v>
      </c>
      <c r="R882" s="1">
        <f>((H882*2+31)/2+5)*N882</f>
        <v>8495.25</v>
      </c>
      <c r="S882" s="1">
        <f>((J882*2+31)/2+5)*N882</f>
        <v>10302.75</v>
      </c>
      <c r="T882" s="1">
        <v>117.90387274608055</v>
      </c>
      <c r="U882" s="1">
        <f>IF(T882&lt;200, 0, T882)</f>
        <v>0</v>
      </c>
      <c r="V882" s="5">
        <f>U882*O882</f>
        <v>0</v>
      </c>
      <c r="W882" s="2">
        <f>Q882/(constants!$B$1 * constants!$B$2 * (110/250) * AVERAGE(0.8, 1) * 1.5)</f>
        <v>1.3015717012815351</v>
      </c>
      <c r="X882" s="3">
        <v>0.1181009594657727</v>
      </c>
      <c r="Y882" s="1">
        <f>(W882+X882)*O882</f>
        <v>107.18528588642174</v>
      </c>
      <c r="Z882" s="7">
        <v>1.1000000000000001</v>
      </c>
      <c r="AA882" s="7">
        <v>1</v>
      </c>
      <c r="AB882" s="1">
        <f>Y882*Z882*AA882</f>
        <v>117.90381447506392</v>
      </c>
      <c r="AC882" t="str">
        <f>CONCATENATE("https://wiki.52poke.com/wiki/", B882)</f>
        <v>https://wiki.52poke.com/wiki/哥德宝宝</v>
      </c>
      <c r="AD882" s="6">
        <f>(T882-AB882)^2</f>
        <v>3.3955113787478065E-9</v>
      </c>
      <c r="AE882" t="str">
        <f>IF(ISNUMBER(SEARCH(AE$1,$D882)),"T","")</f>
        <v/>
      </c>
      <c r="AF882" t="str">
        <f>IF(ISNUMBER(SEARCH(AF$1,$D882)),"T","")</f>
        <v/>
      </c>
      <c r="AG882" t="str">
        <f>IF(ISNUMBER(SEARCH(AG$1,$D882)),"T","")</f>
        <v/>
      </c>
      <c r="AH882" t="str">
        <f>IF(ISNUMBER(SEARCH(AH$1,$D882)),"T","")</f>
        <v/>
      </c>
      <c r="AI882" t="str">
        <f>IF(ISNUMBER(SEARCH(AI$1,$D882)),"T","")</f>
        <v/>
      </c>
      <c r="AJ882" t="str">
        <f>IF(ISNUMBER(SEARCH(AJ$1,$D882)),"T","")</f>
        <v/>
      </c>
      <c r="AK882" t="str">
        <f>IF(ISNUMBER(SEARCH(AK$1,$D882)),"T","")</f>
        <v/>
      </c>
      <c r="AL882" t="str">
        <f>IF(ISNUMBER(SEARCH(AL$1,$D882)),"T","")</f>
        <v/>
      </c>
      <c r="AM882" t="str">
        <f>IF(ISNUMBER(SEARCH(AM$1,$D882)),"T","")</f>
        <v/>
      </c>
      <c r="AN882" t="str">
        <f>IF(ISNUMBER(SEARCH(AN$1,$D882)),"T","")</f>
        <v/>
      </c>
      <c r="AO882" t="str">
        <f>IF(ISNUMBER(SEARCH(AO$1,$D882)),"T","")</f>
        <v>T</v>
      </c>
      <c r="AP882" t="str">
        <f>IF(ISNUMBER(SEARCH(AP$1,$D882)),"T","")</f>
        <v/>
      </c>
      <c r="AQ882" t="str">
        <f>IF(ISNUMBER(SEARCH(AQ$1,$D882)),"T","")</f>
        <v/>
      </c>
      <c r="AR882" t="str">
        <f>IF(ISNUMBER(SEARCH(AR$1,$D882)),"T","")</f>
        <v/>
      </c>
      <c r="AS882" t="str">
        <f>IF(ISNUMBER(SEARCH(AS$1,$D882)),"T","")</f>
        <v/>
      </c>
      <c r="AT882" t="str">
        <f>IF(ISNUMBER(SEARCH(AT$1,$D882)),"T","")</f>
        <v/>
      </c>
      <c r="AU882" t="str">
        <f>IF(ISNUMBER(SEARCH(AU$1,$D882)),"T","")</f>
        <v/>
      </c>
      <c r="AV882" t="str">
        <f>IF(ISNUMBER(SEARCH(AV$1,$D882)),"T","")</f>
        <v/>
      </c>
    </row>
    <row r="883" spans="1:48" x14ac:dyDescent="0.85">
      <c r="A883">
        <v>453</v>
      </c>
      <c r="B883" t="s">
        <v>1021</v>
      </c>
      <c r="C883" t="s">
        <v>1023</v>
      </c>
      <c r="D883" t="s">
        <v>1022</v>
      </c>
      <c r="E883">
        <v>4</v>
      </c>
      <c r="F883">
        <v>48</v>
      </c>
      <c r="G883">
        <v>61</v>
      </c>
      <c r="H883">
        <v>40</v>
      </c>
      <c r="I883">
        <v>61</v>
      </c>
      <c r="J883">
        <v>40</v>
      </c>
      <c r="K883">
        <v>50</v>
      </c>
      <c r="L883">
        <f>MAX(G883,I883)</f>
        <v>61</v>
      </c>
      <c r="M883">
        <f>MIN(H883,J883)</f>
        <v>40</v>
      </c>
      <c r="N883" s="1">
        <f>(F883*2+31)/2+60</f>
        <v>123.5</v>
      </c>
      <c r="O883" s="1">
        <f>(L883*2+31)/2+5</f>
        <v>81.5</v>
      </c>
      <c r="P883" s="1">
        <f>(M883*2+31)/2+5</f>
        <v>60.5</v>
      </c>
      <c r="Q883" s="1">
        <f>N883*P883</f>
        <v>7471.75</v>
      </c>
      <c r="R883" s="1">
        <f>((H883*2+31)/2+5)*N883</f>
        <v>7471.75</v>
      </c>
      <c r="S883" s="1">
        <f>((J883*2+31)/2+5)*N883</f>
        <v>7471.75</v>
      </c>
      <c r="T883" s="1">
        <v>117.3944654100721</v>
      </c>
      <c r="U883" s="1">
        <f>IF(T883&lt;200, 0, T883)</f>
        <v>0</v>
      </c>
      <c r="V883" s="5">
        <f>U883*O883</f>
        <v>0</v>
      </c>
      <c r="W883" s="2">
        <f>Q883/(constants!$B$1 * constants!$B$2 * (110/250) * AVERAGE(0.8, 1) * 1.5)</f>
        <v>1.1447595255054661</v>
      </c>
      <c r="X883" s="3">
        <v>0.16471521054139437</v>
      </c>
      <c r="Y883" s="1">
        <f>(W883+X883)*O883</f>
        <v>106.72219098781913</v>
      </c>
      <c r="Z883" s="7">
        <v>1.1000000000000001</v>
      </c>
      <c r="AA883" s="7">
        <v>1</v>
      </c>
      <c r="AB883" s="1">
        <f>Y883*Z883*AA883</f>
        <v>117.39441008660106</v>
      </c>
      <c r="AC883" t="str">
        <f>CONCATENATE("https://wiki.52poke.com/wiki/", B883)</f>
        <v>https://wiki.52poke.com/wiki/不良蛙</v>
      </c>
      <c r="AD883" s="6">
        <f>(T883-AB883)^2</f>
        <v>3.0606864484889563E-9</v>
      </c>
      <c r="AE883" t="str">
        <f>IF(ISNUMBER(SEARCH(AE$1,$D883)),"T","")</f>
        <v/>
      </c>
      <c r="AF883" t="str">
        <f>IF(ISNUMBER(SEARCH(AF$1,$D883)),"T","")</f>
        <v/>
      </c>
      <c r="AG883" t="str">
        <f>IF(ISNUMBER(SEARCH(AG$1,$D883)),"T","")</f>
        <v/>
      </c>
      <c r="AH883" t="str">
        <f>IF(ISNUMBER(SEARCH(AH$1,$D883)),"T","")</f>
        <v/>
      </c>
      <c r="AI883" t="str">
        <f>IF(ISNUMBER(SEARCH(AI$1,$D883)),"T","")</f>
        <v/>
      </c>
      <c r="AJ883" t="str">
        <f>IF(ISNUMBER(SEARCH(AJ$1,$D883)),"T","")</f>
        <v/>
      </c>
      <c r="AK883" t="str">
        <f>IF(ISNUMBER(SEARCH(AK$1,$D883)),"T","")</f>
        <v>T</v>
      </c>
      <c r="AL883" t="str">
        <f>IF(ISNUMBER(SEARCH(AL$1,$D883)),"T","")</f>
        <v>T</v>
      </c>
      <c r="AM883" t="str">
        <f>IF(ISNUMBER(SEARCH(AM$1,$D883)),"T","")</f>
        <v/>
      </c>
      <c r="AN883" t="str">
        <f>IF(ISNUMBER(SEARCH(AN$1,$D883)),"T","")</f>
        <v/>
      </c>
      <c r="AO883" t="str">
        <f>IF(ISNUMBER(SEARCH(AO$1,$D883)),"T","")</f>
        <v/>
      </c>
      <c r="AP883" t="str">
        <f>IF(ISNUMBER(SEARCH(AP$1,$D883)),"T","")</f>
        <v/>
      </c>
      <c r="AQ883" t="str">
        <f>IF(ISNUMBER(SEARCH(AQ$1,$D883)),"T","")</f>
        <v/>
      </c>
      <c r="AR883" t="str">
        <f>IF(ISNUMBER(SEARCH(AR$1,$D883)),"T","")</f>
        <v/>
      </c>
      <c r="AS883" t="str">
        <f>IF(ISNUMBER(SEARCH(AS$1,$D883)),"T","")</f>
        <v/>
      </c>
      <c r="AT883" t="str">
        <f>IF(ISNUMBER(SEARCH(AT$1,$D883)),"T","")</f>
        <v/>
      </c>
      <c r="AU883" t="str">
        <f>IF(ISNUMBER(SEARCH(AU$1,$D883)),"T","")</f>
        <v/>
      </c>
      <c r="AV883" t="str">
        <f>IF(ISNUMBER(SEARCH(AV$1,$D883)),"T","")</f>
        <v/>
      </c>
    </row>
    <row r="884" spans="1:48" x14ac:dyDescent="0.85">
      <c r="A884">
        <v>686</v>
      </c>
      <c r="B884" t="s">
        <v>1521</v>
      </c>
      <c r="C884" t="s">
        <v>1523</v>
      </c>
      <c r="D884" t="s">
        <v>1522</v>
      </c>
      <c r="E884">
        <v>6</v>
      </c>
      <c r="F884">
        <v>53</v>
      </c>
      <c r="G884">
        <v>54</v>
      </c>
      <c r="H884">
        <v>53</v>
      </c>
      <c r="I884">
        <v>37</v>
      </c>
      <c r="J884">
        <v>46</v>
      </c>
      <c r="K884">
        <v>45</v>
      </c>
      <c r="L884">
        <f>MAX(G884,I884)</f>
        <v>54</v>
      </c>
      <c r="M884">
        <f>MIN(H884,J884)</f>
        <v>46</v>
      </c>
      <c r="N884" s="1">
        <f>(F884*2+31)/2+60</f>
        <v>128.5</v>
      </c>
      <c r="O884" s="1">
        <f>(L884*2+31)/2+5</f>
        <v>74.5</v>
      </c>
      <c r="P884" s="1">
        <f>(M884*2+31)/2+5</f>
        <v>66.5</v>
      </c>
      <c r="Q884" s="1">
        <f>N884*P884</f>
        <v>8545.25</v>
      </c>
      <c r="R884" s="1">
        <f>((H884*2+31)/2+5)*N884</f>
        <v>9444.75</v>
      </c>
      <c r="S884" s="1">
        <f>((J884*2+31)/2+5)*N884</f>
        <v>8545.25</v>
      </c>
      <c r="T884" s="1">
        <v>116.97001732993385</v>
      </c>
      <c r="U884" s="1">
        <f>IF(T884&lt;200, 0, T884)</f>
        <v>0</v>
      </c>
      <c r="V884" s="5">
        <f>U884*O884</f>
        <v>0</v>
      </c>
      <c r="W884" s="2">
        <f>Q884/(constants!$B$1 * constants!$B$2 * (110/250) * AVERAGE(0.8, 1) * 1.5)</f>
        <v>1.3092322863218901</v>
      </c>
      <c r="X884" s="3">
        <v>0.1181009594657727</v>
      </c>
      <c r="Y884" s="1">
        <f>(W884+X884)*O884</f>
        <v>106.33632681118088</v>
      </c>
      <c r="Z884" s="7">
        <v>1.1000000000000001</v>
      </c>
      <c r="AA884" s="7">
        <v>1</v>
      </c>
      <c r="AB884" s="1">
        <f>Y884*Z884*AA884</f>
        <v>116.96995949229898</v>
      </c>
      <c r="AC884" t="str">
        <f>CONCATENATE("https://wiki.52poke.com/wiki/", B884)</f>
        <v>https://wiki.52poke.com/wiki/好啦鱿</v>
      </c>
      <c r="AD884" s="6">
        <f>(T884-AB884)^2</f>
        <v>3.3451920073420116E-9</v>
      </c>
      <c r="AE884" t="str">
        <f>IF(ISNUMBER(SEARCH(AE$1,$D884)),"T","")</f>
        <v/>
      </c>
      <c r="AF884" t="str">
        <f>IF(ISNUMBER(SEARCH(AF$1,$D884)),"T","")</f>
        <v/>
      </c>
      <c r="AG884" t="str">
        <f>IF(ISNUMBER(SEARCH(AG$1,$D884)),"T","")</f>
        <v/>
      </c>
      <c r="AH884" t="str">
        <f>IF(ISNUMBER(SEARCH(AH$1,$D884)),"T","")</f>
        <v/>
      </c>
      <c r="AI884" t="str">
        <f>IF(ISNUMBER(SEARCH(AI$1,$D884)),"T","")</f>
        <v/>
      </c>
      <c r="AJ884" t="str">
        <f>IF(ISNUMBER(SEARCH(AJ$1,$D884)),"T","")</f>
        <v/>
      </c>
      <c r="AK884" t="str">
        <f>IF(ISNUMBER(SEARCH(AK$1,$D884)),"T","")</f>
        <v/>
      </c>
      <c r="AL884" t="str">
        <f>IF(ISNUMBER(SEARCH(AL$1,$D884)),"T","")</f>
        <v/>
      </c>
      <c r="AM884" t="str">
        <f>IF(ISNUMBER(SEARCH(AM$1,$D884)),"T","")</f>
        <v/>
      </c>
      <c r="AN884" t="str">
        <f>IF(ISNUMBER(SEARCH(AN$1,$D884)),"T","")</f>
        <v/>
      </c>
      <c r="AO884" t="str">
        <f>IF(ISNUMBER(SEARCH(AO$1,$D884)),"T","")</f>
        <v>T</v>
      </c>
      <c r="AP884" t="str">
        <f>IF(ISNUMBER(SEARCH(AP$1,$D884)),"T","")</f>
        <v/>
      </c>
      <c r="AQ884" t="str">
        <f>IF(ISNUMBER(SEARCH(AQ$1,$D884)),"T","")</f>
        <v/>
      </c>
      <c r="AR884" t="str">
        <f>IF(ISNUMBER(SEARCH(AR$1,$D884)),"T","")</f>
        <v/>
      </c>
      <c r="AS884" t="str">
        <f>IF(ISNUMBER(SEARCH(AS$1,$D884)),"T","")</f>
        <v/>
      </c>
      <c r="AT884" t="str">
        <f>IF(ISNUMBER(SEARCH(AT$1,$D884)),"T","")</f>
        <v>T</v>
      </c>
      <c r="AU884" t="str">
        <f>IF(ISNUMBER(SEARCH(AU$1,$D884)),"T","")</f>
        <v/>
      </c>
      <c r="AV884" t="str">
        <f>IF(ISNUMBER(SEARCH(AV$1,$D884)),"T","")</f>
        <v/>
      </c>
    </row>
    <row r="885" spans="1:48" x14ac:dyDescent="0.85">
      <c r="A885">
        <v>52</v>
      </c>
      <c r="B885" t="s">
        <v>132</v>
      </c>
      <c r="C885" t="s">
        <v>134</v>
      </c>
      <c r="D885" t="s">
        <v>133</v>
      </c>
      <c r="E885">
        <v>1</v>
      </c>
      <c r="F885">
        <v>40</v>
      </c>
      <c r="G885">
        <v>45</v>
      </c>
      <c r="H885">
        <v>35</v>
      </c>
      <c r="I885">
        <v>40</v>
      </c>
      <c r="J885">
        <v>40</v>
      </c>
      <c r="K885">
        <v>90</v>
      </c>
      <c r="L885">
        <f>MAX(G885,I885)</f>
        <v>45</v>
      </c>
      <c r="M885">
        <f>MIN(H885,J885)</f>
        <v>35</v>
      </c>
      <c r="N885" s="1">
        <f>(F885*2+31)/2+60</f>
        <v>115.5</v>
      </c>
      <c r="O885" s="1">
        <f>(L885*2+31)/2+5</f>
        <v>65.5</v>
      </c>
      <c r="P885" s="1">
        <f>(M885*2+31)/2+5</f>
        <v>55.5</v>
      </c>
      <c r="Q885" s="1">
        <f>N885*P885</f>
        <v>6410.25</v>
      </c>
      <c r="R885" s="1">
        <f>((H885*2+31)/2+5)*N885</f>
        <v>6410.25</v>
      </c>
      <c r="S885" s="1">
        <f>((J885*2+31)/2+5)*N885</f>
        <v>6987.75</v>
      </c>
      <c r="T885" s="1">
        <v>116.4609499828638</v>
      </c>
      <c r="U885" s="1">
        <f>IF(T885&lt;200, 0, T885)</f>
        <v>0</v>
      </c>
      <c r="V885" s="5">
        <f>U885*O885</f>
        <v>0</v>
      </c>
      <c r="W885" s="2">
        <f>Q885/(constants!$B$1 * constants!$B$2 * (110/250) * AVERAGE(0.8, 1) * 1.5)</f>
        <v>0.98212530509872698</v>
      </c>
      <c r="X885" s="3">
        <v>0.63426486613166744</v>
      </c>
      <c r="Y885" s="1">
        <f>(W885+X885)*O885</f>
        <v>105.87355621559082</v>
      </c>
      <c r="Z885" s="7">
        <v>1.1000000000000001</v>
      </c>
      <c r="AA885" s="7">
        <v>1</v>
      </c>
      <c r="AB885" s="1">
        <f>Y885*Z885*AA885</f>
        <v>116.46091183714992</v>
      </c>
      <c r="AC885" t="str">
        <f>CONCATENATE("https://wiki.52poke.com/wiki/", B885)</f>
        <v>https://wiki.52poke.com/wiki/喵喵</v>
      </c>
      <c r="AD885" s="6">
        <f>(T885-AB885)^2</f>
        <v>1.455095486876984E-9</v>
      </c>
      <c r="AE885" t="str">
        <f>IF(ISNUMBER(SEARCH(AE$1,$D885)),"T","")</f>
        <v/>
      </c>
      <c r="AF885" t="str">
        <f>IF(ISNUMBER(SEARCH(AF$1,$D885)),"T","")</f>
        <v/>
      </c>
      <c r="AG885" t="str">
        <f>IF(ISNUMBER(SEARCH(AG$1,$D885)),"T","")</f>
        <v/>
      </c>
      <c r="AH885" t="str">
        <f>IF(ISNUMBER(SEARCH(AH$1,$D885)),"T","")</f>
        <v/>
      </c>
      <c r="AI885" t="str">
        <f>IF(ISNUMBER(SEARCH(AI$1,$D885)),"T","")</f>
        <v/>
      </c>
      <c r="AJ885" t="str">
        <f>IF(ISNUMBER(SEARCH(AJ$1,$D885)),"T","")</f>
        <v/>
      </c>
      <c r="AK885" t="str">
        <f>IF(ISNUMBER(SEARCH(AK$1,$D885)),"T","")</f>
        <v/>
      </c>
      <c r="AL885" t="str">
        <f>IF(ISNUMBER(SEARCH(AL$1,$D885)),"T","")</f>
        <v/>
      </c>
      <c r="AM885" t="str">
        <f>IF(ISNUMBER(SEARCH(AM$1,$D885)),"T","")</f>
        <v/>
      </c>
      <c r="AN885" t="str">
        <f>IF(ISNUMBER(SEARCH(AN$1,$D885)),"T","")</f>
        <v/>
      </c>
      <c r="AO885" t="str">
        <f>IF(ISNUMBER(SEARCH(AO$1,$D885)),"T","")</f>
        <v/>
      </c>
      <c r="AP885" t="str">
        <f>IF(ISNUMBER(SEARCH(AP$1,$D885)),"T","")</f>
        <v/>
      </c>
      <c r="AQ885" t="str">
        <f>IF(ISNUMBER(SEARCH(AQ$1,$D885)),"T","")</f>
        <v/>
      </c>
      <c r="AR885" t="str">
        <f>IF(ISNUMBER(SEARCH(AR$1,$D885)),"T","")</f>
        <v/>
      </c>
      <c r="AS885" t="str">
        <f>IF(ISNUMBER(SEARCH(AS$1,$D885)),"T","")</f>
        <v/>
      </c>
      <c r="AT885" t="str">
        <f>IF(ISNUMBER(SEARCH(AT$1,$D885)),"T","")</f>
        <v/>
      </c>
      <c r="AU885" t="str">
        <f>IF(ISNUMBER(SEARCH(AU$1,$D885)),"T","")</f>
        <v>T</v>
      </c>
      <c r="AV885" t="str">
        <f>IF(ISNUMBER(SEARCH(AV$1,$D885)),"T","")</f>
        <v/>
      </c>
    </row>
    <row r="886" spans="1:48" x14ac:dyDescent="0.85">
      <c r="A886">
        <v>353</v>
      </c>
      <c r="B886" t="s">
        <v>809</v>
      </c>
      <c r="C886" t="s">
        <v>810</v>
      </c>
      <c r="D886" t="s">
        <v>470</v>
      </c>
      <c r="E886">
        <v>3</v>
      </c>
      <c r="F886">
        <v>44</v>
      </c>
      <c r="G886">
        <v>75</v>
      </c>
      <c r="H886">
        <v>35</v>
      </c>
      <c r="I886">
        <v>63</v>
      </c>
      <c r="J886">
        <v>33</v>
      </c>
      <c r="K886">
        <v>45</v>
      </c>
      <c r="L886">
        <f>MAX(G886,I886)</f>
        <v>75</v>
      </c>
      <c r="M886">
        <f>MIN(H886,J886)</f>
        <v>33</v>
      </c>
      <c r="N886" s="1">
        <f>(F886*2+31)/2+60</f>
        <v>119.5</v>
      </c>
      <c r="O886" s="1">
        <f>(L886*2+31)/2+5</f>
        <v>95.5</v>
      </c>
      <c r="P886" s="1">
        <f>(M886*2+31)/2+5</f>
        <v>53.5</v>
      </c>
      <c r="Q886" s="1">
        <f>N886*P886</f>
        <v>6393.25</v>
      </c>
      <c r="R886" s="1">
        <f>((H886*2+31)/2+5)*N886</f>
        <v>6632.25</v>
      </c>
      <c r="S886" s="1">
        <f>((J886*2+31)/2+5)*N886</f>
        <v>6393.25</v>
      </c>
      <c r="T886" s="1">
        <v>116.08467172333779</v>
      </c>
      <c r="U886" s="1">
        <f>IF(T886&lt;200, 0, T886)</f>
        <v>0</v>
      </c>
      <c r="V886" s="5">
        <f>U886*O886</f>
        <v>0</v>
      </c>
      <c r="W886" s="2">
        <f>Q886/(constants!$B$1 * constants!$B$2 * (110/250) * AVERAGE(0.8, 1) * 1.5)</f>
        <v>0.97952070618500631</v>
      </c>
      <c r="X886" s="3">
        <v>0.12552085739234831</v>
      </c>
      <c r="Y886" s="1">
        <f>(W886+X886)*O886</f>
        <v>105.53146932163736</v>
      </c>
      <c r="Z886" s="7">
        <v>1.1000000000000001</v>
      </c>
      <c r="AA886" s="7">
        <v>1</v>
      </c>
      <c r="AB886" s="1">
        <f>Y886*Z886*AA886</f>
        <v>116.0846162538011</v>
      </c>
      <c r="AC886" t="str">
        <f>CONCATENATE("https://wiki.52poke.com/wiki/", B886)</f>
        <v>https://wiki.52poke.com/wiki/怨影娃娃</v>
      </c>
      <c r="AD886" s="6">
        <f>(T886-AB886)^2</f>
        <v>3.0768695006156207E-9</v>
      </c>
      <c r="AE886" t="str">
        <f>IF(ISNUMBER(SEARCH(AE$1,$D886)),"T","")</f>
        <v/>
      </c>
      <c r="AF886" t="str">
        <f>IF(ISNUMBER(SEARCH(AF$1,$D886)),"T","")</f>
        <v/>
      </c>
      <c r="AG886" t="str">
        <f>IF(ISNUMBER(SEARCH(AG$1,$D886)),"T","")</f>
        <v/>
      </c>
      <c r="AH886" t="str">
        <f>IF(ISNUMBER(SEARCH(AH$1,$D886)),"T","")</f>
        <v/>
      </c>
      <c r="AI886" t="str">
        <f>IF(ISNUMBER(SEARCH(AI$1,$D886)),"T","")</f>
        <v/>
      </c>
      <c r="AJ886" t="str">
        <f>IF(ISNUMBER(SEARCH(AJ$1,$D886)),"T","")</f>
        <v/>
      </c>
      <c r="AK886" t="str">
        <f>IF(ISNUMBER(SEARCH(AK$1,$D886)),"T","")</f>
        <v/>
      </c>
      <c r="AL886" t="str">
        <f>IF(ISNUMBER(SEARCH(AL$1,$D886)),"T","")</f>
        <v/>
      </c>
      <c r="AM886" t="str">
        <f>IF(ISNUMBER(SEARCH(AM$1,$D886)),"T","")</f>
        <v/>
      </c>
      <c r="AN886" t="str">
        <f>IF(ISNUMBER(SEARCH(AN$1,$D886)),"T","")</f>
        <v/>
      </c>
      <c r="AO886" t="str">
        <f>IF(ISNUMBER(SEARCH(AO$1,$D886)),"T","")</f>
        <v/>
      </c>
      <c r="AP886" t="str">
        <f>IF(ISNUMBER(SEARCH(AP$1,$D886)),"T","")</f>
        <v/>
      </c>
      <c r="AQ886" t="str">
        <f>IF(ISNUMBER(SEARCH(AQ$1,$D886)),"T","")</f>
        <v/>
      </c>
      <c r="AR886" t="str">
        <f>IF(ISNUMBER(SEARCH(AR$1,$D886)),"T","")</f>
        <v>T</v>
      </c>
      <c r="AS886" t="str">
        <f>IF(ISNUMBER(SEARCH(AS$1,$D886)),"T","")</f>
        <v/>
      </c>
      <c r="AT886" t="str">
        <f>IF(ISNUMBER(SEARCH(AT$1,$D886)),"T","")</f>
        <v/>
      </c>
      <c r="AU886" t="str">
        <f>IF(ISNUMBER(SEARCH(AU$1,$D886)),"T","")</f>
        <v/>
      </c>
      <c r="AV886" t="str">
        <f>IF(ISNUMBER(SEARCH(AV$1,$D886)),"T","")</f>
        <v/>
      </c>
    </row>
    <row r="887" spans="1:48" x14ac:dyDescent="0.85">
      <c r="A887">
        <v>371</v>
      </c>
      <c r="B887" t="s">
        <v>847</v>
      </c>
      <c r="C887" t="s">
        <v>848</v>
      </c>
      <c r="D887" t="s">
        <v>356</v>
      </c>
      <c r="E887">
        <v>3</v>
      </c>
      <c r="F887">
        <v>45</v>
      </c>
      <c r="G887">
        <v>75</v>
      </c>
      <c r="H887">
        <v>60</v>
      </c>
      <c r="I887">
        <v>40</v>
      </c>
      <c r="J887">
        <v>30</v>
      </c>
      <c r="K887">
        <v>50</v>
      </c>
      <c r="L887">
        <f>MAX(G887,I887)</f>
        <v>75</v>
      </c>
      <c r="M887">
        <f>MIN(H887,J887)</f>
        <v>30</v>
      </c>
      <c r="N887" s="1">
        <f>(F887*2+31)/2+60</f>
        <v>120.5</v>
      </c>
      <c r="O887" s="1">
        <f>(L887*2+31)/2+5</f>
        <v>95.5</v>
      </c>
      <c r="P887" s="1">
        <f>(M887*2+31)/2+5</f>
        <v>50.5</v>
      </c>
      <c r="Q887" s="1">
        <f>N887*P887</f>
        <v>6085.25</v>
      </c>
      <c r="R887" s="1">
        <f>((H887*2+31)/2+5)*N887</f>
        <v>9700.25</v>
      </c>
      <c r="S887" s="1">
        <f>((J887*2+31)/2+5)*N887</f>
        <v>6085.25</v>
      </c>
      <c r="T887" s="1">
        <v>116.06520171532696</v>
      </c>
      <c r="U887" s="1">
        <f>IF(T887&lt;200, 0, T887)</f>
        <v>0</v>
      </c>
      <c r="V887" s="5">
        <f>U887*O887</f>
        <v>0</v>
      </c>
      <c r="W887" s="2">
        <f>Q887/(constants!$B$1 * constants!$B$2 * (110/250) * AVERAGE(0.8, 1) * 1.5)</f>
        <v>0.93233150233641882</v>
      </c>
      <c r="X887" s="3">
        <v>0.17252474628880898</v>
      </c>
      <c r="Y887" s="1">
        <f>(W887+X887)*O887</f>
        <v>105.51377174370926</v>
      </c>
      <c r="Z887" s="7">
        <v>1.1000000000000001</v>
      </c>
      <c r="AA887" s="7">
        <v>1</v>
      </c>
      <c r="AB887" s="1">
        <f>Y887*Z887*AA887</f>
        <v>116.0651489180802</v>
      </c>
      <c r="AC887" t="str">
        <f>CONCATENATE("https://wiki.52poke.com/wiki/", B887)</f>
        <v>https://wiki.52poke.com/wiki/宝贝龙</v>
      </c>
      <c r="AD887" s="6">
        <f>(T887-AB887)^2</f>
        <v>2.7875492661274421E-9</v>
      </c>
      <c r="AE887" t="str">
        <f>IF(ISNUMBER(SEARCH(AE$1,$D887)),"T","")</f>
        <v/>
      </c>
      <c r="AF887" t="str">
        <f>IF(ISNUMBER(SEARCH(AF$1,$D887)),"T","")</f>
        <v/>
      </c>
      <c r="AG887" t="str">
        <f>IF(ISNUMBER(SEARCH(AG$1,$D887)),"T","")</f>
        <v/>
      </c>
      <c r="AH887" t="str">
        <f>IF(ISNUMBER(SEARCH(AH$1,$D887)),"T","")</f>
        <v/>
      </c>
      <c r="AI887" t="str">
        <f>IF(ISNUMBER(SEARCH(AI$1,$D887)),"T","")</f>
        <v/>
      </c>
      <c r="AJ887" t="str">
        <f>IF(ISNUMBER(SEARCH(AJ$1,$D887)),"T","")</f>
        <v/>
      </c>
      <c r="AK887" t="str">
        <f>IF(ISNUMBER(SEARCH(AK$1,$D887)),"T","")</f>
        <v/>
      </c>
      <c r="AL887" t="str">
        <f>IF(ISNUMBER(SEARCH(AL$1,$D887)),"T","")</f>
        <v/>
      </c>
      <c r="AM887" t="str">
        <f>IF(ISNUMBER(SEARCH(AM$1,$D887)),"T","")</f>
        <v/>
      </c>
      <c r="AN887" t="str">
        <f>IF(ISNUMBER(SEARCH(AN$1,$D887)),"T","")</f>
        <v/>
      </c>
      <c r="AO887" t="str">
        <f>IF(ISNUMBER(SEARCH(AO$1,$D887)),"T","")</f>
        <v/>
      </c>
      <c r="AP887" t="str">
        <f>IF(ISNUMBER(SEARCH(AP$1,$D887)),"T","")</f>
        <v/>
      </c>
      <c r="AQ887" t="str">
        <f>IF(ISNUMBER(SEARCH(AQ$1,$D887)),"T","")</f>
        <v/>
      </c>
      <c r="AR887" t="str">
        <f>IF(ISNUMBER(SEARCH(AR$1,$D887)),"T","")</f>
        <v/>
      </c>
      <c r="AS887" t="str">
        <f>IF(ISNUMBER(SEARCH(AS$1,$D887)),"T","")</f>
        <v>T</v>
      </c>
      <c r="AT887" t="str">
        <f>IF(ISNUMBER(SEARCH(AT$1,$D887)),"T","")</f>
        <v/>
      </c>
      <c r="AU887" t="str">
        <f>IF(ISNUMBER(SEARCH(AU$1,$D887)),"T","")</f>
        <v/>
      </c>
      <c r="AV887" t="str">
        <f>IF(ISNUMBER(SEARCH(AV$1,$D887)),"T","")</f>
        <v/>
      </c>
    </row>
    <row r="888" spans="1:48" x14ac:dyDescent="0.85">
      <c r="A888">
        <v>885</v>
      </c>
      <c r="B888" t="s">
        <v>1958</v>
      </c>
      <c r="C888" t="s">
        <v>1960</v>
      </c>
      <c r="D888" t="s">
        <v>1959</v>
      </c>
      <c r="E888">
        <v>8</v>
      </c>
      <c r="F888">
        <v>28</v>
      </c>
      <c r="G888">
        <v>60</v>
      </c>
      <c r="H888">
        <v>30</v>
      </c>
      <c r="I888">
        <v>40</v>
      </c>
      <c r="J888">
        <v>30</v>
      </c>
      <c r="K888">
        <v>82</v>
      </c>
      <c r="L888">
        <f>MAX(G888,I888)</f>
        <v>60</v>
      </c>
      <c r="M888">
        <f>MIN(H888,J888)</f>
        <v>30</v>
      </c>
      <c r="N888" s="1">
        <f>(F888*2+31)/2+60</f>
        <v>103.5</v>
      </c>
      <c r="O888" s="1">
        <f>(L888*2+31)/2+5</f>
        <v>80.5</v>
      </c>
      <c r="P888" s="1">
        <f>(M888*2+31)/2+5</f>
        <v>50.5</v>
      </c>
      <c r="Q888" s="1">
        <f>N888*P888</f>
        <v>5226.75</v>
      </c>
      <c r="R888" s="1">
        <f>((H888*2+31)/2+5)*N888</f>
        <v>5226.75</v>
      </c>
      <c r="S888" s="1">
        <f>((J888*2+31)/2+5)*N888</f>
        <v>5226.75</v>
      </c>
      <c r="T888" s="1">
        <v>116.0339899373805</v>
      </c>
      <c r="U888" s="1">
        <f>IF(T888&lt;200, 0, T888)</f>
        <v>0</v>
      </c>
      <c r="V888" s="5">
        <f>U888*O888</f>
        <v>0</v>
      </c>
      <c r="W888" s="2">
        <f>Q888/(constants!$B$1 * constants!$B$2 * (110/250) * AVERAGE(0.8, 1) * 1.5)</f>
        <v>0.80079925719352152</v>
      </c>
      <c r="X888" s="3">
        <v>0.50957851481704952</v>
      </c>
      <c r="Y888" s="1">
        <f>(W888+X888)*O888</f>
        <v>105.48541064685097</v>
      </c>
      <c r="Z888" s="7">
        <v>1.1000000000000001</v>
      </c>
      <c r="AA888" s="7">
        <v>1</v>
      </c>
      <c r="AB888" s="1">
        <f>Y888*Z888*AA888</f>
        <v>116.03395171153608</v>
      </c>
      <c r="AC888" t="str">
        <f>CONCATENATE("https://wiki.52poke.com/wiki/", B888)</f>
        <v>https://wiki.52poke.com/wiki/多龙梅西亚</v>
      </c>
      <c r="AD888" s="6">
        <f>(T888-AB888)^2</f>
        <v>1.4612151816588051E-9</v>
      </c>
      <c r="AE888" t="str">
        <f>IF(ISNUMBER(SEARCH(AE$1,$D888)),"T","")</f>
        <v/>
      </c>
      <c r="AF888" t="str">
        <f>IF(ISNUMBER(SEARCH(AF$1,$D888)),"T","")</f>
        <v/>
      </c>
      <c r="AG888" t="str">
        <f>IF(ISNUMBER(SEARCH(AG$1,$D888)),"T","")</f>
        <v/>
      </c>
      <c r="AH888" t="str">
        <f>IF(ISNUMBER(SEARCH(AH$1,$D888)),"T","")</f>
        <v/>
      </c>
      <c r="AI888" t="str">
        <f>IF(ISNUMBER(SEARCH(AI$1,$D888)),"T","")</f>
        <v/>
      </c>
      <c r="AJ888" t="str">
        <f>IF(ISNUMBER(SEARCH(AJ$1,$D888)),"T","")</f>
        <v/>
      </c>
      <c r="AK888" t="str">
        <f>IF(ISNUMBER(SEARCH(AK$1,$D888)),"T","")</f>
        <v/>
      </c>
      <c r="AL888" t="str">
        <f>IF(ISNUMBER(SEARCH(AL$1,$D888)),"T","")</f>
        <v/>
      </c>
      <c r="AM888" t="str">
        <f>IF(ISNUMBER(SEARCH(AM$1,$D888)),"T","")</f>
        <v/>
      </c>
      <c r="AN888" t="str">
        <f>IF(ISNUMBER(SEARCH(AN$1,$D888)),"T","")</f>
        <v/>
      </c>
      <c r="AO888" t="str">
        <f>IF(ISNUMBER(SEARCH(AO$1,$D888)),"T","")</f>
        <v/>
      </c>
      <c r="AP888" t="str">
        <f>IF(ISNUMBER(SEARCH(AP$1,$D888)),"T","")</f>
        <v/>
      </c>
      <c r="AQ888" t="str">
        <f>IF(ISNUMBER(SEARCH(AQ$1,$D888)),"T","")</f>
        <v/>
      </c>
      <c r="AR888" t="str">
        <f>IF(ISNUMBER(SEARCH(AR$1,$D888)),"T","")</f>
        <v>T</v>
      </c>
      <c r="AS888" t="str">
        <f>IF(ISNUMBER(SEARCH(AS$1,$D888)),"T","")</f>
        <v>T</v>
      </c>
      <c r="AT888" t="str">
        <f>IF(ISNUMBER(SEARCH(AT$1,$D888)),"T","")</f>
        <v/>
      </c>
      <c r="AU888" t="str">
        <f>IF(ISNUMBER(SEARCH(AU$1,$D888)),"T","")</f>
        <v/>
      </c>
      <c r="AV888" t="str">
        <f>IF(ISNUMBER(SEARCH(AV$1,$D888)),"T","")</f>
        <v/>
      </c>
    </row>
    <row r="889" spans="1:48" x14ac:dyDescent="0.85">
      <c r="A889">
        <v>23</v>
      </c>
      <c r="B889" t="s">
        <v>62</v>
      </c>
      <c r="C889" t="s">
        <v>64</v>
      </c>
      <c r="D889" t="s">
        <v>63</v>
      </c>
      <c r="E889">
        <v>1</v>
      </c>
      <c r="F889">
        <v>35</v>
      </c>
      <c r="G889">
        <v>60</v>
      </c>
      <c r="H889">
        <v>44</v>
      </c>
      <c r="I889">
        <v>40</v>
      </c>
      <c r="J889">
        <v>54</v>
      </c>
      <c r="K889">
        <v>55</v>
      </c>
      <c r="L889">
        <f>MAX(G889,I889)</f>
        <v>60</v>
      </c>
      <c r="M889">
        <f>MIN(H889,J889)</f>
        <v>44</v>
      </c>
      <c r="N889" s="1">
        <f>(F889*2+31)/2+60</f>
        <v>110.5</v>
      </c>
      <c r="O889" s="1">
        <f>(L889*2+31)/2+5</f>
        <v>80.5</v>
      </c>
      <c r="P889" s="1">
        <f>(M889*2+31)/2+5</f>
        <v>64.5</v>
      </c>
      <c r="Q889" s="1">
        <f>N889*P889</f>
        <v>7127.25</v>
      </c>
      <c r="R889" s="1">
        <f>((H889*2+31)/2+5)*N889</f>
        <v>7127.25</v>
      </c>
      <c r="S889" s="1">
        <f>((J889*2+31)/2+5)*N889</f>
        <v>8232.25</v>
      </c>
      <c r="T889" s="1">
        <v>115.9954584393797</v>
      </c>
      <c r="U889" s="1">
        <f>IF(T889&lt;200, 0, T889)</f>
        <v>0</v>
      </c>
      <c r="V889" s="5">
        <f>U889*O889</f>
        <v>0</v>
      </c>
      <c r="W889" s="2">
        <f>Q889/(constants!$B$1 * constants!$B$2 * (110/250) * AVERAGE(0.8, 1) * 1.5)</f>
        <v>1.0919780945774193</v>
      </c>
      <c r="X889" s="3">
        <v>0.21796438215014169</v>
      </c>
      <c r="Y889" s="1">
        <f>(W889+X889)*O889</f>
        <v>105.45036937656866</v>
      </c>
      <c r="Z889" s="7">
        <v>1.1000000000000001</v>
      </c>
      <c r="AA889" s="7">
        <v>1</v>
      </c>
      <c r="AB889" s="1">
        <f>Y889*Z889*AA889</f>
        <v>115.99540631422553</v>
      </c>
      <c r="AC889" t="str">
        <f>CONCATENATE("https://wiki.52poke.com/wiki/", B889)</f>
        <v>https://wiki.52poke.com/wiki/阿柏蛇</v>
      </c>
      <c r="AD889" s="6">
        <f>(T889-AB889)^2</f>
        <v>2.7170316972314151E-9</v>
      </c>
      <c r="AE889" t="str">
        <f>IF(ISNUMBER(SEARCH(AE$1,$D889)),"T","")</f>
        <v/>
      </c>
      <c r="AF889" t="str">
        <f>IF(ISNUMBER(SEARCH(AF$1,$D889)),"T","")</f>
        <v/>
      </c>
      <c r="AG889" t="str">
        <f>IF(ISNUMBER(SEARCH(AG$1,$D889)),"T","")</f>
        <v/>
      </c>
      <c r="AH889" t="str">
        <f>IF(ISNUMBER(SEARCH(AH$1,$D889)),"T","")</f>
        <v/>
      </c>
      <c r="AI889" t="str">
        <f>IF(ISNUMBER(SEARCH(AI$1,$D889)),"T","")</f>
        <v/>
      </c>
      <c r="AJ889" t="str">
        <f>IF(ISNUMBER(SEARCH(AJ$1,$D889)),"T","")</f>
        <v/>
      </c>
      <c r="AK889" t="str">
        <f>IF(ISNUMBER(SEARCH(AK$1,$D889)),"T","")</f>
        <v/>
      </c>
      <c r="AL889" t="str">
        <f>IF(ISNUMBER(SEARCH(AL$1,$D889)),"T","")</f>
        <v>T</v>
      </c>
      <c r="AM889" t="str">
        <f>IF(ISNUMBER(SEARCH(AM$1,$D889)),"T","")</f>
        <v/>
      </c>
      <c r="AN889" t="str">
        <f>IF(ISNUMBER(SEARCH(AN$1,$D889)),"T","")</f>
        <v/>
      </c>
      <c r="AO889" t="str">
        <f>IF(ISNUMBER(SEARCH(AO$1,$D889)),"T","")</f>
        <v/>
      </c>
      <c r="AP889" t="str">
        <f>IF(ISNUMBER(SEARCH(AP$1,$D889)),"T","")</f>
        <v/>
      </c>
      <c r="AQ889" t="str">
        <f>IF(ISNUMBER(SEARCH(AQ$1,$D889)),"T","")</f>
        <v/>
      </c>
      <c r="AR889" t="str">
        <f>IF(ISNUMBER(SEARCH(AR$1,$D889)),"T","")</f>
        <v/>
      </c>
      <c r="AS889" t="str">
        <f>IF(ISNUMBER(SEARCH(AS$1,$D889)),"T","")</f>
        <v/>
      </c>
      <c r="AT889" t="str">
        <f>IF(ISNUMBER(SEARCH(AT$1,$D889)),"T","")</f>
        <v/>
      </c>
      <c r="AU889" t="str">
        <f>IF(ISNUMBER(SEARCH(AU$1,$D889)),"T","")</f>
        <v/>
      </c>
      <c r="AV889" t="str">
        <f>IF(ISNUMBER(SEARCH(AV$1,$D889)),"T","")</f>
        <v/>
      </c>
    </row>
    <row r="890" spans="1:48" x14ac:dyDescent="0.85">
      <c r="A890">
        <v>420</v>
      </c>
      <c r="B890" t="s">
        <v>950</v>
      </c>
      <c r="C890" t="s">
        <v>951</v>
      </c>
      <c r="D890" t="s">
        <v>280</v>
      </c>
      <c r="E890">
        <v>4</v>
      </c>
      <c r="F890">
        <v>45</v>
      </c>
      <c r="G890">
        <v>35</v>
      </c>
      <c r="H890">
        <v>45</v>
      </c>
      <c r="I890">
        <v>62</v>
      </c>
      <c r="J890">
        <v>53</v>
      </c>
      <c r="K890">
        <v>35</v>
      </c>
      <c r="L890">
        <f>MAX(G890,I890)</f>
        <v>62</v>
      </c>
      <c r="M890">
        <f>MIN(H890,J890)</f>
        <v>45</v>
      </c>
      <c r="N890" s="1">
        <f>(F890*2+31)/2+60</f>
        <v>120.5</v>
      </c>
      <c r="O890" s="1">
        <f>(L890*2+31)/2+5</f>
        <v>82.5</v>
      </c>
      <c r="P890" s="1">
        <f>(M890*2+31)/2+5</f>
        <v>65.5</v>
      </c>
      <c r="Q890" s="1">
        <f>N890*P890</f>
        <v>7892.75</v>
      </c>
      <c r="R890" s="1">
        <f>((H890*2+31)/2+5)*N890</f>
        <v>7892.75</v>
      </c>
      <c r="S890" s="1">
        <f>((J890*2+31)/2+5)*N890</f>
        <v>8856.75</v>
      </c>
      <c r="T890" s="1">
        <v>115.65590386568832</v>
      </c>
      <c r="U890" s="1">
        <f>IF(T890&lt;200, 0, T890)</f>
        <v>0</v>
      </c>
      <c r="V890" s="5">
        <f>U890*O890</f>
        <v>0</v>
      </c>
      <c r="W890" s="2">
        <f>Q890/(constants!$B$1 * constants!$B$2 * (110/250) * AVERAGE(0.8, 1) * 1.5)</f>
        <v>1.2092616515452561</v>
      </c>
      <c r="X890" s="3">
        <v>6.5182918238997023E-2</v>
      </c>
      <c r="Y890" s="1">
        <f>(W890+X890)*O890</f>
        <v>105.14167700720087</v>
      </c>
      <c r="Z890" s="7">
        <v>1.1000000000000001</v>
      </c>
      <c r="AA890" s="7">
        <v>1</v>
      </c>
      <c r="AB890" s="1">
        <f>Y890*Z890*AA890</f>
        <v>115.65584470792096</v>
      </c>
      <c r="AC890" t="str">
        <f>CONCATENATE("https://wiki.52poke.com/wiki/", B890)</f>
        <v>https://wiki.52poke.com/wiki/樱花宝</v>
      </c>
      <c r="AD890" s="6">
        <f>(T890-AB890)^2</f>
        <v>3.4996414382168591E-9</v>
      </c>
      <c r="AE890" t="str">
        <f>IF(ISNUMBER(SEARCH(AE$1,$D890)),"T","")</f>
        <v/>
      </c>
      <c r="AF890" t="str">
        <f>IF(ISNUMBER(SEARCH(AF$1,$D890)),"T","")</f>
        <v/>
      </c>
      <c r="AG890" t="str">
        <f>IF(ISNUMBER(SEARCH(AG$1,$D890)),"T","")</f>
        <v/>
      </c>
      <c r="AH890" t="str">
        <f>IF(ISNUMBER(SEARCH(AH$1,$D890)),"T","")</f>
        <v>T</v>
      </c>
      <c r="AI890" t="str">
        <f>IF(ISNUMBER(SEARCH(AI$1,$D890)),"T","")</f>
        <v/>
      </c>
      <c r="AJ890" t="str">
        <f>IF(ISNUMBER(SEARCH(AJ$1,$D890)),"T","")</f>
        <v/>
      </c>
      <c r="AK890" t="str">
        <f>IF(ISNUMBER(SEARCH(AK$1,$D890)),"T","")</f>
        <v/>
      </c>
      <c r="AL890" t="str">
        <f>IF(ISNUMBER(SEARCH(AL$1,$D890)),"T","")</f>
        <v/>
      </c>
      <c r="AM890" t="str">
        <f>IF(ISNUMBER(SEARCH(AM$1,$D890)),"T","")</f>
        <v/>
      </c>
      <c r="AN890" t="str">
        <f>IF(ISNUMBER(SEARCH(AN$1,$D890)),"T","")</f>
        <v/>
      </c>
      <c r="AO890" t="str">
        <f>IF(ISNUMBER(SEARCH(AO$1,$D890)),"T","")</f>
        <v/>
      </c>
      <c r="AP890" t="str">
        <f>IF(ISNUMBER(SEARCH(AP$1,$D890)),"T","")</f>
        <v/>
      </c>
      <c r="AQ890" t="str">
        <f>IF(ISNUMBER(SEARCH(AQ$1,$D890)),"T","")</f>
        <v/>
      </c>
      <c r="AR890" t="str">
        <f>IF(ISNUMBER(SEARCH(AR$1,$D890)),"T","")</f>
        <v/>
      </c>
      <c r="AS890" t="str">
        <f>IF(ISNUMBER(SEARCH(AS$1,$D890)),"T","")</f>
        <v/>
      </c>
      <c r="AT890" t="str">
        <f>IF(ISNUMBER(SEARCH(AT$1,$D890)),"T","")</f>
        <v/>
      </c>
      <c r="AU890" t="str">
        <f>IF(ISNUMBER(SEARCH(AU$1,$D890)),"T","")</f>
        <v/>
      </c>
      <c r="AV890" t="str">
        <f>IF(ISNUMBER(SEARCH(AV$1,$D890)),"T","")</f>
        <v/>
      </c>
    </row>
    <row r="891" spans="1:48" x14ac:dyDescent="0.85">
      <c r="A891">
        <v>285</v>
      </c>
      <c r="B891" t="s">
        <v>659</v>
      </c>
      <c r="C891" t="s">
        <v>660</v>
      </c>
      <c r="D891" t="s">
        <v>280</v>
      </c>
      <c r="E891">
        <v>3</v>
      </c>
      <c r="F891">
        <v>60</v>
      </c>
      <c r="G891">
        <v>40</v>
      </c>
      <c r="H891">
        <v>60</v>
      </c>
      <c r="I891">
        <v>40</v>
      </c>
      <c r="J891">
        <v>60</v>
      </c>
      <c r="K891">
        <v>35</v>
      </c>
      <c r="L891">
        <f>MAX(G891,I891)</f>
        <v>40</v>
      </c>
      <c r="M891">
        <f>MIN(H891,J891)</f>
        <v>60</v>
      </c>
      <c r="N891" s="1">
        <f>(F891*2+31)/2+60</f>
        <v>135.5</v>
      </c>
      <c r="O891" s="1">
        <f>(L891*2+31)/2+5</f>
        <v>60.5</v>
      </c>
      <c r="P891" s="1">
        <f>(M891*2+31)/2+5</f>
        <v>80.5</v>
      </c>
      <c r="Q891" s="1">
        <f>N891*P891</f>
        <v>10907.75</v>
      </c>
      <c r="R891" s="1">
        <f>((H891*2+31)/2+5)*N891</f>
        <v>10907.75</v>
      </c>
      <c r="S891" s="1">
        <f>((J891*2+31)/2+5)*N891</f>
        <v>10907.75</v>
      </c>
      <c r="T891" s="1">
        <v>115.55600571986831</v>
      </c>
      <c r="U891" s="1">
        <f>IF(T891&lt;200, 0, T891)</f>
        <v>0</v>
      </c>
      <c r="V891" s="5">
        <f>U891*O891</f>
        <v>0</v>
      </c>
      <c r="W891" s="2">
        <f>Q891/(constants!$B$1 * constants!$B$2 * (110/250) * AVERAGE(0.8, 1) * 1.5)</f>
        <v>1.6711949294786692</v>
      </c>
      <c r="X891" s="3">
        <v>6.5182918238997023E-2</v>
      </c>
      <c r="Y891" s="1">
        <f>(W891+X891)*O891</f>
        <v>105.05085978691882</v>
      </c>
      <c r="Z891" s="7">
        <v>1.1000000000000001</v>
      </c>
      <c r="AA891" s="7">
        <v>1</v>
      </c>
      <c r="AB891" s="1">
        <f>Y891*Z891*AA891</f>
        <v>115.55594576561072</v>
      </c>
      <c r="AC891" t="str">
        <f>CONCATENATE("https://wiki.52poke.com/wiki/", B891)</f>
        <v>https://wiki.52poke.com/wiki/蘑蘑菇</v>
      </c>
      <c r="AD891" s="6">
        <f>(T891-AB891)^2</f>
        <v>3.5945130036580073E-9</v>
      </c>
      <c r="AE891" t="str">
        <f>IF(ISNUMBER(SEARCH(AE$1,$D891)),"T","")</f>
        <v/>
      </c>
      <c r="AF891" t="str">
        <f>IF(ISNUMBER(SEARCH(AF$1,$D891)),"T","")</f>
        <v/>
      </c>
      <c r="AG891" t="str">
        <f>IF(ISNUMBER(SEARCH(AG$1,$D891)),"T","")</f>
        <v/>
      </c>
      <c r="AH891" t="str">
        <f>IF(ISNUMBER(SEARCH(AH$1,$D891)),"T","")</f>
        <v>T</v>
      </c>
      <c r="AI891" t="str">
        <f>IF(ISNUMBER(SEARCH(AI$1,$D891)),"T","")</f>
        <v/>
      </c>
      <c r="AJ891" t="str">
        <f>IF(ISNUMBER(SEARCH(AJ$1,$D891)),"T","")</f>
        <v/>
      </c>
      <c r="AK891" t="str">
        <f>IF(ISNUMBER(SEARCH(AK$1,$D891)),"T","")</f>
        <v/>
      </c>
      <c r="AL891" t="str">
        <f>IF(ISNUMBER(SEARCH(AL$1,$D891)),"T","")</f>
        <v/>
      </c>
      <c r="AM891" t="str">
        <f>IF(ISNUMBER(SEARCH(AM$1,$D891)),"T","")</f>
        <v/>
      </c>
      <c r="AN891" t="str">
        <f>IF(ISNUMBER(SEARCH(AN$1,$D891)),"T","")</f>
        <v/>
      </c>
      <c r="AO891" t="str">
        <f>IF(ISNUMBER(SEARCH(AO$1,$D891)),"T","")</f>
        <v/>
      </c>
      <c r="AP891" t="str">
        <f>IF(ISNUMBER(SEARCH(AP$1,$D891)),"T","")</f>
        <v/>
      </c>
      <c r="AQ891" t="str">
        <f>IF(ISNUMBER(SEARCH(AQ$1,$D891)),"T","")</f>
        <v/>
      </c>
      <c r="AR891" t="str">
        <f>IF(ISNUMBER(SEARCH(AR$1,$D891)),"T","")</f>
        <v/>
      </c>
      <c r="AS891" t="str">
        <f>IF(ISNUMBER(SEARCH(AS$1,$D891)),"T","")</f>
        <v/>
      </c>
      <c r="AT891" t="str">
        <f>IF(ISNUMBER(SEARCH(AT$1,$D891)),"T","")</f>
        <v/>
      </c>
      <c r="AU891" t="str">
        <f>IF(ISNUMBER(SEARCH(AU$1,$D891)),"T","")</f>
        <v/>
      </c>
      <c r="AV891" t="str">
        <f>IF(ISNUMBER(SEARCH(AV$1,$D891)),"T","")</f>
        <v/>
      </c>
    </row>
    <row r="892" spans="1:48" x14ac:dyDescent="0.85">
      <c r="A892">
        <v>109</v>
      </c>
      <c r="B892" t="s">
        <v>267</v>
      </c>
      <c r="C892" t="s">
        <v>268</v>
      </c>
      <c r="D892" t="s">
        <v>63</v>
      </c>
      <c r="E892">
        <v>1</v>
      </c>
      <c r="F892">
        <v>40</v>
      </c>
      <c r="G892">
        <v>65</v>
      </c>
      <c r="H892">
        <v>95</v>
      </c>
      <c r="I892">
        <v>60</v>
      </c>
      <c r="J892">
        <v>45</v>
      </c>
      <c r="K892">
        <v>35</v>
      </c>
      <c r="L892">
        <f>MAX(G892,I892)</f>
        <v>65</v>
      </c>
      <c r="M892">
        <f>MIN(H892,J892)</f>
        <v>45</v>
      </c>
      <c r="N892" s="1">
        <f>(F892*2+31)/2+60</f>
        <v>115.5</v>
      </c>
      <c r="O892" s="1">
        <f>(L892*2+31)/2+5</f>
        <v>85.5</v>
      </c>
      <c r="P892" s="1">
        <f>(M892*2+31)/2+5</f>
        <v>65.5</v>
      </c>
      <c r="Q892" s="1">
        <f>N892*P892</f>
        <v>7565.25</v>
      </c>
      <c r="R892" s="1">
        <f>((H892*2+31)/2+5)*N892</f>
        <v>13340.25</v>
      </c>
      <c r="S892" s="1">
        <f>((J892*2+31)/2+5)*N892</f>
        <v>7565.25</v>
      </c>
      <c r="T892" s="1">
        <v>115.33522890521868</v>
      </c>
      <c r="U892" s="1">
        <f>IF(T892&lt;200, 0, T892)</f>
        <v>0</v>
      </c>
      <c r="V892" s="5">
        <f>U892*O892</f>
        <v>0</v>
      </c>
      <c r="W892" s="2">
        <f>Q892/(constants!$B$1 * constants!$B$2 * (110/250) * AVERAGE(0.8, 1) * 1.5)</f>
        <v>1.15908481953093</v>
      </c>
      <c r="X892" s="3">
        <v>6.7232778982626806E-2</v>
      </c>
      <c r="Y892" s="1">
        <f>(W892+X892)*O892</f>
        <v>104.85015467290911</v>
      </c>
      <c r="Z892" s="7">
        <v>1.1000000000000001</v>
      </c>
      <c r="AA892" s="7">
        <v>1</v>
      </c>
      <c r="AB892" s="1">
        <f>Y892*Z892*AA892</f>
        <v>115.33517014020003</v>
      </c>
      <c r="AC892" t="str">
        <f>CONCATENATE("https://wiki.52poke.com/wiki/", B892)</f>
        <v>https://wiki.52poke.com/wiki/瓦斯弹</v>
      </c>
      <c r="AD892" s="6">
        <f>(T892-AB892)^2</f>
        <v>3.4533274169724207E-9</v>
      </c>
      <c r="AE892" t="str">
        <f>IF(ISNUMBER(SEARCH(AE$1,$D892)),"T","")</f>
        <v/>
      </c>
      <c r="AF892" t="str">
        <f>IF(ISNUMBER(SEARCH(AF$1,$D892)),"T","")</f>
        <v/>
      </c>
      <c r="AG892" t="str">
        <f>IF(ISNUMBER(SEARCH(AG$1,$D892)),"T","")</f>
        <v/>
      </c>
      <c r="AH892" t="str">
        <f>IF(ISNUMBER(SEARCH(AH$1,$D892)),"T","")</f>
        <v/>
      </c>
      <c r="AI892" t="str">
        <f>IF(ISNUMBER(SEARCH(AI$1,$D892)),"T","")</f>
        <v/>
      </c>
      <c r="AJ892" t="str">
        <f>IF(ISNUMBER(SEARCH(AJ$1,$D892)),"T","")</f>
        <v/>
      </c>
      <c r="AK892" t="str">
        <f>IF(ISNUMBER(SEARCH(AK$1,$D892)),"T","")</f>
        <v/>
      </c>
      <c r="AL892" t="str">
        <f>IF(ISNUMBER(SEARCH(AL$1,$D892)),"T","")</f>
        <v>T</v>
      </c>
      <c r="AM892" t="str">
        <f>IF(ISNUMBER(SEARCH(AM$1,$D892)),"T","")</f>
        <v/>
      </c>
      <c r="AN892" t="str">
        <f>IF(ISNUMBER(SEARCH(AN$1,$D892)),"T","")</f>
        <v/>
      </c>
      <c r="AO892" t="str">
        <f>IF(ISNUMBER(SEARCH(AO$1,$D892)),"T","")</f>
        <v/>
      </c>
      <c r="AP892" t="str">
        <f>IF(ISNUMBER(SEARCH(AP$1,$D892)),"T","")</f>
        <v/>
      </c>
      <c r="AQ892" t="str">
        <f>IF(ISNUMBER(SEARCH(AQ$1,$D892)),"T","")</f>
        <v/>
      </c>
      <c r="AR892" t="str">
        <f>IF(ISNUMBER(SEARCH(AR$1,$D892)),"T","")</f>
        <v/>
      </c>
      <c r="AS892" t="str">
        <f>IF(ISNUMBER(SEARCH(AS$1,$D892)),"T","")</f>
        <v/>
      </c>
      <c r="AT892" t="str">
        <f>IF(ISNUMBER(SEARCH(AT$1,$D892)),"T","")</f>
        <v/>
      </c>
      <c r="AU892" t="str">
        <f>IF(ISNUMBER(SEARCH(AU$1,$D892)),"T","")</f>
        <v/>
      </c>
      <c r="AV892" t="str">
        <f>IF(ISNUMBER(SEARCH(AV$1,$D892)),"T","")</f>
        <v/>
      </c>
    </row>
    <row r="893" spans="1:48" x14ac:dyDescent="0.85">
      <c r="A893">
        <v>833</v>
      </c>
      <c r="B893" t="s">
        <v>1844</v>
      </c>
      <c r="C893" t="s">
        <v>1845</v>
      </c>
      <c r="D893" t="s">
        <v>25</v>
      </c>
      <c r="E893">
        <v>8</v>
      </c>
      <c r="F893">
        <v>50</v>
      </c>
      <c r="G893">
        <v>64</v>
      </c>
      <c r="H893">
        <v>50</v>
      </c>
      <c r="I893">
        <v>38</v>
      </c>
      <c r="J893">
        <v>38</v>
      </c>
      <c r="K893">
        <v>44</v>
      </c>
      <c r="L893">
        <f>MAX(G893,I893)</f>
        <v>64</v>
      </c>
      <c r="M893">
        <f>MIN(H893,J893)</f>
        <v>38</v>
      </c>
      <c r="N893" s="1">
        <f>(F893*2+31)/2+60</f>
        <v>125.5</v>
      </c>
      <c r="O893" s="1">
        <f>(L893*2+31)/2+5</f>
        <v>84.5</v>
      </c>
      <c r="P893" s="1">
        <f>(M893*2+31)/2+5</f>
        <v>58.5</v>
      </c>
      <c r="Q893" s="1">
        <f>N893*P893</f>
        <v>7341.75</v>
      </c>
      <c r="R893" s="1">
        <f>((H893*2+31)/2+5)*N893</f>
        <v>8847.75</v>
      </c>
      <c r="S893" s="1">
        <f>((J893*2+31)/2+5)*N893</f>
        <v>7341.75</v>
      </c>
      <c r="T893" s="1">
        <v>114.57714160545615</v>
      </c>
      <c r="U893" s="1">
        <f>IF(T893&lt;200, 0, T893)</f>
        <v>0</v>
      </c>
      <c r="V893" s="5">
        <f>U893*O893</f>
        <v>0</v>
      </c>
      <c r="W893" s="2">
        <f>Q893/(constants!$B$1 * constants!$B$2 * (110/250) * AVERAGE(0.8, 1) * 1.5)</f>
        <v>1.1248420044005427</v>
      </c>
      <c r="X893" s="3">
        <v>0.10783239305546577</v>
      </c>
      <c r="Y893" s="1">
        <f>(W893+X893)*O893</f>
        <v>104.1609865850327</v>
      </c>
      <c r="Z893" s="7">
        <v>1.1000000000000001</v>
      </c>
      <c r="AA893" s="7">
        <v>1</v>
      </c>
      <c r="AB893" s="1">
        <f>Y893*Z893*AA893</f>
        <v>114.57708524353598</v>
      </c>
      <c r="AC893" t="str">
        <f>CONCATENATE("https://wiki.52poke.com/wiki/", B893)</f>
        <v>https://wiki.52poke.com/wiki/咬咬龟</v>
      </c>
      <c r="AD893" s="6">
        <f>(T893-AB893)^2</f>
        <v>3.1766660455623832E-9</v>
      </c>
      <c r="AE893" t="str">
        <f>IF(ISNUMBER(SEARCH(AE$1,$D893)),"T","")</f>
        <v/>
      </c>
      <c r="AF893" t="str">
        <f>IF(ISNUMBER(SEARCH(AF$1,$D893)),"T","")</f>
        <v/>
      </c>
      <c r="AG893" t="str">
        <f>IF(ISNUMBER(SEARCH(AG$1,$D893)),"T","")</f>
        <v>T</v>
      </c>
      <c r="AH893" t="str">
        <f>IF(ISNUMBER(SEARCH(AH$1,$D893)),"T","")</f>
        <v/>
      </c>
      <c r="AI893" t="str">
        <f>IF(ISNUMBER(SEARCH(AI$1,$D893)),"T","")</f>
        <v/>
      </c>
      <c r="AJ893" t="str">
        <f>IF(ISNUMBER(SEARCH(AJ$1,$D893)),"T","")</f>
        <v/>
      </c>
      <c r="AK893" t="str">
        <f>IF(ISNUMBER(SEARCH(AK$1,$D893)),"T","")</f>
        <v/>
      </c>
      <c r="AL893" t="str">
        <f>IF(ISNUMBER(SEARCH(AL$1,$D893)),"T","")</f>
        <v/>
      </c>
      <c r="AM893" t="str">
        <f>IF(ISNUMBER(SEARCH(AM$1,$D893)),"T","")</f>
        <v/>
      </c>
      <c r="AN893" t="str">
        <f>IF(ISNUMBER(SEARCH(AN$1,$D893)),"T","")</f>
        <v/>
      </c>
      <c r="AO893" t="str">
        <f>IF(ISNUMBER(SEARCH(AO$1,$D893)),"T","")</f>
        <v/>
      </c>
      <c r="AP893" t="str">
        <f>IF(ISNUMBER(SEARCH(AP$1,$D893)),"T","")</f>
        <v/>
      </c>
      <c r="AQ893" t="str">
        <f>IF(ISNUMBER(SEARCH(AQ$1,$D893)),"T","")</f>
        <v/>
      </c>
      <c r="AR893" t="str">
        <f>IF(ISNUMBER(SEARCH(AR$1,$D893)),"T","")</f>
        <v/>
      </c>
      <c r="AS893" t="str">
        <f>IF(ISNUMBER(SEARCH(AS$1,$D893)),"T","")</f>
        <v/>
      </c>
      <c r="AT893" t="str">
        <f>IF(ISNUMBER(SEARCH(AT$1,$D893)),"T","")</f>
        <v/>
      </c>
      <c r="AU893" t="str">
        <f>IF(ISNUMBER(SEARCH(AU$1,$D893)),"T","")</f>
        <v/>
      </c>
      <c r="AV893" t="str">
        <f>IF(ISNUMBER(SEARCH(AV$1,$D893)),"T","")</f>
        <v/>
      </c>
    </row>
    <row r="894" spans="1:48" x14ac:dyDescent="0.85">
      <c r="A894">
        <v>21</v>
      </c>
      <c r="B894" t="s">
        <v>58</v>
      </c>
      <c r="C894" t="s">
        <v>59</v>
      </c>
      <c r="D894" t="s">
        <v>47</v>
      </c>
      <c r="E894">
        <v>1</v>
      </c>
      <c r="F894">
        <v>40</v>
      </c>
      <c r="G894">
        <v>60</v>
      </c>
      <c r="H894">
        <v>30</v>
      </c>
      <c r="I894">
        <v>31</v>
      </c>
      <c r="J894">
        <v>31</v>
      </c>
      <c r="K894">
        <v>70</v>
      </c>
      <c r="L894">
        <f>MAX(G894,I894)</f>
        <v>60</v>
      </c>
      <c r="M894">
        <f>MIN(H894,J894)</f>
        <v>30</v>
      </c>
      <c r="N894" s="1">
        <f>(F894*2+31)/2+60</f>
        <v>115.5</v>
      </c>
      <c r="O894" s="1">
        <f>(L894*2+31)/2+5</f>
        <v>80.5</v>
      </c>
      <c r="P894" s="1">
        <f>(M894*2+31)/2+5</f>
        <v>50.5</v>
      </c>
      <c r="Q894" s="1">
        <f>N894*P894</f>
        <v>5832.75</v>
      </c>
      <c r="R894" s="1">
        <f>((H894*2+31)/2+5)*N894</f>
        <v>5832.75</v>
      </c>
      <c r="S894" s="1">
        <f>((J894*2+31)/2+5)*N894</f>
        <v>5948.25</v>
      </c>
      <c r="T894" s="1">
        <v>113.26007974203733</v>
      </c>
      <c r="U894" s="1">
        <f>IF(T894&lt;200, 0, T894)</f>
        <v>0</v>
      </c>
      <c r="V894" s="5">
        <f>U894*O894</f>
        <v>0</v>
      </c>
      <c r="W894" s="2">
        <f>Q894/(constants!$B$1 * constants!$B$2 * (110/250) * AVERAGE(0.8, 1) * 1.5)</f>
        <v>0.89364554788262551</v>
      </c>
      <c r="X894" s="3">
        <v>0.38540625431060949</v>
      </c>
      <c r="Y894" s="1">
        <f>(W894+X894)*O894</f>
        <v>102.9636700765554</v>
      </c>
      <c r="Z894" s="7">
        <v>1.1000000000000001</v>
      </c>
      <c r="AA894" s="7">
        <v>1</v>
      </c>
      <c r="AB894" s="1">
        <f>Y894*Z894*AA894</f>
        <v>113.26003708421095</v>
      </c>
      <c r="AC894" t="str">
        <f>CONCATENATE("https://wiki.52poke.com/wiki/", B894)</f>
        <v>https://wiki.52poke.com/wiki/烈雀</v>
      </c>
      <c r="AD894" s="6">
        <f>(T894-AB894)^2</f>
        <v>1.8196901518185173E-9</v>
      </c>
      <c r="AE894" t="str">
        <f>IF(ISNUMBER(SEARCH(AE$1,$D894)),"T","")</f>
        <v>T</v>
      </c>
      <c r="AF894" t="str">
        <f>IF(ISNUMBER(SEARCH(AF$1,$D894)),"T","")</f>
        <v/>
      </c>
      <c r="AG894" t="str">
        <f>IF(ISNUMBER(SEARCH(AG$1,$D894)),"T","")</f>
        <v/>
      </c>
      <c r="AH894" t="str">
        <f>IF(ISNUMBER(SEARCH(AH$1,$D894)),"T","")</f>
        <v/>
      </c>
      <c r="AI894" t="str">
        <f>IF(ISNUMBER(SEARCH(AI$1,$D894)),"T","")</f>
        <v/>
      </c>
      <c r="AJ894" t="str">
        <f>IF(ISNUMBER(SEARCH(AJ$1,$D894)),"T","")</f>
        <v/>
      </c>
      <c r="AK894" t="str">
        <f>IF(ISNUMBER(SEARCH(AK$1,$D894)),"T","")</f>
        <v/>
      </c>
      <c r="AL894" t="str">
        <f>IF(ISNUMBER(SEARCH(AL$1,$D894)),"T","")</f>
        <v/>
      </c>
      <c r="AM894" t="str">
        <f>IF(ISNUMBER(SEARCH(AM$1,$D894)),"T","")</f>
        <v/>
      </c>
      <c r="AN894" t="str">
        <f>IF(ISNUMBER(SEARCH(AN$1,$D894)),"T","")</f>
        <v>T</v>
      </c>
      <c r="AO894" t="str">
        <f>IF(ISNUMBER(SEARCH(AO$1,$D894)),"T","")</f>
        <v/>
      </c>
      <c r="AP894" t="str">
        <f>IF(ISNUMBER(SEARCH(AP$1,$D894)),"T","")</f>
        <v/>
      </c>
      <c r="AQ894" t="str">
        <f>IF(ISNUMBER(SEARCH(AQ$1,$D894)),"T","")</f>
        <v/>
      </c>
      <c r="AR894" t="str">
        <f>IF(ISNUMBER(SEARCH(AR$1,$D894)),"T","")</f>
        <v/>
      </c>
      <c r="AS894" t="str">
        <f>IF(ISNUMBER(SEARCH(AS$1,$D894)),"T","")</f>
        <v/>
      </c>
      <c r="AT894" t="str">
        <f>IF(ISNUMBER(SEARCH(AT$1,$D894)),"T","")</f>
        <v/>
      </c>
      <c r="AU894" t="str">
        <f>IF(ISNUMBER(SEARCH(AU$1,$D894)),"T","")</f>
        <v/>
      </c>
      <c r="AV894" t="str">
        <f>IF(ISNUMBER(SEARCH(AV$1,$D894)),"T","")</f>
        <v/>
      </c>
    </row>
    <row r="895" spans="1:48" x14ac:dyDescent="0.85">
      <c r="A895">
        <v>238</v>
      </c>
      <c r="B895" t="s">
        <v>559</v>
      </c>
      <c r="C895" t="s">
        <v>560</v>
      </c>
      <c r="D895" t="s">
        <v>298</v>
      </c>
      <c r="E895">
        <v>2</v>
      </c>
      <c r="F895">
        <v>45</v>
      </c>
      <c r="G895">
        <v>30</v>
      </c>
      <c r="H895">
        <v>15</v>
      </c>
      <c r="I895">
        <v>85</v>
      </c>
      <c r="J895">
        <v>65</v>
      </c>
      <c r="K895">
        <v>65</v>
      </c>
      <c r="L895">
        <f>MAX(G895,I895)</f>
        <v>85</v>
      </c>
      <c r="M895">
        <f>MIN(H895,J895)</f>
        <v>15</v>
      </c>
      <c r="N895" s="1">
        <f>(F895*2+31)/2+60</f>
        <v>120.5</v>
      </c>
      <c r="O895" s="1">
        <f>(L895*2+31)/2+5</f>
        <v>105.5</v>
      </c>
      <c r="P895" s="1">
        <f>(M895*2+31)/2+5</f>
        <v>35.5</v>
      </c>
      <c r="Q895" s="1">
        <f>N895*P895</f>
        <v>4277.75</v>
      </c>
      <c r="R895" s="1">
        <f>((H895*2+31)/2+5)*N895</f>
        <v>4277.75</v>
      </c>
      <c r="S895" s="1">
        <f>((J895*2+31)/2+5)*N895</f>
        <v>10302.75</v>
      </c>
      <c r="T895" s="1">
        <v>113.18204803232663</v>
      </c>
      <c r="U895" s="1">
        <f>IF(T895&lt;200, 0, T895)</f>
        <v>0</v>
      </c>
      <c r="V895" s="5">
        <f>U895*O895</f>
        <v>0</v>
      </c>
      <c r="W895" s="2">
        <f>Q895/(constants!$B$1 * constants!$B$2 * (110/250) * AVERAGE(0.8, 1) * 1.5)</f>
        <v>0.65540135312758152</v>
      </c>
      <c r="X895" s="3">
        <v>0.3198852218922702</v>
      </c>
      <c r="Y895" s="1">
        <f>(W895+X895)*O895</f>
        <v>102.89273366459436</v>
      </c>
      <c r="Z895" s="7">
        <v>1.1000000000000001</v>
      </c>
      <c r="AA895" s="7">
        <v>1</v>
      </c>
      <c r="AB895" s="1">
        <f>Y895*Z895*AA895</f>
        <v>113.1820070310538</v>
      </c>
      <c r="AC895" t="str">
        <f>CONCATENATE("https://wiki.52poke.com/wiki/", B895)</f>
        <v>https://wiki.52poke.com/wiki/迷唇娃</v>
      </c>
      <c r="AD895" s="6">
        <f>(T895-AB895)^2</f>
        <v>1.6811043739913832E-9</v>
      </c>
      <c r="AE895" t="str">
        <f>IF(ISNUMBER(SEARCH(AE$1,$D895)),"T","")</f>
        <v/>
      </c>
      <c r="AF895" t="str">
        <f>IF(ISNUMBER(SEARCH(AF$1,$D895)),"T","")</f>
        <v/>
      </c>
      <c r="AG895" t="str">
        <f>IF(ISNUMBER(SEARCH(AG$1,$D895)),"T","")</f>
        <v/>
      </c>
      <c r="AH895" t="str">
        <f>IF(ISNUMBER(SEARCH(AH$1,$D895)),"T","")</f>
        <v/>
      </c>
      <c r="AI895" t="str">
        <f>IF(ISNUMBER(SEARCH(AI$1,$D895)),"T","")</f>
        <v/>
      </c>
      <c r="AJ895" t="str">
        <f>IF(ISNUMBER(SEARCH(AJ$1,$D895)),"T","")</f>
        <v>T</v>
      </c>
      <c r="AK895" t="str">
        <f>IF(ISNUMBER(SEARCH(AK$1,$D895)),"T","")</f>
        <v/>
      </c>
      <c r="AL895" t="str">
        <f>IF(ISNUMBER(SEARCH(AL$1,$D895)),"T","")</f>
        <v/>
      </c>
      <c r="AM895" t="str">
        <f>IF(ISNUMBER(SEARCH(AM$1,$D895)),"T","")</f>
        <v/>
      </c>
      <c r="AN895" t="str">
        <f>IF(ISNUMBER(SEARCH(AN$1,$D895)),"T","")</f>
        <v/>
      </c>
      <c r="AO895" t="str">
        <f>IF(ISNUMBER(SEARCH(AO$1,$D895)),"T","")</f>
        <v>T</v>
      </c>
      <c r="AP895" t="str">
        <f>IF(ISNUMBER(SEARCH(AP$1,$D895)),"T","")</f>
        <v/>
      </c>
      <c r="AQ895" t="str">
        <f>IF(ISNUMBER(SEARCH(AQ$1,$D895)),"T","")</f>
        <v/>
      </c>
      <c r="AR895" t="str">
        <f>IF(ISNUMBER(SEARCH(AR$1,$D895)),"T","")</f>
        <v/>
      </c>
      <c r="AS895" t="str">
        <f>IF(ISNUMBER(SEARCH(AS$1,$D895)),"T","")</f>
        <v/>
      </c>
      <c r="AT895" t="str">
        <f>IF(ISNUMBER(SEARCH(AT$1,$D895)),"T","")</f>
        <v/>
      </c>
      <c r="AU895" t="str">
        <f>IF(ISNUMBER(SEARCH(AU$1,$D895)),"T","")</f>
        <v/>
      </c>
      <c r="AV895" t="str">
        <f>IF(ISNUMBER(SEARCH(AV$1,$D895)),"T","")</f>
        <v/>
      </c>
    </row>
    <row r="896" spans="1:48" x14ac:dyDescent="0.85">
      <c r="A896">
        <v>846</v>
      </c>
      <c r="B896" t="s">
        <v>1872</v>
      </c>
      <c r="C896" t="s">
        <v>1873</v>
      </c>
      <c r="D896" t="s">
        <v>25</v>
      </c>
      <c r="E896">
        <v>8</v>
      </c>
      <c r="F896">
        <v>41</v>
      </c>
      <c r="G896">
        <v>63</v>
      </c>
      <c r="H896">
        <v>40</v>
      </c>
      <c r="I896">
        <v>40</v>
      </c>
      <c r="J896">
        <v>30</v>
      </c>
      <c r="K896">
        <v>66</v>
      </c>
      <c r="L896">
        <f>MAX(G896,I896)</f>
        <v>63</v>
      </c>
      <c r="M896">
        <f>MIN(H896,J896)</f>
        <v>30</v>
      </c>
      <c r="N896" s="1">
        <f>(F896*2+31)/2+60</f>
        <v>116.5</v>
      </c>
      <c r="O896" s="1">
        <f>(L896*2+31)/2+5</f>
        <v>83.5</v>
      </c>
      <c r="P896" s="1">
        <f>(M896*2+31)/2+5</f>
        <v>50.5</v>
      </c>
      <c r="Q896" s="1">
        <f>N896*P896</f>
        <v>5883.25</v>
      </c>
      <c r="R896" s="1">
        <f>((H896*2+31)/2+5)*N896</f>
        <v>7048.25</v>
      </c>
      <c r="S896" s="1">
        <f>((J896*2+31)/2+5)*N896</f>
        <v>5883.25</v>
      </c>
      <c r="T896" s="1">
        <v>112.99929109064911</v>
      </c>
      <c r="U896" s="1">
        <f>IF(T896&lt;200, 0, T896)</f>
        <v>0</v>
      </c>
      <c r="V896" s="5">
        <f>U896*O896</f>
        <v>0</v>
      </c>
      <c r="W896" s="2">
        <f>Q896/(constants!$B$1 * constants!$B$2 * (110/250) * AVERAGE(0.8, 1) * 1.5)</f>
        <v>0.90138273877338415</v>
      </c>
      <c r="X896" s="3">
        <v>0.32887579644702236</v>
      </c>
      <c r="Y896" s="1">
        <f>(W896+X896)*O896</f>
        <v>102.72658769090394</v>
      </c>
      <c r="Z896" s="7">
        <v>1.1000000000000001</v>
      </c>
      <c r="AA896" s="7">
        <v>1</v>
      </c>
      <c r="AB896" s="1">
        <f>Y896*Z896*AA896</f>
        <v>112.99924645999434</v>
      </c>
      <c r="AC896" t="str">
        <f>CONCATENATE("https://wiki.52poke.com/wiki/", B896)</f>
        <v>https://wiki.52poke.com/wiki/刺梭鱼</v>
      </c>
      <c r="AD896" s="6">
        <f>(T896-AB896)^2</f>
        <v>1.9918953452093639E-9</v>
      </c>
      <c r="AE896" t="str">
        <f>IF(ISNUMBER(SEARCH(AE$1,$D896)),"T","")</f>
        <v/>
      </c>
      <c r="AF896" t="str">
        <f>IF(ISNUMBER(SEARCH(AF$1,$D896)),"T","")</f>
        <v/>
      </c>
      <c r="AG896" t="str">
        <f>IF(ISNUMBER(SEARCH(AG$1,$D896)),"T","")</f>
        <v>T</v>
      </c>
      <c r="AH896" t="str">
        <f>IF(ISNUMBER(SEARCH(AH$1,$D896)),"T","")</f>
        <v/>
      </c>
      <c r="AI896" t="str">
        <f>IF(ISNUMBER(SEARCH(AI$1,$D896)),"T","")</f>
        <v/>
      </c>
      <c r="AJ896" t="str">
        <f>IF(ISNUMBER(SEARCH(AJ$1,$D896)),"T","")</f>
        <v/>
      </c>
      <c r="AK896" t="str">
        <f>IF(ISNUMBER(SEARCH(AK$1,$D896)),"T","")</f>
        <v/>
      </c>
      <c r="AL896" t="str">
        <f>IF(ISNUMBER(SEARCH(AL$1,$D896)),"T","")</f>
        <v/>
      </c>
      <c r="AM896" t="str">
        <f>IF(ISNUMBER(SEARCH(AM$1,$D896)),"T","")</f>
        <v/>
      </c>
      <c r="AN896" t="str">
        <f>IF(ISNUMBER(SEARCH(AN$1,$D896)),"T","")</f>
        <v/>
      </c>
      <c r="AO896" t="str">
        <f>IF(ISNUMBER(SEARCH(AO$1,$D896)),"T","")</f>
        <v/>
      </c>
      <c r="AP896" t="str">
        <f>IF(ISNUMBER(SEARCH(AP$1,$D896)),"T","")</f>
        <v/>
      </c>
      <c r="AQ896" t="str">
        <f>IF(ISNUMBER(SEARCH(AQ$1,$D896)),"T","")</f>
        <v/>
      </c>
      <c r="AR896" t="str">
        <f>IF(ISNUMBER(SEARCH(AR$1,$D896)),"T","")</f>
        <v/>
      </c>
      <c r="AS896" t="str">
        <f>IF(ISNUMBER(SEARCH(AS$1,$D896)),"T","")</f>
        <v/>
      </c>
      <c r="AT896" t="str">
        <f>IF(ISNUMBER(SEARCH(AT$1,$D896)),"T","")</f>
        <v/>
      </c>
      <c r="AU896" t="str">
        <f>IF(ISNUMBER(SEARCH(AU$1,$D896)),"T","")</f>
        <v/>
      </c>
      <c r="AV896" t="str">
        <f>IF(ISNUMBER(SEARCH(AV$1,$D896)),"T","")</f>
        <v/>
      </c>
    </row>
    <row r="897" spans="1:48" x14ac:dyDescent="0.85">
      <c r="A897">
        <v>535</v>
      </c>
      <c r="B897" t="s">
        <v>1195</v>
      </c>
      <c r="C897" t="s">
        <v>1196</v>
      </c>
      <c r="D897" t="s">
        <v>25</v>
      </c>
      <c r="E897">
        <v>5</v>
      </c>
      <c r="F897">
        <v>50</v>
      </c>
      <c r="G897">
        <v>50</v>
      </c>
      <c r="H897">
        <v>40</v>
      </c>
      <c r="I897">
        <v>50</v>
      </c>
      <c r="J897">
        <v>40</v>
      </c>
      <c r="K897">
        <v>64</v>
      </c>
      <c r="L897">
        <f>MAX(G897,I897)</f>
        <v>50</v>
      </c>
      <c r="M897">
        <f>MIN(H897,J897)</f>
        <v>40</v>
      </c>
      <c r="N897" s="1">
        <f>(F897*2+31)/2+60</f>
        <v>125.5</v>
      </c>
      <c r="O897" s="1">
        <f>(L897*2+31)/2+5</f>
        <v>70.5</v>
      </c>
      <c r="P897" s="1">
        <f>(M897*2+31)/2+5</f>
        <v>60.5</v>
      </c>
      <c r="Q897" s="1">
        <f>N897*P897</f>
        <v>7592.75</v>
      </c>
      <c r="R897" s="1">
        <f>((H897*2+31)/2+5)*N897</f>
        <v>7592.75</v>
      </c>
      <c r="S897" s="1">
        <f>((J897*2+31)/2+5)*N897</f>
        <v>7592.75</v>
      </c>
      <c r="T897" s="1">
        <v>112.59684428440376</v>
      </c>
      <c r="U897" s="1">
        <f>IF(T897&lt;200, 0, T897)</f>
        <v>0</v>
      </c>
      <c r="V897" s="5">
        <f>U897*O897</f>
        <v>0</v>
      </c>
      <c r="W897" s="2">
        <f>Q897/(constants!$B$1 * constants!$B$2 * (110/250) * AVERAGE(0.8, 1) * 1.5)</f>
        <v>1.1632981413031254</v>
      </c>
      <c r="X897" s="3">
        <v>0.28862701218365983</v>
      </c>
      <c r="Y897" s="1">
        <f>(W897+X897)*O897</f>
        <v>102.36072332081835</v>
      </c>
      <c r="Z897" s="7">
        <v>1.1000000000000001</v>
      </c>
      <c r="AA897" s="7">
        <v>1</v>
      </c>
      <c r="AB897" s="1">
        <f>Y897*Z897*AA897</f>
        <v>112.5967956529002</v>
      </c>
      <c r="AC897" t="str">
        <f>CONCATENATE("https://wiki.52poke.com/wiki/", B897)</f>
        <v>https://wiki.52poke.com/wiki/圆蝌蚪</v>
      </c>
      <c r="AD897" s="6">
        <f>(T897-AB897)^2</f>
        <v>2.3650231385217787E-9</v>
      </c>
      <c r="AE897" t="str">
        <f>IF(ISNUMBER(SEARCH(AE$1,$D897)),"T","")</f>
        <v/>
      </c>
      <c r="AF897" t="str">
        <f>IF(ISNUMBER(SEARCH(AF$1,$D897)),"T","")</f>
        <v/>
      </c>
      <c r="AG897" t="str">
        <f>IF(ISNUMBER(SEARCH(AG$1,$D897)),"T","")</f>
        <v>T</v>
      </c>
      <c r="AH897" t="str">
        <f>IF(ISNUMBER(SEARCH(AH$1,$D897)),"T","")</f>
        <v/>
      </c>
      <c r="AI897" t="str">
        <f>IF(ISNUMBER(SEARCH(AI$1,$D897)),"T","")</f>
        <v/>
      </c>
      <c r="AJ897" t="str">
        <f>IF(ISNUMBER(SEARCH(AJ$1,$D897)),"T","")</f>
        <v/>
      </c>
      <c r="AK897" t="str">
        <f>IF(ISNUMBER(SEARCH(AK$1,$D897)),"T","")</f>
        <v/>
      </c>
      <c r="AL897" t="str">
        <f>IF(ISNUMBER(SEARCH(AL$1,$D897)),"T","")</f>
        <v/>
      </c>
      <c r="AM897" t="str">
        <f>IF(ISNUMBER(SEARCH(AM$1,$D897)),"T","")</f>
        <v/>
      </c>
      <c r="AN897" t="str">
        <f>IF(ISNUMBER(SEARCH(AN$1,$D897)),"T","")</f>
        <v/>
      </c>
      <c r="AO897" t="str">
        <f>IF(ISNUMBER(SEARCH(AO$1,$D897)),"T","")</f>
        <v/>
      </c>
      <c r="AP897" t="str">
        <f>IF(ISNUMBER(SEARCH(AP$1,$D897)),"T","")</f>
        <v/>
      </c>
      <c r="AQ897" t="str">
        <f>IF(ISNUMBER(SEARCH(AQ$1,$D897)),"T","")</f>
        <v/>
      </c>
      <c r="AR897" t="str">
        <f>IF(ISNUMBER(SEARCH(AR$1,$D897)),"T","")</f>
        <v/>
      </c>
      <c r="AS897" t="str">
        <f>IF(ISNUMBER(SEARCH(AS$1,$D897)),"T","")</f>
        <v/>
      </c>
      <c r="AT897" t="str">
        <f>IF(ISNUMBER(SEARCH(AT$1,$D897)),"T","")</f>
        <v/>
      </c>
      <c r="AU897" t="str">
        <f>IF(ISNUMBER(SEARCH(AU$1,$D897)),"T","")</f>
        <v/>
      </c>
      <c r="AV897" t="str">
        <f>IF(ISNUMBER(SEARCH(AV$1,$D897)),"T","")</f>
        <v/>
      </c>
    </row>
    <row r="898" spans="1:48" x14ac:dyDescent="0.85">
      <c r="A898">
        <v>27</v>
      </c>
      <c r="B898" t="s">
        <v>73</v>
      </c>
      <c r="C898" t="s">
        <v>75</v>
      </c>
      <c r="D898" t="s">
        <v>74</v>
      </c>
      <c r="E898">
        <v>1</v>
      </c>
      <c r="F898">
        <v>50</v>
      </c>
      <c r="G898">
        <v>75</v>
      </c>
      <c r="H898">
        <v>85</v>
      </c>
      <c r="I898">
        <v>20</v>
      </c>
      <c r="J898">
        <v>30</v>
      </c>
      <c r="K898">
        <v>40</v>
      </c>
      <c r="L898">
        <f>MAX(G898,I898)</f>
        <v>75</v>
      </c>
      <c r="M898">
        <f>MIN(H898,J898)</f>
        <v>30</v>
      </c>
      <c r="N898" s="1">
        <f>(F898*2+31)/2+60</f>
        <v>125.5</v>
      </c>
      <c r="O898" s="1">
        <f>(L898*2+31)/2+5</f>
        <v>95.5</v>
      </c>
      <c r="P898" s="1">
        <f>(M898*2+31)/2+5</f>
        <v>50.5</v>
      </c>
      <c r="Q898" s="1">
        <f>N898*P898</f>
        <v>6337.75</v>
      </c>
      <c r="R898" s="1">
        <f>((H898*2+31)/2+5)*N898</f>
        <v>13240.25</v>
      </c>
      <c r="S898" s="1">
        <f>((J898*2+31)/2+5)*N898</f>
        <v>6337.75</v>
      </c>
      <c r="T898" s="1">
        <v>112.18077525821441</v>
      </c>
      <c r="U898" s="1">
        <f>IF(T898&lt;200, 0, T898)</f>
        <v>0</v>
      </c>
      <c r="V898" s="5">
        <f>U898*O898</f>
        <v>0</v>
      </c>
      <c r="W898" s="2">
        <f>Q898/(constants!$B$1 * constants!$B$2 * (110/250) * AVERAGE(0.8, 1) * 1.5)</f>
        <v>0.97101745679021212</v>
      </c>
      <c r="X898" s="3">
        <v>9.6861841355532663E-2</v>
      </c>
      <c r="Y898" s="1">
        <f>(W898+X898)*O898</f>
        <v>101.98247297291863</v>
      </c>
      <c r="Z898" s="7">
        <v>1.1000000000000001</v>
      </c>
      <c r="AA898" s="7">
        <v>1</v>
      </c>
      <c r="AB898" s="1">
        <f>Y898*Z898*AA898</f>
        <v>112.1807202702105</v>
      </c>
      <c r="AC898" t="str">
        <f>CONCATENATE("https://wiki.52poke.com/wiki/", B898)</f>
        <v>https://wiki.52poke.com/wiki/穿山鼠</v>
      </c>
      <c r="AD898" s="6">
        <f>(T898-AB898)^2</f>
        <v>3.0236805740324661E-9</v>
      </c>
      <c r="AE898" t="str">
        <f>IF(ISNUMBER(SEARCH(AE$1,$D898)),"T","")</f>
        <v/>
      </c>
      <c r="AF898" t="str">
        <f>IF(ISNUMBER(SEARCH(AF$1,$D898)),"T","")</f>
        <v/>
      </c>
      <c r="AG898" t="str">
        <f>IF(ISNUMBER(SEARCH(AG$1,$D898)),"T","")</f>
        <v/>
      </c>
      <c r="AH898" t="str">
        <f>IF(ISNUMBER(SEARCH(AH$1,$D898)),"T","")</f>
        <v/>
      </c>
      <c r="AI898" t="str">
        <f>IF(ISNUMBER(SEARCH(AI$1,$D898)),"T","")</f>
        <v/>
      </c>
      <c r="AJ898" t="str">
        <f>IF(ISNUMBER(SEARCH(AJ$1,$D898)),"T","")</f>
        <v>T</v>
      </c>
      <c r="AK898" t="str">
        <f>IF(ISNUMBER(SEARCH(AK$1,$D898)),"T","")</f>
        <v/>
      </c>
      <c r="AL898" t="str">
        <f>IF(ISNUMBER(SEARCH(AL$1,$D898)),"T","")</f>
        <v/>
      </c>
      <c r="AM898" t="str">
        <f>IF(ISNUMBER(SEARCH(AM$1,$D898)),"T","")</f>
        <v/>
      </c>
      <c r="AN898" t="str">
        <f>IF(ISNUMBER(SEARCH(AN$1,$D898)),"T","")</f>
        <v/>
      </c>
      <c r="AO898" t="str">
        <f>IF(ISNUMBER(SEARCH(AO$1,$D898)),"T","")</f>
        <v/>
      </c>
      <c r="AP898" t="str">
        <f>IF(ISNUMBER(SEARCH(AP$1,$D898)),"T","")</f>
        <v/>
      </c>
      <c r="AQ898" t="str">
        <f>IF(ISNUMBER(SEARCH(AQ$1,$D898)),"T","")</f>
        <v/>
      </c>
      <c r="AR898" t="str">
        <f>IF(ISNUMBER(SEARCH(AR$1,$D898)),"T","")</f>
        <v/>
      </c>
      <c r="AS898" t="str">
        <f>IF(ISNUMBER(SEARCH(AS$1,$D898)),"T","")</f>
        <v/>
      </c>
      <c r="AT898" t="str">
        <f>IF(ISNUMBER(SEARCH(AT$1,$D898)),"T","")</f>
        <v/>
      </c>
      <c r="AU898" t="str">
        <f>IF(ISNUMBER(SEARCH(AU$1,$D898)),"T","")</f>
        <v>T</v>
      </c>
      <c r="AV898" t="str">
        <f>IF(ISNUMBER(SEARCH(AV$1,$D898)),"T","")</f>
        <v/>
      </c>
    </row>
    <row r="899" spans="1:48" x14ac:dyDescent="0.85">
      <c r="A899">
        <v>69</v>
      </c>
      <c r="B899" t="s">
        <v>172</v>
      </c>
      <c r="C899" t="s">
        <v>173</v>
      </c>
      <c r="D899" t="s">
        <v>10</v>
      </c>
      <c r="E899">
        <v>1</v>
      </c>
      <c r="F899">
        <v>50</v>
      </c>
      <c r="G899">
        <v>75</v>
      </c>
      <c r="H899">
        <v>35</v>
      </c>
      <c r="I899">
        <v>70</v>
      </c>
      <c r="J899">
        <v>30</v>
      </c>
      <c r="K899">
        <v>40</v>
      </c>
      <c r="L899">
        <f>MAX(G899,I899)</f>
        <v>75</v>
      </c>
      <c r="M899">
        <f>MIN(H899,J899)</f>
        <v>30</v>
      </c>
      <c r="N899" s="1">
        <f>(F899*2+31)/2+60</f>
        <v>125.5</v>
      </c>
      <c r="O899" s="1">
        <f>(L899*2+31)/2+5</f>
        <v>95.5</v>
      </c>
      <c r="P899" s="1">
        <f>(M899*2+31)/2+5</f>
        <v>50.5</v>
      </c>
      <c r="Q899" s="1">
        <f>N899*P899</f>
        <v>6337.75</v>
      </c>
      <c r="R899" s="1">
        <f>((H899*2+31)/2+5)*N899</f>
        <v>6965.25</v>
      </c>
      <c r="S899" s="1">
        <f>((J899*2+31)/2+5)*N899</f>
        <v>6337.75</v>
      </c>
      <c r="T899" s="1">
        <v>112.08341435859917</v>
      </c>
      <c r="U899" s="1">
        <f>IF(T899&lt;200, 0, T899)</f>
        <v>0</v>
      </c>
      <c r="V899" s="5">
        <f>U899*O899</f>
        <v>0</v>
      </c>
      <c r="W899" s="2">
        <f>Q899/(constants!$B$1 * constants!$B$2 * (110/250) * AVERAGE(0.8, 1) * 1.5)</f>
        <v>0.97101745679021212</v>
      </c>
      <c r="X899" s="3">
        <v>9.5935036028400367E-2</v>
      </c>
      <c r="Y899" s="1">
        <f>(W899+X899)*O899</f>
        <v>101.8939630641775</v>
      </c>
      <c r="Z899" s="7">
        <v>1.1000000000000001</v>
      </c>
      <c r="AA899" s="7">
        <v>1</v>
      </c>
      <c r="AB899" s="1">
        <f>Y899*Z899*AA899</f>
        <v>112.08335937059526</v>
      </c>
      <c r="AC899" t="str">
        <f>CONCATENATE("https://wiki.52poke.com/wiki/", B899)</f>
        <v>https://wiki.52poke.com/wiki/喇叭芽</v>
      </c>
      <c r="AD899" s="6">
        <f>(T899-AB899)^2</f>
        <v>3.0236805740324661E-9</v>
      </c>
      <c r="AE899" t="str">
        <f>IF(ISNUMBER(SEARCH(AE$1,$D899)),"T","")</f>
        <v/>
      </c>
      <c r="AF899" t="str">
        <f>IF(ISNUMBER(SEARCH(AF$1,$D899)),"T","")</f>
        <v/>
      </c>
      <c r="AG899" t="str">
        <f>IF(ISNUMBER(SEARCH(AG$1,$D899)),"T","")</f>
        <v/>
      </c>
      <c r="AH899" t="str">
        <f>IF(ISNUMBER(SEARCH(AH$1,$D899)),"T","")</f>
        <v>T</v>
      </c>
      <c r="AI899" t="str">
        <f>IF(ISNUMBER(SEARCH(AI$1,$D899)),"T","")</f>
        <v/>
      </c>
      <c r="AJ899" t="str">
        <f>IF(ISNUMBER(SEARCH(AJ$1,$D899)),"T","")</f>
        <v/>
      </c>
      <c r="AK899" t="str">
        <f>IF(ISNUMBER(SEARCH(AK$1,$D899)),"T","")</f>
        <v/>
      </c>
      <c r="AL899" t="str">
        <f>IF(ISNUMBER(SEARCH(AL$1,$D899)),"T","")</f>
        <v>T</v>
      </c>
      <c r="AM899" t="str">
        <f>IF(ISNUMBER(SEARCH(AM$1,$D899)),"T","")</f>
        <v/>
      </c>
      <c r="AN899" t="str">
        <f>IF(ISNUMBER(SEARCH(AN$1,$D899)),"T","")</f>
        <v/>
      </c>
      <c r="AO899" t="str">
        <f>IF(ISNUMBER(SEARCH(AO$1,$D899)),"T","")</f>
        <v/>
      </c>
      <c r="AP899" t="str">
        <f>IF(ISNUMBER(SEARCH(AP$1,$D899)),"T","")</f>
        <v/>
      </c>
      <c r="AQ899" t="str">
        <f>IF(ISNUMBER(SEARCH(AQ$1,$D899)),"T","")</f>
        <v/>
      </c>
      <c r="AR899" t="str">
        <f>IF(ISNUMBER(SEARCH(AR$1,$D899)),"T","")</f>
        <v/>
      </c>
      <c r="AS899" t="str">
        <f>IF(ISNUMBER(SEARCH(AS$1,$D899)),"T","")</f>
        <v/>
      </c>
      <c r="AT899" t="str">
        <f>IF(ISNUMBER(SEARCH(AT$1,$D899)),"T","")</f>
        <v/>
      </c>
      <c r="AU899" t="str">
        <f>IF(ISNUMBER(SEARCH(AU$1,$D899)),"T","")</f>
        <v/>
      </c>
      <c r="AV899" t="str">
        <f>IF(ISNUMBER(SEARCH(AV$1,$D899)),"T","")</f>
        <v/>
      </c>
    </row>
    <row r="900" spans="1:48" x14ac:dyDescent="0.85">
      <c r="A900">
        <v>32</v>
      </c>
      <c r="B900" t="s">
        <v>85</v>
      </c>
      <c r="C900" t="s">
        <v>86</v>
      </c>
      <c r="D900" t="s">
        <v>63</v>
      </c>
      <c r="E900">
        <v>1</v>
      </c>
      <c r="F900">
        <v>46</v>
      </c>
      <c r="G900">
        <v>57</v>
      </c>
      <c r="H900">
        <v>40</v>
      </c>
      <c r="I900">
        <v>40</v>
      </c>
      <c r="J900">
        <v>40</v>
      </c>
      <c r="K900">
        <v>50</v>
      </c>
      <c r="L900">
        <f>MAX(G900,I900)</f>
        <v>57</v>
      </c>
      <c r="M900">
        <f>MIN(H900,J900)</f>
        <v>40</v>
      </c>
      <c r="N900" s="1">
        <f>(F900*2+31)/2+60</f>
        <v>121.5</v>
      </c>
      <c r="O900" s="1">
        <f>(L900*2+31)/2+5</f>
        <v>77.5</v>
      </c>
      <c r="P900" s="1">
        <f>(M900*2+31)/2+5</f>
        <v>60.5</v>
      </c>
      <c r="Q900" s="1">
        <f>N900*P900</f>
        <v>7350.75</v>
      </c>
      <c r="R900" s="1">
        <f>((H900*2+31)/2+5)*N900</f>
        <v>7350.75</v>
      </c>
      <c r="S900" s="1">
        <f>((J900*2+31)/2+5)*N900</f>
        <v>7350.75</v>
      </c>
      <c r="T900" s="1">
        <v>111.7528135768422</v>
      </c>
      <c r="U900" s="1">
        <f>IF(T900&lt;200, 0, T900)</f>
        <v>0</v>
      </c>
      <c r="V900" s="5">
        <f>U900*O900</f>
        <v>0</v>
      </c>
      <c r="W900" s="2">
        <f>Q900/(constants!$B$1 * constants!$B$2 * (110/250) * AVERAGE(0.8, 1) * 1.5)</f>
        <v>1.1262209097078066</v>
      </c>
      <c r="X900" s="3">
        <v>0.18466192689733474</v>
      </c>
      <c r="Y900" s="1">
        <f>(W900+X900)*O900</f>
        <v>101.59341983689846</v>
      </c>
      <c r="Z900" s="7">
        <v>1.1000000000000001</v>
      </c>
      <c r="AA900" s="7">
        <v>1</v>
      </c>
      <c r="AB900" s="1">
        <f>Y900*Z900*AA900</f>
        <v>111.75276182058832</v>
      </c>
      <c r="AC900" t="str">
        <f>CONCATENATE("https://wiki.52poke.com/wiki/", B900)</f>
        <v>https://wiki.52poke.com/wiki/尼多朗</v>
      </c>
      <c r="AD900" s="6">
        <f>(T900-AB900)^2</f>
        <v>2.6787098158734931E-9</v>
      </c>
      <c r="AE900" t="str">
        <f>IF(ISNUMBER(SEARCH(AE$1,$D900)),"T","")</f>
        <v/>
      </c>
      <c r="AF900" t="str">
        <f>IF(ISNUMBER(SEARCH(AF$1,$D900)),"T","")</f>
        <v/>
      </c>
      <c r="AG900" t="str">
        <f>IF(ISNUMBER(SEARCH(AG$1,$D900)),"T","")</f>
        <v/>
      </c>
      <c r="AH900" t="str">
        <f>IF(ISNUMBER(SEARCH(AH$1,$D900)),"T","")</f>
        <v/>
      </c>
      <c r="AI900" t="str">
        <f>IF(ISNUMBER(SEARCH(AI$1,$D900)),"T","")</f>
        <v/>
      </c>
      <c r="AJ900" t="str">
        <f>IF(ISNUMBER(SEARCH(AJ$1,$D900)),"T","")</f>
        <v/>
      </c>
      <c r="AK900" t="str">
        <f>IF(ISNUMBER(SEARCH(AK$1,$D900)),"T","")</f>
        <v/>
      </c>
      <c r="AL900" t="str">
        <f>IF(ISNUMBER(SEARCH(AL$1,$D900)),"T","")</f>
        <v>T</v>
      </c>
      <c r="AM900" t="str">
        <f>IF(ISNUMBER(SEARCH(AM$1,$D900)),"T","")</f>
        <v/>
      </c>
      <c r="AN900" t="str">
        <f>IF(ISNUMBER(SEARCH(AN$1,$D900)),"T","")</f>
        <v/>
      </c>
      <c r="AO900" t="str">
        <f>IF(ISNUMBER(SEARCH(AO$1,$D900)),"T","")</f>
        <v/>
      </c>
      <c r="AP900" t="str">
        <f>IF(ISNUMBER(SEARCH(AP$1,$D900)),"T","")</f>
        <v/>
      </c>
      <c r="AQ900" t="str">
        <f>IF(ISNUMBER(SEARCH(AQ$1,$D900)),"T","")</f>
        <v/>
      </c>
      <c r="AR900" t="str">
        <f>IF(ISNUMBER(SEARCH(AR$1,$D900)),"T","")</f>
        <v/>
      </c>
      <c r="AS900" t="str">
        <f>IF(ISNUMBER(SEARCH(AS$1,$D900)),"T","")</f>
        <v/>
      </c>
      <c r="AT900" t="str">
        <f>IF(ISNUMBER(SEARCH(AT$1,$D900)),"T","")</f>
        <v/>
      </c>
      <c r="AU900" t="str">
        <f>IF(ISNUMBER(SEARCH(AU$1,$D900)),"T","")</f>
        <v/>
      </c>
      <c r="AV900" t="str">
        <f>IF(ISNUMBER(SEARCH(AV$1,$D900)),"T","")</f>
        <v/>
      </c>
    </row>
    <row r="901" spans="1:48" x14ac:dyDescent="0.85">
      <c r="A901">
        <v>938</v>
      </c>
      <c r="B901" t="s">
        <v>2070</v>
      </c>
      <c r="C901" t="s">
        <v>2071</v>
      </c>
      <c r="D901" t="s">
        <v>68</v>
      </c>
      <c r="E901">
        <v>9</v>
      </c>
      <c r="F901">
        <v>61</v>
      </c>
      <c r="G901">
        <v>31</v>
      </c>
      <c r="H901">
        <v>41</v>
      </c>
      <c r="I901">
        <v>59</v>
      </c>
      <c r="J901">
        <v>35</v>
      </c>
      <c r="K901">
        <v>45</v>
      </c>
      <c r="L901">
        <f>MAX(G901,I901)</f>
        <v>59</v>
      </c>
      <c r="M901">
        <f>MIN(H901,J901)</f>
        <v>35</v>
      </c>
      <c r="N901" s="1">
        <f>(F901*2+31)/2+60</f>
        <v>136.5</v>
      </c>
      <c r="O901" s="1">
        <f>(L901*2+31)/2+5</f>
        <v>79.5</v>
      </c>
      <c r="P901" s="1">
        <f>(M901*2+31)/2+5</f>
        <v>55.5</v>
      </c>
      <c r="Q901" s="1">
        <f>N901*P901</f>
        <v>7575.75</v>
      </c>
      <c r="R901" s="1">
        <f>((H901*2+31)/2+5)*N901</f>
        <v>8394.75</v>
      </c>
      <c r="S901" s="1">
        <f>((J901*2+31)/2+5)*N901</f>
        <v>7575.75</v>
      </c>
      <c r="T901" s="1">
        <v>111.51213777470137</v>
      </c>
      <c r="U901" s="1">
        <f>IF(T901&lt;200, 0, T901)</f>
        <v>0</v>
      </c>
      <c r="V901" s="5">
        <f>U901*O901</f>
        <v>0</v>
      </c>
      <c r="W901" s="2">
        <f>Q901/(constants!$B$1 * constants!$B$2 * (110/250) * AVERAGE(0.8, 1) * 1.5)</f>
        <v>1.1606935423894047</v>
      </c>
      <c r="X901" s="3">
        <v>0.11445892253576218</v>
      </c>
      <c r="Y901" s="1">
        <f>(W901+X901)*O901</f>
        <v>101.37462096155076</v>
      </c>
      <c r="Z901" s="7">
        <v>1.1000000000000001</v>
      </c>
      <c r="AA901" s="7">
        <v>1</v>
      </c>
      <c r="AB901" s="1">
        <f>Y901*Z901*AA901</f>
        <v>111.51208305770585</v>
      </c>
      <c r="AC901" t="str">
        <f>CONCATENATE("https://wiki.52poke.com/wiki/", B901)</f>
        <v>https://wiki.52poke.com/wiki/光蚪仔</v>
      </c>
      <c r="AD901" s="6">
        <f>(T901-AB901)^2</f>
        <v>2.9939495988643619E-9</v>
      </c>
      <c r="AE901" t="str">
        <f>IF(ISNUMBER(SEARCH(AE$1,$D901)),"T","")</f>
        <v/>
      </c>
      <c r="AF901" t="str">
        <f>IF(ISNUMBER(SEARCH(AF$1,$D901)),"T","")</f>
        <v/>
      </c>
      <c r="AG901" t="str">
        <f>IF(ISNUMBER(SEARCH(AG$1,$D901)),"T","")</f>
        <v/>
      </c>
      <c r="AH901" t="str">
        <f>IF(ISNUMBER(SEARCH(AH$1,$D901)),"T","")</f>
        <v/>
      </c>
      <c r="AI901" t="str">
        <f>IF(ISNUMBER(SEARCH(AI$1,$D901)),"T","")</f>
        <v>T</v>
      </c>
      <c r="AJ901" t="str">
        <f>IF(ISNUMBER(SEARCH(AJ$1,$D901)),"T","")</f>
        <v/>
      </c>
      <c r="AK901" t="str">
        <f>IF(ISNUMBER(SEARCH(AK$1,$D901)),"T","")</f>
        <v/>
      </c>
      <c r="AL901" t="str">
        <f>IF(ISNUMBER(SEARCH(AL$1,$D901)),"T","")</f>
        <v/>
      </c>
      <c r="AM901" t="str">
        <f>IF(ISNUMBER(SEARCH(AM$1,$D901)),"T","")</f>
        <v/>
      </c>
      <c r="AN901" t="str">
        <f>IF(ISNUMBER(SEARCH(AN$1,$D901)),"T","")</f>
        <v/>
      </c>
      <c r="AO901" t="str">
        <f>IF(ISNUMBER(SEARCH(AO$1,$D901)),"T","")</f>
        <v/>
      </c>
      <c r="AP901" t="str">
        <f>IF(ISNUMBER(SEARCH(AP$1,$D901)),"T","")</f>
        <v/>
      </c>
      <c r="AQ901" t="str">
        <f>IF(ISNUMBER(SEARCH(AQ$1,$D901)),"T","")</f>
        <v/>
      </c>
      <c r="AR901" t="str">
        <f>IF(ISNUMBER(SEARCH(AR$1,$D901)),"T","")</f>
        <v/>
      </c>
      <c r="AS901" t="str">
        <f>IF(ISNUMBER(SEARCH(AS$1,$D901)),"T","")</f>
        <v/>
      </c>
      <c r="AT901" t="str">
        <f>IF(ISNUMBER(SEARCH(AT$1,$D901)),"T","")</f>
        <v/>
      </c>
      <c r="AU901" t="str">
        <f>IF(ISNUMBER(SEARCH(AU$1,$D901)),"T","")</f>
        <v/>
      </c>
      <c r="AV901" t="str">
        <f>IF(ISNUMBER(SEARCH(AV$1,$D901)),"T","")</f>
        <v/>
      </c>
    </row>
    <row r="902" spans="1:48" x14ac:dyDescent="0.85">
      <c r="A902">
        <v>712</v>
      </c>
      <c r="B902" t="s">
        <v>1582</v>
      </c>
      <c r="C902" t="s">
        <v>1583</v>
      </c>
      <c r="D902" t="s">
        <v>97</v>
      </c>
      <c r="E902">
        <v>6</v>
      </c>
      <c r="F902">
        <v>55</v>
      </c>
      <c r="G902">
        <v>69</v>
      </c>
      <c r="H902">
        <v>85</v>
      </c>
      <c r="I902">
        <v>32</v>
      </c>
      <c r="J902">
        <v>35</v>
      </c>
      <c r="K902">
        <v>28</v>
      </c>
      <c r="L902">
        <f>MAX(G902,I902)</f>
        <v>69</v>
      </c>
      <c r="M902">
        <f>MIN(H902,J902)</f>
        <v>35</v>
      </c>
      <c r="N902" s="1">
        <f>(F902*2+31)/2+60</f>
        <v>130.5</v>
      </c>
      <c r="O902" s="1">
        <f>(L902*2+31)/2+5</f>
        <v>89.5</v>
      </c>
      <c r="P902" s="1">
        <f>(M902*2+31)/2+5</f>
        <v>55.5</v>
      </c>
      <c r="Q902" s="1">
        <f>N902*P902</f>
        <v>7242.75</v>
      </c>
      <c r="R902" s="1">
        <f>((H902*2+31)/2+5)*N902</f>
        <v>13767.75</v>
      </c>
      <c r="S902" s="1">
        <f>((J902*2+31)/2+5)*N902</f>
        <v>7242.75</v>
      </c>
      <c r="T902" s="1">
        <v>110.79300695684785</v>
      </c>
      <c r="U902" s="1">
        <f>IF(T902&lt;200, 0, T902)</f>
        <v>0</v>
      </c>
      <c r="V902" s="5">
        <f>U902*O902</f>
        <v>0</v>
      </c>
      <c r="W902" s="2">
        <f>Q902/(constants!$B$1 * constants!$B$2 * (110/250) * AVERAGE(0.8, 1) * 1.5)</f>
        <v>1.1096740460206396</v>
      </c>
      <c r="X902" s="3">
        <v>1.5698712383501401E-2</v>
      </c>
      <c r="Y902" s="1">
        <f>(W902+X902)*O902</f>
        <v>100.72086187717061</v>
      </c>
      <c r="Z902" s="7">
        <v>1.1000000000000001</v>
      </c>
      <c r="AA902" s="7">
        <v>1</v>
      </c>
      <c r="AB902" s="1">
        <f>Y902*Z902*AA902</f>
        <v>110.79294806488768</v>
      </c>
      <c r="AC902" t="str">
        <f>CONCATENATE("https://wiki.52poke.com/wiki/", B902)</f>
        <v>https://wiki.52poke.com/wiki/冰宝</v>
      </c>
      <c r="AD902" s="6">
        <f>(T902-AB902)^2</f>
        <v>3.4682629721227063E-9</v>
      </c>
      <c r="AE902" t="str">
        <f>IF(ISNUMBER(SEARCH(AE$1,$D902)),"T","")</f>
        <v/>
      </c>
      <c r="AF902" t="str">
        <f>IF(ISNUMBER(SEARCH(AF$1,$D902)),"T","")</f>
        <v/>
      </c>
      <c r="AG902" t="str">
        <f>IF(ISNUMBER(SEARCH(AG$1,$D902)),"T","")</f>
        <v/>
      </c>
      <c r="AH902" t="str">
        <f>IF(ISNUMBER(SEARCH(AH$1,$D902)),"T","")</f>
        <v/>
      </c>
      <c r="AI902" t="str">
        <f>IF(ISNUMBER(SEARCH(AI$1,$D902)),"T","")</f>
        <v/>
      </c>
      <c r="AJ902" t="str">
        <f>IF(ISNUMBER(SEARCH(AJ$1,$D902)),"T","")</f>
        <v>T</v>
      </c>
      <c r="AK902" t="str">
        <f>IF(ISNUMBER(SEARCH(AK$1,$D902)),"T","")</f>
        <v/>
      </c>
      <c r="AL902" t="str">
        <f>IF(ISNUMBER(SEARCH(AL$1,$D902)),"T","")</f>
        <v/>
      </c>
      <c r="AM902" t="str">
        <f>IF(ISNUMBER(SEARCH(AM$1,$D902)),"T","")</f>
        <v/>
      </c>
      <c r="AN902" t="str">
        <f>IF(ISNUMBER(SEARCH(AN$1,$D902)),"T","")</f>
        <v/>
      </c>
      <c r="AO902" t="str">
        <f>IF(ISNUMBER(SEARCH(AO$1,$D902)),"T","")</f>
        <v/>
      </c>
      <c r="AP902" t="str">
        <f>IF(ISNUMBER(SEARCH(AP$1,$D902)),"T","")</f>
        <v/>
      </c>
      <c r="AQ902" t="str">
        <f>IF(ISNUMBER(SEARCH(AQ$1,$D902)),"T","")</f>
        <v/>
      </c>
      <c r="AR902" t="str">
        <f>IF(ISNUMBER(SEARCH(AR$1,$D902)),"T","")</f>
        <v/>
      </c>
      <c r="AS902" t="str">
        <f>IF(ISNUMBER(SEARCH(AS$1,$D902)),"T","")</f>
        <v/>
      </c>
      <c r="AT902" t="str">
        <f>IF(ISNUMBER(SEARCH(AT$1,$D902)),"T","")</f>
        <v/>
      </c>
      <c r="AU902" t="str">
        <f>IF(ISNUMBER(SEARCH(AU$1,$D902)),"T","")</f>
        <v/>
      </c>
      <c r="AV902" t="str">
        <f>IF(ISNUMBER(SEARCH(AV$1,$D902)),"T","")</f>
        <v/>
      </c>
    </row>
    <row r="903" spans="1:48" x14ac:dyDescent="0.85">
      <c r="A903">
        <v>333</v>
      </c>
      <c r="B903" t="s">
        <v>765</v>
      </c>
      <c r="C903" t="s">
        <v>766</v>
      </c>
      <c r="D903" t="s">
        <v>47</v>
      </c>
      <c r="E903">
        <v>3</v>
      </c>
      <c r="F903">
        <v>45</v>
      </c>
      <c r="G903">
        <v>40</v>
      </c>
      <c r="H903">
        <v>60</v>
      </c>
      <c r="I903">
        <v>40</v>
      </c>
      <c r="J903">
        <v>75</v>
      </c>
      <c r="K903">
        <v>50</v>
      </c>
      <c r="L903">
        <f>MAX(G903,I903)</f>
        <v>40</v>
      </c>
      <c r="M903">
        <f>MIN(H903,J903)</f>
        <v>60</v>
      </c>
      <c r="N903" s="1">
        <f>(F903*2+31)/2+60</f>
        <v>120.5</v>
      </c>
      <c r="O903" s="1">
        <f>(L903*2+31)/2+5</f>
        <v>60.5</v>
      </c>
      <c r="P903" s="1">
        <f>(M903*2+31)/2+5</f>
        <v>80.5</v>
      </c>
      <c r="Q903" s="1">
        <f>N903*P903</f>
        <v>9700.25</v>
      </c>
      <c r="R903" s="1">
        <f>((H903*2+31)/2+5)*N903</f>
        <v>9700.25</v>
      </c>
      <c r="S903" s="1">
        <f>((J903*2+31)/2+5)*N903</f>
        <v>11507.75</v>
      </c>
      <c r="T903" s="1">
        <v>110.38763952296007</v>
      </c>
      <c r="U903" s="1">
        <f>IF(T903&lt;200, 0, T903)</f>
        <v>0</v>
      </c>
      <c r="V903" s="5">
        <f>U903*O903</f>
        <v>0</v>
      </c>
      <c r="W903" s="2">
        <f>Q903/(constants!$B$1 * constants!$B$2 * (110/250) * AVERAGE(0.8, 1) * 1.5)</f>
        <v>1.4861918007540933</v>
      </c>
      <c r="X903" s="3">
        <v>0.17252474628880898</v>
      </c>
      <c r="Y903" s="1">
        <f>(W903+X903)*O903</f>
        <v>100.35235109609557</v>
      </c>
      <c r="Z903" s="7">
        <v>1.1000000000000001</v>
      </c>
      <c r="AA903" s="7">
        <v>1</v>
      </c>
      <c r="AB903" s="1">
        <f>Y903*Z903*AA903</f>
        <v>110.38758620570515</v>
      </c>
      <c r="AC903" t="str">
        <f>CONCATENATE("https://wiki.52poke.com/wiki/", B903)</f>
        <v>https://wiki.52poke.com/wiki/青绵鸟</v>
      </c>
      <c r="AD903" s="6">
        <f>(T903-AB903)^2</f>
        <v>2.8427296726273892E-9</v>
      </c>
      <c r="AE903" t="str">
        <f>IF(ISNUMBER(SEARCH(AE$1,$D903)),"T","")</f>
        <v>T</v>
      </c>
      <c r="AF903" t="str">
        <f>IF(ISNUMBER(SEARCH(AF$1,$D903)),"T","")</f>
        <v/>
      </c>
      <c r="AG903" t="str">
        <f>IF(ISNUMBER(SEARCH(AG$1,$D903)),"T","")</f>
        <v/>
      </c>
      <c r="AH903" t="str">
        <f>IF(ISNUMBER(SEARCH(AH$1,$D903)),"T","")</f>
        <v/>
      </c>
      <c r="AI903" t="str">
        <f>IF(ISNUMBER(SEARCH(AI$1,$D903)),"T","")</f>
        <v/>
      </c>
      <c r="AJ903" t="str">
        <f>IF(ISNUMBER(SEARCH(AJ$1,$D903)),"T","")</f>
        <v/>
      </c>
      <c r="AK903" t="str">
        <f>IF(ISNUMBER(SEARCH(AK$1,$D903)),"T","")</f>
        <v/>
      </c>
      <c r="AL903" t="str">
        <f>IF(ISNUMBER(SEARCH(AL$1,$D903)),"T","")</f>
        <v/>
      </c>
      <c r="AM903" t="str">
        <f>IF(ISNUMBER(SEARCH(AM$1,$D903)),"T","")</f>
        <v/>
      </c>
      <c r="AN903" t="str">
        <f>IF(ISNUMBER(SEARCH(AN$1,$D903)),"T","")</f>
        <v>T</v>
      </c>
      <c r="AO903" t="str">
        <f>IF(ISNUMBER(SEARCH(AO$1,$D903)),"T","")</f>
        <v/>
      </c>
      <c r="AP903" t="str">
        <f>IF(ISNUMBER(SEARCH(AP$1,$D903)),"T","")</f>
        <v/>
      </c>
      <c r="AQ903" t="str">
        <f>IF(ISNUMBER(SEARCH(AQ$1,$D903)),"T","")</f>
        <v/>
      </c>
      <c r="AR903" t="str">
        <f>IF(ISNUMBER(SEARCH(AR$1,$D903)),"T","")</f>
        <v/>
      </c>
      <c r="AS903" t="str">
        <f>IF(ISNUMBER(SEARCH(AS$1,$D903)),"T","")</f>
        <v/>
      </c>
      <c r="AT903" t="str">
        <f>IF(ISNUMBER(SEARCH(AT$1,$D903)),"T","")</f>
        <v/>
      </c>
      <c r="AU903" t="str">
        <f>IF(ISNUMBER(SEARCH(AU$1,$D903)),"T","")</f>
        <v/>
      </c>
      <c r="AV903" t="str">
        <f>IF(ISNUMBER(SEARCH(AV$1,$D903)),"T","")</f>
        <v/>
      </c>
    </row>
    <row r="904" spans="1:48" x14ac:dyDescent="0.85">
      <c r="A904">
        <v>940</v>
      </c>
      <c r="B904" t="s">
        <v>2074</v>
      </c>
      <c r="C904" t="s">
        <v>2075</v>
      </c>
      <c r="D904" t="s">
        <v>1306</v>
      </c>
      <c r="E904">
        <v>9</v>
      </c>
      <c r="F904">
        <v>40</v>
      </c>
      <c r="G904">
        <v>40</v>
      </c>
      <c r="H904">
        <v>35</v>
      </c>
      <c r="I904">
        <v>55</v>
      </c>
      <c r="J904">
        <v>40</v>
      </c>
      <c r="K904">
        <v>70</v>
      </c>
      <c r="L904">
        <f>MAX(G904,I904)</f>
        <v>55</v>
      </c>
      <c r="M904">
        <f>MIN(H904,J904)</f>
        <v>35</v>
      </c>
      <c r="N904" s="1">
        <f>(F904*2+31)/2+60</f>
        <v>115.5</v>
      </c>
      <c r="O904" s="1">
        <f>(L904*2+31)/2+5</f>
        <v>75.5</v>
      </c>
      <c r="P904" s="1">
        <f>(M904*2+31)/2+5</f>
        <v>55.5</v>
      </c>
      <c r="Q904" s="1">
        <f>N904*P904</f>
        <v>6410.25</v>
      </c>
      <c r="R904" s="1">
        <f>((H904*2+31)/2+5)*N904</f>
        <v>6410.25</v>
      </c>
      <c r="S904" s="1">
        <f>((J904*2+31)/2+5)*N904</f>
        <v>6987.75</v>
      </c>
      <c r="T904" s="1">
        <v>110.35023375629929</v>
      </c>
      <c r="U904" s="1">
        <f>IF(T904&lt;200, 0, T904)</f>
        <v>0</v>
      </c>
      <c r="V904" s="5">
        <f>U904*O904</f>
        <v>0</v>
      </c>
      <c r="W904" s="2">
        <f>Q904/(constants!$B$1 * constants!$B$2 * (110/250) * AVERAGE(0.8, 1) * 1.5)</f>
        <v>0.98212530509872698</v>
      </c>
      <c r="X904" s="3">
        <v>0.34659462008865782</v>
      </c>
      <c r="Y904" s="1">
        <f>(W904+X904)*O904</f>
        <v>100.31835435164756</v>
      </c>
      <c r="Z904" s="7">
        <v>1.1000000000000001</v>
      </c>
      <c r="AA904" s="7">
        <v>1</v>
      </c>
      <c r="AB904" s="1">
        <f>Y904*Z904*AA904</f>
        <v>110.35018978681232</v>
      </c>
      <c r="AC904" t="str">
        <f>CONCATENATE("https://wiki.52poke.com/wiki/", B904)</f>
        <v>https://wiki.52poke.com/wiki/电海燕</v>
      </c>
      <c r="AD904" s="6">
        <f>(T904-AB904)^2</f>
        <v>1.9333157841362413E-9</v>
      </c>
      <c r="AE904" t="str">
        <f>IF(ISNUMBER(SEARCH(AE$1,$D904)),"T","")</f>
        <v/>
      </c>
      <c r="AF904" t="str">
        <f>IF(ISNUMBER(SEARCH(AF$1,$D904)),"T","")</f>
        <v/>
      </c>
      <c r="AG904" t="str">
        <f>IF(ISNUMBER(SEARCH(AG$1,$D904)),"T","")</f>
        <v/>
      </c>
      <c r="AH904" t="str">
        <f>IF(ISNUMBER(SEARCH(AH$1,$D904)),"T","")</f>
        <v/>
      </c>
      <c r="AI904" t="str">
        <f>IF(ISNUMBER(SEARCH(AI$1,$D904)),"T","")</f>
        <v>T</v>
      </c>
      <c r="AJ904" t="str">
        <f>IF(ISNUMBER(SEARCH(AJ$1,$D904)),"T","")</f>
        <v/>
      </c>
      <c r="AK904" t="str">
        <f>IF(ISNUMBER(SEARCH(AK$1,$D904)),"T","")</f>
        <v/>
      </c>
      <c r="AL904" t="str">
        <f>IF(ISNUMBER(SEARCH(AL$1,$D904)),"T","")</f>
        <v/>
      </c>
      <c r="AM904" t="str">
        <f>IF(ISNUMBER(SEARCH(AM$1,$D904)),"T","")</f>
        <v/>
      </c>
      <c r="AN904" t="str">
        <f>IF(ISNUMBER(SEARCH(AN$1,$D904)),"T","")</f>
        <v>T</v>
      </c>
      <c r="AO904" t="str">
        <f>IF(ISNUMBER(SEARCH(AO$1,$D904)),"T","")</f>
        <v/>
      </c>
      <c r="AP904" t="str">
        <f>IF(ISNUMBER(SEARCH(AP$1,$D904)),"T","")</f>
        <v/>
      </c>
      <c r="AQ904" t="str">
        <f>IF(ISNUMBER(SEARCH(AQ$1,$D904)),"T","")</f>
        <v/>
      </c>
      <c r="AR904" t="str">
        <f>IF(ISNUMBER(SEARCH(AR$1,$D904)),"T","")</f>
        <v/>
      </c>
      <c r="AS904" t="str">
        <f>IF(ISNUMBER(SEARCH(AS$1,$D904)),"T","")</f>
        <v/>
      </c>
      <c r="AT904" t="str">
        <f>IF(ISNUMBER(SEARCH(AT$1,$D904)),"T","")</f>
        <v/>
      </c>
      <c r="AU904" t="str">
        <f>IF(ISNUMBER(SEARCH(AU$1,$D904)),"T","")</f>
        <v/>
      </c>
      <c r="AV904" t="str">
        <f>IF(ISNUMBER(SEARCH(AV$1,$D904)),"T","")</f>
        <v/>
      </c>
    </row>
    <row r="905" spans="1:48" x14ac:dyDescent="0.85">
      <c r="A905">
        <v>104</v>
      </c>
      <c r="B905" t="s">
        <v>254</v>
      </c>
      <c r="C905" t="s">
        <v>256</v>
      </c>
      <c r="D905" t="s">
        <v>255</v>
      </c>
      <c r="E905">
        <v>1</v>
      </c>
      <c r="F905">
        <v>50</v>
      </c>
      <c r="G905">
        <v>50</v>
      </c>
      <c r="H905">
        <v>95</v>
      </c>
      <c r="I905">
        <v>40</v>
      </c>
      <c r="J905">
        <v>50</v>
      </c>
      <c r="K905">
        <v>35</v>
      </c>
      <c r="L905">
        <f>MAX(G905,I905)</f>
        <v>50</v>
      </c>
      <c r="M905">
        <f>MIN(H905,J905)</f>
        <v>50</v>
      </c>
      <c r="N905" s="1">
        <f>(F905*2+31)/2+60</f>
        <v>125.5</v>
      </c>
      <c r="O905" s="1">
        <f>(L905*2+31)/2+5</f>
        <v>70.5</v>
      </c>
      <c r="P905" s="1">
        <f>(M905*2+31)/2+5</f>
        <v>70.5</v>
      </c>
      <c r="Q905" s="1">
        <f>N905*P905</f>
        <v>8847.75</v>
      </c>
      <c r="R905" s="1">
        <f>((H905*2+31)/2+5)*N905</f>
        <v>14495.25</v>
      </c>
      <c r="S905" s="1">
        <f>((J905*2+31)/2+5)*N905</f>
        <v>8847.75</v>
      </c>
      <c r="T905" s="1">
        <v>110.3390966219051</v>
      </c>
      <c r="U905" s="1">
        <f>IF(T905&lt;200, 0, T905)</f>
        <v>0</v>
      </c>
      <c r="V905" s="5">
        <f>U905*O905</f>
        <v>0</v>
      </c>
      <c r="W905" s="2">
        <f>Q905/(constants!$B$1 * constants!$B$2 * (110/250) * AVERAGE(0.8, 1) * 1.5)</f>
        <v>1.3555788258160386</v>
      </c>
      <c r="X905" s="3">
        <v>6.7232778982626806E-2</v>
      </c>
      <c r="Y905" s="1">
        <f>(W905+X905)*O905</f>
        <v>100.30821813830592</v>
      </c>
      <c r="Z905" s="7">
        <v>1.1000000000000001</v>
      </c>
      <c r="AA905" s="7">
        <v>1</v>
      </c>
      <c r="AB905" s="1">
        <f>Y905*Z905*AA905</f>
        <v>110.33903995213652</v>
      </c>
      <c r="AC905" t="str">
        <f>CONCATENATE("https://wiki.52poke.com/wiki/", B905)</f>
        <v>https://wiki.52poke.com/wiki/卡拉卡拉</v>
      </c>
      <c r="AD905" s="6">
        <f>(T905-AB905)^2</f>
        <v>3.2114626712112361E-9</v>
      </c>
      <c r="AE905" t="str">
        <f>IF(ISNUMBER(SEARCH(AE$1,$D905)),"T","")</f>
        <v/>
      </c>
      <c r="AF905" t="str">
        <f>IF(ISNUMBER(SEARCH(AF$1,$D905)),"T","")</f>
        <v/>
      </c>
      <c r="AG905" t="str">
        <f>IF(ISNUMBER(SEARCH(AG$1,$D905)),"T","")</f>
        <v/>
      </c>
      <c r="AH905" t="str">
        <f>IF(ISNUMBER(SEARCH(AH$1,$D905)),"T","")</f>
        <v/>
      </c>
      <c r="AI905" t="str">
        <f>IF(ISNUMBER(SEARCH(AI$1,$D905)),"T","")</f>
        <v/>
      </c>
      <c r="AJ905" t="str">
        <f>IF(ISNUMBER(SEARCH(AJ$1,$D905)),"T","")</f>
        <v/>
      </c>
      <c r="AK905" t="str">
        <f>IF(ISNUMBER(SEARCH(AK$1,$D905)),"T","")</f>
        <v/>
      </c>
      <c r="AL905" t="str">
        <f>IF(ISNUMBER(SEARCH(AL$1,$D905)),"T","")</f>
        <v/>
      </c>
      <c r="AM905" t="str">
        <f>IF(ISNUMBER(SEARCH(AM$1,$D905)),"T","")</f>
        <v>T</v>
      </c>
      <c r="AN905" t="str">
        <f>IF(ISNUMBER(SEARCH(AN$1,$D905)),"T","")</f>
        <v/>
      </c>
      <c r="AO905" t="str">
        <f>IF(ISNUMBER(SEARCH(AO$1,$D905)),"T","")</f>
        <v/>
      </c>
      <c r="AP905" t="str">
        <f>IF(ISNUMBER(SEARCH(AP$1,$D905)),"T","")</f>
        <v/>
      </c>
      <c r="AQ905" t="str">
        <f>IF(ISNUMBER(SEARCH(AQ$1,$D905)),"T","")</f>
        <v/>
      </c>
      <c r="AR905" t="str">
        <f>IF(ISNUMBER(SEARCH(AR$1,$D905)),"T","")</f>
        <v/>
      </c>
      <c r="AS905" t="str">
        <f>IF(ISNUMBER(SEARCH(AS$1,$D905)),"T","")</f>
        <v/>
      </c>
      <c r="AT905" t="str">
        <f>IF(ISNUMBER(SEARCH(AT$1,$D905)),"T","")</f>
        <v/>
      </c>
      <c r="AU905" t="str">
        <f>IF(ISNUMBER(SEARCH(AU$1,$D905)),"T","")</f>
        <v/>
      </c>
      <c r="AV905" t="str">
        <f>IF(ISNUMBER(SEARCH(AV$1,$D905)),"T","")</f>
        <v/>
      </c>
    </row>
    <row r="906" spans="1:48" x14ac:dyDescent="0.85">
      <c r="A906">
        <v>953</v>
      </c>
      <c r="B906" t="s">
        <v>2104</v>
      </c>
      <c r="C906" t="s">
        <v>2105</v>
      </c>
      <c r="D906" t="s">
        <v>32</v>
      </c>
      <c r="E906">
        <v>9</v>
      </c>
      <c r="F906">
        <v>41</v>
      </c>
      <c r="G906">
        <v>50</v>
      </c>
      <c r="H906">
        <v>60</v>
      </c>
      <c r="I906">
        <v>31</v>
      </c>
      <c r="J906">
        <v>58</v>
      </c>
      <c r="K906">
        <v>30</v>
      </c>
      <c r="L906">
        <f>MAX(G906,I906)</f>
        <v>50</v>
      </c>
      <c r="M906">
        <f>MIN(H906,J906)</f>
        <v>58</v>
      </c>
      <c r="N906" s="1">
        <f>(F906*2+31)/2+60</f>
        <v>116.5</v>
      </c>
      <c r="O906" s="1">
        <f>(L906*2+31)/2+5</f>
        <v>70.5</v>
      </c>
      <c r="P906" s="1">
        <f>(M906*2+31)/2+5</f>
        <v>78.5</v>
      </c>
      <c r="Q906" s="1">
        <f>N906*P906</f>
        <v>9145.25</v>
      </c>
      <c r="R906" s="1">
        <f>((H906*2+31)/2+5)*N906</f>
        <v>9378.25</v>
      </c>
      <c r="S906" s="1">
        <f>((J906*2+31)/2+5)*N906</f>
        <v>9145.25</v>
      </c>
      <c r="T906" s="1">
        <v>110.24568795913039</v>
      </c>
      <c r="U906" s="1">
        <f>IF(T906&lt;200, 0, T906)</f>
        <v>0</v>
      </c>
      <c r="V906" s="5">
        <f>U906*O906</f>
        <v>0</v>
      </c>
      <c r="W906" s="2">
        <f>Q906/(constants!$B$1 * constants!$B$2 * (110/250) * AVERAGE(0.8, 1) * 1.5)</f>
        <v>1.4011593068061516</v>
      </c>
      <c r="X906" s="3">
        <v>2.0447777447576976E-2</v>
      </c>
      <c r="Y906" s="1">
        <f>(W906+X906)*O906</f>
        <v>100.22329943988788</v>
      </c>
      <c r="Z906" s="7">
        <v>1.1000000000000001</v>
      </c>
      <c r="AA906" s="7">
        <v>1</v>
      </c>
      <c r="AB906" s="1">
        <f>Y906*Z906*AA906</f>
        <v>110.24562938387668</v>
      </c>
      <c r="AC906" t="str">
        <f>CONCATENATE("https://wiki.52poke.com/wiki/", B906)</f>
        <v>https://wiki.52poke.com/wiki/虫滚泥</v>
      </c>
      <c r="AD906" s="6">
        <f>(T906-AB906)^2</f>
        <v>3.4310603480886102E-9</v>
      </c>
      <c r="AE906" t="str">
        <f>IF(ISNUMBER(SEARCH(AE$1,$D906)),"T","")</f>
        <v/>
      </c>
      <c r="AF906" t="str">
        <f>IF(ISNUMBER(SEARCH(AF$1,$D906)),"T","")</f>
        <v/>
      </c>
      <c r="AG906" t="str">
        <f>IF(ISNUMBER(SEARCH(AG$1,$D906)),"T","")</f>
        <v/>
      </c>
      <c r="AH906" t="str">
        <f>IF(ISNUMBER(SEARCH(AH$1,$D906)),"T","")</f>
        <v/>
      </c>
      <c r="AI906" t="str">
        <f>IF(ISNUMBER(SEARCH(AI$1,$D906)),"T","")</f>
        <v/>
      </c>
      <c r="AJ906" t="str">
        <f>IF(ISNUMBER(SEARCH(AJ$1,$D906)),"T","")</f>
        <v/>
      </c>
      <c r="AK906" t="str">
        <f>IF(ISNUMBER(SEARCH(AK$1,$D906)),"T","")</f>
        <v/>
      </c>
      <c r="AL906" t="str">
        <f>IF(ISNUMBER(SEARCH(AL$1,$D906)),"T","")</f>
        <v/>
      </c>
      <c r="AM906" t="str">
        <f>IF(ISNUMBER(SEARCH(AM$1,$D906)),"T","")</f>
        <v/>
      </c>
      <c r="AN906" t="str">
        <f>IF(ISNUMBER(SEARCH(AN$1,$D906)),"T","")</f>
        <v/>
      </c>
      <c r="AO906" t="str">
        <f>IF(ISNUMBER(SEARCH(AO$1,$D906)),"T","")</f>
        <v/>
      </c>
      <c r="AP906" t="str">
        <f>IF(ISNUMBER(SEARCH(AP$1,$D906)),"T","")</f>
        <v>T</v>
      </c>
      <c r="AQ906" t="str">
        <f>IF(ISNUMBER(SEARCH(AQ$1,$D906)),"T","")</f>
        <v/>
      </c>
      <c r="AR906" t="str">
        <f>IF(ISNUMBER(SEARCH(AR$1,$D906)),"T","")</f>
        <v/>
      </c>
      <c r="AS906" t="str">
        <f>IF(ISNUMBER(SEARCH(AS$1,$D906)),"T","")</f>
        <v/>
      </c>
      <c r="AT906" t="str">
        <f>IF(ISNUMBER(SEARCH(AT$1,$D906)),"T","")</f>
        <v/>
      </c>
      <c r="AU906" t="str">
        <f>IF(ISNUMBER(SEARCH(AU$1,$D906)),"T","")</f>
        <v/>
      </c>
      <c r="AV906" t="str">
        <f>IF(ISNUMBER(SEARCH(AV$1,$D906)),"T","")</f>
        <v/>
      </c>
    </row>
    <row r="907" spans="1:48" x14ac:dyDescent="0.85">
      <c r="A907">
        <v>616</v>
      </c>
      <c r="B907" t="s">
        <v>1368</v>
      </c>
      <c r="C907" t="s">
        <v>1369</v>
      </c>
      <c r="D907" t="s">
        <v>32</v>
      </c>
      <c r="E907">
        <v>5</v>
      </c>
      <c r="F907">
        <v>50</v>
      </c>
      <c r="G907">
        <v>40</v>
      </c>
      <c r="H907">
        <v>85</v>
      </c>
      <c r="I907">
        <v>40</v>
      </c>
      <c r="J907">
        <v>65</v>
      </c>
      <c r="K907">
        <v>25</v>
      </c>
      <c r="L907">
        <f>MAX(G907,I907)</f>
        <v>40</v>
      </c>
      <c r="M907">
        <f>MIN(H907,J907)</f>
        <v>65</v>
      </c>
      <c r="N907" s="1">
        <f>(F907*2+31)/2+60</f>
        <v>125.5</v>
      </c>
      <c r="O907" s="1">
        <f>(L907*2+31)/2+5</f>
        <v>60.5</v>
      </c>
      <c r="P907" s="1">
        <f>(M907*2+31)/2+5</f>
        <v>85.5</v>
      </c>
      <c r="Q907" s="1">
        <f>N907*P907</f>
        <v>10730.25</v>
      </c>
      <c r="R907" s="1">
        <f>((H907*2+31)/2+5)*N907</f>
        <v>13240.25</v>
      </c>
      <c r="S907" s="1">
        <f>((J907*2+31)/2+5)*N907</f>
        <v>10730.25</v>
      </c>
      <c r="T907" s="1">
        <v>110.1956259161323</v>
      </c>
      <c r="U907" s="1">
        <f>IF(T907&lt;200, 0, T907)</f>
        <v>0</v>
      </c>
      <c r="V907" s="5">
        <f>U907*O907</f>
        <v>0</v>
      </c>
      <c r="W907" s="2">
        <f>Q907/(constants!$B$1 * constants!$B$2 * (110/250) * AVERAGE(0.8, 1) * 1.5)</f>
        <v>1.6439998525854087</v>
      </c>
      <c r="X907" s="3">
        <v>1.1831356092282364E-2</v>
      </c>
      <c r="Y907" s="1">
        <f>(W907+X907)*O907</f>
        <v>100.17778812500032</v>
      </c>
      <c r="Z907" s="7">
        <v>1.1000000000000001</v>
      </c>
      <c r="AA907" s="7">
        <v>1</v>
      </c>
      <c r="AB907" s="1">
        <f>Y907*Z907*AA907</f>
        <v>110.19556693750036</v>
      </c>
      <c r="AC907" t="str">
        <f>CONCATENATE("https://wiki.52poke.com/wiki/", B907)</f>
        <v>https://wiki.52poke.com/wiki/小嘴蜗</v>
      </c>
      <c r="AD907" s="6">
        <f>(T907-AB907)^2</f>
        <v>3.4784790256238462E-9</v>
      </c>
      <c r="AE907" t="str">
        <f>IF(ISNUMBER(SEARCH(AE$1,$D907)),"T","")</f>
        <v/>
      </c>
      <c r="AF907" t="str">
        <f>IF(ISNUMBER(SEARCH(AF$1,$D907)),"T","")</f>
        <v/>
      </c>
      <c r="AG907" t="str">
        <f>IF(ISNUMBER(SEARCH(AG$1,$D907)),"T","")</f>
        <v/>
      </c>
      <c r="AH907" t="str">
        <f>IF(ISNUMBER(SEARCH(AH$1,$D907)),"T","")</f>
        <v/>
      </c>
      <c r="AI907" t="str">
        <f>IF(ISNUMBER(SEARCH(AI$1,$D907)),"T","")</f>
        <v/>
      </c>
      <c r="AJ907" t="str">
        <f>IF(ISNUMBER(SEARCH(AJ$1,$D907)),"T","")</f>
        <v/>
      </c>
      <c r="AK907" t="str">
        <f>IF(ISNUMBER(SEARCH(AK$1,$D907)),"T","")</f>
        <v/>
      </c>
      <c r="AL907" t="str">
        <f>IF(ISNUMBER(SEARCH(AL$1,$D907)),"T","")</f>
        <v/>
      </c>
      <c r="AM907" t="str">
        <f>IF(ISNUMBER(SEARCH(AM$1,$D907)),"T","")</f>
        <v/>
      </c>
      <c r="AN907" t="str">
        <f>IF(ISNUMBER(SEARCH(AN$1,$D907)),"T","")</f>
        <v/>
      </c>
      <c r="AO907" t="str">
        <f>IF(ISNUMBER(SEARCH(AO$1,$D907)),"T","")</f>
        <v/>
      </c>
      <c r="AP907" t="str">
        <f>IF(ISNUMBER(SEARCH(AP$1,$D907)),"T","")</f>
        <v>T</v>
      </c>
      <c r="AQ907" t="str">
        <f>IF(ISNUMBER(SEARCH(AQ$1,$D907)),"T","")</f>
        <v/>
      </c>
      <c r="AR907" t="str">
        <f>IF(ISNUMBER(SEARCH(AR$1,$D907)),"T","")</f>
        <v/>
      </c>
      <c r="AS907" t="str">
        <f>IF(ISNUMBER(SEARCH(AS$1,$D907)),"T","")</f>
        <v/>
      </c>
      <c r="AT907" t="str">
        <f>IF(ISNUMBER(SEARCH(AT$1,$D907)),"T","")</f>
        <v/>
      </c>
      <c r="AU907" t="str">
        <f>IF(ISNUMBER(SEARCH(AU$1,$D907)),"T","")</f>
        <v/>
      </c>
      <c r="AV907" t="str">
        <f>IF(ISNUMBER(SEARCH(AV$1,$D907)),"T","")</f>
        <v/>
      </c>
    </row>
    <row r="908" spans="1:48" x14ac:dyDescent="0.85">
      <c r="A908">
        <v>96</v>
      </c>
      <c r="B908" t="s">
        <v>235</v>
      </c>
      <c r="C908" t="s">
        <v>236</v>
      </c>
      <c r="D908" t="s">
        <v>160</v>
      </c>
      <c r="E908">
        <v>1</v>
      </c>
      <c r="F908">
        <v>60</v>
      </c>
      <c r="G908">
        <v>48</v>
      </c>
      <c r="H908">
        <v>45</v>
      </c>
      <c r="I908">
        <v>43</v>
      </c>
      <c r="J908">
        <v>90</v>
      </c>
      <c r="K908">
        <v>42</v>
      </c>
      <c r="L908">
        <f>MAX(G908,I908)</f>
        <v>48</v>
      </c>
      <c r="M908">
        <f>MIN(H908,J908)</f>
        <v>45</v>
      </c>
      <c r="N908" s="1">
        <f>(F908*2+31)/2+60</f>
        <v>135.5</v>
      </c>
      <c r="O908" s="1">
        <f>(L908*2+31)/2+5</f>
        <v>68.5</v>
      </c>
      <c r="P908" s="1">
        <f>(M908*2+31)/2+5</f>
        <v>65.5</v>
      </c>
      <c r="Q908" s="1">
        <f>N908*P908</f>
        <v>8875.25</v>
      </c>
      <c r="R908" s="1">
        <f>((H908*2+31)/2+5)*N908</f>
        <v>8875.25</v>
      </c>
      <c r="S908" s="1">
        <f>((J908*2+31)/2+5)*N908</f>
        <v>14972.75</v>
      </c>
      <c r="T908" s="1">
        <v>109.9526132175057</v>
      </c>
      <c r="U908" s="1">
        <f>IF(T908&lt;200, 0, T908)</f>
        <v>0</v>
      </c>
      <c r="V908" s="5">
        <f>U908*O908</f>
        <v>0</v>
      </c>
      <c r="W908" s="2">
        <f>Q908/(constants!$B$1 * constants!$B$2 * (110/250) * AVERAGE(0.8, 1) * 1.5)</f>
        <v>1.359792147588234</v>
      </c>
      <c r="X908" s="3">
        <v>9.9432245036180422E-2</v>
      </c>
      <c r="Y908" s="1">
        <f>(W908+X908)*O908</f>
        <v>99.956870894772379</v>
      </c>
      <c r="Z908" s="7">
        <v>1.1000000000000001</v>
      </c>
      <c r="AA908" s="7">
        <v>1</v>
      </c>
      <c r="AB908" s="1">
        <f>Y908*Z908*AA908</f>
        <v>109.95255798424962</v>
      </c>
      <c r="AC908" t="str">
        <f>CONCATENATE("https://wiki.52poke.com/wiki/", B908)</f>
        <v>https://wiki.52poke.com/wiki/催眠貘</v>
      </c>
      <c r="AD908" s="6">
        <f>(T908-AB908)^2</f>
        <v>3.050712576895999E-9</v>
      </c>
      <c r="AE908" t="str">
        <f>IF(ISNUMBER(SEARCH(AE$1,$D908)),"T","")</f>
        <v/>
      </c>
      <c r="AF908" t="str">
        <f>IF(ISNUMBER(SEARCH(AF$1,$D908)),"T","")</f>
        <v/>
      </c>
      <c r="AG908" t="str">
        <f>IF(ISNUMBER(SEARCH(AG$1,$D908)),"T","")</f>
        <v/>
      </c>
      <c r="AH908" t="str">
        <f>IF(ISNUMBER(SEARCH(AH$1,$D908)),"T","")</f>
        <v/>
      </c>
      <c r="AI908" t="str">
        <f>IF(ISNUMBER(SEARCH(AI$1,$D908)),"T","")</f>
        <v/>
      </c>
      <c r="AJ908" t="str">
        <f>IF(ISNUMBER(SEARCH(AJ$1,$D908)),"T","")</f>
        <v/>
      </c>
      <c r="AK908" t="str">
        <f>IF(ISNUMBER(SEARCH(AK$1,$D908)),"T","")</f>
        <v/>
      </c>
      <c r="AL908" t="str">
        <f>IF(ISNUMBER(SEARCH(AL$1,$D908)),"T","")</f>
        <v/>
      </c>
      <c r="AM908" t="str">
        <f>IF(ISNUMBER(SEARCH(AM$1,$D908)),"T","")</f>
        <v/>
      </c>
      <c r="AN908" t="str">
        <f>IF(ISNUMBER(SEARCH(AN$1,$D908)),"T","")</f>
        <v/>
      </c>
      <c r="AO908" t="str">
        <f>IF(ISNUMBER(SEARCH(AO$1,$D908)),"T","")</f>
        <v>T</v>
      </c>
      <c r="AP908" t="str">
        <f>IF(ISNUMBER(SEARCH(AP$1,$D908)),"T","")</f>
        <v/>
      </c>
      <c r="AQ908" t="str">
        <f>IF(ISNUMBER(SEARCH(AQ$1,$D908)),"T","")</f>
        <v/>
      </c>
      <c r="AR908" t="str">
        <f>IF(ISNUMBER(SEARCH(AR$1,$D908)),"T","")</f>
        <v/>
      </c>
      <c r="AS908" t="str">
        <f>IF(ISNUMBER(SEARCH(AS$1,$D908)),"T","")</f>
        <v/>
      </c>
      <c r="AT908" t="str">
        <f>IF(ISNUMBER(SEARCH(AT$1,$D908)),"T","")</f>
        <v/>
      </c>
      <c r="AU908" t="str">
        <f>IF(ISNUMBER(SEARCH(AU$1,$D908)),"T","")</f>
        <v/>
      </c>
      <c r="AV908" t="str">
        <f>IF(ISNUMBER(SEARCH(AV$1,$D908)),"T","")</f>
        <v/>
      </c>
    </row>
    <row r="909" spans="1:48" x14ac:dyDescent="0.85">
      <c r="A909">
        <v>782</v>
      </c>
      <c r="B909" t="s">
        <v>1736</v>
      </c>
      <c r="C909" t="s">
        <v>1737</v>
      </c>
      <c r="D909" t="s">
        <v>356</v>
      </c>
      <c r="E909">
        <v>7</v>
      </c>
      <c r="F909">
        <v>45</v>
      </c>
      <c r="G909">
        <v>55</v>
      </c>
      <c r="H909">
        <v>65</v>
      </c>
      <c r="I909">
        <v>45</v>
      </c>
      <c r="J909">
        <v>45</v>
      </c>
      <c r="K909">
        <v>45</v>
      </c>
      <c r="L909">
        <f>MAX(G909,I909)</f>
        <v>55</v>
      </c>
      <c r="M909">
        <f>MIN(H909,J909)</f>
        <v>45</v>
      </c>
      <c r="N909" s="1">
        <f>(F909*2+31)/2+60</f>
        <v>120.5</v>
      </c>
      <c r="O909" s="1">
        <f>(L909*2+31)/2+5</f>
        <v>75.5</v>
      </c>
      <c r="P909" s="1">
        <f>(M909*2+31)/2+5</f>
        <v>65.5</v>
      </c>
      <c r="Q909" s="1">
        <f>N909*P909</f>
        <v>7892.75</v>
      </c>
      <c r="R909" s="1">
        <f>((H909*2+31)/2+5)*N909</f>
        <v>10302.75</v>
      </c>
      <c r="S909" s="1">
        <f>((J909*2+31)/2+5)*N909</f>
        <v>7892.75</v>
      </c>
      <c r="T909" s="1">
        <v>109.93504781574897</v>
      </c>
      <c r="U909" s="1">
        <f>IF(T909&lt;200, 0, T909)</f>
        <v>0</v>
      </c>
      <c r="V909" s="5">
        <f>U909*O909</f>
        <v>0</v>
      </c>
      <c r="W909" s="2">
        <f>Q909/(constants!$B$1 * constants!$B$2 * (110/250) * AVERAGE(0.8, 1) * 1.5)</f>
        <v>1.2092616515452561</v>
      </c>
      <c r="X909" s="3">
        <v>0.11445892253576218</v>
      </c>
      <c r="Y909" s="1">
        <f>(W909+X909)*O909</f>
        <v>99.940903343116887</v>
      </c>
      <c r="Z909" s="7">
        <v>1.1000000000000001</v>
      </c>
      <c r="AA909" s="7">
        <v>1</v>
      </c>
      <c r="AB909" s="1">
        <f>Y909*Z909*AA909</f>
        <v>109.93499367742858</v>
      </c>
      <c r="AC909" t="str">
        <f>CONCATENATE("https://wiki.52poke.com/wiki/", B909)</f>
        <v>https://wiki.52poke.com/wiki/心鳞宝</v>
      </c>
      <c r="AD909" s="6">
        <f>(T909-AB909)^2</f>
        <v>2.9309577350621687E-9</v>
      </c>
      <c r="AE909" t="str">
        <f>IF(ISNUMBER(SEARCH(AE$1,$D909)),"T","")</f>
        <v/>
      </c>
      <c r="AF909" t="str">
        <f>IF(ISNUMBER(SEARCH(AF$1,$D909)),"T","")</f>
        <v/>
      </c>
      <c r="AG909" t="str">
        <f>IF(ISNUMBER(SEARCH(AG$1,$D909)),"T","")</f>
        <v/>
      </c>
      <c r="AH909" t="str">
        <f>IF(ISNUMBER(SEARCH(AH$1,$D909)),"T","")</f>
        <v/>
      </c>
      <c r="AI909" t="str">
        <f>IF(ISNUMBER(SEARCH(AI$1,$D909)),"T","")</f>
        <v/>
      </c>
      <c r="AJ909" t="str">
        <f>IF(ISNUMBER(SEARCH(AJ$1,$D909)),"T","")</f>
        <v/>
      </c>
      <c r="AK909" t="str">
        <f>IF(ISNUMBER(SEARCH(AK$1,$D909)),"T","")</f>
        <v/>
      </c>
      <c r="AL909" t="str">
        <f>IF(ISNUMBER(SEARCH(AL$1,$D909)),"T","")</f>
        <v/>
      </c>
      <c r="AM909" t="str">
        <f>IF(ISNUMBER(SEARCH(AM$1,$D909)),"T","")</f>
        <v/>
      </c>
      <c r="AN909" t="str">
        <f>IF(ISNUMBER(SEARCH(AN$1,$D909)),"T","")</f>
        <v/>
      </c>
      <c r="AO909" t="str">
        <f>IF(ISNUMBER(SEARCH(AO$1,$D909)),"T","")</f>
        <v/>
      </c>
      <c r="AP909" t="str">
        <f>IF(ISNUMBER(SEARCH(AP$1,$D909)),"T","")</f>
        <v/>
      </c>
      <c r="AQ909" t="str">
        <f>IF(ISNUMBER(SEARCH(AQ$1,$D909)),"T","")</f>
        <v/>
      </c>
      <c r="AR909" t="str">
        <f>IF(ISNUMBER(SEARCH(AR$1,$D909)),"T","")</f>
        <v/>
      </c>
      <c r="AS909" t="str">
        <f>IF(ISNUMBER(SEARCH(AS$1,$D909)),"T","")</f>
        <v>T</v>
      </c>
      <c r="AT909" t="str">
        <f>IF(ISNUMBER(SEARCH(AT$1,$D909)),"T","")</f>
        <v/>
      </c>
      <c r="AU909" t="str">
        <f>IF(ISNUMBER(SEARCH(AU$1,$D909)),"T","")</f>
        <v/>
      </c>
      <c r="AV909" t="str">
        <f>IF(ISNUMBER(SEARCH(AV$1,$D909)),"T","")</f>
        <v/>
      </c>
    </row>
    <row r="910" spans="1:48" x14ac:dyDescent="0.85">
      <c r="A910">
        <v>339</v>
      </c>
      <c r="B910" t="s">
        <v>778</v>
      </c>
      <c r="C910" t="s">
        <v>779</v>
      </c>
      <c r="D910" t="s">
        <v>459</v>
      </c>
      <c r="E910">
        <v>3</v>
      </c>
      <c r="F910">
        <v>50</v>
      </c>
      <c r="G910">
        <v>48</v>
      </c>
      <c r="H910">
        <v>43</v>
      </c>
      <c r="I910">
        <v>46</v>
      </c>
      <c r="J910">
        <v>41</v>
      </c>
      <c r="K910">
        <v>60</v>
      </c>
      <c r="L910">
        <f>MAX(G910,I910)</f>
        <v>48</v>
      </c>
      <c r="M910">
        <f>MIN(H910,J910)</f>
        <v>41</v>
      </c>
      <c r="N910" s="1">
        <f>(F910*2+31)/2+60</f>
        <v>125.5</v>
      </c>
      <c r="O910" s="1">
        <f>(L910*2+31)/2+5</f>
        <v>68.5</v>
      </c>
      <c r="P910" s="1">
        <f>(M910*2+31)/2+5</f>
        <v>61.5</v>
      </c>
      <c r="Q910" s="1">
        <f>N910*P910</f>
        <v>7718.25</v>
      </c>
      <c r="R910" s="1">
        <f>((H910*2+31)/2+5)*N910</f>
        <v>7969.25</v>
      </c>
      <c r="S910" s="1">
        <f>((J910*2+31)/2+5)*N910</f>
        <v>7718.25</v>
      </c>
      <c r="T910" s="1">
        <v>109.20672059827641</v>
      </c>
      <c r="U910" s="1">
        <f>IF(T910&lt;200, 0, T910)</f>
        <v>0</v>
      </c>
      <c r="V910" s="5">
        <f>U910*O910</f>
        <v>0</v>
      </c>
      <c r="W910" s="2">
        <f>Q910/(constants!$B$1 * constants!$B$2 * (110/250) * AVERAGE(0.8, 1) * 1.5)</f>
        <v>1.1825262097544167</v>
      </c>
      <c r="X910" s="3">
        <v>0.26679923902285019</v>
      </c>
      <c r="Y910" s="1">
        <f>(W910+X910)*O910</f>
        <v>99.278793241242781</v>
      </c>
      <c r="Z910" s="7">
        <v>1.1000000000000001</v>
      </c>
      <c r="AA910" s="7">
        <v>1</v>
      </c>
      <c r="AB910" s="1">
        <f>Y910*Z910*AA910</f>
        <v>109.20667256536707</v>
      </c>
      <c r="AC910" t="str">
        <f>CONCATENATE("https://wiki.52poke.com/wiki/", B910)</f>
        <v>https://wiki.52poke.com/wiki/泥泥鳅</v>
      </c>
      <c r="AD910" s="6">
        <f>(T910-AB910)^2</f>
        <v>2.3071603790429741E-9</v>
      </c>
      <c r="AE910" t="str">
        <f>IF(ISNUMBER(SEARCH(AE$1,$D910)),"T","")</f>
        <v/>
      </c>
      <c r="AF910" t="str">
        <f>IF(ISNUMBER(SEARCH(AF$1,$D910)),"T","")</f>
        <v/>
      </c>
      <c r="AG910" t="str">
        <f>IF(ISNUMBER(SEARCH(AG$1,$D910)),"T","")</f>
        <v>T</v>
      </c>
      <c r="AH910" t="str">
        <f>IF(ISNUMBER(SEARCH(AH$1,$D910)),"T","")</f>
        <v/>
      </c>
      <c r="AI910" t="str">
        <f>IF(ISNUMBER(SEARCH(AI$1,$D910)),"T","")</f>
        <v/>
      </c>
      <c r="AJ910" t="str">
        <f>IF(ISNUMBER(SEARCH(AJ$1,$D910)),"T","")</f>
        <v/>
      </c>
      <c r="AK910" t="str">
        <f>IF(ISNUMBER(SEARCH(AK$1,$D910)),"T","")</f>
        <v/>
      </c>
      <c r="AL910" t="str">
        <f>IF(ISNUMBER(SEARCH(AL$1,$D910)),"T","")</f>
        <v/>
      </c>
      <c r="AM910" t="str">
        <f>IF(ISNUMBER(SEARCH(AM$1,$D910)),"T","")</f>
        <v>T</v>
      </c>
      <c r="AN910" t="str">
        <f>IF(ISNUMBER(SEARCH(AN$1,$D910)),"T","")</f>
        <v/>
      </c>
      <c r="AO910" t="str">
        <f>IF(ISNUMBER(SEARCH(AO$1,$D910)),"T","")</f>
        <v/>
      </c>
      <c r="AP910" t="str">
        <f>IF(ISNUMBER(SEARCH(AP$1,$D910)),"T","")</f>
        <v/>
      </c>
      <c r="AQ910" t="str">
        <f>IF(ISNUMBER(SEARCH(AQ$1,$D910)),"T","")</f>
        <v/>
      </c>
      <c r="AR910" t="str">
        <f>IF(ISNUMBER(SEARCH(AR$1,$D910)),"T","")</f>
        <v/>
      </c>
      <c r="AS910" t="str">
        <f>IF(ISNUMBER(SEARCH(AS$1,$D910)),"T","")</f>
        <v/>
      </c>
      <c r="AT910" t="str">
        <f>IF(ISNUMBER(SEARCH(AT$1,$D910)),"T","")</f>
        <v/>
      </c>
      <c r="AU910" t="str">
        <f>IF(ISNUMBER(SEARCH(AU$1,$D910)),"T","")</f>
        <v/>
      </c>
      <c r="AV910" t="str">
        <f>IF(ISNUMBER(SEARCH(AV$1,$D910)),"T","")</f>
        <v/>
      </c>
    </row>
    <row r="911" spans="1:48" x14ac:dyDescent="0.85">
      <c r="A911">
        <v>19</v>
      </c>
      <c r="B911" t="s">
        <v>53</v>
      </c>
      <c r="C911" t="s">
        <v>55</v>
      </c>
      <c r="D911" t="s">
        <v>54</v>
      </c>
      <c r="E911">
        <v>1</v>
      </c>
      <c r="F911">
        <v>30</v>
      </c>
      <c r="G911">
        <v>56</v>
      </c>
      <c r="H911">
        <v>35</v>
      </c>
      <c r="I911">
        <v>25</v>
      </c>
      <c r="J911">
        <v>35</v>
      </c>
      <c r="K911">
        <v>72</v>
      </c>
      <c r="L911">
        <f>MAX(G911,I911)</f>
        <v>56</v>
      </c>
      <c r="M911">
        <f>MIN(H911,J911)</f>
        <v>35</v>
      </c>
      <c r="N911" s="1">
        <f>(F911*2+31)/2+60</f>
        <v>105.5</v>
      </c>
      <c r="O911" s="1">
        <f>(L911*2+31)/2+5</f>
        <v>76.5</v>
      </c>
      <c r="P911" s="1">
        <f>(M911*2+31)/2+5</f>
        <v>55.5</v>
      </c>
      <c r="Q911" s="1">
        <f>N911*P911</f>
        <v>5855.25</v>
      </c>
      <c r="R911" s="1">
        <f>((H911*2+31)/2+5)*N911</f>
        <v>5855.25</v>
      </c>
      <c r="S911" s="1">
        <f>((J911*2+31)/2+5)*N911</f>
        <v>5855.25</v>
      </c>
      <c r="T911" s="1">
        <v>109.0540084119524</v>
      </c>
      <c r="U911" s="1">
        <f>IF(T911&lt;200, 0, T911)</f>
        <v>0</v>
      </c>
      <c r="V911" s="5">
        <f>U911*O911</f>
        <v>0</v>
      </c>
      <c r="W911" s="2">
        <f>Q911/(constants!$B$1 * constants!$B$2 * (110/250) * AVERAGE(0.8, 1) * 1.5)</f>
        <v>0.89709281115078532</v>
      </c>
      <c r="X911" s="3">
        <v>0.39885451763581459</v>
      </c>
      <c r="Y911" s="1">
        <f>(W911+X911)*O911</f>
        <v>99.139970652174895</v>
      </c>
      <c r="Z911" s="7">
        <v>1.1000000000000001</v>
      </c>
      <c r="AA911" s="7">
        <v>1</v>
      </c>
      <c r="AB911" s="1">
        <f>Y911*Z911*AA911</f>
        <v>109.0539677173924</v>
      </c>
      <c r="AC911" t="str">
        <f>CONCATENATE("https://wiki.52poke.com/wiki/", B911)</f>
        <v>https://wiki.52poke.com/wiki/小拉达</v>
      </c>
      <c r="AD911" s="6">
        <f>(T911-AB911)^2</f>
        <v>1.6560472135211983E-9</v>
      </c>
      <c r="AE911" t="str">
        <f>IF(ISNUMBER(SEARCH(AE$1,$D911)),"T","")</f>
        <v>T</v>
      </c>
      <c r="AF911" t="str">
        <f>IF(ISNUMBER(SEARCH(AF$1,$D911)),"T","")</f>
        <v/>
      </c>
      <c r="AG911" t="str">
        <f>IF(ISNUMBER(SEARCH(AG$1,$D911)),"T","")</f>
        <v/>
      </c>
      <c r="AH911" t="str">
        <f>IF(ISNUMBER(SEARCH(AH$1,$D911)),"T","")</f>
        <v/>
      </c>
      <c r="AI911" t="str">
        <f>IF(ISNUMBER(SEARCH(AI$1,$D911)),"T","")</f>
        <v/>
      </c>
      <c r="AJ911" t="str">
        <f>IF(ISNUMBER(SEARCH(AJ$1,$D911)),"T","")</f>
        <v/>
      </c>
      <c r="AK911" t="str">
        <f>IF(ISNUMBER(SEARCH(AK$1,$D911)),"T","")</f>
        <v/>
      </c>
      <c r="AL911" t="str">
        <f>IF(ISNUMBER(SEARCH(AL$1,$D911)),"T","")</f>
        <v/>
      </c>
      <c r="AM911" t="str">
        <f>IF(ISNUMBER(SEARCH(AM$1,$D911)),"T","")</f>
        <v/>
      </c>
      <c r="AN911" t="str">
        <f>IF(ISNUMBER(SEARCH(AN$1,$D911)),"T","")</f>
        <v/>
      </c>
      <c r="AO911" t="str">
        <f>IF(ISNUMBER(SEARCH(AO$1,$D911)),"T","")</f>
        <v/>
      </c>
      <c r="AP911" t="str">
        <f>IF(ISNUMBER(SEARCH(AP$1,$D911)),"T","")</f>
        <v/>
      </c>
      <c r="AQ911" t="str">
        <f>IF(ISNUMBER(SEARCH(AQ$1,$D911)),"T","")</f>
        <v/>
      </c>
      <c r="AR911" t="str">
        <f>IF(ISNUMBER(SEARCH(AR$1,$D911)),"T","")</f>
        <v/>
      </c>
      <c r="AS911" t="str">
        <f>IF(ISNUMBER(SEARCH(AS$1,$D911)),"T","")</f>
        <v/>
      </c>
      <c r="AT911" t="str">
        <f>IF(ISNUMBER(SEARCH(AT$1,$D911)),"T","")</f>
        <v>T</v>
      </c>
      <c r="AU911" t="str">
        <f>IF(ISNUMBER(SEARCH(AU$1,$D911)),"T","")</f>
        <v/>
      </c>
      <c r="AV911" t="str">
        <f>IF(ISNUMBER(SEARCH(AV$1,$D911)),"T","")</f>
        <v/>
      </c>
    </row>
    <row r="912" spans="1:48" x14ac:dyDescent="0.85">
      <c r="A912">
        <v>355</v>
      </c>
      <c r="B912" t="s">
        <v>813</v>
      </c>
      <c r="C912" t="s">
        <v>814</v>
      </c>
      <c r="D912" t="s">
        <v>470</v>
      </c>
      <c r="E912">
        <v>3</v>
      </c>
      <c r="F912">
        <v>20</v>
      </c>
      <c r="G912">
        <v>40</v>
      </c>
      <c r="H912">
        <v>90</v>
      </c>
      <c r="I912">
        <v>30</v>
      </c>
      <c r="J912">
        <v>90</v>
      </c>
      <c r="K912">
        <v>25</v>
      </c>
      <c r="L912">
        <f>MAX(G912,I912)</f>
        <v>40</v>
      </c>
      <c r="M912">
        <f>MIN(H912,J912)</f>
        <v>90</v>
      </c>
      <c r="N912" s="1">
        <f>(F912*2+31)/2+60</f>
        <v>95.5</v>
      </c>
      <c r="O912" s="1">
        <f>(L912*2+31)/2+5</f>
        <v>60.5</v>
      </c>
      <c r="P912" s="1">
        <f>(M912*2+31)/2+5</f>
        <v>110.5</v>
      </c>
      <c r="Q912" s="1">
        <f>N912*P912</f>
        <v>10552.75</v>
      </c>
      <c r="R912" s="1">
        <f>((H912*2+31)/2+5)*N912</f>
        <v>10552.75</v>
      </c>
      <c r="S912" s="1">
        <f>((J912*2+31)/2+5)*N912</f>
        <v>10552.75</v>
      </c>
      <c r="T912" s="1">
        <v>108.57184765971385</v>
      </c>
      <c r="U912" s="1">
        <f>IF(T912&lt;200, 0, T912)</f>
        <v>0</v>
      </c>
      <c r="V912" s="5">
        <f>U912*O912</f>
        <v>0</v>
      </c>
      <c r="W912" s="2">
        <f>Q912/(constants!$B$1 * constants!$B$2 * (110/250) * AVERAGE(0.8, 1) * 1.5)</f>
        <v>1.616804775692148</v>
      </c>
      <c r="X912" s="3">
        <v>1.4627074896996106E-2</v>
      </c>
      <c r="Y912" s="1">
        <f>(W912+X912)*O912</f>
        <v>98.70162696064321</v>
      </c>
      <c r="Z912" s="7">
        <v>1.1000000000000001</v>
      </c>
      <c r="AA912" s="7">
        <v>1</v>
      </c>
      <c r="AB912" s="1">
        <f>Y912*Z912*AA912</f>
        <v>108.57178965670754</v>
      </c>
      <c r="AC912" t="str">
        <f>CONCATENATE("https://wiki.52poke.com/wiki/", B912)</f>
        <v>https://wiki.52poke.com/wiki/夜巡灵</v>
      </c>
      <c r="AD912" s="6">
        <f>(T912-AB912)^2</f>
        <v>3.3643487417169606E-9</v>
      </c>
      <c r="AE912" t="str">
        <f>IF(ISNUMBER(SEARCH(AE$1,$D912)),"T","")</f>
        <v/>
      </c>
      <c r="AF912" t="str">
        <f>IF(ISNUMBER(SEARCH(AF$1,$D912)),"T","")</f>
        <v/>
      </c>
      <c r="AG912" t="str">
        <f>IF(ISNUMBER(SEARCH(AG$1,$D912)),"T","")</f>
        <v/>
      </c>
      <c r="AH912" t="str">
        <f>IF(ISNUMBER(SEARCH(AH$1,$D912)),"T","")</f>
        <v/>
      </c>
      <c r="AI912" t="str">
        <f>IF(ISNUMBER(SEARCH(AI$1,$D912)),"T","")</f>
        <v/>
      </c>
      <c r="AJ912" t="str">
        <f>IF(ISNUMBER(SEARCH(AJ$1,$D912)),"T","")</f>
        <v/>
      </c>
      <c r="AK912" t="str">
        <f>IF(ISNUMBER(SEARCH(AK$1,$D912)),"T","")</f>
        <v/>
      </c>
      <c r="AL912" t="str">
        <f>IF(ISNUMBER(SEARCH(AL$1,$D912)),"T","")</f>
        <v/>
      </c>
      <c r="AM912" t="str">
        <f>IF(ISNUMBER(SEARCH(AM$1,$D912)),"T","")</f>
        <v/>
      </c>
      <c r="AN912" t="str">
        <f>IF(ISNUMBER(SEARCH(AN$1,$D912)),"T","")</f>
        <v/>
      </c>
      <c r="AO912" t="str">
        <f>IF(ISNUMBER(SEARCH(AO$1,$D912)),"T","")</f>
        <v/>
      </c>
      <c r="AP912" t="str">
        <f>IF(ISNUMBER(SEARCH(AP$1,$D912)),"T","")</f>
        <v/>
      </c>
      <c r="AQ912" t="str">
        <f>IF(ISNUMBER(SEARCH(AQ$1,$D912)),"T","")</f>
        <v/>
      </c>
      <c r="AR912" t="str">
        <f>IF(ISNUMBER(SEARCH(AR$1,$D912)),"T","")</f>
        <v>T</v>
      </c>
      <c r="AS912" t="str">
        <f>IF(ISNUMBER(SEARCH(AS$1,$D912)),"T","")</f>
        <v/>
      </c>
      <c r="AT912" t="str">
        <f>IF(ISNUMBER(SEARCH(AT$1,$D912)),"T","")</f>
        <v/>
      </c>
      <c r="AU912" t="str">
        <f>IF(ISNUMBER(SEARCH(AU$1,$D912)),"T","")</f>
        <v/>
      </c>
      <c r="AV912" t="str">
        <f>IF(ISNUMBER(SEARCH(AV$1,$D912)),"T","")</f>
        <v/>
      </c>
    </row>
    <row r="913" spans="1:48" x14ac:dyDescent="0.85">
      <c r="A913">
        <v>132</v>
      </c>
      <c r="B913" t="s">
        <v>320</v>
      </c>
      <c r="C913" t="s">
        <v>321</v>
      </c>
      <c r="D913" t="s">
        <v>265</v>
      </c>
      <c r="E913">
        <v>1</v>
      </c>
      <c r="F913">
        <v>48</v>
      </c>
      <c r="G913">
        <v>48</v>
      </c>
      <c r="H913">
        <v>48</v>
      </c>
      <c r="I913">
        <v>48</v>
      </c>
      <c r="J913">
        <v>48</v>
      </c>
      <c r="K913">
        <v>48</v>
      </c>
      <c r="L913">
        <f>MAX(G913,I913)</f>
        <v>48</v>
      </c>
      <c r="M913">
        <f>MIN(H913,J913)</f>
        <v>48</v>
      </c>
      <c r="N913" s="1">
        <f>(F913*2+31)/2+60</f>
        <v>123.5</v>
      </c>
      <c r="O913" s="1">
        <f>(L913*2+31)/2+5</f>
        <v>68.5</v>
      </c>
      <c r="P913" s="1">
        <f>(M913*2+31)/2+5</f>
        <v>68.5</v>
      </c>
      <c r="Q913" s="1">
        <f>N913*P913</f>
        <v>8459.75</v>
      </c>
      <c r="R913" s="1">
        <f>((H913*2+31)/2+5)*N913</f>
        <v>8459.75</v>
      </c>
      <c r="S913" s="1">
        <f>((J913*2+31)/2+5)*N913</f>
        <v>8459.75</v>
      </c>
      <c r="T913" s="1">
        <v>108.25755576084762</v>
      </c>
      <c r="U913" s="1">
        <f>IF(T913&lt;200, 0, T913)</f>
        <v>0</v>
      </c>
      <c r="V913" s="5">
        <f>U913*O913</f>
        <v>0</v>
      </c>
      <c r="W913" s="2">
        <f>Q913/(constants!$B$1 * constants!$B$2 * (110/250) * AVERAGE(0.8, 1) * 1.5)</f>
        <v>1.296132685902883</v>
      </c>
      <c r="X913" s="3">
        <v>0.14059595528316382</v>
      </c>
      <c r="Y913" s="1">
        <f>(W913+X913)*O913</f>
        <v>98.415911921244216</v>
      </c>
      <c r="Z913" s="7">
        <v>1.1000000000000001</v>
      </c>
      <c r="AA913" s="7">
        <v>1</v>
      </c>
      <c r="AB913" s="1">
        <f>Y913*Z913*AA913</f>
        <v>108.25750311336864</v>
      </c>
      <c r="AC913" t="str">
        <f>CONCATENATE("https://wiki.52poke.com/wiki/", B913)</f>
        <v>https://wiki.52poke.com/wiki/百变怪</v>
      </c>
      <c r="AD913" s="6">
        <f>(T913-AB913)^2</f>
        <v>2.7717570430354869E-9</v>
      </c>
      <c r="AE913" t="str">
        <f>IF(ISNUMBER(SEARCH(AE$1,$D913)),"T","")</f>
        <v>T</v>
      </c>
      <c r="AF913" t="str">
        <f>IF(ISNUMBER(SEARCH(AF$1,$D913)),"T","")</f>
        <v/>
      </c>
      <c r="AG913" t="str">
        <f>IF(ISNUMBER(SEARCH(AG$1,$D913)),"T","")</f>
        <v/>
      </c>
      <c r="AH913" t="str">
        <f>IF(ISNUMBER(SEARCH(AH$1,$D913)),"T","")</f>
        <v/>
      </c>
      <c r="AI913" t="str">
        <f>IF(ISNUMBER(SEARCH(AI$1,$D913)),"T","")</f>
        <v/>
      </c>
      <c r="AJ913" t="str">
        <f>IF(ISNUMBER(SEARCH(AJ$1,$D913)),"T","")</f>
        <v/>
      </c>
      <c r="AK913" t="str">
        <f>IF(ISNUMBER(SEARCH(AK$1,$D913)),"T","")</f>
        <v/>
      </c>
      <c r="AL913" t="str">
        <f>IF(ISNUMBER(SEARCH(AL$1,$D913)),"T","")</f>
        <v/>
      </c>
      <c r="AM913" t="str">
        <f>IF(ISNUMBER(SEARCH(AM$1,$D913)),"T","")</f>
        <v/>
      </c>
      <c r="AN913" t="str">
        <f>IF(ISNUMBER(SEARCH(AN$1,$D913)),"T","")</f>
        <v/>
      </c>
      <c r="AO913" t="str">
        <f>IF(ISNUMBER(SEARCH(AO$1,$D913)),"T","")</f>
        <v/>
      </c>
      <c r="AP913" t="str">
        <f>IF(ISNUMBER(SEARCH(AP$1,$D913)),"T","")</f>
        <v/>
      </c>
      <c r="AQ913" t="str">
        <f>IF(ISNUMBER(SEARCH(AQ$1,$D913)),"T","")</f>
        <v/>
      </c>
      <c r="AR913" t="str">
        <f>IF(ISNUMBER(SEARCH(AR$1,$D913)),"T","")</f>
        <v/>
      </c>
      <c r="AS913" t="str">
        <f>IF(ISNUMBER(SEARCH(AS$1,$D913)),"T","")</f>
        <v/>
      </c>
      <c r="AT913" t="str">
        <f>IF(ISNUMBER(SEARCH(AT$1,$D913)),"T","")</f>
        <v/>
      </c>
      <c r="AU913" t="str">
        <f>IF(ISNUMBER(SEARCH(AU$1,$D913)),"T","")</f>
        <v/>
      </c>
      <c r="AV913" t="str">
        <f>IF(ISNUMBER(SEARCH(AV$1,$D913)),"T","")</f>
        <v/>
      </c>
    </row>
    <row r="914" spans="1:48" x14ac:dyDescent="0.85">
      <c r="A914">
        <v>762</v>
      </c>
      <c r="B914" t="s">
        <v>1692</v>
      </c>
      <c r="C914" t="s">
        <v>1693</v>
      </c>
      <c r="D914" t="s">
        <v>280</v>
      </c>
      <c r="E914">
        <v>7</v>
      </c>
      <c r="F914">
        <v>52</v>
      </c>
      <c r="G914">
        <v>40</v>
      </c>
      <c r="H914">
        <v>48</v>
      </c>
      <c r="I914">
        <v>40</v>
      </c>
      <c r="J914">
        <v>48</v>
      </c>
      <c r="K914">
        <v>62</v>
      </c>
      <c r="L914">
        <f>MAX(G914,I914)</f>
        <v>40</v>
      </c>
      <c r="M914">
        <f>MIN(H914,J914)</f>
        <v>48</v>
      </c>
      <c r="N914" s="1">
        <f>(F914*2+31)/2+60</f>
        <v>127.5</v>
      </c>
      <c r="O914" s="1">
        <f>(L914*2+31)/2+5</f>
        <v>60.5</v>
      </c>
      <c r="P914" s="1">
        <f>(M914*2+31)/2+5</f>
        <v>68.5</v>
      </c>
      <c r="Q914" s="1">
        <f>N914*P914</f>
        <v>8733.75</v>
      </c>
      <c r="R914" s="1">
        <f>((H914*2+31)/2+5)*N914</f>
        <v>8733.75</v>
      </c>
      <c r="S914" s="1">
        <f>((J914*2+31)/2+5)*N914</f>
        <v>8733.75</v>
      </c>
      <c r="T914" s="1">
        <v>108.06799742433701</v>
      </c>
      <c r="U914" s="1">
        <f>IF(T914&lt;200, 0, T914)</f>
        <v>0</v>
      </c>
      <c r="V914" s="5">
        <f>U914*O914</f>
        <v>0</v>
      </c>
      <c r="W914" s="2">
        <f>Q914/(constants!$B$1 * constants!$B$2 * (110/250) * AVERAGE(0.8, 1) * 1.5)</f>
        <v>1.3381126919240289</v>
      </c>
      <c r="X914" s="3">
        <v>0.28574830611402435</v>
      </c>
      <c r="Y914" s="1">
        <f>(W914+X914)*O914</f>
        <v>98.243590381302212</v>
      </c>
      <c r="Z914" s="7">
        <v>1.1000000000000001</v>
      </c>
      <c r="AA914" s="7">
        <v>1</v>
      </c>
      <c r="AB914" s="1">
        <f>Y914*Z914*AA914</f>
        <v>108.06794941943244</v>
      </c>
      <c r="AC914" t="str">
        <f>CONCATENATE("https://wiki.52poke.com/wiki/", B914)</f>
        <v>https://wiki.52poke.com/wiki/甜舞妮</v>
      </c>
      <c r="AD914" s="6">
        <f>(T914-AB914)^2</f>
        <v>2.3044708628300596E-9</v>
      </c>
      <c r="AE914" t="str">
        <f>IF(ISNUMBER(SEARCH(AE$1,$D914)),"T","")</f>
        <v/>
      </c>
      <c r="AF914" t="str">
        <f>IF(ISNUMBER(SEARCH(AF$1,$D914)),"T","")</f>
        <v/>
      </c>
      <c r="AG914" t="str">
        <f>IF(ISNUMBER(SEARCH(AG$1,$D914)),"T","")</f>
        <v/>
      </c>
      <c r="AH914" t="str">
        <f>IF(ISNUMBER(SEARCH(AH$1,$D914)),"T","")</f>
        <v>T</v>
      </c>
      <c r="AI914" t="str">
        <f>IF(ISNUMBER(SEARCH(AI$1,$D914)),"T","")</f>
        <v/>
      </c>
      <c r="AJ914" t="str">
        <f>IF(ISNUMBER(SEARCH(AJ$1,$D914)),"T","")</f>
        <v/>
      </c>
      <c r="AK914" t="str">
        <f>IF(ISNUMBER(SEARCH(AK$1,$D914)),"T","")</f>
        <v/>
      </c>
      <c r="AL914" t="str">
        <f>IF(ISNUMBER(SEARCH(AL$1,$D914)),"T","")</f>
        <v/>
      </c>
      <c r="AM914" t="str">
        <f>IF(ISNUMBER(SEARCH(AM$1,$D914)),"T","")</f>
        <v/>
      </c>
      <c r="AN914" t="str">
        <f>IF(ISNUMBER(SEARCH(AN$1,$D914)),"T","")</f>
        <v/>
      </c>
      <c r="AO914" t="str">
        <f>IF(ISNUMBER(SEARCH(AO$1,$D914)),"T","")</f>
        <v/>
      </c>
      <c r="AP914" t="str">
        <f>IF(ISNUMBER(SEARCH(AP$1,$D914)),"T","")</f>
        <v/>
      </c>
      <c r="AQ914" t="str">
        <f>IF(ISNUMBER(SEARCH(AQ$1,$D914)),"T","")</f>
        <v/>
      </c>
      <c r="AR914" t="str">
        <f>IF(ISNUMBER(SEARCH(AR$1,$D914)),"T","")</f>
        <v/>
      </c>
      <c r="AS914" t="str">
        <f>IF(ISNUMBER(SEARCH(AS$1,$D914)),"T","")</f>
        <v/>
      </c>
      <c r="AT914" t="str">
        <f>IF(ISNUMBER(SEARCH(AT$1,$D914)),"T","")</f>
        <v/>
      </c>
      <c r="AU914" t="str">
        <f>IF(ISNUMBER(SEARCH(AU$1,$D914)),"T","")</f>
        <v/>
      </c>
      <c r="AV914" t="str">
        <f>IF(ISNUMBER(SEARCH(AV$1,$D914)),"T","")</f>
        <v/>
      </c>
    </row>
    <row r="915" spans="1:48" x14ac:dyDescent="0.85">
      <c r="A915">
        <v>218</v>
      </c>
      <c r="B915" t="s">
        <v>514</v>
      </c>
      <c r="C915" t="s">
        <v>515</v>
      </c>
      <c r="D915" t="s">
        <v>17</v>
      </c>
      <c r="E915">
        <v>2</v>
      </c>
      <c r="F915">
        <v>40</v>
      </c>
      <c r="G915">
        <v>40</v>
      </c>
      <c r="H915">
        <v>40</v>
      </c>
      <c r="I915">
        <v>70</v>
      </c>
      <c r="J915">
        <v>40</v>
      </c>
      <c r="K915">
        <v>20</v>
      </c>
      <c r="L915">
        <f>MAX(G915,I915)</f>
        <v>70</v>
      </c>
      <c r="M915">
        <f>MIN(H915,J915)</f>
        <v>40</v>
      </c>
      <c r="N915" s="1">
        <f>(F915*2+31)/2+60</f>
        <v>115.5</v>
      </c>
      <c r="O915" s="1">
        <f>(L915*2+31)/2+5</f>
        <v>90.5</v>
      </c>
      <c r="P915" s="1">
        <f>(M915*2+31)/2+5</f>
        <v>60.5</v>
      </c>
      <c r="Q915" s="1">
        <f>N915*P915</f>
        <v>6987.75</v>
      </c>
      <c r="R915" s="1">
        <f>((H915*2+31)/2+5)*N915</f>
        <v>6987.75</v>
      </c>
      <c r="S915" s="1">
        <f>((J915*2+31)/2+5)*N915</f>
        <v>6987.75</v>
      </c>
      <c r="T915" s="1">
        <v>107.75660290578593</v>
      </c>
      <c r="U915" s="1">
        <f>IF(T915&lt;200, 0, T915)</f>
        <v>0</v>
      </c>
      <c r="V915" s="5">
        <f>U915*O915</f>
        <v>0</v>
      </c>
      <c r="W915" s="2">
        <f>Q915/(constants!$B$1 * constants!$B$2 * (110/250) * AVERAGE(0.8, 1) * 1.5)</f>
        <v>1.0706050623148284</v>
      </c>
      <c r="X915" s="3">
        <v>1.1831356092282364E-2</v>
      </c>
      <c r="Y915" s="1">
        <f>(W915+X915)*O915</f>
        <v>97.960495865843512</v>
      </c>
      <c r="Z915" s="7">
        <v>1.1000000000000001</v>
      </c>
      <c r="AA915" s="7">
        <v>1</v>
      </c>
      <c r="AB915" s="1">
        <f>Y915*Z915*AA915</f>
        <v>107.75654545242787</v>
      </c>
      <c r="AC915" t="str">
        <f>CONCATENATE("https://wiki.52poke.com/wiki/", B915)</f>
        <v>https://wiki.52poke.com/wiki/熔岩虫</v>
      </c>
      <c r="AD915" s="6">
        <f>(T915-AB915)^2</f>
        <v>3.3008883516000395E-9</v>
      </c>
      <c r="AE915" t="str">
        <f>IF(ISNUMBER(SEARCH(AE$1,$D915)),"T","")</f>
        <v/>
      </c>
      <c r="AF915" t="str">
        <f>IF(ISNUMBER(SEARCH(AF$1,$D915)),"T","")</f>
        <v>T</v>
      </c>
      <c r="AG915" t="str">
        <f>IF(ISNUMBER(SEARCH(AG$1,$D915)),"T","")</f>
        <v/>
      </c>
      <c r="AH915" t="str">
        <f>IF(ISNUMBER(SEARCH(AH$1,$D915)),"T","")</f>
        <v/>
      </c>
      <c r="AI915" t="str">
        <f>IF(ISNUMBER(SEARCH(AI$1,$D915)),"T","")</f>
        <v/>
      </c>
      <c r="AJ915" t="str">
        <f>IF(ISNUMBER(SEARCH(AJ$1,$D915)),"T","")</f>
        <v/>
      </c>
      <c r="AK915" t="str">
        <f>IF(ISNUMBER(SEARCH(AK$1,$D915)),"T","")</f>
        <v/>
      </c>
      <c r="AL915" t="str">
        <f>IF(ISNUMBER(SEARCH(AL$1,$D915)),"T","")</f>
        <v/>
      </c>
      <c r="AM915" t="str">
        <f>IF(ISNUMBER(SEARCH(AM$1,$D915)),"T","")</f>
        <v/>
      </c>
      <c r="AN915" t="str">
        <f>IF(ISNUMBER(SEARCH(AN$1,$D915)),"T","")</f>
        <v/>
      </c>
      <c r="AO915" t="str">
        <f>IF(ISNUMBER(SEARCH(AO$1,$D915)),"T","")</f>
        <v/>
      </c>
      <c r="AP915" t="str">
        <f>IF(ISNUMBER(SEARCH(AP$1,$D915)),"T","")</f>
        <v/>
      </c>
      <c r="AQ915" t="str">
        <f>IF(ISNUMBER(SEARCH(AQ$1,$D915)),"T","")</f>
        <v/>
      </c>
      <c r="AR915" t="str">
        <f>IF(ISNUMBER(SEARCH(AR$1,$D915)),"T","")</f>
        <v/>
      </c>
      <c r="AS915" t="str">
        <f>IF(ISNUMBER(SEARCH(AS$1,$D915)),"T","")</f>
        <v/>
      </c>
      <c r="AT915" t="str">
        <f>IF(ISNUMBER(SEARCH(AT$1,$D915)),"T","")</f>
        <v/>
      </c>
      <c r="AU915" t="str">
        <f>IF(ISNUMBER(SEARCH(AU$1,$D915)),"T","")</f>
        <v/>
      </c>
      <c r="AV915" t="str">
        <f>IF(ISNUMBER(SEARCH(AV$1,$D915)),"T","")</f>
        <v/>
      </c>
    </row>
    <row r="916" spans="1:48" x14ac:dyDescent="0.85">
      <c r="A916">
        <v>50</v>
      </c>
      <c r="B916" t="s">
        <v>127</v>
      </c>
      <c r="C916" t="s">
        <v>129</v>
      </c>
      <c r="D916" t="s">
        <v>128</v>
      </c>
      <c r="E916">
        <v>1</v>
      </c>
      <c r="F916">
        <v>10</v>
      </c>
      <c r="G916">
        <v>55</v>
      </c>
      <c r="H916">
        <v>25</v>
      </c>
      <c r="I916">
        <v>35</v>
      </c>
      <c r="J916">
        <v>45</v>
      </c>
      <c r="K916">
        <v>95</v>
      </c>
      <c r="L916">
        <f>MAX(G916,I916)</f>
        <v>55</v>
      </c>
      <c r="M916">
        <f>MIN(H916,J916)</f>
        <v>25</v>
      </c>
      <c r="N916" s="1">
        <f>(F916*2+31)/2+60</f>
        <v>85.5</v>
      </c>
      <c r="O916" s="1">
        <f>(L916*2+31)/2+5</f>
        <v>75.5</v>
      </c>
      <c r="P916" s="1">
        <f>(M916*2+31)/2+5</f>
        <v>45.5</v>
      </c>
      <c r="Q916" s="1">
        <f>N916*P916</f>
        <v>3890.25</v>
      </c>
      <c r="R916" s="1">
        <f>((H916*2+31)/2+5)*N916</f>
        <v>3890.25</v>
      </c>
      <c r="S916" s="1">
        <f>((J916*2+31)/2+5)*N916</f>
        <v>5600.25</v>
      </c>
      <c r="T916" s="1">
        <v>107.3625241602435</v>
      </c>
      <c r="U916" s="1">
        <f>IF(T916&lt;200, 0, T916)</f>
        <v>0</v>
      </c>
      <c r="V916" s="5">
        <f>U916*O916</f>
        <v>0</v>
      </c>
      <c r="W916" s="2">
        <f>Q916/(constants!$B$1 * constants!$B$2 * (110/250) * AVERAGE(0.8, 1) * 1.5)</f>
        <v>0.59603181906482938</v>
      </c>
      <c r="X916" s="3">
        <v>0.69671348468060712</v>
      </c>
      <c r="Y916" s="1">
        <f>(W916+X916)*O916</f>
        <v>97.602270432780443</v>
      </c>
      <c r="Z916" s="7">
        <v>1.1000000000000001</v>
      </c>
      <c r="AA916" s="7">
        <v>1</v>
      </c>
      <c r="AB916" s="1">
        <f>Y916*Z916*AA916</f>
        <v>107.36249747605849</v>
      </c>
      <c r="AC916" t="str">
        <f>CONCATENATE("https://wiki.52poke.com/wiki/", B916)</f>
        <v>https://wiki.52poke.com/wiki/地鼠</v>
      </c>
      <c r="AD916" s="6">
        <f>(T916-AB916)^2</f>
        <v>7.1204572922460476E-10</v>
      </c>
      <c r="AE916" t="str">
        <f>IF(ISNUMBER(SEARCH(AE$1,$D916)),"T","")</f>
        <v/>
      </c>
      <c r="AF916" t="str">
        <f>IF(ISNUMBER(SEARCH(AF$1,$D916)),"T","")</f>
        <v/>
      </c>
      <c r="AG916" t="str">
        <f>IF(ISNUMBER(SEARCH(AG$1,$D916)),"T","")</f>
        <v/>
      </c>
      <c r="AH916" t="str">
        <f>IF(ISNUMBER(SEARCH(AH$1,$D916)),"T","")</f>
        <v/>
      </c>
      <c r="AI916" t="str">
        <f>IF(ISNUMBER(SEARCH(AI$1,$D916)),"T","")</f>
        <v/>
      </c>
      <c r="AJ916" t="str">
        <f>IF(ISNUMBER(SEARCH(AJ$1,$D916)),"T","")</f>
        <v/>
      </c>
      <c r="AK916" t="str">
        <f>IF(ISNUMBER(SEARCH(AK$1,$D916)),"T","")</f>
        <v/>
      </c>
      <c r="AL916" t="str">
        <f>IF(ISNUMBER(SEARCH(AL$1,$D916)),"T","")</f>
        <v/>
      </c>
      <c r="AM916" t="str">
        <f>IF(ISNUMBER(SEARCH(AM$1,$D916)),"T","")</f>
        <v>T</v>
      </c>
      <c r="AN916" t="str">
        <f>IF(ISNUMBER(SEARCH(AN$1,$D916)),"T","")</f>
        <v/>
      </c>
      <c r="AO916" t="str">
        <f>IF(ISNUMBER(SEARCH(AO$1,$D916)),"T","")</f>
        <v/>
      </c>
      <c r="AP916" t="str">
        <f>IF(ISNUMBER(SEARCH(AP$1,$D916)),"T","")</f>
        <v/>
      </c>
      <c r="AQ916" t="str">
        <f>IF(ISNUMBER(SEARCH(AQ$1,$D916)),"T","")</f>
        <v/>
      </c>
      <c r="AR916" t="str">
        <f>IF(ISNUMBER(SEARCH(AR$1,$D916)),"T","")</f>
        <v/>
      </c>
      <c r="AS916" t="str">
        <f>IF(ISNUMBER(SEARCH(AS$1,$D916)),"T","")</f>
        <v/>
      </c>
      <c r="AT916" t="str">
        <f>IF(ISNUMBER(SEARCH(AT$1,$D916)),"T","")</f>
        <v/>
      </c>
      <c r="AU916" t="str">
        <f>IF(ISNUMBER(SEARCH(AU$1,$D916)),"T","")</f>
        <v>T</v>
      </c>
      <c r="AV916" t="str">
        <f>IF(ISNUMBER(SEARCH(AV$1,$D916)),"T","")</f>
        <v/>
      </c>
    </row>
    <row r="917" spans="1:48" x14ac:dyDescent="0.85">
      <c r="A917">
        <v>281</v>
      </c>
      <c r="B917" t="s">
        <v>650</v>
      </c>
      <c r="C917" t="s">
        <v>651</v>
      </c>
      <c r="D917" t="s">
        <v>193</v>
      </c>
      <c r="E917">
        <v>3</v>
      </c>
      <c r="F917">
        <v>38</v>
      </c>
      <c r="G917">
        <v>35</v>
      </c>
      <c r="H917">
        <v>35</v>
      </c>
      <c r="I917">
        <v>65</v>
      </c>
      <c r="J917">
        <v>55</v>
      </c>
      <c r="K917">
        <v>50</v>
      </c>
      <c r="L917">
        <f>MAX(G917,I917)</f>
        <v>65</v>
      </c>
      <c r="M917">
        <f>MIN(H917,J917)</f>
        <v>35</v>
      </c>
      <c r="N917" s="1">
        <f>(F917*2+31)/2+60</f>
        <v>113.5</v>
      </c>
      <c r="O917" s="1">
        <f>(L917*2+31)/2+5</f>
        <v>85.5</v>
      </c>
      <c r="P917" s="1">
        <f>(M917*2+31)/2+5</f>
        <v>55.5</v>
      </c>
      <c r="Q917" s="1">
        <f>N917*P917</f>
        <v>6299.25</v>
      </c>
      <c r="R917" s="1">
        <f>((H917*2+31)/2+5)*N917</f>
        <v>6299.25</v>
      </c>
      <c r="S917" s="1">
        <f>((J917*2+31)/2+5)*N917</f>
        <v>8569.25</v>
      </c>
      <c r="T917" s="1">
        <v>107.27216514045601</v>
      </c>
      <c r="U917" s="1">
        <f>IF(T917&lt;200, 0, T917)</f>
        <v>0</v>
      </c>
      <c r="V917" s="5">
        <f>U917*O917</f>
        <v>0</v>
      </c>
      <c r="W917" s="2">
        <f>Q917/(constants!$B$1 * constants!$B$2 * (110/250) * AVERAGE(0.8, 1) * 1.5)</f>
        <v>0.96511880630913871</v>
      </c>
      <c r="X917" s="3">
        <v>0.17546722462565001</v>
      </c>
      <c r="Y917" s="1">
        <f>(W917+X917)*O917</f>
        <v>97.520105644924442</v>
      </c>
      <c r="Z917" s="7">
        <v>1.1000000000000001</v>
      </c>
      <c r="AA917" s="7">
        <v>1</v>
      </c>
      <c r="AB917" s="1">
        <f>Y917*Z917*AA917</f>
        <v>107.27211620941689</v>
      </c>
      <c r="AC917" t="str">
        <f>CONCATENATE("https://wiki.52poke.com/wiki/", B917)</f>
        <v>https://wiki.52poke.com/wiki/奇鲁莉安</v>
      </c>
      <c r="AD917" s="6">
        <f>(T917-AB917)^2</f>
        <v>2.3942465891090983E-9</v>
      </c>
      <c r="AE917" t="str">
        <f>IF(ISNUMBER(SEARCH(AE$1,$D917)),"T","")</f>
        <v/>
      </c>
      <c r="AF917" t="str">
        <f>IF(ISNUMBER(SEARCH(AF$1,$D917)),"T","")</f>
        <v/>
      </c>
      <c r="AG917" t="str">
        <f>IF(ISNUMBER(SEARCH(AG$1,$D917)),"T","")</f>
        <v/>
      </c>
      <c r="AH917" t="str">
        <f>IF(ISNUMBER(SEARCH(AH$1,$D917)),"T","")</f>
        <v/>
      </c>
      <c r="AI917" t="str">
        <f>IF(ISNUMBER(SEARCH(AI$1,$D917)),"T","")</f>
        <v/>
      </c>
      <c r="AJ917" t="str">
        <f>IF(ISNUMBER(SEARCH(AJ$1,$D917)),"T","")</f>
        <v/>
      </c>
      <c r="AK917" t="str">
        <f>IF(ISNUMBER(SEARCH(AK$1,$D917)),"T","")</f>
        <v/>
      </c>
      <c r="AL917" t="str">
        <f>IF(ISNUMBER(SEARCH(AL$1,$D917)),"T","")</f>
        <v/>
      </c>
      <c r="AM917" t="str">
        <f>IF(ISNUMBER(SEARCH(AM$1,$D917)),"T","")</f>
        <v/>
      </c>
      <c r="AN917" t="str">
        <f>IF(ISNUMBER(SEARCH(AN$1,$D917)),"T","")</f>
        <v/>
      </c>
      <c r="AO917" t="str">
        <f>IF(ISNUMBER(SEARCH(AO$1,$D917)),"T","")</f>
        <v>T</v>
      </c>
      <c r="AP917" t="str">
        <f>IF(ISNUMBER(SEARCH(AP$1,$D917)),"T","")</f>
        <v/>
      </c>
      <c r="AQ917" t="str">
        <f>IF(ISNUMBER(SEARCH(AQ$1,$D917)),"T","")</f>
        <v/>
      </c>
      <c r="AR917" t="str">
        <f>IF(ISNUMBER(SEARCH(AR$1,$D917)),"T","")</f>
        <v/>
      </c>
      <c r="AS917" t="str">
        <f>IF(ISNUMBER(SEARCH(AS$1,$D917)),"T","")</f>
        <v/>
      </c>
      <c r="AT917" t="str">
        <f>IF(ISNUMBER(SEARCH(AT$1,$D917)),"T","")</f>
        <v/>
      </c>
      <c r="AU917" t="str">
        <f>IF(ISNUMBER(SEARCH(AU$1,$D917)),"T","")</f>
        <v/>
      </c>
      <c r="AV917" t="str">
        <f>IF(ISNUMBER(SEARCH(AV$1,$D917)),"T","")</f>
        <v>T</v>
      </c>
    </row>
    <row r="918" spans="1:48" x14ac:dyDescent="0.85">
      <c r="A918">
        <v>95</v>
      </c>
      <c r="B918" t="s">
        <v>232</v>
      </c>
      <c r="C918" t="s">
        <v>234</v>
      </c>
      <c r="D918" t="s">
        <v>233</v>
      </c>
      <c r="E918">
        <v>1</v>
      </c>
      <c r="F918">
        <v>35</v>
      </c>
      <c r="G918">
        <v>45</v>
      </c>
      <c r="H918">
        <v>160</v>
      </c>
      <c r="I918">
        <v>30</v>
      </c>
      <c r="J918">
        <v>45</v>
      </c>
      <c r="K918">
        <v>70</v>
      </c>
      <c r="L918">
        <f>MAX(G918,I918)</f>
        <v>45</v>
      </c>
      <c r="M918">
        <f>MIN(H918,J918)</f>
        <v>45</v>
      </c>
      <c r="N918" s="1">
        <f>(F918*2+31)/2+60</f>
        <v>110.5</v>
      </c>
      <c r="O918" s="1">
        <f>(L918*2+31)/2+5</f>
        <v>65.5</v>
      </c>
      <c r="P918" s="1">
        <f>(M918*2+31)/2+5</f>
        <v>65.5</v>
      </c>
      <c r="Q918" s="1">
        <f>N918*P918</f>
        <v>7237.75</v>
      </c>
      <c r="R918" s="1">
        <f>((H918*2+31)/2+5)*N918</f>
        <v>19945.25</v>
      </c>
      <c r="S918" s="1">
        <f>((J918*2+31)/2+5)*N918</f>
        <v>7237.75</v>
      </c>
      <c r="T918" s="1">
        <v>107.20910656001152</v>
      </c>
      <c r="U918" s="1">
        <f>IF(T918&lt;200, 0, T918)</f>
        <v>0</v>
      </c>
      <c r="V918" s="5">
        <f>U918*O918</f>
        <v>0</v>
      </c>
      <c r="W918" s="2">
        <f>Q918/(constants!$B$1 * constants!$B$2 * (110/250) * AVERAGE(0.8, 1) * 1.5)</f>
        <v>1.1089079875166041</v>
      </c>
      <c r="X918" s="3">
        <v>0.37907346272715037</v>
      </c>
      <c r="Y918" s="1">
        <f>(W918+X918)*O918</f>
        <v>97.462784990965915</v>
      </c>
      <c r="Z918" s="7">
        <v>1.1000000000000001</v>
      </c>
      <c r="AA918" s="7">
        <v>1</v>
      </c>
      <c r="AB918" s="1">
        <f>Y918*Z918*AA918</f>
        <v>107.20906349006252</v>
      </c>
      <c r="AC918" t="str">
        <f>CONCATENATE("https://wiki.52poke.com/wiki/", B918)</f>
        <v>https://wiki.52poke.com/wiki/大岩蛇</v>
      </c>
      <c r="AD918" s="6">
        <f>(T918-AB918)^2</f>
        <v>1.8550205069531427E-9</v>
      </c>
      <c r="AE918" t="str">
        <f>IF(ISNUMBER(SEARCH(AE$1,$D918)),"T","")</f>
        <v/>
      </c>
      <c r="AF918" t="str">
        <f>IF(ISNUMBER(SEARCH(AF$1,$D918)),"T","")</f>
        <v/>
      </c>
      <c r="AG918" t="str">
        <f>IF(ISNUMBER(SEARCH(AG$1,$D918)),"T","")</f>
        <v/>
      </c>
      <c r="AH918" t="str">
        <f>IF(ISNUMBER(SEARCH(AH$1,$D918)),"T","")</f>
        <v/>
      </c>
      <c r="AI918" t="str">
        <f>IF(ISNUMBER(SEARCH(AI$1,$D918)),"T","")</f>
        <v/>
      </c>
      <c r="AJ918" t="str">
        <f>IF(ISNUMBER(SEARCH(AJ$1,$D918)),"T","")</f>
        <v/>
      </c>
      <c r="AK918" t="str">
        <f>IF(ISNUMBER(SEARCH(AK$1,$D918)),"T","")</f>
        <v/>
      </c>
      <c r="AL918" t="str">
        <f>IF(ISNUMBER(SEARCH(AL$1,$D918)),"T","")</f>
        <v/>
      </c>
      <c r="AM918" t="str">
        <f>IF(ISNUMBER(SEARCH(AM$1,$D918)),"T","")</f>
        <v>T</v>
      </c>
      <c r="AN918" t="str">
        <f>IF(ISNUMBER(SEARCH(AN$1,$D918)),"T","")</f>
        <v/>
      </c>
      <c r="AO918" t="str">
        <f>IF(ISNUMBER(SEARCH(AO$1,$D918)),"T","")</f>
        <v/>
      </c>
      <c r="AP918" t="str">
        <f>IF(ISNUMBER(SEARCH(AP$1,$D918)),"T","")</f>
        <v/>
      </c>
      <c r="AQ918" t="str">
        <f>IF(ISNUMBER(SEARCH(AQ$1,$D918)),"T","")</f>
        <v>T</v>
      </c>
      <c r="AR918" t="str">
        <f>IF(ISNUMBER(SEARCH(AR$1,$D918)),"T","")</f>
        <v/>
      </c>
      <c r="AS918" t="str">
        <f>IF(ISNUMBER(SEARCH(AS$1,$D918)),"T","")</f>
        <v/>
      </c>
      <c r="AT918" t="str">
        <f>IF(ISNUMBER(SEARCH(AT$1,$D918)),"T","")</f>
        <v/>
      </c>
      <c r="AU918" t="str">
        <f>IF(ISNUMBER(SEARCH(AU$1,$D918)),"T","")</f>
        <v/>
      </c>
      <c r="AV918" t="str">
        <f>IF(ISNUMBER(SEARCH(AV$1,$D918)),"T","")</f>
        <v/>
      </c>
    </row>
    <row r="919" spans="1:48" x14ac:dyDescent="0.85">
      <c r="A919">
        <v>734</v>
      </c>
      <c r="B919" t="s">
        <v>1631</v>
      </c>
      <c r="C919" t="s">
        <v>1632</v>
      </c>
      <c r="D919" t="s">
        <v>265</v>
      </c>
      <c r="E919">
        <v>7</v>
      </c>
      <c r="F919">
        <v>48</v>
      </c>
      <c r="G919">
        <v>70</v>
      </c>
      <c r="H919">
        <v>30</v>
      </c>
      <c r="I919">
        <v>30</v>
      </c>
      <c r="J919">
        <v>30</v>
      </c>
      <c r="K919">
        <v>45</v>
      </c>
      <c r="L919">
        <f>MAX(G919,I919)</f>
        <v>70</v>
      </c>
      <c r="M919">
        <f>MIN(H919,J919)</f>
        <v>30</v>
      </c>
      <c r="N919" s="1">
        <f>(F919*2+31)/2+60</f>
        <v>123.5</v>
      </c>
      <c r="O919" s="1">
        <f>(L919*2+31)/2+5</f>
        <v>90.5</v>
      </c>
      <c r="P919" s="1">
        <f>(M919*2+31)/2+5</f>
        <v>50.5</v>
      </c>
      <c r="Q919" s="1">
        <f>N919*P919</f>
        <v>6236.75</v>
      </c>
      <c r="R919" s="1">
        <f>((H919*2+31)/2+5)*N919</f>
        <v>6236.75</v>
      </c>
      <c r="S919" s="1">
        <f>((J919*2+31)/2+5)*N919</f>
        <v>6236.75</v>
      </c>
      <c r="T919" s="1">
        <v>106.88131491056096</v>
      </c>
      <c r="U919" s="1">
        <f>IF(T919&lt;200, 0, T919)</f>
        <v>0</v>
      </c>
      <c r="V919" s="5">
        <f>U919*O919</f>
        <v>0</v>
      </c>
      <c r="W919" s="2">
        <f>Q919/(constants!$B$1 * constants!$B$2 * (110/250) * AVERAGE(0.8, 1) * 1.5)</f>
        <v>0.95554307500869473</v>
      </c>
      <c r="X919" s="3">
        <v>0.1181009594657727</v>
      </c>
      <c r="Y919" s="1">
        <f>(W919+X919)*O919</f>
        <v>97.16478511993931</v>
      </c>
      <c r="Z919" s="7">
        <v>1.1000000000000001</v>
      </c>
      <c r="AA919" s="7">
        <v>1</v>
      </c>
      <c r="AB919" s="1">
        <f>Y919*Z919*AA919</f>
        <v>106.88126363193325</v>
      </c>
      <c r="AC919" t="str">
        <f>CONCATENATE("https://wiki.52poke.com/wiki/", B919)</f>
        <v>https://wiki.52poke.com/wiki/猫鼬少</v>
      </c>
      <c r="AD919" s="6">
        <f>(T919-AB919)^2</f>
        <v>2.6294976596653273E-9</v>
      </c>
      <c r="AE919" t="str">
        <f>IF(ISNUMBER(SEARCH(AE$1,$D919)),"T","")</f>
        <v>T</v>
      </c>
      <c r="AF919" t="str">
        <f>IF(ISNUMBER(SEARCH(AF$1,$D919)),"T","")</f>
        <v/>
      </c>
      <c r="AG919" t="str">
        <f>IF(ISNUMBER(SEARCH(AG$1,$D919)),"T","")</f>
        <v/>
      </c>
      <c r="AH919" t="str">
        <f>IF(ISNUMBER(SEARCH(AH$1,$D919)),"T","")</f>
        <v/>
      </c>
      <c r="AI919" t="str">
        <f>IF(ISNUMBER(SEARCH(AI$1,$D919)),"T","")</f>
        <v/>
      </c>
      <c r="AJ919" t="str">
        <f>IF(ISNUMBER(SEARCH(AJ$1,$D919)),"T","")</f>
        <v/>
      </c>
      <c r="AK919" t="str">
        <f>IF(ISNUMBER(SEARCH(AK$1,$D919)),"T","")</f>
        <v/>
      </c>
      <c r="AL919" t="str">
        <f>IF(ISNUMBER(SEARCH(AL$1,$D919)),"T","")</f>
        <v/>
      </c>
      <c r="AM919" t="str">
        <f>IF(ISNUMBER(SEARCH(AM$1,$D919)),"T","")</f>
        <v/>
      </c>
      <c r="AN919" t="str">
        <f>IF(ISNUMBER(SEARCH(AN$1,$D919)),"T","")</f>
        <v/>
      </c>
      <c r="AO919" t="str">
        <f>IF(ISNUMBER(SEARCH(AO$1,$D919)),"T","")</f>
        <v/>
      </c>
      <c r="AP919" t="str">
        <f>IF(ISNUMBER(SEARCH(AP$1,$D919)),"T","")</f>
        <v/>
      </c>
      <c r="AQ919" t="str">
        <f>IF(ISNUMBER(SEARCH(AQ$1,$D919)),"T","")</f>
        <v/>
      </c>
      <c r="AR919" t="str">
        <f>IF(ISNUMBER(SEARCH(AR$1,$D919)),"T","")</f>
        <v/>
      </c>
      <c r="AS919" t="str">
        <f>IF(ISNUMBER(SEARCH(AS$1,$D919)),"T","")</f>
        <v/>
      </c>
      <c r="AT919" t="str">
        <f>IF(ISNUMBER(SEARCH(AT$1,$D919)),"T","")</f>
        <v/>
      </c>
      <c r="AU919" t="str">
        <f>IF(ISNUMBER(SEARCH(AU$1,$D919)),"T","")</f>
        <v/>
      </c>
      <c r="AV919" t="str">
        <f>IF(ISNUMBER(SEARCH(AV$1,$D919)),"T","")</f>
        <v/>
      </c>
    </row>
    <row r="920" spans="1:48" x14ac:dyDescent="0.85">
      <c r="A920">
        <v>37</v>
      </c>
      <c r="B920" t="s">
        <v>96</v>
      </c>
      <c r="C920" t="s">
        <v>98</v>
      </c>
      <c r="D920" t="s">
        <v>97</v>
      </c>
      <c r="E920">
        <v>1</v>
      </c>
      <c r="F920">
        <v>38</v>
      </c>
      <c r="G920">
        <v>41</v>
      </c>
      <c r="H920">
        <v>40</v>
      </c>
      <c r="I920">
        <v>50</v>
      </c>
      <c r="J920">
        <v>65</v>
      </c>
      <c r="K920">
        <v>65</v>
      </c>
      <c r="L920">
        <f>MAX(G920,I920)</f>
        <v>50</v>
      </c>
      <c r="M920">
        <f>MIN(H920,J920)</f>
        <v>40</v>
      </c>
      <c r="N920" s="1">
        <f>(F920*2+31)/2+60</f>
        <v>113.5</v>
      </c>
      <c r="O920" s="1">
        <f>(L920*2+31)/2+5</f>
        <v>70.5</v>
      </c>
      <c r="P920" s="1">
        <f>(M920*2+31)/2+5</f>
        <v>60.5</v>
      </c>
      <c r="Q920" s="1">
        <f>N920*P920</f>
        <v>6866.75</v>
      </c>
      <c r="R920" s="1">
        <f>((H920*2+31)/2+5)*N920</f>
        <v>6866.75</v>
      </c>
      <c r="S920" s="1">
        <f>((J920*2+31)/2+5)*N920</f>
        <v>9704.25</v>
      </c>
      <c r="T920" s="1">
        <v>106.87325279699148</v>
      </c>
      <c r="U920" s="1">
        <f>IF(T920&lt;200, 0, T920)</f>
        <v>0</v>
      </c>
      <c r="V920" s="5">
        <f>U920*O920</f>
        <v>0</v>
      </c>
      <c r="W920" s="2">
        <f>Q920/(constants!$B$1 * constants!$B$2 * (110/250) * AVERAGE(0.8, 1) * 1.5)</f>
        <v>1.0520664465171692</v>
      </c>
      <c r="X920" s="3">
        <v>0.32605358978859711</v>
      </c>
      <c r="Y920" s="1">
        <f>(W920+X920)*O920</f>
        <v>97.157462559556535</v>
      </c>
      <c r="Z920" s="7">
        <v>1.1000000000000001</v>
      </c>
      <c r="AA920" s="7">
        <v>1</v>
      </c>
      <c r="AB920" s="1">
        <f>Y920*Z920*AA920</f>
        <v>106.8732088155122</v>
      </c>
      <c r="AC920" t="str">
        <f>CONCATENATE("https://wiki.52poke.com/wiki/", B920)</f>
        <v>https://wiki.52poke.com/wiki/六尾</v>
      </c>
      <c r="AD920" s="6">
        <f>(T920-AB920)^2</f>
        <v>1.9343705196451317E-9</v>
      </c>
      <c r="AE920" t="str">
        <f>IF(ISNUMBER(SEARCH(AE$1,$D920)),"T","")</f>
        <v/>
      </c>
      <c r="AF920" t="str">
        <f>IF(ISNUMBER(SEARCH(AF$1,$D920)),"T","")</f>
        <v/>
      </c>
      <c r="AG920" t="str">
        <f>IF(ISNUMBER(SEARCH(AG$1,$D920)),"T","")</f>
        <v/>
      </c>
      <c r="AH920" t="str">
        <f>IF(ISNUMBER(SEARCH(AH$1,$D920)),"T","")</f>
        <v/>
      </c>
      <c r="AI920" t="str">
        <f>IF(ISNUMBER(SEARCH(AI$1,$D920)),"T","")</f>
        <v/>
      </c>
      <c r="AJ920" t="str">
        <f>IF(ISNUMBER(SEARCH(AJ$1,$D920)),"T","")</f>
        <v>T</v>
      </c>
      <c r="AK920" t="str">
        <f>IF(ISNUMBER(SEARCH(AK$1,$D920)),"T","")</f>
        <v/>
      </c>
      <c r="AL920" t="str">
        <f>IF(ISNUMBER(SEARCH(AL$1,$D920)),"T","")</f>
        <v/>
      </c>
      <c r="AM920" t="str">
        <f>IF(ISNUMBER(SEARCH(AM$1,$D920)),"T","")</f>
        <v/>
      </c>
      <c r="AN920" t="str">
        <f>IF(ISNUMBER(SEARCH(AN$1,$D920)),"T","")</f>
        <v/>
      </c>
      <c r="AO920" t="str">
        <f>IF(ISNUMBER(SEARCH(AO$1,$D920)),"T","")</f>
        <v/>
      </c>
      <c r="AP920" t="str">
        <f>IF(ISNUMBER(SEARCH(AP$1,$D920)),"T","")</f>
        <v/>
      </c>
      <c r="AQ920" t="str">
        <f>IF(ISNUMBER(SEARCH(AQ$1,$D920)),"T","")</f>
        <v/>
      </c>
      <c r="AR920" t="str">
        <f>IF(ISNUMBER(SEARCH(AR$1,$D920)),"T","")</f>
        <v/>
      </c>
      <c r="AS920" t="str">
        <f>IF(ISNUMBER(SEARCH(AS$1,$D920)),"T","")</f>
        <v/>
      </c>
      <c r="AT920" t="str">
        <f>IF(ISNUMBER(SEARCH(AT$1,$D920)),"T","")</f>
        <v/>
      </c>
      <c r="AU920" t="str">
        <f>IF(ISNUMBER(SEARCH(AU$1,$D920)),"T","")</f>
        <v/>
      </c>
      <c r="AV920" t="str">
        <f>IF(ISNUMBER(SEARCH(AV$1,$D920)),"T","")</f>
        <v/>
      </c>
    </row>
    <row r="921" spans="1:48" x14ac:dyDescent="0.85">
      <c r="A921">
        <v>957</v>
      </c>
      <c r="B921" t="s">
        <v>2112</v>
      </c>
      <c r="C921" t="s">
        <v>2114</v>
      </c>
      <c r="D921" t="s">
        <v>2113</v>
      </c>
      <c r="E921">
        <v>9</v>
      </c>
      <c r="F921">
        <v>50</v>
      </c>
      <c r="G921">
        <v>45</v>
      </c>
      <c r="H921">
        <v>45</v>
      </c>
      <c r="I921">
        <v>35</v>
      </c>
      <c r="J921">
        <v>64</v>
      </c>
      <c r="K921">
        <v>58</v>
      </c>
      <c r="L921">
        <f>MAX(G921,I921)</f>
        <v>45</v>
      </c>
      <c r="M921">
        <f>MIN(H921,J921)</f>
        <v>45</v>
      </c>
      <c r="N921" s="1">
        <f>(F921*2+31)/2+60</f>
        <v>125.5</v>
      </c>
      <c r="O921" s="1">
        <f>(L921*2+31)/2+5</f>
        <v>65.5</v>
      </c>
      <c r="P921" s="1">
        <f>(M921*2+31)/2+5</f>
        <v>65.5</v>
      </c>
      <c r="Q921" s="1">
        <f>N921*P921</f>
        <v>8220.25</v>
      </c>
      <c r="R921" s="1">
        <f>((H921*2+31)/2+5)*N921</f>
        <v>8220.25</v>
      </c>
      <c r="S921" s="1">
        <f>((J921*2+31)/2+5)*N921</f>
        <v>10604.75</v>
      </c>
      <c r="T921" s="1">
        <v>106.73759418651586</v>
      </c>
      <c r="U921" s="1">
        <f>IF(T921&lt;200, 0, T921)</f>
        <v>0</v>
      </c>
      <c r="V921" s="5">
        <f>U921*O921</f>
        <v>0</v>
      </c>
      <c r="W921" s="2">
        <f>Q921/(constants!$B$1 * constants!$B$2 * (110/250) * AVERAGE(0.8, 1) * 1.5)</f>
        <v>1.259438483559582</v>
      </c>
      <c r="X921" s="3">
        <v>0.22199864718250617</v>
      </c>
      <c r="Y921" s="1">
        <f>(W921+X921)*O921</f>
        <v>97.034132063606776</v>
      </c>
      <c r="Z921" s="7">
        <v>1.1000000000000001</v>
      </c>
      <c r="AA921" s="7">
        <v>1</v>
      </c>
      <c r="AB921" s="1">
        <f>Y921*Z921*AA921</f>
        <v>106.73754526996747</v>
      </c>
      <c r="AC921" t="str">
        <f>CONCATENATE("https://wiki.52poke.com/wiki/", B921)</f>
        <v>https://wiki.52poke.com/wiki/小锻匠</v>
      </c>
      <c r="AD921" s="6">
        <f>(T921-AB921)^2</f>
        <v>2.3928287067940739E-9</v>
      </c>
      <c r="AE921" t="str">
        <f>IF(ISNUMBER(SEARCH(AE$1,$D921)),"T","")</f>
        <v/>
      </c>
      <c r="AF921" t="str">
        <f>IF(ISNUMBER(SEARCH(AF$1,$D921)),"T","")</f>
        <v/>
      </c>
      <c r="AG921" t="str">
        <f>IF(ISNUMBER(SEARCH(AG$1,$D921)),"T","")</f>
        <v/>
      </c>
      <c r="AH921" t="str">
        <f>IF(ISNUMBER(SEARCH(AH$1,$D921)),"T","")</f>
        <v/>
      </c>
      <c r="AI921" t="str">
        <f>IF(ISNUMBER(SEARCH(AI$1,$D921)),"T","")</f>
        <v/>
      </c>
      <c r="AJ921" t="str">
        <f>IF(ISNUMBER(SEARCH(AJ$1,$D921)),"T","")</f>
        <v/>
      </c>
      <c r="AK921" t="str">
        <f>IF(ISNUMBER(SEARCH(AK$1,$D921)),"T","")</f>
        <v/>
      </c>
      <c r="AL921" t="str">
        <f>IF(ISNUMBER(SEARCH(AL$1,$D921)),"T","")</f>
        <v/>
      </c>
      <c r="AM921" t="str">
        <f>IF(ISNUMBER(SEARCH(AM$1,$D921)),"T","")</f>
        <v/>
      </c>
      <c r="AN921" t="str">
        <f>IF(ISNUMBER(SEARCH(AN$1,$D921)),"T","")</f>
        <v/>
      </c>
      <c r="AO921" t="str">
        <f>IF(ISNUMBER(SEARCH(AO$1,$D921)),"T","")</f>
        <v/>
      </c>
      <c r="AP921" t="str">
        <f>IF(ISNUMBER(SEARCH(AP$1,$D921)),"T","")</f>
        <v/>
      </c>
      <c r="AQ921" t="str">
        <f>IF(ISNUMBER(SEARCH(AQ$1,$D921)),"T","")</f>
        <v/>
      </c>
      <c r="AR921" t="str">
        <f>IF(ISNUMBER(SEARCH(AR$1,$D921)),"T","")</f>
        <v/>
      </c>
      <c r="AS921" t="str">
        <f>IF(ISNUMBER(SEARCH(AS$1,$D921)),"T","")</f>
        <v/>
      </c>
      <c r="AT921" t="str">
        <f>IF(ISNUMBER(SEARCH(AT$1,$D921)),"T","")</f>
        <v/>
      </c>
      <c r="AU921" t="str">
        <f>IF(ISNUMBER(SEARCH(AU$1,$D921)),"T","")</f>
        <v>T</v>
      </c>
      <c r="AV921" t="str">
        <f>IF(ISNUMBER(SEARCH(AV$1,$D921)),"T","")</f>
        <v>T</v>
      </c>
    </row>
    <row r="922" spans="1:48" x14ac:dyDescent="0.85">
      <c r="A922">
        <v>669</v>
      </c>
      <c r="B922" t="s">
        <v>1486</v>
      </c>
      <c r="C922" t="s">
        <v>1487</v>
      </c>
      <c r="D922" t="s">
        <v>92</v>
      </c>
      <c r="E922">
        <v>6</v>
      </c>
      <c r="F922">
        <v>44</v>
      </c>
      <c r="G922">
        <v>38</v>
      </c>
      <c r="H922">
        <v>39</v>
      </c>
      <c r="I922">
        <v>61</v>
      </c>
      <c r="J922">
        <v>79</v>
      </c>
      <c r="K922">
        <v>42</v>
      </c>
      <c r="L922">
        <f>MAX(G922,I922)</f>
        <v>61</v>
      </c>
      <c r="M922">
        <f>MIN(H922,J922)</f>
        <v>39</v>
      </c>
      <c r="N922" s="1">
        <f>(F922*2+31)/2+60</f>
        <v>119.5</v>
      </c>
      <c r="O922" s="1">
        <f>(L922*2+31)/2+5</f>
        <v>81.5</v>
      </c>
      <c r="P922" s="1">
        <f>(M922*2+31)/2+5</f>
        <v>59.5</v>
      </c>
      <c r="Q922" s="1">
        <f>N922*P922</f>
        <v>7110.25</v>
      </c>
      <c r="R922" s="1">
        <f>((H922*2+31)/2+5)*N922</f>
        <v>7110.25</v>
      </c>
      <c r="S922" s="1">
        <f>((J922*2+31)/2+5)*N922</f>
        <v>11890.25</v>
      </c>
      <c r="T922" s="1">
        <v>106.57648730054179</v>
      </c>
      <c r="U922" s="1">
        <f>IF(T922&lt;200, 0, T922)</f>
        <v>0</v>
      </c>
      <c r="V922" s="5">
        <f>U922*O922</f>
        <v>0</v>
      </c>
      <c r="W922" s="2">
        <f>Q922/(constants!$B$1 * constants!$B$2 * (110/250) * AVERAGE(0.8, 1) * 1.5)</f>
        <v>1.0893734956636987</v>
      </c>
      <c r="X922" s="3">
        <v>9.9432245036180422E-2</v>
      </c>
      <c r="Y922" s="1">
        <f>(W922+X922)*O922</f>
        <v>96.88766786704015</v>
      </c>
      <c r="Z922" s="7">
        <v>1.1000000000000001</v>
      </c>
      <c r="AA922" s="7">
        <v>1</v>
      </c>
      <c r="AB922" s="1">
        <f>Y922*Z922*AA922</f>
        <v>106.57643465374417</v>
      </c>
      <c r="AC922" t="str">
        <f>CONCATENATE("https://wiki.52poke.com/wiki/", B922)</f>
        <v>https://wiki.52poke.com/wiki/花蓓蓓</v>
      </c>
      <c r="AD922" s="6">
        <f>(T922-AB922)^2</f>
        <v>2.7716852989005183E-9</v>
      </c>
      <c r="AE922" t="str">
        <f>IF(ISNUMBER(SEARCH(AE$1,$D922)),"T","")</f>
        <v/>
      </c>
      <c r="AF922" t="str">
        <f>IF(ISNUMBER(SEARCH(AF$1,$D922)),"T","")</f>
        <v/>
      </c>
      <c r="AG922" t="str">
        <f>IF(ISNUMBER(SEARCH(AG$1,$D922)),"T","")</f>
        <v/>
      </c>
      <c r="AH922" t="str">
        <f>IF(ISNUMBER(SEARCH(AH$1,$D922)),"T","")</f>
        <v/>
      </c>
      <c r="AI922" t="str">
        <f>IF(ISNUMBER(SEARCH(AI$1,$D922)),"T","")</f>
        <v/>
      </c>
      <c r="AJ922" t="str">
        <f>IF(ISNUMBER(SEARCH(AJ$1,$D922)),"T","")</f>
        <v/>
      </c>
      <c r="AK922" t="str">
        <f>IF(ISNUMBER(SEARCH(AK$1,$D922)),"T","")</f>
        <v/>
      </c>
      <c r="AL922" t="str">
        <f>IF(ISNUMBER(SEARCH(AL$1,$D922)),"T","")</f>
        <v/>
      </c>
      <c r="AM922" t="str">
        <f>IF(ISNUMBER(SEARCH(AM$1,$D922)),"T","")</f>
        <v/>
      </c>
      <c r="AN922" t="str">
        <f>IF(ISNUMBER(SEARCH(AN$1,$D922)),"T","")</f>
        <v/>
      </c>
      <c r="AO922" t="str">
        <f>IF(ISNUMBER(SEARCH(AO$1,$D922)),"T","")</f>
        <v/>
      </c>
      <c r="AP922" t="str">
        <f>IF(ISNUMBER(SEARCH(AP$1,$D922)),"T","")</f>
        <v/>
      </c>
      <c r="AQ922" t="str">
        <f>IF(ISNUMBER(SEARCH(AQ$1,$D922)),"T","")</f>
        <v/>
      </c>
      <c r="AR922" t="str">
        <f>IF(ISNUMBER(SEARCH(AR$1,$D922)),"T","")</f>
        <v/>
      </c>
      <c r="AS922" t="str">
        <f>IF(ISNUMBER(SEARCH(AS$1,$D922)),"T","")</f>
        <v/>
      </c>
      <c r="AT922" t="str">
        <f>IF(ISNUMBER(SEARCH(AT$1,$D922)),"T","")</f>
        <v/>
      </c>
      <c r="AU922" t="str">
        <f>IF(ISNUMBER(SEARCH(AU$1,$D922)),"T","")</f>
        <v/>
      </c>
      <c r="AV922" t="str">
        <f>IF(ISNUMBER(SEARCH(AV$1,$D922)),"T","")</f>
        <v>T</v>
      </c>
    </row>
    <row r="923" spans="1:48" x14ac:dyDescent="0.85">
      <c r="A923">
        <v>946</v>
      </c>
      <c r="B923" t="s">
        <v>2087</v>
      </c>
      <c r="C923" t="s">
        <v>2089</v>
      </c>
      <c r="D923" t="s">
        <v>2088</v>
      </c>
      <c r="E923">
        <v>9</v>
      </c>
      <c r="F923">
        <v>40</v>
      </c>
      <c r="G923">
        <v>65</v>
      </c>
      <c r="H923">
        <v>30</v>
      </c>
      <c r="I923">
        <v>45</v>
      </c>
      <c r="J923">
        <v>35</v>
      </c>
      <c r="K923">
        <v>60</v>
      </c>
      <c r="L923">
        <f>MAX(G923,I923)</f>
        <v>65</v>
      </c>
      <c r="M923">
        <f>MIN(H923,J923)</f>
        <v>30</v>
      </c>
      <c r="N923" s="1">
        <f>(F923*2+31)/2+60</f>
        <v>115.5</v>
      </c>
      <c r="O923" s="1">
        <f>(L923*2+31)/2+5</f>
        <v>85.5</v>
      </c>
      <c r="P923" s="1">
        <f>(M923*2+31)/2+5</f>
        <v>50.5</v>
      </c>
      <c r="Q923" s="1">
        <f>N923*P923</f>
        <v>5832.75</v>
      </c>
      <c r="R923" s="1">
        <f>((H923*2+31)/2+5)*N923</f>
        <v>5832.75</v>
      </c>
      <c r="S923" s="1">
        <f>((J923*2+31)/2+5)*N923</f>
        <v>6410.25</v>
      </c>
      <c r="T923" s="1">
        <v>106.55123516647262</v>
      </c>
      <c r="U923" s="1">
        <f>IF(T923&lt;200, 0, T923)</f>
        <v>0</v>
      </c>
      <c r="V923" s="5">
        <f>U923*O923</f>
        <v>0</v>
      </c>
      <c r="W923" s="2">
        <f>Q923/(constants!$B$1 * constants!$B$2 * (110/250) * AVERAGE(0.8, 1) * 1.5)</f>
        <v>0.89364554788262551</v>
      </c>
      <c r="X923" s="3">
        <v>0.23927513110824949</v>
      </c>
      <c r="Y923" s="1">
        <f>(W923+X923)*O923</f>
        <v>96.864718053719812</v>
      </c>
      <c r="Z923" s="7">
        <v>1.1000000000000001</v>
      </c>
      <c r="AA923" s="7">
        <v>1</v>
      </c>
      <c r="AB923" s="1">
        <f>Y923*Z923*AA923</f>
        <v>106.55118985909181</v>
      </c>
      <c r="AC923" t="str">
        <f>CONCATENATE("https://wiki.52poke.com/wiki/", B923)</f>
        <v>https://wiki.52poke.com/wiki/纳噬草</v>
      </c>
      <c r="AD923" s="6">
        <f>(T923-AB923)^2</f>
        <v>2.0527587564046211E-9</v>
      </c>
      <c r="AE923" t="str">
        <f>IF(ISNUMBER(SEARCH(AE$1,$D923)),"T","")</f>
        <v/>
      </c>
      <c r="AF923" t="str">
        <f>IF(ISNUMBER(SEARCH(AF$1,$D923)),"T","")</f>
        <v/>
      </c>
      <c r="AG923" t="str">
        <f>IF(ISNUMBER(SEARCH(AG$1,$D923)),"T","")</f>
        <v/>
      </c>
      <c r="AH923" t="str">
        <f>IF(ISNUMBER(SEARCH(AH$1,$D923)),"T","")</f>
        <v>T</v>
      </c>
      <c r="AI923" t="str">
        <f>IF(ISNUMBER(SEARCH(AI$1,$D923)),"T","")</f>
        <v/>
      </c>
      <c r="AJ923" t="str">
        <f>IF(ISNUMBER(SEARCH(AJ$1,$D923)),"T","")</f>
        <v/>
      </c>
      <c r="AK923" t="str">
        <f>IF(ISNUMBER(SEARCH(AK$1,$D923)),"T","")</f>
        <v/>
      </c>
      <c r="AL923" t="str">
        <f>IF(ISNUMBER(SEARCH(AL$1,$D923)),"T","")</f>
        <v/>
      </c>
      <c r="AM923" t="str">
        <f>IF(ISNUMBER(SEARCH(AM$1,$D923)),"T","")</f>
        <v/>
      </c>
      <c r="AN923" t="str">
        <f>IF(ISNUMBER(SEARCH(AN$1,$D923)),"T","")</f>
        <v/>
      </c>
      <c r="AO923" t="str">
        <f>IF(ISNUMBER(SEARCH(AO$1,$D923)),"T","")</f>
        <v/>
      </c>
      <c r="AP923" t="str">
        <f>IF(ISNUMBER(SEARCH(AP$1,$D923)),"T","")</f>
        <v/>
      </c>
      <c r="AQ923" t="str">
        <f>IF(ISNUMBER(SEARCH(AQ$1,$D923)),"T","")</f>
        <v/>
      </c>
      <c r="AR923" t="str">
        <f>IF(ISNUMBER(SEARCH(AR$1,$D923)),"T","")</f>
        <v>T</v>
      </c>
      <c r="AS923" t="str">
        <f>IF(ISNUMBER(SEARCH(AS$1,$D923)),"T","")</f>
        <v/>
      </c>
      <c r="AT923" t="str">
        <f>IF(ISNUMBER(SEARCH(AT$1,$D923)),"T","")</f>
        <v/>
      </c>
      <c r="AU923" t="str">
        <f>IF(ISNUMBER(SEARCH(AU$1,$D923)),"T","")</f>
        <v/>
      </c>
      <c r="AV923" t="str">
        <f>IF(ISNUMBER(SEARCH(AV$1,$D923)),"T","")</f>
        <v/>
      </c>
    </row>
    <row r="924" spans="1:48" x14ac:dyDescent="0.85">
      <c r="A924">
        <v>436</v>
      </c>
      <c r="B924" t="s">
        <v>983</v>
      </c>
      <c r="C924" t="s">
        <v>984</v>
      </c>
      <c r="D924" t="s">
        <v>854</v>
      </c>
      <c r="E924">
        <v>4</v>
      </c>
      <c r="F924">
        <v>57</v>
      </c>
      <c r="G924">
        <v>24</v>
      </c>
      <c r="H924">
        <v>86</v>
      </c>
      <c r="I924">
        <v>24</v>
      </c>
      <c r="J924">
        <v>86</v>
      </c>
      <c r="K924">
        <v>23</v>
      </c>
      <c r="L924">
        <f>MAX(G924,I924)</f>
        <v>24</v>
      </c>
      <c r="M924">
        <f>MIN(H924,J924)</f>
        <v>86</v>
      </c>
      <c r="N924" s="1">
        <f>(F924*2+31)/2+60</f>
        <v>132.5</v>
      </c>
      <c r="O924" s="1">
        <f>(L924*2+31)/2+5</f>
        <v>44.5</v>
      </c>
      <c r="P924" s="1">
        <f>(M924*2+31)/2+5</f>
        <v>106.5</v>
      </c>
      <c r="Q924" s="1">
        <f>N924*P924</f>
        <v>14111.25</v>
      </c>
      <c r="R924" s="1">
        <f>((H924*2+31)/2+5)*N924</f>
        <v>14111.25</v>
      </c>
      <c r="S924" s="1">
        <f>((J924*2+31)/2+5)*N924</f>
        <v>14111.25</v>
      </c>
      <c r="T924" s="1">
        <v>106.40952353767504</v>
      </c>
      <c r="U924" s="1">
        <f>IF(T924&lt;200, 0, T924)</f>
        <v>0</v>
      </c>
      <c r="V924" s="5">
        <f>U924*O924</f>
        <v>0</v>
      </c>
      <c r="W924" s="2">
        <f>Q924/(constants!$B$1 * constants!$B$2 * (110/250) * AVERAGE(0.8, 1) * 1.5)</f>
        <v>2.1620086130142213</v>
      </c>
      <c r="X924" s="3">
        <v>1.1831356092282364E-2</v>
      </c>
      <c r="Y924" s="1">
        <f>(W924+X924)*O924</f>
        <v>96.735878625239408</v>
      </c>
      <c r="Z924" s="7">
        <v>1.1000000000000001</v>
      </c>
      <c r="AA924" s="7">
        <v>1</v>
      </c>
      <c r="AB924" s="1">
        <f>Y924*Z924*AA924</f>
        <v>106.40946648776335</v>
      </c>
      <c r="AC924" t="str">
        <f>CONCATENATE("https://wiki.52poke.com/wiki/", B924)</f>
        <v>https://wiki.52poke.com/wiki/铜镜怪</v>
      </c>
      <c r="AD924" s="6">
        <f>(T924-AB924)^2</f>
        <v>3.2546924237201626E-9</v>
      </c>
      <c r="AE924" t="str">
        <f>IF(ISNUMBER(SEARCH(AE$1,$D924)),"T","")</f>
        <v/>
      </c>
      <c r="AF924" t="str">
        <f>IF(ISNUMBER(SEARCH(AF$1,$D924)),"T","")</f>
        <v/>
      </c>
      <c r="AG924" t="str">
        <f>IF(ISNUMBER(SEARCH(AG$1,$D924)),"T","")</f>
        <v/>
      </c>
      <c r="AH924" t="str">
        <f>IF(ISNUMBER(SEARCH(AH$1,$D924)),"T","")</f>
        <v/>
      </c>
      <c r="AI924" t="str">
        <f>IF(ISNUMBER(SEARCH(AI$1,$D924)),"T","")</f>
        <v/>
      </c>
      <c r="AJ924" t="str">
        <f>IF(ISNUMBER(SEARCH(AJ$1,$D924)),"T","")</f>
        <v/>
      </c>
      <c r="AK924" t="str">
        <f>IF(ISNUMBER(SEARCH(AK$1,$D924)),"T","")</f>
        <v/>
      </c>
      <c r="AL924" t="str">
        <f>IF(ISNUMBER(SEARCH(AL$1,$D924)),"T","")</f>
        <v/>
      </c>
      <c r="AM924" t="str">
        <f>IF(ISNUMBER(SEARCH(AM$1,$D924)),"T","")</f>
        <v/>
      </c>
      <c r="AN924" t="str">
        <f>IF(ISNUMBER(SEARCH(AN$1,$D924)),"T","")</f>
        <v/>
      </c>
      <c r="AO924" t="str">
        <f>IF(ISNUMBER(SEARCH(AO$1,$D924)),"T","")</f>
        <v>T</v>
      </c>
      <c r="AP924" t="str">
        <f>IF(ISNUMBER(SEARCH(AP$1,$D924)),"T","")</f>
        <v/>
      </c>
      <c r="AQ924" t="str">
        <f>IF(ISNUMBER(SEARCH(AQ$1,$D924)),"T","")</f>
        <v/>
      </c>
      <c r="AR924" t="str">
        <f>IF(ISNUMBER(SEARCH(AR$1,$D924)),"T","")</f>
        <v/>
      </c>
      <c r="AS924" t="str">
        <f>IF(ISNUMBER(SEARCH(AS$1,$D924)),"T","")</f>
        <v/>
      </c>
      <c r="AT924" t="str">
        <f>IF(ISNUMBER(SEARCH(AT$1,$D924)),"T","")</f>
        <v/>
      </c>
      <c r="AU924" t="str">
        <f>IF(ISNUMBER(SEARCH(AU$1,$D924)),"T","")</f>
        <v>T</v>
      </c>
      <c r="AV924" t="str">
        <f>IF(ISNUMBER(SEARCH(AV$1,$D924)),"T","")</f>
        <v/>
      </c>
    </row>
    <row r="925" spans="1:48" x14ac:dyDescent="0.85">
      <c r="A925">
        <v>602</v>
      </c>
      <c r="B925" t="s">
        <v>1339</v>
      </c>
      <c r="C925" t="s">
        <v>1340</v>
      </c>
      <c r="D925" t="s">
        <v>68</v>
      </c>
      <c r="E925">
        <v>5</v>
      </c>
      <c r="F925">
        <v>35</v>
      </c>
      <c r="G925">
        <v>55</v>
      </c>
      <c r="H925">
        <v>40</v>
      </c>
      <c r="I925">
        <v>45</v>
      </c>
      <c r="J925">
        <v>40</v>
      </c>
      <c r="K925">
        <v>60</v>
      </c>
      <c r="L925">
        <f>MAX(G925,I925)</f>
        <v>55</v>
      </c>
      <c r="M925">
        <f>MIN(H925,J925)</f>
        <v>40</v>
      </c>
      <c r="N925" s="1">
        <f>(F925*2+31)/2+60</f>
        <v>110.5</v>
      </c>
      <c r="O925" s="1">
        <f>(L925*2+31)/2+5</f>
        <v>75.5</v>
      </c>
      <c r="P925" s="1">
        <f>(M925*2+31)/2+5</f>
        <v>60.5</v>
      </c>
      <c r="Q925" s="1">
        <f>N925*P925</f>
        <v>6685.25</v>
      </c>
      <c r="R925" s="1">
        <f>((H925*2+31)/2+5)*N925</f>
        <v>6685.25</v>
      </c>
      <c r="S925" s="1">
        <f>((J925*2+31)/2+5)*N925</f>
        <v>6685.25</v>
      </c>
      <c r="T925" s="1">
        <v>106.3435105922392</v>
      </c>
      <c r="U925" s="1">
        <f>IF(T925&lt;200, 0, T925)</f>
        <v>0</v>
      </c>
      <c r="V925" s="5">
        <f>U925*O925</f>
        <v>0</v>
      </c>
      <c r="W925" s="2">
        <f>Q925/(constants!$B$1 * constants!$B$2 * (110/250) * AVERAGE(0.8, 1) * 1.5)</f>
        <v>1.0242585228206802</v>
      </c>
      <c r="X925" s="3">
        <v>0.25621666967130463</v>
      </c>
      <c r="Y925" s="1">
        <f>(W925+X925)*O925</f>
        <v>96.675877033144857</v>
      </c>
      <c r="Z925" s="7">
        <v>1.1000000000000001</v>
      </c>
      <c r="AA925" s="7">
        <v>1</v>
      </c>
      <c r="AB925" s="1">
        <f>Y925*Z925*AA925</f>
        <v>106.34346473645935</v>
      </c>
      <c r="AC925" t="str">
        <f>CONCATENATE("https://wiki.52poke.com/wiki/", B925)</f>
        <v>https://wiki.52poke.com/wiki/麻麻小鱼</v>
      </c>
      <c r="AD925" s="6">
        <f>(T925-AB925)^2</f>
        <v>2.1027525452190623E-9</v>
      </c>
      <c r="AE925" t="str">
        <f>IF(ISNUMBER(SEARCH(AE$1,$D925)),"T","")</f>
        <v/>
      </c>
      <c r="AF925" t="str">
        <f>IF(ISNUMBER(SEARCH(AF$1,$D925)),"T","")</f>
        <v/>
      </c>
      <c r="AG925" t="str">
        <f>IF(ISNUMBER(SEARCH(AG$1,$D925)),"T","")</f>
        <v/>
      </c>
      <c r="AH925" t="str">
        <f>IF(ISNUMBER(SEARCH(AH$1,$D925)),"T","")</f>
        <v/>
      </c>
      <c r="AI925" t="str">
        <f>IF(ISNUMBER(SEARCH(AI$1,$D925)),"T","")</f>
        <v>T</v>
      </c>
      <c r="AJ925" t="str">
        <f>IF(ISNUMBER(SEARCH(AJ$1,$D925)),"T","")</f>
        <v/>
      </c>
      <c r="AK925" t="str">
        <f>IF(ISNUMBER(SEARCH(AK$1,$D925)),"T","")</f>
        <v/>
      </c>
      <c r="AL925" t="str">
        <f>IF(ISNUMBER(SEARCH(AL$1,$D925)),"T","")</f>
        <v/>
      </c>
      <c r="AM925" t="str">
        <f>IF(ISNUMBER(SEARCH(AM$1,$D925)),"T","")</f>
        <v/>
      </c>
      <c r="AN925" t="str">
        <f>IF(ISNUMBER(SEARCH(AN$1,$D925)),"T","")</f>
        <v/>
      </c>
      <c r="AO925" t="str">
        <f>IF(ISNUMBER(SEARCH(AO$1,$D925)),"T","")</f>
        <v/>
      </c>
      <c r="AP925" t="str">
        <f>IF(ISNUMBER(SEARCH(AP$1,$D925)),"T","")</f>
        <v/>
      </c>
      <c r="AQ925" t="str">
        <f>IF(ISNUMBER(SEARCH(AQ$1,$D925)),"T","")</f>
        <v/>
      </c>
      <c r="AR925" t="str">
        <f>IF(ISNUMBER(SEARCH(AR$1,$D925)),"T","")</f>
        <v/>
      </c>
      <c r="AS925" t="str">
        <f>IF(ISNUMBER(SEARCH(AS$1,$D925)),"T","")</f>
        <v/>
      </c>
      <c r="AT925" t="str">
        <f>IF(ISNUMBER(SEARCH(AT$1,$D925)),"T","")</f>
        <v/>
      </c>
      <c r="AU925" t="str">
        <f>IF(ISNUMBER(SEARCH(AU$1,$D925)),"T","")</f>
        <v/>
      </c>
      <c r="AV925" t="str">
        <f>IF(ISNUMBER(SEARCH(AV$1,$D925)),"T","")</f>
        <v/>
      </c>
    </row>
    <row r="926" spans="1:48" x14ac:dyDescent="0.85">
      <c r="A926">
        <v>403</v>
      </c>
      <c r="B926" t="s">
        <v>915</v>
      </c>
      <c r="C926" t="s">
        <v>916</v>
      </c>
      <c r="D926" t="s">
        <v>68</v>
      </c>
      <c r="E926">
        <v>4</v>
      </c>
      <c r="F926">
        <v>45</v>
      </c>
      <c r="G926">
        <v>65</v>
      </c>
      <c r="H926">
        <v>34</v>
      </c>
      <c r="I926">
        <v>40</v>
      </c>
      <c r="J926">
        <v>34</v>
      </c>
      <c r="K926">
        <v>45</v>
      </c>
      <c r="L926">
        <f>MAX(G926,I926)</f>
        <v>65</v>
      </c>
      <c r="M926">
        <f>MIN(H926,J926)</f>
        <v>34</v>
      </c>
      <c r="N926" s="1">
        <f>(F926*2+31)/2+60</f>
        <v>120.5</v>
      </c>
      <c r="O926" s="1">
        <f>(L926*2+31)/2+5</f>
        <v>85.5</v>
      </c>
      <c r="P926" s="1">
        <f>(M926*2+31)/2+5</f>
        <v>54.5</v>
      </c>
      <c r="Q926" s="1">
        <f>N926*P926</f>
        <v>6567.25</v>
      </c>
      <c r="R926" s="1">
        <f>((H926*2+31)/2+5)*N926</f>
        <v>6567.25</v>
      </c>
      <c r="S926" s="1">
        <f>((J926*2+31)/2+5)*N926</f>
        <v>6567.25</v>
      </c>
      <c r="T926" s="1">
        <v>106.33980844940085</v>
      </c>
      <c r="U926" s="1">
        <f>IF(T926&lt;200, 0, T926)</f>
        <v>0</v>
      </c>
      <c r="V926" s="5">
        <f>U926*O926</f>
        <v>0</v>
      </c>
      <c r="W926" s="2">
        <f>Q926/(constants!$B$1 * constants!$B$2 * (110/250) * AVERAGE(0.8, 1) * 1.5)</f>
        <v>1.006179542125442</v>
      </c>
      <c r="X926" s="3">
        <v>0.12449305156518009</v>
      </c>
      <c r="Y926" s="1">
        <f>(W926+X926)*O926</f>
        <v>96.672506760548188</v>
      </c>
      <c r="Z926" s="7">
        <v>1.1000000000000001</v>
      </c>
      <c r="AA926" s="7">
        <v>1</v>
      </c>
      <c r="AB926" s="1">
        <f>Y926*Z926*AA926</f>
        <v>106.33975743660302</v>
      </c>
      <c r="AC926" t="str">
        <f>CONCATENATE("https://wiki.52poke.com/wiki/", B926)</f>
        <v>https://wiki.52poke.com/wiki/小猫怪</v>
      </c>
      <c r="AD926" s="6">
        <f>(T926-AB926)^2</f>
        <v>2.6023055420295528E-9</v>
      </c>
      <c r="AE926" t="str">
        <f>IF(ISNUMBER(SEARCH(AE$1,$D926)),"T","")</f>
        <v/>
      </c>
      <c r="AF926" t="str">
        <f>IF(ISNUMBER(SEARCH(AF$1,$D926)),"T","")</f>
        <v/>
      </c>
      <c r="AG926" t="str">
        <f>IF(ISNUMBER(SEARCH(AG$1,$D926)),"T","")</f>
        <v/>
      </c>
      <c r="AH926" t="str">
        <f>IF(ISNUMBER(SEARCH(AH$1,$D926)),"T","")</f>
        <v/>
      </c>
      <c r="AI926" t="str">
        <f>IF(ISNUMBER(SEARCH(AI$1,$D926)),"T","")</f>
        <v>T</v>
      </c>
      <c r="AJ926" t="str">
        <f>IF(ISNUMBER(SEARCH(AJ$1,$D926)),"T","")</f>
        <v/>
      </c>
      <c r="AK926" t="str">
        <f>IF(ISNUMBER(SEARCH(AK$1,$D926)),"T","")</f>
        <v/>
      </c>
      <c r="AL926" t="str">
        <f>IF(ISNUMBER(SEARCH(AL$1,$D926)),"T","")</f>
        <v/>
      </c>
      <c r="AM926" t="str">
        <f>IF(ISNUMBER(SEARCH(AM$1,$D926)),"T","")</f>
        <v/>
      </c>
      <c r="AN926" t="str">
        <f>IF(ISNUMBER(SEARCH(AN$1,$D926)),"T","")</f>
        <v/>
      </c>
      <c r="AO926" t="str">
        <f>IF(ISNUMBER(SEARCH(AO$1,$D926)),"T","")</f>
        <v/>
      </c>
      <c r="AP926" t="str">
        <f>IF(ISNUMBER(SEARCH(AP$1,$D926)),"T","")</f>
        <v/>
      </c>
      <c r="AQ926" t="str">
        <f>IF(ISNUMBER(SEARCH(AQ$1,$D926)),"T","")</f>
        <v/>
      </c>
      <c r="AR926" t="str">
        <f>IF(ISNUMBER(SEARCH(AR$1,$D926)),"T","")</f>
        <v/>
      </c>
      <c r="AS926" t="str">
        <f>IF(ISNUMBER(SEARCH(AS$1,$D926)),"T","")</f>
        <v/>
      </c>
      <c r="AT926" t="str">
        <f>IF(ISNUMBER(SEARCH(AT$1,$D926)),"T","")</f>
        <v/>
      </c>
      <c r="AU926" t="str">
        <f>IF(ISNUMBER(SEARCH(AU$1,$D926)),"T","")</f>
        <v/>
      </c>
      <c r="AV926" t="str">
        <f>IF(ISNUMBER(SEARCH(AV$1,$D926)),"T","")</f>
        <v/>
      </c>
    </row>
    <row r="927" spans="1:48" x14ac:dyDescent="0.85">
      <c r="A927">
        <v>661</v>
      </c>
      <c r="B927" t="s">
        <v>1469</v>
      </c>
      <c r="C927" t="s">
        <v>1470</v>
      </c>
      <c r="D927" t="s">
        <v>47</v>
      </c>
      <c r="E927">
        <v>6</v>
      </c>
      <c r="F927">
        <v>45</v>
      </c>
      <c r="G927">
        <v>50</v>
      </c>
      <c r="H927">
        <v>43</v>
      </c>
      <c r="I927">
        <v>40</v>
      </c>
      <c r="J927">
        <v>38</v>
      </c>
      <c r="K927">
        <v>62</v>
      </c>
      <c r="L927">
        <f>MAX(G927,I927)</f>
        <v>50</v>
      </c>
      <c r="M927">
        <f>MIN(H927,J927)</f>
        <v>38</v>
      </c>
      <c r="N927" s="1">
        <f>(F927*2+31)/2+60</f>
        <v>120.5</v>
      </c>
      <c r="O927" s="1">
        <f>(L927*2+31)/2+5</f>
        <v>70.5</v>
      </c>
      <c r="P927" s="1">
        <f>(M927*2+31)/2+5</f>
        <v>58.5</v>
      </c>
      <c r="Q927" s="1">
        <f>N927*P927</f>
        <v>7049.25</v>
      </c>
      <c r="R927" s="1">
        <f>((H927*2+31)/2+5)*N927</f>
        <v>7651.75</v>
      </c>
      <c r="S927" s="1">
        <f>((J927*2+31)/2+5)*N927</f>
        <v>7049.25</v>
      </c>
      <c r="T927" s="1">
        <v>105.91596526699976</v>
      </c>
      <c r="U927" s="1">
        <f>IF(T927&lt;200, 0, T927)</f>
        <v>0</v>
      </c>
      <c r="V927" s="5">
        <f>U927*O927</f>
        <v>0</v>
      </c>
      <c r="W927" s="2">
        <f>Q927/(constants!$B$1 * constants!$B$2 * (110/250) * AVERAGE(0.8, 1) * 1.5)</f>
        <v>1.0800275819144654</v>
      </c>
      <c r="X927" s="3">
        <v>0.28574830611402435</v>
      </c>
      <c r="Y927" s="1">
        <f>(W927+X927)*O927</f>
        <v>96.287200106008513</v>
      </c>
      <c r="Z927" s="7">
        <v>1.1000000000000001</v>
      </c>
      <c r="AA927" s="7">
        <v>1</v>
      </c>
      <c r="AB927" s="1">
        <f>Y927*Z927*AA927</f>
        <v>105.91592011660937</v>
      </c>
      <c r="AC927" t="str">
        <f>CONCATENATE("https://wiki.52poke.com/wiki/", B927)</f>
        <v>https://wiki.52poke.com/wiki/小箭雀</v>
      </c>
      <c r="AD927" s="6">
        <f>(T927-AB927)^2</f>
        <v>2.0385577525290805E-9</v>
      </c>
      <c r="AE927" t="str">
        <f>IF(ISNUMBER(SEARCH(AE$1,$D927)),"T","")</f>
        <v>T</v>
      </c>
      <c r="AF927" t="str">
        <f>IF(ISNUMBER(SEARCH(AF$1,$D927)),"T","")</f>
        <v/>
      </c>
      <c r="AG927" t="str">
        <f>IF(ISNUMBER(SEARCH(AG$1,$D927)),"T","")</f>
        <v/>
      </c>
      <c r="AH927" t="str">
        <f>IF(ISNUMBER(SEARCH(AH$1,$D927)),"T","")</f>
        <v/>
      </c>
      <c r="AI927" t="str">
        <f>IF(ISNUMBER(SEARCH(AI$1,$D927)),"T","")</f>
        <v/>
      </c>
      <c r="AJ927" t="str">
        <f>IF(ISNUMBER(SEARCH(AJ$1,$D927)),"T","")</f>
        <v/>
      </c>
      <c r="AK927" t="str">
        <f>IF(ISNUMBER(SEARCH(AK$1,$D927)),"T","")</f>
        <v/>
      </c>
      <c r="AL927" t="str">
        <f>IF(ISNUMBER(SEARCH(AL$1,$D927)),"T","")</f>
        <v/>
      </c>
      <c r="AM927" t="str">
        <f>IF(ISNUMBER(SEARCH(AM$1,$D927)),"T","")</f>
        <v/>
      </c>
      <c r="AN927" t="str">
        <f>IF(ISNUMBER(SEARCH(AN$1,$D927)),"T","")</f>
        <v>T</v>
      </c>
      <c r="AO927" t="str">
        <f>IF(ISNUMBER(SEARCH(AO$1,$D927)),"T","")</f>
        <v/>
      </c>
      <c r="AP927" t="str">
        <f>IF(ISNUMBER(SEARCH(AP$1,$D927)),"T","")</f>
        <v/>
      </c>
      <c r="AQ927" t="str">
        <f>IF(ISNUMBER(SEARCH(AQ$1,$D927)),"T","")</f>
        <v/>
      </c>
      <c r="AR927" t="str">
        <f>IF(ISNUMBER(SEARCH(AR$1,$D927)),"T","")</f>
        <v/>
      </c>
      <c r="AS927" t="str">
        <f>IF(ISNUMBER(SEARCH(AS$1,$D927)),"T","")</f>
        <v/>
      </c>
      <c r="AT927" t="str">
        <f>IF(ISNUMBER(SEARCH(AT$1,$D927)),"T","")</f>
        <v/>
      </c>
      <c r="AU927" t="str">
        <f>IF(ISNUMBER(SEARCH(AU$1,$D927)),"T","")</f>
        <v/>
      </c>
      <c r="AV927" t="str">
        <f>IF(ISNUMBER(SEARCH(AV$1,$D927)),"T","")</f>
        <v/>
      </c>
    </row>
    <row r="928" spans="1:48" x14ac:dyDescent="0.85">
      <c r="A928">
        <v>72</v>
      </c>
      <c r="B928" t="s">
        <v>178</v>
      </c>
      <c r="C928" t="s">
        <v>180</v>
      </c>
      <c r="D928" t="s">
        <v>179</v>
      </c>
      <c r="E928">
        <v>1</v>
      </c>
      <c r="F928">
        <v>40</v>
      </c>
      <c r="G928">
        <v>40</v>
      </c>
      <c r="H928">
        <v>35</v>
      </c>
      <c r="I928">
        <v>50</v>
      </c>
      <c r="J928">
        <v>100</v>
      </c>
      <c r="K928">
        <v>70</v>
      </c>
      <c r="L928">
        <f>MAX(G928,I928)</f>
        <v>50</v>
      </c>
      <c r="M928">
        <f>MIN(H928,J928)</f>
        <v>35</v>
      </c>
      <c r="N928" s="1">
        <f>(F928*2+31)/2+60</f>
        <v>115.5</v>
      </c>
      <c r="O928" s="1">
        <f>(L928*2+31)/2+5</f>
        <v>70.5</v>
      </c>
      <c r="P928" s="1">
        <f>(M928*2+31)/2+5</f>
        <v>55.5</v>
      </c>
      <c r="Q928" s="1">
        <f>N928*P928</f>
        <v>6410.25</v>
      </c>
      <c r="R928" s="1">
        <f>((H928*2+31)/2+5)*N928</f>
        <v>6410.25</v>
      </c>
      <c r="S928" s="1">
        <f>((J928*2+31)/2+5)*N928</f>
        <v>13917.75</v>
      </c>
      <c r="T928" s="1">
        <v>105.8204680188678</v>
      </c>
      <c r="U928" s="1">
        <f>IF(T928&lt;200, 0, T928)</f>
        <v>0</v>
      </c>
      <c r="V928" s="5">
        <f>U928*O928</f>
        <v>0</v>
      </c>
      <c r="W928" s="2">
        <f>Q928/(constants!$B$1 * constants!$B$2 * (110/250) * AVERAGE(0.8, 1) * 1.5)</f>
        <v>0.98212530509872698</v>
      </c>
      <c r="X928" s="3">
        <v>0.38241920761909864</v>
      </c>
      <c r="Y928" s="1">
        <f>(W928+X928)*O928</f>
        <v>96.200388146606699</v>
      </c>
      <c r="Z928" s="7">
        <v>1.1000000000000001</v>
      </c>
      <c r="AA928" s="7">
        <v>1</v>
      </c>
      <c r="AB928" s="1">
        <f>Y928*Z928*AA928</f>
        <v>105.82042696126737</v>
      </c>
      <c r="AC928" t="str">
        <f>CONCATENATE("https://wiki.52poke.com/wiki/", B928)</f>
        <v>https://wiki.52poke.com/wiki/玛瑙水母</v>
      </c>
      <c r="AD928" s="6">
        <f>(T928-AB928)^2</f>
        <v>1.6857265528274951E-9</v>
      </c>
      <c r="AE928" t="str">
        <f>IF(ISNUMBER(SEARCH(AE$1,$D928)),"T","")</f>
        <v/>
      </c>
      <c r="AF928" t="str">
        <f>IF(ISNUMBER(SEARCH(AF$1,$D928)),"T","")</f>
        <v/>
      </c>
      <c r="AG928" t="str">
        <f>IF(ISNUMBER(SEARCH(AG$1,$D928)),"T","")</f>
        <v>T</v>
      </c>
      <c r="AH928" t="str">
        <f>IF(ISNUMBER(SEARCH(AH$1,$D928)),"T","")</f>
        <v/>
      </c>
      <c r="AI928" t="str">
        <f>IF(ISNUMBER(SEARCH(AI$1,$D928)),"T","")</f>
        <v/>
      </c>
      <c r="AJ928" t="str">
        <f>IF(ISNUMBER(SEARCH(AJ$1,$D928)),"T","")</f>
        <v/>
      </c>
      <c r="AK928" t="str">
        <f>IF(ISNUMBER(SEARCH(AK$1,$D928)),"T","")</f>
        <v/>
      </c>
      <c r="AL928" t="str">
        <f>IF(ISNUMBER(SEARCH(AL$1,$D928)),"T","")</f>
        <v>T</v>
      </c>
      <c r="AM928" t="str">
        <f>IF(ISNUMBER(SEARCH(AM$1,$D928)),"T","")</f>
        <v/>
      </c>
      <c r="AN928" t="str">
        <f>IF(ISNUMBER(SEARCH(AN$1,$D928)),"T","")</f>
        <v/>
      </c>
      <c r="AO928" t="str">
        <f>IF(ISNUMBER(SEARCH(AO$1,$D928)),"T","")</f>
        <v/>
      </c>
      <c r="AP928" t="str">
        <f>IF(ISNUMBER(SEARCH(AP$1,$D928)),"T","")</f>
        <v/>
      </c>
      <c r="AQ928" t="str">
        <f>IF(ISNUMBER(SEARCH(AQ$1,$D928)),"T","")</f>
        <v/>
      </c>
      <c r="AR928" t="str">
        <f>IF(ISNUMBER(SEARCH(AR$1,$D928)),"T","")</f>
        <v/>
      </c>
      <c r="AS928" t="str">
        <f>IF(ISNUMBER(SEARCH(AS$1,$D928)),"T","")</f>
        <v/>
      </c>
      <c r="AT928" t="str">
        <f>IF(ISNUMBER(SEARCH(AT$1,$D928)),"T","")</f>
        <v/>
      </c>
      <c r="AU928" t="str">
        <f>IF(ISNUMBER(SEARCH(AU$1,$D928)),"T","")</f>
        <v/>
      </c>
      <c r="AV928" t="str">
        <f>IF(ISNUMBER(SEARCH(AV$1,$D928)),"T","")</f>
        <v/>
      </c>
    </row>
    <row r="929" spans="1:48" x14ac:dyDescent="0.85">
      <c r="A929">
        <v>835</v>
      </c>
      <c r="B929" t="s">
        <v>1848</v>
      </c>
      <c r="C929" t="s">
        <v>1849</v>
      </c>
      <c r="D929" t="s">
        <v>68</v>
      </c>
      <c r="E929">
        <v>8</v>
      </c>
      <c r="F929">
        <v>59</v>
      </c>
      <c r="G929">
        <v>45</v>
      </c>
      <c r="H929">
        <v>50</v>
      </c>
      <c r="I929">
        <v>40</v>
      </c>
      <c r="J929">
        <v>50</v>
      </c>
      <c r="K929">
        <v>26</v>
      </c>
      <c r="L929">
        <f>MAX(G929,I929)</f>
        <v>45</v>
      </c>
      <c r="M929">
        <f>MIN(H929,J929)</f>
        <v>50</v>
      </c>
      <c r="N929" s="1">
        <f>(F929*2+31)/2+60</f>
        <v>134.5</v>
      </c>
      <c r="O929" s="1">
        <f>(L929*2+31)/2+5</f>
        <v>65.5</v>
      </c>
      <c r="P929" s="1">
        <f>(M929*2+31)/2+5</f>
        <v>70.5</v>
      </c>
      <c r="Q929" s="1">
        <f>N929*P929</f>
        <v>9482.25</v>
      </c>
      <c r="R929" s="1">
        <f>((H929*2+31)/2+5)*N929</f>
        <v>9482.25</v>
      </c>
      <c r="S929" s="1">
        <f>((J929*2+31)/2+5)*N929</f>
        <v>9482.25</v>
      </c>
      <c r="T929" s="1">
        <v>105.72757555363282</v>
      </c>
      <c r="U929" s="1">
        <f>IF(T929&lt;200, 0, T929)</f>
        <v>0</v>
      </c>
      <c r="V929" s="5">
        <f>U929*O929</f>
        <v>0</v>
      </c>
      <c r="W929" s="2">
        <f>Q929/(constants!$B$1 * constants!$B$2 * (110/250) * AVERAGE(0.8, 1) * 1.5)</f>
        <v>1.452791649978145</v>
      </c>
      <c r="X929" s="3">
        <v>1.4627074896996106E-2</v>
      </c>
      <c r="Y929" s="1">
        <f>(W929+X929)*O929</f>
        <v>96.115926479321743</v>
      </c>
      <c r="Z929" s="7">
        <v>1.1000000000000001</v>
      </c>
      <c r="AA929" s="7">
        <v>1</v>
      </c>
      <c r="AB929" s="1">
        <f>Y929*Z929*AA929</f>
        <v>105.72751912725393</v>
      </c>
      <c r="AC929" t="str">
        <f>CONCATENATE("https://wiki.52poke.com/wiki/", B929)</f>
        <v>https://wiki.52poke.com/wiki/来电汪</v>
      </c>
      <c r="AD929" s="6">
        <f>(T929-AB929)^2</f>
        <v>3.1839362346661428E-9</v>
      </c>
      <c r="AE929" t="str">
        <f>IF(ISNUMBER(SEARCH(AE$1,$D929)),"T","")</f>
        <v/>
      </c>
      <c r="AF929" t="str">
        <f>IF(ISNUMBER(SEARCH(AF$1,$D929)),"T","")</f>
        <v/>
      </c>
      <c r="AG929" t="str">
        <f>IF(ISNUMBER(SEARCH(AG$1,$D929)),"T","")</f>
        <v/>
      </c>
      <c r="AH929" t="str">
        <f>IF(ISNUMBER(SEARCH(AH$1,$D929)),"T","")</f>
        <v/>
      </c>
      <c r="AI929" t="str">
        <f>IF(ISNUMBER(SEARCH(AI$1,$D929)),"T","")</f>
        <v>T</v>
      </c>
      <c r="AJ929" t="str">
        <f>IF(ISNUMBER(SEARCH(AJ$1,$D929)),"T","")</f>
        <v/>
      </c>
      <c r="AK929" t="str">
        <f>IF(ISNUMBER(SEARCH(AK$1,$D929)),"T","")</f>
        <v/>
      </c>
      <c r="AL929" t="str">
        <f>IF(ISNUMBER(SEARCH(AL$1,$D929)),"T","")</f>
        <v/>
      </c>
      <c r="AM929" t="str">
        <f>IF(ISNUMBER(SEARCH(AM$1,$D929)),"T","")</f>
        <v/>
      </c>
      <c r="AN929" t="str">
        <f>IF(ISNUMBER(SEARCH(AN$1,$D929)),"T","")</f>
        <v/>
      </c>
      <c r="AO929" t="str">
        <f>IF(ISNUMBER(SEARCH(AO$1,$D929)),"T","")</f>
        <v/>
      </c>
      <c r="AP929" t="str">
        <f>IF(ISNUMBER(SEARCH(AP$1,$D929)),"T","")</f>
        <v/>
      </c>
      <c r="AQ929" t="str">
        <f>IF(ISNUMBER(SEARCH(AQ$1,$D929)),"T","")</f>
        <v/>
      </c>
      <c r="AR929" t="str">
        <f>IF(ISNUMBER(SEARCH(AR$1,$D929)),"T","")</f>
        <v/>
      </c>
      <c r="AS929" t="str">
        <f>IF(ISNUMBER(SEARCH(AS$1,$D929)),"T","")</f>
        <v/>
      </c>
      <c r="AT929" t="str">
        <f>IF(ISNUMBER(SEARCH(AT$1,$D929)),"T","")</f>
        <v/>
      </c>
      <c r="AU929" t="str">
        <f>IF(ISNUMBER(SEARCH(AU$1,$D929)),"T","")</f>
        <v/>
      </c>
      <c r="AV929" t="str">
        <f>IF(ISNUMBER(SEARCH(AV$1,$D929)),"T","")</f>
        <v/>
      </c>
    </row>
    <row r="930" spans="1:48" x14ac:dyDescent="0.85">
      <c r="A930">
        <v>856</v>
      </c>
      <c r="B930" t="s">
        <v>1894</v>
      </c>
      <c r="C930" t="s">
        <v>1895</v>
      </c>
      <c r="D930" t="s">
        <v>160</v>
      </c>
      <c r="E930">
        <v>8</v>
      </c>
      <c r="F930">
        <v>42</v>
      </c>
      <c r="G930">
        <v>30</v>
      </c>
      <c r="H930">
        <v>45</v>
      </c>
      <c r="I930">
        <v>56</v>
      </c>
      <c r="J930">
        <v>53</v>
      </c>
      <c r="K930">
        <v>39</v>
      </c>
      <c r="L930">
        <f>MAX(G930,I930)</f>
        <v>56</v>
      </c>
      <c r="M930">
        <f>MIN(H930,J930)</f>
        <v>45</v>
      </c>
      <c r="N930" s="1">
        <f>(F930*2+31)/2+60</f>
        <v>117.5</v>
      </c>
      <c r="O930" s="1">
        <f>(L930*2+31)/2+5</f>
        <v>76.5</v>
      </c>
      <c r="P930" s="1">
        <f>(M930*2+31)/2+5</f>
        <v>65.5</v>
      </c>
      <c r="Q930" s="1">
        <f>N930*P930</f>
        <v>7696.25</v>
      </c>
      <c r="R930" s="1">
        <f>((H930*2+31)/2+5)*N930</f>
        <v>7696.25</v>
      </c>
      <c r="S930" s="1">
        <f>((J930*2+31)/2+5)*N930</f>
        <v>8636.25</v>
      </c>
      <c r="T930" s="1">
        <v>105.51690528466504</v>
      </c>
      <c r="U930" s="1">
        <f>IF(T930&lt;200, 0, T930)</f>
        <v>0</v>
      </c>
      <c r="V930" s="5">
        <f>U930*O930</f>
        <v>0</v>
      </c>
      <c r="W930" s="2">
        <f>Q930/(constants!$B$1 * constants!$B$2 * (110/250) * AVERAGE(0.8, 1) * 1.5)</f>
        <v>1.1791555523366604</v>
      </c>
      <c r="X930" s="3">
        <v>7.4758313319608138E-2</v>
      </c>
      <c r="Y930" s="1">
        <f>(W930+X930)*O930</f>
        <v>95.924410722704536</v>
      </c>
      <c r="Z930" s="7">
        <v>1.1000000000000001</v>
      </c>
      <c r="AA930" s="7">
        <v>1</v>
      </c>
      <c r="AB930" s="1">
        <f>Y930*Z930*AA930</f>
        <v>105.516851794975</v>
      </c>
      <c r="AC930" t="str">
        <f>CONCATENATE("https://wiki.52poke.com/wiki/", B930)</f>
        <v>https://wiki.52poke.com/wiki/迷布莉姆</v>
      </c>
      <c r="AD930" s="6">
        <f>(T930-AB930)^2</f>
        <v>2.8611469412330924E-9</v>
      </c>
      <c r="AE930" t="str">
        <f>IF(ISNUMBER(SEARCH(AE$1,$D930)),"T","")</f>
        <v/>
      </c>
      <c r="AF930" t="str">
        <f>IF(ISNUMBER(SEARCH(AF$1,$D930)),"T","")</f>
        <v/>
      </c>
      <c r="AG930" t="str">
        <f>IF(ISNUMBER(SEARCH(AG$1,$D930)),"T","")</f>
        <v/>
      </c>
      <c r="AH930" t="str">
        <f>IF(ISNUMBER(SEARCH(AH$1,$D930)),"T","")</f>
        <v/>
      </c>
      <c r="AI930" t="str">
        <f>IF(ISNUMBER(SEARCH(AI$1,$D930)),"T","")</f>
        <v/>
      </c>
      <c r="AJ930" t="str">
        <f>IF(ISNUMBER(SEARCH(AJ$1,$D930)),"T","")</f>
        <v/>
      </c>
      <c r="AK930" t="str">
        <f>IF(ISNUMBER(SEARCH(AK$1,$D930)),"T","")</f>
        <v/>
      </c>
      <c r="AL930" t="str">
        <f>IF(ISNUMBER(SEARCH(AL$1,$D930)),"T","")</f>
        <v/>
      </c>
      <c r="AM930" t="str">
        <f>IF(ISNUMBER(SEARCH(AM$1,$D930)),"T","")</f>
        <v/>
      </c>
      <c r="AN930" t="str">
        <f>IF(ISNUMBER(SEARCH(AN$1,$D930)),"T","")</f>
        <v/>
      </c>
      <c r="AO930" t="str">
        <f>IF(ISNUMBER(SEARCH(AO$1,$D930)),"T","")</f>
        <v>T</v>
      </c>
      <c r="AP930" t="str">
        <f>IF(ISNUMBER(SEARCH(AP$1,$D930)),"T","")</f>
        <v/>
      </c>
      <c r="AQ930" t="str">
        <f>IF(ISNUMBER(SEARCH(AQ$1,$D930)),"T","")</f>
        <v/>
      </c>
      <c r="AR930" t="str">
        <f>IF(ISNUMBER(SEARCH(AR$1,$D930)),"T","")</f>
        <v/>
      </c>
      <c r="AS930" t="str">
        <f>IF(ISNUMBER(SEARCH(AS$1,$D930)),"T","")</f>
        <v/>
      </c>
      <c r="AT930" t="str">
        <f>IF(ISNUMBER(SEARCH(AT$1,$D930)),"T","")</f>
        <v/>
      </c>
      <c r="AU930" t="str">
        <f>IF(ISNUMBER(SEARCH(AU$1,$D930)),"T","")</f>
        <v/>
      </c>
      <c r="AV930" t="str">
        <f>IF(ISNUMBER(SEARCH(AV$1,$D930)),"T","")</f>
        <v/>
      </c>
    </row>
    <row r="931" spans="1:48" x14ac:dyDescent="0.85">
      <c r="A931">
        <v>287</v>
      </c>
      <c r="B931" t="s">
        <v>664</v>
      </c>
      <c r="C931" t="s">
        <v>665</v>
      </c>
      <c r="D931" t="s">
        <v>265</v>
      </c>
      <c r="E931">
        <v>3</v>
      </c>
      <c r="F931">
        <v>60</v>
      </c>
      <c r="G931">
        <v>60</v>
      </c>
      <c r="H931">
        <v>60</v>
      </c>
      <c r="I931">
        <v>35</v>
      </c>
      <c r="J931">
        <v>35</v>
      </c>
      <c r="K931">
        <v>30</v>
      </c>
      <c r="L931">
        <f>MAX(G931,I931)</f>
        <v>60</v>
      </c>
      <c r="M931">
        <f>MIN(H931,J931)</f>
        <v>35</v>
      </c>
      <c r="N931" s="1">
        <f>(F931*2+31)/2+60</f>
        <v>135.5</v>
      </c>
      <c r="O931" s="1">
        <f>(L931*2+31)/2+5</f>
        <v>80.5</v>
      </c>
      <c r="P931" s="1">
        <f>(M931*2+31)/2+5</f>
        <v>55.5</v>
      </c>
      <c r="Q931" s="1">
        <f>N931*P931</f>
        <v>7520.25</v>
      </c>
      <c r="R931" s="1">
        <f>((H931*2+31)/2+5)*N931</f>
        <v>10907.75</v>
      </c>
      <c r="S931" s="1">
        <f>((J931*2+31)/2+5)*N931</f>
        <v>7520.25</v>
      </c>
      <c r="T931" s="1">
        <v>105.36915556269433</v>
      </c>
      <c r="U931" s="1">
        <f>IF(T931&lt;200, 0, T931)</f>
        <v>0</v>
      </c>
      <c r="V931" s="5">
        <f>U931*O931</f>
        <v>0</v>
      </c>
      <c r="W931" s="2">
        <f>Q931/(constants!$B$1 * constants!$B$2 * (110/250) * AVERAGE(0.8, 1) * 1.5)</f>
        <v>1.1521902929946104</v>
      </c>
      <c r="X931" s="3">
        <v>3.7748730871386527E-2</v>
      </c>
      <c r="Y931" s="1">
        <f>(W931+X931)*O931</f>
        <v>95.790091421212765</v>
      </c>
      <c r="Z931" s="7">
        <v>1.1000000000000001</v>
      </c>
      <c r="AA931" s="7">
        <v>1</v>
      </c>
      <c r="AB931" s="1">
        <f>Y931*Z931*AA931</f>
        <v>105.36910056333404</v>
      </c>
      <c r="AC931" t="str">
        <f>CONCATENATE("https://wiki.52poke.com/wiki/", B931)</f>
        <v>https://wiki.52poke.com/wiki/懒人獭</v>
      </c>
      <c r="AD931" s="6">
        <f>(T931-AB931)^2</f>
        <v>3.0249296320244464E-9</v>
      </c>
      <c r="AE931" t="str">
        <f>IF(ISNUMBER(SEARCH(AE$1,$D931)),"T","")</f>
        <v>T</v>
      </c>
      <c r="AF931" t="str">
        <f>IF(ISNUMBER(SEARCH(AF$1,$D931)),"T","")</f>
        <v/>
      </c>
      <c r="AG931" t="str">
        <f>IF(ISNUMBER(SEARCH(AG$1,$D931)),"T","")</f>
        <v/>
      </c>
      <c r="AH931" t="str">
        <f>IF(ISNUMBER(SEARCH(AH$1,$D931)),"T","")</f>
        <v/>
      </c>
      <c r="AI931" t="str">
        <f>IF(ISNUMBER(SEARCH(AI$1,$D931)),"T","")</f>
        <v/>
      </c>
      <c r="AJ931" t="str">
        <f>IF(ISNUMBER(SEARCH(AJ$1,$D931)),"T","")</f>
        <v/>
      </c>
      <c r="AK931" t="str">
        <f>IF(ISNUMBER(SEARCH(AK$1,$D931)),"T","")</f>
        <v/>
      </c>
      <c r="AL931" t="str">
        <f>IF(ISNUMBER(SEARCH(AL$1,$D931)),"T","")</f>
        <v/>
      </c>
      <c r="AM931" t="str">
        <f>IF(ISNUMBER(SEARCH(AM$1,$D931)),"T","")</f>
        <v/>
      </c>
      <c r="AN931" t="str">
        <f>IF(ISNUMBER(SEARCH(AN$1,$D931)),"T","")</f>
        <v/>
      </c>
      <c r="AO931" t="str">
        <f>IF(ISNUMBER(SEARCH(AO$1,$D931)),"T","")</f>
        <v/>
      </c>
      <c r="AP931" t="str">
        <f>IF(ISNUMBER(SEARCH(AP$1,$D931)),"T","")</f>
        <v/>
      </c>
      <c r="AQ931" t="str">
        <f>IF(ISNUMBER(SEARCH(AQ$1,$D931)),"T","")</f>
        <v/>
      </c>
      <c r="AR931" t="str">
        <f>IF(ISNUMBER(SEARCH(AR$1,$D931)),"T","")</f>
        <v/>
      </c>
      <c r="AS931" t="str">
        <f>IF(ISNUMBER(SEARCH(AS$1,$D931)),"T","")</f>
        <v/>
      </c>
      <c r="AT931" t="str">
        <f>IF(ISNUMBER(SEARCH(AT$1,$D931)),"T","")</f>
        <v/>
      </c>
      <c r="AU931" t="str">
        <f>IF(ISNUMBER(SEARCH(AU$1,$D931)),"T","")</f>
        <v/>
      </c>
      <c r="AV931" t="str">
        <f>IF(ISNUMBER(SEARCH(AV$1,$D931)),"T","")</f>
        <v/>
      </c>
    </row>
    <row r="932" spans="1:48" x14ac:dyDescent="0.85">
      <c r="A932">
        <v>509</v>
      </c>
      <c r="B932" t="s">
        <v>1143</v>
      </c>
      <c r="C932" t="s">
        <v>1144</v>
      </c>
      <c r="D932" t="s">
        <v>136</v>
      </c>
      <c r="E932">
        <v>5</v>
      </c>
      <c r="F932">
        <v>41</v>
      </c>
      <c r="G932">
        <v>50</v>
      </c>
      <c r="H932">
        <v>37</v>
      </c>
      <c r="I932">
        <v>50</v>
      </c>
      <c r="J932">
        <v>37</v>
      </c>
      <c r="K932">
        <v>66</v>
      </c>
      <c r="L932">
        <f>MAX(G932,I932)</f>
        <v>50</v>
      </c>
      <c r="M932">
        <f>MIN(H932,J932)</f>
        <v>37</v>
      </c>
      <c r="N932" s="1">
        <f>(F932*2+31)/2+60</f>
        <v>116.5</v>
      </c>
      <c r="O932" s="1">
        <f>(L932*2+31)/2+5</f>
        <v>70.5</v>
      </c>
      <c r="P932" s="1">
        <f>(M932*2+31)/2+5</f>
        <v>57.5</v>
      </c>
      <c r="Q932" s="1">
        <f>N932*P932</f>
        <v>6698.75</v>
      </c>
      <c r="R932" s="1">
        <f>((H932*2+31)/2+5)*N932</f>
        <v>6698.75</v>
      </c>
      <c r="S932" s="1">
        <f>((J932*2+31)/2+5)*N932</f>
        <v>6698.75</v>
      </c>
      <c r="T932" s="1">
        <v>105.09601052451845</v>
      </c>
      <c r="U932" s="1">
        <f>IF(T932&lt;200, 0, T932)</f>
        <v>0</v>
      </c>
      <c r="V932" s="5">
        <f>U932*O932</f>
        <v>0</v>
      </c>
      <c r="W932" s="2">
        <f>Q932/(constants!$B$1 * constants!$B$2 * (110/250) * AVERAGE(0.8, 1) * 1.5)</f>
        <v>1.026326880781576</v>
      </c>
      <c r="X932" s="3">
        <v>0.32887579644702236</v>
      </c>
      <c r="Y932" s="1">
        <f>(W932+X932)*O932</f>
        <v>95.541788744616184</v>
      </c>
      <c r="Z932" s="7">
        <v>1.1000000000000001</v>
      </c>
      <c r="AA932" s="7">
        <v>1</v>
      </c>
      <c r="AB932" s="1">
        <f>Y932*Z932*AA932</f>
        <v>105.09596761907781</v>
      </c>
      <c r="AC932" t="str">
        <f>CONCATENATE("https://wiki.52poke.com/wiki/", B932)</f>
        <v>https://wiki.52poke.com/wiki/扒手猫</v>
      </c>
      <c r="AD932" s="6">
        <f>(T932-AB932)^2</f>
        <v>1.8408768362368367E-9</v>
      </c>
      <c r="AE932" t="str">
        <f>IF(ISNUMBER(SEARCH(AE$1,$D932)),"T","")</f>
        <v/>
      </c>
      <c r="AF932" t="str">
        <f>IF(ISNUMBER(SEARCH(AF$1,$D932)),"T","")</f>
        <v/>
      </c>
      <c r="AG932" t="str">
        <f>IF(ISNUMBER(SEARCH(AG$1,$D932)),"T","")</f>
        <v/>
      </c>
      <c r="AH932" t="str">
        <f>IF(ISNUMBER(SEARCH(AH$1,$D932)),"T","")</f>
        <v/>
      </c>
      <c r="AI932" t="str">
        <f>IF(ISNUMBER(SEARCH(AI$1,$D932)),"T","")</f>
        <v/>
      </c>
      <c r="AJ932" t="str">
        <f>IF(ISNUMBER(SEARCH(AJ$1,$D932)),"T","")</f>
        <v/>
      </c>
      <c r="AK932" t="str">
        <f>IF(ISNUMBER(SEARCH(AK$1,$D932)),"T","")</f>
        <v/>
      </c>
      <c r="AL932" t="str">
        <f>IF(ISNUMBER(SEARCH(AL$1,$D932)),"T","")</f>
        <v/>
      </c>
      <c r="AM932" t="str">
        <f>IF(ISNUMBER(SEARCH(AM$1,$D932)),"T","")</f>
        <v/>
      </c>
      <c r="AN932" t="str">
        <f>IF(ISNUMBER(SEARCH(AN$1,$D932)),"T","")</f>
        <v/>
      </c>
      <c r="AO932" t="str">
        <f>IF(ISNUMBER(SEARCH(AO$1,$D932)),"T","")</f>
        <v/>
      </c>
      <c r="AP932" t="str">
        <f>IF(ISNUMBER(SEARCH(AP$1,$D932)),"T","")</f>
        <v/>
      </c>
      <c r="AQ932" t="str">
        <f>IF(ISNUMBER(SEARCH(AQ$1,$D932)),"T","")</f>
        <v/>
      </c>
      <c r="AR932" t="str">
        <f>IF(ISNUMBER(SEARCH(AR$1,$D932)),"T","")</f>
        <v/>
      </c>
      <c r="AS932" t="str">
        <f>IF(ISNUMBER(SEARCH(AS$1,$D932)),"T","")</f>
        <v/>
      </c>
      <c r="AT932" t="str">
        <f>IF(ISNUMBER(SEARCH(AT$1,$D932)),"T","")</f>
        <v>T</v>
      </c>
      <c r="AU932" t="str">
        <f>IF(ISNUMBER(SEARCH(AU$1,$D932)),"T","")</f>
        <v/>
      </c>
      <c r="AV932" t="str">
        <f>IF(ISNUMBER(SEARCH(AV$1,$D932)),"T","")</f>
        <v/>
      </c>
    </row>
    <row r="933" spans="1:48" x14ac:dyDescent="0.85">
      <c r="A933">
        <v>960</v>
      </c>
      <c r="B933" t="s">
        <v>2119</v>
      </c>
      <c r="C933" t="s">
        <v>2120</v>
      </c>
      <c r="D933" t="s">
        <v>25</v>
      </c>
      <c r="E933">
        <v>9</v>
      </c>
      <c r="F933">
        <v>10</v>
      </c>
      <c r="G933">
        <v>55</v>
      </c>
      <c r="H933">
        <v>25</v>
      </c>
      <c r="I933">
        <v>35</v>
      </c>
      <c r="J933">
        <v>25</v>
      </c>
      <c r="K933">
        <v>95</v>
      </c>
      <c r="L933">
        <f>MAX(G933,I933)</f>
        <v>55</v>
      </c>
      <c r="M933">
        <f>MIN(H933,J933)</f>
        <v>25</v>
      </c>
      <c r="N933" s="1">
        <f>(F933*2+31)/2+60</f>
        <v>85.5</v>
      </c>
      <c r="O933" s="1">
        <f>(L933*2+31)/2+5</f>
        <v>75.5</v>
      </c>
      <c r="P933" s="1">
        <f>(M933*2+31)/2+5</f>
        <v>45.5</v>
      </c>
      <c r="Q933" s="1">
        <f>N933*P933</f>
        <v>3890.25</v>
      </c>
      <c r="R933" s="1">
        <f>((H933*2+31)/2+5)*N933</f>
        <v>3890.25</v>
      </c>
      <c r="S933" s="1">
        <f>((J933*2+31)/2+5)*N933</f>
        <v>3890.25</v>
      </c>
      <c r="T933" s="1">
        <v>104.09222739573914</v>
      </c>
      <c r="U933" s="1">
        <f>IF(T933&lt;200, 0, T933)</f>
        <v>0</v>
      </c>
      <c r="V933" s="5">
        <f>U933*O933</f>
        <v>0</v>
      </c>
      <c r="W933" s="2">
        <f>Q933/(constants!$B$1 * constants!$B$2 * (110/250) * AVERAGE(0.8, 1) * 1.5)</f>
        <v>0.59603181906482938</v>
      </c>
      <c r="X933" s="3">
        <v>0.65733604019530478</v>
      </c>
      <c r="Y933" s="1">
        <f>(W933+X933)*O933</f>
        <v>94.629273374140126</v>
      </c>
      <c r="Z933" s="7">
        <v>1.1000000000000001</v>
      </c>
      <c r="AA933" s="7">
        <v>1</v>
      </c>
      <c r="AB933" s="1">
        <f>Y933*Z933*AA933</f>
        <v>104.09220071155414</v>
      </c>
      <c r="AC933" t="str">
        <f>CONCATENATE("https://wiki.52poke.com/wiki/", B933)</f>
        <v>https://wiki.52poke.com/wiki/海地鼠</v>
      </c>
      <c r="AD933" s="6">
        <f>(T933-AB933)^2</f>
        <v>7.1204572922460476E-10</v>
      </c>
      <c r="AE933" t="str">
        <f>IF(ISNUMBER(SEARCH(AE$1,$D933)),"T","")</f>
        <v/>
      </c>
      <c r="AF933" t="str">
        <f>IF(ISNUMBER(SEARCH(AF$1,$D933)),"T","")</f>
        <v/>
      </c>
      <c r="AG933" t="str">
        <f>IF(ISNUMBER(SEARCH(AG$1,$D933)),"T","")</f>
        <v>T</v>
      </c>
      <c r="AH933" t="str">
        <f>IF(ISNUMBER(SEARCH(AH$1,$D933)),"T","")</f>
        <v/>
      </c>
      <c r="AI933" t="str">
        <f>IF(ISNUMBER(SEARCH(AI$1,$D933)),"T","")</f>
        <v/>
      </c>
      <c r="AJ933" t="str">
        <f>IF(ISNUMBER(SEARCH(AJ$1,$D933)),"T","")</f>
        <v/>
      </c>
      <c r="AK933" t="str">
        <f>IF(ISNUMBER(SEARCH(AK$1,$D933)),"T","")</f>
        <v/>
      </c>
      <c r="AL933" t="str">
        <f>IF(ISNUMBER(SEARCH(AL$1,$D933)),"T","")</f>
        <v/>
      </c>
      <c r="AM933" t="str">
        <f>IF(ISNUMBER(SEARCH(AM$1,$D933)),"T","")</f>
        <v/>
      </c>
      <c r="AN933" t="str">
        <f>IF(ISNUMBER(SEARCH(AN$1,$D933)),"T","")</f>
        <v/>
      </c>
      <c r="AO933" t="str">
        <f>IF(ISNUMBER(SEARCH(AO$1,$D933)),"T","")</f>
        <v/>
      </c>
      <c r="AP933" t="str">
        <f>IF(ISNUMBER(SEARCH(AP$1,$D933)),"T","")</f>
        <v/>
      </c>
      <c r="AQ933" t="str">
        <f>IF(ISNUMBER(SEARCH(AQ$1,$D933)),"T","")</f>
        <v/>
      </c>
      <c r="AR933" t="str">
        <f>IF(ISNUMBER(SEARCH(AR$1,$D933)),"T","")</f>
        <v/>
      </c>
      <c r="AS933" t="str">
        <f>IF(ISNUMBER(SEARCH(AS$1,$D933)),"T","")</f>
        <v/>
      </c>
      <c r="AT933" t="str">
        <f>IF(ISNUMBER(SEARCH(AT$1,$D933)),"T","")</f>
        <v/>
      </c>
      <c r="AU933" t="str">
        <f>IF(ISNUMBER(SEARCH(AU$1,$D933)),"T","")</f>
        <v/>
      </c>
      <c r="AV933" t="str">
        <f>IF(ISNUMBER(SEARCH(AV$1,$D933)),"T","")</f>
        <v/>
      </c>
    </row>
    <row r="934" spans="1:48" x14ac:dyDescent="0.85">
      <c r="A934">
        <v>819</v>
      </c>
      <c r="B934" t="s">
        <v>1814</v>
      </c>
      <c r="C934" t="s">
        <v>1815</v>
      </c>
      <c r="D934" t="s">
        <v>265</v>
      </c>
      <c r="E934">
        <v>8</v>
      </c>
      <c r="F934">
        <v>70</v>
      </c>
      <c r="G934">
        <v>55</v>
      </c>
      <c r="H934">
        <v>55</v>
      </c>
      <c r="I934">
        <v>35</v>
      </c>
      <c r="J934">
        <v>35</v>
      </c>
      <c r="K934">
        <v>25</v>
      </c>
      <c r="L934">
        <f>MAX(G934,I934)</f>
        <v>55</v>
      </c>
      <c r="M934">
        <f>MIN(H934,J934)</f>
        <v>35</v>
      </c>
      <c r="N934" s="1">
        <f>(F934*2+31)/2+60</f>
        <v>145.5</v>
      </c>
      <c r="O934" s="1">
        <f>(L934*2+31)/2+5</f>
        <v>75.5</v>
      </c>
      <c r="P934" s="1">
        <f>(M934*2+31)/2+5</f>
        <v>55.5</v>
      </c>
      <c r="Q934" s="1">
        <f>N934*P934</f>
        <v>8075.25</v>
      </c>
      <c r="R934" s="1">
        <f>((H934*2+31)/2+5)*N934</f>
        <v>10985.25</v>
      </c>
      <c r="S934" s="1">
        <f>((J934*2+31)/2+5)*N934</f>
        <v>8075.25</v>
      </c>
      <c r="T934" s="1">
        <v>103.73400196917596</v>
      </c>
      <c r="U934" s="1">
        <f>IF(T934&lt;200, 0, T934)</f>
        <v>0</v>
      </c>
      <c r="V934" s="5">
        <f>U934*O934</f>
        <v>0</v>
      </c>
      <c r="W934" s="2">
        <f>Q934/(constants!$B$1 * constants!$B$2 * (110/250) * AVERAGE(0.8, 1) * 1.5)</f>
        <v>1.2372227869425523</v>
      </c>
      <c r="X934" s="3">
        <v>1.1831356092282364E-2</v>
      </c>
      <c r="Y934" s="1">
        <f>(W934+X934)*O934</f>
        <v>94.303587799130028</v>
      </c>
      <c r="Z934" s="7">
        <v>1.1000000000000001</v>
      </c>
      <c r="AA934" s="7">
        <v>1</v>
      </c>
      <c r="AB934" s="1">
        <f>Y934*Z934*AA934</f>
        <v>103.73394657904304</v>
      </c>
      <c r="AC934" t="str">
        <f>CONCATENATE("https://wiki.52poke.com/wiki/", B934)</f>
        <v>https://wiki.52poke.com/wiki/贪心栗鼠</v>
      </c>
      <c r="AD934" s="6">
        <f>(T934-AB934)^2</f>
        <v>3.0680668258173483E-9</v>
      </c>
      <c r="AE934" t="str">
        <f>IF(ISNUMBER(SEARCH(AE$1,$D934)),"T","")</f>
        <v>T</v>
      </c>
      <c r="AF934" t="str">
        <f>IF(ISNUMBER(SEARCH(AF$1,$D934)),"T","")</f>
        <v/>
      </c>
      <c r="AG934" t="str">
        <f>IF(ISNUMBER(SEARCH(AG$1,$D934)),"T","")</f>
        <v/>
      </c>
      <c r="AH934" t="str">
        <f>IF(ISNUMBER(SEARCH(AH$1,$D934)),"T","")</f>
        <v/>
      </c>
      <c r="AI934" t="str">
        <f>IF(ISNUMBER(SEARCH(AI$1,$D934)),"T","")</f>
        <v/>
      </c>
      <c r="AJ934" t="str">
        <f>IF(ISNUMBER(SEARCH(AJ$1,$D934)),"T","")</f>
        <v/>
      </c>
      <c r="AK934" t="str">
        <f>IF(ISNUMBER(SEARCH(AK$1,$D934)),"T","")</f>
        <v/>
      </c>
      <c r="AL934" t="str">
        <f>IF(ISNUMBER(SEARCH(AL$1,$D934)),"T","")</f>
        <v/>
      </c>
      <c r="AM934" t="str">
        <f>IF(ISNUMBER(SEARCH(AM$1,$D934)),"T","")</f>
        <v/>
      </c>
      <c r="AN934" t="str">
        <f>IF(ISNUMBER(SEARCH(AN$1,$D934)),"T","")</f>
        <v/>
      </c>
      <c r="AO934" t="str">
        <f>IF(ISNUMBER(SEARCH(AO$1,$D934)),"T","")</f>
        <v/>
      </c>
      <c r="AP934" t="str">
        <f>IF(ISNUMBER(SEARCH(AP$1,$D934)),"T","")</f>
        <v/>
      </c>
      <c r="AQ934" t="str">
        <f>IF(ISNUMBER(SEARCH(AQ$1,$D934)),"T","")</f>
        <v/>
      </c>
      <c r="AR934" t="str">
        <f>IF(ISNUMBER(SEARCH(AR$1,$D934)),"T","")</f>
        <v/>
      </c>
      <c r="AS934" t="str">
        <f>IF(ISNUMBER(SEARCH(AS$1,$D934)),"T","")</f>
        <v/>
      </c>
      <c r="AT934" t="str">
        <f>IF(ISNUMBER(SEARCH(AT$1,$D934)),"T","")</f>
        <v/>
      </c>
      <c r="AU934" t="str">
        <f>IF(ISNUMBER(SEARCH(AU$1,$D934)),"T","")</f>
        <v/>
      </c>
      <c r="AV934" t="str">
        <f>IF(ISNUMBER(SEARCH(AV$1,$D934)),"T","")</f>
        <v/>
      </c>
    </row>
    <row r="935" spans="1:48" x14ac:dyDescent="0.85">
      <c r="A935">
        <v>948</v>
      </c>
      <c r="B935" t="s">
        <v>2092</v>
      </c>
      <c r="C935" t="s">
        <v>2094</v>
      </c>
      <c r="D935" t="s">
        <v>2093</v>
      </c>
      <c r="E935">
        <v>9</v>
      </c>
      <c r="F935">
        <v>40</v>
      </c>
      <c r="G935">
        <v>40</v>
      </c>
      <c r="H935">
        <v>35</v>
      </c>
      <c r="I935">
        <v>50</v>
      </c>
      <c r="J935">
        <v>100</v>
      </c>
      <c r="K935">
        <v>70</v>
      </c>
      <c r="L935">
        <f>MAX(G935,I935)</f>
        <v>50</v>
      </c>
      <c r="M935">
        <f>MIN(H935,J935)</f>
        <v>35</v>
      </c>
      <c r="N935" s="1">
        <f>(F935*2+31)/2+60</f>
        <v>115.5</v>
      </c>
      <c r="O935" s="1">
        <f>(L935*2+31)/2+5</f>
        <v>70.5</v>
      </c>
      <c r="P935" s="1">
        <f>(M935*2+31)/2+5</f>
        <v>55.5</v>
      </c>
      <c r="Q935" s="1">
        <f>N935*P935</f>
        <v>6410.25</v>
      </c>
      <c r="R935" s="1">
        <f>((H935*2+31)/2+5)*N935</f>
        <v>6410.25</v>
      </c>
      <c r="S935" s="1">
        <f>((J935*2+31)/2+5)*N935</f>
        <v>13917.75</v>
      </c>
      <c r="T935" s="1">
        <v>103.04227125588213</v>
      </c>
      <c r="U935" s="1">
        <f>IF(T935&lt;200, 0, T935)</f>
        <v>0</v>
      </c>
      <c r="V935" s="5">
        <f>U935*O935</f>
        <v>0</v>
      </c>
      <c r="W935" s="2">
        <f>Q935/(constants!$B$1 * constants!$B$2 * (110/250) * AVERAGE(0.8, 1) * 1.5)</f>
        <v>0.98212530509872698</v>
      </c>
      <c r="X935" s="3">
        <v>0.34659462008865782</v>
      </c>
      <c r="Y935" s="1">
        <f>(W935+X935)*O935</f>
        <v>93.674754725710642</v>
      </c>
      <c r="Z935" s="7">
        <v>1.1000000000000001</v>
      </c>
      <c r="AA935" s="7">
        <v>1</v>
      </c>
      <c r="AB935" s="1">
        <f>Y935*Z935*AA935</f>
        <v>103.04223019828171</v>
      </c>
      <c r="AC935" t="str">
        <f>CONCATENATE("https://wiki.52poke.com/wiki/", B935)</f>
        <v>https://wiki.52poke.com/wiki/原野水母</v>
      </c>
      <c r="AD935" s="6">
        <f>(T935-AB935)^2</f>
        <v>1.685726551660568E-9</v>
      </c>
      <c r="AE935" t="str">
        <f>IF(ISNUMBER(SEARCH(AE$1,$D935)),"T","")</f>
        <v/>
      </c>
      <c r="AF935" t="str">
        <f>IF(ISNUMBER(SEARCH(AF$1,$D935)),"T","")</f>
        <v/>
      </c>
      <c r="AG935" t="str">
        <f>IF(ISNUMBER(SEARCH(AG$1,$D935)),"T","")</f>
        <v/>
      </c>
      <c r="AH935" t="str">
        <f>IF(ISNUMBER(SEARCH(AH$1,$D935)),"T","")</f>
        <v>T</v>
      </c>
      <c r="AI935" t="str">
        <f>IF(ISNUMBER(SEARCH(AI$1,$D935)),"T","")</f>
        <v/>
      </c>
      <c r="AJ935" t="str">
        <f>IF(ISNUMBER(SEARCH(AJ$1,$D935)),"T","")</f>
        <v/>
      </c>
      <c r="AK935" t="str">
        <f>IF(ISNUMBER(SEARCH(AK$1,$D935)),"T","")</f>
        <v/>
      </c>
      <c r="AL935" t="str">
        <f>IF(ISNUMBER(SEARCH(AL$1,$D935)),"T","")</f>
        <v/>
      </c>
      <c r="AM935" t="str">
        <f>IF(ISNUMBER(SEARCH(AM$1,$D935)),"T","")</f>
        <v>T</v>
      </c>
      <c r="AN935" t="str">
        <f>IF(ISNUMBER(SEARCH(AN$1,$D935)),"T","")</f>
        <v/>
      </c>
      <c r="AO935" t="str">
        <f>IF(ISNUMBER(SEARCH(AO$1,$D935)),"T","")</f>
        <v/>
      </c>
      <c r="AP935" t="str">
        <f>IF(ISNUMBER(SEARCH(AP$1,$D935)),"T","")</f>
        <v/>
      </c>
      <c r="AQ935" t="str">
        <f>IF(ISNUMBER(SEARCH(AQ$1,$D935)),"T","")</f>
        <v/>
      </c>
      <c r="AR935" t="str">
        <f>IF(ISNUMBER(SEARCH(AR$1,$D935)),"T","")</f>
        <v/>
      </c>
      <c r="AS935" t="str">
        <f>IF(ISNUMBER(SEARCH(AS$1,$D935)),"T","")</f>
        <v/>
      </c>
      <c r="AT935" t="str">
        <f>IF(ISNUMBER(SEARCH(AT$1,$D935)),"T","")</f>
        <v/>
      </c>
      <c r="AU935" t="str">
        <f>IF(ISNUMBER(SEARCH(AU$1,$D935)),"T","")</f>
        <v/>
      </c>
      <c r="AV935" t="str">
        <f>IF(ISNUMBER(SEARCH(AV$1,$D935)),"T","")</f>
        <v/>
      </c>
    </row>
    <row r="936" spans="1:48" x14ac:dyDescent="0.85">
      <c r="A936">
        <v>928</v>
      </c>
      <c r="B936" t="s">
        <v>2049</v>
      </c>
      <c r="C936" t="s">
        <v>2051</v>
      </c>
      <c r="D936" t="s">
        <v>2050</v>
      </c>
      <c r="E936">
        <v>9</v>
      </c>
      <c r="F936">
        <v>41</v>
      </c>
      <c r="G936">
        <v>35</v>
      </c>
      <c r="H936">
        <v>45</v>
      </c>
      <c r="I936">
        <v>58</v>
      </c>
      <c r="J936">
        <v>51</v>
      </c>
      <c r="K936">
        <v>30</v>
      </c>
      <c r="L936">
        <f>MAX(G936,I936)</f>
        <v>58</v>
      </c>
      <c r="M936">
        <f>MIN(H936,J936)</f>
        <v>45</v>
      </c>
      <c r="N936" s="1">
        <f>(F936*2+31)/2+60</f>
        <v>116.5</v>
      </c>
      <c r="O936" s="1">
        <f>(L936*2+31)/2+5</f>
        <v>78.5</v>
      </c>
      <c r="P936" s="1">
        <f>(M936*2+31)/2+5</f>
        <v>65.5</v>
      </c>
      <c r="Q936" s="1">
        <f>N936*P936</f>
        <v>7630.75</v>
      </c>
      <c r="R936" s="1">
        <f>((H936*2+31)/2+5)*N936</f>
        <v>7630.75</v>
      </c>
      <c r="S936" s="1">
        <f>((J936*2+31)/2+5)*N936</f>
        <v>8329.75</v>
      </c>
      <c r="T936" s="1">
        <v>102.71924805896194</v>
      </c>
      <c r="U936" s="1">
        <f>IF(T936&lt;200, 0, T936)</f>
        <v>0</v>
      </c>
      <c r="V936" s="5">
        <f>U936*O936</f>
        <v>0</v>
      </c>
      <c r="W936" s="2">
        <f>Q936/(constants!$B$1 * constants!$B$2 * (110/250) * AVERAGE(0.8, 1) * 1.5)</f>
        <v>1.1691201859337952</v>
      </c>
      <c r="X936" s="3">
        <v>2.0447777447576976E-2</v>
      </c>
      <c r="Y936" s="1">
        <f>(W936+X936)*O936</f>
        <v>93.381085125437721</v>
      </c>
      <c r="Z936" s="7">
        <v>1.1000000000000001</v>
      </c>
      <c r="AA936" s="7">
        <v>1</v>
      </c>
      <c r="AB936" s="1">
        <f>Y936*Z936*AA936</f>
        <v>102.7191936379815</v>
      </c>
      <c r="AC936" t="str">
        <f>CONCATENATE("https://wiki.52poke.com/wiki/", B936)</f>
        <v>https://wiki.52poke.com/wiki/迷你芙</v>
      </c>
      <c r="AD936" s="6">
        <f>(T936-AB936)^2</f>
        <v>2.9616431113084034E-9</v>
      </c>
      <c r="AE936" t="str">
        <f>IF(ISNUMBER(SEARCH(AE$1,$D936)),"T","")</f>
        <v>T</v>
      </c>
      <c r="AF936" t="str">
        <f>IF(ISNUMBER(SEARCH(AF$1,$D936)),"T","")</f>
        <v/>
      </c>
      <c r="AG936" t="str">
        <f>IF(ISNUMBER(SEARCH(AG$1,$D936)),"T","")</f>
        <v/>
      </c>
      <c r="AH936" t="str">
        <f>IF(ISNUMBER(SEARCH(AH$1,$D936)),"T","")</f>
        <v>T</v>
      </c>
      <c r="AI936" t="str">
        <f>IF(ISNUMBER(SEARCH(AI$1,$D936)),"T","")</f>
        <v/>
      </c>
      <c r="AJ936" t="str">
        <f>IF(ISNUMBER(SEARCH(AJ$1,$D936)),"T","")</f>
        <v/>
      </c>
      <c r="AK936" t="str">
        <f>IF(ISNUMBER(SEARCH(AK$1,$D936)),"T","")</f>
        <v/>
      </c>
      <c r="AL936" t="str">
        <f>IF(ISNUMBER(SEARCH(AL$1,$D936)),"T","")</f>
        <v/>
      </c>
      <c r="AM936" t="str">
        <f>IF(ISNUMBER(SEARCH(AM$1,$D936)),"T","")</f>
        <v/>
      </c>
      <c r="AN936" t="str">
        <f>IF(ISNUMBER(SEARCH(AN$1,$D936)),"T","")</f>
        <v/>
      </c>
      <c r="AO936" t="str">
        <f>IF(ISNUMBER(SEARCH(AO$1,$D936)),"T","")</f>
        <v/>
      </c>
      <c r="AP936" t="str">
        <f>IF(ISNUMBER(SEARCH(AP$1,$D936)),"T","")</f>
        <v/>
      </c>
      <c r="AQ936" t="str">
        <f>IF(ISNUMBER(SEARCH(AQ$1,$D936)),"T","")</f>
        <v/>
      </c>
      <c r="AR936" t="str">
        <f>IF(ISNUMBER(SEARCH(AR$1,$D936)),"T","")</f>
        <v/>
      </c>
      <c r="AS936" t="str">
        <f>IF(ISNUMBER(SEARCH(AS$1,$D936)),"T","")</f>
        <v/>
      </c>
      <c r="AT936" t="str">
        <f>IF(ISNUMBER(SEARCH(AT$1,$D936)),"T","")</f>
        <v/>
      </c>
      <c r="AU936" t="str">
        <f>IF(ISNUMBER(SEARCH(AU$1,$D936)),"T","")</f>
        <v/>
      </c>
      <c r="AV936" t="str">
        <f>IF(ISNUMBER(SEARCH(AV$1,$D936)),"T","")</f>
        <v/>
      </c>
    </row>
    <row r="937" spans="1:48" x14ac:dyDescent="0.85">
      <c r="A937">
        <v>343</v>
      </c>
      <c r="B937" t="s">
        <v>786</v>
      </c>
      <c r="C937" t="s">
        <v>788</v>
      </c>
      <c r="D937" t="s">
        <v>787</v>
      </c>
      <c r="E937">
        <v>3</v>
      </c>
      <c r="F937">
        <v>40</v>
      </c>
      <c r="G937">
        <v>40</v>
      </c>
      <c r="H937">
        <v>55</v>
      </c>
      <c r="I937">
        <v>40</v>
      </c>
      <c r="J937">
        <v>70</v>
      </c>
      <c r="K937">
        <v>55</v>
      </c>
      <c r="L937">
        <f>MAX(G937,I937)</f>
        <v>40</v>
      </c>
      <c r="M937">
        <f>MIN(H937,J937)</f>
        <v>55</v>
      </c>
      <c r="N937" s="1">
        <f>(F937*2+31)/2+60</f>
        <v>115.5</v>
      </c>
      <c r="O937" s="1">
        <f>(L937*2+31)/2+5</f>
        <v>60.5</v>
      </c>
      <c r="P937" s="1">
        <f>(M937*2+31)/2+5</f>
        <v>75.5</v>
      </c>
      <c r="Q937" s="1">
        <f>N937*P937</f>
        <v>8720.25</v>
      </c>
      <c r="R937" s="1">
        <f>((H937*2+31)/2+5)*N937</f>
        <v>8720.25</v>
      </c>
      <c r="S937" s="1">
        <f>((J937*2+31)/2+5)*N937</f>
        <v>10452.75</v>
      </c>
      <c r="T937" s="1">
        <v>102.56010643050011</v>
      </c>
      <c r="U937" s="1">
        <f>IF(T937&lt;200, 0, T937)</f>
        <v>0</v>
      </c>
      <c r="V937" s="5">
        <f>U937*O937</f>
        <v>0</v>
      </c>
      <c r="W937" s="2">
        <f>Q937/(constants!$B$1 * constants!$B$2 * (110/250) * AVERAGE(0.8, 1) * 1.5)</f>
        <v>1.3360443339631332</v>
      </c>
      <c r="X937" s="3">
        <v>0.20505346468146624</v>
      </c>
      <c r="Y937" s="1">
        <f>(W937+X937)*O937</f>
        <v>93.236416817998276</v>
      </c>
      <c r="Z937" s="7">
        <v>1.1000000000000001</v>
      </c>
      <c r="AA937" s="7">
        <v>1</v>
      </c>
      <c r="AB937" s="1">
        <f>Y937*Z937*AA937</f>
        <v>102.56005849979812</v>
      </c>
      <c r="AC937" t="str">
        <f>CONCATENATE("https://wiki.52poke.com/wiki/", B937)</f>
        <v>https://wiki.52poke.com/wiki/天秤偶</v>
      </c>
      <c r="AD937" s="6">
        <f>(T937-AB937)^2</f>
        <v>2.2973521938125025E-9</v>
      </c>
      <c r="AE937" t="str">
        <f>IF(ISNUMBER(SEARCH(AE$1,$D937)),"T","")</f>
        <v/>
      </c>
      <c r="AF937" t="str">
        <f>IF(ISNUMBER(SEARCH(AF$1,$D937)),"T","")</f>
        <v/>
      </c>
      <c r="AG937" t="str">
        <f>IF(ISNUMBER(SEARCH(AG$1,$D937)),"T","")</f>
        <v/>
      </c>
      <c r="AH937" t="str">
        <f>IF(ISNUMBER(SEARCH(AH$1,$D937)),"T","")</f>
        <v/>
      </c>
      <c r="AI937" t="str">
        <f>IF(ISNUMBER(SEARCH(AI$1,$D937)),"T","")</f>
        <v/>
      </c>
      <c r="AJ937" t="str">
        <f>IF(ISNUMBER(SEARCH(AJ$1,$D937)),"T","")</f>
        <v/>
      </c>
      <c r="AK937" t="str">
        <f>IF(ISNUMBER(SEARCH(AK$1,$D937)),"T","")</f>
        <v/>
      </c>
      <c r="AL937" t="str">
        <f>IF(ISNUMBER(SEARCH(AL$1,$D937)),"T","")</f>
        <v/>
      </c>
      <c r="AM937" t="str">
        <f>IF(ISNUMBER(SEARCH(AM$1,$D937)),"T","")</f>
        <v>T</v>
      </c>
      <c r="AN937" t="str">
        <f>IF(ISNUMBER(SEARCH(AN$1,$D937)),"T","")</f>
        <v/>
      </c>
      <c r="AO937" t="str">
        <f>IF(ISNUMBER(SEARCH(AO$1,$D937)),"T","")</f>
        <v>T</v>
      </c>
      <c r="AP937" t="str">
        <f>IF(ISNUMBER(SEARCH(AP$1,$D937)),"T","")</f>
        <v/>
      </c>
      <c r="AQ937" t="str">
        <f>IF(ISNUMBER(SEARCH(AQ$1,$D937)),"T","")</f>
        <v/>
      </c>
      <c r="AR937" t="str">
        <f>IF(ISNUMBER(SEARCH(AR$1,$D937)),"T","")</f>
        <v/>
      </c>
      <c r="AS937" t="str">
        <f>IF(ISNUMBER(SEARCH(AS$1,$D937)),"T","")</f>
        <v/>
      </c>
      <c r="AT937" t="str">
        <f>IF(ISNUMBER(SEARCH(AT$1,$D937)),"T","")</f>
        <v/>
      </c>
      <c r="AU937" t="str">
        <f>IF(ISNUMBER(SEARCH(AU$1,$D937)),"T","")</f>
        <v/>
      </c>
      <c r="AV937" t="str">
        <f>IF(ISNUMBER(SEARCH(AV$1,$D937)),"T","")</f>
        <v/>
      </c>
    </row>
    <row r="938" spans="1:48" x14ac:dyDescent="0.85">
      <c r="A938">
        <v>296</v>
      </c>
      <c r="B938" t="s">
        <v>684</v>
      </c>
      <c r="C938" t="s">
        <v>685</v>
      </c>
      <c r="D938" t="s">
        <v>143</v>
      </c>
      <c r="E938">
        <v>3</v>
      </c>
      <c r="F938">
        <v>72</v>
      </c>
      <c r="G938">
        <v>60</v>
      </c>
      <c r="H938">
        <v>30</v>
      </c>
      <c r="I938">
        <v>20</v>
      </c>
      <c r="J938">
        <v>30</v>
      </c>
      <c r="K938">
        <v>25</v>
      </c>
      <c r="L938">
        <f>MAX(G938,I938)</f>
        <v>60</v>
      </c>
      <c r="M938">
        <f>MIN(H938,J938)</f>
        <v>30</v>
      </c>
      <c r="N938" s="1">
        <f>(F938*2+31)/2+60</f>
        <v>147.5</v>
      </c>
      <c r="O938" s="1">
        <f>(L938*2+31)/2+5</f>
        <v>80.5</v>
      </c>
      <c r="P938" s="1">
        <f>(M938*2+31)/2+5</f>
        <v>50.5</v>
      </c>
      <c r="Q938" s="1">
        <f>N938*P938</f>
        <v>7448.75</v>
      </c>
      <c r="R938" s="1">
        <f>((H938*2+31)/2+5)*N938</f>
        <v>7448.75</v>
      </c>
      <c r="S938" s="1">
        <f>((J938*2+31)/2+5)*N938</f>
        <v>7448.75</v>
      </c>
      <c r="T938" s="1">
        <v>102.35169933163418</v>
      </c>
      <c r="U938" s="1">
        <f>IF(T938&lt;200, 0, T938)</f>
        <v>0</v>
      </c>
      <c r="V938" s="5">
        <f>U938*O938</f>
        <v>0</v>
      </c>
      <c r="W938" s="2">
        <f>Q938/(constants!$B$1 * constants!$B$2 * (110/250) * AVERAGE(0.8, 1) * 1.5)</f>
        <v>1.1412356563869026</v>
      </c>
      <c r="X938" s="3">
        <v>1.4627074896996106E-2</v>
      </c>
      <c r="Y938" s="1">
        <f>(W938+X938)*O938</f>
        <v>93.046949868353849</v>
      </c>
      <c r="Z938" s="7">
        <v>1.1000000000000001</v>
      </c>
      <c r="AA938" s="7">
        <v>1</v>
      </c>
      <c r="AB938" s="1">
        <f>Y938*Z938*AA938</f>
        <v>102.35164485518924</v>
      </c>
      <c r="AC938" t="str">
        <f>CONCATENATE("https://wiki.52poke.com/wiki/", B938)</f>
        <v>https://wiki.52poke.com/wiki/幕下力士</v>
      </c>
      <c r="AD938" s="6">
        <f>(T938-AB938)^2</f>
        <v>2.9676830537785705E-9</v>
      </c>
      <c r="AE938" t="str">
        <f>IF(ISNUMBER(SEARCH(AE$1,$D938)),"T","")</f>
        <v/>
      </c>
      <c r="AF938" t="str">
        <f>IF(ISNUMBER(SEARCH(AF$1,$D938)),"T","")</f>
        <v/>
      </c>
      <c r="AG938" t="str">
        <f>IF(ISNUMBER(SEARCH(AG$1,$D938)),"T","")</f>
        <v/>
      </c>
      <c r="AH938" t="str">
        <f>IF(ISNUMBER(SEARCH(AH$1,$D938)),"T","")</f>
        <v/>
      </c>
      <c r="AI938" t="str">
        <f>IF(ISNUMBER(SEARCH(AI$1,$D938)),"T","")</f>
        <v/>
      </c>
      <c r="AJ938" t="str">
        <f>IF(ISNUMBER(SEARCH(AJ$1,$D938)),"T","")</f>
        <v/>
      </c>
      <c r="AK938" t="str">
        <f>IF(ISNUMBER(SEARCH(AK$1,$D938)),"T","")</f>
        <v>T</v>
      </c>
      <c r="AL938" t="str">
        <f>IF(ISNUMBER(SEARCH(AL$1,$D938)),"T","")</f>
        <v/>
      </c>
      <c r="AM938" t="str">
        <f>IF(ISNUMBER(SEARCH(AM$1,$D938)),"T","")</f>
        <v/>
      </c>
      <c r="AN938" t="str">
        <f>IF(ISNUMBER(SEARCH(AN$1,$D938)),"T","")</f>
        <v/>
      </c>
      <c r="AO938" t="str">
        <f>IF(ISNUMBER(SEARCH(AO$1,$D938)),"T","")</f>
        <v/>
      </c>
      <c r="AP938" t="str">
        <f>IF(ISNUMBER(SEARCH(AP$1,$D938)),"T","")</f>
        <v/>
      </c>
      <c r="AQ938" t="str">
        <f>IF(ISNUMBER(SEARCH(AQ$1,$D938)),"T","")</f>
        <v/>
      </c>
      <c r="AR938" t="str">
        <f>IF(ISNUMBER(SEARCH(AR$1,$D938)),"T","")</f>
        <v/>
      </c>
      <c r="AS938" t="str">
        <f>IF(ISNUMBER(SEARCH(AS$1,$D938)),"T","")</f>
        <v/>
      </c>
      <c r="AT938" t="str">
        <f>IF(ISNUMBER(SEARCH(AT$1,$D938)),"T","")</f>
        <v/>
      </c>
      <c r="AU938" t="str">
        <f>IF(ISNUMBER(SEARCH(AU$1,$D938)),"T","")</f>
        <v/>
      </c>
      <c r="AV938" t="str">
        <f>IF(ISNUMBER(SEARCH(AV$1,$D938)),"T","")</f>
        <v/>
      </c>
    </row>
    <row r="939" spans="1:48" x14ac:dyDescent="0.85">
      <c r="A939">
        <v>808</v>
      </c>
      <c r="B939" t="s">
        <v>1792</v>
      </c>
      <c r="C939" t="s">
        <v>1793</v>
      </c>
      <c r="D939" t="s">
        <v>133</v>
      </c>
      <c r="E939">
        <v>7</v>
      </c>
      <c r="F939">
        <v>46</v>
      </c>
      <c r="G939">
        <v>65</v>
      </c>
      <c r="H939">
        <v>65</v>
      </c>
      <c r="I939">
        <v>55</v>
      </c>
      <c r="J939">
        <v>35</v>
      </c>
      <c r="K939">
        <v>34</v>
      </c>
      <c r="L939">
        <f>MAX(G939,I939)</f>
        <v>65</v>
      </c>
      <c r="M939">
        <f>MIN(H939,J939)</f>
        <v>35</v>
      </c>
      <c r="N939" s="1">
        <f>(F939*2+31)/2+60</f>
        <v>121.5</v>
      </c>
      <c r="O939" s="1">
        <f>(L939*2+31)/2+5</f>
        <v>85.5</v>
      </c>
      <c r="P939" s="1">
        <f>(M939*2+31)/2+5</f>
        <v>55.5</v>
      </c>
      <c r="Q939" s="1">
        <f>N939*P939</f>
        <v>6743.25</v>
      </c>
      <c r="R939" s="1">
        <f>((H939*2+31)/2+5)*N939</f>
        <v>10388.25</v>
      </c>
      <c r="S939" s="1">
        <f>((J939*2+31)/2+5)*N939</f>
        <v>6743.25</v>
      </c>
      <c r="T939" s="1">
        <v>102.28900506159275</v>
      </c>
      <c r="U939" s="1">
        <f>IF(T939&lt;200, 0, T939)</f>
        <v>0</v>
      </c>
      <c r="V939" s="5">
        <f>U939*O939</f>
        <v>0</v>
      </c>
      <c r="W939" s="2">
        <f>Q939/(constants!$B$1 * constants!$B$2 * (110/250) * AVERAGE(0.8, 1) * 1.5)</f>
        <v>1.033144801467492</v>
      </c>
      <c r="X939" s="3">
        <v>5.445703459491924E-2</v>
      </c>
      <c r="Y939" s="1">
        <f>(W939+X939)*O939</f>
        <v>92.989956983336157</v>
      </c>
      <c r="Z939" s="7">
        <v>1.1000000000000001</v>
      </c>
      <c r="AA939" s="7">
        <v>1</v>
      </c>
      <c r="AB939" s="1">
        <f>Y939*Z939*AA939</f>
        <v>102.28895268166978</v>
      </c>
      <c r="AC939" t="str">
        <f>CONCATENATE("https://wiki.52poke.com/wiki/", B939)</f>
        <v>https://wiki.52poke.com/wiki/美录坦</v>
      </c>
      <c r="AD939" s="6">
        <f>(T939-AB939)^2</f>
        <v>2.7436563295664999E-9</v>
      </c>
      <c r="AE939" t="str">
        <f>IF(ISNUMBER(SEARCH(AE$1,$D939)),"T","")</f>
        <v/>
      </c>
      <c r="AF939" t="str">
        <f>IF(ISNUMBER(SEARCH(AF$1,$D939)),"T","")</f>
        <v/>
      </c>
      <c r="AG939" t="str">
        <f>IF(ISNUMBER(SEARCH(AG$1,$D939)),"T","")</f>
        <v/>
      </c>
      <c r="AH939" t="str">
        <f>IF(ISNUMBER(SEARCH(AH$1,$D939)),"T","")</f>
        <v/>
      </c>
      <c r="AI939" t="str">
        <f>IF(ISNUMBER(SEARCH(AI$1,$D939)),"T","")</f>
        <v/>
      </c>
      <c r="AJ939" t="str">
        <f>IF(ISNUMBER(SEARCH(AJ$1,$D939)),"T","")</f>
        <v/>
      </c>
      <c r="AK939" t="str">
        <f>IF(ISNUMBER(SEARCH(AK$1,$D939)),"T","")</f>
        <v/>
      </c>
      <c r="AL939" t="str">
        <f>IF(ISNUMBER(SEARCH(AL$1,$D939)),"T","")</f>
        <v/>
      </c>
      <c r="AM939" t="str">
        <f>IF(ISNUMBER(SEARCH(AM$1,$D939)),"T","")</f>
        <v/>
      </c>
      <c r="AN939" t="str">
        <f>IF(ISNUMBER(SEARCH(AN$1,$D939)),"T","")</f>
        <v/>
      </c>
      <c r="AO939" t="str">
        <f>IF(ISNUMBER(SEARCH(AO$1,$D939)),"T","")</f>
        <v/>
      </c>
      <c r="AP939" t="str">
        <f>IF(ISNUMBER(SEARCH(AP$1,$D939)),"T","")</f>
        <v/>
      </c>
      <c r="AQ939" t="str">
        <f>IF(ISNUMBER(SEARCH(AQ$1,$D939)),"T","")</f>
        <v/>
      </c>
      <c r="AR939" t="str">
        <f>IF(ISNUMBER(SEARCH(AR$1,$D939)),"T","")</f>
        <v/>
      </c>
      <c r="AS939" t="str">
        <f>IF(ISNUMBER(SEARCH(AS$1,$D939)),"T","")</f>
        <v/>
      </c>
      <c r="AT939" t="str">
        <f>IF(ISNUMBER(SEARCH(AT$1,$D939)),"T","")</f>
        <v/>
      </c>
      <c r="AU939" t="str">
        <f>IF(ISNUMBER(SEARCH(AU$1,$D939)),"T","")</f>
        <v>T</v>
      </c>
      <c r="AV939" t="str">
        <f>IF(ISNUMBER(SEARCH(AV$1,$D939)),"T","")</f>
        <v/>
      </c>
    </row>
    <row r="940" spans="1:48" x14ac:dyDescent="0.85">
      <c r="A940">
        <v>955</v>
      </c>
      <c r="B940" t="s">
        <v>2108</v>
      </c>
      <c r="C940" t="s">
        <v>2109</v>
      </c>
      <c r="D940" t="s">
        <v>160</v>
      </c>
      <c r="E940">
        <v>9</v>
      </c>
      <c r="F940">
        <v>30</v>
      </c>
      <c r="G940">
        <v>35</v>
      </c>
      <c r="H940">
        <v>30</v>
      </c>
      <c r="I940">
        <v>55</v>
      </c>
      <c r="J940">
        <v>30</v>
      </c>
      <c r="K940">
        <v>75</v>
      </c>
      <c r="L940">
        <f>MAX(G940,I940)</f>
        <v>55</v>
      </c>
      <c r="M940">
        <f>MIN(H940,J940)</f>
        <v>30</v>
      </c>
      <c r="N940" s="1">
        <f>(F940*2+31)/2+60</f>
        <v>105.5</v>
      </c>
      <c r="O940" s="1">
        <f>(L940*2+31)/2+5</f>
        <v>75.5</v>
      </c>
      <c r="P940" s="1">
        <f>(M940*2+31)/2+5</f>
        <v>50.5</v>
      </c>
      <c r="Q940" s="1">
        <f>N940*P940</f>
        <v>5327.75</v>
      </c>
      <c r="R940" s="1">
        <f>((H940*2+31)/2+5)*N940</f>
        <v>5327.75</v>
      </c>
      <c r="S940" s="1">
        <f>((J940*2+31)/2+5)*N940</f>
        <v>5327.75</v>
      </c>
      <c r="T940" s="1">
        <v>101.83525988375794</v>
      </c>
      <c r="U940" s="1">
        <f>IF(T940&lt;200, 0, T940)</f>
        <v>0</v>
      </c>
      <c r="V940" s="5">
        <f>U940*O940</f>
        <v>0</v>
      </c>
      <c r="W940" s="2">
        <f>Q940/(constants!$B$1 * constants!$B$2 * (110/250) * AVERAGE(0.8, 1) * 1.5)</f>
        <v>0.81627363897503891</v>
      </c>
      <c r="X940" s="3">
        <v>0.40991809298649817</v>
      </c>
      <c r="Y940" s="1">
        <f>(W940+X940)*O940</f>
        <v>92.577475763096061</v>
      </c>
      <c r="Z940" s="7">
        <v>1.1000000000000001</v>
      </c>
      <c r="AA940" s="7">
        <v>1</v>
      </c>
      <c r="AB940" s="1">
        <f>Y940*Z940*AA940</f>
        <v>101.83522333940567</v>
      </c>
      <c r="AC940" t="str">
        <f>CONCATENATE("https://wiki.52poke.com/wiki/", B940)</f>
        <v>https://wiki.52poke.com/wiki/飘飘雏</v>
      </c>
      <c r="AD940" s="6">
        <f>(T940-AB940)^2</f>
        <v>1.3354896828067819E-9</v>
      </c>
      <c r="AE940" t="str">
        <f>IF(ISNUMBER(SEARCH(AE$1,$D940)),"T","")</f>
        <v/>
      </c>
      <c r="AF940" t="str">
        <f>IF(ISNUMBER(SEARCH(AF$1,$D940)),"T","")</f>
        <v/>
      </c>
      <c r="AG940" t="str">
        <f>IF(ISNUMBER(SEARCH(AG$1,$D940)),"T","")</f>
        <v/>
      </c>
      <c r="AH940" t="str">
        <f>IF(ISNUMBER(SEARCH(AH$1,$D940)),"T","")</f>
        <v/>
      </c>
      <c r="AI940" t="str">
        <f>IF(ISNUMBER(SEARCH(AI$1,$D940)),"T","")</f>
        <v/>
      </c>
      <c r="AJ940" t="str">
        <f>IF(ISNUMBER(SEARCH(AJ$1,$D940)),"T","")</f>
        <v/>
      </c>
      <c r="AK940" t="str">
        <f>IF(ISNUMBER(SEARCH(AK$1,$D940)),"T","")</f>
        <v/>
      </c>
      <c r="AL940" t="str">
        <f>IF(ISNUMBER(SEARCH(AL$1,$D940)),"T","")</f>
        <v/>
      </c>
      <c r="AM940" t="str">
        <f>IF(ISNUMBER(SEARCH(AM$1,$D940)),"T","")</f>
        <v/>
      </c>
      <c r="AN940" t="str">
        <f>IF(ISNUMBER(SEARCH(AN$1,$D940)),"T","")</f>
        <v/>
      </c>
      <c r="AO940" t="str">
        <f>IF(ISNUMBER(SEARCH(AO$1,$D940)),"T","")</f>
        <v>T</v>
      </c>
      <c r="AP940" t="str">
        <f>IF(ISNUMBER(SEARCH(AP$1,$D940)),"T","")</f>
        <v/>
      </c>
      <c r="AQ940" t="str">
        <f>IF(ISNUMBER(SEARCH(AQ$1,$D940)),"T","")</f>
        <v/>
      </c>
      <c r="AR940" t="str">
        <f>IF(ISNUMBER(SEARCH(AR$1,$D940)),"T","")</f>
        <v/>
      </c>
      <c r="AS940" t="str">
        <f>IF(ISNUMBER(SEARCH(AS$1,$D940)),"T","")</f>
        <v/>
      </c>
      <c r="AT940" t="str">
        <f>IF(ISNUMBER(SEARCH(AT$1,$D940)),"T","")</f>
        <v/>
      </c>
      <c r="AU940" t="str">
        <f>IF(ISNUMBER(SEARCH(AU$1,$D940)),"T","")</f>
        <v/>
      </c>
      <c r="AV940" t="str">
        <f>IF(ISNUMBER(SEARCH(AV$1,$D940)),"T","")</f>
        <v/>
      </c>
    </row>
    <row r="941" spans="1:48" x14ac:dyDescent="0.85">
      <c r="A941">
        <v>204</v>
      </c>
      <c r="B941" t="s">
        <v>479</v>
      </c>
      <c r="C941" t="s">
        <v>480</v>
      </c>
      <c r="D941" t="s">
        <v>32</v>
      </c>
      <c r="E941">
        <v>2</v>
      </c>
      <c r="F941">
        <v>50</v>
      </c>
      <c r="G941">
        <v>65</v>
      </c>
      <c r="H941">
        <v>90</v>
      </c>
      <c r="I941">
        <v>35</v>
      </c>
      <c r="J941">
        <v>35</v>
      </c>
      <c r="K941">
        <v>15</v>
      </c>
      <c r="L941">
        <f>MAX(G941,I941)</f>
        <v>65</v>
      </c>
      <c r="M941">
        <f>MIN(H941,J941)</f>
        <v>35</v>
      </c>
      <c r="N941" s="1">
        <f>(F941*2+31)/2+60</f>
        <v>125.5</v>
      </c>
      <c r="O941" s="1">
        <f>(L941*2+31)/2+5</f>
        <v>85.5</v>
      </c>
      <c r="P941" s="1">
        <f>(M941*2+31)/2+5</f>
        <v>55.5</v>
      </c>
      <c r="Q941" s="1">
        <f>N941*P941</f>
        <v>6965.25</v>
      </c>
      <c r="R941" s="1">
        <f>((H941*2+31)/2+5)*N941</f>
        <v>13867.75</v>
      </c>
      <c r="S941" s="1">
        <f>((J941*2+31)/2+5)*N941</f>
        <v>6965.25</v>
      </c>
      <c r="T941" s="1">
        <v>100.81667368873102</v>
      </c>
      <c r="U941" s="1">
        <f>IF(T941&lt;200, 0, T941)</f>
        <v>0</v>
      </c>
      <c r="V941" s="5">
        <f>U941*O941</f>
        <v>0</v>
      </c>
      <c r="W941" s="2">
        <f>Q941/(constants!$B$1 * constants!$B$2 * (110/250) * AVERAGE(0.8, 1) * 1.5)</f>
        <v>1.0671577990466687</v>
      </c>
      <c r="X941" s="3">
        <v>4.7892459758315242E-3</v>
      </c>
      <c r="Y941" s="1">
        <f>(W941+X941)*O941</f>
        <v>91.65147234942377</v>
      </c>
      <c r="Z941" s="7">
        <v>1.1000000000000001</v>
      </c>
      <c r="AA941" s="7">
        <v>1</v>
      </c>
      <c r="AB941" s="1">
        <f>Y941*Z941*AA941</f>
        <v>100.81661958436615</v>
      </c>
      <c r="AC941" t="str">
        <f>CONCATENATE("https://wiki.52poke.com/wiki/", B941)</f>
        <v>https://wiki.52poke.com/wiki/榛果球</v>
      </c>
      <c r="AD941" s="6">
        <f>(T941-AB941)^2</f>
        <v>2.9272822973217544E-9</v>
      </c>
      <c r="AE941" t="str">
        <f>IF(ISNUMBER(SEARCH(AE$1,$D941)),"T","")</f>
        <v/>
      </c>
      <c r="AF941" t="str">
        <f>IF(ISNUMBER(SEARCH(AF$1,$D941)),"T","")</f>
        <v/>
      </c>
      <c r="AG941" t="str">
        <f>IF(ISNUMBER(SEARCH(AG$1,$D941)),"T","")</f>
        <v/>
      </c>
      <c r="AH941" t="str">
        <f>IF(ISNUMBER(SEARCH(AH$1,$D941)),"T","")</f>
        <v/>
      </c>
      <c r="AI941" t="str">
        <f>IF(ISNUMBER(SEARCH(AI$1,$D941)),"T","")</f>
        <v/>
      </c>
      <c r="AJ941" t="str">
        <f>IF(ISNUMBER(SEARCH(AJ$1,$D941)),"T","")</f>
        <v/>
      </c>
      <c r="AK941" t="str">
        <f>IF(ISNUMBER(SEARCH(AK$1,$D941)),"T","")</f>
        <v/>
      </c>
      <c r="AL941" t="str">
        <f>IF(ISNUMBER(SEARCH(AL$1,$D941)),"T","")</f>
        <v/>
      </c>
      <c r="AM941" t="str">
        <f>IF(ISNUMBER(SEARCH(AM$1,$D941)),"T","")</f>
        <v/>
      </c>
      <c r="AN941" t="str">
        <f>IF(ISNUMBER(SEARCH(AN$1,$D941)),"T","")</f>
        <v/>
      </c>
      <c r="AO941" t="str">
        <f>IF(ISNUMBER(SEARCH(AO$1,$D941)),"T","")</f>
        <v/>
      </c>
      <c r="AP941" t="str">
        <f>IF(ISNUMBER(SEARCH(AP$1,$D941)),"T","")</f>
        <v>T</v>
      </c>
      <c r="AQ941" t="str">
        <f>IF(ISNUMBER(SEARCH(AQ$1,$D941)),"T","")</f>
        <v/>
      </c>
      <c r="AR941" t="str">
        <f>IF(ISNUMBER(SEARCH(AR$1,$D941)),"T","")</f>
        <v/>
      </c>
      <c r="AS941" t="str">
        <f>IF(ISNUMBER(SEARCH(AS$1,$D941)),"T","")</f>
        <v/>
      </c>
      <c r="AT941" t="str">
        <f>IF(ISNUMBER(SEARCH(AT$1,$D941)),"T","")</f>
        <v/>
      </c>
      <c r="AU941" t="str">
        <f>IF(ISNUMBER(SEARCH(AU$1,$D941)),"T","")</f>
        <v/>
      </c>
      <c r="AV941" t="str">
        <f>IF(ISNUMBER(SEARCH(AV$1,$D941)),"T","")</f>
        <v/>
      </c>
    </row>
    <row r="942" spans="1:48" x14ac:dyDescent="0.85">
      <c r="A942">
        <v>116</v>
      </c>
      <c r="B942" t="s">
        <v>284</v>
      </c>
      <c r="C942" t="s">
        <v>285</v>
      </c>
      <c r="D942" t="s">
        <v>25</v>
      </c>
      <c r="E942">
        <v>1</v>
      </c>
      <c r="F942">
        <v>30</v>
      </c>
      <c r="G942">
        <v>40</v>
      </c>
      <c r="H942">
        <v>70</v>
      </c>
      <c r="I942">
        <v>70</v>
      </c>
      <c r="J942">
        <v>25</v>
      </c>
      <c r="K942">
        <v>60</v>
      </c>
      <c r="L942">
        <f>MAX(G942,I942)</f>
        <v>70</v>
      </c>
      <c r="M942">
        <f>MIN(H942,J942)</f>
        <v>25</v>
      </c>
      <c r="N942" s="1">
        <f>(F942*2+31)/2+60</f>
        <v>105.5</v>
      </c>
      <c r="O942" s="1">
        <f>(L942*2+31)/2+5</f>
        <v>90.5</v>
      </c>
      <c r="P942" s="1">
        <f>(M942*2+31)/2+5</f>
        <v>45.5</v>
      </c>
      <c r="Q942" s="1">
        <f>N942*P942</f>
        <v>4800.25</v>
      </c>
      <c r="R942" s="1">
        <f>((H942*2+31)/2+5)*N942</f>
        <v>9547.75</v>
      </c>
      <c r="S942" s="1">
        <f>((J942*2+31)/2+5)*N942</f>
        <v>4800.25</v>
      </c>
      <c r="T942" s="1">
        <v>100.58989363873499</v>
      </c>
      <c r="U942" s="1">
        <f>IF(T942&lt;200, 0, T942)</f>
        <v>0</v>
      </c>
      <c r="V942" s="5">
        <f>U942*O942</f>
        <v>0</v>
      </c>
      <c r="W942" s="2">
        <f>Q942/(constants!$B$1 * constants!$B$2 * (110/250) * AVERAGE(0.8, 1) * 1.5)</f>
        <v>0.73545446679929238</v>
      </c>
      <c r="X942" s="3">
        <v>0.27499107987098592</v>
      </c>
      <c r="Y942" s="1">
        <f>(W942+X942)*O942</f>
        <v>91.445321973660171</v>
      </c>
      <c r="Z942" s="7">
        <v>1.1000000000000001</v>
      </c>
      <c r="AA942" s="7">
        <v>1</v>
      </c>
      <c r="AB942" s="1">
        <f>Y942*Z942*AA942</f>
        <v>100.58985417102619</v>
      </c>
      <c r="AC942" t="str">
        <f>CONCATENATE("https://wiki.52poke.com/wiki/", B942)</f>
        <v>https://wiki.52poke.com/wiki/墨海马</v>
      </c>
      <c r="AD942" s="6">
        <f>(T942-AB942)^2</f>
        <v>1.5577000381170738E-9</v>
      </c>
      <c r="AE942" t="str">
        <f>IF(ISNUMBER(SEARCH(AE$1,$D942)),"T","")</f>
        <v/>
      </c>
      <c r="AF942" t="str">
        <f>IF(ISNUMBER(SEARCH(AF$1,$D942)),"T","")</f>
        <v/>
      </c>
      <c r="AG942" t="str">
        <f>IF(ISNUMBER(SEARCH(AG$1,$D942)),"T","")</f>
        <v>T</v>
      </c>
      <c r="AH942" t="str">
        <f>IF(ISNUMBER(SEARCH(AH$1,$D942)),"T","")</f>
        <v/>
      </c>
      <c r="AI942" t="str">
        <f>IF(ISNUMBER(SEARCH(AI$1,$D942)),"T","")</f>
        <v/>
      </c>
      <c r="AJ942" t="str">
        <f>IF(ISNUMBER(SEARCH(AJ$1,$D942)),"T","")</f>
        <v/>
      </c>
      <c r="AK942" t="str">
        <f>IF(ISNUMBER(SEARCH(AK$1,$D942)),"T","")</f>
        <v/>
      </c>
      <c r="AL942" t="str">
        <f>IF(ISNUMBER(SEARCH(AL$1,$D942)),"T","")</f>
        <v/>
      </c>
      <c r="AM942" t="str">
        <f>IF(ISNUMBER(SEARCH(AM$1,$D942)),"T","")</f>
        <v/>
      </c>
      <c r="AN942" t="str">
        <f>IF(ISNUMBER(SEARCH(AN$1,$D942)),"T","")</f>
        <v/>
      </c>
      <c r="AO942" t="str">
        <f>IF(ISNUMBER(SEARCH(AO$1,$D942)),"T","")</f>
        <v/>
      </c>
      <c r="AP942" t="str">
        <f>IF(ISNUMBER(SEARCH(AP$1,$D942)),"T","")</f>
        <v/>
      </c>
      <c r="AQ942" t="str">
        <f>IF(ISNUMBER(SEARCH(AQ$1,$D942)),"T","")</f>
        <v/>
      </c>
      <c r="AR942" t="str">
        <f>IF(ISNUMBER(SEARCH(AR$1,$D942)),"T","")</f>
        <v/>
      </c>
      <c r="AS942" t="str">
        <f>IF(ISNUMBER(SEARCH(AS$1,$D942)),"T","")</f>
        <v/>
      </c>
      <c r="AT942" t="str">
        <f>IF(ISNUMBER(SEARCH(AT$1,$D942)),"T","")</f>
        <v/>
      </c>
      <c r="AU942" t="str">
        <f>IF(ISNUMBER(SEARCH(AU$1,$D942)),"T","")</f>
        <v/>
      </c>
      <c r="AV942" t="str">
        <f>IF(ISNUMBER(SEARCH(AV$1,$D942)),"T","")</f>
        <v/>
      </c>
    </row>
    <row r="943" spans="1:48" x14ac:dyDescent="0.85">
      <c r="A943">
        <v>74</v>
      </c>
      <c r="B943" t="s">
        <v>183</v>
      </c>
      <c r="C943" t="s">
        <v>185</v>
      </c>
      <c r="D943" t="s">
        <v>184</v>
      </c>
      <c r="E943">
        <v>1</v>
      </c>
      <c r="F943">
        <v>40</v>
      </c>
      <c r="G943">
        <v>80</v>
      </c>
      <c r="H943">
        <v>100</v>
      </c>
      <c r="I943">
        <v>30</v>
      </c>
      <c r="J943">
        <v>30</v>
      </c>
      <c r="K943">
        <v>20</v>
      </c>
      <c r="L943">
        <f>MAX(G943,I943)</f>
        <v>80</v>
      </c>
      <c r="M943">
        <f>MIN(H943,J943)</f>
        <v>30</v>
      </c>
      <c r="N943" s="1">
        <f>(F943*2+31)/2+60</f>
        <v>115.5</v>
      </c>
      <c r="O943" s="1">
        <f>(L943*2+31)/2+5</f>
        <v>100.5</v>
      </c>
      <c r="P943" s="1">
        <f>(M943*2+31)/2+5</f>
        <v>50.5</v>
      </c>
      <c r="Q943" s="1">
        <f>N943*P943</f>
        <v>5832.75</v>
      </c>
      <c r="R943" s="1">
        <f>((H943*2+31)/2+5)*N943</f>
        <v>13917.75</v>
      </c>
      <c r="S943" s="1">
        <f>((J943*2+31)/2+5)*N943</f>
        <v>5832.75</v>
      </c>
      <c r="T943" s="1">
        <v>100.10052499047018</v>
      </c>
      <c r="U943" s="1">
        <f>IF(T943&lt;200, 0, T943)</f>
        <v>0</v>
      </c>
      <c r="V943" s="5">
        <f>U943*O943</f>
        <v>0</v>
      </c>
      <c r="W943" s="2">
        <f>Q943/(constants!$B$1 * constants!$B$2 * (110/250) * AVERAGE(0.8, 1) * 1.5)</f>
        <v>0.89364554788262551</v>
      </c>
      <c r="X943" s="3">
        <v>1.1831356092282364E-2</v>
      </c>
      <c r="Y943" s="1">
        <f>(W943+X943)*O943</f>
        <v>91.00042884947824</v>
      </c>
      <c r="Z943" s="7">
        <v>1.1000000000000001</v>
      </c>
      <c r="AA943" s="7">
        <v>1</v>
      </c>
      <c r="AB943" s="1">
        <f>Y943*Z943*AA943</f>
        <v>100.10047173442607</v>
      </c>
      <c r="AC943" t="str">
        <f>CONCATENATE("https://wiki.52poke.com/wiki/", B943)</f>
        <v>https://wiki.52poke.com/wiki/小拳石</v>
      </c>
      <c r="AD943" s="6">
        <f>(T943-AB943)^2</f>
        <v>2.8362062344112819E-9</v>
      </c>
      <c r="AE943" t="str">
        <f>IF(ISNUMBER(SEARCH(AE$1,$D943)),"T","")</f>
        <v/>
      </c>
      <c r="AF943" t="str">
        <f>IF(ISNUMBER(SEARCH(AF$1,$D943)),"T","")</f>
        <v/>
      </c>
      <c r="AG943" t="str">
        <f>IF(ISNUMBER(SEARCH(AG$1,$D943)),"T","")</f>
        <v/>
      </c>
      <c r="AH943" t="str">
        <f>IF(ISNUMBER(SEARCH(AH$1,$D943)),"T","")</f>
        <v/>
      </c>
      <c r="AI943" t="str">
        <f>IF(ISNUMBER(SEARCH(AI$1,$D943)),"T","")</f>
        <v>T</v>
      </c>
      <c r="AJ943" t="str">
        <f>IF(ISNUMBER(SEARCH(AJ$1,$D943)),"T","")</f>
        <v/>
      </c>
      <c r="AK943" t="str">
        <f>IF(ISNUMBER(SEARCH(AK$1,$D943)),"T","")</f>
        <v/>
      </c>
      <c r="AL943" t="str">
        <f>IF(ISNUMBER(SEARCH(AL$1,$D943)),"T","")</f>
        <v/>
      </c>
      <c r="AM943" t="str">
        <f>IF(ISNUMBER(SEARCH(AM$1,$D943)),"T","")</f>
        <v/>
      </c>
      <c r="AN943" t="str">
        <f>IF(ISNUMBER(SEARCH(AN$1,$D943)),"T","")</f>
        <v/>
      </c>
      <c r="AO943" t="str">
        <f>IF(ISNUMBER(SEARCH(AO$1,$D943)),"T","")</f>
        <v/>
      </c>
      <c r="AP943" t="str">
        <f>IF(ISNUMBER(SEARCH(AP$1,$D943)),"T","")</f>
        <v/>
      </c>
      <c r="AQ943" t="str">
        <f>IF(ISNUMBER(SEARCH(AQ$1,$D943)),"T","")</f>
        <v>T</v>
      </c>
      <c r="AR943" t="str">
        <f>IF(ISNUMBER(SEARCH(AR$1,$D943)),"T","")</f>
        <v/>
      </c>
      <c r="AS943" t="str">
        <f>IF(ISNUMBER(SEARCH(AS$1,$D943)),"T","")</f>
        <v/>
      </c>
      <c r="AT943" t="str">
        <f>IF(ISNUMBER(SEARCH(AT$1,$D943)),"T","")</f>
        <v/>
      </c>
      <c r="AU943" t="str">
        <f>IF(ISNUMBER(SEARCH(AU$1,$D943)),"T","")</f>
        <v/>
      </c>
      <c r="AV943" t="str">
        <f>IF(ISNUMBER(SEARCH(AV$1,$D943)),"T","")</f>
        <v/>
      </c>
    </row>
    <row r="944" spans="1:48" x14ac:dyDescent="0.85">
      <c r="A944">
        <v>546</v>
      </c>
      <c r="B944" t="s">
        <v>1217</v>
      </c>
      <c r="C944" t="s">
        <v>1219</v>
      </c>
      <c r="D944" t="s">
        <v>1218</v>
      </c>
      <c r="E944">
        <v>5</v>
      </c>
      <c r="F944">
        <v>40</v>
      </c>
      <c r="G944">
        <v>27</v>
      </c>
      <c r="H944">
        <v>60</v>
      </c>
      <c r="I944">
        <v>37</v>
      </c>
      <c r="J944">
        <v>50</v>
      </c>
      <c r="K944">
        <v>66</v>
      </c>
      <c r="L944">
        <f>MAX(G944,I944)</f>
        <v>37</v>
      </c>
      <c r="M944">
        <f>MIN(H944,J944)</f>
        <v>50</v>
      </c>
      <c r="N944" s="1">
        <f>(F944*2+31)/2+60</f>
        <v>115.5</v>
      </c>
      <c r="O944" s="1">
        <f>(L944*2+31)/2+5</f>
        <v>57.5</v>
      </c>
      <c r="P944" s="1">
        <f>(M944*2+31)/2+5</f>
        <v>70.5</v>
      </c>
      <c r="Q944" s="1">
        <f>N944*P944</f>
        <v>8142.75</v>
      </c>
      <c r="R944" s="1">
        <f>((H944*2+31)/2+5)*N944</f>
        <v>9297.75</v>
      </c>
      <c r="S944" s="1">
        <f>((J944*2+31)/2+5)*N944</f>
        <v>8142.75</v>
      </c>
      <c r="T944" s="1">
        <v>99.709896141677518</v>
      </c>
      <c r="U944" s="1">
        <f>IF(T944&lt;200, 0, T944)</f>
        <v>0</v>
      </c>
      <c r="V944" s="5">
        <f>U944*O944</f>
        <v>0</v>
      </c>
      <c r="W944" s="2">
        <f>Q944/(constants!$B$1 * constants!$B$2 * (110/250) * AVERAGE(0.8, 1) * 1.5)</f>
        <v>1.2475645767470316</v>
      </c>
      <c r="X944" s="3">
        <v>0.32887579644702236</v>
      </c>
      <c r="Y944" s="1">
        <f>(W944+X944)*O944</f>
        <v>90.645321458658103</v>
      </c>
      <c r="Z944" s="7">
        <v>1.1000000000000001</v>
      </c>
      <c r="AA944" s="7">
        <v>1</v>
      </c>
      <c r="AB944" s="1">
        <f>Y944*Z944*AA944</f>
        <v>99.709853604523914</v>
      </c>
      <c r="AC944" t="str">
        <f>CONCATENATE("https://wiki.52poke.com/wiki/", B944)</f>
        <v>https://wiki.52poke.com/wiki/木棉球</v>
      </c>
      <c r="AD944" s="6">
        <f>(T944-AB944)^2</f>
        <v>1.8094094367231884E-9</v>
      </c>
      <c r="AE944" t="str">
        <f>IF(ISNUMBER(SEARCH(AE$1,$D944)),"T","")</f>
        <v/>
      </c>
      <c r="AF944" t="str">
        <f>IF(ISNUMBER(SEARCH(AF$1,$D944)),"T","")</f>
        <v/>
      </c>
      <c r="AG944" t="str">
        <f>IF(ISNUMBER(SEARCH(AG$1,$D944)),"T","")</f>
        <v/>
      </c>
      <c r="AH944" t="str">
        <f>IF(ISNUMBER(SEARCH(AH$1,$D944)),"T","")</f>
        <v>T</v>
      </c>
      <c r="AI944" t="str">
        <f>IF(ISNUMBER(SEARCH(AI$1,$D944)),"T","")</f>
        <v/>
      </c>
      <c r="AJ944" t="str">
        <f>IF(ISNUMBER(SEARCH(AJ$1,$D944)),"T","")</f>
        <v/>
      </c>
      <c r="AK944" t="str">
        <f>IF(ISNUMBER(SEARCH(AK$1,$D944)),"T","")</f>
        <v/>
      </c>
      <c r="AL944" t="str">
        <f>IF(ISNUMBER(SEARCH(AL$1,$D944)),"T","")</f>
        <v/>
      </c>
      <c r="AM944" t="str">
        <f>IF(ISNUMBER(SEARCH(AM$1,$D944)),"T","")</f>
        <v/>
      </c>
      <c r="AN944" t="str">
        <f>IF(ISNUMBER(SEARCH(AN$1,$D944)),"T","")</f>
        <v/>
      </c>
      <c r="AO944" t="str">
        <f>IF(ISNUMBER(SEARCH(AO$1,$D944)),"T","")</f>
        <v/>
      </c>
      <c r="AP944" t="str">
        <f>IF(ISNUMBER(SEARCH(AP$1,$D944)),"T","")</f>
        <v/>
      </c>
      <c r="AQ944" t="str">
        <f>IF(ISNUMBER(SEARCH(AQ$1,$D944)),"T","")</f>
        <v/>
      </c>
      <c r="AR944" t="str">
        <f>IF(ISNUMBER(SEARCH(AR$1,$D944)),"T","")</f>
        <v/>
      </c>
      <c r="AS944" t="str">
        <f>IF(ISNUMBER(SEARCH(AS$1,$D944)),"T","")</f>
        <v/>
      </c>
      <c r="AT944" t="str">
        <f>IF(ISNUMBER(SEARCH(AT$1,$D944)),"T","")</f>
        <v/>
      </c>
      <c r="AU944" t="str">
        <f>IF(ISNUMBER(SEARCH(AU$1,$D944)),"T","")</f>
        <v/>
      </c>
      <c r="AV944" t="str">
        <f>IF(ISNUMBER(SEARCH(AV$1,$D944)),"T","")</f>
        <v>T</v>
      </c>
    </row>
    <row r="945" spans="1:48" x14ac:dyDescent="0.85">
      <c r="A945">
        <v>504</v>
      </c>
      <c r="B945" t="s">
        <v>1133</v>
      </c>
      <c r="C945" t="s">
        <v>1134</v>
      </c>
      <c r="D945" t="s">
        <v>265</v>
      </c>
      <c r="E945">
        <v>5</v>
      </c>
      <c r="F945">
        <v>45</v>
      </c>
      <c r="G945">
        <v>55</v>
      </c>
      <c r="H945">
        <v>39</v>
      </c>
      <c r="I945">
        <v>35</v>
      </c>
      <c r="J945">
        <v>39</v>
      </c>
      <c r="K945">
        <v>42</v>
      </c>
      <c r="L945">
        <f>MAX(G945,I945)</f>
        <v>55</v>
      </c>
      <c r="M945">
        <f>MIN(H945,J945)</f>
        <v>39</v>
      </c>
      <c r="N945" s="1">
        <f>(F945*2+31)/2+60</f>
        <v>120.5</v>
      </c>
      <c r="O945" s="1">
        <f>(L945*2+31)/2+5</f>
        <v>75.5</v>
      </c>
      <c r="P945" s="1">
        <f>(M945*2+31)/2+5</f>
        <v>59.5</v>
      </c>
      <c r="Q945" s="1">
        <f>N945*P945</f>
        <v>7169.75</v>
      </c>
      <c r="R945" s="1">
        <f>((H945*2+31)/2+5)*N945</f>
        <v>7169.75</v>
      </c>
      <c r="S945" s="1">
        <f>((J945*2+31)/2+5)*N945</f>
        <v>7169.75</v>
      </c>
      <c r="T945" s="1">
        <v>99.48745773345567</v>
      </c>
      <c r="U945" s="1">
        <f>IF(T945&lt;200, 0, T945)</f>
        <v>0</v>
      </c>
      <c r="V945" s="5">
        <f>U945*O945</f>
        <v>0</v>
      </c>
      <c r="W945" s="2">
        <f>Q945/(constants!$B$1 * constants!$B$2 * (110/250) * AVERAGE(0.8, 1) * 1.5)</f>
        <v>1.0984895918617212</v>
      </c>
      <c r="X945" s="3">
        <v>9.9432245036180422E-2</v>
      </c>
      <c r="Y945" s="1">
        <f>(W945+X945)*O945</f>
        <v>90.443098685791568</v>
      </c>
      <c r="Z945" s="7">
        <v>1.1000000000000001</v>
      </c>
      <c r="AA945" s="7">
        <v>1</v>
      </c>
      <c r="AB945" s="1">
        <f>Y945*Z945*AA945</f>
        <v>99.487408554370731</v>
      </c>
      <c r="AC945" t="str">
        <f>CONCATENATE("https://wiki.52poke.com/wiki/", B945)</f>
        <v>https://wiki.52poke.com/wiki/探探鼠</v>
      </c>
      <c r="AD945" s="6">
        <f>(T945-AB945)^2</f>
        <v>2.4185823954875565E-9</v>
      </c>
      <c r="AE945" t="str">
        <f>IF(ISNUMBER(SEARCH(AE$1,$D945)),"T","")</f>
        <v>T</v>
      </c>
      <c r="AF945" t="str">
        <f>IF(ISNUMBER(SEARCH(AF$1,$D945)),"T","")</f>
        <v/>
      </c>
      <c r="AG945" t="str">
        <f>IF(ISNUMBER(SEARCH(AG$1,$D945)),"T","")</f>
        <v/>
      </c>
      <c r="AH945" t="str">
        <f>IF(ISNUMBER(SEARCH(AH$1,$D945)),"T","")</f>
        <v/>
      </c>
      <c r="AI945" t="str">
        <f>IF(ISNUMBER(SEARCH(AI$1,$D945)),"T","")</f>
        <v/>
      </c>
      <c r="AJ945" t="str">
        <f>IF(ISNUMBER(SEARCH(AJ$1,$D945)),"T","")</f>
        <v/>
      </c>
      <c r="AK945" t="str">
        <f>IF(ISNUMBER(SEARCH(AK$1,$D945)),"T","")</f>
        <v/>
      </c>
      <c r="AL945" t="str">
        <f>IF(ISNUMBER(SEARCH(AL$1,$D945)),"T","")</f>
        <v/>
      </c>
      <c r="AM945" t="str">
        <f>IF(ISNUMBER(SEARCH(AM$1,$D945)),"T","")</f>
        <v/>
      </c>
      <c r="AN945" t="str">
        <f>IF(ISNUMBER(SEARCH(AN$1,$D945)),"T","")</f>
        <v/>
      </c>
      <c r="AO945" t="str">
        <f>IF(ISNUMBER(SEARCH(AO$1,$D945)),"T","")</f>
        <v/>
      </c>
      <c r="AP945" t="str">
        <f>IF(ISNUMBER(SEARCH(AP$1,$D945)),"T","")</f>
        <v/>
      </c>
      <c r="AQ945" t="str">
        <f>IF(ISNUMBER(SEARCH(AQ$1,$D945)),"T","")</f>
        <v/>
      </c>
      <c r="AR945" t="str">
        <f>IF(ISNUMBER(SEARCH(AR$1,$D945)),"T","")</f>
        <v/>
      </c>
      <c r="AS945" t="str">
        <f>IF(ISNUMBER(SEARCH(AS$1,$D945)),"T","")</f>
        <v/>
      </c>
      <c r="AT945" t="str">
        <f>IF(ISNUMBER(SEARCH(AT$1,$D945)),"T","")</f>
        <v/>
      </c>
      <c r="AU945" t="str">
        <f>IF(ISNUMBER(SEARCH(AU$1,$D945)),"T","")</f>
        <v/>
      </c>
      <c r="AV945" t="str">
        <f>IF(ISNUMBER(SEARCH(AV$1,$D945)),"T","")</f>
        <v/>
      </c>
    </row>
    <row r="946" spans="1:48" x14ac:dyDescent="0.85">
      <c r="A946">
        <v>307</v>
      </c>
      <c r="B946" t="s">
        <v>709</v>
      </c>
      <c r="C946" t="s">
        <v>711</v>
      </c>
      <c r="D946" t="s">
        <v>710</v>
      </c>
      <c r="E946">
        <v>3</v>
      </c>
      <c r="F946">
        <v>30</v>
      </c>
      <c r="G946">
        <v>40</v>
      </c>
      <c r="H946">
        <v>55</v>
      </c>
      <c r="I946">
        <v>40</v>
      </c>
      <c r="J946">
        <v>55</v>
      </c>
      <c r="K946">
        <v>60</v>
      </c>
      <c r="L946">
        <f>MAX(G946,I946)</f>
        <v>40</v>
      </c>
      <c r="M946">
        <f>MIN(H946,J946)</f>
        <v>55</v>
      </c>
      <c r="N946" s="1">
        <f>(F946*2+31)/2+60</f>
        <v>105.5</v>
      </c>
      <c r="O946" s="1">
        <f>(L946*2+31)/2+5</f>
        <v>60.5</v>
      </c>
      <c r="P946" s="1">
        <f>(M946*2+31)/2+5</f>
        <v>75.5</v>
      </c>
      <c r="Q946" s="1">
        <f>N946*P946</f>
        <v>7965.25</v>
      </c>
      <c r="R946" s="1">
        <f>((H946*2+31)/2+5)*N946</f>
        <v>7965.25</v>
      </c>
      <c r="S946" s="1">
        <f>((J946*2+31)/2+5)*N946</f>
        <v>7965.25</v>
      </c>
      <c r="T946" s="1">
        <v>99.114433172112911</v>
      </c>
      <c r="U946" s="1">
        <f>IF(T946&lt;200, 0, T946)</f>
        <v>0</v>
      </c>
      <c r="V946" s="5">
        <f>U946*O946</f>
        <v>0</v>
      </c>
      <c r="W946" s="2">
        <f>Q946/(constants!$B$1 * constants!$B$2 * (110/250) * AVERAGE(0.8, 1) * 1.5)</f>
        <v>1.2203694998537711</v>
      </c>
      <c r="X946" s="3">
        <v>0.26895265478567643</v>
      </c>
      <c r="Y946" s="1">
        <f>(W946+X946)*O946</f>
        <v>90.103990355686577</v>
      </c>
      <c r="Z946" s="7">
        <v>1.1000000000000001</v>
      </c>
      <c r="AA946" s="7">
        <v>1</v>
      </c>
      <c r="AB946" s="1">
        <f>Y946*Z946*AA946</f>
        <v>99.114389391255244</v>
      </c>
      <c r="AC946" t="str">
        <f>CONCATENATE("https://wiki.52poke.com/wiki/", B946)</f>
        <v>https://wiki.52poke.com/wiki/玛沙那</v>
      </c>
      <c r="AD946" s="6">
        <f>(T946-AB946)^2</f>
        <v>1.9167634979985809E-9</v>
      </c>
      <c r="AE946" t="str">
        <f>IF(ISNUMBER(SEARCH(AE$1,$D946)),"T","")</f>
        <v/>
      </c>
      <c r="AF946" t="str">
        <f>IF(ISNUMBER(SEARCH(AF$1,$D946)),"T","")</f>
        <v/>
      </c>
      <c r="AG946" t="str">
        <f>IF(ISNUMBER(SEARCH(AG$1,$D946)),"T","")</f>
        <v/>
      </c>
      <c r="AH946" t="str">
        <f>IF(ISNUMBER(SEARCH(AH$1,$D946)),"T","")</f>
        <v/>
      </c>
      <c r="AI946" t="str">
        <f>IF(ISNUMBER(SEARCH(AI$1,$D946)),"T","")</f>
        <v/>
      </c>
      <c r="AJ946" t="str">
        <f>IF(ISNUMBER(SEARCH(AJ$1,$D946)),"T","")</f>
        <v/>
      </c>
      <c r="AK946" t="str">
        <f>IF(ISNUMBER(SEARCH(AK$1,$D946)),"T","")</f>
        <v>T</v>
      </c>
      <c r="AL946" t="str">
        <f>IF(ISNUMBER(SEARCH(AL$1,$D946)),"T","")</f>
        <v/>
      </c>
      <c r="AM946" t="str">
        <f>IF(ISNUMBER(SEARCH(AM$1,$D946)),"T","")</f>
        <v/>
      </c>
      <c r="AN946" t="str">
        <f>IF(ISNUMBER(SEARCH(AN$1,$D946)),"T","")</f>
        <v/>
      </c>
      <c r="AO946" t="str">
        <f>IF(ISNUMBER(SEARCH(AO$1,$D946)),"T","")</f>
        <v>T</v>
      </c>
      <c r="AP946" t="str">
        <f>IF(ISNUMBER(SEARCH(AP$1,$D946)),"T","")</f>
        <v/>
      </c>
      <c r="AQ946" t="str">
        <f>IF(ISNUMBER(SEARCH(AQ$1,$D946)),"T","")</f>
        <v/>
      </c>
      <c r="AR946" t="str">
        <f>IF(ISNUMBER(SEARCH(AR$1,$D946)),"T","")</f>
        <v/>
      </c>
      <c r="AS946" t="str">
        <f>IF(ISNUMBER(SEARCH(AS$1,$D946)),"T","")</f>
        <v/>
      </c>
      <c r="AT946" t="str">
        <f>IF(ISNUMBER(SEARCH(AT$1,$D946)),"T","")</f>
        <v/>
      </c>
      <c r="AU946" t="str">
        <f>IF(ISNUMBER(SEARCH(AU$1,$D946)),"T","")</f>
        <v/>
      </c>
      <c r="AV946" t="str">
        <f>IF(ISNUMBER(SEARCH(AV$1,$D946)),"T","")</f>
        <v/>
      </c>
    </row>
    <row r="947" spans="1:48" x14ac:dyDescent="0.85">
      <c r="A947">
        <v>167</v>
      </c>
      <c r="B947" t="s">
        <v>397</v>
      </c>
      <c r="C947" t="s">
        <v>398</v>
      </c>
      <c r="D947" t="s">
        <v>40</v>
      </c>
      <c r="E947">
        <v>2</v>
      </c>
      <c r="F947">
        <v>40</v>
      </c>
      <c r="G947">
        <v>60</v>
      </c>
      <c r="H947">
        <v>40</v>
      </c>
      <c r="I947">
        <v>40</v>
      </c>
      <c r="J947">
        <v>40</v>
      </c>
      <c r="K947">
        <v>30</v>
      </c>
      <c r="L947">
        <f>MAX(G947,I947)</f>
        <v>60</v>
      </c>
      <c r="M947">
        <f>MIN(H947,J947)</f>
        <v>40</v>
      </c>
      <c r="N947" s="1">
        <f>(F947*2+31)/2+60</f>
        <v>115.5</v>
      </c>
      <c r="O947" s="1">
        <f>(L947*2+31)/2+5</f>
        <v>80.5</v>
      </c>
      <c r="P947" s="1">
        <f>(M947*2+31)/2+5</f>
        <v>60.5</v>
      </c>
      <c r="Q947" s="1">
        <f>N947*P947</f>
        <v>6987.75</v>
      </c>
      <c r="R947" s="1">
        <f>((H947*2+31)/2+5)*N947</f>
        <v>6987.75</v>
      </c>
      <c r="S947" s="1">
        <f>((J947*2+31)/2+5)*N947</f>
        <v>6987.75</v>
      </c>
      <c r="T947" s="1">
        <v>98.627901583759368</v>
      </c>
      <c r="U947" s="1">
        <f>IF(T947&lt;200, 0, T947)</f>
        <v>0</v>
      </c>
      <c r="V947" s="5">
        <f>U947*O947</f>
        <v>0</v>
      </c>
      <c r="W947" s="2">
        <f>Q947/(constants!$B$1 * constants!$B$2 * (110/250) * AVERAGE(0.8, 1) * 1.5)</f>
        <v>1.0706050623148284</v>
      </c>
      <c r="X947" s="3">
        <v>4.3204655119825963E-2</v>
      </c>
      <c r="Y947" s="1">
        <f>(W947+X947)*O947</f>
        <v>89.661682253489673</v>
      </c>
      <c r="Z947" s="7">
        <v>1.1000000000000001</v>
      </c>
      <c r="AA947" s="7">
        <v>1</v>
      </c>
      <c r="AB947" s="1">
        <f>Y947*Z947*AA947</f>
        <v>98.627850478838653</v>
      </c>
      <c r="AC947" t="str">
        <f>CONCATENATE("https://wiki.52poke.com/wiki/", B947)</f>
        <v>https://wiki.52poke.com/wiki/圆丝蛛</v>
      </c>
      <c r="AD947" s="6">
        <f>(T947-AB947)^2</f>
        <v>2.6117129212666291E-9</v>
      </c>
      <c r="AE947" t="str">
        <f>IF(ISNUMBER(SEARCH(AE$1,$D947)),"T","")</f>
        <v/>
      </c>
      <c r="AF947" t="str">
        <f>IF(ISNUMBER(SEARCH(AF$1,$D947)),"T","")</f>
        <v/>
      </c>
      <c r="AG947" t="str">
        <f>IF(ISNUMBER(SEARCH(AG$1,$D947)),"T","")</f>
        <v/>
      </c>
      <c r="AH947" t="str">
        <f>IF(ISNUMBER(SEARCH(AH$1,$D947)),"T","")</f>
        <v/>
      </c>
      <c r="AI947" t="str">
        <f>IF(ISNUMBER(SEARCH(AI$1,$D947)),"T","")</f>
        <v/>
      </c>
      <c r="AJ947" t="str">
        <f>IF(ISNUMBER(SEARCH(AJ$1,$D947)),"T","")</f>
        <v/>
      </c>
      <c r="AK947" t="str">
        <f>IF(ISNUMBER(SEARCH(AK$1,$D947)),"T","")</f>
        <v/>
      </c>
      <c r="AL947" t="str">
        <f>IF(ISNUMBER(SEARCH(AL$1,$D947)),"T","")</f>
        <v>T</v>
      </c>
      <c r="AM947" t="str">
        <f>IF(ISNUMBER(SEARCH(AM$1,$D947)),"T","")</f>
        <v/>
      </c>
      <c r="AN947" t="str">
        <f>IF(ISNUMBER(SEARCH(AN$1,$D947)),"T","")</f>
        <v/>
      </c>
      <c r="AO947" t="str">
        <f>IF(ISNUMBER(SEARCH(AO$1,$D947)),"T","")</f>
        <v/>
      </c>
      <c r="AP947" t="str">
        <f>IF(ISNUMBER(SEARCH(AP$1,$D947)),"T","")</f>
        <v>T</v>
      </c>
      <c r="AQ947" t="str">
        <f>IF(ISNUMBER(SEARCH(AQ$1,$D947)),"T","")</f>
        <v/>
      </c>
      <c r="AR947" t="str">
        <f>IF(ISNUMBER(SEARCH(AR$1,$D947)),"T","")</f>
        <v/>
      </c>
      <c r="AS947" t="str">
        <f>IF(ISNUMBER(SEARCH(AS$1,$D947)),"T","")</f>
        <v/>
      </c>
      <c r="AT947" t="str">
        <f>IF(ISNUMBER(SEARCH(AT$1,$D947)),"T","")</f>
        <v/>
      </c>
      <c r="AU947" t="str">
        <f>IF(ISNUMBER(SEARCH(AU$1,$D947)),"T","")</f>
        <v/>
      </c>
      <c r="AV947" t="str">
        <f>IF(ISNUMBER(SEARCH(AV$1,$D947)),"T","")</f>
        <v/>
      </c>
    </row>
    <row r="948" spans="1:48" x14ac:dyDescent="0.85">
      <c r="A948">
        <v>175</v>
      </c>
      <c r="B948" t="s">
        <v>414</v>
      </c>
      <c r="C948" t="s">
        <v>415</v>
      </c>
      <c r="D948" t="s">
        <v>92</v>
      </c>
      <c r="E948">
        <v>2</v>
      </c>
      <c r="F948">
        <v>35</v>
      </c>
      <c r="G948">
        <v>20</v>
      </c>
      <c r="H948">
        <v>65</v>
      </c>
      <c r="I948">
        <v>40</v>
      </c>
      <c r="J948">
        <v>65</v>
      </c>
      <c r="K948">
        <v>20</v>
      </c>
      <c r="L948">
        <f>MAX(G948,I948)</f>
        <v>40</v>
      </c>
      <c r="M948">
        <f>MIN(H948,J948)</f>
        <v>65</v>
      </c>
      <c r="N948" s="1">
        <f>(F948*2+31)/2+60</f>
        <v>110.5</v>
      </c>
      <c r="O948" s="1">
        <f>(L948*2+31)/2+5</f>
        <v>60.5</v>
      </c>
      <c r="P948" s="1">
        <f>(M948*2+31)/2+5</f>
        <v>85.5</v>
      </c>
      <c r="Q948" s="1">
        <f>N948*P948</f>
        <v>9447.75</v>
      </c>
      <c r="R948" s="1">
        <f>((H948*2+31)/2+5)*N948</f>
        <v>9447.75</v>
      </c>
      <c r="S948" s="1">
        <f>((J948*2+31)/2+5)*N948</f>
        <v>9447.75</v>
      </c>
      <c r="T948" s="1">
        <v>97.118942748619446</v>
      </c>
      <c r="U948" s="1">
        <f>IF(T948&lt;200, 0, T948)</f>
        <v>0</v>
      </c>
      <c r="V948" s="5">
        <f>U948*O948</f>
        <v>0</v>
      </c>
      <c r="W948" s="2">
        <f>Q948/(constants!$B$1 * constants!$B$2 * (110/250) * AVERAGE(0.8, 1) * 1.5)</f>
        <v>1.4475058463003001</v>
      </c>
      <c r="X948" s="3">
        <v>1.1831356092282364E-2</v>
      </c>
      <c r="Y948" s="1">
        <f>(W948+X948)*O948</f>
        <v>88.289900744751236</v>
      </c>
      <c r="Z948" s="7">
        <v>1.1000000000000001</v>
      </c>
      <c r="AA948" s="7">
        <v>1</v>
      </c>
      <c r="AB948" s="1">
        <f>Y948*Z948*AA948</f>
        <v>97.118890819226365</v>
      </c>
      <c r="AC948" t="str">
        <f>CONCATENATE("https://wiki.52poke.com/wiki/", B948)</f>
        <v>https://wiki.52poke.com/wiki/波克比</v>
      </c>
      <c r="AD948" s="6">
        <f>(T948-AB948)^2</f>
        <v>2.6966618657340839E-9</v>
      </c>
      <c r="AE948" t="str">
        <f>IF(ISNUMBER(SEARCH(AE$1,$D948)),"T","")</f>
        <v/>
      </c>
      <c r="AF948" t="str">
        <f>IF(ISNUMBER(SEARCH(AF$1,$D948)),"T","")</f>
        <v/>
      </c>
      <c r="AG948" t="str">
        <f>IF(ISNUMBER(SEARCH(AG$1,$D948)),"T","")</f>
        <v/>
      </c>
      <c r="AH948" t="str">
        <f>IF(ISNUMBER(SEARCH(AH$1,$D948)),"T","")</f>
        <v/>
      </c>
      <c r="AI948" t="str">
        <f>IF(ISNUMBER(SEARCH(AI$1,$D948)),"T","")</f>
        <v/>
      </c>
      <c r="AJ948" t="str">
        <f>IF(ISNUMBER(SEARCH(AJ$1,$D948)),"T","")</f>
        <v/>
      </c>
      <c r="AK948" t="str">
        <f>IF(ISNUMBER(SEARCH(AK$1,$D948)),"T","")</f>
        <v/>
      </c>
      <c r="AL948" t="str">
        <f>IF(ISNUMBER(SEARCH(AL$1,$D948)),"T","")</f>
        <v/>
      </c>
      <c r="AM948" t="str">
        <f>IF(ISNUMBER(SEARCH(AM$1,$D948)),"T","")</f>
        <v/>
      </c>
      <c r="AN948" t="str">
        <f>IF(ISNUMBER(SEARCH(AN$1,$D948)),"T","")</f>
        <v/>
      </c>
      <c r="AO948" t="str">
        <f>IF(ISNUMBER(SEARCH(AO$1,$D948)),"T","")</f>
        <v/>
      </c>
      <c r="AP948" t="str">
        <f>IF(ISNUMBER(SEARCH(AP$1,$D948)),"T","")</f>
        <v/>
      </c>
      <c r="AQ948" t="str">
        <f>IF(ISNUMBER(SEARCH(AQ$1,$D948)),"T","")</f>
        <v/>
      </c>
      <c r="AR948" t="str">
        <f>IF(ISNUMBER(SEARCH(AR$1,$D948)),"T","")</f>
        <v/>
      </c>
      <c r="AS948" t="str">
        <f>IF(ISNUMBER(SEARCH(AS$1,$D948)),"T","")</f>
        <v/>
      </c>
      <c r="AT948" t="str">
        <f>IF(ISNUMBER(SEARCH(AT$1,$D948)),"T","")</f>
        <v/>
      </c>
      <c r="AU948" t="str">
        <f>IF(ISNUMBER(SEARCH(AU$1,$D948)),"T","")</f>
        <v/>
      </c>
      <c r="AV948" t="str">
        <f>IF(ISNUMBER(SEARCH(AV$1,$D948)),"T","")</f>
        <v>T</v>
      </c>
    </row>
    <row r="949" spans="1:48" x14ac:dyDescent="0.85">
      <c r="A949">
        <v>29</v>
      </c>
      <c r="B949" t="s">
        <v>78</v>
      </c>
      <c r="C949" t="s">
        <v>79</v>
      </c>
      <c r="D949" t="s">
        <v>63</v>
      </c>
      <c r="E949">
        <v>1</v>
      </c>
      <c r="F949">
        <v>55</v>
      </c>
      <c r="G949">
        <v>47</v>
      </c>
      <c r="H949">
        <v>52</v>
      </c>
      <c r="I949">
        <v>40</v>
      </c>
      <c r="J949">
        <v>40</v>
      </c>
      <c r="K949">
        <v>41</v>
      </c>
      <c r="L949">
        <f>MAX(G949,I949)</f>
        <v>47</v>
      </c>
      <c r="M949">
        <f>MIN(H949,J949)</f>
        <v>40</v>
      </c>
      <c r="N949" s="1">
        <f>(F949*2+31)/2+60</f>
        <v>130.5</v>
      </c>
      <c r="O949" s="1">
        <f>(L949*2+31)/2+5</f>
        <v>67.5</v>
      </c>
      <c r="P949" s="1">
        <f>(M949*2+31)/2+5</f>
        <v>60.5</v>
      </c>
      <c r="Q949" s="1">
        <f>N949*P949</f>
        <v>7895.25</v>
      </c>
      <c r="R949" s="1">
        <f>((H949*2+31)/2+5)*N949</f>
        <v>9461.25</v>
      </c>
      <c r="S949" s="1">
        <f>((J949*2+31)/2+5)*N949</f>
        <v>7895.25</v>
      </c>
      <c r="T949" s="1">
        <v>97.008157686986607</v>
      </c>
      <c r="U949" s="1">
        <f>IF(T949&lt;200, 0, T949)</f>
        <v>0</v>
      </c>
      <c r="V949" s="5">
        <f>U949*O949</f>
        <v>0</v>
      </c>
      <c r="W949" s="2">
        <f>Q949/(constants!$B$1 * constants!$B$2 * (110/250) * AVERAGE(0.8, 1) * 1.5)</f>
        <v>1.2096446807972738</v>
      </c>
      <c r="X949" s="3">
        <v>9.6861841355532663E-2</v>
      </c>
      <c r="Y949" s="1">
        <f>(W949+X949)*O949</f>
        <v>88.189190245314435</v>
      </c>
      <c r="Z949" s="7">
        <v>1.1000000000000001</v>
      </c>
      <c r="AA949" s="7">
        <v>1</v>
      </c>
      <c r="AB949" s="1">
        <f>Y949*Z949*AA949</f>
        <v>97.008109269845889</v>
      </c>
      <c r="AC949" t="str">
        <f>CONCATENATE("https://wiki.52poke.com/wiki/", B949)</f>
        <v>https://wiki.52poke.com/wiki/尼多兰</v>
      </c>
      <c r="AD949" s="6">
        <f>(T949-AB949)^2</f>
        <v>2.3442195153081256E-9</v>
      </c>
      <c r="AE949" t="str">
        <f>IF(ISNUMBER(SEARCH(AE$1,$D949)),"T","")</f>
        <v/>
      </c>
      <c r="AF949" t="str">
        <f>IF(ISNUMBER(SEARCH(AF$1,$D949)),"T","")</f>
        <v/>
      </c>
      <c r="AG949" t="str">
        <f>IF(ISNUMBER(SEARCH(AG$1,$D949)),"T","")</f>
        <v/>
      </c>
      <c r="AH949" t="str">
        <f>IF(ISNUMBER(SEARCH(AH$1,$D949)),"T","")</f>
        <v/>
      </c>
      <c r="AI949" t="str">
        <f>IF(ISNUMBER(SEARCH(AI$1,$D949)),"T","")</f>
        <v/>
      </c>
      <c r="AJ949" t="str">
        <f>IF(ISNUMBER(SEARCH(AJ$1,$D949)),"T","")</f>
        <v/>
      </c>
      <c r="AK949" t="str">
        <f>IF(ISNUMBER(SEARCH(AK$1,$D949)),"T","")</f>
        <v/>
      </c>
      <c r="AL949" t="str">
        <f>IF(ISNUMBER(SEARCH(AL$1,$D949)),"T","")</f>
        <v>T</v>
      </c>
      <c r="AM949" t="str">
        <f>IF(ISNUMBER(SEARCH(AM$1,$D949)),"T","")</f>
        <v/>
      </c>
      <c r="AN949" t="str">
        <f>IF(ISNUMBER(SEARCH(AN$1,$D949)),"T","")</f>
        <v/>
      </c>
      <c r="AO949" t="str">
        <f>IF(ISNUMBER(SEARCH(AO$1,$D949)),"T","")</f>
        <v/>
      </c>
      <c r="AP949" t="str">
        <f>IF(ISNUMBER(SEARCH(AP$1,$D949)),"T","")</f>
        <v/>
      </c>
      <c r="AQ949" t="str">
        <f>IF(ISNUMBER(SEARCH(AQ$1,$D949)),"T","")</f>
        <v/>
      </c>
      <c r="AR949" t="str">
        <f>IF(ISNUMBER(SEARCH(AR$1,$D949)),"T","")</f>
        <v/>
      </c>
      <c r="AS949" t="str">
        <f>IF(ISNUMBER(SEARCH(AS$1,$D949)),"T","")</f>
        <v/>
      </c>
      <c r="AT949" t="str">
        <f>IF(ISNUMBER(SEARCH(AT$1,$D949)),"T","")</f>
        <v/>
      </c>
      <c r="AU949" t="str">
        <f>IF(ISNUMBER(SEARCH(AU$1,$D949)),"T","")</f>
        <v/>
      </c>
      <c r="AV949" t="str">
        <f>IF(ISNUMBER(SEARCH(AV$1,$D949)),"T","")</f>
        <v/>
      </c>
    </row>
    <row r="950" spans="1:48" x14ac:dyDescent="0.85">
      <c r="A950">
        <v>283</v>
      </c>
      <c r="B950" t="s">
        <v>654</v>
      </c>
      <c r="C950" t="s">
        <v>656</v>
      </c>
      <c r="D950" t="s">
        <v>655</v>
      </c>
      <c r="E950">
        <v>3</v>
      </c>
      <c r="F950">
        <v>40</v>
      </c>
      <c r="G950">
        <v>30</v>
      </c>
      <c r="H950">
        <v>32</v>
      </c>
      <c r="I950">
        <v>50</v>
      </c>
      <c r="J950">
        <v>52</v>
      </c>
      <c r="K950">
        <v>65</v>
      </c>
      <c r="L950">
        <f>MAX(G950,I950)</f>
        <v>50</v>
      </c>
      <c r="M950">
        <f>MIN(H950,J950)</f>
        <v>32</v>
      </c>
      <c r="N950" s="1">
        <f>(F950*2+31)/2+60</f>
        <v>115.5</v>
      </c>
      <c r="O950" s="1">
        <f>(L950*2+31)/2+5</f>
        <v>70.5</v>
      </c>
      <c r="P950" s="1">
        <f>(M950*2+31)/2+5</f>
        <v>52.5</v>
      </c>
      <c r="Q950" s="1">
        <f>N950*P950</f>
        <v>6063.75</v>
      </c>
      <c r="R950" s="1">
        <f>((H950*2+31)/2+5)*N950</f>
        <v>6063.75</v>
      </c>
      <c r="S950" s="1">
        <f>((J950*2+31)/2+5)*N950</f>
        <v>8373.75</v>
      </c>
      <c r="T950" s="1">
        <v>96.692401851184599</v>
      </c>
      <c r="U950" s="1">
        <f>IF(T950&lt;200, 0, T950)</f>
        <v>0</v>
      </c>
      <c r="V950" s="5">
        <f>U950*O950</f>
        <v>0</v>
      </c>
      <c r="W950" s="2">
        <f>Q950/(constants!$B$1 * constants!$B$2 * (110/250) * AVERAGE(0.8, 1) * 1.5)</f>
        <v>0.92903745076906608</v>
      </c>
      <c r="X950" s="3">
        <v>0.31780153069984352</v>
      </c>
      <c r="Y950" s="1">
        <f>(W950+X950)*O950</f>
        <v>87.902148193558119</v>
      </c>
      <c r="Z950" s="7">
        <v>1.1000000000000001</v>
      </c>
      <c r="AA950" s="7">
        <v>1</v>
      </c>
      <c r="AB950" s="1">
        <f>Y950*Z950*AA950</f>
        <v>96.692363012913944</v>
      </c>
      <c r="AC950" t="str">
        <f>CONCATENATE("https://wiki.52poke.com/wiki/", B950)</f>
        <v>https://wiki.52poke.com/wiki/溜溜糖球</v>
      </c>
      <c r="AD950" s="6">
        <f>(T950-AB950)^2</f>
        <v>1.5084112674439127E-9</v>
      </c>
      <c r="AE950" t="str">
        <f>IF(ISNUMBER(SEARCH(AE$1,$D950)),"T","")</f>
        <v/>
      </c>
      <c r="AF950" t="str">
        <f>IF(ISNUMBER(SEARCH(AF$1,$D950)),"T","")</f>
        <v/>
      </c>
      <c r="AG950" t="str">
        <f>IF(ISNUMBER(SEARCH(AG$1,$D950)),"T","")</f>
        <v>T</v>
      </c>
      <c r="AH950" t="str">
        <f>IF(ISNUMBER(SEARCH(AH$1,$D950)),"T","")</f>
        <v/>
      </c>
      <c r="AI950" t="str">
        <f>IF(ISNUMBER(SEARCH(AI$1,$D950)),"T","")</f>
        <v/>
      </c>
      <c r="AJ950" t="str">
        <f>IF(ISNUMBER(SEARCH(AJ$1,$D950)),"T","")</f>
        <v/>
      </c>
      <c r="AK950" t="str">
        <f>IF(ISNUMBER(SEARCH(AK$1,$D950)),"T","")</f>
        <v/>
      </c>
      <c r="AL950" t="str">
        <f>IF(ISNUMBER(SEARCH(AL$1,$D950)),"T","")</f>
        <v/>
      </c>
      <c r="AM950" t="str">
        <f>IF(ISNUMBER(SEARCH(AM$1,$D950)),"T","")</f>
        <v/>
      </c>
      <c r="AN950" t="str">
        <f>IF(ISNUMBER(SEARCH(AN$1,$D950)),"T","")</f>
        <v/>
      </c>
      <c r="AO950" t="str">
        <f>IF(ISNUMBER(SEARCH(AO$1,$D950)),"T","")</f>
        <v/>
      </c>
      <c r="AP950" t="str">
        <f>IF(ISNUMBER(SEARCH(AP$1,$D950)),"T","")</f>
        <v>T</v>
      </c>
      <c r="AQ950" t="str">
        <f>IF(ISNUMBER(SEARCH(AQ$1,$D950)),"T","")</f>
        <v/>
      </c>
      <c r="AR950" t="str">
        <f>IF(ISNUMBER(SEARCH(AR$1,$D950)),"T","")</f>
        <v/>
      </c>
      <c r="AS950" t="str">
        <f>IF(ISNUMBER(SEARCH(AS$1,$D950)),"T","")</f>
        <v/>
      </c>
      <c r="AT950" t="str">
        <f>IF(ISNUMBER(SEARCH(AT$1,$D950)),"T","")</f>
        <v/>
      </c>
      <c r="AU950" t="str">
        <f>IF(ISNUMBER(SEARCH(AU$1,$D950)),"T","")</f>
        <v/>
      </c>
      <c r="AV950" t="str">
        <f>IF(ISNUMBER(SEARCH(AV$1,$D950)),"T","")</f>
        <v/>
      </c>
    </row>
    <row r="951" spans="1:48" x14ac:dyDescent="0.85">
      <c r="A951">
        <v>396</v>
      </c>
      <c r="B951" t="s">
        <v>901</v>
      </c>
      <c r="C951" t="s">
        <v>902</v>
      </c>
      <c r="D951" t="s">
        <v>47</v>
      </c>
      <c r="E951">
        <v>4</v>
      </c>
      <c r="F951">
        <v>40</v>
      </c>
      <c r="G951">
        <v>55</v>
      </c>
      <c r="H951">
        <v>30</v>
      </c>
      <c r="I951">
        <v>30</v>
      </c>
      <c r="J951">
        <v>30</v>
      </c>
      <c r="K951">
        <v>60</v>
      </c>
      <c r="L951">
        <f>MAX(G951,I951)</f>
        <v>55</v>
      </c>
      <c r="M951">
        <f>MIN(H951,J951)</f>
        <v>30</v>
      </c>
      <c r="N951" s="1">
        <f>(F951*2+31)/2+60</f>
        <v>115.5</v>
      </c>
      <c r="O951" s="1">
        <f>(L951*2+31)/2+5</f>
        <v>75.5</v>
      </c>
      <c r="P951" s="1">
        <f>(M951*2+31)/2+5</f>
        <v>50.5</v>
      </c>
      <c r="Q951" s="1">
        <f>N951*P951</f>
        <v>5832.75</v>
      </c>
      <c r="R951" s="1">
        <f>((H951*2+31)/2+5)*N951</f>
        <v>5832.75</v>
      </c>
      <c r="S951" s="1">
        <f>((J951*2+31)/2+5)*N951</f>
        <v>5832.75</v>
      </c>
      <c r="T951" s="1">
        <v>96.129065763031278</v>
      </c>
      <c r="U951" s="1">
        <f>IF(T951&lt;200, 0, T951)</f>
        <v>0</v>
      </c>
      <c r="V951" s="5">
        <f>U951*O951</f>
        <v>0</v>
      </c>
      <c r="W951" s="2">
        <f>Q951/(constants!$B$1 * constants!$B$2 * (110/250) * AVERAGE(0.8, 1) * 1.5)</f>
        <v>0.89364554788262551</v>
      </c>
      <c r="X951" s="3">
        <v>0.26383820593747465</v>
      </c>
      <c r="Y951" s="1">
        <f>(W951+X951)*O951</f>
        <v>87.390023413417566</v>
      </c>
      <c r="Z951" s="7">
        <v>1.1000000000000001</v>
      </c>
      <c r="AA951" s="7">
        <v>1</v>
      </c>
      <c r="AB951" s="1">
        <f>Y951*Z951*AA951</f>
        <v>96.129025754759326</v>
      </c>
      <c r="AC951" t="str">
        <f>CONCATENATE("https://wiki.52poke.com/wiki/", B951)</f>
        <v>https://wiki.52poke.com/wiki/姆克儿</v>
      </c>
      <c r="AD951" s="6">
        <f>(T951-AB951)^2</f>
        <v>1.6006618246071383E-9</v>
      </c>
      <c r="AE951" t="str">
        <f>IF(ISNUMBER(SEARCH(AE$1,$D951)),"T","")</f>
        <v>T</v>
      </c>
      <c r="AF951" t="str">
        <f>IF(ISNUMBER(SEARCH(AF$1,$D951)),"T","")</f>
        <v/>
      </c>
      <c r="AG951" t="str">
        <f>IF(ISNUMBER(SEARCH(AG$1,$D951)),"T","")</f>
        <v/>
      </c>
      <c r="AH951" t="str">
        <f>IF(ISNUMBER(SEARCH(AH$1,$D951)),"T","")</f>
        <v/>
      </c>
      <c r="AI951" t="str">
        <f>IF(ISNUMBER(SEARCH(AI$1,$D951)),"T","")</f>
        <v/>
      </c>
      <c r="AJ951" t="str">
        <f>IF(ISNUMBER(SEARCH(AJ$1,$D951)),"T","")</f>
        <v/>
      </c>
      <c r="AK951" t="str">
        <f>IF(ISNUMBER(SEARCH(AK$1,$D951)),"T","")</f>
        <v/>
      </c>
      <c r="AL951" t="str">
        <f>IF(ISNUMBER(SEARCH(AL$1,$D951)),"T","")</f>
        <v/>
      </c>
      <c r="AM951" t="str">
        <f>IF(ISNUMBER(SEARCH(AM$1,$D951)),"T","")</f>
        <v/>
      </c>
      <c r="AN951" t="str">
        <f>IF(ISNUMBER(SEARCH(AN$1,$D951)),"T","")</f>
        <v>T</v>
      </c>
      <c r="AO951" t="str">
        <f>IF(ISNUMBER(SEARCH(AO$1,$D951)),"T","")</f>
        <v/>
      </c>
      <c r="AP951" t="str">
        <f>IF(ISNUMBER(SEARCH(AP$1,$D951)),"T","")</f>
        <v/>
      </c>
      <c r="AQ951" t="str">
        <f>IF(ISNUMBER(SEARCH(AQ$1,$D951)),"T","")</f>
        <v/>
      </c>
      <c r="AR951" t="str">
        <f>IF(ISNUMBER(SEARCH(AR$1,$D951)),"T","")</f>
        <v/>
      </c>
      <c r="AS951" t="str">
        <f>IF(ISNUMBER(SEARCH(AS$1,$D951)),"T","")</f>
        <v/>
      </c>
      <c r="AT951" t="str">
        <f>IF(ISNUMBER(SEARCH(AT$1,$D951)),"T","")</f>
        <v/>
      </c>
      <c r="AU951" t="str">
        <f>IF(ISNUMBER(SEARCH(AU$1,$D951)),"T","")</f>
        <v/>
      </c>
      <c r="AV951" t="str">
        <f>IF(ISNUMBER(SEARCH(AV$1,$D951)),"T","")</f>
        <v/>
      </c>
    </row>
    <row r="952" spans="1:48" x14ac:dyDescent="0.85">
      <c r="A952">
        <v>524</v>
      </c>
      <c r="B952" t="s">
        <v>1173</v>
      </c>
      <c r="C952" t="s">
        <v>1174</v>
      </c>
      <c r="D952" t="s">
        <v>437</v>
      </c>
      <c r="E952">
        <v>5</v>
      </c>
      <c r="F952">
        <v>55</v>
      </c>
      <c r="G952">
        <v>75</v>
      </c>
      <c r="H952">
        <v>85</v>
      </c>
      <c r="I952">
        <v>25</v>
      </c>
      <c r="J952">
        <v>25</v>
      </c>
      <c r="K952">
        <v>15</v>
      </c>
      <c r="L952">
        <f>MAX(G952,I952)</f>
        <v>75</v>
      </c>
      <c r="M952">
        <f>MIN(H952,J952)</f>
        <v>25</v>
      </c>
      <c r="N952" s="1">
        <f>(F952*2+31)/2+60</f>
        <v>130.5</v>
      </c>
      <c r="O952" s="1">
        <f>(L952*2+31)/2+5</f>
        <v>95.5</v>
      </c>
      <c r="P952" s="1">
        <f>(M952*2+31)/2+5</f>
        <v>45.5</v>
      </c>
      <c r="Q952" s="1">
        <f>N952*P952</f>
        <v>5937.75</v>
      </c>
      <c r="R952" s="1">
        <f>((H952*2+31)/2+5)*N952</f>
        <v>13767.75</v>
      </c>
      <c r="S952" s="1">
        <f>((J952*2+31)/2+5)*N952</f>
        <v>5937.75</v>
      </c>
      <c r="T952" s="1">
        <v>96.070589975156039</v>
      </c>
      <c r="U952" s="1">
        <f>IF(T952&lt;200, 0, T952)</f>
        <v>0</v>
      </c>
      <c r="V952" s="5">
        <f>U952*O952</f>
        <v>0</v>
      </c>
      <c r="W952" s="2">
        <f>Q952/(constants!$B$1 * constants!$B$2 * (110/250) * AVERAGE(0.8, 1) * 1.5)</f>
        <v>0.90973277646737116</v>
      </c>
      <c r="X952" s="3">
        <v>4.7892459758315242E-3</v>
      </c>
      <c r="Y952" s="1">
        <f>(W952+X952)*O952</f>
        <v>87.336853143325854</v>
      </c>
      <c r="Z952" s="7">
        <v>1.1000000000000001</v>
      </c>
      <c r="AA952" s="7">
        <v>1</v>
      </c>
      <c r="AB952" s="1">
        <f>Y952*Z952*AA952</f>
        <v>96.070538457658444</v>
      </c>
      <c r="AC952" t="str">
        <f>CONCATENATE("https://wiki.52poke.com/wiki/", B952)</f>
        <v>https://wiki.52poke.com/wiki/石丸子</v>
      </c>
      <c r="AD952" s="6">
        <f>(T952-AB952)^2</f>
        <v>2.6540525585445767E-9</v>
      </c>
      <c r="AE952" t="str">
        <f>IF(ISNUMBER(SEARCH(AE$1,$D952)),"T","")</f>
        <v/>
      </c>
      <c r="AF952" t="str">
        <f>IF(ISNUMBER(SEARCH(AF$1,$D952)),"T","")</f>
        <v/>
      </c>
      <c r="AG952" t="str">
        <f>IF(ISNUMBER(SEARCH(AG$1,$D952)),"T","")</f>
        <v/>
      </c>
      <c r="AH952" t="str">
        <f>IF(ISNUMBER(SEARCH(AH$1,$D952)),"T","")</f>
        <v/>
      </c>
      <c r="AI952" t="str">
        <f>IF(ISNUMBER(SEARCH(AI$1,$D952)),"T","")</f>
        <v/>
      </c>
      <c r="AJ952" t="str">
        <f>IF(ISNUMBER(SEARCH(AJ$1,$D952)),"T","")</f>
        <v/>
      </c>
      <c r="AK952" t="str">
        <f>IF(ISNUMBER(SEARCH(AK$1,$D952)),"T","")</f>
        <v/>
      </c>
      <c r="AL952" t="str">
        <f>IF(ISNUMBER(SEARCH(AL$1,$D952)),"T","")</f>
        <v/>
      </c>
      <c r="AM952" t="str">
        <f>IF(ISNUMBER(SEARCH(AM$1,$D952)),"T","")</f>
        <v/>
      </c>
      <c r="AN952" t="str">
        <f>IF(ISNUMBER(SEARCH(AN$1,$D952)),"T","")</f>
        <v/>
      </c>
      <c r="AO952" t="str">
        <f>IF(ISNUMBER(SEARCH(AO$1,$D952)),"T","")</f>
        <v/>
      </c>
      <c r="AP952" t="str">
        <f>IF(ISNUMBER(SEARCH(AP$1,$D952)),"T","")</f>
        <v/>
      </c>
      <c r="AQ952" t="str">
        <f>IF(ISNUMBER(SEARCH(AQ$1,$D952)),"T","")</f>
        <v>T</v>
      </c>
      <c r="AR952" t="str">
        <f>IF(ISNUMBER(SEARCH(AR$1,$D952)),"T","")</f>
        <v/>
      </c>
      <c r="AS952" t="str">
        <f>IF(ISNUMBER(SEARCH(AS$1,$D952)),"T","")</f>
        <v/>
      </c>
      <c r="AT952" t="str">
        <f>IF(ISNUMBER(SEARCH(AT$1,$D952)),"T","")</f>
        <v/>
      </c>
      <c r="AU952" t="str">
        <f>IF(ISNUMBER(SEARCH(AU$1,$D952)),"T","")</f>
        <v/>
      </c>
      <c r="AV952" t="str">
        <f>IF(ISNUMBER(SEARCH(AV$1,$D952)),"T","")</f>
        <v/>
      </c>
    </row>
    <row r="953" spans="1:48" x14ac:dyDescent="0.85">
      <c r="A953">
        <v>829</v>
      </c>
      <c r="B953" t="s">
        <v>1836</v>
      </c>
      <c r="C953" t="s">
        <v>1837</v>
      </c>
      <c r="D953" t="s">
        <v>280</v>
      </c>
      <c r="E953">
        <v>8</v>
      </c>
      <c r="F953">
        <v>40</v>
      </c>
      <c r="G953">
        <v>40</v>
      </c>
      <c r="H953">
        <v>60</v>
      </c>
      <c r="I953">
        <v>40</v>
      </c>
      <c r="J953">
        <v>60</v>
      </c>
      <c r="K953">
        <v>10</v>
      </c>
      <c r="L953">
        <f>MAX(G953,I953)</f>
        <v>40</v>
      </c>
      <c r="M953">
        <f>MIN(H953,J953)</f>
        <v>60</v>
      </c>
      <c r="N953" s="1">
        <f>(F953*2+31)/2+60</f>
        <v>115.5</v>
      </c>
      <c r="O953" s="1">
        <f>(L953*2+31)/2+5</f>
        <v>60.5</v>
      </c>
      <c r="P953" s="1">
        <f>(M953*2+31)/2+5</f>
        <v>80.5</v>
      </c>
      <c r="Q953" s="1">
        <f>N953*P953</f>
        <v>9297.75</v>
      </c>
      <c r="R953" s="1">
        <f>((H953*2+31)/2+5)*N953</f>
        <v>9297.75</v>
      </c>
      <c r="S953" s="1">
        <f>((J953*2+31)/2+5)*N953</f>
        <v>9297.75</v>
      </c>
      <c r="T953" s="1">
        <v>94.934835605261284</v>
      </c>
      <c r="U953" s="1">
        <f>IF(T953&lt;200, 0, T953)</f>
        <v>0</v>
      </c>
      <c r="V953" s="5">
        <f>U953*O953</f>
        <v>0</v>
      </c>
      <c r="W953" s="2">
        <f>Q953/(constants!$B$1 * constants!$B$2 * (110/250) * AVERAGE(0.8, 1) * 1.5)</f>
        <v>1.4245240911792347</v>
      </c>
      <c r="X953" s="3">
        <v>1.9940831309167573E-3</v>
      </c>
      <c r="Y953" s="1">
        <f>(W953+X953)*O953</f>
        <v>86.304349545764154</v>
      </c>
      <c r="Z953" s="7">
        <v>1.1000000000000001</v>
      </c>
      <c r="AA953" s="7">
        <v>1</v>
      </c>
      <c r="AB953" s="1">
        <f>Y953*Z953*AA953</f>
        <v>94.934784500340584</v>
      </c>
      <c r="AC953" t="str">
        <f>CONCATENATE("https://wiki.52poke.com/wiki/", B953)</f>
        <v>https://wiki.52poke.com/wiki/幼棉棉</v>
      </c>
      <c r="AD953" s="6">
        <f>(T953-AB953)^2</f>
        <v>2.61171291981414E-9</v>
      </c>
      <c r="AE953" t="str">
        <f>IF(ISNUMBER(SEARCH(AE$1,$D953)),"T","")</f>
        <v/>
      </c>
      <c r="AF953" t="str">
        <f>IF(ISNUMBER(SEARCH(AF$1,$D953)),"T","")</f>
        <v/>
      </c>
      <c r="AG953" t="str">
        <f>IF(ISNUMBER(SEARCH(AG$1,$D953)),"T","")</f>
        <v/>
      </c>
      <c r="AH953" t="str">
        <f>IF(ISNUMBER(SEARCH(AH$1,$D953)),"T","")</f>
        <v>T</v>
      </c>
      <c r="AI953" t="str">
        <f>IF(ISNUMBER(SEARCH(AI$1,$D953)),"T","")</f>
        <v/>
      </c>
      <c r="AJ953" t="str">
        <f>IF(ISNUMBER(SEARCH(AJ$1,$D953)),"T","")</f>
        <v/>
      </c>
      <c r="AK953" t="str">
        <f>IF(ISNUMBER(SEARCH(AK$1,$D953)),"T","")</f>
        <v/>
      </c>
      <c r="AL953" t="str">
        <f>IF(ISNUMBER(SEARCH(AL$1,$D953)),"T","")</f>
        <v/>
      </c>
      <c r="AM953" t="str">
        <f>IF(ISNUMBER(SEARCH(AM$1,$D953)),"T","")</f>
        <v/>
      </c>
      <c r="AN953" t="str">
        <f>IF(ISNUMBER(SEARCH(AN$1,$D953)),"T","")</f>
        <v/>
      </c>
      <c r="AO953" t="str">
        <f>IF(ISNUMBER(SEARCH(AO$1,$D953)),"T","")</f>
        <v/>
      </c>
      <c r="AP953" t="str">
        <f>IF(ISNUMBER(SEARCH(AP$1,$D953)),"T","")</f>
        <v/>
      </c>
      <c r="AQ953" t="str">
        <f>IF(ISNUMBER(SEARCH(AQ$1,$D953)),"T","")</f>
        <v/>
      </c>
      <c r="AR953" t="str">
        <f>IF(ISNUMBER(SEARCH(AR$1,$D953)),"T","")</f>
        <v/>
      </c>
      <c r="AS953" t="str">
        <f>IF(ISNUMBER(SEARCH(AS$1,$D953)),"T","")</f>
        <v/>
      </c>
      <c r="AT953" t="str">
        <f>IF(ISNUMBER(SEARCH(AT$1,$D953)),"T","")</f>
        <v/>
      </c>
      <c r="AU953" t="str">
        <f>IF(ISNUMBER(SEARCH(AU$1,$D953)),"T","")</f>
        <v/>
      </c>
      <c r="AV953" t="str">
        <f>IF(ISNUMBER(SEARCH(AV$1,$D953)),"T","")</f>
        <v/>
      </c>
    </row>
    <row r="954" spans="1:48" x14ac:dyDescent="0.85">
      <c r="A954">
        <v>399</v>
      </c>
      <c r="B954" t="s">
        <v>907</v>
      </c>
      <c r="C954" t="s">
        <v>908</v>
      </c>
      <c r="D954" t="s">
        <v>265</v>
      </c>
      <c r="E954">
        <v>4</v>
      </c>
      <c r="F954">
        <v>59</v>
      </c>
      <c r="G954">
        <v>45</v>
      </c>
      <c r="H954">
        <v>40</v>
      </c>
      <c r="I954">
        <v>35</v>
      </c>
      <c r="J954">
        <v>40</v>
      </c>
      <c r="K954">
        <v>31</v>
      </c>
      <c r="L954">
        <f>MAX(G954,I954)</f>
        <v>45</v>
      </c>
      <c r="M954">
        <f>MIN(H954,J954)</f>
        <v>40</v>
      </c>
      <c r="N954" s="1">
        <f>(F954*2+31)/2+60</f>
        <v>134.5</v>
      </c>
      <c r="O954" s="1">
        <f>(L954*2+31)/2+5</f>
        <v>65.5</v>
      </c>
      <c r="P954" s="1">
        <f>(M954*2+31)/2+5</f>
        <v>60.5</v>
      </c>
      <c r="Q954" s="1">
        <f>N954*P954</f>
        <v>8137.25</v>
      </c>
      <c r="R954" s="1">
        <f>((H954*2+31)/2+5)*N954</f>
        <v>8137.25</v>
      </c>
      <c r="S954" s="1">
        <f>((J954*2+31)/2+5)*N954</f>
        <v>8137.25</v>
      </c>
      <c r="T954" s="1">
        <v>93.315936196208511</v>
      </c>
      <c r="U954" s="1">
        <f>IF(T954&lt;200, 0, T954)</f>
        <v>0</v>
      </c>
      <c r="V954" s="5">
        <f>U954*O954</f>
        <v>0</v>
      </c>
      <c r="W954" s="2">
        <f>Q954/(constants!$B$1 * constants!$B$2 * (110/250) * AVERAGE(0.8, 1) * 1.5)</f>
        <v>1.2467219123925926</v>
      </c>
      <c r="X954" s="3">
        <v>4.8432671557043783E-2</v>
      </c>
      <c r="Y954" s="1">
        <f>(W954+X954)*O954</f>
        <v>84.832625248701177</v>
      </c>
      <c r="Z954" s="7">
        <v>1.1000000000000001</v>
      </c>
      <c r="AA954" s="7">
        <v>1</v>
      </c>
      <c r="AB954" s="1">
        <f>Y954*Z954*AA954</f>
        <v>93.315887773571305</v>
      </c>
      <c r="AC954" t="str">
        <f>CONCATENATE("https://wiki.52poke.com/wiki/", B954)</f>
        <v>https://wiki.52poke.com/wiki/大牙狸</v>
      </c>
      <c r="AD954" s="6">
        <f>(T954-AB954)^2</f>
        <v>2.3447517940432825E-9</v>
      </c>
      <c r="AE954" t="str">
        <f>IF(ISNUMBER(SEARCH(AE$1,$D954)),"T","")</f>
        <v>T</v>
      </c>
      <c r="AF954" t="str">
        <f>IF(ISNUMBER(SEARCH(AF$1,$D954)),"T","")</f>
        <v/>
      </c>
      <c r="AG954" t="str">
        <f>IF(ISNUMBER(SEARCH(AG$1,$D954)),"T","")</f>
        <v/>
      </c>
      <c r="AH954" t="str">
        <f>IF(ISNUMBER(SEARCH(AH$1,$D954)),"T","")</f>
        <v/>
      </c>
      <c r="AI954" t="str">
        <f>IF(ISNUMBER(SEARCH(AI$1,$D954)),"T","")</f>
        <v/>
      </c>
      <c r="AJ954" t="str">
        <f>IF(ISNUMBER(SEARCH(AJ$1,$D954)),"T","")</f>
        <v/>
      </c>
      <c r="AK954" t="str">
        <f>IF(ISNUMBER(SEARCH(AK$1,$D954)),"T","")</f>
        <v/>
      </c>
      <c r="AL954" t="str">
        <f>IF(ISNUMBER(SEARCH(AL$1,$D954)),"T","")</f>
        <v/>
      </c>
      <c r="AM954" t="str">
        <f>IF(ISNUMBER(SEARCH(AM$1,$D954)),"T","")</f>
        <v/>
      </c>
      <c r="AN954" t="str">
        <f>IF(ISNUMBER(SEARCH(AN$1,$D954)),"T","")</f>
        <v/>
      </c>
      <c r="AO954" t="str">
        <f>IF(ISNUMBER(SEARCH(AO$1,$D954)),"T","")</f>
        <v/>
      </c>
      <c r="AP954" t="str">
        <f>IF(ISNUMBER(SEARCH(AP$1,$D954)),"T","")</f>
        <v/>
      </c>
      <c r="AQ954" t="str">
        <f>IF(ISNUMBER(SEARCH(AQ$1,$D954)),"T","")</f>
        <v/>
      </c>
      <c r="AR954" t="str">
        <f>IF(ISNUMBER(SEARCH(AR$1,$D954)),"T","")</f>
        <v/>
      </c>
      <c r="AS954" t="str">
        <f>IF(ISNUMBER(SEARCH(AS$1,$D954)),"T","")</f>
        <v/>
      </c>
      <c r="AT954" t="str">
        <f>IF(ISNUMBER(SEARCH(AT$1,$D954)),"T","")</f>
        <v/>
      </c>
      <c r="AU954" t="str">
        <f>IF(ISNUMBER(SEARCH(AU$1,$D954)),"T","")</f>
        <v/>
      </c>
      <c r="AV954" t="str">
        <f>IF(ISNUMBER(SEARCH(AV$1,$D954)),"T","")</f>
        <v/>
      </c>
    </row>
    <row r="955" spans="1:48" x14ac:dyDescent="0.85">
      <c r="A955">
        <v>932</v>
      </c>
      <c r="B955" t="s">
        <v>2058</v>
      </c>
      <c r="C955" t="s">
        <v>2059</v>
      </c>
      <c r="D955" t="s">
        <v>437</v>
      </c>
      <c r="E955">
        <v>9</v>
      </c>
      <c r="F955">
        <v>55</v>
      </c>
      <c r="G955">
        <v>55</v>
      </c>
      <c r="H955">
        <v>75</v>
      </c>
      <c r="I955">
        <v>35</v>
      </c>
      <c r="J955">
        <v>35</v>
      </c>
      <c r="K955">
        <v>25</v>
      </c>
      <c r="L955">
        <f>MAX(G955,I955)</f>
        <v>55</v>
      </c>
      <c r="M955">
        <f>MIN(H955,J955)</f>
        <v>35</v>
      </c>
      <c r="N955" s="1">
        <f>(F955*2+31)/2+60</f>
        <v>130.5</v>
      </c>
      <c r="O955" s="1">
        <f>(L955*2+31)/2+5</f>
        <v>75.5</v>
      </c>
      <c r="P955" s="1">
        <f>(M955*2+31)/2+5</f>
        <v>55.5</v>
      </c>
      <c r="Q955" s="1">
        <f>N955*P955</f>
        <v>7242.75</v>
      </c>
      <c r="R955" s="1">
        <f>((H955*2+31)/2+5)*N955</f>
        <v>12462.75</v>
      </c>
      <c r="S955" s="1">
        <f>((J955*2+31)/2+5)*N955</f>
        <v>7242.75</v>
      </c>
      <c r="T955" s="1">
        <v>93.141073325288147</v>
      </c>
      <c r="U955" s="1">
        <f>IF(T955&lt;200, 0, T955)</f>
        <v>0</v>
      </c>
      <c r="V955" s="5">
        <f>U955*O955</f>
        <v>0</v>
      </c>
      <c r="W955" s="2">
        <f>Q955/(constants!$B$1 * constants!$B$2 * (110/250) * AVERAGE(0.8, 1) * 1.5)</f>
        <v>1.1096740460206396</v>
      </c>
      <c r="X955" s="3">
        <v>1.1831356092282364E-2</v>
      </c>
      <c r="Y955" s="1">
        <f>(W955+X955)*O955</f>
        <v>84.673657859525619</v>
      </c>
      <c r="Z955" s="7">
        <v>1.1000000000000001</v>
      </c>
      <c r="AA955" s="7">
        <v>1</v>
      </c>
      <c r="AB955" s="1">
        <f>Y955*Z955*AA955</f>
        <v>93.141023645478185</v>
      </c>
      <c r="AC955" t="str">
        <f>CONCATENATE("https://wiki.52poke.com/wiki/", B955)</f>
        <v>https://wiki.52poke.com/wiki/盐石宝</v>
      </c>
      <c r="AD955" s="6">
        <f>(T955-AB955)^2</f>
        <v>2.4680835178449852E-9</v>
      </c>
      <c r="AE955" t="str">
        <f>IF(ISNUMBER(SEARCH(AE$1,$D955)),"T","")</f>
        <v/>
      </c>
      <c r="AF955" t="str">
        <f>IF(ISNUMBER(SEARCH(AF$1,$D955)),"T","")</f>
        <v/>
      </c>
      <c r="AG955" t="str">
        <f>IF(ISNUMBER(SEARCH(AG$1,$D955)),"T","")</f>
        <v/>
      </c>
      <c r="AH955" t="str">
        <f>IF(ISNUMBER(SEARCH(AH$1,$D955)),"T","")</f>
        <v/>
      </c>
      <c r="AI955" t="str">
        <f>IF(ISNUMBER(SEARCH(AI$1,$D955)),"T","")</f>
        <v/>
      </c>
      <c r="AJ955" t="str">
        <f>IF(ISNUMBER(SEARCH(AJ$1,$D955)),"T","")</f>
        <v/>
      </c>
      <c r="AK955" t="str">
        <f>IF(ISNUMBER(SEARCH(AK$1,$D955)),"T","")</f>
        <v/>
      </c>
      <c r="AL955" t="str">
        <f>IF(ISNUMBER(SEARCH(AL$1,$D955)),"T","")</f>
        <v/>
      </c>
      <c r="AM955" t="str">
        <f>IF(ISNUMBER(SEARCH(AM$1,$D955)),"T","")</f>
        <v/>
      </c>
      <c r="AN955" t="str">
        <f>IF(ISNUMBER(SEARCH(AN$1,$D955)),"T","")</f>
        <v/>
      </c>
      <c r="AO955" t="str">
        <f>IF(ISNUMBER(SEARCH(AO$1,$D955)),"T","")</f>
        <v/>
      </c>
      <c r="AP955" t="str">
        <f>IF(ISNUMBER(SEARCH(AP$1,$D955)),"T","")</f>
        <v/>
      </c>
      <c r="AQ955" t="str">
        <f>IF(ISNUMBER(SEARCH(AQ$1,$D955)),"T","")</f>
        <v>T</v>
      </c>
      <c r="AR955" t="str">
        <f>IF(ISNUMBER(SEARCH(AR$1,$D955)),"T","")</f>
        <v/>
      </c>
      <c r="AS955" t="str">
        <f>IF(ISNUMBER(SEARCH(AS$1,$D955)),"T","")</f>
        <v/>
      </c>
      <c r="AT955" t="str">
        <f>IF(ISNUMBER(SEARCH(AT$1,$D955)),"T","")</f>
        <v/>
      </c>
      <c r="AU955" t="str">
        <f>IF(ISNUMBER(SEARCH(AU$1,$D955)),"T","")</f>
        <v/>
      </c>
      <c r="AV955" t="str">
        <f>IF(ISNUMBER(SEARCH(AV$1,$D955)),"T","")</f>
        <v/>
      </c>
    </row>
    <row r="956" spans="1:48" x14ac:dyDescent="0.85">
      <c r="A956">
        <v>406</v>
      </c>
      <c r="B956" t="s">
        <v>921</v>
      </c>
      <c r="C956" t="s">
        <v>922</v>
      </c>
      <c r="D956" t="s">
        <v>10</v>
      </c>
      <c r="E956">
        <v>4</v>
      </c>
      <c r="F956">
        <v>40</v>
      </c>
      <c r="G956">
        <v>30</v>
      </c>
      <c r="H956">
        <v>35</v>
      </c>
      <c r="I956">
        <v>50</v>
      </c>
      <c r="J956">
        <v>70</v>
      </c>
      <c r="K956">
        <v>55</v>
      </c>
      <c r="L956">
        <f>MAX(G956,I956)</f>
        <v>50</v>
      </c>
      <c r="M956">
        <f>MIN(H956,J956)</f>
        <v>35</v>
      </c>
      <c r="N956" s="1">
        <f>(F956*2+31)/2+60</f>
        <v>115.5</v>
      </c>
      <c r="O956" s="1">
        <f>(L956*2+31)/2+5</f>
        <v>70.5</v>
      </c>
      <c r="P956" s="1">
        <f>(M956*2+31)/2+5</f>
        <v>55.5</v>
      </c>
      <c r="Q956" s="1">
        <f>N956*P956</f>
        <v>6410.25</v>
      </c>
      <c r="R956" s="1">
        <f>((H956*2+31)/2+5)*N956</f>
        <v>6410.25</v>
      </c>
      <c r="S956" s="1">
        <f>((J956*2+31)/2+5)*N956</f>
        <v>10452.75</v>
      </c>
      <c r="T956" s="1">
        <v>91.970350385540641</v>
      </c>
      <c r="U956" s="1">
        <f>IF(T956&lt;200, 0, T956)</f>
        <v>0</v>
      </c>
      <c r="V956" s="5">
        <f>U956*O956</f>
        <v>0</v>
      </c>
      <c r="W956" s="2">
        <f>Q956/(constants!$B$1 * constants!$B$2 * (110/250) * AVERAGE(0.8, 1) * 1.5)</f>
        <v>0.98212530509872698</v>
      </c>
      <c r="X956" s="3">
        <v>0.20382323555814208</v>
      </c>
      <c r="Y956" s="1">
        <f>(W956+X956)*O956</f>
        <v>83.609372116309274</v>
      </c>
      <c r="Z956" s="7">
        <v>1.1000000000000001</v>
      </c>
      <c r="AA956" s="7">
        <v>1</v>
      </c>
      <c r="AB956" s="1">
        <f>Y956*Z956*AA956</f>
        <v>91.970309327940214</v>
      </c>
      <c r="AC956" t="str">
        <f>CONCATENATE("https://wiki.52poke.com/wiki/", B956)</f>
        <v>https://wiki.52poke.com/wiki/含羞苞</v>
      </c>
      <c r="AD956" s="6">
        <f>(T956-AB956)^2</f>
        <v>1.6857265528274951E-9</v>
      </c>
      <c r="AE956" t="str">
        <f>IF(ISNUMBER(SEARCH(AE$1,$D956)),"T","")</f>
        <v/>
      </c>
      <c r="AF956" t="str">
        <f>IF(ISNUMBER(SEARCH(AF$1,$D956)),"T","")</f>
        <v/>
      </c>
      <c r="AG956" t="str">
        <f>IF(ISNUMBER(SEARCH(AG$1,$D956)),"T","")</f>
        <v/>
      </c>
      <c r="AH956" t="str">
        <f>IF(ISNUMBER(SEARCH(AH$1,$D956)),"T","")</f>
        <v>T</v>
      </c>
      <c r="AI956" t="str">
        <f>IF(ISNUMBER(SEARCH(AI$1,$D956)),"T","")</f>
        <v/>
      </c>
      <c r="AJ956" t="str">
        <f>IF(ISNUMBER(SEARCH(AJ$1,$D956)),"T","")</f>
        <v/>
      </c>
      <c r="AK956" t="str">
        <f>IF(ISNUMBER(SEARCH(AK$1,$D956)),"T","")</f>
        <v/>
      </c>
      <c r="AL956" t="str">
        <f>IF(ISNUMBER(SEARCH(AL$1,$D956)),"T","")</f>
        <v>T</v>
      </c>
      <c r="AM956" t="str">
        <f>IF(ISNUMBER(SEARCH(AM$1,$D956)),"T","")</f>
        <v/>
      </c>
      <c r="AN956" t="str">
        <f>IF(ISNUMBER(SEARCH(AN$1,$D956)),"T","")</f>
        <v/>
      </c>
      <c r="AO956" t="str">
        <f>IF(ISNUMBER(SEARCH(AO$1,$D956)),"T","")</f>
        <v/>
      </c>
      <c r="AP956" t="str">
        <f>IF(ISNUMBER(SEARCH(AP$1,$D956)),"T","")</f>
        <v/>
      </c>
      <c r="AQ956" t="str">
        <f>IF(ISNUMBER(SEARCH(AQ$1,$D956)),"T","")</f>
        <v/>
      </c>
      <c r="AR956" t="str">
        <f>IF(ISNUMBER(SEARCH(AR$1,$D956)),"T","")</f>
        <v/>
      </c>
      <c r="AS956" t="str">
        <f>IF(ISNUMBER(SEARCH(AS$1,$D956)),"T","")</f>
        <v/>
      </c>
      <c r="AT956" t="str">
        <f>IF(ISNUMBER(SEARCH(AT$1,$D956)),"T","")</f>
        <v/>
      </c>
      <c r="AU956" t="str">
        <f>IF(ISNUMBER(SEARCH(AU$1,$D956)),"T","")</f>
        <v/>
      </c>
      <c r="AV956" t="str">
        <f>IF(ISNUMBER(SEARCH(AV$1,$D956)),"T","")</f>
        <v/>
      </c>
    </row>
    <row r="957" spans="1:48" x14ac:dyDescent="0.85">
      <c r="A957">
        <v>704</v>
      </c>
      <c r="B957" t="s">
        <v>1565</v>
      </c>
      <c r="C957" t="s">
        <v>1566</v>
      </c>
      <c r="D957" t="s">
        <v>356</v>
      </c>
      <c r="E957">
        <v>6</v>
      </c>
      <c r="F957">
        <v>45</v>
      </c>
      <c r="G957">
        <v>50</v>
      </c>
      <c r="H957">
        <v>35</v>
      </c>
      <c r="I957">
        <v>55</v>
      </c>
      <c r="J957">
        <v>75</v>
      </c>
      <c r="K957">
        <v>40</v>
      </c>
      <c r="L957">
        <f>MAX(G957,I957)</f>
        <v>55</v>
      </c>
      <c r="M957">
        <f>MIN(H957,J957)</f>
        <v>35</v>
      </c>
      <c r="N957" s="1">
        <f>(F957*2+31)/2+60</f>
        <v>120.5</v>
      </c>
      <c r="O957" s="1">
        <f>(L957*2+31)/2+5</f>
        <v>75.5</v>
      </c>
      <c r="P957" s="1">
        <f>(M957*2+31)/2+5</f>
        <v>55.5</v>
      </c>
      <c r="Q957" s="1">
        <f>N957*P957</f>
        <v>6687.75</v>
      </c>
      <c r="R957" s="1">
        <f>((H957*2+31)/2+5)*N957</f>
        <v>6687.75</v>
      </c>
      <c r="S957" s="1">
        <f>((J957*2+31)/2+5)*N957</f>
        <v>11507.75</v>
      </c>
      <c r="T957" s="1">
        <v>91.8022836591188</v>
      </c>
      <c r="U957" s="1">
        <f>IF(T957&lt;200, 0, T957)</f>
        <v>0</v>
      </c>
      <c r="V957" s="5">
        <f>U957*O957</f>
        <v>0</v>
      </c>
      <c r="W957" s="2">
        <f>Q957/(constants!$B$1 * constants!$B$2 * (110/250) * AVERAGE(0.8, 1) * 1.5)</f>
        <v>1.0246415520726979</v>
      </c>
      <c r="X957" s="3">
        <v>8.0743610915752662E-2</v>
      </c>
      <c r="Y957" s="1">
        <f>(W957+X957)*O957</f>
        <v>83.456579805628024</v>
      </c>
      <c r="Z957" s="7">
        <v>1.1000000000000001</v>
      </c>
      <c r="AA957" s="7">
        <v>1</v>
      </c>
      <c r="AB957" s="1">
        <f>Y957*Z957*AA957</f>
        <v>91.80223778619083</v>
      </c>
      <c r="AC957" t="str">
        <f>CONCATENATE("https://wiki.52poke.com/wiki/", B957)</f>
        <v>https://wiki.52poke.com/wiki/黏黏宝</v>
      </c>
      <c r="AD957" s="6">
        <f>(T957-AB957)^2</f>
        <v>2.1043255205390643E-9</v>
      </c>
      <c r="AE957" t="str">
        <f>IF(ISNUMBER(SEARCH(AE$1,$D957)),"T","")</f>
        <v/>
      </c>
      <c r="AF957" t="str">
        <f>IF(ISNUMBER(SEARCH(AF$1,$D957)),"T","")</f>
        <v/>
      </c>
      <c r="AG957" t="str">
        <f>IF(ISNUMBER(SEARCH(AG$1,$D957)),"T","")</f>
        <v/>
      </c>
      <c r="AH957" t="str">
        <f>IF(ISNUMBER(SEARCH(AH$1,$D957)),"T","")</f>
        <v/>
      </c>
      <c r="AI957" t="str">
        <f>IF(ISNUMBER(SEARCH(AI$1,$D957)),"T","")</f>
        <v/>
      </c>
      <c r="AJ957" t="str">
        <f>IF(ISNUMBER(SEARCH(AJ$1,$D957)),"T","")</f>
        <v/>
      </c>
      <c r="AK957" t="str">
        <f>IF(ISNUMBER(SEARCH(AK$1,$D957)),"T","")</f>
        <v/>
      </c>
      <c r="AL957" t="str">
        <f>IF(ISNUMBER(SEARCH(AL$1,$D957)),"T","")</f>
        <v/>
      </c>
      <c r="AM957" t="str">
        <f>IF(ISNUMBER(SEARCH(AM$1,$D957)),"T","")</f>
        <v/>
      </c>
      <c r="AN957" t="str">
        <f>IF(ISNUMBER(SEARCH(AN$1,$D957)),"T","")</f>
        <v/>
      </c>
      <c r="AO957" t="str">
        <f>IF(ISNUMBER(SEARCH(AO$1,$D957)),"T","")</f>
        <v/>
      </c>
      <c r="AP957" t="str">
        <f>IF(ISNUMBER(SEARCH(AP$1,$D957)),"T","")</f>
        <v/>
      </c>
      <c r="AQ957" t="str">
        <f>IF(ISNUMBER(SEARCH(AQ$1,$D957)),"T","")</f>
        <v/>
      </c>
      <c r="AR957" t="str">
        <f>IF(ISNUMBER(SEARCH(AR$1,$D957)),"T","")</f>
        <v/>
      </c>
      <c r="AS957" t="str">
        <f>IF(ISNUMBER(SEARCH(AS$1,$D957)),"T","")</f>
        <v>T</v>
      </c>
      <c r="AT957" t="str">
        <f>IF(ISNUMBER(SEARCH(AT$1,$D957)),"T","")</f>
        <v/>
      </c>
      <c r="AU957" t="str">
        <f>IF(ISNUMBER(SEARCH(AU$1,$D957)),"T","")</f>
        <v/>
      </c>
      <c r="AV957" t="str">
        <f>IF(ISNUMBER(SEARCH(AV$1,$D957)),"T","")</f>
        <v/>
      </c>
    </row>
    <row r="958" spans="1:48" x14ac:dyDescent="0.85">
      <c r="A958">
        <v>915</v>
      </c>
      <c r="B958" t="s">
        <v>2021</v>
      </c>
      <c r="C958" t="s">
        <v>2022</v>
      </c>
      <c r="D958" t="s">
        <v>265</v>
      </c>
      <c r="E958">
        <v>9</v>
      </c>
      <c r="F958">
        <v>54</v>
      </c>
      <c r="G958">
        <v>45</v>
      </c>
      <c r="H958">
        <v>40</v>
      </c>
      <c r="I958">
        <v>35</v>
      </c>
      <c r="J958">
        <v>45</v>
      </c>
      <c r="K958">
        <v>35</v>
      </c>
      <c r="L958">
        <f>MAX(G958,I958)</f>
        <v>45</v>
      </c>
      <c r="M958">
        <f>MIN(H958,J958)</f>
        <v>40</v>
      </c>
      <c r="N958" s="1">
        <f>(F958*2+31)/2+60</f>
        <v>129.5</v>
      </c>
      <c r="O958" s="1">
        <f>(L958*2+31)/2+5</f>
        <v>65.5</v>
      </c>
      <c r="P958" s="1">
        <f>(M958*2+31)/2+5</f>
        <v>60.5</v>
      </c>
      <c r="Q958" s="1">
        <f>N958*P958</f>
        <v>7834.75</v>
      </c>
      <c r="R958" s="1">
        <f>((H958*2+31)/2+5)*N958</f>
        <v>7834.75</v>
      </c>
      <c r="S958" s="1">
        <f>((J958*2+31)/2+5)*N958</f>
        <v>8482.25</v>
      </c>
      <c r="T958" s="1">
        <v>90.716210648729088</v>
      </c>
      <c r="U958" s="1">
        <f>IF(T958&lt;200, 0, T958)</f>
        <v>0</v>
      </c>
      <c r="V958" s="5">
        <f>U958*O958</f>
        <v>0</v>
      </c>
      <c r="W958" s="2">
        <f>Q958/(constants!$B$1 * constants!$B$2 * (110/250) * AVERAGE(0.8, 1) * 1.5)</f>
        <v>1.2003753728984441</v>
      </c>
      <c r="X958" s="3">
        <v>5.8696993877265902E-2</v>
      </c>
      <c r="Y958" s="1">
        <f>(W958+X958)*O958</f>
        <v>82.469240023809007</v>
      </c>
      <c r="Z958" s="7">
        <v>1.1000000000000001</v>
      </c>
      <c r="AA958" s="7">
        <v>1</v>
      </c>
      <c r="AB958" s="1">
        <f>Y958*Z958*AA958</f>
        <v>90.716164026189915</v>
      </c>
      <c r="AC958" t="str">
        <f>CONCATENATE("https://wiki.52poke.com/wiki/", B958)</f>
        <v>https://wiki.52poke.com/wiki/爱吃豚</v>
      </c>
      <c r="AD958" s="6">
        <f>(T958-AB958)^2</f>
        <v>2.1736611589671305E-9</v>
      </c>
      <c r="AE958" t="str">
        <f>IF(ISNUMBER(SEARCH(AE$1,$D958)),"T","")</f>
        <v>T</v>
      </c>
      <c r="AF958" t="str">
        <f>IF(ISNUMBER(SEARCH(AF$1,$D958)),"T","")</f>
        <v/>
      </c>
      <c r="AG958" t="str">
        <f>IF(ISNUMBER(SEARCH(AG$1,$D958)),"T","")</f>
        <v/>
      </c>
      <c r="AH958" t="str">
        <f>IF(ISNUMBER(SEARCH(AH$1,$D958)),"T","")</f>
        <v/>
      </c>
      <c r="AI958" t="str">
        <f>IF(ISNUMBER(SEARCH(AI$1,$D958)),"T","")</f>
        <v/>
      </c>
      <c r="AJ958" t="str">
        <f>IF(ISNUMBER(SEARCH(AJ$1,$D958)),"T","")</f>
        <v/>
      </c>
      <c r="AK958" t="str">
        <f>IF(ISNUMBER(SEARCH(AK$1,$D958)),"T","")</f>
        <v/>
      </c>
      <c r="AL958" t="str">
        <f>IF(ISNUMBER(SEARCH(AL$1,$D958)),"T","")</f>
        <v/>
      </c>
      <c r="AM958" t="str">
        <f>IF(ISNUMBER(SEARCH(AM$1,$D958)),"T","")</f>
        <v/>
      </c>
      <c r="AN958" t="str">
        <f>IF(ISNUMBER(SEARCH(AN$1,$D958)),"T","")</f>
        <v/>
      </c>
      <c r="AO958" t="str">
        <f>IF(ISNUMBER(SEARCH(AO$1,$D958)),"T","")</f>
        <v/>
      </c>
      <c r="AP958" t="str">
        <f>IF(ISNUMBER(SEARCH(AP$1,$D958)),"T","")</f>
        <v/>
      </c>
      <c r="AQ958" t="str">
        <f>IF(ISNUMBER(SEARCH(AQ$1,$D958)),"T","")</f>
        <v/>
      </c>
      <c r="AR958" t="str">
        <f>IF(ISNUMBER(SEARCH(AR$1,$D958)),"T","")</f>
        <v/>
      </c>
      <c r="AS958" t="str">
        <f>IF(ISNUMBER(SEARCH(AS$1,$D958)),"T","")</f>
        <v/>
      </c>
      <c r="AT958" t="str">
        <f>IF(ISNUMBER(SEARCH(AT$1,$D958)),"T","")</f>
        <v/>
      </c>
      <c r="AU958" t="str">
        <f>IF(ISNUMBER(SEARCH(AU$1,$D958)),"T","")</f>
        <v/>
      </c>
      <c r="AV958" t="str">
        <f>IF(ISNUMBER(SEARCH(AV$1,$D958)),"T","")</f>
        <v/>
      </c>
    </row>
    <row r="959" spans="1:48" x14ac:dyDescent="0.85">
      <c r="A959">
        <v>868</v>
      </c>
      <c r="B959" t="s">
        <v>1919</v>
      </c>
      <c r="C959" t="s">
        <v>1920</v>
      </c>
      <c r="D959" t="s">
        <v>92</v>
      </c>
      <c r="E959">
        <v>8</v>
      </c>
      <c r="F959">
        <v>45</v>
      </c>
      <c r="G959">
        <v>40</v>
      </c>
      <c r="H959">
        <v>40</v>
      </c>
      <c r="I959">
        <v>50</v>
      </c>
      <c r="J959">
        <v>61</v>
      </c>
      <c r="K959">
        <v>34</v>
      </c>
      <c r="L959">
        <f>MAX(G959,I959)</f>
        <v>50</v>
      </c>
      <c r="M959">
        <f>MIN(H959,J959)</f>
        <v>40</v>
      </c>
      <c r="N959" s="1">
        <f>(F959*2+31)/2+60</f>
        <v>120.5</v>
      </c>
      <c r="O959" s="1">
        <f>(L959*2+31)/2+5</f>
        <v>70.5</v>
      </c>
      <c r="P959" s="1">
        <f>(M959*2+31)/2+5</f>
        <v>60.5</v>
      </c>
      <c r="Q959" s="1">
        <f>N959*P959</f>
        <v>7290.25</v>
      </c>
      <c r="R959" s="1">
        <f>((H959*2+31)/2+5)*N959</f>
        <v>7290.25</v>
      </c>
      <c r="S959" s="1">
        <f>((J959*2+31)/2+5)*N959</f>
        <v>9820.75</v>
      </c>
      <c r="T959" s="1">
        <v>90.684281351645069</v>
      </c>
      <c r="U959" s="1">
        <f>IF(T959&lt;200, 0, T959)</f>
        <v>0</v>
      </c>
      <c r="V959" s="5">
        <f>U959*O959</f>
        <v>0</v>
      </c>
      <c r="W959" s="2">
        <f>Q959/(constants!$B$1 * constants!$B$2 * (110/250) * AVERAGE(0.8, 1) * 1.5)</f>
        <v>1.1169516018089769</v>
      </c>
      <c r="X959" s="3">
        <v>5.241312620716243E-2</v>
      </c>
      <c r="Y959" s="1">
        <f>(W959+X959)*O959</f>
        <v>82.440213325137819</v>
      </c>
      <c r="Z959" s="7">
        <v>1.1000000000000001</v>
      </c>
      <c r="AA959" s="7">
        <v>1</v>
      </c>
      <c r="AB959" s="1">
        <f>Y959*Z959*AA959</f>
        <v>90.684234657651615</v>
      </c>
      <c r="AC959" t="str">
        <f>CONCATENATE("https://wiki.52poke.com/wiki/", B959)</f>
        <v>https://wiki.52poke.com/wiki/小仙奶</v>
      </c>
      <c r="AD959" s="6">
        <f>(T959-AB959)^2</f>
        <v>2.1803290246847914E-9</v>
      </c>
      <c r="AE959" t="str">
        <f>IF(ISNUMBER(SEARCH(AE$1,$D959)),"T","")</f>
        <v/>
      </c>
      <c r="AF959" t="str">
        <f>IF(ISNUMBER(SEARCH(AF$1,$D959)),"T","")</f>
        <v/>
      </c>
      <c r="AG959" t="str">
        <f>IF(ISNUMBER(SEARCH(AG$1,$D959)),"T","")</f>
        <v/>
      </c>
      <c r="AH959" t="str">
        <f>IF(ISNUMBER(SEARCH(AH$1,$D959)),"T","")</f>
        <v/>
      </c>
      <c r="AI959" t="str">
        <f>IF(ISNUMBER(SEARCH(AI$1,$D959)),"T","")</f>
        <v/>
      </c>
      <c r="AJ959" t="str">
        <f>IF(ISNUMBER(SEARCH(AJ$1,$D959)),"T","")</f>
        <v/>
      </c>
      <c r="AK959" t="str">
        <f>IF(ISNUMBER(SEARCH(AK$1,$D959)),"T","")</f>
        <v/>
      </c>
      <c r="AL959" t="str">
        <f>IF(ISNUMBER(SEARCH(AL$1,$D959)),"T","")</f>
        <v/>
      </c>
      <c r="AM959" t="str">
        <f>IF(ISNUMBER(SEARCH(AM$1,$D959)),"T","")</f>
        <v/>
      </c>
      <c r="AN959" t="str">
        <f>IF(ISNUMBER(SEARCH(AN$1,$D959)),"T","")</f>
        <v/>
      </c>
      <c r="AO959" t="str">
        <f>IF(ISNUMBER(SEARCH(AO$1,$D959)),"T","")</f>
        <v/>
      </c>
      <c r="AP959" t="str">
        <f>IF(ISNUMBER(SEARCH(AP$1,$D959)),"T","")</f>
        <v/>
      </c>
      <c r="AQ959" t="str">
        <f>IF(ISNUMBER(SEARCH(AQ$1,$D959)),"T","")</f>
        <v/>
      </c>
      <c r="AR959" t="str">
        <f>IF(ISNUMBER(SEARCH(AR$1,$D959)),"T","")</f>
        <v/>
      </c>
      <c r="AS959" t="str">
        <f>IF(ISNUMBER(SEARCH(AS$1,$D959)),"T","")</f>
        <v/>
      </c>
      <c r="AT959" t="str">
        <f>IF(ISNUMBER(SEARCH(AT$1,$D959)),"T","")</f>
        <v/>
      </c>
      <c r="AU959" t="str">
        <f>IF(ISNUMBER(SEARCH(AU$1,$D959)),"T","")</f>
        <v/>
      </c>
      <c r="AV959" t="str">
        <f>IF(ISNUMBER(SEARCH(AV$1,$D959)),"T","")</f>
        <v>T</v>
      </c>
    </row>
    <row r="960" spans="1:48" x14ac:dyDescent="0.85">
      <c r="A960">
        <v>859</v>
      </c>
      <c r="B960" t="s">
        <v>1900</v>
      </c>
      <c r="C960" t="s">
        <v>1902</v>
      </c>
      <c r="D960" t="s">
        <v>1901</v>
      </c>
      <c r="E960">
        <v>8</v>
      </c>
      <c r="F960">
        <v>45</v>
      </c>
      <c r="G960">
        <v>45</v>
      </c>
      <c r="H960">
        <v>30</v>
      </c>
      <c r="I960">
        <v>55</v>
      </c>
      <c r="J960">
        <v>40</v>
      </c>
      <c r="K960">
        <v>50</v>
      </c>
      <c r="L960">
        <f>MAX(G960,I960)</f>
        <v>55</v>
      </c>
      <c r="M960">
        <f>MIN(H960,J960)</f>
        <v>30</v>
      </c>
      <c r="N960" s="1">
        <f>(F960*2+31)/2+60</f>
        <v>120.5</v>
      </c>
      <c r="O960" s="1">
        <f>(L960*2+31)/2+5</f>
        <v>75.5</v>
      </c>
      <c r="P960" s="1">
        <f>(M960*2+31)/2+5</f>
        <v>50.5</v>
      </c>
      <c r="Q960" s="1">
        <f>N960*P960</f>
        <v>6085.25</v>
      </c>
      <c r="R960" s="1">
        <f>((H960*2+31)/2+5)*N960</f>
        <v>6085.25</v>
      </c>
      <c r="S960" s="1">
        <f>((J960*2+31)/2+5)*N960</f>
        <v>7290.25</v>
      </c>
      <c r="T960" s="1">
        <v>90.017642069980269</v>
      </c>
      <c r="U960" s="1">
        <f>IF(T960&lt;200, 0, T960)</f>
        <v>0</v>
      </c>
      <c r="V960" s="5">
        <f>U960*O960</f>
        <v>0</v>
      </c>
      <c r="W960" s="2">
        <f>Q960/(constants!$B$1 * constants!$B$2 * (110/250) * AVERAGE(0.8, 1) * 1.5)</f>
        <v>0.93233150233641882</v>
      </c>
      <c r="X960" s="3">
        <v>0.15156494955700095</v>
      </c>
      <c r="Y960" s="1">
        <f>(W960+X960)*O960</f>
        <v>81.834182117953191</v>
      </c>
      <c r="Z960" s="7">
        <v>1.1000000000000001</v>
      </c>
      <c r="AA960" s="7">
        <v>1</v>
      </c>
      <c r="AB960" s="1">
        <f>Y960*Z960*AA960</f>
        <v>90.017600329748518</v>
      </c>
      <c r="AC960" t="str">
        <f>CONCATENATE("https://wiki.52poke.com/wiki/", B960)</f>
        <v>https://wiki.52poke.com/wiki/捣蛋小妖</v>
      </c>
      <c r="AD960" s="6">
        <f>(T960-AB960)^2</f>
        <v>1.7422469466241904E-9</v>
      </c>
      <c r="AE960" t="str">
        <f>IF(ISNUMBER(SEARCH(AE$1,$D960)),"T","")</f>
        <v/>
      </c>
      <c r="AF960" t="str">
        <f>IF(ISNUMBER(SEARCH(AF$1,$D960)),"T","")</f>
        <v/>
      </c>
      <c r="AG960" t="str">
        <f>IF(ISNUMBER(SEARCH(AG$1,$D960)),"T","")</f>
        <v/>
      </c>
      <c r="AH960" t="str">
        <f>IF(ISNUMBER(SEARCH(AH$1,$D960)),"T","")</f>
        <v/>
      </c>
      <c r="AI960" t="str">
        <f>IF(ISNUMBER(SEARCH(AI$1,$D960)),"T","")</f>
        <v/>
      </c>
      <c r="AJ960" t="str">
        <f>IF(ISNUMBER(SEARCH(AJ$1,$D960)),"T","")</f>
        <v/>
      </c>
      <c r="AK960" t="str">
        <f>IF(ISNUMBER(SEARCH(AK$1,$D960)),"T","")</f>
        <v/>
      </c>
      <c r="AL960" t="str">
        <f>IF(ISNUMBER(SEARCH(AL$1,$D960)),"T","")</f>
        <v/>
      </c>
      <c r="AM960" t="str">
        <f>IF(ISNUMBER(SEARCH(AM$1,$D960)),"T","")</f>
        <v/>
      </c>
      <c r="AN960" t="str">
        <f>IF(ISNUMBER(SEARCH(AN$1,$D960)),"T","")</f>
        <v/>
      </c>
      <c r="AO960" t="str">
        <f>IF(ISNUMBER(SEARCH(AO$1,$D960)),"T","")</f>
        <v/>
      </c>
      <c r="AP960" t="str">
        <f>IF(ISNUMBER(SEARCH(AP$1,$D960)),"T","")</f>
        <v/>
      </c>
      <c r="AQ960" t="str">
        <f>IF(ISNUMBER(SEARCH(AQ$1,$D960)),"T","")</f>
        <v/>
      </c>
      <c r="AR960" t="str">
        <f>IF(ISNUMBER(SEARCH(AR$1,$D960)),"T","")</f>
        <v/>
      </c>
      <c r="AS960" t="str">
        <f>IF(ISNUMBER(SEARCH(AS$1,$D960)),"T","")</f>
        <v/>
      </c>
      <c r="AT960" t="str">
        <f>IF(ISNUMBER(SEARCH(AT$1,$D960)),"T","")</f>
        <v>T</v>
      </c>
      <c r="AU960" t="str">
        <f>IF(ISNUMBER(SEARCH(AU$1,$D960)),"T","")</f>
        <v/>
      </c>
      <c r="AV960" t="str">
        <f>IF(ISNUMBER(SEARCH(AV$1,$D960)),"T","")</f>
        <v>T</v>
      </c>
    </row>
    <row r="961" spans="1:48" x14ac:dyDescent="0.85">
      <c r="A961">
        <v>300</v>
      </c>
      <c r="B961" t="s">
        <v>692</v>
      </c>
      <c r="C961" t="s">
        <v>693</v>
      </c>
      <c r="D961" t="s">
        <v>265</v>
      </c>
      <c r="E961">
        <v>3</v>
      </c>
      <c r="F961">
        <v>50</v>
      </c>
      <c r="G961">
        <v>45</v>
      </c>
      <c r="H961">
        <v>45</v>
      </c>
      <c r="I961">
        <v>35</v>
      </c>
      <c r="J961">
        <v>35</v>
      </c>
      <c r="K961">
        <v>50</v>
      </c>
      <c r="L961">
        <f>MAX(G961,I961)</f>
        <v>45</v>
      </c>
      <c r="M961">
        <f>MIN(H961,J961)</f>
        <v>35</v>
      </c>
      <c r="N961" s="1">
        <f>(F961*2+31)/2+60</f>
        <v>125.5</v>
      </c>
      <c r="O961" s="1">
        <f>(L961*2+31)/2+5</f>
        <v>65.5</v>
      </c>
      <c r="P961" s="1">
        <f>(M961*2+31)/2+5</f>
        <v>55.5</v>
      </c>
      <c r="Q961" s="1">
        <f>N961*P961</f>
        <v>6965.25</v>
      </c>
      <c r="R961" s="1">
        <f>((H961*2+31)/2+5)*N961</f>
        <v>8220.25</v>
      </c>
      <c r="S961" s="1">
        <f>((J961*2+31)/2+5)*N961</f>
        <v>6965.25</v>
      </c>
      <c r="T961" s="1">
        <v>89.401440864230466</v>
      </c>
      <c r="U961" s="1">
        <f>IF(T961&lt;200, 0, T961)</f>
        <v>0</v>
      </c>
      <c r="V961" s="5">
        <f>U961*O961</f>
        <v>0</v>
      </c>
      <c r="W961" s="2">
        <f>Q961/(constants!$B$1 * constants!$B$2 * (110/250) * AVERAGE(0.8, 1) * 1.5)</f>
        <v>1.0671577990466687</v>
      </c>
      <c r="X961" s="3">
        <v>0.1736666203267857</v>
      </c>
      <c r="Y961" s="1">
        <f>(W961+X961)*O961</f>
        <v>81.273999468961279</v>
      </c>
      <c r="Z961" s="7">
        <v>1.1000000000000001</v>
      </c>
      <c r="AA961" s="7">
        <v>1</v>
      </c>
      <c r="AB961" s="1">
        <f>Y961*Z961*AA961</f>
        <v>89.401399415857412</v>
      </c>
      <c r="AC961" t="str">
        <f>CONCATENATE("https://wiki.52poke.com/wiki/", B961)</f>
        <v>https://wiki.52poke.com/wiki/向尾喵</v>
      </c>
      <c r="AD961" s="6">
        <f>(T961-AB961)^2</f>
        <v>1.717967628803164E-9</v>
      </c>
      <c r="AE961" t="str">
        <f>IF(ISNUMBER(SEARCH(AE$1,$D961)),"T","")</f>
        <v>T</v>
      </c>
      <c r="AF961" t="str">
        <f>IF(ISNUMBER(SEARCH(AF$1,$D961)),"T","")</f>
        <v/>
      </c>
      <c r="AG961" t="str">
        <f>IF(ISNUMBER(SEARCH(AG$1,$D961)),"T","")</f>
        <v/>
      </c>
      <c r="AH961" t="str">
        <f>IF(ISNUMBER(SEARCH(AH$1,$D961)),"T","")</f>
        <v/>
      </c>
      <c r="AI961" t="str">
        <f>IF(ISNUMBER(SEARCH(AI$1,$D961)),"T","")</f>
        <v/>
      </c>
      <c r="AJ961" t="str">
        <f>IF(ISNUMBER(SEARCH(AJ$1,$D961)),"T","")</f>
        <v/>
      </c>
      <c r="AK961" t="str">
        <f>IF(ISNUMBER(SEARCH(AK$1,$D961)),"T","")</f>
        <v/>
      </c>
      <c r="AL961" t="str">
        <f>IF(ISNUMBER(SEARCH(AL$1,$D961)),"T","")</f>
        <v/>
      </c>
      <c r="AM961" t="str">
        <f>IF(ISNUMBER(SEARCH(AM$1,$D961)),"T","")</f>
        <v/>
      </c>
      <c r="AN961" t="str">
        <f>IF(ISNUMBER(SEARCH(AN$1,$D961)),"T","")</f>
        <v/>
      </c>
      <c r="AO961" t="str">
        <f>IF(ISNUMBER(SEARCH(AO$1,$D961)),"T","")</f>
        <v/>
      </c>
      <c r="AP961" t="str">
        <f>IF(ISNUMBER(SEARCH(AP$1,$D961)),"T","")</f>
        <v/>
      </c>
      <c r="AQ961" t="str">
        <f>IF(ISNUMBER(SEARCH(AQ$1,$D961)),"T","")</f>
        <v/>
      </c>
      <c r="AR961" t="str">
        <f>IF(ISNUMBER(SEARCH(AR$1,$D961)),"T","")</f>
        <v/>
      </c>
      <c r="AS961" t="str">
        <f>IF(ISNUMBER(SEARCH(AS$1,$D961)),"T","")</f>
        <v/>
      </c>
      <c r="AT961" t="str">
        <f>IF(ISNUMBER(SEARCH(AT$1,$D961)),"T","")</f>
        <v/>
      </c>
      <c r="AU961" t="str">
        <f>IF(ISNUMBER(SEARCH(AU$1,$D961)),"T","")</f>
        <v/>
      </c>
      <c r="AV961" t="str">
        <f>IF(ISNUMBER(SEARCH(AV$1,$D961)),"T","")</f>
        <v/>
      </c>
    </row>
    <row r="962" spans="1:48" x14ac:dyDescent="0.85">
      <c r="A962">
        <v>519</v>
      </c>
      <c r="B962" t="s">
        <v>1163</v>
      </c>
      <c r="C962" t="s">
        <v>1164</v>
      </c>
      <c r="D962" t="s">
        <v>47</v>
      </c>
      <c r="E962">
        <v>5</v>
      </c>
      <c r="F962">
        <v>50</v>
      </c>
      <c r="G962">
        <v>55</v>
      </c>
      <c r="H962">
        <v>50</v>
      </c>
      <c r="I962">
        <v>36</v>
      </c>
      <c r="J962">
        <v>30</v>
      </c>
      <c r="K962">
        <v>43</v>
      </c>
      <c r="L962">
        <f>MAX(G962,I962)</f>
        <v>55</v>
      </c>
      <c r="M962">
        <f>MIN(H962,J962)</f>
        <v>30</v>
      </c>
      <c r="N962" s="1">
        <f>(F962*2+31)/2+60</f>
        <v>125.5</v>
      </c>
      <c r="O962" s="1">
        <f>(L962*2+31)/2+5</f>
        <v>75.5</v>
      </c>
      <c r="P962" s="1">
        <f>(M962*2+31)/2+5</f>
        <v>50.5</v>
      </c>
      <c r="Q962" s="1">
        <f>N962*P962</f>
        <v>6337.75</v>
      </c>
      <c r="R962" s="1">
        <f>((H962*2+31)/2+5)*N962</f>
        <v>8847.75</v>
      </c>
      <c r="S962" s="1">
        <f>((J962*2+31)/2+5)*N962</f>
        <v>6337.75</v>
      </c>
      <c r="T962" s="1">
        <v>89.334990314936221</v>
      </c>
      <c r="U962" s="1">
        <f>IF(T962&lt;200, 0, T962)</f>
        <v>0</v>
      </c>
      <c r="V962" s="5">
        <f>U962*O962</f>
        <v>0</v>
      </c>
      <c r="W962" s="2">
        <f>Q962/(constants!$B$1 * constants!$B$2 * (110/250) * AVERAGE(0.8, 1) * 1.5)</f>
        <v>0.97101745679021212</v>
      </c>
      <c r="X962" s="3">
        <v>0.10465920597612877</v>
      </c>
      <c r="Y962" s="1">
        <f>(W962+X962)*O962</f>
        <v>81.213588038858745</v>
      </c>
      <c r="Z962" s="7">
        <v>1.1000000000000001</v>
      </c>
      <c r="AA962" s="7">
        <v>1</v>
      </c>
      <c r="AB962" s="1">
        <f>Y962*Z962*AA962</f>
        <v>89.334946842744628</v>
      </c>
      <c r="AC962" t="str">
        <f>CONCATENATE("https://wiki.52poke.com/wiki/", B962)</f>
        <v>https://wiki.52poke.com/wiki/豆豆鸽</v>
      </c>
      <c r="AD962" s="6">
        <f>(T962-AB962)^2</f>
        <v>1.8898314418364593E-9</v>
      </c>
      <c r="AE962" t="str">
        <f>IF(ISNUMBER(SEARCH(AE$1,$D962)),"T","")</f>
        <v>T</v>
      </c>
      <c r="AF962" t="str">
        <f>IF(ISNUMBER(SEARCH(AF$1,$D962)),"T","")</f>
        <v/>
      </c>
      <c r="AG962" t="str">
        <f>IF(ISNUMBER(SEARCH(AG$1,$D962)),"T","")</f>
        <v/>
      </c>
      <c r="AH962" t="str">
        <f>IF(ISNUMBER(SEARCH(AH$1,$D962)),"T","")</f>
        <v/>
      </c>
      <c r="AI962" t="str">
        <f>IF(ISNUMBER(SEARCH(AI$1,$D962)),"T","")</f>
        <v/>
      </c>
      <c r="AJ962" t="str">
        <f>IF(ISNUMBER(SEARCH(AJ$1,$D962)),"T","")</f>
        <v/>
      </c>
      <c r="AK962" t="str">
        <f>IF(ISNUMBER(SEARCH(AK$1,$D962)),"T","")</f>
        <v/>
      </c>
      <c r="AL962" t="str">
        <f>IF(ISNUMBER(SEARCH(AL$1,$D962)),"T","")</f>
        <v/>
      </c>
      <c r="AM962" t="str">
        <f>IF(ISNUMBER(SEARCH(AM$1,$D962)),"T","")</f>
        <v/>
      </c>
      <c r="AN962" t="str">
        <f>IF(ISNUMBER(SEARCH(AN$1,$D962)),"T","")</f>
        <v>T</v>
      </c>
      <c r="AO962" t="str">
        <f>IF(ISNUMBER(SEARCH(AO$1,$D962)),"T","")</f>
        <v/>
      </c>
      <c r="AP962" t="str">
        <f>IF(ISNUMBER(SEARCH(AP$1,$D962)),"T","")</f>
        <v/>
      </c>
      <c r="AQ962" t="str">
        <f>IF(ISNUMBER(SEARCH(AQ$1,$D962)),"T","")</f>
        <v/>
      </c>
      <c r="AR962" t="str">
        <f>IF(ISNUMBER(SEARCH(AR$1,$D962)),"T","")</f>
        <v/>
      </c>
      <c r="AS962" t="str">
        <f>IF(ISNUMBER(SEARCH(AS$1,$D962)),"T","")</f>
        <v/>
      </c>
      <c r="AT962" t="str">
        <f>IF(ISNUMBER(SEARCH(AT$1,$D962)),"T","")</f>
        <v/>
      </c>
      <c r="AU962" t="str">
        <f>IF(ISNUMBER(SEARCH(AU$1,$D962)),"T","")</f>
        <v/>
      </c>
      <c r="AV962" t="str">
        <f>IF(ISNUMBER(SEARCH(AV$1,$D962)),"T","")</f>
        <v/>
      </c>
    </row>
    <row r="963" spans="1:48" x14ac:dyDescent="0.85">
      <c r="A963">
        <v>220</v>
      </c>
      <c r="B963" t="s">
        <v>518</v>
      </c>
      <c r="C963" t="s">
        <v>520</v>
      </c>
      <c r="D963" t="s">
        <v>519</v>
      </c>
      <c r="E963">
        <v>2</v>
      </c>
      <c r="F963">
        <v>50</v>
      </c>
      <c r="G963">
        <v>50</v>
      </c>
      <c r="H963">
        <v>40</v>
      </c>
      <c r="I963">
        <v>30</v>
      </c>
      <c r="J963">
        <v>30</v>
      </c>
      <c r="K963">
        <v>50</v>
      </c>
      <c r="L963">
        <f>MAX(G963,I963)</f>
        <v>50</v>
      </c>
      <c r="M963">
        <f>MIN(H963,J963)</f>
        <v>30</v>
      </c>
      <c r="N963" s="1">
        <f>(F963*2+31)/2+60</f>
        <v>125.5</v>
      </c>
      <c r="O963" s="1">
        <f>(L963*2+31)/2+5</f>
        <v>70.5</v>
      </c>
      <c r="P963" s="1">
        <f>(M963*2+31)/2+5</f>
        <v>50.5</v>
      </c>
      <c r="Q963" s="1">
        <f>N963*P963</f>
        <v>6337.75</v>
      </c>
      <c r="R963" s="1">
        <f>((H963*2+31)/2+5)*N963</f>
        <v>7592.75</v>
      </c>
      <c r="S963" s="1">
        <f>((J963*2+31)/2+5)*N963</f>
        <v>6337.75</v>
      </c>
      <c r="T963" s="1">
        <v>89.194597479948712</v>
      </c>
      <c r="U963" s="1">
        <f>IF(T963&lt;200, 0, T963)</f>
        <v>0</v>
      </c>
      <c r="V963" s="5">
        <f>U963*O963</f>
        <v>0</v>
      </c>
      <c r="W963" s="2">
        <f>Q963/(constants!$B$1 * constants!$B$2 * (110/250) * AVERAGE(0.8, 1) * 1.5)</f>
        <v>0.97101745679021212</v>
      </c>
      <c r="X963" s="3">
        <v>0.17913801563674103</v>
      </c>
      <c r="Y963" s="1">
        <f>(W963+X963)*O963</f>
        <v>81.085960806100204</v>
      </c>
      <c r="Z963" s="7">
        <v>1.1000000000000001</v>
      </c>
      <c r="AA963" s="7">
        <v>1</v>
      </c>
      <c r="AB963" s="1">
        <f>Y963*Z963*AA963</f>
        <v>89.194556886710231</v>
      </c>
      <c r="AC963" t="str">
        <f>CONCATENATE("https://wiki.52poke.com/wiki/", B963)</f>
        <v>https://wiki.52poke.com/wiki/小山猪</v>
      </c>
      <c r="AD963" s="6">
        <f>(T963-AB963)^2</f>
        <v>1.6478110103610388E-9</v>
      </c>
      <c r="AE963" t="str">
        <f>IF(ISNUMBER(SEARCH(AE$1,$D963)),"T","")</f>
        <v/>
      </c>
      <c r="AF963" t="str">
        <f>IF(ISNUMBER(SEARCH(AF$1,$D963)),"T","")</f>
        <v/>
      </c>
      <c r="AG963" t="str">
        <f>IF(ISNUMBER(SEARCH(AG$1,$D963)),"T","")</f>
        <v/>
      </c>
      <c r="AH963" t="str">
        <f>IF(ISNUMBER(SEARCH(AH$1,$D963)),"T","")</f>
        <v/>
      </c>
      <c r="AI963" t="str">
        <f>IF(ISNUMBER(SEARCH(AI$1,$D963)),"T","")</f>
        <v/>
      </c>
      <c r="AJ963" t="str">
        <f>IF(ISNUMBER(SEARCH(AJ$1,$D963)),"T","")</f>
        <v>T</v>
      </c>
      <c r="AK963" t="str">
        <f>IF(ISNUMBER(SEARCH(AK$1,$D963)),"T","")</f>
        <v/>
      </c>
      <c r="AL963" t="str">
        <f>IF(ISNUMBER(SEARCH(AL$1,$D963)),"T","")</f>
        <v/>
      </c>
      <c r="AM963" t="str">
        <f>IF(ISNUMBER(SEARCH(AM$1,$D963)),"T","")</f>
        <v>T</v>
      </c>
      <c r="AN963" t="str">
        <f>IF(ISNUMBER(SEARCH(AN$1,$D963)),"T","")</f>
        <v/>
      </c>
      <c r="AO963" t="str">
        <f>IF(ISNUMBER(SEARCH(AO$1,$D963)),"T","")</f>
        <v/>
      </c>
      <c r="AP963" t="str">
        <f>IF(ISNUMBER(SEARCH(AP$1,$D963)),"T","")</f>
        <v/>
      </c>
      <c r="AQ963" t="str">
        <f>IF(ISNUMBER(SEARCH(AQ$1,$D963)),"T","")</f>
        <v/>
      </c>
      <c r="AR963" t="str">
        <f>IF(ISNUMBER(SEARCH(AR$1,$D963)),"T","")</f>
        <v/>
      </c>
      <c r="AS963" t="str">
        <f>IF(ISNUMBER(SEARCH(AS$1,$D963)),"T","")</f>
        <v/>
      </c>
      <c r="AT963" t="str">
        <f>IF(ISNUMBER(SEARCH(AT$1,$D963)),"T","")</f>
        <v/>
      </c>
      <c r="AU963" t="str">
        <f>IF(ISNUMBER(SEARCH(AU$1,$D963)),"T","")</f>
        <v/>
      </c>
      <c r="AV963" t="str">
        <f>IF(ISNUMBER(SEARCH(AV$1,$D963)),"T","")</f>
        <v/>
      </c>
    </row>
    <row r="964" spans="1:48" x14ac:dyDescent="0.85">
      <c r="A964">
        <v>113</v>
      </c>
      <c r="B964" t="s">
        <v>277</v>
      </c>
      <c r="C964" t="s">
        <v>278</v>
      </c>
      <c r="D964" t="s">
        <v>265</v>
      </c>
      <c r="E964">
        <v>1</v>
      </c>
      <c r="F964">
        <v>250</v>
      </c>
      <c r="G964">
        <v>5</v>
      </c>
      <c r="H964">
        <v>5</v>
      </c>
      <c r="I964">
        <v>35</v>
      </c>
      <c r="J964">
        <v>105</v>
      </c>
      <c r="K964">
        <v>50</v>
      </c>
      <c r="L964">
        <f>MAX(G964,I964)</f>
        <v>35</v>
      </c>
      <c r="M964">
        <f>MIN(H964,J964)</f>
        <v>5</v>
      </c>
      <c r="N964" s="1">
        <f>(F964*2+31)/2+60</f>
        <v>325.5</v>
      </c>
      <c r="O964" s="1">
        <f>(L964*2+31)/2+5</f>
        <v>55.5</v>
      </c>
      <c r="P964" s="1">
        <f>(M964*2+31)/2+5</f>
        <v>25.5</v>
      </c>
      <c r="Q964" s="1">
        <f>N964*P964</f>
        <v>8300.25</v>
      </c>
      <c r="R964" s="1">
        <f>((H964*2+31)/2+5)*N964</f>
        <v>8300.25</v>
      </c>
      <c r="S964" s="1">
        <f>((J964*2+31)/2+5)*N964</f>
        <v>40850.25</v>
      </c>
      <c r="T964" s="1">
        <v>88.721748234263828</v>
      </c>
      <c r="U964" s="1">
        <f>IF(T964&lt;200, 0, T964)</f>
        <v>0</v>
      </c>
      <c r="V964" s="5">
        <f>U964*O964</f>
        <v>0</v>
      </c>
      <c r="W964" s="2">
        <f>Q964/(constants!$B$1 * constants!$B$2 * (110/250) * AVERAGE(0.8, 1) * 1.5)</f>
        <v>1.2716954196241501</v>
      </c>
      <c r="X964" s="3">
        <v>0.18156758418440866</v>
      </c>
      <c r="Y964" s="1">
        <f>(W964+X964)*O964</f>
        <v>80.656096711375014</v>
      </c>
      <c r="Z964" s="7">
        <v>1.1000000000000001</v>
      </c>
      <c r="AA964" s="7">
        <v>1</v>
      </c>
      <c r="AB964" s="1">
        <f>Y964*Z964*AA964</f>
        <v>88.721706382512522</v>
      </c>
      <c r="AC964" t="str">
        <f>CONCATENATE("https://wiki.52poke.com/wiki/", B964)</f>
        <v>https://wiki.52poke.com/wiki/吉利蛋</v>
      </c>
      <c r="AD964" s="6">
        <f>(T964-AB964)^2</f>
        <v>1.7515690873327287E-9</v>
      </c>
      <c r="AE964" t="str">
        <f>IF(ISNUMBER(SEARCH(AE$1,$D964)),"T","")</f>
        <v>T</v>
      </c>
      <c r="AF964" t="str">
        <f>IF(ISNUMBER(SEARCH(AF$1,$D964)),"T","")</f>
        <v/>
      </c>
      <c r="AG964" t="str">
        <f>IF(ISNUMBER(SEARCH(AG$1,$D964)),"T","")</f>
        <v/>
      </c>
      <c r="AH964" t="str">
        <f>IF(ISNUMBER(SEARCH(AH$1,$D964)),"T","")</f>
        <v/>
      </c>
      <c r="AI964" t="str">
        <f>IF(ISNUMBER(SEARCH(AI$1,$D964)),"T","")</f>
        <v/>
      </c>
      <c r="AJ964" t="str">
        <f>IF(ISNUMBER(SEARCH(AJ$1,$D964)),"T","")</f>
        <v/>
      </c>
      <c r="AK964" t="str">
        <f>IF(ISNUMBER(SEARCH(AK$1,$D964)),"T","")</f>
        <v/>
      </c>
      <c r="AL964" t="str">
        <f>IF(ISNUMBER(SEARCH(AL$1,$D964)),"T","")</f>
        <v/>
      </c>
      <c r="AM964" t="str">
        <f>IF(ISNUMBER(SEARCH(AM$1,$D964)),"T","")</f>
        <v/>
      </c>
      <c r="AN964" t="str">
        <f>IF(ISNUMBER(SEARCH(AN$1,$D964)),"T","")</f>
        <v/>
      </c>
      <c r="AO964" t="str">
        <f>IF(ISNUMBER(SEARCH(AO$1,$D964)),"T","")</f>
        <v/>
      </c>
      <c r="AP964" t="str">
        <f>IF(ISNUMBER(SEARCH(AP$1,$D964)),"T","")</f>
        <v/>
      </c>
      <c r="AQ964" t="str">
        <f>IF(ISNUMBER(SEARCH(AQ$1,$D964)),"T","")</f>
        <v/>
      </c>
      <c r="AR964" t="str">
        <f>IF(ISNUMBER(SEARCH(AR$1,$D964)),"T","")</f>
        <v/>
      </c>
      <c r="AS964" t="str">
        <f>IF(ISNUMBER(SEARCH(AS$1,$D964)),"T","")</f>
        <v/>
      </c>
      <c r="AT964" t="str">
        <f>IF(ISNUMBER(SEARCH(AT$1,$D964)),"T","")</f>
        <v/>
      </c>
      <c r="AU964" t="str">
        <f>IF(ISNUMBER(SEARCH(AU$1,$D964)),"T","")</f>
        <v/>
      </c>
      <c r="AV964" t="str">
        <f>IF(ISNUMBER(SEARCH(AV$1,$D964)),"T","")</f>
        <v/>
      </c>
    </row>
    <row r="965" spans="1:48" x14ac:dyDescent="0.85">
      <c r="A965">
        <v>821</v>
      </c>
      <c r="B965" t="s">
        <v>1818</v>
      </c>
      <c r="C965" t="s">
        <v>1819</v>
      </c>
      <c r="D965" t="s">
        <v>1424</v>
      </c>
      <c r="E965">
        <v>8</v>
      </c>
      <c r="F965">
        <v>38</v>
      </c>
      <c r="G965">
        <v>47</v>
      </c>
      <c r="H965">
        <v>35</v>
      </c>
      <c r="I965">
        <v>33</v>
      </c>
      <c r="J965">
        <v>35</v>
      </c>
      <c r="K965">
        <v>57</v>
      </c>
      <c r="L965">
        <f>MAX(G965,I965)</f>
        <v>47</v>
      </c>
      <c r="M965">
        <f>MIN(H965,J965)</f>
        <v>35</v>
      </c>
      <c r="N965" s="1">
        <f>(F965*2+31)/2+60</f>
        <v>113.5</v>
      </c>
      <c r="O965" s="1">
        <f>(L965*2+31)/2+5</f>
        <v>67.5</v>
      </c>
      <c r="P965" s="1">
        <f>(M965*2+31)/2+5</f>
        <v>55.5</v>
      </c>
      <c r="Q965" s="1">
        <f>N965*P965</f>
        <v>6299.25</v>
      </c>
      <c r="R965" s="1">
        <f>((H965*2+31)/2+5)*N965</f>
        <v>6299.25</v>
      </c>
      <c r="S965" s="1">
        <f>((J965*2+31)/2+5)*N965</f>
        <v>6299.25</v>
      </c>
      <c r="T965" s="1">
        <v>88.082908450448471</v>
      </c>
      <c r="U965" s="1">
        <f>IF(T965&lt;200, 0, T965)</f>
        <v>0</v>
      </c>
      <c r="V965" s="5">
        <f>U965*O965</f>
        <v>0</v>
      </c>
      <c r="W965" s="2">
        <f>Q965/(constants!$B$1 * constants!$B$2 * (110/250) * AVERAGE(0.8, 1) * 1.5)</f>
        <v>0.96511880630913871</v>
      </c>
      <c r="X965" s="3">
        <v>0.22118247073706654</v>
      </c>
      <c r="Y965" s="1">
        <f>(W965+X965)*O965</f>
        <v>80.075336200618864</v>
      </c>
      <c r="Z965" s="7">
        <v>1.1000000000000001</v>
      </c>
      <c r="AA965" s="7">
        <v>1</v>
      </c>
      <c r="AB965" s="1">
        <f>Y965*Z965*AA965</f>
        <v>88.082869820680756</v>
      </c>
      <c r="AC965" t="str">
        <f>CONCATENATE("https://wiki.52poke.com/wiki/", B965)</f>
        <v>https://wiki.52poke.com/wiki/稚山雀</v>
      </c>
      <c r="AD965" s="6">
        <f>(T965-AB965)^2</f>
        <v>1.4922589537374527E-9</v>
      </c>
      <c r="AE965" t="str">
        <f>IF(ISNUMBER(SEARCH(AE$1,$D965)),"T","")</f>
        <v/>
      </c>
      <c r="AF965" t="str">
        <f>IF(ISNUMBER(SEARCH(AF$1,$D965)),"T","")</f>
        <v/>
      </c>
      <c r="AG965" t="str">
        <f>IF(ISNUMBER(SEARCH(AG$1,$D965)),"T","")</f>
        <v/>
      </c>
      <c r="AH965" t="str">
        <f>IF(ISNUMBER(SEARCH(AH$1,$D965)),"T","")</f>
        <v/>
      </c>
      <c r="AI965" t="str">
        <f>IF(ISNUMBER(SEARCH(AI$1,$D965)),"T","")</f>
        <v/>
      </c>
      <c r="AJ965" t="str">
        <f>IF(ISNUMBER(SEARCH(AJ$1,$D965)),"T","")</f>
        <v/>
      </c>
      <c r="AK965" t="str">
        <f>IF(ISNUMBER(SEARCH(AK$1,$D965)),"T","")</f>
        <v/>
      </c>
      <c r="AL965" t="str">
        <f>IF(ISNUMBER(SEARCH(AL$1,$D965)),"T","")</f>
        <v/>
      </c>
      <c r="AM965" t="str">
        <f>IF(ISNUMBER(SEARCH(AM$1,$D965)),"T","")</f>
        <v/>
      </c>
      <c r="AN965" t="str">
        <f>IF(ISNUMBER(SEARCH(AN$1,$D965)),"T","")</f>
        <v>T</v>
      </c>
      <c r="AO965" t="str">
        <f>IF(ISNUMBER(SEARCH(AO$1,$D965)),"T","")</f>
        <v/>
      </c>
      <c r="AP965" t="str">
        <f>IF(ISNUMBER(SEARCH(AP$1,$D965)),"T","")</f>
        <v/>
      </c>
      <c r="AQ965" t="str">
        <f>IF(ISNUMBER(SEARCH(AQ$1,$D965)),"T","")</f>
        <v/>
      </c>
      <c r="AR965" t="str">
        <f>IF(ISNUMBER(SEARCH(AR$1,$D965)),"T","")</f>
        <v/>
      </c>
      <c r="AS965" t="str">
        <f>IF(ISNUMBER(SEARCH(AS$1,$D965)),"T","")</f>
        <v/>
      </c>
      <c r="AT965" t="str">
        <f>IF(ISNUMBER(SEARCH(AT$1,$D965)),"T","")</f>
        <v/>
      </c>
      <c r="AU965" t="str">
        <f>IF(ISNUMBER(SEARCH(AU$1,$D965)),"T","")</f>
        <v/>
      </c>
      <c r="AV965" t="str">
        <f>IF(ISNUMBER(SEARCH(AV$1,$D965)),"T","")</f>
        <v/>
      </c>
    </row>
    <row r="966" spans="1:48" x14ac:dyDescent="0.85">
      <c r="A966">
        <v>831</v>
      </c>
      <c r="B966" t="s">
        <v>1840</v>
      </c>
      <c r="C966" t="s">
        <v>1841</v>
      </c>
      <c r="D966" t="s">
        <v>265</v>
      </c>
      <c r="E966">
        <v>8</v>
      </c>
      <c r="F966">
        <v>42</v>
      </c>
      <c r="G966">
        <v>40</v>
      </c>
      <c r="H966">
        <v>55</v>
      </c>
      <c r="I966">
        <v>40</v>
      </c>
      <c r="J966">
        <v>45</v>
      </c>
      <c r="K966">
        <v>48</v>
      </c>
      <c r="L966">
        <f>MAX(G966,I966)</f>
        <v>40</v>
      </c>
      <c r="M966">
        <f>MIN(H966,J966)</f>
        <v>45</v>
      </c>
      <c r="N966" s="1">
        <f>(F966*2+31)/2+60</f>
        <v>117.5</v>
      </c>
      <c r="O966" s="1">
        <f>(L966*2+31)/2+5</f>
        <v>60.5</v>
      </c>
      <c r="P966" s="1">
        <f>(M966*2+31)/2+5</f>
        <v>65.5</v>
      </c>
      <c r="Q966" s="1">
        <f>N966*P966</f>
        <v>7696.25</v>
      </c>
      <c r="R966" s="1">
        <f>((H966*2+31)/2+5)*N966</f>
        <v>8871.25</v>
      </c>
      <c r="S966" s="1">
        <f>((J966*2+31)/2+5)*N966</f>
        <v>7696.25</v>
      </c>
      <c r="T966" s="1">
        <v>87.716335137000158</v>
      </c>
      <c r="U966" s="1">
        <f>IF(T966&lt;200, 0, T966)</f>
        <v>0</v>
      </c>
      <c r="V966" s="5">
        <f>U966*O966</f>
        <v>0</v>
      </c>
      <c r="W966" s="2">
        <f>Q966/(constants!$B$1 * constants!$B$2 * (110/250) * AVERAGE(0.8, 1) * 1.5)</f>
        <v>1.1791555523366604</v>
      </c>
      <c r="X966" s="3">
        <v>0.13889542940182609</v>
      </c>
      <c r="Y966" s="1">
        <f>(W966+X966)*O966</f>
        <v>79.742084395178424</v>
      </c>
      <c r="Z966" s="7">
        <v>1.1000000000000001</v>
      </c>
      <c r="AA966" s="7">
        <v>1</v>
      </c>
      <c r="AB966" s="1">
        <f>Y966*Z966*AA966</f>
        <v>87.716292834696276</v>
      </c>
      <c r="AC966" t="str">
        <f>CONCATENATE("https://wiki.52poke.com/wiki/", B966)</f>
        <v>https://wiki.52poke.com/wiki/毛辫羊</v>
      </c>
      <c r="AD966" s="6">
        <f>(T966-AB966)^2</f>
        <v>1.7894849137271634E-9</v>
      </c>
      <c r="AE966" t="str">
        <f>IF(ISNUMBER(SEARCH(AE$1,$D966)),"T","")</f>
        <v>T</v>
      </c>
      <c r="AF966" t="str">
        <f>IF(ISNUMBER(SEARCH(AF$1,$D966)),"T","")</f>
        <v/>
      </c>
      <c r="AG966" t="str">
        <f>IF(ISNUMBER(SEARCH(AG$1,$D966)),"T","")</f>
        <v/>
      </c>
      <c r="AH966" t="str">
        <f>IF(ISNUMBER(SEARCH(AH$1,$D966)),"T","")</f>
        <v/>
      </c>
      <c r="AI966" t="str">
        <f>IF(ISNUMBER(SEARCH(AI$1,$D966)),"T","")</f>
        <v/>
      </c>
      <c r="AJ966" t="str">
        <f>IF(ISNUMBER(SEARCH(AJ$1,$D966)),"T","")</f>
        <v/>
      </c>
      <c r="AK966" t="str">
        <f>IF(ISNUMBER(SEARCH(AK$1,$D966)),"T","")</f>
        <v/>
      </c>
      <c r="AL966" t="str">
        <f>IF(ISNUMBER(SEARCH(AL$1,$D966)),"T","")</f>
        <v/>
      </c>
      <c r="AM966" t="str">
        <f>IF(ISNUMBER(SEARCH(AM$1,$D966)),"T","")</f>
        <v/>
      </c>
      <c r="AN966" t="str">
        <f>IF(ISNUMBER(SEARCH(AN$1,$D966)),"T","")</f>
        <v/>
      </c>
      <c r="AO966" t="str">
        <f>IF(ISNUMBER(SEARCH(AO$1,$D966)),"T","")</f>
        <v/>
      </c>
      <c r="AP966" t="str">
        <f>IF(ISNUMBER(SEARCH(AP$1,$D966)),"T","")</f>
        <v/>
      </c>
      <c r="AQ966" t="str">
        <f>IF(ISNUMBER(SEARCH(AQ$1,$D966)),"T","")</f>
        <v/>
      </c>
      <c r="AR966" t="str">
        <f>IF(ISNUMBER(SEARCH(AR$1,$D966)),"T","")</f>
        <v/>
      </c>
      <c r="AS966" t="str">
        <f>IF(ISNUMBER(SEARCH(AS$1,$D966)),"T","")</f>
        <v/>
      </c>
      <c r="AT966" t="str">
        <f>IF(ISNUMBER(SEARCH(AT$1,$D966)),"T","")</f>
        <v/>
      </c>
      <c r="AU966" t="str">
        <f>IF(ISNUMBER(SEARCH(AU$1,$D966)),"T","")</f>
        <v/>
      </c>
      <c r="AV966" t="str">
        <f>IF(ISNUMBER(SEARCH(AV$1,$D966)),"T","")</f>
        <v/>
      </c>
    </row>
    <row r="967" spans="1:48" x14ac:dyDescent="0.85">
      <c r="A967">
        <v>935</v>
      </c>
      <c r="B967" t="s">
        <v>2064</v>
      </c>
      <c r="C967" t="s">
        <v>2065</v>
      </c>
      <c r="D967" t="s">
        <v>17</v>
      </c>
      <c r="E967">
        <v>9</v>
      </c>
      <c r="F967">
        <v>40</v>
      </c>
      <c r="G967">
        <v>50</v>
      </c>
      <c r="H967">
        <v>40</v>
      </c>
      <c r="I967">
        <v>50</v>
      </c>
      <c r="J967">
        <v>40</v>
      </c>
      <c r="K967">
        <v>35</v>
      </c>
      <c r="L967">
        <f>MAX(G967,I967)</f>
        <v>50</v>
      </c>
      <c r="M967">
        <f>MIN(H967,J967)</f>
        <v>40</v>
      </c>
      <c r="N967" s="1">
        <f>(F967*2+31)/2+60</f>
        <v>115.5</v>
      </c>
      <c r="O967" s="1">
        <f>(L967*2+31)/2+5</f>
        <v>70.5</v>
      </c>
      <c r="P967" s="1">
        <f>(M967*2+31)/2+5</f>
        <v>60.5</v>
      </c>
      <c r="Q967" s="1">
        <f>N967*P967</f>
        <v>6987.75</v>
      </c>
      <c r="R967" s="1">
        <f>((H967*2+31)/2+5)*N967</f>
        <v>6987.75</v>
      </c>
      <c r="S967" s="1">
        <f>((J967*2+31)/2+5)*N967</f>
        <v>6987.75</v>
      </c>
      <c r="T967" s="1">
        <v>87.373683334998347</v>
      </c>
      <c r="U967" s="1">
        <f>IF(T967&lt;200, 0, T967)</f>
        <v>0</v>
      </c>
      <c r="V967" s="5">
        <f>U967*O967</f>
        <v>0</v>
      </c>
      <c r="W967" s="2">
        <f>Q967/(constants!$B$1 * constants!$B$2 * (110/250) * AVERAGE(0.8, 1) * 1.5)</f>
        <v>1.0706050623148284</v>
      </c>
      <c r="X967" s="3">
        <v>5.6069838762089597E-2</v>
      </c>
      <c r="Y967" s="1">
        <f>(W967+X967)*O967</f>
        <v>79.430580525922707</v>
      </c>
      <c r="Z967" s="7">
        <v>1.1000000000000001</v>
      </c>
      <c r="AA967" s="7">
        <v>1</v>
      </c>
      <c r="AB967" s="1">
        <f>Y967*Z967*AA967</f>
        <v>87.373638578514985</v>
      </c>
      <c r="AC967" t="str">
        <f>CONCATENATE("https://wiki.52poke.com/wiki/", B967)</f>
        <v>https://wiki.52poke.com/wiki/炭小侍</v>
      </c>
      <c r="AD967" s="6">
        <f>(T967-AB967)^2</f>
        <v>2.0031428029425828E-9</v>
      </c>
      <c r="AE967" t="str">
        <f>IF(ISNUMBER(SEARCH(AE$1,$D967)),"T","")</f>
        <v/>
      </c>
      <c r="AF967" t="str">
        <f>IF(ISNUMBER(SEARCH(AF$1,$D967)),"T","")</f>
        <v>T</v>
      </c>
      <c r="AG967" t="str">
        <f>IF(ISNUMBER(SEARCH(AG$1,$D967)),"T","")</f>
        <v/>
      </c>
      <c r="AH967" t="str">
        <f>IF(ISNUMBER(SEARCH(AH$1,$D967)),"T","")</f>
        <v/>
      </c>
      <c r="AI967" t="str">
        <f>IF(ISNUMBER(SEARCH(AI$1,$D967)),"T","")</f>
        <v/>
      </c>
      <c r="AJ967" t="str">
        <f>IF(ISNUMBER(SEARCH(AJ$1,$D967)),"T","")</f>
        <v/>
      </c>
      <c r="AK967" t="str">
        <f>IF(ISNUMBER(SEARCH(AK$1,$D967)),"T","")</f>
        <v/>
      </c>
      <c r="AL967" t="str">
        <f>IF(ISNUMBER(SEARCH(AL$1,$D967)),"T","")</f>
        <v/>
      </c>
      <c r="AM967" t="str">
        <f>IF(ISNUMBER(SEARCH(AM$1,$D967)),"T","")</f>
        <v/>
      </c>
      <c r="AN967" t="str">
        <f>IF(ISNUMBER(SEARCH(AN$1,$D967)),"T","")</f>
        <v/>
      </c>
      <c r="AO967" t="str">
        <f>IF(ISNUMBER(SEARCH(AO$1,$D967)),"T","")</f>
        <v/>
      </c>
      <c r="AP967" t="str">
        <f>IF(ISNUMBER(SEARCH(AP$1,$D967)),"T","")</f>
        <v/>
      </c>
      <c r="AQ967" t="str">
        <f>IF(ISNUMBER(SEARCH(AQ$1,$D967)),"T","")</f>
        <v/>
      </c>
      <c r="AR967" t="str">
        <f>IF(ISNUMBER(SEARCH(AR$1,$D967)),"T","")</f>
        <v/>
      </c>
      <c r="AS967" t="str">
        <f>IF(ISNUMBER(SEARCH(AS$1,$D967)),"T","")</f>
        <v/>
      </c>
      <c r="AT967" t="str">
        <f>IF(ISNUMBER(SEARCH(AT$1,$D967)),"T","")</f>
        <v/>
      </c>
      <c r="AU967" t="str">
        <f>IF(ISNUMBER(SEARCH(AU$1,$D967)),"T","")</f>
        <v/>
      </c>
      <c r="AV967" t="str">
        <f>IF(ISNUMBER(SEARCH(AV$1,$D967)),"T","")</f>
        <v/>
      </c>
    </row>
    <row r="968" spans="1:48" x14ac:dyDescent="0.85">
      <c r="A968">
        <v>848</v>
      </c>
      <c r="B968" t="s">
        <v>1876</v>
      </c>
      <c r="C968" t="s">
        <v>1878</v>
      </c>
      <c r="D968" t="s">
        <v>1877</v>
      </c>
      <c r="E968">
        <v>8</v>
      </c>
      <c r="F968">
        <v>40</v>
      </c>
      <c r="G968">
        <v>38</v>
      </c>
      <c r="H968">
        <v>35</v>
      </c>
      <c r="I968">
        <v>54</v>
      </c>
      <c r="J968">
        <v>35</v>
      </c>
      <c r="K968">
        <v>40</v>
      </c>
      <c r="L968">
        <f>MAX(G968,I968)</f>
        <v>54</v>
      </c>
      <c r="M968">
        <f>MIN(H968,J968)</f>
        <v>35</v>
      </c>
      <c r="N968" s="1">
        <f>(F968*2+31)/2+60</f>
        <v>115.5</v>
      </c>
      <c r="O968" s="1">
        <f>(L968*2+31)/2+5</f>
        <v>74.5</v>
      </c>
      <c r="P968" s="1">
        <f>(M968*2+31)/2+5</f>
        <v>55.5</v>
      </c>
      <c r="Q968" s="1">
        <f>N968*P968</f>
        <v>6410.25</v>
      </c>
      <c r="R968" s="1">
        <f>((H968*2+31)/2+5)*N968</f>
        <v>6410.25</v>
      </c>
      <c r="S968" s="1">
        <f>((J968*2+31)/2+5)*N968</f>
        <v>6410.25</v>
      </c>
      <c r="T968" s="1">
        <v>86.822468960779261</v>
      </c>
      <c r="U968" s="1">
        <f>IF(T968&lt;200, 0, T968)</f>
        <v>0</v>
      </c>
      <c r="V968" s="5">
        <f>U968*O968</f>
        <v>0</v>
      </c>
      <c r="W968" s="2">
        <f>Q968/(constants!$B$1 * constants!$B$2 * (110/250) * AVERAGE(0.8, 1) * 1.5)</f>
        <v>0.98212530509872698</v>
      </c>
      <c r="X968" s="3">
        <v>7.7330772676374782E-2</v>
      </c>
      <c r="Y968" s="1">
        <f>(W968+X968)*O968</f>
        <v>78.929477794245088</v>
      </c>
      <c r="Z968" s="7">
        <v>1.1000000000000001</v>
      </c>
      <c r="AA968" s="7">
        <v>1</v>
      </c>
      <c r="AB968" s="1">
        <f>Y968*Z968*AA968</f>
        <v>86.822425573669605</v>
      </c>
      <c r="AC968" t="str">
        <f>CONCATENATE("https://wiki.52poke.com/wiki/", B968)</f>
        <v>https://wiki.52poke.com/wiki/毒电婴</v>
      </c>
      <c r="AD968" s="6">
        <f>(T968-AB968)^2</f>
        <v>1.8824412843124725E-9</v>
      </c>
      <c r="AE968" t="str">
        <f>IF(ISNUMBER(SEARCH(AE$1,$D968)),"T","")</f>
        <v/>
      </c>
      <c r="AF968" t="str">
        <f>IF(ISNUMBER(SEARCH(AF$1,$D968)),"T","")</f>
        <v/>
      </c>
      <c r="AG968" t="str">
        <f>IF(ISNUMBER(SEARCH(AG$1,$D968)),"T","")</f>
        <v/>
      </c>
      <c r="AH968" t="str">
        <f>IF(ISNUMBER(SEARCH(AH$1,$D968)),"T","")</f>
        <v/>
      </c>
      <c r="AI968" t="str">
        <f>IF(ISNUMBER(SEARCH(AI$1,$D968)),"T","")</f>
        <v>T</v>
      </c>
      <c r="AJ968" t="str">
        <f>IF(ISNUMBER(SEARCH(AJ$1,$D968)),"T","")</f>
        <v/>
      </c>
      <c r="AK968" t="str">
        <f>IF(ISNUMBER(SEARCH(AK$1,$D968)),"T","")</f>
        <v/>
      </c>
      <c r="AL968" t="str">
        <f>IF(ISNUMBER(SEARCH(AL$1,$D968)),"T","")</f>
        <v>T</v>
      </c>
      <c r="AM968" t="str">
        <f>IF(ISNUMBER(SEARCH(AM$1,$D968)),"T","")</f>
        <v/>
      </c>
      <c r="AN968" t="str">
        <f>IF(ISNUMBER(SEARCH(AN$1,$D968)),"T","")</f>
        <v/>
      </c>
      <c r="AO968" t="str">
        <f>IF(ISNUMBER(SEARCH(AO$1,$D968)),"T","")</f>
        <v/>
      </c>
      <c r="AP968" t="str">
        <f>IF(ISNUMBER(SEARCH(AP$1,$D968)),"T","")</f>
        <v/>
      </c>
      <c r="AQ968" t="str">
        <f>IF(ISNUMBER(SEARCH(AQ$1,$D968)),"T","")</f>
        <v/>
      </c>
      <c r="AR968" t="str">
        <f>IF(ISNUMBER(SEARCH(AR$1,$D968)),"T","")</f>
        <v/>
      </c>
      <c r="AS968" t="str">
        <f>IF(ISNUMBER(SEARCH(AS$1,$D968)),"T","")</f>
        <v/>
      </c>
      <c r="AT968" t="str">
        <f>IF(ISNUMBER(SEARCH(AT$1,$D968)),"T","")</f>
        <v/>
      </c>
      <c r="AU968" t="str">
        <f>IF(ISNUMBER(SEARCH(AU$1,$D968)),"T","")</f>
        <v/>
      </c>
      <c r="AV968" t="str">
        <f>IF(ISNUMBER(SEARCH(AV$1,$D968)),"T","")</f>
        <v/>
      </c>
    </row>
    <row r="969" spans="1:48" x14ac:dyDescent="0.85">
      <c r="A969">
        <v>16</v>
      </c>
      <c r="B969" t="s">
        <v>46</v>
      </c>
      <c r="C969" t="s">
        <v>48</v>
      </c>
      <c r="D969" t="s">
        <v>47</v>
      </c>
      <c r="E969">
        <v>1</v>
      </c>
      <c r="F969">
        <v>40</v>
      </c>
      <c r="G969">
        <v>45</v>
      </c>
      <c r="H969">
        <v>40</v>
      </c>
      <c r="I969">
        <v>35</v>
      </c>
      <c r="J969">
        <v>35</v>
      </c>
      <c r="K969">
        <v>56</v>
      </c>
      <c r="L969">
        <f>MAX(G969,I969)</f>
        <v>45</v>
      </c>
      <c r="M969">
        <f>MIN(H969,J969)</f>
        <v>35</v>
      </c>
      <c r="N969" s="1">
        <f>(F969*2+31)/2+60</f>
        <v>115.5</v>
      </c>
      <c r="O969" s="1">
        <f>(L969*2+31)/2+5</f>
        <v>65.5</v>
      </c>
      <c r="P969" s="1">
        <f>(M969*2+31)/2+5</f>
        <v>55.5</v>
      </c>
      <c r="Q969" s="1">
        <f>N969*P969</f>
        <v>6410.25</v>
      </c>
      <c r="R969" s="1">
        <f>((H969*2+31)/2+5)*N969</f>
        <v>6987.75</v>
      </c>
      <c r="S969" s="1">
        <f>((J969*2+31)/2+5)*N969</f>
        <v>6410.25</v>
      </c>
      <c r="T969" s="1">
        <v>86.698363394682787</v>
      </c>
      <c r="U969" s="1">
        <f>IF(T969&lt;200, 0, T969)</f>
        <v>0</v>
      </c>
      <c r="V969" s="5">
        <f>U969*O969</f>
        <v>0</v>
      </c>
      <c r="W969" s="2">
        <f>Q969/(constants!$B$1 * constants!$B$2 * (110/250) * AVERAGE(0.8, 1) * 1.5)</f>
        <v>0.98212530509872698</v>
      </c>
      <c r="X969" s="3">
        <v>0.22118247073706654</v>
      </c>
      <c r="Y969" s="1">
        <f>(W969+X969)*O969</f>
        <v>78.816659317244472</v>
      </c>
      <c r="Z969" s="7">
        <v>1.1000000000000001</v>
      </c>
      <c r="AA969" s="7">
        <v>1</v>
      </c>
      <c r="AB969" s="1">
        <f>Y969*Z969*AA969</f>
        <v>86.698325248968928</v>
      </c>
      <c r="AC969" t="str">
        <f>CONCATENATE("https://wiki.52poke.com/wiki/", B969)</f>
        <v>https://wiki.52poke.com/wiki/波波</v>
      </c>
      <c r="AD969" s="6">
        <f>(T969-AB969)^2</f>
        <v>1.4550954857928176E-9</v>
      </c>
      <c r="AE969" t="str">
        <f>IF(ISNUMBER(SEARCH(AE$1,$D969)),"T","")</f>
        <v>T</v>
      </c>
      <c r="AF969" t="str">
        <f>IF(ISNUMBER(SEARCH(AF$1,$D969)),"T","")</f>
        <v/>
      </c>
      <c r="AG969" t="str">
        <f>IF(ISNUMBER(SEARCH(AG$1,$D969)),"T","")</f>
        <v/>
      </c>
      <c r="AH969" t="str">
        <f>IF(ISNUMBER(SEARCH(AH$1,$D969)),"T","")</f>
        <v/>
      </c>
      <c r="AI969" t="str">
        <f>IF(ISNUMBER(SEARCH(AI$1,$D969)),"T","")</f>
        <v/>
      </c>
      <c r="AJ969" t="str">
        <f>IF(ISNUMBER(SEARCH(AJ$1,$D969)),"T","")</f>
        <v/>
      </c>
      <c r="AK969" t="str">
        <f>IF(ISNUMBER(SEARCH(AK$1,$D969)),"T","")</f>
        <v/>
      </c>
      <c r="AL969" t="str">
        <f>IF(ISNUMBER(SEARCH(AL$1,$D969)),"T","")</f>
        <v/>
      </c>
      <c r="AM969" t="str">
        <f>IF(ISNUMBER(SEARCH(AM$1,$D969)),"T","")</f>
        <v/>
      </c>
      <c r="AN969" t="str">
        <f>IF(ISNUMBER(SEARCH(AN$1,$D969)),"T","")</f>
        <v>T</v>
      </c>
      <c r="AO969" t="str">
        <f>IF(ISNUMBER(SEARCH(AO$1,$D969)),"T","")</f>
        <v/>
      </c>
      <c r="AP969" t="str">
        <f>IF(ISNUMBER(SEARCH(AP$1,$D969)),"T","")</f>
        <v/>
      </c>
      <c r="AQ969" t="str">
        <f>IF(ISNUMBER(SEARCH(AQ$1,$D969)),"T","")</f>
        <v/>
      </c>
      <c r="AR969" t="str">
        <f>IF(ISNUMBER(SEARCH(AR$1,$D969)),"T","")</f>
        <v/>
      </c>
      <c r="AS969" t="str">
        <f>IF(ISNUMBER(SEARCH(AS$1,$D969)),"T","")</f>
        <v/>
      </c>
      <c r="AT969" t="str">
        <f>IF(ISNUMBER(SEARCH(AT$1,$D969)),"T","")</f>
        <v/>
      </c>
      <c r="AU969" t="str">
        <f>IF(ISNUMBER(SEARCH(AU$1,$D969)),"T","")</f>
        <v/>
      </c>
      <c r="AV969" t="str">
        <f>IF(ISNUMBER(SEARCH(AV$1,$D969)),"T","")</f>
        <v/>
      </c>
    </row>
    <row r="970" spans="1:48" x14ac:dyDescent="0.85">
      <c r="A970">
        <v>753</v>
      </c>
      <c r="B970" t="s">
        <v>1672</v>
      </c>
      <c r="C970" t="s">
        <v>1673</v>
      </c>
      <c r="D970" t="s">
        <v>280</v>
      </c>
      <c r="E970">
        <v>7</v>
      </c>
      <c r="F970">
        <v>40</v>
      </c>
      <c r="G970">
        <v>55</v>
      </c>
      <c r="H970">
        <v>35</v>
      </c>
      <c r="I970">
        <v>50</v>
      </c>
      <c r="J970">
        <v>35</v>
      </c>
      <c r="K970">
        <v>35</v>
      </c>
      <c r="L970">
        <f>MAX(G970,I970)</f>
        <v>55</v>
      </c>
      <c r="M970">
        <f>MIN(H970,J970)</f>
        <v>35</v>
      </c>
      <c r="N970" s="1">
        <f>(F970*2+31)/2+60</f>
        <v>115.5</v>
      </c>
      <c r="O970" s="1">
        <f>(L970*2+31)/2+5</f>
        <v>75.5</v>
      </c>
      <c r="P970" s="1">
        <f>(M970*2+31)/2+5</f>
        <v>55.5</v>
      </c>
      <c r="Q970" s="1">
        <f>N970*P970</f>
        <v>6410.25</v>
      </c>
      <c r="R970" s="1">
        <f>((H970*2+31)/2+5)*N970</f>
        <v>6410.25</v>
      </c>
      <c r="S970" s="1">
        <f>((J970*2+31)/2+5)*N970</f>
        <v>6410.25</v>
      </c>
      <c r="T970" s="1">
        <v>86.5475049175826</v>
      </c>
      <c r="U970" s="1">
        <f>IF(T970&lt;200, 0, T970)</f>
        <v>0</v>
      </c>
      <c r="V970" s="5">
        <f>U970*O970</f>
        <v>0</v>
      </c>
      <c r="W970" s="2">
        <f>Q970/(constants!$B$1 * constants!$B$2 * (110/250) * AVERAGE(0.8, 1) * 1.5)</f>
        <v>0.98212530509872698</v>
      </c>
      <c r="X970" s="3">
        <v>5.9987409508083456E-2</v>
      </c>
      <c r="Y970" s="1">
        <f>(W970+X970)*O970</f>
        <v>78.6795099528142</v>
      </c>
      <c r="Z970" s="7">
        <v>1.1000000000000001</v>
      </c>
      <c r="AA970" s="7">
        <v>1</v>
      </c>
      <c r="AB970" s="1">
        <f>Y970*Z970*AA970</f>
        <v>86.547460948095633</v>
      </c>
      <c r="AC970" t="str">
        <f>CONCATENATE("https://wiki.52poke.com/wiki/", B970)</f>
        <v>https://wiki.52poke.com/wiki/伪螳草</v>
      </c>
      <c r="AD970" s="6">
        <f>(T970-AB970)^2</f>
        <v>1.9333157841362413E-9</v>
      </c>
      <c r="AE970" t="str">
        <f>IF(ISNUMBER(SEARCH(AE$1,$D970)),"T","")</f>
        <v/>
      </c>
      <c r="AF970" t="str">
        <f>IF(ISNUMBER(SEARCH(AF$1,$D970)),"T","")</f>
        <v/>
      </c>
      <c r="AG970" t="str">
        <f>IF(ISNUMBER(SEARCH(AG$1,$D970)),"T","")</f>
        <v/>
      </c>
      <c r="AH970" t="str">
        <f>IF(ISNUMBER(SEARCH(AH$1,$D970)),"T","")</f>
        <v>T</v>
      </c>
      <c r="AI970" t="str">
        <f>IF(ISNUMBER(SEARCH(AI$1,$D970)),"T","")</f>
        <v/>
      </c>
      <c r="AJ970" t="str">
        <f>IF(ISNUMBER(SEARCH(AJ$1,$D970)),"T","")</f>
        <v/>
      </c>
      <c r="AK970" t="str">
        <f>IF(ISNUMBER(SEARCH(AK$1,$D970)),"T","")</f>
        <v/>
      </c>
      <c r="AL970" t="str">
        <f>IF(ISNUMBER(SEARCH(AL$1,$D970)),"T","")</f>
        <v/>
      </c>
      <c r="AM970" t="str">
        <f>IF(ISNUMBER(SEARCH(AM$1,$D970)),"T","")</f>
        <v/>
      </c>
      <c r="AN970" t="str">
        <f>IF(ISNUMBER(SEARCH(AN$1,$D970)),"T","")</f>
        <v/>
      </c>
      <c r="AO970" t="str">
        <f>IF(ISNUMBER(SEARCH(AO$1,$D970)),"T","")</f>
        <v/>
      </c>
      <c r="AP970" t="str">
        <f>IF(ISNUMBER(SEARCH(AP$1,$D970)),"T","")</f>
        <v/>
      </c>
      <c r="AQ970" t="str">
        <f>IF(ISNUMBER(SEARCH(AQ$1,$D970)),"T","")</f>
        <v/>
      </c>
      <c r="AR970" t="str">
        <f>IF(ISNUMBER(SEARCH(AR$1,$D970)),"T","")</f>
        <v/>
      </c>
      <c r="AS970" t="str">
        <f>IF(ISNUMBER(SEARCH(AS$1,$D970)),"T","")</f>
        <v/>
      </c>
      <c r="AT970" t="str">
        <f>IF(ISNUMBER(SEARCH(AT$1,$D970)),"T","")</f>
        <v/>
      </c>
      <c r="AU970" t="str">
        <f>IF(ISNUMBER(SEARCH(AU$1,$D970)),"T","")</f>
        <v/>
      </c>
      <c r="AV970" t="str">
        <f>IF(ISNUMBER(SEARCH(AV$1,$D970)),"T","")</f>
        <v/>
      </c>
    </row>
    <row r="971" spans="1:48" x14ac:dyDescent="0.85">
      <c r="A971">
        <v>41</v>
      </c>
      <c r="B971" t="s">
        <v>107</v>
      </c>
      <c r="C971" t="s">
        <v>109</v>
      </c>
      <c r="D971" t="s">
        <v>108</v>
      </c>
      <c r="E971">
        <v>1</v>
      </c>
      <c r="F971">
        <v>40</v>
      </c>
      <c r="G971">
        <v>45</v>
      </c>
      <c r="H971">
        <v>35</v>
      </c>
      <c r="I971">
        <v>30</v>
      </c>
      <c r="J971">
        <v>40</v>
      </c>
      <c r="K971">
        <v>55</v>
      </c>
      <c r="L971">
        <f>MAX(G971,I971)</f>
        <v>45</v>
      </c>
      <c r="M971">
        <f>MIN(H971,J971)</f>
        <v>35</v>
      </c>
      <c r="N971" s="1">
        <f>(F971*2+31)/2+60</f>
        <v>115.5</v>
      </c>
      <c r="O971" s="1">
        <f>(L971*2+31)/2+5</f>
        <v>65.5</v>
      </c>
      <c r="P971" s="1">
        <f>(M971*2+31)/2+5</f>
        <v>55.5</v>
      </c>
      <c r="Q971" s="1">
        <f>N971*P971</f>
        <v>6410.25</v>
      </c>
      <c r="R971" s="1">
        <f>((H971*2+31)/2+5)*N971</f>
        <v>6410.25</v>
      </c>
      <c r="S971" s="1">
        <f>((J971*2+31)/2+5)*N971</f>
        <v>6987.75</v>
      </c>
      <c r="T971" s="1">
        <v>86.466500111994861</v>
      </c>
      <c r="U971" s="1">
        <f>IF(T971&lt;200, 0, T971)</f>
        <v>0</v>
      </c>
      <c r="V971" s="5">
        <f>U971*O971</f>
        <v>0</v>
      </c>
      <c r="W971" s="2">
        <f>Q971/(constants!$B$1 * constants!$B$2 * (110/250) * AVERAGE(0.8, 1) * 1.5)</f>
        <v>0.98212530509872698</v>
      </c>
      <c r="X971" s="3">
        <v>0.21796438215014169</v>
      </c>
      <c r="Y971" s="1">
        <f>(W971+X971)*O971</f>
        <v>78.605874514800902</v>
      </c>
      <c r="Z971" s="7">
        <v>1.1000000000000001</v>
      </c>
      <c r="AA971" s="7">
        <v>1</v>
      </c>
      <c r="AB971" s="1">
        <f>Y971*Z971*AA971</f>
        <v>86.466461966281003</v>
      </c>
      <c r="AC971" t="str">
        <f>CONCATENATE("https://wiki.52poke.com/wiki/", B971)</f>
        <v>https://wiki.52poke.com/wiki/超音蝠</v>
      </c>
      <c r="AD971" s="6">
        <f>(T971-AB971)^2</f>
        <v>1.4550954857928176E-9</v>
      </c>
      <c r="AE971" t="str">
        <f>IF(ISNUMBER(SEARCH(AE$1,$D971)),"T","")</f>
        <v/>
      </c>
      <c r="AF971" t="str">
        <f>IF(ISNUMBER(SEARCH(AF$1,$D971)),"T","")</f>
        <v/>
      </c>
      <c r="AG971" t="str">
        <f>IF(ISNUMBER(SEARCH(AG$1,$D971)),"T","")</f>
        <v/>
      </c>
      <c r="AH971" t="str">
        <f>IF(ISNUMBER(SEARCH(AH$1,$D971)),"T","")</f>
        <v/>
      </c>
      <c r="AI971" t="str">
        <f>IF(ISNUMBER(SEARCH(AI$1,$D971)),"T","")</f>
        <v/>
      </c>
      <c r="AJ971" t="str">
        <f>IF(ISNUMBER(SEARCH(AJ$1,$D971)),"T","")</f>
        <v/>
      </c>
      <c r="AK971" t="str">
        <f>IF(ISNUMBER(SEARCH(AK$1,$D971)),"T","")</f>
        <v/>
      </c>
      <c r="AL971" t="str">
        <f>IF(ISNUMBER(SEARCH(AL$1,$D971)),"T","")</f>
        <v>T</v>
      </c>
      <c r="AM971" t="str">
        <f>IF(ISNUMBER(SEARCH(AM$1,$D971)),"T","")</f>
        <v/>
      </c>
      <c r="AN971" t="str">
        <f>IF(ISNUMBER(SEARCH(AN$1,$D971)),"T","")</f>
        <v>T</v>
      </c>
      <c r="AO971" t="str">
        <f>IF(ISNUMBER(SEARCH(AO$1,$D971)),"T","")</f>
        <v/>
      </c>
      <c r="AP971" t="str">
        <f>IF(ISNUMBER(SEARCH(AP$1,$D971)),"T","")</f>
        <v/>
      </c>
      <c r="AQ971" t="str">
        <f>IF(ISNUMBER(SEARCH(AQ$1,$D971)),"T","")</f>
        <v/>
      </c>
      <c r="AR971" t="str">
        <f>IF(ISNUMBER(SEARCH(AR$1,$D971)),"T","")</f>
        <v/>
      </c>
      <c r="AS971" t="str">
        <f>IF(ISNUMBER(SEARCH(AS$1,$D971)),"T","")</f>
        <v/>
      </c>
      <c r="AT971" t="str">
        <f>IF(ISNUMBER(SEARCH(AT$1,$D971)),"T","")</f>
        <v/>
      </c>
      <c r="AU971" t="str">
        <f>IF(ISNUMBER(SEARCH(AU$1,$D971)),"T","")</f>
        <v/>
      </c>
      <c r="AV971" t="str">
        <f>IF(ISNUMBER(SEARCH(AV$1,$D971)),"T","")</f>
        <v/>
      </c>
    </row>
    <row r="972" spans="1:48" x14ac:dyDescent="0.85">
      <c r="A972">
        <v>360</v>
      </c>
      <c r="B972" t="s">
        <v>823</v>
      </c>
      <c r="C972" t="s">
        <v>824</v>
      </c>
      <c r="D972" t="s">
        <v>160</v>
      </c>
      <c r="E972">
        <v>3</v>
      </c>
      <c r="F972">
        <v>95</v>
      </c>
      <c r="G972">
        <v>23</v>
      </c>
      <c r="H972">
        <v>48</v>
      </c>
      <c r="I972">
        <v>23</v>
      </c>
      <c r="J972">
        <v>48</v>
      </c>
      <c r="K972">
        <v>23</v>
      </c>
      <c r="L972">
        <f>MAX(G972,I972)</f>
        <v>23</v>
      </c>
      <c r="M972">
        <f>MIN(H972,J972)</f>
        <v>48</v>
      </c>
      <c r="N972" s="1">
        <f>(F972*2+31)/2+60</f>
        <v>170.5</v>
      </c>
      <c r="O972" s="1">
        <f>(L972*2+31)/2+5</f>
        <v>43.5</v>
      </c>
      <c r="P972" s="1">
        <f>(M972*2+31)/2+5</f>
        <v>68.5</v>
      </c>
      <c r="Q972" s="1">
        <f>N972*P972</f>
        <v>11679.25</v>
      </c>
      <c r="R972" s="1">
        <f>((H972*2+31)/2+5)*N972</f>
        <v>11679.25</v>
      </c>
      <c r="S972" s="1">
        <f>((J972*2+31)/2+5)*N972</f>
        <v>11679.25</v>
      </c>
      <c r="T972" s="1">
        <v>86.188859201370107</v>
      </c>
      <c r="U972" s="1">
        <f>IF(T972&lt;200, 0, T972)</f>
        <v>0</v>
      </c>
      <c r="V972" s="5">
        <f>U972*O972</f>
        <v>0</v>
      </c>
      <c r="W972" s="2">
        <f>Q972/(constants!$B$1 * constants!$B$2 * (110/250) * AVERAGE(0.8, 1) * 1.5)</f>
        <v>1.7893977566513486</v>
      </c>
      <c r="X972" s="3">
        <v>1.1831356092282364E-2</v>
      </c>
      <c r="Y972" s="1">
        <f>(W972+X972)*O972</f>
        <v>78.353466404347955</v>
      </c>
      <c r="Z972" s="7">
        <v>1.1000000000000001</v>
      </c>
      <c r="AA972" s="7">
        <v>1</v>
      </c>
      <c r="AB972" s="1">
        <f>Y972*Z972*AA972</f>
        <v>86.188813044782762</v>
      </c>
      <c r="AC972" t="str">
        <f>CONCATENATE("https://wiki.52poke.com/wiki/", B972)</f>
        <v>https://wiki.52poke.com/wiki/小果然</v>
      </c>
      <c r="AD972" s="6">
        <f>(T972-AB972)^2</f>
        <v>2.1304305553440804E-9</v>
      </c>
      <c r="AE972" t="str">
        <f>IF(ISNUMBER(SEARCH(AE$1,$D972)),"T","")</f>
        <v/>
      </c>
      <c r="AF972" t="str">
        <f>IF(ISNUMBER(SEARCH(AF$1,$D972)),"T","")</f>
        <v/>
      </c>
      <c r="AG972" t="str">
        <f>IF(ISNUMBER(SEARCH(AG$1,$D972)),"T","")</f>
        <v/>
      </c>
      <c r="AH972" t="str">
        <f>IF(ISNUMBER(SEARCH(AH$1,$D972)),"T","")</f>
        <v/>
      </c>
      <c r="AI972" t="str">
        <f>IF(ISNUMBER(SEARCH(AI$1,$D972)),"T","")</f>
        <v/>
      </c>
      <c r="AJ972" t="str">
        <f>IF(ISNUMBER(SEARCH(AJ$1,$D972)),"T","")</f>
        <v/>
      </c>
      <c r="AK972" t="str">
        <f>IF(ISNUMBER(SEARCH(AK$1,$D972)),"T","")</f>
        <v/>
      </c>
      <c r="AL972" t="str">
        <f>IF(ISNUMBER(SEARCH(AL$1,$D972)),"T","")</f>
        <v/>
      </c>
      <c r="AM972" t="str">
        <f>IF(ISNUMBER(SEARCH(AM$1,$D972)),"T","")</f>
        <v/>
      </c>
      <c r="AN972" t="str">
        <f>IF(ISNUMBER(SEARCH(AN$1,$D972)),"T","")</f>
        <v/>
      </c>
      <c r="AO972" t="str">
        <f>IF(ISNUMBER(SEARCH(AO$1,$D972)),"T","")</f>
        <v>T</v>
      </c>
      <c r="AP972" t="str">
        <f>IF(ISNUMBER(SEARCH(AP$1,$D972)),"T","")</f>
        <v/>
      </c>
      <c r="AQ972" t="str">
        <f>IF(ISNUMBER(SEARCH(AQ$1,$D972)),"T","")</f>
        <v/>
      </c>
      <c r="AR972" t="str">
        <f>IF(ISNUMBER(SEARCH(AR$1,$D972)),"T","")</f>
        <v/>
      </c>
      <c r="AS972" t="str">
        <f>IF(ISNUMBER(SEARCH(AS$1,$D972)),"T","")</f>
        <v/>
      </c>
      <c r="AT972" t="str">
        <f>IF(ISNUMBER(SEARCH(AT$1,$D972)),"T","")</f>
        <v/>
      </c>
      <c r="AU972" t="str">
        <f>IF(ISNUMBER(SEARCH(AU$1,$D972)),"T","")</f>
        <v/>
      </c>
      <c r="AV972" t="str">
        <f>IF(ISNUMBER(SEARCH(AV$1,$D972)),"T","")</f>
        <v/>
      </c>
    </row>
    <row r="973" spans="1:48" x14ac:dyDescent="0.85">
      <c r="A973">
        <v>39</v>
      </c>
      <c r="B973" t="s">
        <v>102</v>
      </c>
      <c r="C973" t="s">
        <v>104</v>
      </c>
      <c r="D973" t="s">
        <v>103</v>
      </c>
      <c r="E973">
        <v>1</v>
      </c>
      <c r="F973">
        <v>115</v>
      </c>
      <c r="G973">
        <v>45</v>
      </c>
      <c r="H973">
        <v>20</v>
      </c>
      <c r="I973">
        <v>45</v>
      </c>
      <c r="J973">
        <v>25</v>
      </c>
      <c r="K973">
        <v>20</v>
      </c>
      <c r="L973">
        <f>MAX(G973,I973)</f>
        <v>45</v>
      </c>
      <c r="M973">
        <f>MIN(H973,J973)</f>
        <v>20</v>
      </c>
      <c r="N973" s="1">
        <f>(F973*2+31)/2+60</f>
        <v>190.5</v>
      </c>
      <c r="O973" s="1">
        <f>(L973*2+31)/2+5</f>
        <v>65.5</v>
      </c>
      <c r="P973" s="1">
        <f>(M973*2+31)/2+5</f>
        <v>40.5</v>
      </c>
      <c r="Q973" s="1">
        <f>N973*P973</f>
        <v>7715.25</v>
      </c>
      <c r="R973" s="1">
        <f>((H973*2+31)/2+5)*N973</f>
        <v>7715.25</v>
      </c>
      <c r="S973" s="1">
        <f>((J973*2+31)/2+5)*N973</f>
        <v>8667.75</v>
      </c>
      <c r="T973" s="1">
        <v>86.020391821551272</v>
      </c>
      <c r="U973" s="1">
        <f>IF(T973&lt;200, 0, T973)</f>
        <v>0</v>
      </c>
      <c r="V973" s="5">
        <f>U973*O973</f>
        <v>0</v>
      </c>
      <c r="W973" s="2">
        <f>Q973/(constants!$B$1 * constants!$B$2 * (110/250) * AVERAGE(0.8, 1) * 1.5)</f>
        <v>1.1820665746519954</v>
      </c>
      <c r="X973" s="3">
        <v>1.1831356092282364E-2</v>
      </c>
      <c r="Y973" s="1">
        <f>(W973+X973)*O973</f>
        <v>78.200314463750203</v>
      </c>
      <c r="Z973" s="7">
        <v>1.1000000000000001</v>
      </c>
      <c r="AA973" s="7">
        <v>1</v>
      </c>
      <c r="AB973" s="1">
        <f>Y973*Z973*AA973</f>
        <v>86.020345910125229</v>
      </c>
      <c r="AC973" t="str">
        <f>CONCATENATE("https://wiki.52poke.com/wiki/", B973)</f>
        <v>https://wiki.52poke.com/wiki/胖丁</v>
      </c>
      <c r="AD973" s="6">
        <f>(T973-AB973)^2</f>
        <v>2.1078590412345167E-9</v>
      </c>
      <c r="AE973" t="str">
        <f>IF(ISNUMBER(SEARCH(AE$1,$D973)),"T","")</f>
        <v>T</v>
      </c>
      <c r="AF973" t="str">
        <f>IF(ISNUMBER(SEARCH(AF$1,$D973)),"T","")</f>
        <v/>
      </c>
      <c r="AG973" t="str">
        <f>IF(ISNUMBER(SEARCH(AG$1,$D973)),"T","")</f>
        <v/>
      </c>
      <c r="AH973" t="str">
        <f>IF(ISNUMBER(SEARCH(AH$1,$D973)),"T","")</f>
        <v/>
      </c>
      <c r="AI973" t="str">
        <f>IF(ISNUMBER(SEARCH(AI$1,$D973)),"T","")</f>
        <v/>
      </c>
      <c r="AJ973" t="str">
        <f>IF(ISNUMBER(SEARCH(AJ$1,$D973)),"T","")</f>
        <v/>
      </c>
      <c r="AK973" t="str">
        <f>IF(ISNUMBER(SEARCH(AK$1,$D973)),"T","")</f>
        <v/>
      </c>
      <c r="AL973" t="str">
        <f>IF(ISNUMBER(SEARCH(AL$1,$D973)),"T","")</f>
        <v/>
      </c>
      <c r="AM973" t="str">
        <f>IF(ISNUMBER(SEARCH(AM$1,$D973)),"T","")</f>
        <v/>
      </c>
      <c r="AN973" t="str">
        <f>IF(ISNUMBER(SEARCH(AN$1,$D973)),"T","")</f>
        <v/>
      </c>
      <c r="AO973" t="str">
        <f>IF(ISNUMBER(SEARCH(AO$1,$D973)),"T","")</f>
        <v/>
      </c>
      <c r="AP973" t="str">
        <f>IF(ISNUMBER(SEARCH(AP$1,$D973)),"T","")</f>
        <v/>
      </c>
      <c r="AQ973" t="str">
        <f>IF(ISNUMBER(SEARCH(AQ$1,$D973)),"T","")</f>
        <v/>
      </c>
      <c r="AR973" t="str">
        <f>IF(ISNUMBER(SEARCH(AR$1,$D973)),"T","")</f>
        <v/>
      </c>
      <c r="AS973" t="str">
        <f>IF(ISNUMBER(SEARCH(AS$1,$D973)),"T","")</f>
        <v/>
      </c>
      <c r="AT973" t="str">
        <f>IF(ISNUMBER(SEARCH(AT$1,$D973)),"T","")</f>
        <v/>
      </c>
      <c r="AU973" t="str">
        <f>IF(ISNUMBER(SEARCH(AU$1,$D973)),"T","")</f>
        <v/>
      </c>
      <c r="AV973" t="str">
        <f>IF(ISNUMBER(SEARCH(AV$1,$D973)),"T","")</f>
        <v>T</v>
      </c>
    </row>
    <row r="974" spans="1:48" x14ac:dyDescent="0.85">
      <c r="A974">
        <v>543</v>
      </c>
      <c r="B974" t="s">
        <v>1211</v>
      </c>
      <c r="C974" t="s">
        <v>1212</v>
      </c>
      <c r="D974" t="s">
        <v>40</v>
      </c>
      <c r="E974">
        <v>5</v>
      </c>
      <c r="F974">
        <v>30</v>
      </c>
      <c r="G974">
        <v>45</v>
      </c>
      <c r="H974">
        <v>59</v>
      </c>
      <c r="I974">
        <v>30</v>
      </c>
      <c r="J974">
        <v>39</v>
      </c>
      <c r="K974">
        <v>57</v>
      </c>
      <c r="L974">
        <f>MAX(G974,I974)</f>
        <v>45</v>
      </c>
      <c r="M974">
        <f>MIN(H974,J974)</f>
        <v>39</v>
      </c>
      <c r="N974" s="1">
        <f>(F974*2+31)/2+60</f>
        <v>105.5</v>
      </c>
      <c r="O974" s="1">
        <f>(L974*2+31)/2+5</f>
        <v>65.5</v>
      </c>
      <c r="P974" s="1">
        <f>(M974*2+31)/2+5</f>
        <v>59.5</v>
      </c>
      <c r="Q974" s="1">
        <f>N974*P974</f>
        <v>6277.25</v>
      </c>
      <c r="R974" s="1">
        <f>((H974*2+31)/2+5)*N974</f>
        <v>8387.25</v>
      </c>
      <c r="S974" s="1">
        <f>((J974*2+31)/2+5)*N974</f>
        <v>6277.25</v>
      </c>
      <c r="T974" s="1">
        <v>85.288994011389477</v>
      </c>
      <c r="U974" s="1">
        <f>IF(T974&lt;200, 0, T974)</f>
        <v>0</v>
      </c>
      <c r="V974" s="5">
        <f>U974*O974</f>
        <v>0</v>
      </c>
      <c r="W974" s="2">
        <f>Q974/(constants!$B$1 * constants!$B$2 * (110/250) * AVERAGE(0.8, 1) * 1.5)</f>
        <v>0.96174814889138238</v>
      </c>
      <c r="X974" s="3">
        <v>0.22199864718250617</v>
      </c>
      <c r="Y974" s="1">
        <f>(W974+X974)*O974</f>
        <v>77.535415142839696</v>
      </c>
      <c r="Z974" s="7">
        <v>1.1000000000000001</v>
      </c>
      <c r="AA974" s="7">
        <v>1</v>
      </c>
      <c r="AB974" s="1">
        <f>Y974*Z974*AA974</f>
        <v>85.288956657123677</v>
      </c>
      <c r="AC974" t="str">
        <f>CONCATENATE("https://wiki.52poke.com/wiki/", B974)</f>
        <v>https://wiki.52poke.com/wiki/百足蜈蚣</v>
      </c>
      <c r="AD974" s="6">
        <f>(T974-AB974)^2</f>
        <v>1.3953411734308651E-9</v>
      </c>
      <c r="AE974" t="str">
        <f>IF(ISNUMBER(SEARCH(AE$1,$D974)),"T","")</f>
        <v/>
      </c>
      <c r="AF974" t="str">
        <f>IF(ISNUMBER(SEARCH(AF$1,$D974)),"T","")</f>
        <v/>
      </c>
      <c r="AG974" t="str">
        <f>IF(ISNUMBER(SEARCH(AG$1,$D974)),"T","")</f>
        <v/>
      </c>
      <c r="AH974" t="str">
        <f>IF(ISNUMBER(SEARCH(AH$1,$D974)),"T","")</f>
        <v/>
      </c>
      <c r="AI974" t="str">
        <f>IF(ISNUMBER(SEARCH(AI$1,$D974)),"T","")</f>
        <v/>
      </c>
      <c r="AJ974" t="str">
        <f>IF(ISNUMBER(SEARCH(AJ$1,$D974)),"T","")</f>
        <v/>
      </c>
      <c r="AK974" t="str">
        <f>IF(ISNUMBER(SEARCH(AK$1,$D974)),"T","")</f>
        <v/>
      </c>
      <c r="AL974" t="str">
        <f>IF(ISNUMBER(SEARCH(AL$1,$D974)),"T","")</f>
        <v>T</v>
      </c>
      <c r="AM974" t="str">
        <f>IF(ISNUMBER(SEARCH(AM$1,$D974)),"T","")</f>
        <v/>
      </c>
      <c r="AN974" t="str">
        <f>IF(ISNUMBER(SEARCH(AN$1,$D974)),"T","")</f>
        <v/>
      </c>
      <c r="AO974" t="str">
        <f>IF(ISNUMBER(SEARCH(AO$1,$D974)),"T","")</f>
        <v/>
      </c>
      <c r="AP974" t="str">
        <f>IF(ISNUMBER(SEARCH(AP$1,$D974)),"T","")</f>
        <v>T</v>
      </c>
      <c r="AQ974" t="str">
        <f>IF(ISNUMBER(SEARCH(AQ$1,$D974)),"T","")</f>
        <v/>
      </c>
      <c r="AR974" t="str">
        <f>IF(ISNUMBER(SEARCH(AR$1,$D974)),"T","")</f>
        <v/>
      </c>
      <c r="AS974" t="str">
        <f>IF(ISNUMBER(SEARCH(AS$1,$D974)),"T","")</f>
        <v/>
      </c>
      <c r="AT974" t="str">
        <f>IF(ISNUMBER(SEARCH(AT$1,$D974)),"T","")</f>
        <v/>
      </c>
      <c r="AU974" t="str">
        <f>IF(ISNUMBER(SEARCH(AU$1,$D974)),"T","")</f>
        <v/>
      </c>
      <c r="AV974" t="str">
        <f>IF(ISNUMBER(SEARCH(AV$1,$D974)),"T","")</f>
        <v/>
      </c>
    </row>
    <row r="975" spans="1:48" x14ac:dyDescent="0.85">
      <c r="A975">
        <v>714</v>
      </c>
      <c r="B975" t="s">
        <v>1587</v>
      </c>
      <c r="C975" t="s">
        <v>1589</v>
      </c>
      <c r="D975" t="s">
        <v>1588</v>
      </c>
      <c r="E975">
        <v>6</v>
      </c>
      <c r="F975">
        <v>40</v>
      </c>
      <c r="G975">
        <v>30</v>
      </c>
      <c r="H975">
        <v>35</v>
      </c>
      <c r="I975">
        <v>45</v>
      </c>
      <c r="J975">
        <v>40</v>
      </c>
      <c r="K975">
        <v>55</v>
      </c>
      <c r="L975">
        <f>MAX(G975,I975)</f>
        <v>45</v>
      </c>
      <c r="M975">
        <f>MIN(H975,J975)</f>
        <v>35</v>
      </c>
      <c r="N975" s="1">
        <f>(F975*2+31)/2+60</f>
        <v>115.5</v>
      </c>
      <c r="O975" s="1">
        <f>(L975*2+31)/2+5</f>
        <v>65.5</v>
      </c>
      <c r="P975" s="1">
        <f>(M975*2+31)/2+5</f>
        <v>55.5</v>
      </c>
      <c r="Q975" s="1">
        <f>N975*P975</f>
        <v>6410.25</v>
      </c>
      <c r="R975" s="1">
        <f>((H975*2+31)/2+5)*N975</f>
        <v>6410.25</v>
      </c>
      <c r="S975" s="1">
        <f>((J975*2+31)/2+5)*N975</f>
        <v>6987.75</v>
      </c>
      <c r="T975" s="1">
        <v>84.976651928465444</v>
      </c>
      <c r="U975" s="1">
        <f>IF(T975&lt;200, 0, T975)</f>
        <v>0</v>
      </c>
      <c r="V975" s="5">
        <f>U975*O975</f>
        <v>0</v>
      </c>
      <c r="W975" s="2">
        <f>Q975/(constants!$B$1 * constants!$B$2 * (110/250) * AVERAGE(0.8, 1) * 1.5)</f>
        <v>0.98212530509872698</v>
      </c>
      <c r="X975" s="3">
        <v>0.19728640597346681</v>
      </c>
      <c r="Y975" s="1">
        <f>(W975+X975)*O975</f>
        <v>77.251467075228689</v>
      </c>
      <c r="Z975" s="7">
        <v>1.1000000000000001</v>
      </c>
      <c r="AA975" s="7">
        <v>1</v>
      </c>
      <c r="AB975" s="1">
        <f>Y975*Z975*AA975</f>
        <v>84.976613782751571</v>
      </c>
      <c r="AC975" t="str">
        <f>CONCATENATE("https://wiki.52poke.com/wiki/", B975)</f>
        <v>https://wiki.52poke.com/wiki/嗡蝠</v>
      </c>
      <c r="AD975" s="6">
        <f>(T975-AB975)^2</f>
        <v>1.455095486876984E-9</v>
      </c>
      <c r="AE975" t="str">
        <f>IF(ISNUMBER(SEARCH(AE$1,$D975)),"T","")</f>
        <v/>
      </c>
      <c r="AF975" t="str">
        <f>IF(ISNUMBER(SEARCH(AF$1,$D975)),"T","")</f>
        <v/>
      </c>
      <c r="AG975" t="str">
        <f>IF(ISNUMBER(SEARCH(AG$1,$D975)),"T","")</f>
        <v/>
      </c>
      <c r="AH975" t="str">
        <f>IF(ISNUMBER(SEARCH(AH$1,$D975)),"T","")</f>
        <v/>
      </c>
      <c r="AI975" t="str">
        <f>IF(ISNUMBER(SEARCH(AI$1,$D975)),"T","")</f>
        <v/>
      </c>
      <c r="AJ975" t="str">
        <f>IF(ISNUMBER(SEARCH(AJ$1,$D975)),"T","")</f>
        <v/>
      </c>
      <c r="AK975" t="str">
        <f>IF(ISNUMBER(SEARCH(AK$1,$D975)),"T","")</f>
        <v/>
      </c>
      <c r="AL975" t="str">
        <f>IF(ISNUMBER(SEARCH(AL$1,$D975)),"T","")</f>
        <v/>
      </c>
      <c r="AM975" t="str">
        <f>IF(ISNUMBER(SEARCH(AM$1,$D975)),"T","")</f>
        <v/>
      </c>
      <c r="AN975" t="str">
        <f>IF(ISNUMBER(SEARCH(AN$1,$D975)),"T","")</f>
        <v>T</v>
      </c>
      <c r="AO975" t="str">
        <f>IF(ISNUMBER(SEARCH(AO$1,$D975)),"T","")</f>
        <v/>
      </c>
      <c r="AP975" t="str">
        <f>IF(ISNUMBER(SEARCH(AP$1,$D975)),"T","")</f>
        <v/>
      </c>
      <c r="AQ975" t="str">
        <f>IF(ISNUMBER(SEARCH(AQ$1,$D975)),"T","")</f>
        <v/>
      </c>
      <c r="AR975" t="str">
        <f>IF(ISNUMBER(SEARCH(AR$1,$D975)),"T","")</f>
        <v/>
      </c>
      <c r="AS975" t="str">
        <f>IF(ISNUMBER(SEARCH(AS$1,$D975)),"T","")</f>
        <v>T</v>
      </c>
      <c r="AT975" t="str">
        <f>IF(ISNUMBER(SEARCH(AT$1,$D975)),"T","")</f>
        <v/>
      </c>
      <c r="AU975" t="str">
        <f>IF(ISNUMBER(SEARCH(AU$1,$D975)),"T","")</f>
        <v/>
      </c>
      <c r="AV975" t="str">
        <f>IF(ISNUMBER(SEARCH(AV$1,$D975)),"T","")</f>
        <v/>
      </c>
    </row>
    <row r="976" spans="1:48" x14ac:dyDescent="0.85">
      <c r="A976">
        <v>751</v>
      </c>
      <c r="B976" t="s">
        <v>1667</v>
      </c>
      <c r="C976" t="s">
        <v>1669</v>
      </c>
      <c r="D976" t="s">
        <v>1668</v>
      </c>
      <c r="E976">
        <v>7</v>
      </c>
      <c r="F976">
        <v>38</v>
      </c>
      <c r="G976">
        <v>40</v>
      </c>
      <c r="H976">
        <v>52</v>
      </c>
      <c r="I976">
        <v>40</v>
      </c>
      <c r="J976">
        <v>72</v>
      </c>
      <c r="K976">
        <v>27</v>
      </c>
      <c r="L976">
        <f>MAX(G976,I976)</f>
        <v>40</v>
      </c>
      <c r="M976">
        <f>MIN(H976,J976)</f>
        <v>52</v>
      </c>
      <c r="N976" s="1">
        <f>(F976*2+31)/2+60</f>
        <v>113.5</v>
      </c>
      <c r="O976" s="1">
        <f>(L976*2+31)/2+5</f>
        <v>60.5</v>
      </c>
      <c r="P976" s="1">
        <f>(M976*2+31)/2+5</f>
        <v>72.5</v>
      </c>
      <c r="Q976" s="1">
        <f>N976*P976</f>
        <v>8228.75</v>
      </c>
      <c r="R976" s="1">
        <f>((H976*2+31)/2+5)*N976</f>
        <v>8228.75</v>
      </c>
      <c r="S976" s="1">
        <f>((J976*2+31)/2+5)*N976</f>
        <v>10498.75</v>
      </c>
      <c r="T976" s="1">
        <v>84.875776173320176</v>
      </c>
      <c r="U976" s="1">
        <f>IF(T976&lt;200, 0, T976)</f>
        <v>0</v>
      </c>
      <c r="V976" s="5">
        <f>U976*O976</f>
        <v>0</v>
      </c>
      <c r="W976" s="2">
        <f>Q976/(constants!$B$1 * constants!$B$2 * (110/250) * AVERAGE(0.8, 1) * 1.5)</f>
        <v>1.2607407830164423</v>
      </c>
      <c r="X976" s="3">
        <v>1.4627074896996106E-2</v>
      </c>
      <c r="Y976" s="1">
        <f>(W976+X976)*O976</f>
        <v>77.159755403763029</v>
      </c>
      <c r="Z976" s="7">
        <v>1.1000000000000001</v>
      </c>
      <c r="AA976" s="7">
        <v>1</v>
      </c>
      <c r="AB976" s="1">
        <f>Y976*Z976*AA976</f>
        <v>84.875730944139335</v>
      </c>
      <c r="AC976" t="str">
        <f>CONCATENATE("https://wiki.52poke.com/wiki/", B976)</f>
        <v>https://wiki.52poke.com/wiki/滴蛛</v>
      </c>
      <c r="AD976" s="6">
        <f>(T976-AB976)^2</f>
        <v>2.0456787995920626E-9</v>
      </c>
      <c r="AE976" t="str">
        <f>IF(ISNUMBER(SEARCH(AE$1,$D976)),"T","")</f>
        <v/>
      </c>
      <c r="AF976" t="str">
        <f>IF(ISNUMBER(SEARCH(AF$1,$D976)),"T","")</f>
        <v/>
      </c>
      <c r="AG976" t="str">
        <f>IF(ISNUMBER(SEARCH(AG$1,$D976)),"T","")</f>
        <v>T</v>
      </c>
      <c r="AH976" t="str">
        <f>IF(ISNUMBER(SEARCH(AH$1,$D976)),"T","")</f>
        <v/>
      </c>
      <c r="AI976" t="str">
        <f>IF(ISNUMBER(SEARCH(AI$1,$D976)),"T","")</f>
        <v/>
      </c>
      <c r="AJ976" t="str">
        <f>IF(ISNUMBER(SEARCH(AJ$1,$D976)),"T","")</f>
        <v/>
      </c>
      <c r="AK976" t="str">
        <f>IF(ISNUMBER(SEARCH(AK$1,$D976)),"T","")</f>
        <v/>
      </c>
      <c r="AL976" t="str">
        <f>IF(ISNUMBER(SEARCH(AL$1,$D976)),"T","")</f>
        <v/>
      </c>
      <c r="AM976" t="str">
        <f>IF(ISNUMBER(SEARCH(AM$1,$D976)),"T","")</f>
        <v/>
      </c>
      <c r="AN976" t="str">
        <f>IF(ISNUMBER(SEARCH(AN$1,$D976)),"T","")</f>
        <v/>
      </c>
      <c r="AO976" t="str">
        <f>IF(ISNUMBER(SEARCH(AO$1,$D976)),"T","")</f>
        <v/>
      </c>
      <c r="AP976" t="str">
        <f>IF(ISNUMBER(SEARCH(AP$1,$D976)),"T","")</f>
        <v>T</v>
      </c>
      <c r="AQ976" t="str">
        <f>IF(ISNUMBER(SEARCH(AQ$1,$D976)),"T","")</f>
        <v/>
      </c>
      <c r="AR976" t="str">
        <f>IF(ISNUMBER(SEARCH(AR$1,$D976)),"T","")</f>
        <v/>
      </c>
      <c r="AS976" t="str">
        <f>IF(ISNUMBER(SEARCH(AS$1,$D976)),"T","")</f>
        <v/>
      </c>
      <c r="AT976" t="str">
        <f>IF(ISNUMBER(SEARCH(AT$1,$D976)),"T","")</f>
        <v/>
      </c>
      <c r="AU976" t="str">
        <f>IF(ISNUMBER(SEARCH(AU$1,$D976)),"T","")</f>
        <v/>
      </c>
      <c r="AV976" t="str">
        <f>IF(ISNUMBER(SEARCH(AV$1,$D976)),"T","")</f>
        <v/>
      </c>
    </row>
    <row r="977" spans="1:48" x14ac:dyDescent="0.85">
      <c r="A977">
        <v>292</v>
      </c>
      <c r="B977" t="s">
        <v>675</v>
      </c>
      <c r="C977" t="s">
        <v>677</v>
      </c>
      <c r="D977" t="s">
        <v>676</v>
      </c>
      <c r="E977">
        <v>3</v>
      </c>
      <c r="F977">
        <v>1</v>
      </c>
      <c r="G977">
        <v>90</v>
      </c>
      <c r="H977">
        <v>45</v>
      </c>
      <c r="I977">
        <v>30</v>
      </c>
      <c r="J977">
        <v>30</v>
      </c>
      <c r="K977">
        <v>40</v>
      </c>
      <c r="L977">
        <f>MAX(G977,I977)</f>
        <v>90</v>
      </c>
      <c r="M977">
        <f>MIN(H977,J977)</f>
        <v>30</v>
      </c>
      <c r="N977" s="1">
        <f>(F977*2+31)/2+60</f>
        <v>76.5</v>
      </c>
      <c r="O977" s="1">
        <f>(L977*2+31)/2+5</f>
        <v>110.5</v>
      </c>
      <c r="P977" s="1">
        <f>(M977*2+31)/2+5</f>
        <v>50.5</v>
      </c>
      <c r="Q977" s="1">
        <f>N977*P977</f>
        <v>3863.25</v>
      </c>
      <c r="R977" s="1">
        <f>((H977*2+31)/2+5)*N977</f>
        <v>5010.75</v>
      </c>
      <c r="S977" s="1">
        <f>((J977*2+31)/2+5)*N977</f>
        <v>3863.25</v>
      </c>
      <c r="T977" s="1">
        <v>82.972167582176155</v>
      </c>
      <c r="U977" s="1">
        <f>IF(T977&lt;200, 0, T977)</f>
        <v>0</v>
      </c>
      <c r="V977" s="5">
        <f>U977*O977</f>
        <v>0</v>
      </c>
      <c r="W977" s="2">
        <f>Q977/(constants!$B$1 * constants!$B$2 * (110/250) * AVERAGE(0.8, 1) * 1.5)</f>
        <v>0.59189510314303762</v>
      </c>
      <c r="X977" s="3">
        <v>9.0722163816180923E-2</v>
      </c>
      <c r="Y977" s="1">
        <f>(W977+X977)*O977</f>
        <v>75.429207998993647</v>
      </c>
      <c r="Z977" s="7">
        <v>1.1000000000000001</v>
      </c>
      <c r="AA977" s="7">
        <v>1</v>
      </c>
      <c r="AB977" s="1">
        <f>Y977*Z977*AA977</f>
        <v>82.972128798893024</v>
      </c>
      <c r="AC977" t="str">
        <f>CONCATENATE("https://wiki.52poke.com/wiki/", B977)</f>
        <v>https://wiki.52poke.com/wiki/脱壳忍者</v>
      </c>
      <c r="AD977" s="6">
        <f>(T977-AB977)^2</f>
        <v>1.5041430504024985E-9</v>
      </c>
      <c r="AE977" t="str">
        <f>IF(ISNUMBER(SEARCH(AE$1,$D977)),"T","")</f>
        <v/>
      </c>
      <c r="AF977" t="str">
        <f>IF(ISNUMBER(SEARCH(AF$1,$D977)),"T","")</f>
        <v/>
      </c>
      <c r="AG977" t="str">
        <f>IF(ISNUMBER(SEARCH(AG$1,$D977)),"T","")</f>
        <v/>
      </c>
      <c r="AH977" t="str">
        <f>IF(ISNUMBER(SEARCH(AH$1,$D977)),"T","")</f>
        <v/>
      </c>
      <c r="AI977" t="str">
        <f>IF(ISNUMBER(SEARCH(AI$1,$D977)),"T","")</f>
        <v/>
      </c>
      <c r="AJ977" t="str">
        <f>IF(ISNUMBER(SEARCH(AJ$1,$D977)),"T","")</f>
        <v/>
      </c>
      <c r="AK977" t="str">
        <f>IF(ISNUMBER(SEARCH(AK$1,$D977)),"T","")</f>
        <v/>
      </c>
      <c r="AL977" t="str">
        <f>IF(ISNUMBER(SEARCH(AL$1,$D977)),"T","")</f>
        <v/>
      </c>
      <c r="AM977" t="str">
        <f>IF(ISNUMBER(SEARCH(AM$1,$D977)),"T","")</f>
        <v/>
      </c>
      <c r="AN977" t="str">
        <f>IF(ISNUMBER(SEARCH(AN$1,$D977)),"T","")</f>
        <v/>
      </c>
      <c r="AO977" t="str">
        <f>IF(ISNUMBER(SEARCH(AO$1,$D977)),"T","")</f>
        <v/>
      </c>
      <c r="AP977" t="str">
        <f>IF(ISNUMBER(SEARCH(AP$1,$D977)),"T","")</f>
        <v>T</v>
      </c>
      <c r="AQ977" t="str">
        <f>IF(ISNUMBER(SEARCH(AQ$1,$D977)),"T","")</f>
        <v/>
      </c>
      <c r="AR977" t="str">
        <f>IF(ISNUMBER(SEARCH(AR$1,$D977)),"T","")</f>
        <v>T</v>
      </c>
      <c r="AS977" t="str">
        <f>IF(ISNUMBER(SEARCH(AS$1,$D977)),"T","")</f>
        <v/>
      </c>
      <c r="AT977" t="str">
        <f>IF(ISNUMBER(SEARCH(AT$1,$D977)),"T","")</f>
        <v/>
      </c>
      <c r="AU977" t="str">
        <f>IF(ISNUMBER(SEARCH(AU$1,$D977)),"T","")</f>
        <v/>
      </c>
      <c r="AV977" t="str">
        <f>IF(ISNUMBER(SEARCH(AV$1,$D977)),"T","")</f>
        <v/>
      </c>
    </row>
    <row r="978" spans="1:48" x14ac:dyDescent="0.85">
      <c r="A978">
        <v>90</v>
      </c>
      <c r="B978" t="s">
        <v>221</v>
      </c>
      <c r="C978" t="s">
        <v>222</v>
      </c>
      <c r="D978" t="s">
        <v>25</v>
      </c>
      <c r="E978">
        <v>1</v>
      </c>
      <c r="F978">
        <v>30</v>
      </c>
      <c r="G978">
        <v>65</v>
      </c>
      <c r="H978">
        <v>100</v>
      </c>
      <c r="I978">
        <v>45</v>
      </c>
      <c r="J978">
        <v>25</v>
      </c>
      <c r="K978">
        <v>40</v>
      </c>
      <c r="L978">
        <f>MAX(G978,I978)</f>
        <v>65</v>
      </c>
      <c r="M978">
        <f>MIN(H978,J978)</f>
        <v>25</v>
      </c>
      <c r="N978" s="1">
        <f>(F978*2+31)/2+60</f>
        <v>105.5</v>
      </c>
      <c r="O978" s="1">
        <f>(L978*2+31)/2+5</f>
        <v>85.5</v>
      </c>
      <c r="P978" s="1">
        <f>(M978*2+31)/2+5</f>
        <v>45.5</v>
      </c>
      <c r="Q978" s="1">
        <f>N978*P978</f>
        <v>4800.25</v>
      </c>
      <c r="R978" s="1">
        <f>((H978*2+31)/2+5)*N978</f>
        <v>12712.75</v>
      </c>
      <c r="S978" s="1">
        <f>((J978*2+31)/2+5)*N978</f>
        <v>4800.25</v>
      </c>
      <c r="T978" s="1">
        <v>78.192220028116893</v>
      </c>
      <c r="U978" s="1">
        <f>IF(T978&lt;200, 0, T978)</f>
        <v>0</v>
      </c>
      <c r="V978" s="5">
        <f>U978*O978</f>
        <v>0</v>
      </c>
      <c r="W978" s="2">
        <f>Q978/(constants!$B$1 * constants!$B$2 * (110/250) * AVERAGE(0.8, 1) * 1.5)</f>
        <v>0.73545446679929238</v>
      </c>
      <c r="X978" s="3">
        <v>9.5935036028400367E-2</v>
      </c>
      <c r="Y978" s="1">
        <f>(W978+X978)*O978</f>
        <v>71.083802491767727</v>
      </c>
      <c r="Z978" s="7">
        <v>1.1000000000000001</v>
      </c>
      <c r="AA978" s="7">
        <v>1</v>
      </c>
      <c r="AB978" s="1">
        <f>Y978*Z978*AA978</f>
        <v>78.192182740944503</v>
      </c>
      <c r="AC978" t="str">
        <f>CONCATENATE("https://wiki.52poke.com/wiki/", B978)</f>
        <v>https://wiki.52poke.com/wiki/大舌贝</v>
      </c>
      <c r="AD978" s="6">
        <f>(T978-AB978)^2</f>
        <v>1.3903332248199948E-9</v>
      </c>
      <c r="AE978" t="str">
        <f>IF(ISNUMBER(SEARCH(AE$1,$D978)),"T","")</f>
        <v/>
      </c>
      <c r="AF978" t="str">
        <f>IF(ISNUMBER(SEARCH(AF$1,$D978)),"T","")</f>
        <v/>
      </c>
      <c r="AG978" t="str">
        <f>IF(ISNUMBER(SEARCH(AG$1,$D978)),"T","")</f>
        <v>T</v>
      </c>
      <c r="AH978" t="str">
        <f>IF(ISNUMBER(SEARCH(AH$1,$D978)),"T","")</f>
        <v/>
      </c>
      <c r="AI978" t="str">
        <f>IF(ISNUMBER(SEARCH(AI$1,$D978)),"T","")</f>
        <v/>
      </c>
      <c r="AJ978" t="str">
        <f>IF(ISNUMBER(SEARCH(AJ$1,$D978)),"T","")</f>
        <v/>
      </c>
      <c r="AK978" t="str">
        <f>IF(ISNUMBER(SEARCH(AK$1,$D978)),"T","")</f>
        <v/>
      </c>
      <c r="AL978" t="str">
        <f>IF(ISNUMBER(SEARCH(AL$1,$D978)),"T","")</f>
        <v/>
      </c>
      <c r="AM978" t="str">
        <f>IF(ISNUMBER(SEARCH(AM$1,$D978)),"T","")</f>
        <v/>
      </c>
      <c r="AN978" t="str">
        <f>IF(ISNUMBER(SEARCH(AN$1,$D978)),"T","")</f>
        <v/>
      </c>
      <c r="AO978" t="str">
        <f>IF(ISNUMBER(SEARCH(AO$1,$D978)),"T","")</f>
        <v/>
      </c>
      <c r="AP978" t="str">
        <f>IF(ISNUMBER(SEARCH(AP$1,$D978)),"T","")</f>
        <v/>
      </c>
      <c r="AQ978" t="str">
        <f>IF(ISNUMBER(SEARCH(AQ$1,$D978)),"T","")</f>
        <v/>
      </c>
      <c r="AR978" t="str">
        <f>IF(ISNUMBER(SEARCH(AR$1,$D978)),"T","")</f>
        <v/>
      </c>
      <c r="AS978" t="str">
        <f>IF(ISNUMBER(SEARCH(AS$1,$D978)),"T","")</f>
        <v/>
      </c>
      <c r="AT978" t="str">
        <f>IF(ISNUMBER(SEARCH(AT$1,$D978)),"T","")</f>
        <v/>
      </c>
      <c r="AU978" t="str">
        <f>IF(ISNUMBER(SEARCH(AU$1,$D978)),"T","")</f>
        <v/>
      </c>
      <c r="AV978" t="str">
        <f>IF(ISNUMBER(SEARCH(AV$1,$D978)),"T","")</f>
        <v/>
      </c>
    </row>
    <row r="979" spans="1:48" x14ac:dyDescent="0.85">
      <c r="A979">
        <v>837</v>
      </c>
      <c r="B979" t="s">
        <v>1852</v>
      </c>
      <c r="C979" t="s">
        <v>1853</v>
      </c>
      <c r="D979" t="s">
        <v>437</v>
      </c>
      <c r="E979">
        <v>8</v>
      </c>
      <c r="F979">
        <v>30</v>
      </c>
      <c r="G979">
        <v>40</v>
      </c>
      <c r="H979">
        <v>50</v>
      </c>
      <c r="I979">
        <v>40</v>
      </c>
      <c r="J979">
        <v>50</v>
      </c>
      <c r="K979">
        <v>30</v>
      </c>
      <c r="L979">
        <f>MAX(G979,I979)</f>
        <v>40</v>
      </c>
      <c r="M979">
        <f>MIN(H979,J979)</f>
        <v>50</v>
      </c>
      <c r="N979" s="1">
        <f>(F979*2+31)/2+60</f>
        <v>105.5</v>
      </c>
      <c r="O979" s="1">
        <f>(L979*2+31)/2+5</f>
        <v>60.5</v>
      </c>
      <c r="P979" s="1">
        <f>(M979*2+31)/2+5</f>
        <v>70.5</v>
      </c>
      <c r="Q979" s="1">
        <f>N979*P979</f>
        <v>7437.75</v>
      </c>
      <c r="R979" s="1">
        <f>((H979*2+31)/2+5)*N979</f>
        <v>7437.75</v>
      </c>
      <c r="S979" s="1">
        <f>((J979*2+31)/2+5)*N979</f>
        <v>7437.75</v>
      </c>
      <c r="T979" s="1">
        <v>77.85139347815354</v>
      </c>
      <c r="U979" s="1">
        <f>IF(T979&lt;200, 0, T979)</f>
        <v>0</v>
      </c>
      <c r="V979" s="5">
        <f>U979*O979</f>
        <v>0</v>
      </c>
      <c r="W979" s="2">
        <f>Q979/(constants!$B$1 * constants!$B$2 * (110/250) * AVERAGE(0.8, 1) * 1.5)</f>
        <v>1.1395503276780246</v>
      </c>
      <c r="X979" s="3">
        <v>3.0267141843994705E-2</v>
      </c>
      <c r="Y979" s="1">
        <f>(W979+X979)*O979</f>
        <v>70.773956906082162</v>
      </c>
      <c r="Z979" s="7">
        <v>1.1000000000000001</v>
      </c>
      <c r="AA979" s="7">
        <v>1</v>
      </c>
      <c r="AB979" s="1">
        <f>Y979*Z979*AA979</f>
        <v>77.85135259669039</v>
      </c>
      <c r="AC979" t="str">
        <f>CONCATENATE("https://wiki.52poke.com/wiki/", B979)</f>
        <v>https://wiki.52poke.com/wiki/小炭仔</v>
      </c>
      <c r="AD979" s="6">
        <f>(T979-AB979)^2</f>
        <v>1.6712940292720874E-9</v>
      </c>
      <c r="AE979" t="str">
        <f>IF(ISNUMBER(SEARCH(AE$1,$D979)),"T","")</f>
        <v/>
      </c>
      <c r="AF979" t="str">
        <f>IF(ISNUMBER(SEARCH(AF$1,$D979)),"T","")</f>
        <v/>
      </c>
      <c r="AG979" t="str">
        <f>IF(ISNUMBER(SEARCH(AG$1,$D979)),"T","")</f>
        <v/>
      </c>
      <c r="AH979" t="str">
        <f>IF(ISNUMBER(SEARCH(AH$1,$D979)),"T","")</f>
        <v/>
      </c>
      <c r="AI979" t="str">
        <f>IF(ISNUMBER(SEARCH(AI$1,$D979)),"T","")</f>
        <v/>
      </c>
      <c r="AJ979" t="str">
        <f>IF(ISNUMBER(SEARCH(AJ$1,$D979)),"T","")</f>
        <v/>
      </c>
      <c r="AK979" t="str">
        <f>IF(ISNUMBER(SEARCH(AK$1,$D979)),"T","")</f>
        <v/>
      </c>
      <c r="AL979" t="str">
        <f>IF(ISNUMBER(SEARCH(AL$1,$D979)),"T","")</f>
        <v/>
      </c>
      <c r="AM979" t="str">
        <f>IF(ISNUMBER(SEARCH(AM$1,$D979)),"T","")</f>
        <v/>
      </c>
      <c r="AN979" t="str">
        <f>IF(ISNUMBER(SEARCH(AN$1,$D979)),"T","")</f>
        <v/>
      </c>
      <c r="AO979" t="str">
        <f>IF(ISNUMBER(SEARCH(AO$1,$D979)),"T","")</f>
        <v/>
      </c>
      <c r="AP979" t="str">
        <f>IF(ISNUMBER(SEARCH(AP$1,$D979)),"T","")</f>
        <v/>
      </c>
      <c r="AQ979" t="str">
        <f>IF(ISNUMBER(SEARCH(AQ$1,$D979)),"T","")</f>
        <v>T</v>
      </c>
      <c r="AR979" t="str">
        <f>IF(ISNUMBER(SEARCH(AR$1,$D979)),"T","")</f>
        <v/>
      </c>
      <c r="AS979" t="str">
        <f>IF(ISNUMBER(SEARCH(AS$1,$D979)),"T","")</f>
        <v/>
      </c>
      <c r="AT979" t="str">
        <f>IF(ISNUMBER(SEARCH(AT$1,$D979)),"T","")</f>
        <v/>
      </c>
      <c r="AU979" t="str">
        <f>IF(ISNUMBER(SEARCH(AU$1,$D979)),"T","")</f>
        <v/>
      </c>
      <c r="AV979" t="str">
        <f>IF(ISNUMBER(SEARCH(AV$1,$D979)),"T","")</f>
        <v/>
      </c>
    </row>
    <row r="980" spans="1:48" x14ac:dyDescent="0.85">
      <c r="A980">
        <v>921</v>
      </c>
      <c r="B980" t="s">
        <v>2034</v>
      </c>
      <c r="C980" t="s">
        <v>2035</v>
      </c>
      <c r="D980" t="s">
        <v>68</v>
      </c>
      <c r="E980">
        <v>9</v>
      </c>
      <c r="F980">
        <v>45</v>
      </c>
      <c r="G980">
        <v>50</v>
      </c>
      <c r="H980">
        <v>20</v>
      </c>
      <c r="I980">
        <v>40</v>
      </c>
      <c r="J980">
        <v>25</v>
      </c>
      <c r="K980">
        <v>60</v>
      </c>
      <c r="L980">
        <f>MAX(G980,I980)</f>
        <v>50</v>
      </c>
      <c r="M980">
        <f>MIN(H980,J980)</f>
        <v>20</v>
      </c>
      <c r="N980" s="1">
        <f>(F980*2+31)/2+60</f>
        <v>120.5</v>
      </c>
      <c r="O980" s="1">
        <f>(L980*2+31)/2+5</f>
        <v>70.5</v>
      </c>
      <c r="P980" s="1">
        <f>(M980*2+31)/2+5</f>
        <v>40.5</v>
      </c>
      <c r="Q980" s="1">
        <f>N980*P980</f>
        <v>4880.25</v>
      </c>
      <c r="R980" s="1">
        <f>((H980*2+31)/2+5)*N980</f>
        <v>4880.25</v>
      </c>
      <c r="S980" s="1">
        <f>((J980*2+31)/2+5)*N980</f>
        <v>5482.75</v>
      </c>
      <c r="T980" s="1">
        <v>76.5408369674997</v>
      </c>
      <c r="U980" s="1">
        <f>IF(T980&lt;200, 0, T980)</f>
        <v>0</v>
      </c>
      <c r="V980" s="5">
        <f>U980*O980</f>
        <v>0</v>
      </c>
      <c r="W980" s="2">
        <f>Q980/(constants!$B$1 * constants!$B$2 * (110/250) * AVERAGE(0.8, 1) * 1.5)</f>
        <v>0.74771140286386062</v>
      </c>
      <c r="X980" s="3">
        <v>0.23927513110824949</v>
      </c>
      <c r="Y980" s="1">
        <f>(W980+X980)*O980</f>
        <v>69.582550645033763</v>
      </c>
      <c r="Z980" s="7">
        <v>1.1000000000000001</v>
      </c>
      <c r="AA980" s="7">
        <v>1</v>
      </c>
      <c r="AB980" s="1">
        <f>Y980*Z980*AA980</f>
        <v>76.540805709537139</v>
      </c>
      <c r="AC980" t="str">
        <f>CONCATENATE("https://wiki.52poke.com/wiki/", B980)</f>
        <v>https://wiki.52poke.com/wiki/布拨</v>
      </c>
      <c r="AD980" s="6">
        <f>(T980-AB980)^2</f>
        <v>9.7706022349152263E-10</v>
      </c>
      <c r="AE980" t="str">
        <f>IF(ISNUMBER(SEARCH(AE$1,$D980)),"T","")</f>
        <v/>
      </c>
      <c r="AF980" t="str">
        <f>IF(ISNUMBER(SEARCH(AF$1,$D980)),"T","")</f>
        <v/>
      </c>
      <c r="AG980" t="str">
        <f>IF(ISNUMBER(SEARCH(AG$1,$D980)),"T","")</f>
        <v/>
      </c>
      <c r="AH980" t="str">
        <f>IF(ISNUMBER(SEARCH(AH$1,$D980)),"T","")</f>
        <v/>
      </c>
      <c r="AI980" t="str">
        <f>IF(ISNUMBER(SEARCH(AI$1,$D980)),"T","")</f>
        <v>T</v>
      </c>
      <c r="AJ980" t="str">
        <f>IF(ISNUMBER(SEARCH(AJ$1,$D980)),"T","")</f>
        <v/>
      </c>
      <c r="AK980" t="str">
        <f>IF(ISNUMBER(SEARCH(AK$1,$D980)),"T","")</f>
        <v/>
      </c>
      <c r="AL980" t="str">
        <f>IF(ISNUMBER(SEARCH(AL$1,$D980)),"T","")</f>
        <v/>
      </c>
      <c r="AM980" t="str">
        <f>IF(ISNUMBER(SEARCH(AM$1,$D980)),"T","")</f>
        <v/>
      </c>
      <c r="AN980" t="str">
        <f>IF(ISNUMBER(SEARCH(AN$1,$D980)),"T","")</f>
        <v/>
      </c>
      <c r="AO980" t="str">
        <f>IF(ISNUMBER(SEARCH(AO$1,$D980)),"T","")</f>
        <v/>
      </c>
      <c r="AP980" t="str">
        <f>IF(ISNUMBER(SEARCH(AP$1,$D980)),"T","")</f>
        <v/>
      </c>
      <c r="AQ980" t="str">
        <f>IF(ISNUMBER(SEARCH(AQ$1,$D980)),"T","")</f>
        <v/>
      </c>
      <c r="AR980" t="str">
        <f>IF(ISNUMBER(SEARCH(AR$1,$D980)),"T","")</f>
        <v/>
      </c>
      <c r="AS980" t="str">
        <f>IF(ISNUMBER(SEARCH(AS$1,$D980)),"T","")</f>
        <v/>
      </c>
      <c r="AT980" t="str">
        <f>IF(ISNUMBER(SEARCH(AT$1,$D980)),"T","")</f>
        <v/>
      </c>
      <c r="AU980" t="str">
        <f>IF(ISNUMBER(SEARCH(AU$1,$D980)),"T","")</f>
        <v/>
      </c>
      <c r="AV980" t="str">
        <f>IF(ISNUMBER(SEARCH(AV$1,$D980)),"T","")</f>
        <v/>
      </c>
    </row>
    <row r="981" spans="1:48" x14ac:dyDescent="0.85">
      <c r="A981">
        <v>163</v>
      </c>
      <c r="B981" t="s">
        <v>389</v>
      </c>
      <c r="C981" t="s">
        <v>390</v>
      </c>
      <c r="D981" t="s">
        <v>47</v>
      </c>
      <c r="E981">
        <v>2</v>
      </c>
      <c r="F981">
        <v>60</v>
      </c>
      <c r="G981">
        <v>30</v>
      </c>
      <c r="H981">
        <v>30</v>
      </c>
      <c r="I981">
        <v>36</v>
      </c>
      <c r="J981">
        <v>56</v>
      </c>
      <c r="K981">
        <v>50</v>
      </c>
      <c r="L981">
        <f>MAX(G981,I981)</f>
        <v>36</v>
      </c>
      <c r="M981">
        <f>MIN(H981,J981)</f>
        <v>30</v>
      </c>
      <c r="N981" s="1">
        <f>(F981*2+31)/2+60</f>
        <v>135.5</v>
      </c>
      <c r="O981" s="1">
        <f>(L981*2+31)/2+5</f>
        <v>56.5</v>
      </c>
      <c r="P981" s="1">
        <f>(M981*2+31)/2+5</f>
        <v>50.5</v>
      </c>
      <c r="Q981" s="1">
        <f>N981*P981</f>
        <v>6842.75</v>
      </c>
      <c r="R981" s="1">
        <f>((H981*2+31)/2+5)*N981</f>
        <v>6842.75</v>
      </c>
      <c r="S981" s="1">
        <f>((J981*2+31)/2+5)*N981</f>
        <v>10365.75</v>
      </c>
      <c r="T981" s="1">
        <v>76.441859559553833</v>
      </c>
      <c r="U981" s="1">
        <f>IF(T981&lt;200, 0, T981)</f>
        <v>0</v>
      </c>
      <c r="V981" s="5">
        <f>U981*O981</f>
        <v>0</v>
      </c>
      <c r="W981" s="2">
        <f>Q981/(constants!$B$1 * constants!$B$2 * (110/250) * AVERAGE(0.8, 1) * 1.5)</f>
        <v>1.0483893656977987</v>
      </c>
      <c r="X981" s="3">
        <v>0.18156758418440866</v>
      </c>
      <c r="Y981" s="1">
        <f>(W981+X981)*O981</f>
        <v>69.492567668344719</v>
      </c>
      <c r="Z981" s="7">
        <v>1.1000000000000001</v>
      </c>
      <c r="AA981" s="7">
        <v>1</v>
      </c>
      <c r="AB981" s="1">
        <f>Y981*Z981*AA981</f>
        <v>76.4418244351792</v>
      </c>
      <c r="AC981" t="str">
        <f>CONCATENATE("https://wiki.52poke.com/wiki/", B981)</f>
        <v>https://wiki.52poke.com/wiki/咕咕</v>
      </c>
      <c r="AD981" s="6">
        <f>(T981-AB981)^2</f>
        <v>1.2337216934092409E-9</v>
      </c>
      <c r="AE981" t="str">
        <f>IF(ISNUMBER(SEARCH(AE$1,$D981)),"T","")</f>
        <v>T</v>
      </c>
      <c r="AF981" t="str">
        <f>IF(ISNUMBER(SEARCH(AF$1,$D981)),"T","")</f>
        <v/>
      </c>
      <c r="AG981" t="str">
        <f>IF(ISNUMBER(SEARCH(AG$1,$D981)),"T","")</f>
        <v/>
      </c>
      <c r="AH981" t="str">
        <f>IF(ISNUMBER(SEARCH(AH$1,$D981)),"T","")</f>
        <v/>
      </c>
      <c r="AI981" t="str">
        <f>IF(ISNUMBER(SEARCH(AI$1,$D981)),"T","")</f>
        <v/>
      </c>
      <c r="AJ981" t="str">
        <f>IF(ISNUMBER(SEARCH(AJ$1,$D981)),"T","")</f>
        <v/>
      </c>
      <c r="AK981" t="str">
        <f>IF(ISNUMBER(SEARCH(AK$1,$D981)),"T","")</f>
        <v/>
      </c>
      <c r="AL981" t="str">
        <f>IF(ISNUMBER(SEARCH(AL$1,$D981)),"T","")</f>
        <v/>
      </c>
      <c r="AM981" t="str">
        <f>IF(ISNUMBER(SEARCH(AM$1,$D981)),"T","")</f>
        <v/>
      </c>
      <c r="AN981" t="str">
        <f>IF(ISNUMBER(SEARCH(AN$1,$D981)),"T","")</f>
        <v>T</v>
      </c>
      <c r="AO981" t="str">
        <f>IF(ISNUMBER(SEARCH(AO$1,$D981)),"T","")</f>
        <v/>
      </c>
      <c r="AP981" t="str">
        <f>IF(ISNUMBER(SEARCH(AP$1,$D981)),"T","")</f>
        <v/>
      </c>
      <c r="AQ981" t="str">
        <f>IF(ISNUMBER(SEARCH(AQ$1,$D981)),"T","")</f>
        <v/>
      </c>
      <c r="AR981" t="str">
        <f>IF(ISNUMBER(SEARCH(AR$1,$D981)),"T","")</f>
        <v/>
      </c>
      <c r="AS981" t="str">
        <f>IF(ISNUMBER(SEARCH(AS$1,$D981)),"T","")</f>
        <v/>
      </c>
      <c r="AT981" t="str">
        <f>IF(ISNUMBER(SEARCH(AT$1,$D981)),"T","")</f>
        <v/>
      </c>
      <c r="AU981" t="str">
        <f>IF(ISNUMBER(SEARCH(AU$1,$D981)),"T","")</f>
        <v/>
      </c>
      <c r="AV981" t="str">
        <f>IF(ISNUMBER(SEARCH(AV$1,$D981)),"T","")</f>
        <v/>
      </c>
    </row>
    <row r="982" spans="1:48" x14ac:dyDescent="0.85">
      <c r="A982">
        <v>261</v>
      </c>
      <c r="B982" t="s">
        <v>608</v>
      </c>
      <c r="C982" t="s">
        <v>609</v>
      </c>
      <c r="D982" t="s">
        <v>136</v>
      </c>
      <c r="E982">
        <v>3</v>
      </c>
      <c r="F982">
        <v>35</v>
      </c>
      <c r="G982">
        <v>55</v>
      </c>
      <c r="H982">
        <v>35</v>
      </c>
      <c r="I982">
        <v>30</v>
      </c>
      <c r="J982">
        <v>30</v>
      </c>
      <c r="K982">
        <v>35</v>
      </c>
      <c r="L982">
        <f>MAX(G982,I982)</f>
        <v>55</v>
      </c>
      <c r="M982">
        <f>MIN(H982,J982)</f>
        <v>30</v>
      </c>
      <c r="N982" s="1">
        <f>(F982*2+31)/2+60</f>
        <v>110.5</v>
      </c>
      <c r="O982" s="1">
        <f>(L982*2+31)/2+5</f>
        <v>75.5</v>
      </c>
      <c r="P982" s="1">
        <f>(M982*2+31)/2+5</f>
        <v>50.5</v>
      </c>
      <c r="Q982" s="1">
        <f>N982*P982</f>
        <v>5580.25</v>
      </c>
      <c r="R982" s="1">
        <f>((H982*2+31)/2+5)*N982</f>
        <v>6132.75</v>
      </c>
      <c r="S982" s="1">
        <f>((J982*2+31)/2+5)*N982</f>
        <v>5580.25</v>
      </c>
      <c r="T982" s="1">
        <v>76.417873870325337</v>
      </c>
      <c r="U982" s="1">
        <f>IF(T982&lt;200, 0, T982)</f>
        <v>0</v>
      </c>
      <c r="V982" s="5">
        <f>U982*O982</f>
        <v>0</v>
      </c>
      <c r="W982" s="2">
        <f>Q982/(constants!$B$1 * constants!$B$2 * (110/250) * AVERAGE(0.8, 1) * 1.5)</f>
        <v>0.85495959342883221</v>
      </c>
      <c r="X982" s="3">
        <v>6.5182918238997023E-2</v>
      </c>
      <c r="Y982" s="1">
        <f>(W982+X982)*O982</f>
        <v>69.470759630921108</v>
      </c>
      <c r="Z982" s="7">
        <v>1.1000000000000001</v>
      </c>
      <c r="AA982" s="7">
        <v>1</v>
      </c>
      <c r="AB982" s="1">
        <f>Y982*Z982*AA982</f>
        <v>76.417835594013226</v>
      </c>
      <c r="AC982" t="str">
        <f>CONCATENATE("https://wiki.52poke.com/wiki/", B982)</f>
        <v>https://wiki.52poke.com/wiki/土狼犬</v>
      </c>
      <c r="AD982" s="6">
        <f>(T982-AB982)^2</f>
        <v>1.4650760688150068E-9</v>
      </c>
      <c r="AE982" t="str">
        <f>IF(ISNUMBER(SEARCH(AE$1,$D982)),"T","")</f>
        <v/>
      </c>
      <c r="AF982" t="str">
        <f>IF(ISNUMBER(SEARCH(AF$1,$D982)),"T","")</f>
        <v/>
      </c>
      <c r="AG982" t="str">
        <f>IF(ISNUMBER(SEARCH(AG$1,$D982)),"T","")</f>
        <v/>
      </c>
      <c r="AH982" t="str">
        <f>IF(ISNUMBER(SEARCH(AH$1,$D982)),"T","")</f>
        <v/>
      </c>
      <c r="AI982" t="str">
        <f>IF(ISNUMBER(SEARCH(AI$1,$D982)),"T","")</f>
        <v/>
      </c>
      <c r="AJ982" t="str">
        <f>IF(ISNUMBER(SEARCH(AJ$1,$D982)),"T","")</f>
        <v/>
      </c>
      <c r="AK982" t="str">
        <f>IF(ISNUMBER(SEARCH(AK$1,$D982)),"T","")</f>
        <v/>
      </c>
      <c r="AL982" t="str">
        <f>IF(ISNUMBER(SEARCH(AL$1,$D982)),"T","")</f>
        <v/>
      </c>
      <c r="AM982" t="str">
        <f>IF(ISNUMBER(SEARCH(AM$1,$D982)),"T","")</f>
        <v/>
      </c>
      <c r="AN982" t="str">
        <f>IF(ISNUMBER(SEARCH(AN$1,$D982)),"T","")</f>
        <v/>
      </c>
      <c r="AO982" t="str">
        <f>IF(ISNUMBER(SEARCH(AO$1,$D982)),"T","")</f>
        <v/>
      </c>
      <c r="AP982" t="str">
        <f>IF(ISNUMBER(SEARCH(AP$1,$D982)),"T","")</f>
        <v/>
      </c>
      <c r="AQ982" t="str">
        <f>IF(ISNUMBER(SEARCH(AQ$1,$D982)),"T","")</f>
        <v/>
      </c>
      <c r="AR982" t="str">
        <f>IF(ISNUMBER(SEARCH(AR$1,$D982)),"T","")</f>
        <v/>
      </c>
      <c r="AS982" t="str">
        <f>IF(ISNUMBER(SEARCH(AS$1,$D982)),"T","")</f>
        <v/>
      </c>
      <c r="AT982" t="str">
        <f>IF(ISNUMBER(SEARCH(AT$1,$D982)),"T","")</f>
        <v>T</v>
      </c>
      <c r="AU982" t="str">
        <f>IF(ISNUMBER(SEARCH(AU$1,$D982)),"T","")</f>
        <v/>
      </c>
      <c r="AV982" t="str">
        <f>IF(ISNUMBER(SEARCH(AV$1,$D982)),"T","")</f>
        <v/>
      </c>
    </row>
    <row r="983" spans="1:48" x14ac:dyDescent="0.85">
      <c r="A983">
        <v>415</v>
      </c>
      <c r="B983" t="s">
        <v>940</v>
      </c>
      <c r="C983" t="s">
        <v>941</v>
      </c>
      <c r="D983" t="s">
        <v>37</v>
      </c>
      <c r="E983">
        <v>4</v>
      </c>
      <c r="F983">
        <v>30</v>
      </c>
      <c r="G983">
        <v>30</v>
      </c>
      <c r="H983">
        <v>42</v>
      </c>
      <c r="I983">
        <v>30</v>
      </c>
      <c r="J983">
        <v>42</v>
      </c>
      <c r="K983">
        <v>70</v>
      </c>
      <c r="L983">
        <f>MAX(G983,I983)</f>
        <v>30</v>
      </c>
      <c r="M983">
        <f>MIN(H983,J983)</f>
        <v>42</v>
      </c>
      <c r="N983" s="1">
        <f>(F983*2+31)/2+60</f>
        <v>105.5</v>
      </c>
      <c r="O983" s="1">
        <f>(L983*2+31)/2+5</f>
        <v>50.5</v>
      </c>
      <c r="P983" s="1">
        <f>(M983*2+31)/2+5</f>
        <v>62.5</v>
      </c>
      <c r="Q983" s="1">
        <f>N983*P983</f>
        <v>6593.75</v>
      </c>
      <c r="R983" s="1">
        <f>((H983*2+31)/2+5)*N983</f>
        <v>6593.75</v>
      </c>
      <c r="S983" s="1">
        <f>((J983*2+31)/2+5)*N983</f>
        <v>6593.75</v>
      </c>
      <c r="T983" s="1">
        <v>76.17112296201914</v>
      </c>
      <c r="U983" s="1">
        <f>IF(T983&lt;200, 0, T983)</f>
        <v>0</v>
      </c>
      <c r="V983" s="5">
        <f>U983*O983</f>
        <v>0</v>
      </c>
      <c r="W983" s="2">
        <f>Q983/(constants!$B$1 * constants!$B$2 * (110/250) * AVERAGE(0.8, 1) * 1.5)</f>
        <v>1.0102396521968302</v>
      </c>
      <c r="X983" s="3">
        <v>0.3609771382635093</v>
      </c>
      <c r="Y983" s="1">
        <f>(W983+X983)*O983</f>
        <v>69.246447918247142</v>
      </c>
      <c r="Z983" s="7">
        <v>1.1000000000000001</v>
      </c>
      <c r="AA983" s="7">
        <v>1</v>
      </c>
      <c r="AB983" s="1">
        <f>Y983*Z983*AA983</f>
        <v>76.171092710071861</v>
      </c>
      <c r="AC983" t="str">
        <f>CONCATENATE("https://wiki.52poke.com/wiki/", B983)</f>
        <v>https://wiki.52poke.com/wiki/三蜜蜂</v>
      </c>
      <c r="AD983" s="6">
        <f>(T983-AB983)^2</f>
        <v>9.1518031421255507E-10</v>
      </c>
      <c r="AE983" t="str">
        <f>IF(ISNUMBER(SEARCH(AE$1,$D983)),"T","")</f>
        <v/>
      </c>
      <c r="AF983" t="str">
        <f>IF(ISNUMBER(SEARCH(AF$1,$D983)),"T","")</f>
        <v/>
      </c>
      <c r="AG983" t="str">
        <f>IF(ISNUMBER(SEARCH(AG$1,$D983)),"T","")</f>
        <v/>
      </c>
      <c r="AH983" t="str">
        <f>IF(ISNUMBER(SEARCH(AH$1,$D983)),"T","")</f>
        <v/>
      </c>
      <c r="AI983" t="str">
        <f>IF(ISNUMBER(SEARCH(AI$1,$D983)),"T","")</f>
        <v/>
      </c>
      <c r="AJ983" t="str">
        <f>IF(ISNUMBER(SEARCH(AJ$1,$D983)),"T","")</f>
        <v/>
      </c>
      <c r="AK983" t="str">
        <f>IF(ISNUMBER(SEARCH(AK$1,$D983)),"T","")</f>
        <v/>
      </c>
      <c r="AL983" t="str">
        <f>IF(ISNUMBER(SEARCH(AL$1,$D983)),"T","")</f>
        <v/>
      </c>
      <c r="AM983" t="str">
        <f>IF(ISNUMBER(SEARCH(AM$1,$D983)),"T","")</f>
        <v/>
      </c>
      <c r="AN983" t="str">
        <f>IF(ISNUMBER(SEARCH(AN$1,$D983)),"T","")</f>
        <v>T</v>
      </c>
      <c r="AO983" t="str">
        <f>IF(ISNUMBER(SEARCH(AO$1,$D983)),"T","")</f>
        <v/>
      </c>
      <c r="AP983" t="str">
        <f>IF(ISNUMBER(SEARCH(AP$1,$D983)),"T","")</f>
        <v>T</v>
      </c>
      <c r="AQ983" t="str">
        <f>IF(ISNUMBER(SEARCH(AQ$1,$D983)),"T","")</f>
        <v/>
      </c>
      <c r="AR983" t="str">
        <f>IF(ISNUMBER(SEARCH(AR$1,$D983)),"T","")</f>
        <v/>
      </c>
      <c r="AS983" t="str">
        <f>IF(ISNUMBER(SEARCH(AS$1,$D983)),"T","")</f>
        <v/>
      </c>
      <c r="AT983" t="str">
        <f>IF(ISNUMBER(SEARCH(AT$1,$D983)),"T","")</f>
        <v/>
      </c>
      <c r="AU983" t="str">
        <f>IF(ISNUMBER(SEARCH(AU$1,$D983)),"T","")</f>
        <v/>
      </c>
      <c r="AV983" t="str">
        <f>IF(ISNUMBER(SEARCH(AV$1,$D983)),"T","")</f>
        <v/>
      </c>
    </row>
    <row r="984" spans="1:48" x14ac:dyDescent="0.85">
      <c r="A984">
        <v>767</v>
      </c>
      <c r="B984" t="s">
        <v>1702</v>
      </c>
      <c r="C984" t="s">
        <v>1703</v>
      </c>
      <c r="D984" t="s">
        <v>655</v>
      </c>
      <c r="E984">
        <v>7</v>
      </c>
      <c r="F984">
        <v>25</v>
      </c>
      <c r="G984">
        <v>35</v>
      </c>
      <c r="H984">
        <v>40</v>
      </c>
      <c r="I984">
        <v>20</v>
      </c>
      <c r="J984">
        <v>30</v>
      </c>
      <c r="K984">
        <v>80</v>
      </c>
      <c r="L984">
        <f>MAX(G984,I984)</f>
        <v>35</v>
      </c>
      <c r="M984">
        <f>MIN(H984,J984)</f>
        <v>30</v>
      </c>
      <c r="N984" s="1">
        <f>(F984*2+31)/2+60</f>
        <v>100.5</v>
      </c>
      <c r="O984" s="1">
        <f>(L984*2+31)/2+5</f>
        <v>55.5</v>
      </c>
      <c r="P984" s="1">
        <f>(M984*2+31)/2+5</f>
        <v>50.5</v>
      </c>
      <c r="Q984" s="1">
        <f>N984*P984</f>
        <v>5075.25</v>
      </c>
      <c r="R984" s="1">
        <f>((H984*2+31)/2+5)*N984</f>
        <v>6080.25</v>
      </c>
      <c r="S984" s="1">
        <f>((J984*2+31)/2+5)*N984</f>
        <v>5075.25</v>
      </c>
      <c r="T984" s="1">
        <v>75.401648848974204</v>
      </c>
      <c r="U984" s="1">
        <f>IF(T984&lt;200, 0, T984)</f>
        <v>0</v>
      </c>
      <c r="V984" s="5">
        <f>U984*O984</f>
        <v>0</v>
      </c>
      <c r="W984" s="2">
        <f>Q984/(constants!$B$1 * constants!$B$2 * (110/250) * AVERAGE(0.8, 1) * 1.5)</f>
        <v>0.7775876845212456</v>
      </c>
      <c r="X984" s="3">
        <v>0.45749213953129442</v>
      </c>
      <c r="Y984" s="1">
        <f>(W984+X984)*O984</f>
        <v>68.546930234915976</v>
      </c>
      <c r="Z984" s="7">
        <v>1.1000000000000001</v>
      </c>
      <c r="AA984" s="7">
        <v>1</v>
      </c>
      <c r="AB984" s="1">
        <f>Y984*Z984*AA984</f>
        <v>75.401623258407582</v>
      </c>
      <c r="AC984" t="str">
        <f>CONCATENATE("https://wiki.52poke.com/wiki/", B984)</f>
        <v>https://wiki.52poke.com/wiki/胆小虫</v>
      </c>
      <c r="AD984" s="6">
        <f>(T984-AB984)^2</f>
        <v>6.5487710004594122E-10</v>
      </c>
      <c r="AE984" t="str">
        <f>IF(ISNUMBER(SEARCH(AE$1,$D984)),"T","")</f>
        <v/>
      </c>
      <c r="AF984" t="str">
        <f>IF(ISNUMBER(SEARCH(AF$1,$D984)),"T","")</f>
        <v/>
      </c>
      <c r="AG984" t="str">
        <f>IF(ISNUMBER(SEARCH(AG$1,$D984)),"T","")</f>
        <v>T</v>
      </c>
      <c r="AH984" t="str">
        <f>IF(ISNUMBER(SEARCH(AH$1,$D984)),"T","")</f>
        <v/>
      </c>
      <c r="AI984" t="str">
        <f>IF(ISNUMBER(SEARCH(AI$1,$D984)),"T","")</f>
        <v/>
      </c>
      <c r="AJ984" t="str">
        <f>IF(ISNUMBER(SEARCH(AJ$1,$D984)),"T","")</f>
        <v/>
      </c>
      <c r="AK984" t="str">
        <f>IF(ISNUMBER(SEARCH(AK$1,$D984)),"T","")</f>
        <v/>
      </c>
      <c r="AL984" t="str">
        <f>IF(ISNUMBER(SEARCH(AL$1,$D984)),"T","")</f>
        <v/>
      </c>
      <c r="AM984" t="str">
        <f>IF(ISNUMBER(SEARCH(AM$1,$D984)),"T","")</f>
        <v/>
      </c>
      <c r="AN984" t="str">
        <f>IF(ISNUMBER(SEARCH(AN$1,$D984)),"T","")</f>
        <v/>
      </c>
      <c r="AO984" t="str">
        <f>IF(ISNUMBER(SEARCH(AO$1,$D984)),"T","")</f>
        <v/>
      </c>
      <c r="AP984" t="str">
        <f>IF(ISNUMBER(SEARCH(AP$1,$D984)),"T","")</f>
        <v>T</v>
      </c>
      <c r="AQ984" t="str">
        <f>IF(ISNUMBER(SEARCH(AQ$1,$D984)),"T","")</f>
        <v/>
      </c>
      <c r="AR984" t="str">
        <f>IF(ISNUMBER(SEARCH(AR$1,$D984)),"T","")</f>
        <v/>
      </c>
      <c r="AS984" t="str">
        <f>IF(ISNUMBER(SEARCH(AS$1,$D984)),"T","")</f>
        <v/>
      </c>
      <c r="AT984" t="str">
        <f>IF(ISNUMBER(SEARCH(AT$1,$D984)),"T","")</f>
        <v/>
      </c>
      <c r="AU984" t="str">
        <f>IF(ISNUMBER(SEARCH(AU$1,$D984)),"T","")</f>
        <v/>
      </c>
      <c r="AV984" t="str">
        <f>IF(ISNUMBER(SEARCH(AV$1,$D984)),"T","")</f>
        <v/>
      </c>
    </row>
    <row r="985" spans="1:48" x14ac:dyDescent="0.85">
      <c r="A985">
        <v>827</v>
      </c>
      <c r="B985" t="s">
        <v>1832</v>
      </c>
      <c r="C985" t="s">
        <v>1833</v>
      </c>
      <c r="D985" t="s">
        <v>136</v>
      </c>
      <c r="E985">
        <v>8</v>
      </c>
      <c r="F985">
        <v>40</v>
      </c>
      <c r="G985">
        <v>28</v>
      </c>
      <c r="H985">
        <v>28</v>
      </c>
      <c r="I985">
        <v>47</v>
      </c>
      <c r="J985">
        <v>52</v>
      </c>
      <c r="K985">
        <v>50</v>
      </c>
      <c r="L985">
        <f>MAX(G985,I985)</f>
        <v>47</v>
      </c>
      <c r="M985">
        <f>MIN(H985,J985)</f>
        <v>28</v>
      </c>
      <c r="N985" s="1">
        <f>(F985*2+31)/2+60</f>
        <v>115.5</v>
      </c>
      <c r="O985" s="1">
        <f>(L985*2+31)/2+5</f>
        <v>67.5</v>
      </c>
      <c r="P985" s="1">
        <f>(M985*2+31)/2+5</f>
        <v>48.5</v>
      </c>
      <c r="Q985" s="1">
        <f>N985*P985</f>
        <v>5601.75</v>
      </c>
      <c r="R985" s="1">
        <f>((H985*2+31)/2+5)*N985</f>
        <v>5601.75</v>
      </c>
      <c r="S985" s="1">
        <f>((J985*2+31)/2+5)*N985</f>
        <v>8373.75</v>
      </c>
      <c r="T985" s="1">
        <v>75.040424077099189</v>
      </c>
      <c r="U985" s="1">
        <f>IF(T985&lt;200, 0, T985)</f>
        <v>0</v>
      </c>
      <c r="V985" s="5">
        <f>U985*O985</f>
        <v>0</v>
      </c>
      <c r="W985" s="2">
        <f>Q985/(constants!$B$1 * constants!$B$2 * (110/250) * AVERAGE(0.8, 1) * 1.5)</f>
        <v>0.85825364499618484</v>
      </c>
      <c r="X985" s="3">
        <v>0.15239133446115927</v>
      </c>
      <c r="Y985" s="1">
        <f>(W985+X985)*O985</f>
        <v>68.218536113370732</v>
      </c>
      <c r="Z985" s="7">
        <v>1.1000000000000001</v>
      </c>
      <c r="AA985" s="7">
        <v>1</v>
      </c>
      <c r="AB985" s="1">
        <f>Y985*Z985*AA985</f>
        <v>75.040389724707808</v>
      </c>
      <c r="AC985" t="str">
        <f>CONCATENATE("https://wiki.52poke.com/wiki/", B985)</f>
        <v>https://wiki.52poke.com/wiki/偷儿狐</v>
      </c>
      <c r="AD985" s="6">
        <f>(T985-AB985)^2</f>
        <v>1.1800867936123651E-9</v>
      </c>
      <c r="AE985" t="str">
        <f>IF(ISNUMBER(SEARCH(AE$1,$D985)),"T","")</f>
        <v/>
      </c>
      <c r="AF985" t="str">
        <f>IF(ISNUMBER(SEARCH(AF$1,$D985)),"T","")</f>
        <v/>
      </c>
      <c r="AG985" t="str">
        <f>IF(ISNUMBER(SEARCH(AG$1,$D985)),"T","")</f>
        <v/>
      </c>
      <c r="AH985" t="str">
        <f>IF(ISNUMBER(SEARCH(AH$1,$D985)),"T","")</f>
        <v/>
      </c>
      <c r="AI985" t="str">
        <f>IF(ISNUMBER(SEARCH(AI$1,$D985)),"T","")</f>
        <v/>
      </c>
      <c r="AJ985" t="str">
        <f>IF(ISNUMBER(SEARCH(AJ$1,$D985)),"T","")</f>
        <v/>
      </c>
      <c r="AK985" t="str">
        <f>IF(ISNUMBER(SEARCH(AK$1,$D985)),"T","")</f>
        <v/>
      </c>
      <c r="AL985" t="str">
        <f>IF(ISNUMBER(SEARCH(AL$1,$D985)),"T","")</f>
        <v/>
      </c>
      <c r="AM985" t="str">
        <f>IF(ISNUMBER(SEARCH(AM$1,$D985)),"T","")</f>
        <v/>
      </c>
      <c r="AN985" t="str">
        <f>IF(ISNUMBER(SEARCH(AN$1,$D985)),"T","")</f>
        <v/>
      </c>
      <c r="AO985" t="str">
        <f>IF(ISNUMBER(SEARCH(AO$1,$D985)),"T","")</f>
        <v/>
      </c>
      <c r="AP985" t="str">
        <f>IF(ISNUMBER(SEARCH(AP$1,$D985)),"T","")</f>
        <v/>
      </c>
      <c r="AQ985" t="str">
        <f>IF(ISNUMBER(SEARCH(AQ$1,$D985)),"T","")</f>
        <v/>
      </c>
      <c r="AR985" t="str">
        <f>IF(ISNUMBER(SEARCH(AR$1,$D985)),"T","")</f>
        <v/>
      </c>
      <c r="AS985" t="str">
        <f>IF(ISNUMBER(SEARCH(AS$1,$D985)),"T","")</f>
        <v/>
      </c>
      <c r="AT985" t="str">
        <f>IF(ISNUMBER(SEARCH(AT$1,$D985)),"T","")</f>
        <v>T</v>
      </c>
      <c r="AU985" t="str">
        <f>IF(ISNUMBER(SEARCH(AU$1,$D985)),"T","")</f>
        <v/>
      </c>
      <c r="AV985" t="str">
        <f>IF(ISNUMBER(SEARCH(AV$1,$D985)),"T","")</f>
        <v/>
      </c>
    </row>
    <row r="986" spans="1:48" x14ac:dyDescent="0.85">
      <c r="A986">
        <v>659</v>
      </c>
      <c r="B986" t="s">
        <v>1464</v>
      </c>
      <c r="C986" t="s">
        <v>1465</v>
      </c>
      <c r="D986" t="s">
        <v>265</v>
      </c>
      <c r="E986">
        <v>6</v>
      </c>
      <c r="F986">
        <v>38</v>
      </c>
      <c r="G986">
        <v>36</v>
      </c>
      <c r="H986">
        <v>38</v>
      </c>
      <c r="I986">
        <v>32</v>
      </c>
      <c r="J986">
        <v>36</v>
      </c>
      <c r="K986">
        <v>57</v>
      </c>
      <c r="L986">
        <f>MAX(G986,I986)</f>
        <v>36</v>
      </c>
      <c r="M986">
        <f>MIN(H986,J986)</f>
        <v>36</v>
      </c>
      <c r="N986" s="1">
        <f>(F986*2+31)/2+60</f>
        <v>113.5</v>
      </c>
      <c r="O986" s="1">
        <f>(L986*2+31)/2+5</f>
        <v>56.5</v>
      </c>
      <c r="P986" s="1">
        <f>(M986*2+31)/2+5</f>
        <v>56.5</v>
      </c>
      <c r="Q986" s="1">
        <f>N986*P986</f>
        <v>6412.75</v>
      </c>
      <c r="R986" s="1">
        <f>((H986*2+31)/2+5)*N986</f>
        <v>6639.75</v>
      </c>
      <c r="S986" s="1">
        <f>((J986*2+31)/2+5)*N986</f>
        <v>6412.75</v>
      </c>
      <c r="T986" s="1">
        <v>74.809416453358239</v>
      </c>
      <c r="U986" s="1">
        <f>IF(T986&lt;200, 0, T986)</f>
        <v>0</v>
      </c>
      <c r="V986" s="5">
        <f>U986*O986</f>
        <v>0</v>
      </c>
      <c r="W986" s="2">
        <f>Q986/(constants!$B$1 * constants!$B$2 * (110/250) * AVERAGE(0.8, 1) * 1.5)</f>
        <v>0.98250833435074481</v>
      </c>
      <c r="X986" s="3">
        <v>0.22118247073706654</v>
      </c>
      <c r="Y986" s="1">
        <f>(W986+X986)*O986</f>
        <v>68.008530487461343</v>
      </c>
      <c r="Z986" s="7">
        <v>1.1000000000000001</v>
      </c>
      <c r="AA986" s="7">
        <v>1</v>
      </c>
      <c r="AB986" s="1">
        <f>Y986*Z986*AA986</f>
        <v>74.809383536207477</v>
      </c>
      <c r="AC986" t="str">
        <f>CONCATENATE("https://wiki.52poke.com/wiki/", B986)</f>
        <v>https://wiki.52poke.com/wiki/掘掘兔</v>
      </c>
      <c r="AD986" s="6">
        <f>(T986-AB986)^2</f>
        <v>1.0835388142613159E-9</v>
      </c>
      <c r="AE986" t="str">
        <f>IF(ISNUMBER(SEARCH(AE$1,$D986)),"T","")</f>
        <v>T</v>
      </c>
      <c r="AF986" t="str">
        <f>IF(ISNUMBER(SEARCH(AF$1,$D986)),"T","")</f>
        <v/>
      </c>
      <c r="AG986" t="str">
        <f>IF(ISNUMBER(SEARCH(AG$1,$D986)),"T","")</f>
        <v/>
      </c>
      <c r="AH986" t="str">
        <f>IF(ISNUMBER(SEARCH(AH$1,$D986)),"T","")</f>
        <v/>
      </c>
      <c r="AI986" t="str">
        <f>IF(ISNUMBER(SEARCH(AI$1,$D986)),"T","")</f>
        <v/>
      </c>
      <c r="AJ986" t="str">
        <f>IF(ISNUMBER(SEARCH(AJ$1,$D986)),"T","")</f>
        <v/>
      </c>
      <c r="AK986" t="str">
        <f>IF(ISNUMBER(SEARCH(AK$1,$D986)),"T","")</f>
        <v/>
      </c>
      <c r="AL986" t="str">
        <f>IF(ISNUMBER(SEARCH(AL$1,$D986)),"T","")</f>
        <v/>
      </c>
      <c r="AM986" t="str">
        <f>IF(ISNUMBER(SEARCH(AM$1,$D986)),"T","")</f>
        <v/>
      </c>
      <c r="AN986" t="str">
        <f>IF(ISNUMBER(SEARCH(AN$1,$D986)),"T","")</f>
        <v/>
      </c>
      <c r="AO986" t="str">
        <f>IF(ISNUMBER(SEARCH(AO$1,$D986)),"T","")</f>
        <v/>
      </c>
      <c r="AP986" t="str">
        <f>IF(ISNUMBER(SEARCH(AP$1,$D986)),"T","")</f>
        <v/>
      </c>
      <c r="AQ986" t="str">
        <f>IF(ISNUMBER(SEARCH(AQ$1,$D986)),"T","")</f>
        <v/>
      </c>
      <c r="AR986" t="str">
        <f>IF(ISNUMBER(SEARCH(AR$1,$D986)),"T","")</f>
        <v/>
      </c>
      <c r="AS986" t="str">
        <f>IF(ISNUMBER(SEARCH(AS$1,$D986)),"T","")</f>
        <v/>
      </c>
      <c r="AT986" t="str">
        <f>IF(ISNUMBER(SEARCH(AT$1,$D986)),"T","")</f>
        <v/>
      </c>
      <c r="AU986" t="str">
        <f>IF(ISNUMBER(SEARCH(AU$1,$D986)),"T","")</f>
        <v/>
      </c>
      <c r="AV986" t="str">
        <f>IF(ISNUMBER(SEARCH(AV$1,$D986)),"T","")</f>
        <v/>
      </c>
    </row>
    <row r="987" spans="1:48" x14ac:dyDescent="0.85">
      <c r="A987">
        <v>293</v>
      </c>
      <c r="B987" t="s">
        <v>678</v>
      </c>
      <c r="C987" t="s">
        <v>679</v>
      </c>
      <c r="D987" t="s">
        <v>265</v>
      </c>
      <c r="E987">
        <v>3</v>
      </c>
      <c r="F987">
        <v>64</v>
      </c>
      <c r="G987">
        <v>51</v>
      </c>
      <c r="H987">
        <v>23</v>
      </c>
      <c r="I987">
        <v>51</v>
      </c>
      <c r="J987">
        <v>23</v>
      </c>
      <c r="K987">
        <v>28</v>
      </c>
      <c r="L987">
        <f>MAX(G987,I987)</f>
        <v>51</v>
      </c>
      <c r="M987">
        <f>MIN(H987,J987)</f>
        <v>23</v>
      </c>
      <c r="N987" s="1">
        <f>(F987*2+31)/2+60</f>
        <v>139.5</v>
      </c>
      <c r="O987" s="1">
        <f>(L987*2+31)/2+5</f>
        <v>71.5</v>
      </c>
      <c r="P987" s="1">
        <f>(M987*2+31)/2+5</f>
        <v>43.5</v>
      </c>
      <c r="Q987" s="1">
        <f>N987*P987</f>
        <v>6068.25</v>
      </c>
      <c r="R987" s="1">
        <f>((H987*2+31)/2+5)*N987</f>
        <v>6068.25</v>
      </c>
      <c r="S987" s="1">
        <f>((J987*2+31)/2+5)*N987</f>
        <v>6068.25</v>
      </c>
      <c r="T987" s="1">
        <v>74.357764101557024</v>
      </c>
      <c r="U987" s="1">
        <f>IF(T987&lt;200, 0, T987)</f>
        <v>0</v>
      </c>
      <c r="V987" s="5">
        <f>U987*O987</f>
        <v>0</v>
      </c>
      <c r="W987" s="2">
        <f>Q987/(constants!$B$1 * constants!$B$2 * (110/250) * AVERAGE(0.8, 1) * 1.5)</f>
        <v>0.92972690342269804</v>
      </c>
      <c r="X987" s="3">
        <v>1.5698712383501401E-2</v>
      </c>
      <c r="Y987" s="1">
        <f>(W987+X987)*O987</f>
        <v>67.597931530143256</v>
      </c>
      <c r="Z987" s="7">
        <v>1.1000000000000001</v>
      </c>
      <c r="AA987" s="7">
        <v>1</v>
      </c>
      <c r="AB987" s="1">
        <f>Y987*Z987*AA987</f>
        <v>74.357724683157585</v>
      </c>
      <c r="AC987" t="str">
        <f>CONCATENATE("https://wiki.52poke.com/wiki/", B987)</f>
        <v>https://wiki.52poke.com/wiki/咕妞妞</v>
      </c>
      <c r="AD987" s="6">
        <f>(T987-AB987)^2</f>
        <v>1.5538102143146691E-9</v>
      </c>
      <c r="AE987" t="str">
        <f>IF(ISNUMBER(SEARCH(AE$1,$D987)),"T","")</f>
        <v>T</v>
      </c>
      <c r="AF987" t="str">
        <f>IF(ISNUMBER(SEARCH(AF$1,$D987)),"T","")</f>
        <v/>
      </c>
      <c r="AG987" t="str">
        <f>IF(ISNUMBER(SEARCH(AG$1,$D987)),"T","")</f>
        <v/>
      </c>
      <c r="AH987" t="str">
        <f>IF(ISNUMBER(SEARCH(AH$1,$D987)),"T","")</f>
        <v/>
      </c>
      <c r="AI987" t="str">
        <f>IF(ISNUMBER(SEARCH(AI$1,$D987)),"T","")</f>
        <v/>
      </c>
      <c r="AJ987" t="str">
        <f>IF(ISNUMBER(SEARCH(AJ$1,$D987)),"T","")</f>
        <v/>
      </c>
      <c r="AK987" t="str">
        <f>IF(ISNUMBER(SEARCH(AK$1,$D987)),"T","")</f>
        <v/>
      </c>
      <c r="AL987" t="str">
        <f>IF(ISNUMBER(SEARCH(AL$1,$D987)),"T","")</f>
        <v/>
      </c>
      <c r="AM987" t="str">
        <f>IF(ISNUMBER(SEARCH(AM$1,$D987)),"T","")</f>
        <v/>
      </c>
      <c r="AN987" t="str">
        <f>IF(ISNUMBER(SEARCH(AN$1,$D987)),"T","")</f>
        <v/>
      </c>
      <c r="AO987" t="str">
        <f>IF(ISNUMBER(SEARCH(AO$1,$D987)),"T","")</f>
        <v/>
      </c>
      <c r="AP987" t="str">
        <f>IF(ISNUMBER(SEARCH(AP$1,$D987)),"T","")</f>
        <v/>
      </c>
      <c r="AQ987" t="str">
        <f>IF(ISNUMBER(SEARCH(AQ$1,$D987)),"T","")</f>
        <v/>
      </c>
      <c r="AR987" t="str">
        <f>IF(ISNUMBER(SEARCH(AR$1,$D987)),"T","")</f>
        <v/>
      </c>
      <c r="AS987" t="str">
        <f>IF(ISNUMBER(SEARCH(AS$1,$D987)),"T","")</f>
        <v/>
      </c>
      <c r="AT987" t="str">
        <f>IF(ISNUMBER(SEARCH(AT$1,$D987)),"T","")</f>
        <v/>
      </c>
      <c r="AU987" t="str">
        <f>IF(ISNUMBER(SEARCH(AU$1,$D987)),"T","")</f>
        <v/>
      </c>
      <c r="AV987" t="str">
        <f>IF(ISNUMBER(SEARCH(AV$1,$D987)),"T","")</f>
        <v/>
      </c>
    </row>
    <row r="988" spans="1:48" x14ac:dyDescent="0.85">
      <c r="A988">
        <v>263</v>
      </c>
      <c r="B988" t="s">
        <v>612</v>
      </c>
      <c r="C988" t="s">
        <v>613</v>
      </c>
      <c r="D988" t="s">
        <v>54</v>
      </c>
      <c r="E988">
        <v>3</v>
      </c>
      <c r="F988">
        <v>38</v>
      </c>
      <c r="G988">
        <v>30</v>
      </c>
      <c r="H988">
        <v>41</v>
      </c>
      <c r="I988">
        <v>30</v>
      </c>
      <c r="J988">
        <v>41</v>
      </c>
      <c r="K988">
        <v>60</v>
      </c>
      <c r="L988">
        <f>MAX(G988,I988)</f>
        <v>30</v>
      </c>
      <c r="M988">
        <f>MIN(H988,J988)</f>
        <v>41</v>
      </c>
      <c r="N988" s="1">
        <f>(F988*2+31)/2+60</f>
        <v>113.5</v>
      </c>
      <c r="O988" s="1">
        <f>(L988*2+31)/2+5</f>
        <v>50.5</v>
      </c>
      <c r="P988" s="1">
        <f>(M988*2+31)/2+5</f>
        <v>61.5</v>
      </c>
      <c r="Q988" s="1">
        <f>N988*P988</f>
        <v>6980.25</v>
      </c>
      <c r="R988" s="1">
        <f>((H988*2+31)/2+5)*N988</f>
        <v>6980.25</v>
      </c>
      <c r="S988" s="1">
        <f>((J988*2+31)/2+5)*N988</f>
        <v>6980.25</v>
      </c>
      <c r="T988" s="1">
        <v>74.348631385283127</v>
      </c>
      <c r="U988" s="1">
        <f>IF(T988&lt;200, 0, T988)</f>
        <v>0</v>
      </c>
      <c r="V988" s="5">
        <f>U988*O988</f>
        <v>0</v>
      </c>
      <c r="W988" s="2">
        <f>Q988/(constants!$B$1 * constants!$B$2 * (110/250) * AVERAGE(0.8, 1) * 1.5)</f>
        <v>1.0694559745587753</v>
      </c>
      <c r="X988" s="3">
        <v>0.26895265478567643</v>
      </c>
      <c r="Y988" s="1">
        <f>(W988+X988)*O988</f>
        <v>67.589635781894813</v>
      </c>
      <c r="Z988" s="7">
        <v>1.1000000000000001</v>
      </c>
      <c r="AA988" s="7">
        <v>1</v>
      </c>
      <c r="AB988" s="1">
        <f>Y988*Z988*AA988</f>
        <v>74.348599360084307</v>
      </c>
      <c r="AC988" t="str">
        <f>CONCATENATE("https://wiki.52poke.com/wiki/", B988)</f>
        <v>https://wiki.52poke.com/wiki/蛇纹熊</v>
      </c>
      <c r="AD988" s="6">
        <f>(T988-AB988)^2</f>
        <v>1.0256133594574283E-9</v>
      </c>
      <c r="AE988" t="str">
        <f>IF(ISNUMBER(SEARCH(AE$1,$D988)),"T","")</f>
        <v>T</v>
      </c>
      <c r="AF988" t="str">
        <f>IF(ISNUMBER(SEARCH(AF$1,$D988)),"T","")</f>
        <v/>
      </c>
      <c r="AG988" t="str">
        <f>IF(ISNUMBER(SEARCH(AG$1,$D988)),"T","")</f>
        <v/>
      </c>
      <c r="AH988" t="str">
        <f>IF(ISNUMBER(SEARCH(AH$1,$D988)),"T","")</f>
        <v/>
      </c>
      <c r="AI988" t="str">
        <f>IF(ISNUMBER(SEARCH(AI$1,$D988)),"T","")</f>
        <v/>
      </c>
      <c r="AJ988" t="str">
        <f>IF(ISNUMBER(SEARCH(AJ$1,$D988)),"T","")</f>
        <v/>
      </c>
      <c r="AK988" t="str">
        <f>IF(ISNUMBER(SEARCH(AK$1,$D988)),"T","")</f>
        <v/>
      </c>
      <c r="AL988" t="str">
        <f>IF(ISNUMBER(SEARCH(AL$1,$D988)),"T","")</f>
        <v/>
      </c>
      <c r="AM988" t="str">
        <f>IF(ISNUMBER(SEARCH(AM$1,$D988)),"T","")</f>
        <v/>
      </c>
      <c r="AN988" t="str">
        <f>IF(ISNUMBER(SEARCH(AN$1,$D988)),"T","")</f>
        <v/>
      </c>
      <c r="AO988" t="str">
        <f>IF(ISNUMBER(SEARCH(AO$1,$D988)),"T","")</f>
        <v/>
      </c>
      <c r="AP988" t="str">
        <f>IF(ISNUMBER(SEARCH(AP$1,$D988)),"T","")</f>
        <v/>
      </c>
      <c r="AQ988" t="str">
        <f>IF(ISNUMBER(SEARCH(AQ$1,$D988)),"T","")</f>
        <v/>
      </c>
      <c r="AR988" t="str">
        <f>IF(ISNUMBER(SEARCH(AR$1,$D988)),"T","")</f>
        <v/>
      </c>
      <c r="AS988" t="str">
        <f>IF(ISNUMBER(SEARCH(AS$1,$D988)),"T","")</f>
        <v/>
      </c>
      <c r="AT988" t="str">
        <f>IF(ISNUMBER(SEARCH(AT$1,$D988)),"T","")</f>
        <v>T</v>
      </c>
      <c r="AU988" t="str">
        <f>IF(ISNUMBER(SEARCH(AU$1,$D988)),"T","")</f>
        <v/>
      </c>
      <c r="AV988" t="str">
        <f>IF(ISNUMBER(SEARCH(AV$1,$D988)),"T","")</f>
        <v/>
      </c>
    </row>
    <row r="989" spans="1:48" x14ac:dyDescent="0.85">
      <c r="A989">
        <v>183</v>
      </c>
      <c r="B989" t="s">
        <v>431</v>
      </c>
      <c r="C989" t="s">
        <v>433</v>
      </c>
      <c r="D989" t="s">
        <v>432</v>
      </c>
      <c r="E989">
        <v>2</v>
      </c>
      <c r="F989">
        <v>70</v>
      </c>
      <c r="G989">
        <v>20</v>
      </c>
      <c r="H989">
        <v>50</v>
      </c>
      <c r="I989">
        <v>20</v>
      </c>
      <c r="J989">
        <v>50</v>
      </c>
      <c r="K989">
        <v>40</v>
      </c>
      <c r="L989">
        <f>MAX(G989,I989)</f>
        <v>20</v>
      </c>
      <c r="M989">
        <f>MIN(H989,J989)</f>
        <v>50</v>
      </c>
      <c r="N989" s="1">
        <f>(F989*2+31)/2+60</f>
        <v>145.5</v>
      </c>
      <c r="O989" s="1">
        <f>(L989*2+31)/2+5</f>
        <v>40.5</v>
      </c>
      <c r="P989" s="1">
        <f>(M989*2+31)/2+5</f>
        <v>70.5</v>
      </c>
      <c r="Q989" s="1">
        <f>N989*P989</f>
        <v>10257.75</v>
      </c>
      <c r="R989" s="1">
        <f>((H989*2+31)/2+5)*N989</f>
        <v>10257.75</v>
      </c>
      <c r="S989" s="1">
        <f>((J989*2+31)/2+5)*N989</f>
        <v>10257.75</v>
      </c>
      <c r="T989" s="1">
        <v>74.099453551219071</v>
      </c>
      <c r="U989" s="1">
        <f>IF(T989&lt;200, 0, T989)</f>
        <v>0</v>
      </c>
      <c r="V989" s="5">
        <f>U989*O989</f>
        <v>0</v>
      </c>
      <c r="W989" s="2">
        <f>Q989/(constants!$B$1 * constants!$B$2 * (110/250) * AVERAGE(0.8, 1) * 1.5)</f>
        <v>1.5716073239540529</v>
      </c>
      <c r="X989" s="3">
        <v>9.1679226173938977E-2</v>
      </c>
      <c r="Y989" s="1">
        <f>(W989+X989)*O989</f>
        <v>67.363105280183674</v>
      </c>
      <c r="Z989" s="7">
        <v>1.1000000000000001</v>
      </c>
      <c r="AA989" s="7">
        <v>1</v>
      </c>
      <c r="AB989" s="1">
        <f>Y989*Z989*AA989</f>
        <v>74.099415808202053</v>
      </c>
      <c r="AC989" t="str">
        <f>CONCATENATE("https://wiki.52poke.com/wiki/", B989)</f>
        <v>https://wiki.52poke.com/wiki/玛力露</v>
      </c>
      <c r="AD989" s="6">
        <f>(T989-AB989)^2</f>
        <v>1.4245353335857872E-9</v>
      </c>
      <c r="AE989" t="str">
        <f>IF(ISNUMBER(SEARCH(AE$1,$D989)),"T","")</f>
        <v/>
      </c>
      <c r="AF989" t="str">
        <f>IF(ISNUMBER(SEARCH(AF$1,$D989)),"T","")</f>
        <v/>
      </c>
      <c r="AG989" t="str">
        <f>IF(ISNUMBER(SEARCH(AG$1,$D989)),"T","")</f>
        <v>T</v>
      </c>
      <c r="AH989" t="str">
        <f>IF(ISNUMBER(SEARCH(AH$1,$D989)),"T","")</f>
        <v/>
      </c>
      <c r="AI989" t="str">
        <f>IF(ISNUMBER(SEARCH(AI$1,$D989)),"T","")</f>
        <v/>
      </c>
      <c r="AJ989" t="str">
        <f>IF(ISNUMBER(SEARCH(AJ$1,$D989)),"T","")</f>
        <v/>
      </c>
      <c r="AK989" t="str">
        <f>IF(ISNUMBER(SEARCH(AK$1,$D989)),"T","")</f>
        <v/>
      </c>
      <c r="AL989" t="str">
        <f>IF(ISNUMBER(SEARCH(AL$1,$D989)),"T","")</f>
        <v/>
      </c>
      <c r="AM989" t="str">
        <f>IF(ISNUMBER(SEARCH(AM$1,$D989)),"T","")</f>
        <v/>
      </c>
      <c r="AN989" t="str">
        <f>IF(ISNUMBER(SEARCH(AN$1,$D989)),"T","")</f>
        <v/>
      </c>
      <c r="AO989" t="str">
        <f>IF(ISNUMBER(SEARCH(AO$1,$D989)),"T","")</f>
        <v/>
      </c>
      <c r="AP989" t="str">
        <f>IF(ISNUMBER(SEARCH(AP$1,$D989)),"T","")</f>
        <v/>
      </c>
      <c r="AQ989" t="str">
        <f>IF(ISNUMBER(SEARCH(AQ$1,$D989)),"T","")</f>
        <v/>
      </c>
      <c r="AR989" t="str">
        <f>IF(ISNUMBER(SEARCH(AR$1,$D989)),"T","")</f>
        <v/>
      </c>
      <c r="AS989" t="str">
        <f>IF(ISNUMBER(SEARCH(AS$1,$D989)),"T","")</f>
        <v/>
      </c>
      <c r="AT989" t="str">
        <f>IF(ISNUMBER(SEARCH(AT$1,$D989)),"T","")</f>
        <v/>
      </c>
      <c r="AU989" t="str">
        <f>IF(ISNUMBER(SEARCH(AU$1,$D989)),"T","")</f>
        <v/>
      </c>
      <c r="AV989" t="str">
        <f>IF(ISNUMBER(SEARCH(AV$1,$D989)),"T","")</f>
        <v>T</v>
      </c>
    </row>
    <row r="990" spans="1:48" x14ac:dyDescent="0.85">
      <c r="A990">
        <v>165</v>
      </c>
      <c r="B990" t="s">
        <v>393</v>
      </c>
      <c r="C990" t="s">
        <v>394</v>
      </c>
      <c r="D990" t="s">
        <v>37</v>
      </c>
      <c r="E990">
        <v>2</v>
      </c>
      <c r="F990">
        <v>40</v>
      </c>
      <c r="G990">
        <v>20</v>
      </c>
      <c r="H990">
        <v>30</v>
      </c>
      <c r="I990">
        <v>40</v>
      </c>
      <c r="J990">
        <v>80</v>
      </c>
      <c r="K990">
        <v>55</v>
      </c>
      <c r="L990">
        <f>MAX(G990,I990)</f>
        <v>40</v>
      </c>
      <c r="M990">
        <f>MIN(H990,J990)</f>
        <v>30</v>
      </c>
      <c r="N990" s="1">
        <f>(F990*2+31)/2+60</f>
        <v>115.5</v>
      </c>
      <c r="O990" s="1">
        <f>(L990*2+31)/2+5</f>
        <v>60.5</v>
      </c>
      <c r="P990" s="1">
        <f>(M990*2+31)/2+5</f>
        <v>50.5</v>
      </c>
      <c r="Q990" s="1">
        <f>N990*P990</f>
        <v>5832.75</v>
      </c>
      <c r="R990" s="1">
        <f>((H990*2+31)/2+5)*N990</f>
        <v>5832.75</v>
      </c>
      <c r="S990" s="1">
        <f>((J990*2+31)/2+5)*N990</f>
        <v>11607.75</v>
      </c>
      <c r="T990" s="1">
        <v>73.648349371087036</v>
      </c>
      <c r="U990" s="1">
        <f>IF(T990&lt;200, 0, T990)</f>
        <v>0</v>
      </c>
      <c r="V990" s="5">
        <f>U990*O990</f>
        <v>0</v>
      </c>
      <c r="W990" s="2">
        <f>Q990/(constants!$B$1 * constants!$B$2 * (110/250) * AVERAGE(0.8, 1) * 1.5)</f>
        <v>0.89364554788262551</v>
      </c>
      <c r="X990" s="3">
        <v>0.21301586926956673</v>
      </c>
      <c r="Y990" s="1">
        <f>(W990+X990)*O990</f>
        <v>66.953015737707631</v>
      </c>
      <c r="Z990" s="7">
        <v>1.1000000000000001</v>
      </c>
      <c r="AA990" s="7">
        <v>1</v>
      </c>
      <c r="AB990" s="1">
        <f>Y990*Z990*AA990</f>
        <v>73.648317311478394</v>
      </c>
      <c r="AC990" t="str">
        <f>CONCATENATE("https://wiki.52poke.com/wiki/", B990)</f>
        <v>https://wiki.52poke.com/wiki/芭瓢虫</v>
      </c>
      <c r="AD990" s="6">
        <f>(T990-AB990)^2</f>
        <v>1.027818506310162E-9</v>
      </c>
      <c r="AE990" t="str">
        <f>IF(ISNUMBER(SEARCH(AE$1,$D990)),"T","")</f>
        <v/>
      </c>
      <c r="AF990" t="str">
        <f>IF(ISNUMBER(SEARCH(AF$1,$D990)),"T","")</f>
        <v/>
      </c>
      <c r="AG990" t="str">
        <f>IF(ISNUMBER(SEARCH(AG$1,$D990)),"T","")</f>
        <v/>
      </c>
      <c r="AH990" t="str">
        <f>IF(ISNUMBER(SEARCH(AH$1,$D990)),"T","")</f>
        <v/>
      </c>
      <c r="AI990" t="str">
        <f>IF(ISNUMBER(SEARCH(AI$1,$D990)),"T","")</f>
        <v/>
      </c>
      <c r="AJ990" t="str">
        <f>IF(ISNUMBER(SEARCH(AJ$1,$D990)),"T","")</f>
        <v/>
      </c>
      <c r="AK990" t="str">
        <f>IF(ISNUMBER(SEARCH(AK$1,$D990)),"T","")</f>
        <v/>
      </c>
      <c r="AL990" t="str">
        <f>IF(ISNUMBER(SEARCH(AL$1,$D990)),"T","")</f>
        <v/>
      </c>
      <c r="AM990" t="str">
        <f>IF(ISNUMBER(SEARCH(AM$1,$D990)),"T","")</f>
        <v/>
      </c>
      <c r="AN990" t="str">
        <f>IF(ISNUMBER(SEARCH(AN$1,$D990)),"T","")</f>
        <v>T</v>
      </c>
      <c r="AO990" t="str">
        <f>IF(ISNUMBER(SEARCH(AO$1,$D990)),"T","")</f>
        <v/>
      </c>
      <c r="AP990" t="str">
        <f>IF(ISNUMBER(SEARCH(AP$1,$D990)),"T","")</f>
        <v>T</v>
      </c>
      <c r="AQ990" t="str">
        <f>IF(ISNUMBER(SEARCH(AQ$1,$D990)),"T","")</f>
        <v/>
      </c>
      <c r="AR990" t="str">
        <f>IF(ISNUMBER(SEARCH(AR$1,$D990)),"T","")</f>
        <v/>
      </c>
      <c r="AS990" t="str">
        <f>IF(ISNUMBER(SEARCH(AS$1,$D990)),"T","")</f>
        <v/>
      </c>
      <c r="AT990" t="str">
        <f>IF(ISNUMBER(SEARCH(AT$1,$D990)),"T","")</f>
        <v/>
      </c>
      <c r="AU990" t="str">
        <f>IF(ISNUMBER(SEARCH(AU$1,$D990)),"T","")</f>
        <v/>
      </c>
      <c r="AV990" t="str">
        <f>IF(ISNUMBER(SEARCH(AV$1,$D990)),"T","")</f>
        <v/>
      </c>
    </row>
    <row r="991" spans="1:48" x14ac:dyDescent="0.85">
      <c r="A991">
        <v>187</v>
      </c>
      <c r="B991" t="s">
        <v>441</v>
      </c>
      <c r="C991" t="s">
        <v>443</v>
      </c>
      <c r="D991" t="s">
        <v>442</v>
      </c>
      <c r="E991">
        <v>2</v>
      </c>
      <c r="F991">
        <v>35</v>
      </c>
      <c r="G991">
        <v>35</v>
      </c>
      <c r="H991">
        <v>40</v>
      </c>
      <c r="I991">
        <v>35</v>
      </c>
      <c r="J991">
        <v>55</v>
      </c>
      <c r="K991">
        <v>50</v>
      </c>
      <c r="L991">
        <f>MAX(G991,I991)</f>
        <v>35</v>
      </c>
      <c r="M991">
        <f>MIN(H991,J991)</f>
        <v>40</v>
      </c>
      <c r="N991" s="1">
        <f>(F991*2+31)/2+60</f>
        <v>110.5</v>
      </c>
      <c r="O991" s="1">
        <f>(L991*2+31)/2+5</f>
        <v>55.5</v>
      </c>
      <c r="P991" s="1">
        <f>(M991*2+31)/2+5</f>
        <v>60.5</v>
      </c>
      <c r="Q991" s="1">
        <f>N991*P991</f>
        <v>6685.25</v>
      </c>
      <c r="R991" s="1">
        <f>((H991*2+31)/2+5)*N991</f>
        <v>6685.25</v>
      </c>
      <c r="S991" s="1">
        <f>((J991*2+31)/2+5)*N991</f>
        <v>8342.75</v>
      </c>
      <c r="T991" s="1">
        <v>73.467392381378971</v>
      </c>
      <c r="U991" s="1">
        <f>IF(T991&lt;200, 0, T991)</f>
        <v>0</v>
      </c>
      <c r="V991" s="5">
        <f>U991*O991</f>
        <v>0</v>
      </c>
      <c r="W991" s="2">
        <f>Q991/(constants!$B$1 * constants!$B$2 * (110/250) * AVERAGE(0.8, 1) * 1.5)</f>
        <v>1.0242585228206802</v>
      </c>
      <c r="X991" s="3">
        <v>0.17913801563674103</v>
      </c>
      <c r="Y991" s="1">
        <f>(W991+X991)*O991</f>
        <v>66.788507884386874</v>
      </c>
      <c r="Z991" s="7">
        <v>1.1000000000000001</v>
      </c>
      <c r="AA991" s="7">
        <v>1</v>
      </c>
      <c r="AB991" s="1">
        <f>Y991*Z991*AA991</f>
        <v>73.467358672825569</v>
      </c>
      <c r="AC991" t="str">
        <f>CONCATENATE("https://wiki.52poke.com/wiki/", B991)</f>
        <v>https://wiki.52poke.com/wiki/毽子草</v>
      </c>
      <c r="AD991" s="6">
        <f>(T991-AB991)^2</f>
        <v>1.1362665725086927E-9</v>
      </c>
      <c r="AE991" t="str">
        <f>IF(ISNUMBER(SEARCH(AE$1,$D991)),"T","")</f>
        <v/>
      </c>
      <c r="AF991" t="str">
        <f>IF(ISNUMBER(SEARCH(AF$1,$D991)),"T","")</f>
        <v/>
      </c>
      <c r="AG991" t="str">
        <f>IF(ISNUMBER(SEARCH(AG$1,$D991)),"T","")</f>
        <v/>
      </c>
      <c r="AH991" t="str">
        <f>IF(ISNUMBER(SEARCH(AH$1,$D991)),"T","")</f>
        <v>T</v>
      </c>
      <c r="AI991" t="str">
        <f>IF(ISNUMBER(SEARCH(AI$1,$D991)),"T","")</f>
        <v/>
      </c>
      <c r="AJ991" t="str">
        <f>IF(ISNUMBER(SEARCH(AJ$1,$D991)),"T","")</f>
        <v/>
      </c>
      <c r="AK991" t="str">
        <f>IF(ISNUMBER(SEARCH(AK$1,$D991)),"T","")</f>
        <v/>
      </c>
      <c r="AL991" t="str">
        <f>IF(ISNUMBER(SEARCH(AL$1,$D991)),"T","")</f>
        <v/>
      </c>
      <c r="AM991" t="str">
        <f>IF(ISNUMBER(SEARCH(AM$1,$D991)),"T","")</f>
        <v/>
      </c>
      <c r="AN991" t="str">
        <f>IF(ISNUMBER(SEARCH(AN$1,$D991)),"T","")</f>
        <v>T</v>
      </c>
      <c r="AO991" t="str">
        <f>IF(ISNUMBER(SEARCH(AO$1,$D991)),"T","")</f>
        <v/>
      </c>
      <c r="AP991" t="str">
        <f>IF(ISNUMBER(SEARCH(AP$1,$D991)),"T","")</f>
        <v/>
      </c>
      <c r="AQ991" t="str">
        <f>IF(ISNUMBER(SEARCH(AQ$1,$D991)),"T","")</f>
        <v/>
      </c>
      <c r="AR991" t="str">
        <f>IF(ISNUMBER(SEARCH(AR$1,$D991)),"T","")</f>
        <v/>
      </c>
      <c r="AS991" t="str">
        <f>IF(ISNUMBER(SEARCH(AS$1,$D991)),"T","")</f>
        <v/>
      </c>
      <c r="AT991" t="str">
        <f>IF(ISNUMBER(SEARCH(AT$1,$D991)),"T","")</f>
        <v/>
      </c>
      <c r="AU991" t="str">
        <f>IF(ISNUMBER(SEARCH(AU$1,$D991)),"T","")</f>
        <v/>
      </c>
      <c r="AV991" t="str">
        <f>IF(ISNUMBER(SEARCH(AV$1,$D991)),"T","")</f>
        <v/>
      </c>
    </row>
    <row r="992" spans="1:48" x14ac:dyDescent="0.85">
      <c r="A992">
        <v>840</v>
      </c>
      <c r="B992" t="s">
        <v>1859</v>
      </c>
      <c r="C992" t="s">
        <v>1860</v>
      </c>
      <c r="D992" t="s">
        <v>252</v>
      </c>
      <c r="E992">
        <v>8</v>
      </c>
      <c r="F992">
        <v>40</v>
      </c>
      <c r="G992">
        <v>40</v>
      </c>
      <c r="H992">
        <v>80</v>
      </c>
      <c r="I992">
        <v>40</v>
      </c>
      <c r="J992">
        <v>40</v>
      </c>
      <c r="K992">
        <v>20</v>
      </c>
      <c r="L992">
        <f>MAX(G992,I992)</f>
        <v>40</v>
      </c>
      <c r="M992">
        <f>MIN(H992,J992)</f>
        <v>40</v>
      </c>
      <c r="N992" s="1">
        <f>(F992*2+31)/2+60</f>
        <v>115.5</v>
      </c>
      <c r="O992" s="1">
        <f>(L992*2+31)/2+5</f>
        <v>60.5</v>
      </c>
      <c r="P992" s="1">
        <f>(M992*2+31)/2+5</f>
        <v>60.5</v>
      </c>
      <c r="Q992" s="1">
        <f>N992*P992</f>
        <v>6987.75</v>
      </c>
      <c r="R992" s="1">
        <f>((H992*2+31)/2+5)*N992</f>
        <v>11607.75</v>
      </c>
      <c r="S992" s="1">
        <f>((J992*2+31)/2+5)*N992</f>
        <v>6987.75</v>
      </c>
      <c r="T992" s="1">
        <v>71.639332647888097</v>
      </c>
      <c r="U992" s="1">
        <f>IF(T992&lt;200, 0, T992)</f>
        <v>0</v>
      </c>
      <c r="V992" s="5">
        <f>U992*O992</f>
        <v>0</v>
      </c>
      <c r="W992" s="2">
        <f>Q992/(constants!$B$1 * constants!$B$2 * (110/250) * AVERAGE(0.8, 1) * 1.5)</f>
        <v>1.0706050623148284</v>
      </c>
      <c r="X992" s="3">
        <v>5.8681794559017897E-3</v>
      </c>
      <c r="Y992" s="1">
        <f>(W992+X992)*O992</f>
        <v>65.126631127129173</v>
      </c>
      <c r="Z992" s="7">
        <v>1.1000000000000001</v>
      </c>
      <c r="AA992" s="7">
        <v>1</v>
      </c>
      <c r="AB992" s="1">
        <f>Y992*Z992*AA992</f>
        <v>71.639294239842101</v>
      </c>
      <c r="AC992" t="str">
        <f>CONCATENATE("https://wiki.52poke.com/wiki/", B992)</f>
        <v>https://wiki.52poke.com/wiki/啃果虫</v>
      </c>
      <c r="AD992" s="6">
        <f>(T992-AB992)^2</f>
        <v>1.4751779971692011E-9</v>
      </c>
      <c r="AE992" t="str">
        <f>IF(ISNUMBER(SEARCH(AE$1,$D992)),"T","")</f>
        <v/>
      </c>
      <c r="AF992" t="str">
        <f>IF(ISNUMBER(SEARCH(AF$1,$D992)),"T","")</f>
        <v/>
      </c>
      <c r="AG992" t="str">
        <f>IF(ISNUMBER(SEARCH(AG$1,$D992)),"T","")</f>
        <v/>
      </c>
      <c r="AH992" t="str">
        <f>IF(ISNUMBER(SEARCH(AH$1,$D992)),"T","")</f>
        <v>T</v>
      </c>
      <c r="AI992" t="str">
        <f>IF(ISNUMBER(SEARCH(AI$1,$D992)),"T","")</f>
        <v/>
      </c>
      <c r="AJ992" t="str">
        <f>IF(ISNUMBER(SEARCH(AJ$1,$D992)),"T","")</f>
        <v/>
      </c>
      <c r="AK992" t="str">
        <f>IF(ISNUMBER(SEARCH(AK$1,$D992)),"T","")</f>
        <v/>
      </c>
      <c r="AL992" t="str">
        <f>IF(ISNUMBER(SEARCH(AL$1,$D992)),"T","")</f>
        <v/>
      </c>
      <c r="AM992" t="str">
        <f>IF(ISNUMBER(SEARCH(AM$1,$D992)),"T","")</f>
        <v/>
      </c>
      <c r="AN992" t="str">
        <f>IF(ISNUMBER(SEARCH(AN$1,$D992)),"T","")</f>
        <v/>
      </c>
      <c r="AO992" t="str">
        <f>IF(ISNUMBER(SEARCH(AO$1,$D992)),"T","")</f>
        <v/>
      </c>
      <c r="AP992" t="str">
        <f>IF(ISNUMBER(SEARCH(AP$1,$D992)),"T","")</f>
        <v/>
      </c>
      <c r="AQ992" t="str">
        <f>IF(ISNUMBER(SEARCH(AQ$1,$D992)),"T","")</f>
        <v/>
      </c>
      <c r="AR992" t="str">
        <f>IF(ISNUMBER(SEARCH(AR$1,$D992)),"T","")</f>
        <v/>
      </c>
      <c r="AS992" t="str">
        <f>IF(ISNUMBER(SEARCH(AS$1,$D992)),"T","")</f>
        <v>T</v>
      </c>
      <c r="AT992" t="str">
        <f>IF(ISNUMBER(SEARCH(AT$1,$D992)),"T","")</f>
        <v/>
      </c>
      <c r="AU992" t="str">
        <f>IF(ISNUMBER(SEARCH(AU$1,$D992)),"T","")</f>
        <v/>
      </c>
      <c r="AV992" t="str">
        <f>IF(ISNUMBER(SEARCH(AV$1,$D992)),"T","")</f>
        <v/>
      </c>
    </row>
    <row r="993" spans="1:48" x14ac:dyDescent="0.85">
      <c r="A993">
        <v>917</v>
      </c>
      <c r="B993" t="s">
        <v>2025</v>
      </c>
      <c r="C993" t="s">
        <v>2026</v>
      </c>
      <c r="D993" t="s">
        <v>32</v>
      </c>
      <c r="E993">
        <v>9</v>
      </c>
      <c r="F993">
        <v>35</v>
      </c>
      <c r="G993">
        <v>41</v>
      </c>
      <c r="H993">
        <v>45</v>
      </c>
      <c r="I993">
        <v>29</v>
      </c>
      <c r="J993">
        <v>40</v>
      </c>
      <c r="K993">
        <v>20</v>
      </c>
      <c r="L993">
        <f>MAX(G993,I993)</f>
        <v>41</v>
      </c>
      <c r="M993">
        <f>MIN(H993,J993)</f>
        <v>40</v>
      </c>
      <c r="N993" s="1">
        <f>(F993*2+31)/2+60</f>
        <v>110.5</v>
      </c>
      <c r="O993" s="1">
        <f>(L993*2+31)/2+5</f>
        <v>61.5</v>
      </c>
      <c r="P993" s="1">
        <f>(M993*2+31)/2+5</f>
        <v>60.5</v>
      </c>
      <c r="Q993" s="1">
        <f>N993*P993</f>
        <v>6685.25</v>
      </c>
      <c r="R993" s="1">
        <f>((H993*2+31)/2+5)*N993</f>
        <v>7237.75</v>
      </c>
      <c r="S993" s="1">
        <f>((J993*2+31)/2+5)*N993</f>
        <v>6685.25</v>
      </c>
      <c r="T993" s="1">
        <v>69.68810876173211</v>
      </c>
      <c r="U993" s="1">
        <f>IF(T993&lt;200, 0, T993)</f>
        <v>0</v>
      </c>
      <c r="V993" s="5">
        <f>U993*O993</f>
        <v>0</v>
      </c>
      <c r="W993" s="2">
        <f>Q993/(constants!$B$1 * constants!$B$2 * (110/250) * AVERAGE(0.8, 1) * 1.5)</f>
        <v>1.0242585228206802</v>
      </c>
      <c r="X993" s="3">
        <v>5.8681794559017897E-3</v>
      </c>
      <c r="Y993" s="1">
        <f>(W993+X993)*O993</f>
        <v>63.352792190009787</v>
      </c>
      <c r="Z993" s="7">
        <v>1.1000000000000001</v>
      </c>
      <c r="AA993" s="7">
        <v>1</v>
      </c>
      <c r="AB993" s="1">
        <f>Y993*Z993*AA993</f>
        <v>69.688071409010774</v>
      </c>
      <c r="AC993" t="str">
        <f>CONCATENATE("https://wiki.52poke.com/wiki/", B993)</f>
        <v>https://wiki.52poke.com/wiki/团珠蛛</v>
      </c>
      <c r="AD993" s="6">
        <f>(T993-AB993)^2</f>
        <v>1.3952257911703073E-9</v>
      </c>
      <c r="AE993" t="str">
        <f>IF(ISNUMBER(SEARCH(AE$1,$D993)),"T","")</f>
        <v/>
      </c>
      <c r="AF993" t="str">
        <f>IF(ISNUMBER(SEARCH(AF$1,$D993)),"T","")</f>
        <v/>
      </c>
      <c r="AG993" t="str">
        <f>IF(ISNUMBER(SEARCH(AG$1,$D993)),"T","")</f>
        <v/>
      </c>
      <c r="AH993" t="str">
        <f>IF(ISNUMBER(SEARCH(AH$1,$D993)),"T","")</f>
        <v/>
      </c>
      <c r="AI993" t="str">
        <f>IF(ISNUMBER(SEARCH(AI$1,$D993)),"T","")</f>
        <v/>
      </c>
      <c r="AJ993" t="str">
        <f>IF(ISNUMBER(SEARCH(AJ$1,$D993)),"T","")</f>
        <v/>
      </c>
      <c r="AK993" t="str">
        <f>IF(ISNUMBER(SEARCH(AK$1,$D993)),"T","")</f>
        <v/>
      </c>
      <c r="AL993" t="str">
        <f>IF(ISNUMBER(SEARCH(AL$1,$D993)),"T","")</f>
        <v/>
      </c>
      <c r="AM993" t="str">
        <f>IF(ISNUMBER(SEARCH(AM$1,$D993)),"T","")</f>
        <v/>
      </c>
      <c r="AN993" t="str">
        <f>IF(ISNUMBER(SEARCH(AN$1,$D993)),"T","")</f>
        <v/>
      </c>
      <c r="AO993" t="str">
        <f>IF(ISNUMBER(SEARCH(AO$1,$D993)),"T","")</f>
        <v/>
      </c>
      <c r="AP993" t="str">
        <f>IF(ISNUMBER(SEARCH(AP$1,$D993)),"T","")</f>
        <v>T</v>
      </c>
      <c r="AQ993" t="str">
        <f>IF(ISNUMBER(SEARCH(AQ$1,$D993)),"T","")</f>
        <v/>
      </c>
      <c r="AR993" t="str">
        <f>IF(ISNUMBER(SEARCH(AR$1,$D993)),"T","")</f>
        <v/>
      </c>
      <c r="AS993" t="str">
        <f>IF(ISNUMBER(SEARCH(AS$1,$D993)),"T","")</f>
        <v/>
      </c>
      <c r="AT993" t="str">
        <f>IF(ISNUMBER(SEARCH(AT$1,$D993)),"T","")</f>
        <v/>
      </c>
      <c r="AU993" t="str">
        <f>IF(ISNUMBER(SEARCH(AU$1,$D993)),"T","")</f>
        <v/>
      </c>
      <c r="AV993" t="str">
        <f>IF(ISNUMBER(SEARCH(AV$1,$D993)),"T","")</f>
        <v/>
      </c>
    </row>
    <row r="994" spans="1:48" x14ac:dyDescent="0.85">
      <c r="A994">
        <v>235</v>
      </c>
      <c r="B994" t="s">
        <v>553</v>
      </c>
      <c r="C994" t="s">
        <v>554</v>
      </c>
      <c r="D994" t="s">
        <v>265</v>
      </c>
      <c r="E994">
        <v>2</v>
      </c>
      <c r="F994">
        <v>55</v>
      </c>
      <c r="G994">
        <v>20</v>
      </c>
      <c r="H994">
        <v>35</v>
      </c>
      <c r="I994">
        <v>20</v>
      </c>
      <c r="J994">
        <v>45</v>
      </c>
      <c r="K994">
        <v>75</v>
      </c>
      <c r="L994">
        <f>MAX(G994,I994)</f>
        <v>20</v>
      </c>
      <c r="M994">
        <f>MIN(H994,J994)</f>
        <v>35</v>
      </c>
      <c r="N994" s="1">
        <f>(F994*2+31)/2+60</f>
        <v>130.5</v>
      </c>
      <c r="O994" s="1">
        <f>(L994*2+31)/2+5</f>
        <v>40.5</v>
      </c>
      <c r="P994" s="1">
        <f>(M994*2+31)/2+5</f>
        <v>55.5</v>
      </c>
      <c r="Q994" s="1">
        <f>N994*P994</f>
        <v>7242.75</v>
      </c>
      <c r="R994" s="1">
        <f>((H994*2+31)/2+5)*N994</f>
        <v>7242.75</v>
      </c>
      <c r="S994" s="1">
        <f>((J994*2+31)/2+5)*N994</f>
        <v>8547.75</v>
      </c>
      <c r="T994" s="1">
        <v>68.605172663440982</v>
      </c>
      <c r="U994" s="1">
        <f>IF(T994&lt;200, 0, T994)</f>
        <v>0</v>
      </c>
      <c r="V994" s="5">
        <f>U994*O994</f>
        <v>0</v>
      </c>
      <c r="W994" s="2">
        <f>Q994/(constants!$B$1 * constants!$B$2 * (110/250) * AVERAGE(0.8, 1) * 1.5)</f>
        <v>1.1096740460206396</v>
      </c>
      <c r="X994" s="3">
        <v>0.43028433813214351</v>
      </c>
      <c r="Y994" s="1">
        <f>(W994+X994)*O994</f>
        <v>62.368314558187713</v>
      </c>
      <c r="Z994" s="7">
        <v>1.1000000000000001</v>
      </c>
      <c r="AA994" s="7">
        <v>1</v>
      </c>
      <c r="AB994" s="1">
        <f>Y994*Z994*AA994</f>
        <v>68.605146014006493</v>
      </c>
      <c r="AC994" t="str">
        <f>CONCATENATE("https://wiki.52poke.com/wiki/", B994)</f>
        <v>https://wiki.52poke.com/wiki/图图犬</v>
      </c>
      <c r="AD994" s="6">
        <f>(T994-AB994)^2</f>
        <v>7.1019235855634388E-10</v>
      </c>
      <c r="AE994" t="str">
        <f>IF(ISNUMBER(SEARCH(AE$1,$D994)),"T","")</f>
        <v>T</v>
      </c>
      <c r="AF994" t="str">
        <f>IF(ISNUMBER(SEARCH(AF$1,$D994)),"T","")</f>
        <v/>
      </c>
      <c r="AG994" t="str">
        <f>IF(ISNUMBER(SEARCH(AG$1,$D994)),"T","")</f>
        <v/>
      </c>
      <c r="AH994" t="str">
        <f>IF(ISNUMBER(SEARCH(AH$1,$D994)),"T","")</f>
        <v/>
      </c>
      <c r="AI994" t="str">
        <f>IF(ISNUMBER(SEARCH(AI$1,$D994)),"T","")</f>
        <v/>
      </c>
      <c r="AJ994" t="str">
        <f>IF(ISNUMBER(SEARCH(AJ$1,$D994)),"T","")</f>
        <v/>
      </c>
      <c r="AK994" t="str">
        <f>IF(ISNUMBER(SEARCH(AK$1,$D994)),"T","")</f>
        <v/>
      </c>
      <c r="AL994" t="str">
        <f>IF(ISNUMBER(SEARCH(AL$1,$D994)),"T","")</f>
        <v/>
      </c>
      <c r="AM994" t="str">
        <f>IF(ISNUMBER(SEARCH(AM$1,$D994)),"T","")</f>
        <v/>
      </c>
      <c r="AN994" t="str">
        <f>IF(ISNUMBER(SEARCH(AN$1,$D994)),"T","")</f>
        <v/>
      </c>
      <c r="AO994" t="str">
        <f>IF(ISNUMBER(SEARCH(AO$1,$D994)),"T","")</f>
        <v/>
      </c>
      <c r="AP994" t="str">
        <f>IF(ISNUMBER(SEARCH(AP$1,$D994)),"T","")</f>
        <v/>
      </c>
      <c r="AQ994" t="str">
        <f>IF(ISNUMBER(SEARCH(AQ$1,$D994)),"T","")</f>
        <v/>
      </c>
      <c r="AR994" t="str">
        <f>IF(ISNUMBER(SEARCH(AR$1,$D994)),"T","")</f>
        <v/>
      </c>
      <c r="AS994" t="str">
        <f>IF(ISNUMBER(SEARCH(AS$1,$D994)),"T","")</f>
        <v/>
      </c>
      <c r="AT994" t="str">
        <f>IF(ISNUMBER(SEARCH(AT$1,$D994)),"T","")</f>
        <v/>
      </c>
      <c r="AU994" t="str">
        <f>IF(ISNUMBER(SEARCH(AU$1,$D994)),"T","")</f>
        <v/>
      </c>
      <c r="AV994" t="str">
        <f>IF(ISNUMBER(SEARCH(AV$1,$D994)),"T","")</f>
        <v/>
      </c>
    </row>
    <row r="995" spans="1:48" x14ac:dyDescent="0.85">
      <c r="A995">
        <v>161</v>
      </c>
      <c r="B995" t="s">
        <v>385</v>
      </c>
      <c r="C995" t="s">
        <v>386</v>
      </c>
      <c r="D995" t="s">
        <v>265</v>
      </c>
      <c r="E995">
        <v>2</v>
      </c>
      <c r="F995">
        <v>35</v>
      </c>
      <c r="G995">
        <v>46</v>
      </c>
      <c r="H995">
        <v>34</v>
      </c>
      <c r="I995">
        <v>35</v>
      </c>
      <c r="J995">
        <v>45</v>
      </c>
      <c r="K995">
        <v>20</v>
      </c>
      <c r="L995">
        <f>MAX(G995,I995)</f>
        <v>46</v>
      </c>
      <c r="M995">
        <f>MIN(H995,J995)</f>
        <v>34</v>
      </c>
      <c r="N995" s="1">
        <f>(F995*2+31)/2+60</f>
        <v>110.5</v>
      </c>
      <c r="O995" s="1">
        <f>(L995*2+31)/2+5</f>
        <v>66.5</v>
      </c>
      <c r="P995" s="1">
        <f>(M995*2+31)/2+5</f>
        <v>54.5</v>
      </c>
      <c r="Q995" s="1">
        <f>N995*P995</f>
        <v>6022.25</v>
      </c>
      <c r="R995" s="1">
        <f>((H995*2+31)/2+5)*N995</f>
        <v>6022.25</v>
      </c>
      <c r="S995" s="1">
        <f>((J995*2+31)/2+5)*N995</f>
        <v>7237.75</v>
      </c>
      <c r="T995" s="1">
        <v>68.359481015429935</v>
      </c>
      <c r="U995" s="1">
        <f>IF(T995&lt;200, 0, T995)</f>
        <v>0</v>
      </c>
      <c r="V995" s="5">
        <f>U995*O995</f>
        <v>0</v>
      </c>
      <c r="W995" s="2">
        <f>Q995/(constants!$B$1 * constants!$B$2 * (110/250) * AVERAGE(0.8, 1) * 1.5)</f>
        <v>0.92267916518557136</v>
      </c>
      <c r="X995" s="3">
        <v>1.1831356092282364E-2</v>
      </c>
      <c r="Y995" s="1">
        <f>(W995+X995)*O995</f>
        <v>62.144949664977275</v>
      </c>
      <c r="Z995" s="7">
        <v>1.1000000000000001</v>
      </c>
      <c r="AA995" s="7">
        <v>1</v>
      </c>
      <c r="AB995" s="1">
        <f>Y995*Z995*AA995</f>
        <v>68.359444631475014</v>
      </c>
      <c r="AC995" t="str">
        <f>CONCATENATE("https://wiki.52poke.com/wiki/", B995)</f>
        <v>https://wiki.52poke.com/wiki/尾立</v>
      </c>
      <c r="AD995" s="6">
        <f>(T995-AB995)^2</f>
        <v>1.3237921756855959E-9</v>
      </c>
      <c r="AE995" t="str">
        <f>IF(ISNUMBER(SEARCH(AE$1,$D995)),"T","")</f>
        <v>T</v>
      </c>
      <c r="AF995" t="str">
        <f>IF(ISNUMBER(SEARCH(AF$1,$D995)),"T","")</f>
        <v/>
      </c>
      <c r="AG995" t="str">
        <f>IF(ISNUMBER(SEARCH(AG$1,$D995)),"T","")</f>
        <v/>
      </c>
      <c r="AH995" t="str">
        <f>IF(ISNUMBER(SEARCH(AH$1,$D995)),"T","")</f>
        <v/>
      </c>
      <c r="AI995" t="str">
        <f>IF(ISNUMBER(SEARCH(AI$1,$D995)),"T","")</f>
        <v/>
      </c>
      <c r="AJ995" t="str">
        <f>IF(ISNUMBER(SEARCH(AJ$1,$D995)),"T","")</f>
        <v/>
      </c>
      <c r="AK995" t="str">
        <f>IF(ISNUMBER(SEARCH(AK$1,$D995)),"T","")</f>
        <v/>
      </c>
      <c r="AL995" t="str">
        <f>IF(ISNUMBER(SEARCH(AL$1,$D995)),"T","")</f>
        <v/>
      </c>
      <c r="AM995" t="str">
        <f>IF(ISNUMBER(SEARCH(AM$1,$D995)),"T","")</f>
        <v/>
      </c>
      <c r="AN995" t="str">
        <f>IF(ISNUMBER(SEARCH(AN$1,$D995)),"T","")</f>
        <v/>
      </c>
      <c r="AO995" t="str">
        <f>IF(ISNUMBER(SEARCH(AO$1,$D995)),"T","")</f>
        <v/>
      </c>
      <c r="AP995" t="str">
        <f>IF(ISNUMBER(SEARCH(AP$1,$D995)),"T","")</f>
        <v/>
      </c>
      <c r="AQ995" t="str">
        <f>IF(ISNUMBER(SEARCH(AQ$1,$D995)),"T","")</f>
        <v/>
      </c>
      <c r="AR995" t="str">
        <f>IF(ISNUMBER(SEARCH(AR$1,$D995)),"T","")</f>
        <v/>
      </c>
      <c r="AS995" t="str">
        <f>IF(ISNUMBER(SEARCH(AS$1,$D995)),"T","")</f>
        <v/>
      </c>
      <c r="AT995" t="str">
        <f>IF(ISNUMBER(SEARCH(AT$1,$D995)),"T","")</f>
        <v/>
      </c>
      <c r="AU995" t="str">
        <f>IF(ISNUMBER(SEARCH(AU$1,$D995)),"T","")</f>
        <v/>
      </c>
      <c r="AV995" t="str">
        <f>IF(ISNUMBER(SEARCH(AV$1,$D995)),"T","")</f>
        <v/>
      </c>
    </row>
    <row r="996" spans="1:48" x14ac:dyDescent="0.85">
      <c r="A996">
        <v>265</v>
      </c>
      <c r="B996" t="s">
        <v>616</v>
      </c>
      <c r="C996" t="s">
        <v>617</v>
      </c>
      <c r="D996" t="s">
        <v>32</v>
      </c>
      <c r="E996">
        <v>3</v>
      </c>
      <c r="F996">
        <v>45</v>
      </c>
      <c r="G996">
        <v>45</v>
      </c>
      <c r="H996">
        <v>35</v>
      </c>
      <c r="I996">
        <v>20</v>
      </c>
      <c r="J996">
        <v>30</v>
      </c>
      <c r="K996">
        <v>20</v>
      </c>
      <c r="L996">
        <f>MAX(G996,I996)</f>
        <v>45</v>
      </c>
      <c r="M996">
        <f>MIN(H996,J996)</f>
        <v>30</v>
      </c>
      <c r="N996" s="1">
        <f>(F996*2+31)/2+60</f>
        <v>120.5</v>
      </c>
      <c r="O996" s="1">
        <f>(L996*2+31)/2+5</f>
        <v>65.5</v>
      </c>
      <c r="P996" s="1">
        <f>(M996*2+31)/2+5</f>
        <v>50.5</v>
      </c>
      <c r="Q996" s="1">
        <f>N996*P996</f>
        <v>6085.25</v>
      </c>
      <c r="R996" s="1">
        <f>((H996*2+31)/2+5)*N996</f>
        <v>6687.75</v>
      </c>
      <c r="S996" s="1">
        <f>((J996*2+31)/2+5)*N996</f>
        <v>6085.25</v>
      </c>
      <c r="T996" s="1">
        <v>68.026970161512153</v>
      </c>
      <c r="U996" s="1">
        <f>IF(T996&lt;200, 0, T996)</f>
        <v>0</v>
      </c>
      <c r="V996" s="5">
        <f>U996*O996</f>
        <v>0</v>
      </c>
      <c r="W996" s="2">
        <f>Q996/(constants!$B$1 * constants!$B$2 * (110/250) * AVERAGE(0.8, 1) * 1.5)</f>
        <v>0.93233150233641882</v>
      </c>
      <c r="X996" s="3">
        <v>1.1831356092282364E-2</v>
      </c>
      <c r="Y996" s="1">
        <f>(W996+X996)*O996</f>
        <v>61.842667227079929</v>
      </c>
      <c r="Z996" s="7">
        <v>1.1000000000000001</v>
      </c>
      <c r="AA996" s="7">
        <v>1</v>
      </c>
      <c r="AB996" s="1">
        <f>Y996*Z996*AA996</f>
        <v>68.026933949787932</v>
      </c>
      <c r="AC996" t="str">
        <f>CONCATENATE("https://wiki.52poke.com/wiki/", B996)</f>
        <v>https://wiki.52poke.com/wiki/刺尾虫</v>
      </c>
      <c r="AD996" s="6">
        <f>(T996-AB996)^2</f>
        <v>1.3112889711198515E-9</v>
      </c>
      <c r="AE996" t="str">
        <f>IF(ISNUMBER(SEARCH(AE$1,$D996)),"T","")</f>
        <v/>
      </c>
      <c r="AF996" t="str">
        <f>IF(ISNUMBER(SEARCH(AF$1,$D996)),"T","")</f>
        <v/>
      </c>
      <c r="AG996" t="str">
        <f>IF(ISNUMBER(SEARCH(AG$1,$D996)),"T","")</f>
        <v/>
      </c>
      <c r="AH996" t="str">
        <f>IF(ISNUMBER(SEARCH(AH$1,$D996)),"T","")</f>
        <v/>
      </c>
      <c r="AI996" t="str">
        <f>IF(ISNUMBER(SEARCH(AI$1,$D996)),"T","")</f>
        <v/>
      </c>
      <c r="AJ996" t="str">
        <f>IF(ISNUMBER(SEARCH(AJ$1,$D996)),"T","")</f>
        <v/>
      </c>
      <c r="AK996" t="str">
        <f>IF(ISNUMBER(SEARCH(AK$1,$D996)),"T","")</f>
        <v/>
      </c>
      <c r="AL996" t="str">
        <f>IF(ISNUMBER(SEARCH(AL$1,$D996)),"T","")</f>
        <v/>
      </c>
      <c r="AM996" t="str">
        <f>IF(ISNUMBER(SEARCH(AM$1,$D996)),"T","")</f>
        <v/>
      </c>
      <c r="AN996" t="str">
        <f>IF(ISNUMBER(SEARCH(AN$1,$D996)),"T","")</f>
        <v/>
      </c>
      <c r="AO996" t="str">
        <f>IF(ISNUMBER(SEARCH(AO$1,$D996)),"T","")</f>
        <v/>
      </c>
      <c r="AP996" t="str">
        <f>IF(ISNUMBER(SEARCH(AP$1,$D996)),"T","")</f>
        <v>T</v>
      </c>
      <c r="AQ996" t="str">
        <f>IF(ISNUMBER(SEARCH(AQ$1,$D996)),"T","")</f>
        <v/>
      </c>
      <c r="AR996" t="str">
        <f>IF(ISNUMBER(SEARCH(AR$1,$D996)),"T","")</f>
        <v/>
      </c>
      <c r="AS996" t="str">
        <f>IF(ISNUMBER(SEARCH(AS$1,$D996)),"T","")</f>
        <v/>
      </c>
      <c r="AT996" t="str">
        <f>IF(ISNUMBER(SEARCH(AT$1,$D996)),"T","")</f>
        <v/>
      </c>
      <c r="AU996" t="str">
        <f>IF(ISNUMBER(SEARCH(AU$1,$D996)),"T","")</f>
        <v/>
      </c>
      <c r="AV996" t="str">
        <f>IF(ISNUMBER(SEARCH(AV$1,$D996)),"T","")</f>
        <v/>
      </c>
    </row>
    <row r="997" spans="1:48" x14ac:dyDescent="0.85">
      <c r="A997">
        <v>173</v>
      </c>
      <c r="B997" t="s">
        <v>410</v>
      </c>
      <c r="C997" t="s">
        <v>411</v>
      </c>
      <c r="D997" t="s">
        <v>92</v>
      </c>
      <c r="E997">
        <v>2</v>
      </c>
      <c r="F997">
        <v>50</v>
      </c>
      <c r="G997">
        <v>25</v>
      </c>
      <c r="H997">
        <v>28</v>
      </c>
      <c r="I997">
        <v>45</v>
      </c>
      <c r="J997">
        <v>55</v>
      </c>
      <c r="K997">
        <v>15</v>
      </c>
      <c r="L997">
        <f>MAX(G997,I997)</f>
        <v>45</v>
      </c>
      <c r="M997">
        <f>MIN(H997,J997)</f>
        <v>28</v>
      </c>
      <c r="N997" s="1">
        <f>(F997*2+31)/2+60</f>
        <v>125.5</v>
      </c>
      <c r="O997" s="1">
        <f>(L997*2+31)/2+5</f>
        <v>65.5</v>
      </c>
      <c r="P997" s="1">
        <f>(M997*2+31)/2+5</f>
        <v>48.5</v>
      </c>
      <c r="Q997" s="1">
        <f>N997*P997</f>
        <v>6086.75</v>
      </c>
      <c r="R997" s="1">
        <f>((H997*2+31)/2+5)*N997</f>
        <v>6086.75</v>
      </c>
      <c r="S997" s="1">
        <f>((J997*2+31)/2+5)*N997</f>
        <v>9475.25</v>
      </c>
      <c r="T997" s="1">
        <v>67.536144491112708</v>
      </c>
      <c r="U997" s="1">
        <f>IF(T997&lt;200, 0, T997)</f>
        <v>0</v>
      </c>
      <c r="V997" s="5">
        <f>U997*O997</f>
        <v>0</v>
      </c>
      <c r="W997" s="2">
        <f>Q997/(constants!$B$1 * constants!$B$2 * (110/250) * AVERAGE(0.8, 1) * 1.5)</f>
        <v>0.93256131988762947</v>
      </c>
      <c r="X997" s="3">
        <v>4.7892459758315242E-3</v>
      </c>
      <c r="Y997" s="1">
        <f>(W997+X997)*O997</f>
        <v>61.396462064056692</v>
      </c>
      <c r="Z997" s="7">
        <v>1.1000000000000001</v>
      </c>
      <c r="AA997" s="7">
        <v>1</v>
      </c>
      <c r="AB997" s="1">
        <f>Y997*Z997*AA997</f>
        <v>67.536108270462364</v>
      </c>
      <c r="AC997" t="str">
        <f>CONCATENATE("https://wiki.52poke.com/wiki/", B997)</f>
        <v>https://wiki.52poke.com/wiki/皮宝宝</v>
      </c>
      <c r="AD997" s="6">
        <f>(T997-AB997)^2</f>
        <v>1.3119355113365903E-9</v>
      </c>
      <c r="AE997" t="str">
        <f>IF(ISNUMBER(SEARCH(AE$1,$D997)),"T","")</f>
        <v/>
      </c>
      <c r="AF997" t="str">
        <f>IF(ISNUMBER(SEARCH(AF$1,$D997)),"T","")</f>
        <v/>
      </c>
      <c r="AG997" t="str">
        <f>IF(ISNUMBER(SEARCH(AG$1,$D997)),"T","")</f>
        <v/>
      </c>
      <c r="AH997" t="str">
        <f>IF(ISNUMBER(SEARCH(AH$1,$D997)),"T","")</f>
        <v/>
      </c>
      <c r="AI997" t="str">
        <f>IF(ISNUMBER(SEARCH(AI$1,$D997)),"T","")</f>
        <v/>
      </c>
      <c r="AJ997" t="str">
        <f>IF(ISNUMBER(SEARCH(AJ$1,$D997)),"T","")</f>
        <v/>
      </c>
      <c r="AK997" t="str">
        <f>IF(ISNUMBER(SEARCH(AK$1,$D997)),"T","")</f>
        <v/>
      </c>
      <c r="AL997" t="str">
        <f>IF(ISNUMBER(SEARCH(AL$1,$D997)),"T","")</f>
        <v/>
      </c>
      <c r="AM997" t="str">
        <f>IF(ISNUMBER(SEARCH(AM$1,$D997)),"T","")</f>
        <v/>
      </c>
      <c r="AN997" t="str">
        <f>IF(ISNUMBER(SEARCH(AN$1,$D997)),"T","")</f>
        <v/>
      </c>
      <c r="AO997" t="str">
        <f>IF(ISNUMBER(SEARCH(AO$1,$D997)),"T","")</f>
        <v/>
      </c>
      <c r="AP997" t="str">
        <f>IF(ISNUMBER(SEARCH(AP$1,$D997)),"T","")</f>
        <v/>
      </c>
      <c r="AQ997" t="str">
        <f>IF(ISNUMBER(SEARCH(AQ$1,$D997)),"T","")</f>
        <v/>
      </c>
      <c r="AR997" t="str">
        <f>IF(ISNUMBER(SEARCH(AR$1,$D997)),"T","")</f>
        <v/>
      </c>
      <c r="AS997" t="str">
        <f>IF(ISNUMBER(SEARCH(AS$1,$D997)),"T","")</f>
        <v/>
      </c>
      <c r="AT997" t="str">
        <f>IF(ISNUMBER(SEARCH(AT$1,$D997)),"T","")</f>
        <v/>
      </c>
      <c r="AU997" t="str">
        <f>IF(ISNUMBER(SEARCH(AU$1,$D997)),"T","")</f>
        <v/>
      </c>
      <c r="AV997" t="str">
        <f>IF(ISNUMBER(SEARCH(AV$1,$D997)),"T","")</f>
        <v>T</v>
      </c>
    </row>
    <row r="998" spans="1:48" x14ac:dyDescent="0.85">
      <c r="A998">
        <v>412</v>
      </c>
      <c r="B998" t="s">
        <v>934</v>
      </c>
      <c r="C998" t="s">
        <v>935</v>
      </c>
      <c r="D998" t="s">
        <v>32</v>
      </c>
      <c r="E998">
        <v>4</v>
      </c>
      <c r="F998">
        <v>40</v>
      </c>
      <c r="G998">
        <v>29</v>
      </c>
      <c r="H998">
        <v>45</v>
      </c>
      <c r="I998">
        <v>29</v>
      </c>
      <c r="J998">
        <v>45</v>
      </c>
      <c r="K998">
        <v>36</v>
      </c>
      <c r="L998">
        <f>MAX(G998,I998)</f>
        <v>29</v>
      </c>
      <c r="M998">
        <f>MIN(H998,J998)</f>
        <v>45</v>
      </c>
      <c r="N998" s="1">
        <f>(F998*2+31)/2+60</f>
        <v>115.5</v>
      </c>
      <c r="O998" s="1">
        <f>(L998*2+31)/2+5</f>
        <v>49.5</v>
      </c>
      <c r="P998" s="1">
        <f>(M998*2+31)/2+5</f>
        <v>65.5</v>
      </c>
      <c r="Q998" s="1">
        <f>N998*P998</f>
        <v>7565.25</v>
      </c>
      <c r="R998" s="1">
        <f>((H998*2+31)/2+5)*N998</f>
        <v>7565.25</v>
      </c>
      <c r="S998" s="1">
        <f>((J998*2+31)/2+5)*N998</f>
        <v>7565.25</v>
      </c>
      <c r="T998" s="1">
        <v>67.034419633289914</v>
      </c>
      <c r="U998" s="1">
        <f>IF(T998&lt;200, 0, T998)</f>
        <v>0</v>
      </c>
      <c r="V998" s="5">
        <f>U998*O998</f>
        <v>0</v>
      </c>
      <c r="W998" s="2">
        <f>Q998/(constants!$B$1 * constants!$B$2 * (110/250) * AVERAGE(0.8, 1) * 1.5)</f>
        <v>1.15908481953093</v>
      </c>
      <c r="X998" s="3">
        <v>7.2033373516581456E-2</v>
      </c>
      <c r="Y998" s="1">
        <f>(W998+X998)*O998</f>
        <v>60.940350555851815</v>
      </c>
      <c r="Z998" s="7">
        <v>1.1000000000000001</v>
      </c>
      <c r="AA998" s="7">
        <v>1</v>
      </c>
      <c r="AB998" s="1">
        <f>Y998*Z998*AA998</f>
        <v>67.034385611437003</v>
      </c>
      <c r="AC998" t="str">
        <f>CONCATENATE("https://wiki.52poke.com/wiki/", B998)</f>
        <v>https://wiki.52poke.com/wiki/结草儿</v>
      </c>
      <c r="AD998" s="6">
        <f>(T998-AB998)^2</f>
        <v>1.1574864755516056E-9</v>
      </c>
      <c r="AE998" t="str">
        <f>IF(ISNUMBER(SEARCH(AE$1,$D998)),"T","")</f>
        <v/>
      </c>
      <c r="AF998" t="str">
        <f>IF(ISNUMBER(SEARCH(AF$1,$D998)),"T","")</f>
        <v/>
      </c>
      <c r="AG998" t="str">
        <f>IF(ISNUMBER(SEARCH(AG$1,$D998)),"T","")</f>
        <v/>
      </c>
      <c r="AH998" t="str">
        <f>IF(ISNUMBER(SEARCH(AH$1,$D998)),"T","")</f>
        <v/>
      </c>
      <c r="AI998" t="str">
        <f>IF(ISNUMBER(SEARCH(AI$1,$D998)),"T","")</f>
        <v/>
      </c>
      <c r="AJ998" t="str">
        <f>IF(ISNUMBER(SEARCH(AJ$1,$D998)),"T","")</f>
        <v/>
      </c>
      <c r="AK998" t="str">
        <f>IF(ISNUMBER(SEARCH(AK$1,$D998)),"T","")</f>
        <v/>
      </c>
      <c r="AL998" t="str">
        <f>IF(ISNUMBER(SEARCH(AL$1,$D998)),"T","")</f>
        <v/>
      </c>
      <c r="AM998" t="str">
        <f>IF(ISNUMBER(SEARCH(AM$1,$D998)),"T","")</f>
        <v/>
      </c>
      <c r="AN998" t="str">
        <f>IF(ISNUMBER(SEARCH(AN$1,$D998)),"T","")</f>
        <v/>
      </c>
      <c r="AO998" t="str">
        <f>IF(ISNUMBER(SEARCH(AO$1,$D998)),"T","")</f>
        <v/>
      </c>
      <c r="AP998" t="str">
        <f>IF(ISNUMBER(SEARCH(AP$1,$D998)),"T","")</f>
        <v>T</v>
      </c>
      <c r="AQ998" t="str">
        <f>IF(ISNUMBER(SEARCH(AQ$1,$D998)),"T","")</f>
        <v/>
      </c>
      <c r="AR998" t="str">
        <f>IF(ISNUMBER(SEARCH(AR$1,$D998)),"T","")</f>
        <v/>
      </c>
      <c r="AS998" t="str">
        <f>IF(ISNUMBER(SEARCH(AS$1,$D998)),"T","")</f>
        <v/>
      </c>
      <c r="AT998" t="str">
        <f>IF(ISNUMBER(SEARCH(AT$1,$D998)),"T","")</f>
        <v/>
      </c>
      <c r="AU998" t="str">
        <f>IF(ISNUMBER(SEARCH(AU$1,$D998)),"T","")</f>
        <v/>
      </c>
      <c r="AV998" t="str">
        <f>IF(ISNUMBER(SEARCH(AV$1,$D998)),"T","")</f>
        <v/>
      </c>
    </row>
    <row r="999" spans="1:48" x14ac:dyDescent="0.85">
      <c r="A999">
        <v>290</v>
      </c>
      <c r="B999" t="s">
        <v>670</v>
      </c>
      <c r="C999" t="s">
        <v>672</v>
      </c>
      <c r="D999" t="s">
        <v>671</v>
      </c>
      <c r="E999">
        <v>3</v>
      </c>
      <c r="F999">
        <v>31</v>
      </c>
      <c r="G999">
        <v>45</v>
      </c>
      <c r="H999">
        <v>90</v>
      </c>
      <c r="I999">
        <v>30</v>
      </c>
      <c r="J999">
        <v>30</v>
      </c>
      <c r="K999">
        <v>40</v>
      </c>
      <c r="L999">
        <f>MAX(G999,I999)</f>
        <v>45</v>
      </c>
      <c r="M999">
        <f>MIN(H999,J999)</f>
        <v>30</v>
      </c>
      <c r="N999" s="1">
        <f>(F999*2+31)/2+60</f>
        <v>106.5</v>
      </c>
      <c r="O999" s="1">
        <f>(L999*2+31)/2+5</f>
        <v>65.5</v>
      </c>
      <c r="P999" s="1">
        <f>(M999*2+31)/2+5</f>
        <v>50.5</v>
      </c>
      <c r="Q999" s="1">
        <f>N999*P999</f>
        <v>5378.25</v>
      </c>
      <c r="R999" s="1">
        <f>((H999*2+31)/2+5)*N999</f>
        <v>11768.25</v>
      </c>
      <c r="S999" s="1">
        <f>((J999*2+31)/2+5)*N999</f>
        <v>5378.25</v>
      </c>
      <c r="T999" s="1">
        <v>65.906544199339507</v>
      </c>
      <c r="U999" s="1">
        <f>IF(T999&lt;200, 0, T999)</f>
        <v>0</v>
      </c>
      <c r="V999" s="5">
        <f>U999*O999</f>
        <v>0</v>
      </c>
      <c r="W999" s="2">
        <f>Q999/(constants!$B$1 * constants!$B$2 * (110/250) * AVERAGE(0.8, 1) * 1.5)</f>
        <v>0.82401082986579754</v>
      </c>
      <c r="X999" s="3">
        <v>9.0722163816180923E-2</v>
      </c>
      <c r="Y999" s="1">
        <f>(W999+X999)*O999</f>
        <v>59.915011086169592</v>
      </c>
      <c r="Z999" s="7">
        <v>1.1000000000000001</v>
      </c>
      <c r="AA999" s="7">
        <v>1</v>
      </c>
      <c r="AB999" s="1">
        <f>Y999*Z999*AA999</f>
        <v>65.906512194786558</v>
      </c>
      <c r="AC999" t="str">
        <f>CONCATENATE("https://wiki.52poke.com/wiki/", B999)</f>
        <v>https://wiki.52poke.com/wiki/土居忍士</v>
      </c>
      <c r="AD999" s="6">
        <f>(T999-AB999)^2</f>
        <v>1.0242914094756389E-9</v>
      </c>
      <c r="AE999" t="str">
        <f>IF(ISNUMBER(SEARCH(AE$1,$D999)),"T","")</f>
        <v/>
      </c>
      <c r="AF999" t="str">
        <f>IF(ISNUMBER(SEARCH(AF$1,$D999)),"T","")</f>
        <v/>
      </c>
      <c r="AG999" t="str">
        <f>IF(ISNUMBER(SEARCH(AG$1,$D999)),"T","")</f>
        <v/>
      </c>
      <c r="AH999" t="str">
        <f>IF(ISNUMBER(SEARCH(AH$1,$D999)),"T","")</f>
        <v/>
      </c>
      <c r="AI999" t="str">
        <f>IF(ISNUMBER(SEARCH(AI$1,$D999)),"T","")</f>
        <v/>
      </c>
      <c r="AJ999" t="str">
        <f>IF(ISNUMBER(SEARCH(AJ$1,$D999)),"T","")</f>
        <v/>
      </c>
      <c r="AK999" t="str">
        <f>IF(ISNUMBER(SEARCH(AK$1,$D999)),"T","")</f>
        <v/>
      </c>
      <c r="AL999" t="str">
        <f>IF(ISNUMBER(SEARCH(AL$1,$D999)),"T","")</f>
        <v/>
      </c>
      <c r="AM999" t="str">
        <f>IF(ISNUMBER(SEARCH(AM$1,$D999)),"T","")</f>
        <v>T</v>
      </c>
      <c r="AN999" t="str">
        <f>IF(ISNUMBER(SEARCH(AN$1,$D999)),"T","")</f>
        <v/>
      </c>
      <c r="AO999" t="str">
        <f>IF(ISNUMBER(SEARCH(AO$1,$D999)),"T","")</f>
        <v/>
      </c>
      <c r="AP999" t="str">
        <f>IF(ISNUMBER(SEARCH(AP$1,$D999)),"T","")</f>
        <v>T</v>
      </c>
      <c r="AQ999" t="str">
        <f>IF(ISNUMBER(SEARCH(AQ$1,$D999)),"T","")</f>
        <v/>
      </c>
      <c r="AR999" t="str">
        <f>IF(ISNUMBER(SEARCH(AR$1,$D999)),"T","")</f>
        <v/>
      </c>
      <c r="AS999" t="str">
        <f>IF(ISNUMBER(SEARCH(AS$1,$D999)),"T","")</f>
        <v/>
      </c>
      <c r="AT999" t="str">
        <f>IF(ISNUMBER(SEARCH(AT$1,$D999)),"T","")</f>
        <v/>
      </c>
      <c r="AU999" t="str">
        <f>IF(ISNUMBER(SEARCH(AU$1,$D999)),"T","")</f>
        <v/>
      </c>
      <c r="AV999" t="str">
        <f>IF(ISNUMBER(SEARCH(AV$1,$D999)),"T","")</f>
        <v/>
      </c>
    </row>
    <row r="1000" spans="1:48" x14ac:dyDescent="0.85">
      <c r="A1000">
        <v>194</v>
      </c>
      <c r="B1000" t="s">
        <v>456</v>
      </c>
      <c r="C1000" t="s">
        <v>457</v>
      </c>
      <c r="D1000" t="s">
        <v>83</v>
      </c>
      <c r="E1000">
        <v>2</v>
      </c>
      <c r="F1000">
        <v>55</v>
      </c>
      <c r="G1000">
        <v>45</v>
      </c>
      <c r="H1000">
        <v>45</v>
      </c>
      <c r="I1000">
        <v>25</v>
      </c>
      <c r="J1000">
        <v>25</v>
      </c>
      <c r="K1000">
        <v>15</v>
      </c>
      <c r="L1000">
        <f>MAX(G1000,I1000)</f>
        <v>45</v>
      </c>
      <c r="M1000">
        <f>MIN(H1000,J1000)</f>
        <v>25</v>
      </c>
      <c r="N1000" s="1">
        <f>(F1000*2+31)/2+60</f>
        <v>130.5</v>
      </c>
      <c r="O1000" s="1">
        <f>(L1000*2+31)/2+5</f>
        <v>65.5</v>
      </c>
      <c r="P1000" s="1">
        <f>(M1000*2+31)/2+5</f>
        <v>45.5</v>
      </c>
      <c r="Q1000" s="1">
        <f>N1000*P1000</f>
        <v>5937.75</v>
      </c>
      <c r="R1000" s="1">
        <f>((H1000*2+31)/2+5)*N1000</f>
        <v>8547.75</v>
      </c>
      <c r="S1000" s="1">
        <f>((J1000*2+31)/2+5)*N1000</f>
        <v>5937.75</v>
      </c>
      <c r="T1000" s="1">
        <v>65.89134705102326</v>
      </c>
      <c r="U1000" s="1">
        <f>IF(T1000&lt;200, 0, T1000)</f>
        <v>0</v>
      </c>
      <c r="V1000" s="5">
        <f>U1000*O1000</f>
        <v>0</v>
      </c>
      <c r="W1000" s="2">
        <f>Q1000/(constants!$B$1 * constants!$B$2 * (110/250) * AVERAGE(0.8, 1) * 1.5)</f>
        <v>0.90973277646737116</v>
      </c>
      <c r="X1000" s="3">
        <v>4.7892459758315242E-3</v>
      </c>
      <c r="Y1000" s="1">
        <f>(W1000+X1000)*O1000</f>
        <v>59.901192470029777</v>
      </c>
      <c r="Z1000" s="7">
        <v>1.1000000000000001</v>
      </c>
      <c r="AA1000" s="7">
        <v>1</v>
      </c>
      <c r="AB1000" s="1">
        <f>Y1000*Z1000*AA1000</f>
        <v>65.891311717032764</v>
      </c>
      <c r="AC1000" t="str">
        <f>CONCATENATE("https://wiki.52poke.com/wiki/", B1000)</f>
        <v>https://wiki.52poke.com/wiki/乌波</v>
      </c>
      <c r="AD1000" s="6">
        <f>(T1000-AB1000)^2</f>
        <v>1.2484908843824299E-9</v>
      </c>
      <c r="AE1000" t="str">
        <f>IF(ISNUMBER(SEARCH(AE$1,$D1000)),"T","")</f>
        <v/>
      </c>
      <c r="AF1000" t="str">
        <f>IF(ISNUMBER(SEARCH(AF$1,$D1000)),"T","")</f>
        <v/>
      </c>
      <c r="AG1000" t="str">
        <f>IF(ISNUMBER(SEARCH(AG$1,$D1000)),"T","")</f>
        <v/>
      </c>
      <c r="AH1000" t="str">
        <f>IF(ISNUMBER(SEARCH(AH$1,$D1000)),"T","")</f>
        <v/>
      </c>
      <c r="AI1000" t="str">
        <f>IF(ISNUMBER(SEARCH(AI$1,$D1000)),"T","")</f>
        <v/>
      </c>
      <c r="AJ1000" t="str">
        <f>IF(ISNUMBER(SEARCH(AJ$1,$D1000)),"T","")</f>
        <v/>
      </c>
      <c r="AK1000" t="str">
        <f>IF(ISNUMBER(SEARCH(AK$1,$D1000)),"T","")</f>
        <v/>
      </c>
      <c r="AL1000" t="str">
        <f>IF(ISNUMBER(SEARCH(AL$1,$D1000)),"T","")</f>
        <v>T</v>
      </c>
      <c r="AM1000" t="str">
        <f>IF(ISNUMBER(SEARCH(AM$1,$D1000)),"T","")</f>
        <v>T</v>
      </c>
      <c r="AN1000" t="str">
        <f>IF(ISNUMBER(SEARCH(AN$1,$D1000)),"T","")</f>
        <v/>
      </c>
      <c r="AO1000" t="str">
        <f>IF(ISNUMBER(SEARCH(AO$1,$D1000)),"T","")</f>
        <v/>
      </c>
      <c r="AP1000" t="str">
        <f>IF(ISNUMBER(SEARCH(AP$1,$D1000)),"T","")</f>
        <v/>
      </c>
      <c r="AQ1000" t="str">
        <f>IF(ISNUMBER(SEARCH(AQ$1,$D1000)),"T","")</f>
        <v/>
      </c>
      <c r="AR1000" t="str">
        <f>IF(ISNUMBER(SEARCH(AR$1,$D1000)),"T","")</f>
        <v/>
      </c>
      <c r="AS1000" t="str">
        <f>IF(ISNUMBER(SEARCH(AS$1,$D1000)),"T","")</f>
        <v/>
      </c>
      <c r="AT1000" t="str">
        <f>IF(ISNUMBER(SEARCH(AT$1,$D1000)),"T","")</f>
        <v/>
      </c>
      <c r="AU1000" t="str">
        <f>IF(ISNUMBER(SEARCH(AU$1,$D1000)),"T","")</f>
        <v/>
      </c>
      <c r="AV1000" t="str">
        <f>IF(ISNUMBER(SEARCH(AV$1,$D1000)),"T","")</f>
        <v/>
      </c>
    </row>
    <row r="1001" spans="1:48" x14ac:dyDescent="0.85">
      <c r="A1001">
        <v>919</v>
      </c>
      <c r="B1001" t="s">
        <v>2029</v>
      </c>
      <c r="C1001" t="s">
        <v>2030</v>
      </c>
      <c r="D1001" t="s">
        <v>32</v>
      </c>
      <c r="E1001">
        <v>9</v>
      </c>
      <c r="F1001">
        <v>33</v>
      </c>
      <c r="G1001">
        <v>46</v>
      </c>
      <c r="H1001">
        <v>40</v>
      </c>
      <c r="I1001">
        <v>21</v>
      </c>
      <c r="J1001">
        <v>25</v>
      </c>
      <c r="K1001">
        <v>45</v>
      </c>
      <c r="L1001">
        <f>MAX(G1001,I1001)</f>
        <v>46</v>
      </c>
      <c r="M1001">
        <f>MIN(H1001,J1001)</f>
        <v>25</v>
      </c>
      <c r="N1001" s="1">
        <f>(F1001*2+31)/2+60</f>
        <v>108.5</v>
      </c>
      <c r="O1001" s="1">
        <f>(L1001*2+31)/2+5</f>
        <v>66.5</v>
      </c>
      <c r="P1001" s="1">
        <f>(M1001*2+31)/2+5</f>
        <v>45.5</v>
      </c>
      <c r="Q1001" s="1">
        <f>N1001*P1001</f>
        <v>4936.75</v>
      </c>
      <c r="R1001" s="1">
        <f>((H1001*2+31)/2+5)*N1001</f>
        <v>6564.25</v>
      </c>
      <c r="S1001" s="1">
        <f>((J1001*2+31)/2+5)*N1001</f>
        <v>4936.75</v>
      </c>
      <c r="T1001" s="1">
        <v>63.701009257936519</v>
      </c>
      <c r="U1001" s="1">
        <f>IF(T1001&lt;200, 0, T1001)</f>
        <v>0</v>
      </c>
      <c r="V1001" s="5">
        <f>U1001*O1001</f>
        <v>0</v>
      </c>
      <c r="W1001" s="2">
        <f>Q1001/(constants!$B$1 * constants!$B$2 * (110/250) * AVERAGE(0.8, 1) * 1.5)</f>
        <v>0.75636786395946187</v>
      </c>
      <c r="X1001" s="3">
        <v>0.11445892253576218</v>
      </c>
      <c r="Y1001" s="1">
        <f>(W1001+X1001)*O1001</f>
        <v>57.909981301932397</v>
      </c>
      <c r="Z1001" s="7">
        <v>1.1000000000000001</v>
      </c>
      <c r="AA1001" s="7">
        <v>1</v>
      </c>
      <c r="AB1001" s="1">
        <f>Y1001*Z1001*AA1001</f>
        <v>63.700979432125642</v>
      </c>
      <c r="AC1001" t="str">
        <f>CONCATENATE("https://wiki.52poke.com/wiki/", B1001)</f>
        <v>https://wiki.52poke.com/wiki/豆蟋蟀</v>
      </c>
      <c r="AD1001" s="6">
        <f>(T1001-AB1001)^2</f>
        <v>8.8957899447480888E-10</v>
      </c>
      <c r="AE1001" t="str">
        <f>IF(ISNUMBER(SEARCH(AE$1,$D1001)),"T","")</f>
        <v/>
      </c>
      <c r="AF1001" t="str">
        <f>IF(ISNUMBER(SEARCH(AF$1,$D1001)),"T","")</f>
        <v/>
      </c>
      <c r="AG1001" t="str">
        <f>IF(ISNUMBER(SEARCH(AG$1,$D1001)),"T","")</f>
        <v/>
      </c>
      <c r="AH1001" t="str">
        <f>IF(ISNUMBER(SEARCH(AH$1,$D1001)),"T","")</f>
        <v/>
      </c>
      <c r="AI1001" t="str">
        <f>IF(ISNUMBER(SEARCH(AI$1,$D1001)),"T","")</f>
        <v/>
      </c>
      <c r="AJ1001" t="str">
        <f>IF(ISNUMBER(SEARCH(AJ$1,$D1001)),"T","")</f>
        <v/>
      </c>
      <c r="AK1001" t="str">
        <f>IF(ISNUMBER(SEARCH(AK$1,$D1001)),"T","")</f>
        <v/>
      </c>
      <c r="AL1001" t="str">
        <f>IF(ISNUMBER(SEARCH(AL$1,$D1001)),"T","")</f>
        <v/>
      </c>
      <c r="AM1001" t="str">
        <f>IF(ISNUMBER(SEARCH(AM$1,$D1001)),"T","")</f>
        <v/>
      </c>
      <c r="AN1001" t="str">
        <f>IF(ISNUMBER(SEARCH(AN$1,$D1001)),"T","")</f>
        <v/>
      </c>
      <c r="AO1001" t="str">
        <f>IF(ISNUMBER(SEARCH(AO$1,$D1001)),"T","")</f>
        <v/>
      </c>
      <c r="AP1001" t="str">
        <f>IF(ISNUMBER(SEARCH(AP$1,$D1001)),"T","")</f>
        <v>T</v>
      </c>
      <c r="AQ1001" t="str">
        <f>IF(ISNUMBER(SEARCH(AQ$1,$D1001)),"T","")</f>
        <v/>
      </c>
      <c r="AR1001" t="str">
        <f>IF(ISNUMBER(SEARCH(AR$1,$D1001)),"T","")</f>
        <v/>
      </c>
      <c r="AS1001" t="str">
        <f>IF(ISNUMBER(SEARCH(AS$1,$D1001)),"T","")</f>
        <v/>
      </c>
      <c r="AT1001" t="str">
        <f>IF(ISNUMBER(SEARCH(AT$1,$D1001)),"T","")</f>
        <v/>
      </c>
      <c r="AU1001" t="str">
        <f>IF(ISNUMBER(SEARCH(AU$1,$D1001)),"T","")</f>
        <v/>
      </c>
      <c r="AV1001" t="str">
        <f>IF(ISNUMBER(SEARCH(AV$1,$D1001)),"T","")</f>
        <v/>
      </c>
    </row>
    <row r="1002" spans="1:48" x14ac:dyDescent="0.85">
      <c r="A1002">
        <v>270</v>
      </c>
      <c r="B1002" t="s">
        <v>626</v>
      </c>
      <c r="C1002" t="s">
        <v>628</v>
      </c>
      <c r="D1002" t="s">
        <v>627</v>
      </c>
      <c r="E1002">
        <v>3</v>
      </c>
      <c r="F1002">
        <v>40</v>
      </c>
      <c r="G1002">
        <v>30</v>
      </c>
      <c r="H1002">
        <v>30</v>
      </c>
      <c r="I1002">
        <v>40</v>
      </c>
      <c r="J1002">
        <v>50</v>
      </c>
      <c r="K1002">
        <v>30</v>
      </c>
      <c r="L1002">
        <f>MAX(G1002,I1002)</f>
        <v>40</v>
      </c>
      <c r="M1002">
        <f>MIN(H1002,J1002)</f>
        <v>30</v>
      </c>
      <c r="N1002" s="1">
        <f>(F1002*2+31)/2+60</f>
        <v>115.5</v>
      </c>
      <c r="O1002" s="1">
        <f>(L1002*2+31)/2+5</f>
        <v>60.5</v>
      </c>
      <c r="P1002" s="1">
        <f>(M1002*2+31)/2+5</f>
        <v>50.5</v>
      </c>
      <c r="Q1002" s="1">
        <f>N1002*P1002</f>
        <v>5832.75</v>
      </c>
      <c r="R1002" s="1">
        <f>((H1002*2+31)/2+5)*N1002</f>
        <v>5832.75</v>
      </c>
      <c r="S1002" s="1">
        <f>((J1002*2+31)/2+5)*N1002</f>
        <v>8142.75</v>
      </c>
      <c r="T1002" s="1">
        <v>61.984321310688145</v>
      </c>
      <c r="U1002" s="1">
        <f>IF(T1002&lt;200, 0, T1002)</f>
        <v>0</v>
      </c>
      <c r="V1002" s="5">
        <f>U1002*O1002</f>
        <v>0</v>
      </c>
      <c r="W1002" s="2">
        <f>Q1002/(constants!$B$1 * constants!$B$2 * (110/250) * AVERAGE(0.8, 1) * 1.5)</f>
        <v>0.89364554788262551</v>
      </c>
      <c r="X1002" s="3">
        <v>3.7748730871386527E-2</v>
      </c>
      <c r="Y1002" s="1">
        <f>(W1002+X1002)*O1002</f>
        <v>56.349353864617726</v>
      </c>
      <c r="Z1002" s="7">
        <v>1.1000000000000001</v>
      </c>
      <c r="AA1002" s="7">
        <v>1</v>
      </c>
      <c r="AB1002" s="1">
        <f>Y1002*Z1002*AA1002</f>
        <v>61.984289251079502</v>
      </c>
      <c r="AC1002" t="str">
        <f>CONCATENATE("https://wiki.52poke.com/wiki/", B1002)</f>
        <v>https://wiki.52poke.com/wiki/莲叶童子</v>
      </c>
      <c r="AD1002" s="6">
        <f>(T1002-AB1002)^2</f>
        <v>1.027818506310162E-9</v>
      </c>
      <c r="AE1002" t="str">
        <f>IF(ISNUMBER(SEARCH(AE$1,$D1002)),"T","")</f>
        <v/>
      </c>
      <c r="AF1002" t="str">
        <f>IF(ISNUMBER(SEARCH(AF$1,$D1002)),"T","")</f>
        <v/>
      </c>
      <c r="AG1002" t="str">
        <f>IF(ISNUMBER(SEARCH(AG$1,$D1002)),"T","")</f>
        <v>T</v>
      </c>
      <c r="AH1002" t="str">
        <f>IF(ISNUMBER(SEARCH(AH$1,$D1002)),"T","")</f>
        <v>T</v>
      </c>
      <c r="AI1002" t="str">
        <f>IF(ISNUMBER(SEARCH(AI$1,$D1002)),"T","")</f>
        <v/>
      </c>
      <c r="AJ1002" t="str">
        <f>IF(ISNUMBER(SEARCH(AJ$1,$D1002)),"T","")</f>
        <v/>
      </c>
      <c r="AK1002" t="str">
        <f>IF(ISNUMBER(SEARCH(AK$1,$D1002)),"T","")</f>
        <v/>
      </c>
      <c r="AL1002" t="str">
        <f>IF(ISNUMBER(SEARCH(AL$1,$D1002)),"T","")</f>
        <v/>
      </c>
      <c r="AM1002" t="str">
        <f>IF(ISNUMBER(SEARCH(AM$1,$D1002)),"T","")</f>
        <v/>
      </c>
      <c r="AN1002" t="str">
        <f>IF(ISNUMBER(SEARCH(AN$1,$D1002)),"T","")</f>
        <v/>
      </c>
      <c r="AO1002" t="str">
        <f>IF(ISNUMBER(SEARCH(AO$1,$D1002)),"T","")</f>
        <v/>
      </c>
      <c r="AP1002" t="str">
        <f>IF(ISNUMBER(SEARCH(AP$1,$D1002)),"T","")</f>
        <v/>
      </c>
      <c r="AQ1002" t="str">
        <f>IF(ISNUMBER(SEARCH(AQ$1,$D1002)),"T","")</f>
        <v/>
      </c>
      <c r="AR1002" t="str">
        <f>IF(ISNUMBER(SEARCH(AR$1,$D1002)),"T","")</f>
        <v/>
      </c>
      <c r="AS1002" t="str">
        <f>IF(ISNUMBER(SEARCH(AS$1,$D1002)),"T","")</f>
        <v/>
      </c>
      <c r="AT1002" t="str">
        <f>IF(ISNUMBER(SEARCH(AT$1,$D1002)),"T","")</f>
        <v/>
      </c>
      <c r="AU1002" t="str">
        <f>IF(ISNUMBER(SEARCH(AU$1,$D1002)),"T","")</f>
        <v/>
      </c>
      <c r="AV1002" t="str">
        <f>IF(ISNUMBER(SEARCH(AV$1,$D1002)),"T","")</f>
        <v/>
      </c>
    </row>
    <row r="1003" spans="1:48" x14ac:dyDescent="0.85">
      <c r="A1003">
        <v>273</v>
      </c>
      <c r="B1003" t="s">
        <v>633</v>
      </c>
      <c r="C1003" t="s">
        <v>634</v>
      </c>
      <c r="D1003" t="s">
        <v>280</v>
      </c>
      <c r="E1003">
        <v>3</v>
      </c>
      <c r="F1003">
        <v>40</v>
      </c>
      <c r="G1003">
        <v>40</v>
      </c>
      <c r="H1003">
        <v>50</v>
      </c>
      <c r="I1003">
        <v>30</v>
      </c>
      <c r="J1003">
        <v>30</v>
      </c>
      <c r="K1003">
        <v>30</v>
      </c>
      <c r="L1003">
        <f>MAX(G1003,I1003)</f>
        <v>40</v>
      </c>
      <c r="M1003">
        <f>MIN(H1003,J1003)</f>
        <v>30</v>
      </c>
      <c r="N1003" s="1">
        <f>(F1003*2+31)/2+60</f>
        <v>115.5</v>
      </c>
      <c r="O1003" s="1">
        <f>(L1003*2+31)/2+5</f>
        <v>60.5</v>
      </c>
      <c r="P1003" s="1">
        <f>(M1003*2+31)/2+5</f>
        <v>50.5</v>
      </c>
      <c r="Q1003" s="1">
        <f>N1003*P1003</f>
        <v>5832.75</v>
      </c>
      <c r="R1003" s="1">
        <f>((H1003*2+31)/2+5)*N1003</f>
        <v>8142.75</v>
      </c>
      <c r="S1003" s="1">
        <f>((J1003*2+31)/2+5)*N1003</f>
        <v>5832.75</v>
      </c>
      <c r="T1003" s="1">
        <v>61.984321310688145</v>
      </c>
      <c r="U1003" s="1">
        <f>IF(T1003&lt;200, 0, T1003)</f>
        <v>0</v>
      </c>
      <c r="V1003" s="5">
        <f>U1003*O1003</f>
        <v>0</v>
      </c>
      <c r="W1003" s="2">
        <f>Q1003/(constants!$B$1 * constants!$B$2 * (110/250) * AVERAGE(0.8, 1) * 1.5)</f>
        <v>0.89364554788262551</v>
      </c>
      <c r="X1003" s="3">
        <v>3.7748730871386527E-2</v>
      </c>
      <c r="Y1003" s="1">
        <f>(W1003+X1003)*O1003</f>
        <v>56.349353864617726</v>
      </c>
      <c r="Z1003" s="7">
        <v>1.1000000000000001</v>
      </c>
      <c r="AA1003" s="7">
        <v>1</v>
      </c>
      <c r="AB1003" s="1">
        <f>Y1003*Z1003*AA1003</f>
        <v>61.984289251079502</v>
      </c>
      <c r="AC1003" t="str">
        <f>CONCATENATE("https://wiki.52poke.com/wiki/", B1003)</f>
        <v>https://wiki.52poke.com/wiki/橡实果</v>
      </c>
      <c r="AD1003" s="6">
        <f>(T1003-AB1003)^2</f>
        <v>1.027818506310162E-9</v>
      </c>
      <c r="AE1003" t="str">
        <f>IF(ISNUMBER(SEARCH(AE$1,$D1003)),"T","")</f>
        <v/>
      </c>
      <c r="AF1003" t="str">
        <f>IF(ISNUMBER(SEARCH(AF$1,$D1003)),"T","")</f>
        <v/>
      </c>
      <c r="AG1003" t="str">
        <f>IF(ISNUMBER(SEARCH(AG$1,$D1003)),"T","")</f>
        <v/>
      </c>
      <c r="AH1003" t="str">
        <f>IF(ISNUMBER(SEARCH(AH$1,$D1003)),"T","")</f>
        <v>T</v>
      </c>
      <c r="AI1003" t="str">
        <f>IF(ISNUMBER(SEARCH(AI$1,$D1003)),"T","")</f>
        <v/>
      </c>
      <c r="AJ1003" t="str">
        <f>IF(ISNUMBER(SEARCH(AJ$1,$D1003)),"T","")</f>
        <v/>
      </c>
      <c r="AK1003" t="str">
        <f>IF(ISNUMBER(SEARCH(AK$1,$D1003)),"T","")</f>
        <v/>
      </c>
      <c r="AL1003" t="str">
        <f>IF(ISNUMBER(SEARCH(AL$1,$D1003)),"T","")</f>
        <v/>
      </c>
      <c r="AM1003" t="str">
        <f>IF(ISNUMBER(SEARCH(AM$1,$D1003)),"T","")</f>
        <v/>
      </c>
      <c r="AN1003" t="str">
        <f>IF(ISNUMBER(SEARCH(AN$1,$D1003)),"T","")</f>
        <v/>
      </c>
      <c r="AO1003" t="str">
        <f>IF(ISNUMBER(SEARCH(AO$1,$D1003)),"T","")</f>
        <v/>
      </c>
      <c r="AP1003" t="str">
        <f>IF(ISNUMBER(SEARCH(AP$1,$D1003)),"T","")</f>
        <v/>
      </c>
      <c r="AQ1003" t="str">
        <f>IF(ISNUMBER(SEARCH(AQ$1,$D1003)),"T","")</f>
        <v/>
      </c>
      <c r="AR1003" t="str">
        <f>IF(ISNUMBER(SEARCH(AR$1,$D1003)),"T","")</f>
        <v/>
      </c>
      <c r="AS1003" t="str">
        <f>IF(ISNUMBER(SEARCH(AS$1,$D1003)),"T","")</f>
        <v/>
      </c>
      <c r="AT1003" t="str">
        <f>IF(ISNUMBER(SEARCH(AT$1,$D1003)),"T","")</f>
        <v/>
      </c>
      <c r="AU1003" t="str">
        <f>IF(ISNUMBER(SEARCH(AU$1,$D1003)),"T","")</f>
        <v/>
      </c>
      <c r="AV1003" t="str">
        <f>IF(ISNUMBER(SEARCH(AV$1,$D1003)),"T","")</f>
        <v/>
      </c>
    </row>
    <row r="1004" spans="1:48" x14ac:dyDescent="0.85">
      <c r="A1004">
        <v>236</v>
      </c>
      <c r="B1004" t="s">
        <v>555</v>
      </c>
      <c r="C1004" t="s">
        <v>556</v>
      </c>
      <c r="D1004" t="s">
        <v>143</v>
      </c>
      <c r="E1004">
        <v>2</v>
      </c>
      <c r="F1004">
        <v>35</v>
      </c>
      <c r="G1004">
        <v>35</v>
      </c>
      <c r="H1004">
        <v>35</v>
      </c>
      <c r="I1004">
        <v>35</v>
      </c>
      <c r="J1004">
        <v>35</v>
      </c>
      <c r="K1004">
        <v>35</v>
      </c>
      <c r="L1004">
        <f>MAX(G1004,I1004)</f>
        <v>35</v>
      </c>
      <c r="M1004">
        <f>MIN(H1004,J1004)</f>
        <v>35</v>
      </c>
      <c r="N1004" s="1">
        <f>(F1004*2+31)/2+60</f>
        <v>110.5</v>
      </c>
      <c r="O1004" s="1">
        <f>(L1004*2+31)/2+5</f>
        <v>55.5</v>
      </c>
      <c r="P1004" s="1">
        <f>(M1004*2+31)/2+5</f>
        <v>55.5</v>
      </c>
      <c r="Q1004" s="1">
        <f>N1004*P1004</f>
        <v>6132.75</v>
      </c>
      <c r="R1004" s="1">
        <f>((H1004*2+31)/2+5)*N1004</f>
        <v>6132.75</v>
      </c>
      <c r="S1004" s="1">
        <f>((J1004*2+31)/2+5)*N1004</f>
        <v>6132.75</v>
      </c>
      <c r="T1004" s="1">
        <v>61.342581079729676</v>
      </c>
      <c r="U1004" s="1">
        <f>IF(T1004&lt;200, 0, T1004)</f>
        <v>0</v>
      </c>
      <c r="V1004" s="5">
        <f>U1004*O1004</f>
        <v>0</v>
      </c>
      <c r="W1004" s="2">
        <f>Q1004/(constants!$B$1 * constants!$B$2 * (110/250) * AVERAGE(0.8, 1) * 1.5)</f>
        <v>0.93960905812475615</v>
      </c>
      <c r="X1004" s="3">
        <v>6.5182918238997023E-2</v>
      </c>
      <c r="Y1004" s="1">
        <f>(W1004+X1004)*O1004</f>
        <v>55.765954688188302</v>
      </c>
      <c r="Z1004" s="7">
        <v>1.1000000000000001</v>
      </c>
      <c r="AA1004" s="7">
        <v>1</v>
      </c>
      <c r="AB1004" s="1">
        <f>Y1004*Z1004*AA1004</f>
        <v>61.342550157007139</v>
      </c>
      <c r="AC1004" t="str">
        <f>CONCATENATE("https://wiki.52poke.com/wiki/", B1004)</f>
        <v>https://wiki.52poke.com/wiki/无畏小子</v>
      </c>
      <c r="AD1004" s="6">
        <f>(T1004-AB1004)^2</f>
        <v>9.5621476911519519E-10</v>
      </c>
      <c r="AE1004" t="str">
        <f>IF(ISNUMBER(SEARCH(AE$1,$D1004)),"T","")</f>
        <v/>
      </c>
      <c r="AF1004" t="str">
        <f>IF(ISNUMBER(SEARCH(AF$1,$D1004)),"T","")</f>
        <v/>
      </c>
      <c r="AG1004" t="str">
        <f>IF(ISNUMBER(SEARCH(AG$1,$D1004)),"T","")</f>
        <v/>
      </c>
      <c r="AH1004" t="str">
        <f>IF(ISNUMBER(SEARCH(AH$1,$D1004)),"T","")</f>
        <v/>
      </c>
      <c r="AI1004" t="str">
        <f>IF(ISNUMBER(SEARCH(AI$1,$D1004)),"T","")</f>
        <v/>
      </c>
      <c r="AJ1004" t="str">
        <f>IF(ISNUMBER(SEARCH(AJ$1,$D1004)),"T","")</f>
        <v/>
      </c>
      <c r="AK1004" t="str">
        <f>IF(ISNUMBER(SEARCH(AK$1,$D1004)),"T","")</f>
        <v>T</v>
      </c>
      <c r="AL1004" t="str">
        <f>IF(ISNUMBER(SEARCH(AL$1,$D1004)),"T","")</f>
        <v/>
      </c>
      <c r="AM1004" t="str">
        <f>IF(ISNUMBER(SEARCH(AM$1,$D1004)),"T","")</f>
        <v/>
      </c>
      <c r="AN1004" t="str">
        <f>IF(ISNUMBER(SEARCH(AN$1,$D1004)),"T","")</f>
        <v/>
      </c>
      <c r="AO1004" t="str">
        <f>IF(ISNUMBER(SEARCH(AO$1,$D1004)),"T","")</f>
        <v/>
      </c>
      <c r="AP1004" t="str">
        <f>IF(ISNUMBER(SEARCH(AP$1,$D1004)),"T","")</f>
        <v/>
      </c>
      <c r="AQ1004" t="str">
        <f>IF(ISNUMBER(SEARCH(AQ$1,$D1004)),"T","")</f>
        <v/>
      </c>
      <c r="AR1004" t="str">
        <f>IF(ISNUMBER(SEARCH(AR$1,$D1004)),"T","")</f>
        <v/>
      </c>
      <c r="AS1004" t="str">
        <f>IF(ISNUMBER(SEARCH(AS$1,$D1004)),"T","")</f>
        <v/>
      </c>
      <c r="AT1004" t="str">
        <f>IF(ISNUMBER(SEARCH(AT$1,$D1004)),"T","")</f>
        <v/>
      </c>
      <c r="AU1004" t="str">
        <f>IF(ISNUMBER(SEARCH(AU$1,$D1004)),"T","")</f>
        <v/>
      </c>
      <c r="AV1004" t="str">
        <f>IF(ISNUMBER(SEARCH(AV$1,$D1004)),"T","")</f>
        <v/>
      </c>
    </row>
    <row r="1005" spans="1:48" x14ac:dyDescent="0.85">
      <c r="A1005">
        <v>761</v>
      </c>
      <c r="B1005" t="s">
        <v>1690</v>
      </c>
      <c r="C1005" t="s">
        <v>1691</v>
      </c>
      <c r="D1005" t="s">
        <v>280</v>
      </c>
      <c r="E1005">
        <v>7</v>
      </c>
      <c r="F1005">
        <v>42</v>
      </c>
      <c r="G1005">
        <v>30</v>
      </c>
      <c r="H1005">
        <v>38</v>
      </c>
      <c r="I1005">
        <v>30</v>
      </c>
      <c r="J1005">
        <v>38</v>
      </c>
      <c r="K1005">
        <v>32</v>
      </c>
      <c r="L1005">
        <f>MAX(G1005,I1005)</f>
        <v>30</v>
      </c>
      <c r="M1005">
        <f>MIN(H1005,J1005)</f>
        <v>38</v>
      </c>
      <c r="N1005" s="1">
        <f>(F1005*2+31)/2+60</f>
        <v>117.5</v>
      </c>
      <c r="O1005" s="1">
        <f>(L1005*2+31)/2+5</f>
        <v>50.5</v>
      </c>
      <c r="P1005" s="1">
        <f>(M1005*2+31)/2+5</f>
        <v>58.5</v>
      </c>
      <c r="Q1005" s="1">
        <f>N1005*P1005</f>
        <v>6873.75</v>
      </c>
      <c r="R1005" s="1">
        <f>((H1005*2+31)/2+5)*N1005</f>
        <v>6873.75</v>
      </c>
      <c r="S1005" s="1">
        <f>((J1005*2+31)/2+5)*N1005</f>
        <v>6873.75</v>
      </c>
      <c r="T1005" s="1">
        <v>61.192333915461077</v>
      </c>
      <c r="U1005" s="1">
        <f>IF(T1005&lt;200, 0, T1005)</f>
        <v>0</v>
      </c>
      <c r="V1005" s="5">
        <f>U1005*O1005</f>
        <v>0</v>
      </c>
      <c r="W1005" s="2">
        <f>Q1005/(constants!$B$1 * constants!$B$2 * (110/250) * AVERAGE(0.8, 1) * 1.5)</f>
        <v>1.053138928422819</v>
      </c>
      <c r="X1005" s="3">
        <v>4.8432671557043783E-2</v>
      </c>
      <c r="Y1005" s="1">
        <f>(W1005+X1005)*O1005</f>
        <v>55.629365798983066</v>
      </c>
      <c r="Z1005" s="7">
        <v>1.1000000000000001</v>
      </c>
      <c r="AA1005" s="7">
        <v>1</v>
      </c>
      <c r="AB1005" s="1">
        <f>Y1005*Z1005*AA1005</f>
        <v>61.192302378881379</v>
      </c>
      <c r="AC1005" t="str">
        <f>CONCATENATE("https://wiki.52poke.com/wiki/", B1005)</f>
        <v>https://wiki.52poke.com/wiki/甜竹竹</v>
      </c>
      <c r="AD1005" s="6">
        <f>(T1005-AB1005)^2</f>
        <v>9.9455585904196509E-10</v>
      </c>
      <c r="AE1005" t="str">
        <f>IF(ISNUMBER(SEARCH(AE$1,$D1005)),"T","")</f>
        <v/>
      </c>
      <c r="AF1005" t="str">
        <f>IF(ISNUMBER(SEARCH(AF$1,$D1005)),"T","")</f>
        <v/>
      </c>
      <c r="AG1005" t="str">
        <f>IF(ISNUMBER(SEARCH(AG$1,$D1005)),"T","")</f>
        <v/>
      </c>
      <c r="AH1005" t="str">
        <f>IF(ISNUMBER(SEARCH(AH$1,$D1005)),"T","")</f>
        <v>T</v>
      </c>
      <c r="AI1005" t="str">
        <f>IF(ISNUMBER(SEARCH(AI$1,$D1005)),"T","")</f>
        <v/>
      </c>
      <c r="AJ1005" t="str">
        <f>IF(ISNUMBER(SEARCH(AJ$1,$D1005)),"T","")</f>
        <v/>
      </c>
      <c r="AK1005" t="str">
        <f>IF(ISNUMBER(SEARCH(AK$1,$D1005)),"T","")</f>
        <v/>
      </c>
      <c r="AL1005" t="str">
        <f>IF(ISNUMBER(SEARCH(AL$1,$D1005)),"T","")</f>
        <v/>
      </c>
      <c r="AM1005" t="str">
        <f>IF(ISNUMBER(SEARCH(AM$1,$D1005)),"T","")</f>
        <v/>
      </c>
      <c r="AN1005" t="str">
        <f>IF(ISNUMBER(SEARCH(AN$1,$D1005)),"T","")</f>
        <v/>
      </c>
      <c r="AO1005" t="str">
        <f>IF(ISNUMBER(SEARCH(AO$1,$D1005)),"T","")</f>
        <v/>
      </c>
      <c r="AP1005" t="str">
        <f>IF(ISNUMBER(SEARCH(AP$1,$D1005)),"T","")</f>
        <v/>
      </c>
      <c r="AQ1005" t="str">
        <f>IF(ISNUMBER(SEARCH(AQ$1,$D1005)),"T","")</f>
        <v/>
      </c>
      <c r="AR1005" t="str">
        <f>IF(ISNUMBER(SEARCH(AR$1,$D1005)),"T","")</f>
        <v/>
      </c>
      <c r="AS1005" t="str">
        <f>IF(ISNUMBER(SEARCH(AS$1,$D1005)),"T","")</f>
        <v/>
      </c>
      <c r="AT1005" t="str">
        <f>IF(ISNUMBER(SEARCH(AT$1,$D1005)),"T","")</f>
        <v/>
      </c>
      <c r="AU1005" t="str">
        <f>IF(ISNUMBER(SEARCH(AU$1,$D1005)),"T","")</f>
        <v/>
      </c>
      <c r="AV1005" t="str">
        <f>IF(ISNUMBER(SEARCH(AV$1,$D1005)),"T","")</f>
        <v/>
      </c>
    </row>
    <row r="1006" spans="1:48" x14ac:dyDescent="0.85">
      <c r="A1006">
        <v>174</v>
      </c>
      <c r="B1006" t="s">
        <v>412</v>
      </c>
      <c r="C1006" t="s">
        <v>413</v>
      </c>
      <c r="D1006" t="s">
        <v>103</v>
      </c>
      <c r="E1006">
        <v>2</v>
      </c>
      <c r="F1006">
        <v>90</v>
      </c>
      <c r="G1006">
        <v>30</v>
      </c>
      <c r="H1006">
        <v>15</v>
      </c>
      <c r="I1006">
        <v>40</v>
      </c>
      <c r="J1006">
        <v>20</v>
      </c>
      <c r="K1006">
        <v>15</v>
      </c>
      <c r="L1006">
        <f>MAX(G1006,I1006)</f>
        <v>40</v>
      </c>
      <c r="M1006">
        <f>MIN(H1006,J1006)</f>
        <v>15</v>
      </c>
      <c r="N1006" s="1">
        <f>(F1006*2+31)/2+60</f>
        <v>165.5</v>
      </c>
      <c r="O1006" s="1">
        <f>(L1006*2+31)/2+5</f>
        <v>60.5</v>
      </c>
      <c r="P1006" s="1">
        <f>(M1006*2+31)/2+5</f>
        <v>35.5</v>
      </c>
      <c r="Q1006" s="1">
        <f>N1006*P1006</f>
        <v>5875.25</v>
      </c>
      <c r="R1006" s="1">
        <f>((H1006*2+31)/2+5)*N1006</f>
        <v>5875.25</v>
      </c>
      <c r="S1006" s="1">
        <f>((J1006*2+31)/2+5)*N1006</f>
        <v>6702.75</v>
      </c>
      <c r="T1006" s="1">
        <v>60.22420796875975</v>
      </c>
      <c r="U1006" s="1">
        <f>IF(T1006&lt;200, 0, T1006)</f>
        <v>0</v>
      </c>
      <c r="V1006" s="5">
        <f>U1006*O1006</f>
        <v>0</v>
      </c>
      <c r="W1006" s="2">
        <f>Q1006/(constants!$B$1 * constants!$B$2 * (110/250) * AVERAGE(0.8, 1) * 1.5)</f>
        <v>0.90015704516692729</v>
      </c>
      <c r="X1006" s="3">
        <v>4.7892459758315242E-3</v>
      </c>
      <c r="Y1006" s="1">
        <f>(W1006+X1006)*O1006</f>
        <v>54.749250614136912</v>
      </c>
      <c r="Z1006" s="7">
        <v>1.1000000000000001</v>
      </c>
      <c r="AA1006" s="7">
        <v>1</v>
      </c>
      <c r="AB1006" s="1">
        <f>Y1006*Z1006*AA1006</f>
        <v>60.224175675550605</v>
      </c>
      <c r="AC1006" t="str">
        <f>CONCATENATE("https://wiki.52poke.com/wiki/", B1006)</f>
        <v>https://wiki.52poke.com/wiki/宝宝丁</v>
      </c>
      <c r="AD1006" s="6">
        <f>(T1006-AB1006)^2</f>
        <v>1.042851356882432E-9</v>
      </c>
      <c r="AE1006" t="str">
        <f>IF(ISNUMBER(SEARCH(AE$1,$D1006)),"T","")</f>
        <v>T</v>
      </c>
      <c r="AF1006" t="str">
        <f>IF(ISNUMBER(SEARCH(AF$1,$D1006)),"T","")</f>
        <v/>
      </c>
      <c r="AG1006" t="str">
        <f>IF(ISNUMBER(SEARCH(AG$1,$D1006)),"T","")</f>
        <v/>
      </c>
      <c r="AH1006" t="str">
        <f>IF(ISNUMBER(SEARCH(AH$1,$D1006)),"T","")</f>
        <v/>
      </c>
      <c r="AI1006" t="str">
        <f>IF(ISNUMBER(SEARCH(AI$1,$D1006)),"T","")</f>
        <v/>
      </c>
      <c r="AJ1006" t="str">
        <f>IF(ISNUMBER(SEARCH(AJ$1,$D1006)),"T","")</f>
        <v/>
      </c>
      <c r="AK1006" t="str">
        <f>IF(ISNUMBER(SEARCH(AK$1,$D1006)),"T","")</f>
        <v/>
      </c>
      <c r="AL1006" t="str">
        <f>IF(ISNUMBER(SEARCH(AL$1,$D1006)),"T","")</f>
        <v/>
      </c>
      <c r="AM1006" t="str">
        <f>IF(ISNUMBER(SEARCH(AM$1,$D1006)),"T","")</f>
        <v/>
      </c>
      <c r="AN1006" t="str">
        <f>IF(ISNUMBER(SEARCH(AN$1,$D1006)),"T","")</f>
        <v/>
      </c>
      <c r="AO1006" t="str">
        <f>IF(ISNUMBER(SEARCH(AO$1,$D1006)),"T","")</f>
        <v/>
      </c>
      <c r="AP1006" t="str">
        <f>IF(ISNUMBER(SEARCH(AP$1,$D1006)),"T","")</f>
        <v/>
      </c>
      <c r="AQ1006" t="str">
        <f>IF(ISNUMBER(SEARCH(AQ$1,$D1006)),"T","")</f>
        <v/>
      </c>
      <c r="AR1006" t="str">
        <f>IF(ISNUMBER(SEARCH(AR$1,$D1006)),"T","")</f>
        <v/>
      </c>
      <c r="AS1006" t="str">
        <f>IF(ISNUMBER(SEARCH(AS$1,$D1006)),"T","")</f>
        <v/>
      </c>
      <c r="AT1006" t="str">
        <f>IF(ISNUMBER(SEARCH(AT$1,$D1006)),"T","")</f>
        <v/>
      </c>
      <c r="AU1006" t="str">
        <f>IF(ISNUMBER(SEARCH(AU$1,$D1006)),"T","")</f>
        <v/>
      </c>
      <c r="AV1006" t="str">
        <f>IF(ISNUMBER(SEARCH(AV$1,$D1006)),"T","")</f>
        <v>T</v>
      </c>
    </row>
    <row r="1007" spans="1:48" x14ac:dyDescent="0.85">
      <c r="A1007">
        <v>872</v>
      </c>
      <c r="B1007" t="s">
        <v>1927</v>
      </c>
      <c r="C1007" t="s">
        <v>1929</v>
      </c>
      <c r="D1007" t="s">
        <v>1928</v>
      </c>
      <c r="E1007">
        <v>8</v>
      </c>
      <c r="F1007">
        <v>30</v>
      </c>
      <c r="G1007">
        <v>25</v>
      </c>
      <c r="H1007">
        <v>35</v>
      </c>
      <c r="I1007">
        <v>45</v>
      </c>
      <c r="J1007">
        <v>30</v>
      </c>
      <c r="K1007">
        <v>20</v>
      </c>
      <c r="L1007">
        <f>MAX(G1007,I1007)</f>
        <v>45</v>
      </c>
      <c r="M1007">
        <f>MIN(H1007,J1007)</f>
        <v>30</v>
      </c>
      <c r="N1007" s="1">
        <f>(F1007*2+31)/2+60</f>
        <v>105.5</v>
      </c>
      <c r="O1007" s="1">
        <f>(L1007*2+31)/2+5</f>
        <v>65.5</v>
      </c>
      <c r="P1007" s="1">
        <f>(M1007*2+31)/2+5</f>
        <v>50.5</v>
      </c>
      <c r="Q1007" s="1">
        <f>N1007*P1007</f>
        <v>5327.75</v>
      </c>
      <c r="R1007" s="1">
        <f>((H1007*2+31)/2+5)*N1007</f>
        <v>5855.25</v>
      </c>
      <c r="S1007" s="1">
        <f>((J1007*2+31)/2+5)*N1007</f>
        <v>5327.75</v>
      </c>
      <c r="T1007" s="1">
        <v>59.235349721990005</v>
      </c>
      <c r="U1007" s="1">
        <f>IF(T1007&lt;200, 0, T1007)</f>
        <v>0</v>
      </c>
      <c r="V1007" s="5">
        <f>U1007*O1007</f>
        <v>0</v>
      </c>
      <c r="W1007" s="2">
        <f>Q1007/(constants!$B$1 * constants!$B$2 * (110/250) * AVERAGE(0.8, 1) * 1.5)</f>
        <v>0.81627363897503891</v>
      </c>
      <c r="X1007" s="3">
        <v>5.8681794559017897E-3</v>
      </c>
      <c r="Y1007" s="1">
        <f>(W1007+X1007)*O1007</f>
        <v>53.850289107226615</v>
      </c>
      <c r="Z1007" s="7">
        <v>1.1000000000000001</v>
      </c>
      <c r="AA1007" s="7">
        <v>1</v>
      </c>
      <c r="AB1007" s="1">
        <f>Y1007*Z1007*AA1007</f>
        <v>59.235318017949282</v>
      </c>
      <c r="AC1007" t="str">
        <f>CONCATENATE("https://wiki.52poke.com/wiki/", B1007)</f>
        <v>https://wiki.52poke.com/wiki/雪吞虫</v>
      </c>
      <c r="AD1007" s="6">
        <f>(T1007-AB1007)^2</f>
        <v>1.0051461981340787E-9</v>
      </c>
      <c r="AE1007" t="str">
        <f>IF(ISNUMBER(SEARCH(AE$1,$D1007)),"T","")</f>
        <v/>
      </c>
      <c r="AF1007" t="str">
        <f>IF(ISNUMBER(SEARCH(AF$1,$D1007)),"T","")</f>
        <v/>
      </c>
      <c r="AG1007" t="str">
        <f>IF(ISNUMBER(SEARCH(AG$1,$D1007)),"T","")</f>
        <v/>
      </c>
      <c r="AH1007" t="str">
        <f>IF(ISNUMBER(SEARCH(AH$1,$D1007)),"T","")</f>
        <v/>
      </c>
      <c r="AI1007" t="str">
        <f>IF(ISNUMBER(SEARCH(AI$1,$D1007)),"T","")</f>
        <v/>
      </c>
      <c r="AJ1007" t="str">
        <f>IF(ISNUMBER(SEARCH(AJ$1,$D1007)),"T","")</f>
        <v>T</v>
      </c>
      <c r="AK1007" t="str">
        <f>IF(ISNUMBER(SEARCH(AK$1,$D1007)),"T","")</f>
        <v/>
      </c>
      <c r="AL1007" t="str">
        <f>IF(ISNUMBER(SEARCH(AL$1,$D1007)),"T","")</f>
        <v/>
      </c>
      <c r="AM1007" t="str">
        <f>IF(ISNUMBER(SEARCH(AM$1,$D1007)),"T","")</f>
        <v/>
      </c>
      <c r="AN1007" t="str">
        <f>IF(ISNUMBER(SEARCH(AN$1,$D1007)),"T","")</f>
        <v/>
      </c>
      <c r="AO1007" t="str">
        <f>IF(ISNUMBER(SEARCH(AO$1,$D1007)),"T","")</f>
        <v/>
      </c>
      <c r="AP1007" t="str">
        <f>IF(ISNUMBER(SEARCH(AP$1,$D1007)),"T","")</f>
        <v>T</v>
      </c>
      <c r="AQ1007" t="str">
        <f>IF(ISNUMBER(SEARCH(AQ$1,$D1007)),"T","")</f>
        <v/>
      </c>
      <c r="AR1007" t="str">
        <f>IF(ISNUMBER(SEARCH(AR$1,$D1007)),"T","")</f>
        <v/>
      </c>
      <c r="AS1007" t="str">
        <f>IF(ISNUMBER(SEARCH(AS$1,$D1007)),"T","")</f>
        <v/>
      </c>
      <c r="AT1007" t="str">
        <f>IF(ISNUMBER(SEARCH(AT$1,$D1007)),"T","")</f>
        <v/>
      </c>
      <c r="AU1007" t="str">
        <f>IF(ISNUMBER(SEARCH(AU$1,$D1007)),"T","")</f>
        <v/>
      </c>
      <c r="AV1007" t="str">
        <f>IF(ISNUMBER(SEARCH(AV$1,$D1007)),"T","")</f>
        <v/>
      </c>
    </row>
    <row r="1008" spans="1:48" x14ac:dyDescent="0.85">
      <c r="A1008">
        <v>280</v>
      </c>
      <c r="B1008" t="s">
        <v>648</v>
      </c>
      <c r="C1008" t="s">
        <v>649</v>
      </c>
      <c r="D1008" t="s">
        <v>193</v>
      </c>
      <c r="E1008">
        <v>3</v>
      </c>
      <c r="F1008">
        <v>28</v>
      </c>
      <c r="G1008">
        <v>25</v>
      </c>
      <c r="H1008">
        <v>25</v>
      </c>
      <c r="I1008">
        <v>45</v>
      </c>
      <c r="J1008">
        <v>35</v>
      </c>
      <c r="K1008">
        <v>40</v>
      </c>
      <c r="L1008">
        <f>MAX(G1008,I1008)</f>
        <v>45</v>
      </c>
      <c r="M1008">
        <f>MIN(H1008,J1008)</f>
        <v>25</v>
      </c>
      <c r="N1008" s="1">
        <f>(F1008*2+31)/2+60</f>
        <v>103.5</v>
      </c>
      <c r="O1008" s="1">
        <f>(L1008*2+31)/2+5</f>
        <v>65.5</v>
      </c>
      <c r="P1008" s="1">
        <f>(M1008*2+31)/2+5</f>
        <v>45.5</v>
      </c>
      <c r="Q1008" s="1">
        <f>N1008*P1008</f>
        <v>4709.25</v>
      </c>
      <c r="R1008" s="1">
        <f>((H1008*2+31)/2+5)*N1008</f>
        <v>4709.25</v>
      </c>
      <c r="S1008" s="1">
        <f>((J1008*2+31)/2+5)*N1008</f>
        <v>5744.25</v>
      </c>
      <c r="T1008" s="1">
        <v>58.521514082427757</v>
      </c>
      <c r="U1008" s="1">
        <f>IF(T1008&lt;200, 0, T1008)</f>
        <v>0</v>
      </c>
      <c r="V1008" s="5">
        <f>U1008*O1008</f>
        <v>0</v>
      </c>
      <c r="W1008" s="2">
        <f>Q1008/(constants!$B$1 * constants!$B$2 * (110/250) * AVERAGE(0.8, 1) * 1.5)</f>
        <v>0.72151220202584609</v>
      </c>
      <c r="X1008" s="3">
        <v>9.0722163816180923E-2</v>
      </c>
      <c r="Y1008" s="1">
        <f>(W1008+X1008)*O1008</f>
        <v>53.201350962652768</v>
      </c>
      <c r="Z1008" s="7">
        <v>1.1000000000000001</v>
      </c>
      <c r="AA1008" s="7">
        <v>1</v>
      </c>
      <c r="AB1008" s="1">
        <f>Y1008*Z1008*AA1008</f>
        <v>58.52148605891805</v>
      </c>
      <c r="AC1008" t="str">
        <f>CONCATENATE("https://wiki.52poke.com/wiki/", B1008)</f>
        <v>https://wiki.52poke.com/wiki/拉鲁拉丝</v>
      </c>
      <c r="AD1008" s="6">
        <f>(T1008-AB1008)^2</f>
        <v>7.8531709627270311E-10</v>
      </c>
      <c r="AE1008" t="str">
        <f>IF(ISNUMBER(SEARCH(AE$1,$D1008)),"T","")</f>
        <v/>
      </c>
      <c r="AF1008" t="str">
        <f>IF(ISNUMBER(SEARCH(AF$1,$D1008)),"T","")</f>
        <v/>
      </c>
      <c r="AG1008" t="str">
        <f>IF(ISNUMBER(SEARCH(AG$1,$D1008)),"T","")</f>
        <v/>
      </c>
      <c r="AH1008" t="str">
        <f>IF(ISNUMBER(SEARCH(AH$1,$D1008)),"T","")</f>
        <v/>
      </c>
      <c r="AI1008" t="str">
        <f>IF(ISNUMBER(SEARCH(AI$1,$D1008)),"T","")</f>
        <v/>
      </c>
      <c r="AJ1008" t="str">
        <f>IF(ISNUMBER(SEARCH(AJ$1,$D1008)),"T","")</f>
        <v/>
      </c>
      <c r="AK1008" t="str">
        <f>IF(ISNUMBER(SEARCH(AK$1,$D1008)),"T","")</f>
        <v/>
      </c>
      <c r="AL1008" t="str">
        <f>IF(ISNUMBER(SEARCH(AL$1,$D1008)),"T","")</f>
        <v/>
      </c>
      <c r="AM1008" t="str">
        <f>IF(ISNUMBER(SEARCH(AM$1,$D1008)),"T","")</f>
        <v/>
      </c>
      <c r="AN1008" t="str">
        <f>IF(ISNUMBER(SEARCH(AN$1,$D1008)),"T","")</f>
        <v/>
      </c>
      <c r="AO1008" t="str">
        <f>IF(ISNUMBER(SEARCH(AO$1,$D1008)),"T","")</f>
        <v>T</v>
      </c>
      <c r="AP1008" t="str">
        <f>IF(ISNUMBER(SEARCH(AP$1,$D1008)),"T","")</f>
        <v/>
      </c>
      <c r="AQ1008" t="str">
        <f>IF(ISNUMBER(SEARCH(AQ$1,$D1008)),"T","")</f>
        <v/>
      </c>
      <c r="AR1008" t="str">
        <f>IF(ISNUMBER(SEARCH(AR$1,$D1008)),"T","")</f>
        <v/>
      </c>
      <c r="AS1008" t="str">
        <f>IF(ISNUMBER(SEARCH(AS$1,$D1008)),"T","")</f>
        <v/>
      </c>
      <c r="AT1008" t="str">
        <f>IF(ISNUMBER(SEARCH(AT$1,$D1008)),"T","")</f>
        <v/>
      </c>
      <c r="AU1008" t="str">
        <f>IF(ISNUMBER(SEARCH(AU$1,$D1008)),"T","")</f>
        <v/>
      </c>
      <c r="AV1008" t="str">
        <f>IF(ISNUMBER(SEARCH(AV$1,$D1008)),"T","")</f>
        <v>T</v>
      </c>
    </row>
    <row r="1009" spans="1:48" x14ac:dyDescent="0.85">
      <c r="A1009">
        <v>13</v>
      </c>
      <c r="B1009" t="s">
        <v>39</v>
      </c>
      <c r="C1009" t="s">
        <v>41</v>
      </c>
      <c r="D1009" t="s">
        <v>40</v>
      </c>
      <c r="E1009">
        <v>1</v>
      </c>
      <c r="F1009">
        <v>40</v>
      </c>
      <c r="G1009">
        <v>35</v>
      </c>
      <c r="H1009">
        <v>30</v>
      </c>
      <c r="I1009">
        <v>20</v>
      </c>
      <c r="J1009">
        <v>20</v>
      </c>
      <c r="K1009">
        <v>50</v>
      </c>
      <c r="L1009">
        <f>MAX(G1009,I1009)</f>
        <v>35</v>
      </c>
      <c r="M1009">
        <f>MIN(H1009,J1009)</f>
        <v>20</v>
      </c>
      <c r="N1009" s="1">
        <f>(F1009*2+31)/2+60</f>
        <v>115.5</v>
      </c>
      <c r="O1009" s="1">
        <f>(L1009*2+31)/2+5</f>
        <v>55.5</v>
      </c>
      <c r="P1009" s="1">
        <f>(M1009*2+31)/2+5</f>
        <v>40.5</v>
      </c>
      <c r="Q1009" s="1">
        <f>N1009*P1009</f>
        <v>4677.75</v>
      </c>
      <c r="R1009" s="1">
        <f>((H1009*2+31)/2+5)*N1009</f>
        <v>5832.75</v>
      </c>
      <c r="S1009" s="1">
        <f>((J1009*2+31)/2+5)*N1009</f>
        <v>4677.75</v>
      </c>
      <c r="T1009" s="1">
        <v>55.027316565511676</v>
      </c>
      <c r="U1009" s="1">
        <f>IF(T1009&lt;200, 0, T1009)</f>
        <v>0</v>
      </c>
      <c r="V1009" s="5">
        <f>U1009*O1009</f>
        <v>0</v>
      </c>
      <c r="W1009" s="2">
        <f>Q1009/(constants!$B$1 * constants!$B$2 * (110/250) * AVERAGE(0.8, 1) * 1.5)</f>
        <v>0.71668603345042237</v>
      </c>
      <c r="X1009" s="3">
        <v>0.18466192689733474</v>
      </c>
      <c r="Y1009" s="1">
        <f>(W1009+X1009)*O1009</f>
        <v>50.024811799300522</v>
      </c>
      <c r="Z1009" s="7">
        <v>1.1000000000000001</v>
      </c>
      <c r="AA1009" s="7">
        <v>1</v>
      </c>
      <c r="AB1009" s="1">
        <f>Y1009*Z1009*AA1009</f>
        <v>55.02729297923058</v>
      </c>
      <c r="AC1009" t="str">
        <f>CONCATENATE("https://wiki.52poke.com/wiki/", B1009)</f>
        <v>https://wiki.52poke.com/wiki/独角虫</v>
      </c>
      <c r="AD1009" s="6">
        <f>(T1009-AB1009)^2</f>
        <v>5.5631265590808938E-10</v>
      </c>
      <c r="AE1009" t="str">
        <f>IF(ISNUMBER(SEARCH(AE$1,$D1009)),"T","")</f>
        <v/>
      </c>
      <c r="AF1009" t="str">
        <f>IF(ISNUMBER(SEARCH(AF$1,$D1009)),"T","")</f>
        <v/>
      </c>
      <c r="AG1009" t="str">
        <f>IF(ISNUMBER(SEARCH(AG$1,$D1009)),"T","")</f>
        <v/>
      </c>
      <c r="AH1009" t="str">
        <f>IF(ISNUMBER(SEARCH(AH$1,$D1009)),"T","")</f>
        <v/>
      </c>
      <c r="AI1009" t="str">
        <f>IF(ISNUMBER(SEARCH(AI$1,$D1009)),"T","")</f>
        <v/>
      </c>
      <c r="AJ1009" t="str">
        <f>IF(ISNUMBER(SEARCH(AJ$1,$D1009)),"T","")</f>
        <v/>
      </c>
      <c r="AK1009" t="str">
        <f>IF(ISNUMBER(SEARCH(AK$1,$D1009)),"T","")</f>
        <v/>
      </c>
      <c r="AL1009" t="str">
        <f>IF(ISNUMBER(SEARCH(AL$1,$D1009)),"T","")</f>
        <v>T</v>
      </c>
      <c r="AM1009" t="str">
        <f>IF(ISNUMBER(SEARCH(AM$1,$D1009)),"T","")</f>
        <v/>
      </c>
      <c r="AN1009" t="str">
        <f>IF(ISNUMBER(SEARCH(AN$1,$D1009)),"T","")</f>
        <v/>
      </c>
      <c r="AO1009" t="str">
        <f>IF(ISNUMBER(SEARCH(AO$1,$D1009)),"T","")</f>
        <v/>
      </c>
      <c r="AP1009" t="str">
        <f>IF(ISNUMBER(SEARCH(AP$1,$D1009)),"T","")</f>
        <v>T</v>
      </c>
      <c r="AQ1009" t="str">
        <f>IF(ISNUMBER(SEARCH(AQ$1,$D1009)),"T","")</f>
        <v/>
      </c>
      <c r="AR1009" t="str">
        <f>IF(ISNUMBER(SEARCH(AR$1,$D1009)),"T","")</f>
        <v/>
      </c>
      <c r="AS1009" t="str">
        <f>IF(ISNUMBER(SEARCH(AS$1,$D1009)),"T","")</f>
        <v/>
      </c>
      <c r="AT1009" t="str">
        <f>IF(ISNUMBER(SEARCH(AT$1,$D1009)),"T","")</f>
        <v/>
      </c>
      <c r="AU1009" t="str">
        <f>IF(ISNUMBER(SEARCH(AU$1,$D1009)),"T","")</f>
        <v/>
      </c>
      <c r="AV1009" t="str">
        <f>IF(ISNUMBER(SEARCH(AV$1,$D1009)),"T","")</f>
        <v/>
      </c>
    </row>
    <row r="1010" spans="1:48" x14ac:dyDescent="0.85">
      <c r="A1010">
        <v>789</v>
      </c>
      <c r="B1010" t="s">
        <v>1751</v>
      </c>
      <c r="C1010" t="s">
        <v>1752</v>
      </c>
      <c r="D1010" t="s">
        <v>160</v>
      </c>
      <c r="E1010">
        <v>7</v>
      </c>
      <c r="F1010">
        <v>43</v>
      </c>
      <c r="G1010">
        <v>29</v>
      </c>
      <c r="H1010">
        <v>31</v>
      </c>
      <c r="I1010">
        <v>29</v>
      </c>
      <c r="J1010">
        <v>31</v>
      </c>
      <c r="K1010">
        <v>37</v>
      </c>
      <c r="L1010">
        <f>MAX(G1010,I1010)</f>
        <v>29</v>
      </c>
      <c r="M1010">
        <f>MIN(H1010,J1010)</f>
        <v>31</v>
      </c>
      <c r="N1010" s="1">
        <f>(F1010*2+31)/2+60</f>
        <v>118.5</v>
      </c>
      <c r="O1010" s="1">
        <f>(L1010*2+31)/2+5</f>
        <v>49.5</v>
      </c>
      <c r="P1010" s="1">
        <f>(M1010*2+31)/2+5</f>
        <v>51.5</v>
      </c>
      <c r="Q1010" s="1">
        <f>N1010*P1010</f>
        <v>6102.75</v>
      </c>
      <c r="R1010" s="1">
        <f>((H1010*2+31)/2+5)*N1010</f>
        <v>6102.75</v>
      </c>
      <c r="S1010" s="1">
        <f>((J1010*2+31)/2+5)*N1010</f>
        <v>6102.75</v>
      </c>
      <c r="T1010" s="1">
        <v>54.887890622797606</v>
      </c>
      <c r="U1010" s="1">
        <f>IF(T1010&lt;200, 0, T1010)</f>
        <v>0</v>
      </c>
      <c r="V1010" s="5">
        <f>U1010*O1010</f>
        <v>0</v>
      </c>
      <c r="W1010" s="2">
        <f>Q1010/(constants!$B$1 * constants!$B$2 * (110/250) * AVERAGE(0.8, 1) * 1.5)</f>
        <v>0.93501270710054307</v>
      </c>
      <c r="X1010" s="3">
        <v>7.3028857233446987E-2</v>
      </c>
      <c r="Y1010" s="1">
        <f>(W1010+X1010)*O1010</f>
        <v>49.898057434532511</v>
      </c>
      <c r="Z1010" s="7">
        <v>1.1000000000000001</v>
      </c>
      <c r="AA1010" s="7">
        <v>1</v>
      </c>
      <c r="AB1010" s="1">
        <f>Y1010*Z1010*AA1010</f>
        <v>54.887863177985764</v>
      </c>
      <c r="AC1010" t="str">
        <f>CONCATENATE("https://wiki.52poke.com/wiki/", B1010)</f>
        <v>https://wiki.52poke.com/wiki/科斯莫古</v>
      </c>
      <c r="AD1010" s="6">
        <f>(T1010-AB1010)^2</f>
        <v>7.5321769703200224E-10</v>
      </c>
      <c r="AE1010" t="str">
        <f>IF(ISNUMBER(SEARCH(AE$1,$D1010)),"T","")</f>
        <v/>
      </c>
      <c r="AF1010" t="str">
        <f>IF(ISNUMBER(SEARCH(AF$1,$D1010)),"T","")</f>
        <v/>
      </c>
      <c r="AG1010" t="str">
        <f>IF(ISNUMBER(SEARCH(AG$1,$D1010)),"T","")</f>
        <v/>
      </c>
      <c r="AH1010" t="str">
        <f>IF(ISNUMBER(SEARCH(AH$1,$D1010)),"T","")</f>
        <v/>
      </c>
      <c r="AI1010" t="str">
        <f>IF(ISNUMBER(SEARCH(AI$1,$D1010)),"T","")</f>
        <v/>
      </c>
      <c r="AJ1010" t="str">
        <f>IF(ISNUMBER(SEARCH(AJ$1,$D1010)),"T","")</f>
        <v/>
      </c>
      <c r="AK1010" t="str">
        <f>IF(ISNUMBER(SEARCH(AK$1,$D1010)),"T","")</f>
        <v/>
      </c>
      <c r="AL1010" t="str">
        <f>IF(ISNUMBER(SEARCH(AL$1,$D1010)),"T","")</f>
        <v/>
      </c>
      <c r="AM1010" t="str">
        <f>IF(ISNUMBER(SEARCH(AM$1,$D1010)),"T","")</f>
        <v/>
      </c>
      <c r="AN1010" t="str">
        <f>IF(ISNUMBER(SEARCH(AN$1,$D1010)),"T","")</f>
        <v/>
      </c>
      <c r="AO1010" t="str">
        <f>IF(ISNUMBER(SEARCH(AO$1,$D1010)),"T","")</f>
        <v>T</v>
      </c>
      <c r="AP1010" t="str">
        <f>IF(ISNUMBER(SEARCH(AP$1,$D1010)),"T","")</f>
        <v/>
      </c>
      <c r="AQ1010" t="str">
        <f>IF(ISNUMBER(SEARCH(AQ$1,$D1010)),"T","")</f>
        <v/>
      </c>
      <c r="AR1010" t="str">
        <f>IF(ISNUMBER(SEARCH(AR$1,$D1010)),"T","")</f>
        <v/>
      </c>
      <c r="AS1010" t="str">
        <f>IF(ISNUMBER(SEARCH(AS$1,$D1010)),"T","")</f>
        <v/>
      </c>
      <c r="AT1010" t="str">
        <f>IF(ISNUMBER(SEARCH(AT$1,$D1010)),"T","")</f>
        <v/>
      </c>
      <c r="AU1010" t="str">
        <f>IF(ISNUMBER(SEARCH(AU$1,$D1010)),"T","")</f>
        <v/>
      </c>
      <c r="AV1010" t="str">
        <f>IF(ISNUMBER(SEARCH(AV$1,$D1010)),"T","")</f>
        <v/>
      </c>
    </row>
    <row r="1011" spans="1:48" x14ac:dyDescent="0.85">
      <c r="A1011">
        <v>401</v>
      </c>
      <c r="B1011" t="s">
        <v>911</v>
      </c>
      <c r="C1011" t="s">
        <v>912</v>
      </c>
      <c r="D1011" t="s">
        <v>32</v>
      </c>
      <c r="E1011">
        <v>4</v>
      </c>
      <c r="F1011">
        <v>37</v>
      </c>
      <c r="G1011">
        <v>25</v>
      </c>
      <c r="H1011">
        <v>41</v>
      </c>
      <c r="I1011">
        <v>25</v>
      </c>
      <c r="J1011">
        <v>41</v>
      </c>
      <c r="K1011">
        <v>25</v>
      </c>
      <c r="L1011">
        <f>MAX(G1011,I1011)</f>
        <v>25</v>
      </c>
      <c r="M1011">
        <f>MIN(H1011,J1011)</f>
        <v>41</v>
      </c>
      <c r="N1011" s="1">
        <f>(F1011*2+31)/2+60</f>
        <v>112.5</v>
      </c>
      <c r="O1011" s="1">
        <f>(L1011*2+31)/2+5</f>
        <v>45.5</v>
      </c>
      <c r="P1011" s="1">
        <f>(M1011*2+31)/2+5</f>
        <v>61.5</v>
      </c>
      <c r="Q1011" s="1">
        <f>N1011*P1011</f>
        <v>6918.75</v>
      </c>
      <c r="R1011" s="1">
        <f>((H1011*2+31)/2+5)*N1011</f>
        <v>6918.75</v>
      </c>
      <c r="S1011" s="1">
        <f>((J1011*2+31)/2+5)*N1011</f>
        <v>6918.75</v>
      </c>
      <c r="T1011" s="1">
        <v>53.732845035567145</v>
      </c>
      <c r="U1011" s="1">
        <f>IF(T1011&lt;200, 0, T1011)</f>
        <v>0</v>
      </c>
      <c r="V1011" s="5">
        <f>U1011*O1011</f>
        <v>0</v>
      </c>
      <c r="W1011" s="2">
        <f>Q1011/(constants!$B$1 * constants!$B$2 * (110/250) * AVERAGE(0.8, 1) * 1.5)</f>
        <v>1.0600334549591386</v>
      </c>
      <c r="X1011" s="3">
        <v>1.3549291002974195E-2</v>
      </c>
      <c r="Y1011" s="1">
        <f>(W1011+X1011)*O1011</f>
        <v>48.848014941276134</v>
      </c>
      <c r="Z1011" s="7">
        <v>1.1000000000000001</v>
      </c>
      <c r="AA1011" s="7">
        <v>1</v>
      </c>
      <c r="AB1011" s="1">
        <f>Y1011*Z1011*AA1011</f>
        <v>53.732816435403748</v>
      </c>
      <c r="AC1011" t="str">
        <f>CONCATENATE("https://wiki.52poke.com/wiki/", B1011)</f>
        <v>https://wiki.52poke.com/wiki/圆法师</v>
      </c>
      <c r="AD1011" s="6">
        <f>(T1011-AB1011)^2</f>
        <v>8.1796934631649796E-10</v>
      </c>
      <c r="AE1011" t="str">
        <f>IF(ISNUMBER(SEARCH(AE$1,$D1011)),"T","")</f>
        <v/>
      </c>
      <c r="AF1011" t="str">
        <f>IF(ISNUMBER(SEARCH(AF$1,$D1011)),"T","")</f>
        <v/>
      </c>
      <c r="AG1011" t="str">
        <f>IF(ISNUMBER(SEARCH(AG$1,$D1011)),"T","")</f>
        <v/>
      </c>
      <c r="AH1011" t="str">
        <f>IF(ISNUMBER(SEARCH(AH$1,$D1011)),"T","")</f>
        <v/>
      </c>
      <c r="AI1011" t="str">
        <f>IF(ISNUMBER(SEARCH(AI$1,$D1011)),"T","")</f>
        <v/>
      </c>
      <c r="AJ1011" t="str">
        <f>IF(ISNUMBER(SEARCH(AJ$1,$D1011)),"T","")</f>
        <v/>
      </c>
      <c r="AK1011" t="str">
        <f>IF(ISNUMBER(SEARCH(AK$1,$D1011)),"T","")</f>
        <v/>
      </c>
      <c r="AL1011" t="str">
        <f>IF(ISNUMBER(SEARCH(AL$1,$D1011)),"T","")</f>
        <v/>
      </c>
      <c r="AM1011" t="str">
        <f>IF(ISNUMBER(SEARCH(AM$1,$D1011)),"T","")</f>
        <v/>
      </c>
      <c r="AN1011" t="str">
        <f>IF(ISNUMBER(SEARCH(AN$1,$D1011)),"T","")</f>
        <v/>
      </c>
      <c r="AO1011" t="str">
        <f>IF(ISNUMBER(SEARCH(AO$1,$D1011)),"T","")</f>
        <v/>
      </c>
      <c r="AP1011" t="str">
        <f>IF(ISNUMBER(SEARCH(AP$1,$D1011)),"T","")</f>
        <v>T</v>
      </c>
      <c r="AQ1011" t="str">
        <f>IF(ISNUMBER(SEARCH(AQ$1,$D1011)),"T","")</f>
        <v/>
      </c>
      <c r="AR1011" t="str">
        <f>IF(ISNUMBER(SEARCH(AR$1,$D1011)),"T","")</f>
        <v/>
      </c>
      <c r="AS1011" t="str">
        <f>IF(ISNUMBER(SEARCH(AS$1,$D1011)),"T","")</f>
        <v/>
      </c>
      <c r="AT1011" t="str">
        <f>IF(ISNUMBER(SEARCH(AT$1,$D1011)),"T","")</f>
        <v/>
      </c>
      <c r="AU1011" t="str">
        <f>IF(ISNUMBER(SEARCH(AU$1,$D1011)),"T","")</f>
        <v/>
      </c>
      <c r="AV1011" t="str">
        <f>IF(ISNUMBER(SEARCH(AV$1,$D1011)),"T","")</f>
        <v/>
      </c>
    </row>
    <row r="1012" spans="1:48" x14ac:dyDescent="0.85">
      <c r="A1012">
        <v>266</v>
      </c>
      <c r="B1012" t="s">
        <v>618</v>
      </c>
      <c r="C1012" t="s">
        <v>619</v>
      </c>
      <c r="D1012" t="s">
        <v>32</v>
      </c>
      <c r="E1012">
        <v>3</v>
      </c>
      <c r="F1012">
        <v>50</v>
      </c>
      <c r="G1012">
        <v>35</v>
      </c>
      <c r="H1012">
        <v>55</v>
      </c>
      <c r="I1012">
        <v>25</v>
      </c>
      <c r="J1012">
        <v>25</v>
      </c>
      <c r="K1012">
        <v>15</v>
      </c>
      <c r="L1012">
        <f>MAX(G1012,I1012)</f>
        <v>35</v>
      </c>
      <c r="M1012">
        <f>MIN(H1012,J1012)</f>
        <v>25</v>
      </c>
      <c r="N1012" s="1">
        <f>(F1012*2+31)/2+60</f>
        <v>125.5</v>
      </c>
      <c r="O1012" s="1">
        <f>(L1012*2+31)/2+5</f>
        <v>55.5</v>
      </c>
      <c r="P1012" s="1">
        <f>(M1012*2+31)/2+5</f>
        <v>45.5</v>
      </c>
      <c r="Q1012" s="1">
        <f>N1012*P1012</f>
        <v>5710.25</v>
      </c>
      <c r="R1012" s="1">
        <f>((H1012*2+31)/2+5)*N1012</f>
        <v>9475.25</v>
      </c>
      <c r="S1012" s="1">
        <f>((J1012*2+31)/2+5)*N1012</f>
        <v>5710.25</v>
      </c>
      <c r="T1012" s="1">
        <v>53.703660101491586</v>
      </c>
      <c r="U1012" s="1">
        <f>IF(T1012&lt;200, 0, T1012)</f>
        <v>0</v>
      </c>
      <c r="V1012" s="5">
        <f>U1012*O1012</f>
        <v>0</v>
      </c>
      <c r="W1012" s="2">
        <f>Q1012/(constants!$B$1 * constants!$B$2 * (110/250) * AVERAGE(0.8, 1) * 1.5)</f>
        <v>0.8748771145337555</v>
      </c>
      <c r="X1012" s="3">
        <v>4.7892459758315242E-3</v>
      </c>
      <c r="Y1012" s="1">
        <f>(W1012+X1012)*O1012</f>
        <v>48.82148300828208</v>
      </c>
      <c r="Z1012" s="7">
        <v>1.1000000000000001</v>
      </c>
      <c r="AA1012" s="7">
        <v>1</v>
      </c>
      <c r="AB1012" s="1">
        <f>Y1012*Z1012*AA1012</f>
        <v>53.703631309110293</v>
      </c>
      <c r="AC1012" t="str">
        <f>CONCATENATE("https://wiki.52poke.com/wiki/", B1012)</f>
        <v>https://wiki.52poke.com/wiki/甲壳茧</v>
      </c>
      <c r="AD1012" s="6">
        <f>(T1012-AB1012)^2</f>
        <v>8.2900122054369298E-10</v>
      </c>
      <c r="AE1012" t="str">
        <f>IF(ISNUMBER(SEARCH(AE$1,$D1012)),"T","")</f>
        <v/>
      </c>
      <c r="AF1012" t="str">
        <f>IF(ISNUMBER(SEARCH(AF$1,$D1012)),"T","")</f>
        <v/>
      </c>
      <c r="AG1012" t="str">
        <f>IF(ISNUMBER(SEARCH(AG$1,$D1012)),"T","")</f>
        <v/>
      </c>
      <c r="AH1012" t="str">
        <f>IF(ISNUMBER(SEARCH(AH$1,$D1012)),"T","")</f>
        <v/>
      </c>
      <c r="AI1012" t="str">
        <f>IF(ISNUMBER(SEARCH(AI$1,$D1012)),"T","")</f>
        <v/>
      </c>
      <c r="AJ1012" t="str">
        <f>IF(ISNUMBER(SEARCH(AJ$1,$D1012)),"T","")</f>
        <v/>
      </c>
      <c r="AK1012" t="str">
        <f>IF(ISNUMBER(SEARCH(AK$1,$D1012)),"T","")</f>
        <v/>
      </c>
      <c r="AL1012" t="str">
        <f>IF(ISNUMBER(SEARCH(AL$1,$D1012)),"T","")</f>
        <v/>
      </c>
      <c r="AM1012" t="str">
        <f>IF(ISNUMBER(SEARCH(AM$1,$D1012)),"T","")</f>
        <v/>
      </c>
      <c r="AN1012" t="str">
        <f>IF(ISNUMBER(SEARCH(AN$1,$D1012)),"T","")</f>
        <v/>
      </c>
      <c r="AO1012" t="str">
        <f>IF(ISNUMBER(SEARCH(AO$1,$D1012)),"T","")</f>
        <v/>
      </c>
      <c r="AP1012" t="str">
        <f>IF(ISNUMBER(SEARCH(AP$1,$D1012)),"T","")</f>
        <v>T</v>
      </c>
      <c r="AQ1012" t="str">
        <f>IF(ISNUMBER(SEARCH(AQ$1,$D1012)),"T","")</f>
        <v/>
      </c>
      <c r="AR1012" t="str">
        <f>IF(ISNUMBER(SEARCH(AR$1,$D1012)),"T","")</f>
        <v/>
      </c>
      <c r="AS1012" t="str">
        <f>IF(ISNUMBER(SEARCH(AS$1,$D1012)),"T","")</f>
        <v/>
      </c>
      <c r="AT1012" t="str">
        <f>IF(ISNUMBER(SEARCH(AT$1,$D1012)),"T","")</f>
        <v/>
      </c>
      <c r="AU1012" t="str">
        <f>IF(ISNUMBER(SEARCH(AU$1,$D1012)),"T","")</f>
        <v/>
      </c>
      <c r="AV1012" t="str">
        <f>IF(ISNUMBER(SEARCH(AV$1,$D1012)),"T","")</f>
        <v/>
      </c>
    </row>
    <row r="1013" spans="1:48" x14ac:dyDescent="0.85">
      <c r="A1013">
        <v>268</v>
      </c>
      <c r="B1013" t="s">
        <v>622</v>
      </c>
      <c r="C1013" t="s">
        <v>623</v>
      </c>
      <c r="D1013" t="s">
        <v>32</v>
      </c>
      <c r="E1013">
        <v>3</v>
      </c>
      <c r="F1013">
        <v>50</v>
      </c>
      <c r="G1013">
        <v>35</v>
      </c>
      <c r="H1013">
        <v>55</v>
      </c>
      <c r="I1013">
        <v>25</v>
      </c>
      <c r="J1013">
        <v>25</v>
      </c>
      <c r="K1013">
        <v>15</v>
      </c>
      <c r="L1013">
        <f>MAX(G1013,I1013)</f>
        <v>35</v>
      </c>
      <c r="M1013">
        <f>MIN(H1013,J1013)</f>
        <v>25</v>
      </c>
      <c r="N1013" s="1">
        <f>(F1013*2+31)/2+60</f>
        <v>125.5</v>
      </c>
      <c r="O1013" s="1">
        <f>(L1013*2+31)/2+5</f>
        <v>55.5</v>
      </c>
      <c r="P1013" s="1">
        <f>(M1013*2+31)/2+5</f>
        <v>45.5</v>
      </c>
      <c r="Q1013" s="1">
        <f>N1013*P1013</f>
        <v>5710.25</v>
      </c>
      <c r="R1013" s="1">
        <f>((H1013*2+31)/2+5)*N1013</f>
        <v>9475.25</v>
      </c>
      <c r="S1013" s="1">
        <f>((J1013*2+31)/2+5)*N1013</f>
        <v>5710.25</v>
      </c>
      <c r="T1013" s="1">
        <v>53.703660101491586</v>
      </c>
      <c r="U1013" s="1">
        <f>IF(T1013&lt;200, 0, T1013)</f>
        <v>0</v>
      </c>
      <c r="V1013" s="5">
        <f>U1013*O1013</f>
        <v>0</v>
      </c>
      <c r="W1013" s="2">
        <f>Q1013/(constants!$B$1 * constants!$B$2 * (110/250) * AVERAGE(0.8, 1) * 1.5)</f>
        <v>0.8748771145337555</v>
      </c>
      <c r="X1013" s="3">
        <v>4.7892459758315242E-3</v>
      </c>
      <c r="Y1013" s="1">
        <f>(W1013+X1013)*O1013</f>
        <v>48.82148300828208</v>
      </c>
      <c r="Z1013" s="7">
        <v>1.1000000000000001</v>
      </c>
      <c r="AA1013" s="7">
        <v>1</v>
      </c>
      <c r="AB1013" s="1">
        <f>Y1013*Z1013*AA1013</f>
        <v>53.703631309110293</v>
      </c>
      <c r="AC1013" t="str">
        <f>CONCATENATE("https://wiki.52poke.com/wiki/", B1013)</f>
        <v>https://wiki.52poke.com/wiki/盾甲茧</v>
      </c>
      <c r="AD1013" s="6">
        <f>(T1013-AB1013)^2</f>
        <v>8.2900122054369298E-10</v>
      </c>
      <c r="AE1013" t="str">
        <f>IF(ISNUMBER(SEARCH(AE$1,$D1013)),"T","")</f>
        <v/>
      </c>
      <c r="AF1013" t="str">
        <f>IF(ISNUMBER(SEARCH(AF$1,$D1013)),"T","")</f>
        <v/>
      </c>
      <c r="AG1013" t="str">
        <f>IF(ISNUMBER(SEARCH(AG$1,$D1013)),"T","")</f>
        <v/>
      </c>
      <c r="AH1013" t="str">
        <f>IF(ISNUMBER(SEARCH(AH$1,$D1013)),"T","")</f>
        <v/>
      </c>
      <c r="AI1013" t="str">
        <f>IF(ISNUMBER(SEARCH(AI$1,$D1013)),"T","")</f>
        <v/>
      </c>
      <c r="AJ1013" t="str">
        <f>IF(ISNUMBER(SEARCH(AJ$1,$D1013)),"T","")</f>
        <v/>
      </c>
      <c r="AK1013" t="str">
        <f>IF(ISNUMBER(SEARCH(AK$1,$D1013)),"T","")</f>
        <v/>
      </c>
      <c r="AL1013" t="str">
        <f>IF(ISNUMBER(SEARCH(AL$1,$D1013)),"T","")</f>
        <v/>
      </c>
      <c r="AM1013" t="str">
        <f>IF(ISNUMBER(SEARCH(AM$1,$D1013)),"T","")</f>
        <v/>
      </c>
      <c r="AN1013" t="str">
        <f>IF(ISNUMBER(SEARCH(AN$1,$D1013)),"T","")</f>
        <v/>
      </c>
      <c r="AO1013" t="str">
        <f>IF(ISNUMBER(SEARCH(AO$1,$D1013)),"T","")</f>
        <v/>
      </c>
      <c r="AP1013" t="str">
        <f>IF(ISNUMBER(SEARCH(AP$1,$D1013)),"T","")</f>
        <v>T</v>
      </c>
      <c r="AQ1013" t="str">
        <f>IF(ISNUMBER(SEARCH(AQ$1,$D1013)),"T","")</f>
        <v/>
      </c>
      <c r="AR1013" t="str">
        <f>IF(ISNUMBER(SEARCH(AR$1,$D1013)),"T","")</f>
        <v/>
      </c>
      <c r="AS1013" t="str">
        <f>IF(ISNUMBER(SEARCH(AS$1,$D1013)),"T","")</f>
        <v/>
      </c>
      <c r="AT1013" t="str">
        <f>IF(ISNUMBER(SEARCH(AT$1,$D1013)),"T","")</f>
        <v/>
      </c>
      <c r="AU1013" t="str">
        <f>IF(ISNUMBER(SEARCH(AU$1,$D1013)),"T","")</f>
        <v/>
      </c>
      <c r="AV1013" t="str">
        <f>IF(ISNUMBER(SEARCH(AV$1,$D1013)),"T","")</f>
        <v/>
      </c>
    </row>
    <row r="1014" spans="1:48" x14ac:dyDescent="0.85">
      <c r="A1014">
        <v>172</v>
      </c>
      <c r="B1014" t="s">
        <v>408</v>
      </c>
      <c r="C1014" t="s">
        <v>409</v>
      </c>
      <c r="D1014" t="s">
        <v>68</v>
      </c>
      <c r="E1014">
        <v>2</v>
      </c>
      <c r="F1014">
        <v>20</v>
      </c>
      <c r="G1014">
        <v>40</v>
      </c>
      <c r="H1014">
        <v>15</v>
      </c>
      <c r="I1014">
        <v>35</v>
      </c>
      <c r="J1014">
        <v>35</v>
      </c>
      <c r="K1014">
        <v>60</v>
      </c>
      <c r="L1014">
        <f>MAX(G1014,I1014)</f>
        <v>40</v>
      </c>
      <c r="M1014">
        <f>MIN(H1014,J1014)</f>
        <v>15</v>
      </c>
      <c r="N1014" s="1">
        <f>(F1014*2+31)/2+60</f>
        <v>95.5</v>
      </c>
      <c r="O1014" s="1">
        <f>(L1014*2+31)/2+5</f>
        <v>60.5</v>
      </c>
      <c r="P1014" s="1">
        <f>(M1014*2+31)/2+5</f>
        <v>35.5</v>
      </c>
      <c r="Q1014" s="1">
        <f>N1014*P1014</f>
        <v>3390.25</v>
      </c>
      <c r="R1014" s="1">
        <f>((H1014*2+31)/2+5)*N1014</f>
        <v>3390.25</v>
      </c>
      <c r="S1014" s="1">
        <f>((J1014*2+31)/2+5)*N1014</f>
        <v>5300.25</v>
      </c>
      <c r="T1014" s="1">
        <v>52.702804120265846</v>
      </c>
      <c r="U1014" s="1">
        <f>IF(T1014&lt;200, 0, T1014)</f>
        <v>0</v>
      </c>
      <c r="V1014" s="5">
        <f>U1014*O1014</f>
        <v>0</v>
      </c>
      <c r="W1014" s="2">
        <f>Q1014/(constants!$B$1 * constants!$B$2 * (110/250) * AVERAGE(0.8, 1) * 1.5)</f>
        <v>0.51942596866127833</v>
      </c>
      <c r="X1014" s="3">
        <v>0.2725016870234076</v>
      </c>
      <c r="Y1014" s="1">
        <f>(W1014+X1014)*O1014</f>
        <v>47.911623168923498</v>
      </c>
      <c r="Z1014" s="7">
        <v>1.1000000000000001</v>
      </c>
      <c r="AA1014" s="7">
        <v>1</v>
      </c>
      <c r="AB1014" s="1">
        <f>Y1014*Z1014*AA1014</f>
        <v>52.702785485815852</v>
      </c>
      <c r="AC1014" t="str">
        <f>CONCATENATE("https://wiki.52poke.com/wiki/", B1014)</f>
        <v>https://wiki.52poke.com/wiki/皮丘</v>
      </c>
      <c r="AD1014" s="6">
        <f>(T1014-AB1014)^2</f>
        <v>3.472427265686869E-10</v>
      </c>
      <c r="AE1014" t="str">
        <f>IF(ISNUMBER(SEARCH(AE$1,$D1014)),"T","")</f>
        <v/>
      </c>
      <c r="AF1014" t="str">
        <f>IF(ISNUMBER(SEARCH(AF$1,$D1014)),"T","")</f>
        <v/>
      </c>
      <c r="AG1014" t="str">
        <f>IF(ISNUMBER(SEARCH(AG$1,$D1014)),"T","")</f>
        <v/>
      </c>
      <c r="AH1014" t="str">
        <f>IF(ISNUMBER(SEARCH(AH$1,$D1014)),"T","")</f>
        <v/>
      </c>
      <c r="AI1014" t="str">
        <f>IF(ISNUMBER(SEARCH(AI$1,$D1014)),"T","")</f>
        <v>T</v>
      </c>
      <c r="AJ1014" t="str">
        <f>IF(ISNUMBER(SEARCH(AJ$1,$D1014)),"T","")</f>
        <v/>
      </c>
      <c r="AK1014" t="str">
        <f>IF(ISNUMBER(SEARCH(AK$1,$D1014)),"T","")</f>
        <v/>
      </c>
      <c r="AL1014" t="str">
        <f>IF(ISNUMBER(SEARCH(AL$1,$D1014)),"T","")</f>
        <v/>
      </c>
      <c r="AM1014" t="str">
        <f>IF(ISNUMBER(SEARCH(AM$1,$D1014)),"T","")</f>
        <v/>
      </c>
      <c r="AN1014" t="str">
        <f>IF(ISNUMBER(SEARCH(AN$1,$D1014)),"T","")</f>
        <v/>
      </c>
      <c r="AO1014" t="str">
        <f>IF(ISNUMBER(SEARCH(AO$1,$D1014)),"T","")</f>
        <v/>
      </c>
      <c r="AP1014" t="str">
        <f>IF(ISNUMBER(SEARCH(AP$1,$D1014)),"T","")</f>
        <v/>
      </c>
      <c r="AQ1014" t="str">
        <f>IF(ISNUMBER(SEARCH(AQ$1,$D1014)),"T","")</f>
        <v/>
      </c>
      <c r="AR1014" t="str">
        <f>IF(ISNUMBER(SEARCH(AR$1,$D1014)),"T","")</f>
        <v/>
      </c>
      <c r="AS1014" t="str">
        <f>IF(ISNUMBER(SEARCH(AS$1,$D1014)),"T","")</f>
        <v/>
      </c>
      <c r="AT1014" t="str">
        <f>IF(ISNUMBER(SEARCH(AT$1,$D1014)),"T","")</f>
        <v/>
      </c>
      <c r="AU1014" t="str">
        <f>IF(ISNUMBER(SEARCH(AU$1,$D1014)),"T","")</f>
        <v/>
      </c>
      <c r="AV1014" t="str">
        <f>IF(ISNUMBER(SEARCH(AV$1,$D1014)),"T","")</f>
        <v/>
      </c>
    </row>
    <row r="1015" spans="1:48" x14ac:dyDescent="0.85">
      <c r="A1015">
        <v>298</v>
      </c>
      <c r="B1015" t="s">
        <v>688</v>
      </c>
      <c r="C1015" t="s">
        <v>689</v>
      </c>
      <c r="D1015" t="s">
        <v>103</v>
      </c>
      <c r="E1015">
        <v>3</v>
      </c>
      <c r="F1015">
        <v>50</v>
      </c>
      <c r="G1015">
        <v>20</v>
      </c>
      <c r="H1015">
        <v>40</v>
      </c>
      <c r="I1015">
        <v>20</v>
      </c>
      <c r="J1015">
        <v>40</v>
      </c>
      <c r="K1015">
        <v>20</v>
      </c>
      <c r="L1015">
        <f>MAX(G1015,I1015)</f>
        <v>20</v>
      </c>
      <c r="M1015">
        <f>MIN(H1015,J1015)</f>
        <v>40</v>
      </c>
      <c r="N1015" s="1">
        <f>(F1015*2+31)/2+60</f>
        <v>125.5</v>
      </c>
      <c r="O1015" s="1">
        <f>(L1015*2+31)/2+5</f>
        <v>40.5</v>
      </c>
      <c r="P1015" s="1">
        <f>(M1015*2+31)/2+5</f>
        <v>60.5</v>
      </c>
      <c r="Q1015" s="1">
        <f>N1015*P1015</f>
        <v>7592.75</v>
      </c>
      <c r="R1015" s="1">
        <f>((H1015*2+31)/2+5)*N1015</f>
        <v>7592.75</v>
      </c>
      <c r="S1015" s="1">
        <f>((J1015*2+31)/2+5)*N1015</f>
        <v>7592.75</v>
      </c>
      <c r="T1015" s="1">
        <v>52.352047046212149</v>
      </c>
      <c r="U1015" s="1">
        <f>IF(T1015&lt;200, 0, T1015)</f>
        <v>0</v>
      </c>
      <c r="V1015" s="5">
        <f>U1015*O1015</f>
        <v>0</v>
      </c>
      <c r="W1015" s="2">
        <f>Q1015/(constants!$B$1 * constants!$B$2 * (110/250) * AVERAGE(0.8, 1) * 1.5)</f>
        <v>1.1632981413031254</v>
      </c>
      <c r="X1015" s="3">
        <v>1.1831356092282364E-2</v>
      </c>
      <c r="Y1015" s="1">
        <f>(W1015+X1015)*O1015</f>
        <v>47.592744644514006</v>
      </c>
      <c r="Z1015" s="7">
        <v>1.1000000000000001</v>
      </c>
      <c r="AA1015" s="7">
        <v>1</v>
      </c>
      <c r="AB1015" s="1">
        <f>Y1015*Z1015*AA1015</f>
        <v>52.352019108965408</v>
      </c>
      <c r="AC1015" t="str">
        <f>CONCATENATE("https://wiki.52poke.com/wiki/", B1015)</f>
        <v>https://wiki.52poke.com/wiki/露力丽</v>
      </c>
      <c r="AD1015" s="6">
        <f>(T1015-AB1015)^2</f>
        <v>7.8048975551062563E-10</v>
      </c>
      <c r="AE1015" t="str">
        <f>IF(ISNUMBER(SEARCH(AE$1,$D1015)),"T","")</f>
        <v>T</v>
      </c>
      <c r="AF1015" t="str">
        <f>IF(ISNUMBER(SEARCH(AF$1,$D1015)),"T","")</f>
        <v/>
      </c>
      <c r="AG1015" t="str">
        <f>IF(ISNUMBER(SEARCH(AG$1,$D1015)),"T","")</f>
        <v/>
      </c>
      <c r="AH1015" t="str">
        <f>IF(ISNUMBER(SEARCH(AH$1,$D1015)),"T","")</f>
        <v/>
      </c>
      <c r="AI1015" t="str">
        <f>IF(ISNUMBER(SEARCH(AI$1,$D1015)),"T","")</f>
        <v/>
      </c>
      <c r="AJ1015" t="str">
        <f>IF(ISNUMBER(SEARCH(AJ$1,$D1015)),"T","")</f>
        <v/>
      </c>
      <c r="AK1015" t="str">
        <f>IF(ISNUMBER(SEARCH(AK$1,$D1015)),"T","")</f>
        <v/>
      </c>
      <c r="AL1015" t="str">
        <f>IF(ISNUMBER(SEARCH(AL$1,$D1015)),"T","")</f>
        <v/>
      </c>
      <c r="AM1015" t="str">
        <f>IF(ISNUMBER(SEARCH(AM$1,$D1015)),"T","")</f>
        <v/>
      </c>
      <c r="AN1015" t="str">
        <f>IF(ISNUMBER(SEARCH(AN$1,$D1015)),"T","")</f>
        <v/>
      </c>
      <c r="AO1015" t="str">
        <f>IF(ISNUMBER(SEARCH(AO$1,$D1015)),"T","")</f>
        <v/>
      </c>
      <c r="AP1015" t="str">
        <f>IF(ISNUMBER(SEARCH(AP$1,$D1015)),"T","")</f>
        <v/>
      </c>
      <c r="AQ1015" t="str">
        <f>IF(ISNUMBER(SEARCH(AQ$1,$D1015)),"T","")</f>
        <v/>
      </c>
      <c r="AR1015" t="str">
        <f>IF(ISNUMBER(SEARCH(AR$1,$D1015)),"T","")</f>
        <v/>
      </c>
      <c r="AS1015" t="str">
        <f>IF(ISNUMBER(SEARCH(AS$1,$D1015)),"T","")</f>
        <v/>
      </c>
      <c r="AT1015" t="str">
        <f>IF(ISNUMBER(SEARCH(AT$1,$D1015)),"T","")</f>
        <v/>
      </c>
      <c r="AU1015" t="str">
        <f>IF(ISNUMBER(SEARCH(AU$1,$D1015)),"T","")</f>
        <v/>
      </c>
      <c r="AV1015" t="str">
        <f>IF(ISNUMBER(SEARCH(AV$1,$D1015)),"T","")</f>
        <v>T</v>
      </c>
    </row>
    <row r="1016" spans="1:48" x14ac:dyDescent="0.85">
      <c r="A1016">
        <v>664</v>
      </c>
      <c r="B1016" t="s">
        <v>1475</v>
      </c>
      <c r="C1016" t="s">
        <v>1476</v>
      </c>
      <c r="D1016" t="s">
        <v>32</v>
      </c>
      <c r="E1016">
        <v>6</v>
      </c>
      <c r="F1016">
        <v>38</v>
      </c>
      <c r="G1016">
        <v>35</v>
      </c>
      <c r="H1016">
        <v>40</v>
      </c>
      <c r="I1016">
        <v>27</v>
      </c>
      <c r="J1016">
        <v>25</v>
      </c>
      <c r="K1016">
        <v>35</v>
      </c>
      <c r="L1016">
        <f>MAX(G1016,I1016)</f>
        <v>35</v>
      </c>
      <c r="M1016">
        <f>MIN(H1016,J1016)</f>
        <v>25</v>
      </c>
      <c r="N1016" s="1">
        <f>(F1016*2+31)/2+60</f>
        <v>113.5</v>
      </c>
      <c r="O1016" s="1">
        <f>(L1016*2+31)/2+5</f>
        <v>55.5</v>
      </c>
      <c r="P1016" s="1">
        <f>(M1016*2+31)/2+5</f>
        <v>45.5</v>
      </c>
      <c r="Q1016" s="1">
        <f>N1016*P1016</f>
        <v>5164.25</v>
      </c>
      <c r="R1016" s="1">
        <f>((H1016*2+31)/2+5)*N1016</f>
        <v>6866.75</v>
      </c>
      <c r="S1016" s="1">
        <f>((J1016*2+31)/2+5)*N1016</f>
        <v>5164.25</v>
      </c>
      <c r="T1016" s="1">
        <v>52.206190018512068</v>
      </c>
      <c r="U1016" s="1">
        <f>IF(T1016&lt;200, 0, T1016)</f>
        <v>0</v>
      </c>
      <c r="V1016" s="5">
        <f>U1016*O1016</f>
        <v>0</v>
      </c>
      <c r="W1016" s="2">
        <f>Q1016/(constants!$B$1 * constants!$B$2 * (110/250) * AVERAGE(0.8, 1) * 1.5)</f>
        <v>0.79122352589307765</v>
      </c>
      <c r="X1016" s="3">
        <v>6.3914295223828965E-2</v>
      </c>
      <c r="Y1016" s="1">
        <f>(W1016+X1016)*O1016</f>
        <v>47.460149071988319</v>
      </c>
      <c r="Z1016" s="7">
        <v>1.1000000000000001</v>
      </c>
      <c r="AA1016" s="7">
        <v>1</v>
      </c>
      <c r="AB1016" s="1">
        <f>Y1016*Z1016*AA1016</f>
        <v>52.206163979187153</v>
      </c>
      <c r="AC1016" t="str">
        <f>CONCATENATE("https://wiki.52poke.com/wiki/", B1016)</f>
        <v>https://wiki.52poke.com/wiki/粉蝶虫</v>
      </c>
      <c r="AD1016" s="6">
        <f>(T1016-AB1016)^2</f>
        <v>6.780464420269361E-10</v>
      </c>
      <c r="AE1016" t="str">
        <f>IF(ISNUMBER(SEARCH(AE$1,$D1016)),"T","")</f>
        <v/>
      </c>
      <c r="AF1016" t="str">
        <f>IF(ISNUMBER(SEARCH(AF$1,$D1016)),"T","")</f>
        <v/>
      </c>
      <c r="AG1016" t="str">
        <f>IF(ISNUMBER(SEARCH(AG$1,$D1016)),"T","")</f>
        <v/>
      </c>
      <c r="AH1016" t="str">
        <f>IF(ISNUMBER(SEARCH(AH$1,$D1016)),"T","")</f>
        <v/>
      </c>
      <c r="AI1016" t="str">
        <f>IF(ISNUMBER(SEARCH(AI$1,$D1016)),"T","")</f>
        <v/>
      </c>
      <c r="AJ1016" t="str">
        <f>IF(ISNUMBER(SEARCH(AJ$1,$D1016)),"T","")</f>
        <v/>
      </c>
      <c r="AK1016" t="str">
        <f>IF(ISNUMBER(SEARCH(AK$1,$D1016)),"T","")</f>
        <v/>
      </c>
      <c r="AL1016" t="str">
        <f>IF(ISNUMBER(SEARCH(AL$1,$D1016)),"T","")</f>
        <v/>
      </c>
      <c r="AM1016" t="str">
        <f>IF(ISNUMBER(SEARCH(AM$1,$D1016)),"T","")</f>
        <v/>
      </c>
      <c r="AN1016" t="str">
        <f>IF(ISNUMBER(SEARCH(AN$1,$D1016)),"T","")</f>
        <v/>
      </c>
      <c r="AO1016" t="str">
        <f>IF(ISNUMBER(SEARCH(AO$1,$D1016)),"T","")</f>
        <v/>
      </c>
      <c r="AP1016" t="str">
        <f>IF(ISNUMBER(SEARCH(AP$1,$D1016)),"T","")</f>
        <v>T</v>
      </c>
      <c r="AQ1016" t="str">
        <f>IF(ISNUMBER(SEARCH(AQ$1,$D1016)),"T","")</f>
        <v/>
      </c>
      <c r="AR1016" t="str">
        <f>IF(ISNUMBER(SEARCH(AR$1,$D1016)),"T","")</f>
        <v/>
      </c>
      <c r="AS1016" t="str">
        <f>IF(ISNUMBER(SEARCH(AS$1,$D1016)),"T","")</f>
        <v/>
      </c>
      <c r="AT1016" t="str">
        <f>IF(ISNUMBER(SEARCH(AT$1,$D1016)),"T","")</f>
        <v/>
      </c>
      <c r="AU1016" t="str">
        <f>IF(ISNUMBER(SEARCH(AU$1,$D1016)),"T","")</f>
        <v/>
      </c>
      <c r="AV1016" t="str">
        <f>IF(ISNUMBER(SEARCH(AV$1,$D1016)),"T","")</f>
        <v/>
      </c>
    </row>
    <row r="1017" spans="1:48" x14ac:dyDescent="0.85">
      <c r="A1017">
        <v>665</v>
      </c>
      <c r="B1017" t="s">
        <v>1477</v>
      </c>
      <c r="C1017" t="s">
        <v>1478</v>
      </c>
      <c r="D1017" t="s">
        <v>32</v>
      </c>
      <c r="E1017">
        <v>6</v>
      </c>
      <c r="F1017">
        <v>45</v>
      </c>
      <c r="G1017">
        <v>22</v>
      </c>
      <c r="H1017">
        <v>60</v>
      </c>
      <c r="I1017">
        <v>27</v>
      </c>
      <c r="J1017">
        <v>30</v>
      </c>
      <c r="K1017">
        <v>29</v>
      </c>
      <c r="L1017">
        <f>MAX(G1017,I1017)</f>
        <v>27</v>
      </c>
      <c r="M1017">
        <f>MIN(H1017,J1017)</f>
        <v>30</v>
      </c>
      <c r="N1017" s="1">
        <f>(F1017*2+31)/2+60</f>
        <v>120.5</v>
      </c>
      <c r="O1017" s="1">
        <f>(L1017*2+31)/2+5</f>
        <v>47.5</v>
      </c>
      <c r="P1017" s="1">
        <f>(M1017*2+31)/2+5</f>
        <v>50.5</v>
      </c>
      <c r="Q1017" s="1">
        <f>N1017*P1017</f>
        <v>6085.25</v>
      </c>
      <c r="R1017" s="1">
        <f>((H1017*2+31)/2+5)*N1017</f>
        <v>9700.25</v>
      </c>
      <c r="S1017" s="1">
        <f>((J1017*2+31)/2+5)*N1017</f>
        <v>6085.25</v>
      </c>
      <c r="T1017" s="1">
        <v>49.690445951225215</v>
      </c>
      <c r="U1017" s="1">
        <f>IF(T1017&lt;200, 0, T1017)</f>
        <v>0</v>
      </c>
      <c r="V1017" s="5">
        <f>U1017*O1017</f>
        <v>0</v>
      </c>
      <c r="W1017" s="2">
        <f>Q1017/(constants!$B$1 * constants!$B$2 * (110/250) * AVERAGE(0.8, 1) * 1.5)</f>
        <v>0.93233150233641882</v>
      </c>
      <c r="X1017" s="3">
        <v>1.8681314712662545E-2</v>
      </c>
      <c r="Y1017" s="1">
        <f>(W1017+X1017)*O1017</f>
        <v>45.173108809831362</v>
      </c>
      <c r="Z1017" s="7">
        <v>1.1000000000000001</v>
      </c>
      <c r="AA1017" s="7">
        <v>1</v>
      </c>
      <c r="AB1017" s="1">
        <f>Y1017*Z1017*AA1017</f>
        <v>49.690419690814501</v>
      </c>
      <c r="AC1017" t="str">
        <f>CONCATENATE("https://wiki.52poke.com/wiki/", B1017)</f>
        <v>https://wiki.52poke.com/wiki/粉蝶蛹</v>
      </c>
      <c r="AD1017" s="6">
        <f>(T1017-AB1017)^2</f>
        <v>6.8960917084269943E-10</v>
      </c>
      <c r="AE1017" t="str">
        <f>IF(ISNUMBER(SEARCH(AE$1,$D1017)),"T","")</f>
        <v/>
      </c>
      <c r="AF1017" t="str">
        <f>IF(ISNUMBER(SEARCH(AF$1,$D1017)),"T","")</f>
        <v/>
      </c>
      <c r="AG1017" t="str">
        <f>IF(ISNUMBER(SEARCH(AG$1,$D1017)),"T","")</f>
        <v/>
      </c>
      <c r="AH1017" t="str">
        <f>IF(ISNUMBER(SEARCH(AH$1,$D1017)),"T","")</f>
        <v/>
      </c>
      <c r="AI1017" t="str">
        <f>IF(ISNUMBER(SEARCH(AI$1,$D1017)),"T","")</f>
        <v/>
      </c>
      <c r="AJ1017" t="str">
        <f>IF(ISNUMBER(SEARCH(AJ$1,$D1017)),"T","")</f>
        <v/>
      </c>
      <c r="AK1017" t="str">
        <f>IF(ISNUMBER(SEARCH(AK$1,$D1017)),"T","")</f>
        <v/>
      </c>
      <c r="AL1017" t="str">
        <f>IF(ISNUMBER(SEARCH(AL$1,$D1017)),"T","")</f>
        <v/>
      </c>
      <c r="AM1017" t="str">
        <f>IF(ISNUMBER(SEARCH(AM$1,$D1017)),"T","")</f>
        <v/>
      </c>
      <c r="AN1017" t="str">
        <f>IF(ISNUMBER(SEARCH(AN$1,$D1017)),"T","")</f>
        <v/>
      </c>
      <c r="AO1017" t="str">
        <f>IF(ISNUMBER(SEARCH(AO$1,$D1017)),"T","")</f>
        <v/>
      </c>
      <c r="AP1017" t="str">
        <f>IF(ISNUMBER(SEARCH(AP$1,$D1017)),"T","")</f>
        <v>T</v>
      </c>
      <c r="AQ1017" t="str">
        <f>IF(ISNUMBER(SEARCH(AQ$1,$D1017)),"T","")</f>
        <v/>
      </c>
      <c r="AR1017" t="str">
        <f>IF(ISNUMBER(SEARCH(AR$1,$D1017)),"T","")</f>
        <v/>
      </c>
      <c r="AS1017" t="str">
        <f>IF(ISNUMBER(SEARCH(AS$1,$D1017)),"T","")</f>
        <v/>
      </c>
      <c r="AT1017" t="str">
        <f>IF(ISNUMBER(SEARCH(AT$1,$D1017)),"T","")</f>
        <v/>
      </c>
      <c r="AU1017" t="str">
        <f>IF(ISNUMBER(SEARCH(AU$1,$D1017)),"T","")</f>
        <v/>
      </c>
      <c r="AV1017" t="str">
        <f>IF(ISNUMBER(SEARCH(AV$1,$D1017)),"T","")</f>
        <v/>
      </c>
    </row>
    <row r="1018" spans="1:48" x14ac:dyDescent="0.85">
      <c r="A1018">
        <v>10</v>
      </c>
      <c r="B1018" t="s">
        <v>31</v>
      </c>
      <c r="C1018" t="s">
        <v>33</v>
      </c>
      <c r="D1018" t="s">
        <v>32</v>
      </c>
      <c r="E1018">
        <v>1</v>
      </c>
      <c r="F1018">
        <v>45</v>
      </c>
      <c r="G1018">
        <v>30</v>
      </c>
      <c r="H1018">
        <v>35</v>
      </c>
      <c r="I1018">
        <v>20</v>
      </c>
      <c r="J1018">
        <v>20</v>
      </c>
      <c r="K1018">
        <v>45</v>
      </c>
      <c r="L1018">
        <f>MAX(G1018,I1018)</f>
        <v>30</v>
      </c>
      <c r="M1018">
        <f>MIN(H1018,J1018)</f>
        <v>20</v>
      </c>
      <c r="N1018" s="1">
        <f>(F1018*2+31)/2+60</f>
        <v>120.5</v>
      </c>
      <c r="O1018" s="1">
        <f>(L1018*2+31)/2+5</f>
        <v>50.5</v>
      </c>
      <c r="P1018" s="1">
        <f>(M1018*2+31)/2+5</f>
        <v>40.5</v>
      </c>
      <c r="Q1018" s="1">
        <f>N1018*P1018</f>
        <v>4880.25</v>
      </c>
      <c r="R1018" s="1">
        <f>((H1018*2+31)/2+5)*N1018</f>
        <v>6687.75</v>
      </c>
      <c r="S1018" s="1">
        <f>((J1018*2+31)/2+5)*N1018</f>
        <v>4880.25</v>
      </c>
      <c r="T1018" s="1">
        <v>49.094242329593747</v>
      </c>
      <c r="U1018" s="1">
        <f>IF(T1018&lt;200, 0, T1018)</f>
        <v>0</v>
      </c>
      <c r="V1018" s="5">
        <f>U1018*O1018</f>
        <v>0</v>
      </c>
      <c r="W1018" s="2">
        <f>Q1018/(constants!$B$1 * constants!$B$2 * (110/250) * AVERAGE(0.8, 1) * 1.5)</f>
        <v>0.74771140286386062</v>
      </c>
      <c r="X1018" s="3">
        <v>0.13607293447436264</v>
      </c>
      <c r="Y1018" s="1">
        <f>(W1018+X1018)*O1018</f>
        <v>44.631109035580273</v>
      </c>
      <c r="Z1018" s="7">
        <v>1.1000000000000001</v>
      </c>
      <c r="AA1018" s="7">
        <v>1</v>
      </c>
      <c r="AB1018" s="1">
        <f>Y1018*Z1018*AA1018</f>
        <v>49.094219939138306</v>
      </c>
      <c r="AC1018" t="str">
        <f>CONCATENATE("https://wiki.52poke.com/wiki/", B1018)</f>
        <v>https://wiki.52poke.com/wiki/绿毛虫</v>
      </c>
      <c r="AD1018" s="6">
        <f>(T1018-AB1018)^2</f>
        <v>5.0133249488778914E-10</v>
      </c>
      <c r="AE1018" t="str">
        <f>IF(ISNUMBER(SEARCH(AE$1,$D1018)),"T","")</f>
        <v/>
      </c>
      <c r="AF1018" t="str">
        <f>IF(ISNUMBER(SEARCH(AF$1,$D1018)),"T","")</f>
        <v/>
      </c>
      <c r="AG1018" t="str">
        <f>IF(ISNUMBER(SEARCH(AG$1,$D1018)),"T","")</f>
        <v/>
      </c>
      <c r="AH1018" t="str">
        <f>IF(ISNUMBER(SEARCH(AH$1,$D1018)),"T","")</f>
        <v/>
      </c>
      <c r="AI1018" t="str">
        <f>IF(ISNUMBER(SEARCH(AI$1,$D1018)),"T","")</f>
        <v/>
      </c>
      <c r="AJ1018" t="str">
        <f>IF(ISNUMBER(SEARCH(AJ$1,$D1018)),"T","")</f>
        <v/>
      </c>
      <c r="AK1018" t="str">
        <f>IF(ISNUMBER(SEARCH(AK$1,$D1018)),"T","")</f>
        <v/>
      </c>
      <c r="AL1018" t="str">
        <f>IF(ISNUMBER(SEARCH(AL$1,$D1018)),"T","")</f>
        <v/>
      </c>
      <c r="AM1018" t="str">
        <f>IF(ISNUMBER(SEARCH(AM$1,$D1018)),"T","")</f>
        <v/>
      </c>
      <c r="AN1018" t="str">
        <f>IF(ISNUMBER(SEARCH(AN$1,$D1018)),"T","")</f>
        <v/>
      </c>
      <c r="AO1018" t="str">
        <f>IF(ISNUMBER(SEARCH(AO$1,$D1018)),"T","")</f>
        <v/>
      </c>
      <c r="AP1018" t="str">
        <f>IF(ISNUMBER(SEARCH(AP$1,$D1018)),"T","")</f>
        <v>T</v>
      </c>
      <c r="AQ1018" t="str">
        <f>IF(ISNUMBER(SEARCH(AQ$1,$D1018)),"T","")</f>
        <v/>
      </c>
      <c r="AR1018" t="str">
        <f>IF(ISNUMBER(SEARCH(AR$1,$D1018)),"T","")</f>
        <v/>
      </c>
      <c r="AS1018" t="str">
        <f>IF(ISNUMBER(SEARCH(AS$1,$D1018)),"T","")</f>
        <v/>
      </c>
      <c r="AT1018" t="str">
        <f>IF(ISNUMBER(SEARCH(AT$1,$D1018)),"T","")</f>
        <v/>
      </c>
      <c r="AU1018" t="str">
        <f>IF(ISNUMBER(SEARCH(AU$1,$D1018)),"T","")</f>
        <v/>
      </c>
      <c r="AV1018" t="str">
        <f>IF(ISNUMBER(SEARCH(AV$1,$D1018)),"T","")</f>
        <v/>
      </c>
    </row>
    <row r="1019" spans="1:48" x14ac:dyDescent="0.85">
      <c r="A1019">
        <v>191</v>
      </c>
      <c r="B1019" t="s">
        <v>450</v>
      </c>
      <c r="C1019" t="s">
        <v>451</v>
      </c>
      <c r="D1019" t="s">
        <v>280</v>
      </c>
      <c r="E1019">
        <v>2</v>
      </c>
      <c r="F1019">
        <v>30</v>
      </c>
      <c r="G1019">
        <v>30</v>
      </c>
      <c r="H1019">
        <v>30</v>
      </c>
      <c r="I1019">
        <v>30</v>
      </c>
      <c r="J1019">
        <v>30</v>
      </c>
      <c r="K1019">
        <v>30</v>
      </c>
      <c r="L1019">
        <f>MAX(G1019,I1019)</f>
        <v>30</v>
      </c>
      <c r="M1019">
        <f>MIN(H1019,J1019)</f>
        <v>30</v>
      </c>
      <c r="N1019" s="1">
        <f>(F1019*2+31)/2+60</f>
        <v>105.5</v>
      </c>
      <c r="O1019" s="1">
        <f>(L1019*2+31)/2+5</f>
        <v>50.5</v>
      </c>
      <c r="P1019" s="1">
        <f>(M1019*2+31)/2+5</f>
        <v>50.5</v>
      </c>
      <c r="Q1019" s="1">
        <f>N1019*P1019</f>
        <v>5327.75</v>
      </c>
      <c r="R1019" s="1">
        <f>((H1019*2+31)/2+5)*N1019</f>
        <v>5327.75</v>
      </c>
      <c r="S1019" s="1">
        <f>((J1019*2+31)/2+5)*N1019</f>
        <v>5327.75</v>
      </c>
      <c r="T1019" s="1">
        <v>47.686027755801987</v>
      </c>
      <c r="U1019" s="1">
        <f>IF(T1019&lt;200, 0, T1019)</f>
        <v>0</v>
      </c>
      <c r="V1019" s="5">
        <f>U1019*O1019</f>
        <v>0</v>
      </c>
      <c r="W1019" s="2">
        <f>Q1019/(constants!$B$1 * constants!$B$2 * (110/250) * AVERAGE(0.8, 1) * 1.5)</f>
        <v>0.81627363897503891</v>
      </c>
      <c r="X1019" s="3">
        <v>4.2160264035376982E-2</v>
      </c>
      <c r="Y1019" s="1">
        <f>(W1019+X1019)*O1019</f>
        <v>43.350912102026001</v>
      </c>
      <c r="Z1019" s="7">
        <v>1.1000000000000001</v>
      </c>
      <c r="AA1019" s="7">
        <v>1</v>
      </c>
      <c r="AB1019" s="1">
        <f>Y1019*Z1019*AA1019</f>
        <v>47.686003312228607</v>
      </c>
      <c r="AC1019" t="str">
        <f>CONCATENATE("https://wiki.52poke.com/wiki/", B1019)</f>
        <v>https://wiki.52poke.com/wiki/向日种子</v>
      </c>
      <c r="AD1019" s="6">
        <f>(T1019-AB1019)^2</f>
        <v>5.9748827960763666E-10</v>
      </c>
      <c r="AE1019" t="str">
        <f>IF(ISNUMBER(SEARCH(AE$1,$D1019)),"T","")</f>
        <v/>
      </c>
      <c r="AF1019" t="str">
        <f>IF(ISNUMBER(SEARCH(AF$1,$D1019)),"T","")</f>
        <v/>
      </c>
      <c r="AG1019" t="str">
        <f>IF(ISNUMBER(SEARCH(AG$1,$D1019)),"T","")</f>
        <v/>
      </c>
      <c r="AH1019" t="str">
        <f>IF(ISNUMBER(SEARCH(AH$1,$D1019)),"T","")</f>
        <v>T</v>
      </c>
      <c r="AI1019" t="str">
        <f>IF(ISNUMBER(SEARCH(AI$1,$D1019)),"T","")</f>
        <v/>
      </c>
      <c r="AJ1019" t="str">
        <f>IF(ISNUMBER(SEARCH(AJ$1,$D1019)),"T","")</f>
        <v/>
      </c>
      <c r="AK1019" t="str">
        <f>IF(ISNUMBER(SEARCH(AK$1,$D1019)),"T","")</f>
        <v/>
      </c>
      <c r="AL1019" t="str">
        <f>IF(ISNUMBER(SEARCH(AL$1,$D1019)),"T","")</f>
        <v/>
      </c>
      <c r="AM1019" t="str">
        <f>IF(ISNUMBER(SEARCH(AM$1,$D1019)),"T","")</f>
        <v/>
      </c>
      <c r="AN1019" t="str">
        <f>IF(ISNUMBER(SEARCH(AN$1,$D1019)),"T","")</f>
        <v/>
      </c>
      <c r="AO1019" t="str">
        <f>IF(ISNUMBER(SEARCH(AO$1,$D1019)),"T","")</f>
        <v/>
      </c>
      <c r="AP1019" t="str">
        <f>IF(ISNUMBER(SEARCH(AP$1,$D1019)),"T","")</f>
        <v/>
      </c>
      <c r="AQ1019" t="str">
        <f>IF(ISNUMBER(SEARCH(AQ$1,$D1019)),"T","")</f>
        <v/>
      </c>
      <c r="AR1019" t="str">
        <f>IF(ISNUMBER(SEARCH(AR$1,$D1019)),"T","")</f>
        <v/>
      </c>
      <c r="AS1019" t="str">
        <f>IF(ISNUMBER(SEARCH(AS$1,$D1019)),"T","")</f>
        <v/>
      </c>
      <c r="AT1019" t="str">
        <f>IF(ISNUMBER(SEARCH(AT$1,$D1019)),"T","")</f>
        <v/>
      </c>
      <c r="AU1019" t="str">
        <f>IF(ISNUMBER(SEARCH(AU$1,$D1019)),"T","")</f>
        <v/>
      </c>
      <c r="AV1019" t="str">
        <f>IF(ISNUMBER(SEARCH(AV$1,$D1019)),"T","")</f>
        <v/>
      </c>
    </row>
    <row r="1020" spans="1:48" x14ac:dyDescent="0.85">
      <c r="A1020">
        <v>11</v>
      </c>
      <c r="B1020" t="s">
        <v>34</v>
      </c>
      <c r="C1020" t="s">
        <v>35</v>
      </c>
      <c r="D1020" t="s">
        <v>32</v>
      </c>
      <c r="E1020">
        <v>1</v>
      </c>
      <c r="F1020">
        <v>50</v>
      </c>
      <c r="G1020">
        <v>20</v>
      </c>
      <c r="H1020">
        <v>55</v>
      </c>
      <c r="I1020">
        <v>25</v>
      </c>
      <c r="J1020">
        <v>25</v>
      </c>
      <c r="K1020">
        <v>30</v>
      </c>
      <c r="L1020">
        <f>MAX(G1020,I1020)</f>
        <v>25</v>
      </c>
      <c r="M1020">
        <f>MIN(H1020,J1020)</f>
        <v>25</v>
      </c>
      <c r="N1020" s="1">
        <f>(F1020*2+31)/2+60</f>
        <v>125.5</v>
      </c>
      <c r="O1020" s="1">
        <f>(L1020*2+31)/2+5</f>
        <v>45.5</v>
      </c>
      <c r="P1020" s="1">
        <f>(M1020*2+31)/2+5</f>
        <v>45.5</v>
      </c>
      <c r="Q1020" s="1">
        <f>N1020*P1020</f>
        <v>5710.25</v>
      </c>
      <c r="R1020" s="1">
        <f>((H1020*2+31)/2+5)*N1020</f>
        <v>9475.25</v>
      </c>
      <c r="S1020" s="1">
        <f>((J1020*2+31)/2+5)*N1020</f>
        <v>5710.25</v>
      </c>
      <c r="T1020" s="1">
        <v>46.211678398409354</v>
      </c>
      <c r="U1020" s="1">
        <f>IF(T1020&lt;200, 0, T1020)</f>
        <v>0</v>
      </c>
      <c r="V1020" s="5">
        <f>U1020*O1020</f>
        <v>0</v>
      </c>
      <c r="W1020" s="2">
        <f>Q1020/(constants!$B$1 * constants!$B$2 * (110/250) * AVERAGE(0.8, 1) * 1.5)</f>
        <v>0.8748771145337555</v>
      </c>
      <c r="X1020" s="3">
        <v>4.8432671557043783E-2</v>
      </c>
      <c r="Y1020" s="1">
        <f>(W1020+X1020)*O1020</f>
        <v>42.010595267131364</v>
      </c>
      <c r="Z1020" s="7">
        <v>1.1000000000000001</v>
      </c>
      <c r="AA1020" s="7">
        <v>1</v>
      </c>
      <c r="AB1020" s="1">
        <f>Y1020*Z1020*AA1020</f>
        <v>46.211654793844502</v>
      </c>
      <c r="AC1020" t="str">
        <f>CONCATENATE("https://wiki.52poke.com/wiki/", B1020)</f>
        <v>https://wiki.52poke.com/wiki/铁甲蛹</v>
      </c>
      <c r="AD1020" s="6">
        <f>(T1020-AB1020)^2</f>
        <v>5.5717548185531468E-10</v>
      </c>
      <c r="AE1020" t="str">
        <f>IF(ISNUMBER(SEARCH(AE$1,$D1020)),"T","")</f>
        <v/>
      </c>
      <c r="AF1020" t="str">
        <f>IF(ISNUMBER(SEARCH(AF$1,$D1020)),"T","")</f>
        <v/>
      </c>
      <c r="AG1020" t="str">
        <f>IF(ISNUMBER(SEARCH(AG$1,$D1020)),"T","")</f>
        <v/>
      </c>
      <c r="AH1020" t="str">
        <f>IF(ISNUMBER(SEARCH(AH$1,$D1020)),"T","")</f>
        <v/>
      </c>
      <c r="AI1020" t="str">
        <f>IF(ISNUMBER(SEARCH(AI$1,$D1020)),"T","")</f>
        <v/>
      </c>
      <c r="AJ1020" t="str">
        <f>IF(ISNUMBER(SEARCH(AJ$1,$D1020)),"T","")</f>
        <v/>
      </c>
      <c r="AK1020" t="str">
        <f>IF(ISNUMBER(SEARCH(AK$1,$D1020)),"T","")</f>
        <v/>
      </c>
      <c r="AL1020" t="str">
        <f>IF(ISNUMBER(SEARCH(AL$1,$D1020)),"T","")</f>
        <v/>
      </c>
      <c r="AM1020" t="str">
        <f>IF(ISNUMBER(SEARCH(AM$1,$D1020)),"T","")</f>
        <v/>
      </c>
      <c r="AN1020" t="str">
        <f>IF(ISNUMBER(SEARCH(AN$1,$D1020)),"T","")</f>
        <v/>
      </c>
      <c r="AO1020" t="str">
        <f>IF(ISNUMBER(SEARCH(AO$1,$D1020)),"T","")</f>
        <v/>
      </c>
      <c r="AP1020" t="str">
        <f>IF(ISNUMBER(SEARCH(AP$1,$D1020)),"T","")</f>
        <v>T</v>
      </c>
      <c r="AQ1020" t="str">
        <f>IF(ISNUMBER(SEARCH(AQ$1,$D1020)),"T","")</f>
        <v/>
      </c>
      <c r="AR1020" t="str">
        <f>IF(ISNUMBER(SEARCH(AR$1,$D1020)),"T","")</f>
        <v/>
      </c>
      <c r="AS1020" t="str">
        <f>IF(ISNUMBER(SEARCH(AS$1,$D1020)),"T","")</f>
        <v/>
      </c>
      <c r="AT1020" t="str">
        <f>IF(ISNUMBER(SEARCH(AT$1,$D1020)),"T","")</f>
        <v/>
      </c>
      <c r="AU1020" t="str">
        <f>IF(ISNUMBER(SEARCH(AU$1,$D1020)),"T","")</f>
        <v/>
      </c>
      <c r="AV1020" t="str">
        <f>IF(ISNUMBER(SEARCH(AV$1,$D1020)),"T","")</f>
        <v/>
      </c>
    </row>
    <row r="1021" spans="1:48" x14ac:dyDescent="0.85">
      <c r="A1021">
        <v>14</v>
      </c>
      <c r="B1021" t="s">
        <v>42</v>
      </c>
      <c r="C1021" t="s">
        <v>43</v>
      </c>
      <c r="D1021" t="s">
        <v>40</v>
      </c>
      <c r="E1021">
        <v>1</v>
      </c>
      <c r="F1021">
        <v>45</v>
      </c>
      <c r="G1021">
        <v>25</v>
      </c>
      <c r="H1021">
        <v>50</v>
      </c>
      <c r="I1021">
        <v>25</v>
      </c>
      <c r="J1021">
        <v>25</v>
      </c>
      <c r="K1021">
        <v>35</v>
      </c>
      <c r="L1021">
        <f>MAX(G1021,I1021)</f>
        <v>25</v>
      </c>
      <c r="M1021">
        <f>MIN(H1021,J1021)</f>
        <v>25</v>
      </c>
      <c r="N1021" s="1">
        <f>(F1021*2+31)/2+60</f>
        <v>120.5</v>
      </c>
      <c r="O1021" s="1">
        <f>(L1021*2+31)/2+5</f>
        <v>45.5</v>
      </c>
      <c r="P1021" s="1">
        <f>(M1021*2+31)/2+5</f>
        <v>45.5</v>
      </c>
      <c r="Q1021" s="1">
        <f>N1021*P1021</f>
        <v>5482.75</v>
      </c>
      <c r="R1021" s="1">
        <f>((H1021*2+31)/2+5)*N1021</f>
        <v>8495.25</v>
      </c>
      <c r="S1021" s="1">
        <f>((J1021*2+31)/2+5)*N1021</f>
        <v>5482.75</v>
      </c>
      <c r="T1021" s="1">
        <v>45.408096954861406</v>
      </c>
      <c r="U1021" s="1">
        <f>IF(T1021&lt;200, 0, T1021)</f>
        <v>0</v>
      </c>
      <c r="V1021" s="5">
        <f>U1021*O1021</f>
        <v>0</v>
      </c>
      <c r="W1021" s="2">
        <f>Q1021/(constants!$B$1 * constants!$B$2 * (110/250) * AVERAGE(0.8, 1) * 1.5)</f>
        <v>0.84002145260013972</v>
      </c>
      <c r="X1021" s="3">
        <v>6.7232778982626806E-2</v>
      </c>
      <c r="Y1021" s="1">
        <f>(W1021+X1021)*O1021</f>
        <v>41.280067537015874</v>
      </c>
      <c r="Z1021" s="7">
        <v>1.1000000000000001</v>
      </c>
      <c r="AA1021" s="7">
        <v>1</v>
      </c>
      <c r="AB1021" s="1">
        <f>Y1021*Z1021*AA1021</f>
        <v>45.408074290717465</v>
      </c>
      <c r="AC1021" t="str">
        <f>CONCATENATE("https://wiki.52poke.com/wiki/", B1021)</f>
        <v>https://wiki.52poke.com/wiki/铁壳蛹</v>
      </c>
      <c r="AD1021" s="6">
        <f>(T1021-AB1021)^2</f>
        <v>5.1366342058481979E-10</v>
      </c>
      <c r="AE1021" t="str">
        <f>IF(ISNUMBER(SEARCH(AE$1,$D1021)),"T","")</f>
        <v/>
      </c>
      <c r="AF1021" t="str">
        <f>IF(ISNUMBER(SEARCH(AF$1,$D1021)),"T","")</f>
        <v/>
      </c>
      <c r="AG1021" t="str">
        <f>IF(ISNUMBER(SEARCH(AG$1,$D1021)),"T","")</f>
        <v/>
      </c>
      <c r="AH1021" t="str">
        <f>IF(ISNUMBER(SEARCH(AH$1,$D1021)),"T","")</f>
        <v/>
      </c>
      <c r="AI1021" t="str">
        <f>IF(ISNUMBER(SEARCH(AI$1,$D1021)),"T","")</f>
        <v/>
      </c>
      <c r="AJ1021" t="str">
        <f>IF(ISNUMBER(SEARCH(AJ$1,$D1021)),"T","")</f>
        <v/>
      </c>
      <c r="AK1021" t="str">
        <f>IF(ISNUMBER(SEARCH(AK$1,$D1021)),"T","")</f>
        <v/>
      </c>
      <c r="AL1021" t="str">
        <f>IF(ISNUMBER(SEARCH(AL$1,$D1021)),"T","")</f>
        <v>T</v>
      </c>
      <c r="AM1021" t="str">
        <f>IF(ISNUMBER(SEARCH(AM$1,$D1021)),"T","")</f>
        <v/>
      </c>
      <c r="AN1021" t="str">
        <f>IF(ISNUMBER(SEARCH(AN$1,$D1021)),"T","")</f>
        <v/>
      </c>
      <c r="AO1021" t="str">
        <f>IF(ISNUMBER(SEARCH(AO$1,$D1021)),"T","")</f>
        <v/>
      </c>
      <c r="AP1021" t="str">
        <f>IF(ISNUMBER(SEARCH(AP$1,$D1021)),"T","")</f>
        <v>T</v>
      </c>
      <c r="AQ1021" t="str">
        <f>IF(ISNUMBER(SEARCH(AQ$1,$D1021)),"T","")</f>
        <v/>
      </c>
      <c r="AR1021" t="str">
        <f>IF(ISNUMBER(SEARCH(AR$1,$D1021)),"T","")</f>
        <v/>
      </c>
      <c r="AS1021" t="str">
        <f>IF(ISNUMBER(SEARCH(AS$1,$D1021)),"T","")</f>
        <v/>
      </c>
      <c r="AT1021" t="str">
        <f>IF(ISNUMBER(SEARCH(AT$1,$D1021)),"T","")</f>
        <v/>
      </c>
      <c r="AU1021" t="str">
        <f>IF(ISNUMBER(SEARCH(AU$1,$D1021)),"T","")</f>
        <v/>
      </c>
      <c r="AV1021" t="str">
        <f>IF(ISNUMBER(SEARCH(AV$1,$D1021)),"T","")</f>
        <v/>
      </c>
    </row>
    <row r="1022" spans="1:48" x14ac:dyDescent="0.85">
      <c r="A1022">
        <v>129</v>
      </c>
      <c r="B1022" t="s">
        <v>313</v>
      </c>
      <c r="C1022" t="s">
        <v>314</v>
      </c>
      <c r="D1022" t="s">
        <v>25</v>
      </c>
      <c r="E1022">
        <v>1</v>
      </c>
      <c r="F1022">
        <v>20</v>
      </c>
      <c r="G1022">
        <v>10</v>
      </c>
      <c r="H1022">
        <v>55</v>
      </c>
      <c r="I1022">
        <v>15</v>
      </c>
      <c r="J1022">
        <v>20</v>
      </c>
      <c r="K1022">
        <v>80</v>
      </c>
      <c r="L1022">
        <f>MAX(G1022,I1022)</f>
        <v>15</v>
      </c>
      <c r="M1022">
        <f>MIN(H1022,J1022)</f>
        <v>20</v>
      </c>
      <c r="N1022" s="1">
        <f>(F1022*2+31)/2+60</f>
        <v>95.5</v>
      </c>
      <c r="O1022" s="1">
        <f>(L1022*2+31)/2+5</f>
        <v>35.5</v>
      </c>
      <c r="P1022" s="1">
        <f>(M1022*2+31)/2+5</f>
        <v>40.5</v>
      </c>
      <c r="Q1022" s="1">
        <f>N1022*P1022</f>
        <v>3867.75</v>
      </c>
      <c r="R1022" s="1">
        <f>((H1022*2+31)/2+5)*N1022</f>
        <v>7210.25</v>
      </c>
      <c r="S1022" s="1">
        <f>((J1022*2+31)/2+5)*N1022</f>
        <v>3867.75</v>
      </c>
      <c r="T1022" s="1">
        <v>42.496199856394206</v>
      </c>
      <c r="U1022" s="1">
        <f>IF(T1022&lt;200, 0, T1022)</f>
        <v>0</v>
      </c>
      <c r="V1022" s="5">
        <f>U1022*O1022</f>
        <v>0</v>
      </c>
      <c r="W1022" s="2">
        <f>Q1022/(constants!$B$1 * constants!$B$2 * (110/250) * AVERAGE(0.8, 1) * 1.5)</f>
        <v>0.59258455579666958</v>
      </c>
      <c r="X1022" s="3">
        <v>0.49566608138880974</v>
      </c>
      <c r="Y1022" s="1">
        <f>(W1022+X1022)*O1022</f>
        <v>38.63289762008452</v>
      </c>
      <c r="Z1022" s="7">
        <v>1.1000000000000001</v>
      </c>
      <c r="AA1022" s="7">
        <v>1</v>
      </c>
      <c r="AB1022" s="1">
        <f>Y1022*Z1022*AA1022</f>
        <v>42.496187382092977</v>
      </c>
      <c r="AC1022" t="str">
        <f>CONCATENATE("https://wiki.52poke.com/wiki/", B1022)</f>
        <v>https://wiki.52poke.com/wiki/鲤鱼王</v>
      </c>
      <c r="AD1022" s="6">
        <f>(T1022-AB1022)^2</f>
        <v>1.5560819115941077E-10</v>
      </c>
      <c r="AE1022" t="str">
        <f>IF(ISNUMBER(SEARCH(AE$1,$D1022)),"T","")</f>
        <v/>
      </c>
      <c r="AF1022" t="str">
        <f>IF(ISNUMBER(SEARCH(AF$1,$D1022)),"T","")</f>
        <v/>
      </c>
      <c r="AG1022" t="str">
        <f>IF(ISNUMBER(SEARCH(AG$1,$D1022)),"T","")</f>
        <v>T</v>
      </c>
      <c r="AH1022" t="str">
        <f>IF(ISNUMBER(SEARCH(AH$1,$D1022)),"T","")</f>
        <v/>
      </c>
      <c r="AI1022" t="str">
        <f>IF(ISNUMBER(SEARCH(AI$1,$D1022)),"T","")</f>
        <v/>
      </c>
      <c r="AJ1022" t="str">
        <f>IF(ISNUMBER(SEARCH(AJ$1,$D1022)),"T","")</f>
        <v/>
      </c>
      <c r="AK1022" t="str">
        <f>IF(ISNUMBER(SEARCH(AK$1,$D1022)),"T","")</f>
        <v/>
      </c>
      <c r="AL1022" t="str">
        <f>IF(ISNUMBER(SEARCH(AL$1,$D1022)),"T","")</f>
        <v/>
      </c>
      <c r="AM1022" t="str">
        <f>IF(ISNUMBER(SEARCH(AM$1,$D1022)),"T","")</f>
        <v/>
      </c>
      <c r="AN1022" t="str">
        <f>IF(ISNUMBER(SEARCH(AN$1,$D1022)),"T","")</f>
        <v/>
      </c>
      <c r="AO1022" t="str">
        <f>IF(ISNUMBER(SEARCH(AO$1,$D1022)),"T","")</f>
        <v/>
      </c>
      <c r="AP1022" t="str">
        <f>IF(ISNUMBER(SEARCH(AP$1,$D1022)),"T","")</f>
        <v/>
      </c>
      <c r="AQ1022" t="str">
        <f>IF(ISNUMBER(SEARCH(AQ$1,$D1022)),"T","")</f>
        <v/>
      </c>
      <c r="AR1022" t="str">
        <f>IF(ISNUMBER(SEARCH(AR$1,$D1022)),"T","")</f>
        <v/>
      </c>
      <c r="AS1022" t="str">
        <f>IF(ISNUMBER(SEARCH(AS$1,$D1022)),"T","")</f>
        <v/>
      </c>
      <c r="AT1022" t="str">
        <f>IF(ISNUMBER(SEARCH(AT$1,$D1022)),"T","")</f>
        <v/>
      </c>
      <c r="AU1022" t="str">
        <f>IF(ISNUMBER(SEARCH(AU$1,$D1022)),"T","")</f>
        <v/>
      </c>
      <c r="AV1022" t="str">
        <f>IF(ISNUMBER(SEARCH(AV$1,$D1022)),"T","")</f>
        <v/>
      </c>
    </row>
    <row r="1023" spans="1:48" x14ac:dyDescent="0.85">
      <c r="A1023">
        <v>349</v>
      </c>
      <c r="B1023" t="s">
        <v>801</v>
      </c>
      <c r="C1023" t="s">
        <v>802</v>
      </c>
      <c r="D1023" t="s">
        <v>25</v>
      </c>
      <c r="E1023">
        <v>3</v>
      </c>
      <c r="F1023">
        <v>20</v>
      </c>
      <c r="G1023">
        <v>15</v>
      </c>
      <c r="H1023">
        <v>20</v>
      </c>
      <c r="I1023">
        <v>10</v>
      </c>
      <c r="J1023">
        <v>55</v>
      </c>
      <c r="K1023">
        <v>80</v>
      </c>
      <c r="L1023">
        <f>MAX(G1023,I1023)</f>
        <v>15</v>
      </c>
      <c r="M1023">
        <f>MIN(H1023,J1023)</f>
        <v>20</v>
      </c>
      <c r="N1023" s="1">
        <f>(F1023*2+31)/2+60</f>
        <v>95.5</v>
      </c>
      <c r="O1023" s="1">
        <f>(L1023*2+31)/2+5</f>
        <v>35.5</v>
      </c>
      <c r="P1023" s="1">
        <f>(M1023*2+31)/2+5</f>
        <v>40.5</v>
      </c>
      <c r="Q1023" s="1">
        <f>N1023*P1023</f>
        <v>3867.75</v>
      </c>
      <c r="R1023" s="1">
        <f>((H1023*2+31)/2+5)*N1023</f>
        <v>3867.75</v>
      </c>
      <c r="S1023" s="1">
        <f>((J1023*2+31)/2+5)*N1023</f>
        <v>7210.25</v>
      </c>
      <c r="T1023" s="1">
        <v>41.854297071074051</v>
      </c>
      <c r="U1023" s="1">
        <f>IF(T1023&lt;200, 0, T1023)</f>
        <v>0</v>
      </c>
      <c r="V1023" s="5">
        <f>U1023*O1023</f>
        <v>0</v>
      </c>
      <c r="W1023" s="2">
        <f>Q1023/(constants!$B$1 * constants!$B$2 * (110/250) * AVERAGE(0.8, 1) * 1.5)</f>
        <v>0.59258455579666958</v>
      </c>
      <c r="X1023" s="3">
        <v>0.47922810993374809</v>
      </c>
      <c r="Y1023" s="1">
        <f>(W1023+X1023)*O1023</f>
        <v>38.049349633429827</v>
      </c>
      <c r="Z1023" s="7">
        <v>1.1000000000000001</v>
      </c>
      <c r="AA1023" s="7">
        <v>1</v>
      </c>
      <c r="AB1023" s="1">
        <f>Y1023*Z1023*AA1023</f>
        <v>41.854284596772814</v>
      </c>
      <c r="AC1023" t="str">
        <f>CONCATENATE("https://wiki.52poke.com/wiki/", B1023)</f>
        <v>https://wiki.52poke.com/wiki/丑丑鱼</v>
      </c>
      <c r="AD1023" s="6">
        <f>(T1023-AB1023)^2</f>
        <v>1.5560819133668127E-10</v>
      </c>
      <c r="AE1023" t="str">
        <f>IF(ISNUMBER(SEARCH(AE$1,$D1023)),"T","")</f>
        <v/>
      </c>
      <c r="AF1023" t="str">
        <f>IF(ISNUMBER(SEARCH(AF$1,$D1023)),"T","")</f>
        <v/>
      </c>
      <c r="AG1023" t="str">
        <f>IF(ISNUMBER(SEARCH(AG$1,$D1023)),"T","")</f>
        <v>T</v>
      </c>
      <c r="AH1023" t="str">
        <f>IF(ISNUMBER(SEARCH(AH$1,$D1023)),"T","")</f>
        <v/>
      </c>
      <c r="AI1023" t="str">
        <f>IF(ISNUMBER(SEARCH(AI$1,$D1023)),"T","")</f>
        <v/>
      </c>
      <c r="AJ1023" t="str">
        <f>IF(ISNUMBER(SEARCH(AJ$1,$D1023)),"T","")</f>
        <v/>
      </c>
      <c r="AK1023" t="str">
        <f>IF(ISNUMBER(SEARCH(AK$1,$D1023)),"T","")</f>
        <v/>
      </c>
      <c r="AL1023" t="str">
        <f>IF(ISNUMBER(SEARCH(AL$1,$D1023)),"T","")</f>
        <v/>
      </c>
      <c r="AM1023" t="str">
        <f>IF(ISNUMBER(SEARCH(AM$1,$D1023)),"T","")</f>
        <v/>
      </c>
      <c r="AN1023" t="str">
        <f>IF(ISNUMBER(SEARCH(AN$1,$D1023)),"T","")</f>
        <v/>
      </c>
      <c r="AO1023" t="str">
        <f>IF(ISNUMBER(SEARCH(AO$1,$D1023)),"T","")</f>
        <v/>
      </c>
      <c r="AP1023" t="str">
        <f>IF(ISNUMBER(SEARCH(AP$1,$D1023)),"T","")</f>
        <v/>
      </c>
      <c r="AQ1023" t="str">
        <f>IF(ISNUMBER(SEARCH(AQ$1,$D1023)),"T","")</f>
        <v/>
      </c>
      <c r="AR1023" t="str">
        <f>IF(ISNUMBER(SEARCH(AR$1,$D1023)),"T","")</f>
        <v/>
      </c>
      <c r="AS1023" t="str">
        <f>IF(ISNUMBER(SEARCH(AS$1,$D1023)),"T","")</f>
        <v/>
      </c>
      <c r="AT1023" t="str">
        <f>IF(ISNUMBER(SEARCH(AT$1,$D1023)),"T","")</f>
        <v/>
      </c>
      <c r="AU1023" t="str">
        <f>IF(ISNUMBER(SEARCH(AU$1,$D1023)),"T","")</f>
        <v/>
      </c>
      <c r="AV1023" t="str">
        <f>IF(ISNUMBER(SEARCH(AV$1,$D1023)),"T","")</f>
        <v/>
      </c>
    </row>
    <row r="1024" spans="1:48" x14ac:dyDescent="0.85">
      <c r="A1024">
        <v>746</v>
      </c>
      <c r="B1024" t="s">
        <v>1657</v>
      </c>
      <c r="C1024" t="s">
        <v>1658</v>
      </c>
      <c r="D1024" t="s">
        <v>25</v>
      </c>
      <c r="E1024">
        <v>7</v>
      </c>
      <c r="F1024">
        <v>45</v>
      </c>
      <c r="G1024">
        <v>20</v>
      </c>
      <c r="H1024">
        <v>20</v>
      </c>
      <c r="I1024">
        <v>25</v>
      </c>
      <c r="J1024">
        <v>25</v>
      </c>
      <c r="K1024">
        <v>40</v>
      </c>
      <c r="L1024">
        <f>MAX(G1024,I1024)</f>
        <v>25</v>
      </c>
      <c r="M1024">
        <f>MIN(H1024,J1024)</f>
        <v>20</v>
      </c>
      <c r="N1024" s="1">
        <f>(F1024*2+31)/2+60</f>
        <v>120.5</v>
      </c>
      <c r="O1024" s="1">
        <f>(L1024*2+31)/2+5</f>
        <v>45.5</v>
      </c>
      <c r="P1024" s="1">
        <f>(M1024*2+31)/2+5</f>
        <v>40.5</v>
      </c>
      <c r="Q1024" s="1">
        <f>N1024*P1024</f>
        <v>4880.25</v>
      </c>
      <c r="R1024" s="1">
        <f>((H1024*2+31)/2+5)*N1024</f>
        <v>4880.25</v>
      </c>
      <c r="S1024" s="1">
        <f>((J1024*2+31)/2+5)*N1024</f>
        <v>5482.75</v>
      </c>
      <c r="T1024" s="1">
        <v>41.46419361324832</v>
      </c>
      <c r="U1024" s="1">
        <f>IF(T1024&lt;200, 0, T1024)</f>
        <v>0</v>
      </c>
      <c r="V1024" s="5">
        <f>U1024*O1024</f>
        <v>0</v>
      </c>
      <c r="W1024" s="2">
        <f>Q1024/(constants!$B$1 * constants!$B$2 * (110/250) * AVERAGE(0.8, 1) * 1.5)</f>
        <v>0.74771140286386062</v>
      </c>
      <c r="X1024" s="3">
        <v>8.0743610915752662E-2</v>
      </c>
      <c r="Y1024" s="1">
        <f>(W1024+X1024)*O1024</f>
        <v>37.694703126972406</v>
      </c>
      <c r="Z1024" s="7">
        <v>1.1000000000000001</v>
      </c>
      <c r="AA1024" s="7">
        <v>1</v>
      </c>
      <c r="AB1024" s="1">
        <f>Y1024*Z1024*AA1024</f>
        <v>41.464173439669651</v>
      </c>
      <c r="AC1024" t="str">
        <f>CONCATENATE("https://wiki.52poke.com/wiki/", B1024)</f>
        <v>https://wiki.52poke.com/wiki/弱丁鱼</v>
      </c>
      <c r="AD1024" s="6">
        <f>(T1024-AB1024)^2</f>
        <v>4.0697327631040976E-10</v>
      </c>
      <c r="AE1024" t="str">
        <f>IF(ISNUMBER(SEARCH(AE$1,$D1024)),"T","")</f>
        <v/>
      </c>
      <c r="AF1024" t="str">
        <f>IF(ISNUMBER(SEARCH(AF$1,$D1024)),"T","")</f>
        <v/>
      </c>
      <c r="AG1024" t="str">
        <f>IF(ISNUMBER(SEARCH(AG$1,$D1024)),"T","")</f>
        <v>T</v>
      </c>
      <c r="AH1024" t="str">
        <f>IF(ISNUMBER(SEARCH(AH$1,$D1024)),"T","")</f>
        <v/>
      </c>
      <c r="AI1024" t="str">
        <f>IF(ISNUMBER(SEARCH(AI$1,$D1024)),"T","")</f>
        <v/>
      </c>
      <c r="AJ1024" t="str">
        <f>IF(ISNUMBER(SEARCH(AJ$1,$D1024)),"T","")</f>
        <v/>
      </c>
      <c r="AK1024" t="str">
        <f>IF(ISNUMBER(SEARCH(AK$1,$D1024)),"T","")</f>
        <v/>
      </c>
      <c r="AL1024" t="str">
        <f>IF(ISNUMBER(SEARCH(AL$1,$D1024)),"T","")</f>
        <v/>
      </c>
      <c r="AM1024" t="str">
        <f>IF(ISNUMBER(SEARCH(AM$1,$D1024)),"T","")</f>
        <v/>
      </c>
      <c r="AN1024" t="str">
        <f>IF(ISNUMBER(SEARCH(AN$1,$D1024)),"T","")</f>
        <v/>
      </c>
      <c r="AO1024" t="str">
        <f>IF(ISNUMBER(SEARCH(AO$1,$D1024)),"T","")</f>
        <v/>
      </c>
      <c r="AP1024" t="str">
        <f>IF(ISNUMBER(SEARCH(AP$1,$D1024)),"T","")</f>
        <v/>
      </c>
      <c r="AQ1024" t="str">
        <f>IF(ISNUMBER(SEARCH(AQ$1,$D1024)),"T","")</f>
        <v/>
      </c>
      <c r="AR1024" t="str">
        <f>IF(ISNUMBER(SEARCH(AR$1,$D1024)),"T","")</f>
        <v/>
      </c>
      <c r="AS1024" t="str">
        <f>IF(ISNUMBER(SEARCH(AS$1,$D1024)),"T","")</f>
        <v/>
      </c>
      <c r="AT1024" t="str">
        <f>IF(ISNUMBER(SEARCH(AT$1,$D1024)),"T","")</f>
        <v/>
      </c>
      <c r="AU1024" t="str">
        <f>IF(ISNUMBER(SEARCH(AU$1,$D1024)),"T","")</f>
        <v/>
      </c>
      <c r="AV1024" t="str">
        <f>IF(ISNUMBER(SEARCH(AV$1,$D1024)),"T","")</f>
        <v/>
      </c>
    </row>
    <row r="1025" spans="1:48" x14ac:dyDescent="0.85">
      <c r="A1025">
        <v>824</v>
      </c>
      <c r="B1025" t="s">
        <v>1825</v>
      </c>
      <c r="C1025" t="s">
        <v>1826</v>
      </c>
      <c r="D1025" t="s">
        <v>32</v>
      </c>
      <c r="E1025">
        <v>8</v>
      </c>
      <c r="F1025">
        <v>25</v>
      </c>
      <c r="G1025">
        <v>20</v>
      </c>
      <c r="H1025">
        <v>20</v>
      </c>
      <c r="I1025">
        <v>25</v>
      </c>
      <c r="J1025">
        <v>45</v>
      </c>
      <c r="K1025">
        <v>45</v>
      </c>
      <c r="L1025">
        <f>MAX(G1025,I1025)</f>
        <v>25</v>
      </c>
      <c r="M1025">
        <f>MIN(H1025,J1025)</f>
        <v>20</v>
      </c>
      <c r="N1025" s="1">
        <f>(F1025*2+31)/2+60</f>
        <v>100.5</v>
      </c>
      <c r="O1025" s="1">
        <f>(L1025*2+31)/2+5</f>
        <v>45.5</v>
      </c>
      <c r="P1025" s="1">
        <f>(M1025*2+31)/2+5</f>
        <v>40.5</v>
      </c>
      <c r="Q1025" s="1">
        <f>N1025*P1025</f>
        <v>4070.25</v>
      </c>
      <c r="R1025" s="1">
        <f>((H1025*2+31)/2+5)*N1025</f>
        <v>4070.25</v>
      </c>
      <c r="S1025" s="1">
        <f>((J1025*2+31)/2+5)*N1025</f>
        <v>6582.75</v>
      </c>
      <c r="T1025" s="1">
        <v>36.940362654947656</v>
      </c>
      <c r="U1025" s="1">
        <f>IF(T1025&lt;200, 0, T1025)</f>
        <v>0</v>
      </c>
      <c r="V1025" s="5">
        <f>U1025*O1025</f>
        <v>0</v>
      </c>
      <c r="W1025" s="2">
        <f>Q1025/(constants!$B$1 * constants!$B$2 * (110/250) * AVERAGE(0.8, 1) * 1.5)</f>
        <v>0.62360992521010783</v>
      </c>
      <c r="X1025" s="3">
        <v>0.11445892253576218</v>
      </c>
      <c r="Y1025" s="1">
        <f>(W1025+X1025)*O1025</f>
        <v>33.582132572437082</v>
      </c>
      <c r="Z1025" s="7">
        <v>1.1000000000000001</v>
      </c>
      <c r="AA1025" s="7">
        <v>1</v>
      </c>
      <c r="AB1025" s="1">
        <f>Y1025*Z1025*AA1025</f>
        <v>36.940345829680794</v>
      </c>
      <c r="AC1025" t="str">
        <f>CONCATENATE("https://wiki.52poke.com/wiki/", B1025)</f>
        <v>https://wiki.52poke.com/wiki/索侦虫</v>
      </c>
      <c r="AD1025" s="6">
        <f>(T1025-AB1025)^2</f>
        <v>2.8308960496173199E-10</v>
      </c>
      <c r="AE1025" t="str">
        <f>IF(ISNUMBER(SEARCH(AE$1,$D1025)),"T","")</f>
        <v/>
      </c>
      <c r="AF1025" t="str">
        <f>IF(ISNUMBER(SEARCH(AF$1,$D1025)),"T","")</f>
        <v/>
      </c>
      <c r="AG1025" t="str">
        <f>IF(ISNUMBER(SEARCH(AG$1,$D1025)),"T","")</f>
        <v/>
      </c>
      <c r="AH1025" t="str">
        <f>IF(ISNUMBER(SEARCH(AH$1,$D1025)),"T","")</f>
        <v/>
      </c>
      <c r="AI1025" t="str">
        <f>IF(ISNUMBER(SEARCH(AI$1,$D1025)),"T","")</f>
        <v/>
      </c>
      <c r="AJ1025" t="str">
        <f>IF(ISNUMBER(SEARCH(AJ$1,$D1025)),"T","")</f>
        <v/>
      </c>
      <c r="AK1025" t="str">
        <f>IF(ISNUMBER(SEARCH(AK$1,$D1025)),"T","")</f>
        <v/>
      </c>
      <c r="AL1025" t="str">
        <f>IF(ISNUMBER(SEARCH(AL$1,$D1025)),"T","")</f>
        <v/>
      </c>
      <c r="AM1025" t="str">
        <f>IF(ISNUMBER(SEARCH(AM$1,$D1025)),"T","")</f>
        <v/>
      </c>
      <c r="AN1025" t="str">
        <f>IF(ISNUMBER(SEARCH(AN$1,$D1025)),"T","")</f>
        <v/>
      </c>
      <c r="AO1025" t="str">
        <f>IF(ISNUMBER(SEARCH(AO$1,$D1025)),"T","")</f>
        <v/>
      </c>
      <c r="AP1025" t="str">
        <f>IF(ISNUMBER(SEARCH(AP$1,$D1025)),"T","")</f>
        <v>T</v>
      </c>
      <c r="AQ1025" t="str">
        <f>IF(ISNUMBER(SEARCH(AQ$1,$D1025)),"T","")</f>
        <v/>
      </c>
      <c r="AR1025" t="str">
        <f>IF(ISNUMBER(SEARCH(AR$1,$D1025)),"T","")</f>
        <v/>
      </c>
      <c r="AS1025" t="str">
        <f>IF(ISNUMBER(SEARCH(AS$1,$D1025)),"T","")</f>
        <v/>
      </c>
      <c r="AT1025" t="str">
        <f>IF(ISNUMBER(SEARCH(AT$1,$D1025)),"T","")</f>
        <v/>
      </c>
      <c r="AU1025" t="str">
        <f>IF(ISNUMBER(SEARCH(AU$1,$D1025)),"T","")</f>
        <v/>
      </c>
      <c r="AV1025" t="str">
        <f>IF(ISNUMBER(SEARCH(AV$1,$D1025)),"T","")</f>
        <v/>
      </c>
    </row>
    <row r="1026" spans="1:48" x14ac:dyDescent="0.85">
      <c r="A1026">
        <v>440</v>
      </c>
      <c r="B1026" t="s">
        <v>991</v>
      </c>
      <c r="C1026" t="s">
        <v>992</v>
      </c>
      <c r="D1026" t="s">
        <v>265</v>
      </c>
      <c r="E1026">
        <v>4</v>
      </c>
      <c r="F1026">
        <v>100</v>
      </c>
      <c r="G1026">
        <v>5</v>
      </c>
      <c r="H1026">
        <v>5</v>
      </c>
      <c r="I1026">
        <v>15</v>
      </c>
      <c r="J1026">
        <v>65</v>
      </c>
      <c r="K1026">
        <v>30</v>
      </c>
      <c r="L1026">
        <f>MAX(G1026,I1026)</f>
        <v>15</v>
      </c>
      <c r="M1026">
        <f>MIN(H1026,J1026)</f>
        <v>5</v>
      </c>
      <c r="N1026" s="1">
        <f>(F1026*2+31)/2+60</f>
        <v>175.5</v>
      </c>
      <c r="O1026" s="1">
        <f>(L1026*2+31)/2+5</f>
        <v>35.5</v>
      </c>
      <c r="P1026" s="1">
        <f>(M1026*2+31)/2+5</f>
        <v>25.5</v>
      </c>
      <c r="Q1026" s="1">
        <f>N1026*P1026</f>
        <v>4475.25</v>
      </c>
      <c r="R1026" s="1">
        <f>((H1026*2+31)/2+5)*N1026</f>
        <v>4475.25</v>
      </c>
      <c r="S1026" s="1">
        <f>((J1026*2+31)/2+5)*N1026</f>
        <v>15005.25</v>
      </c>
      <c r="T1026" s="1">
        <v>28.207243338170439</v>
      </c>
      <c r="U1026" s="1">
        <f>IF(T1026&lt;200, 0, T1026)</f>
        <v>0</v>
      </c>
      <c r="V1026" s="5">
        <f>U1026*O1026</f>
        <v>0</v>
      </c>
      <c r="W1026" s="2">
        <f>Q1026/(constants!$B$1 * constants!$B$2 * (110/250) * AVERAGE(0.8, 1) * 1.5)</f>
        <v>0.68566066403698422</v>
      </c>
      <c r="X1026" s="3">
        <v>3.6675543506034414E-2</v>
      </c>
      <c r="Y1026" s="1">
        <f>(W1026+X1026)*O1026</f>
        <v>25.642935367777163</v>
      </c>
      <c r="Z1026" s="7">
        <v>1.1000000000000001</v>
      </c>
      <c r="AA1026" s="7">
        <v>1</v>
      </c>
      <c r="AB1026" s="1">
        <f>Y1026*Z1026*AA1026</f>
        <v>28.207228904554881</v>
      </c>
      <c r="AC1026" t="str">
        <f>CONCATENATE("https://wiki.52poke.com/wiki/", B1026)</f>
        <v>https://wiki.52poke.com/wiki/小福蛋</v>
      </c>
      <c r="AD1026" s="6">
        <f>(T1026-AB1026)^2</f>
        <v>2.0832925807217972E-10</v>
      </c>
      <c r="AE1026" t="str">
        <f>IF(ISNUMBER(SEARCH(AE$1,$D1026)),"T","")</f>
        <v>T</v>
      </c>
      <c r="AF1026" t="str">
        <f>IF(ISNUMBER(SEARCH(AF$1,$D1026)),"T","")</f>
        <v/>
      </c>
      <c r="AG1026" t="str">
        <f>IF(ISNUMBER(SEARCH(AG$1,$D1026)),"T","")</f>
        <v/>
      </c>
      <c r="AH1026" t="str">
        <f>IF(ISNUMBER(SEARCH(AH$1,$D1026)),"T","")</f>
        <v/>
      </c>
      <c r="AI1026" t="str">
        <f>IF(ISNUMBER(SEARCH(AI$1,$D1026)),"T","")</f>
        <v/>
      </c>
      <c r="AJ1026" t="str">
        <f>IF(ISNUMBER(SEARCH(AJ$1,$D1026)),"T","")</f>
        <v/>
      </c>
      <c r="AK1026" t="str">
        <f>IF(ISNUMBER(SEARCH(AK$1,$D1026)),"T","")</f>
        <v/>
      </c>
      <c r="AL1026" t="str">
        <f>IF(ISNUMBER(SEARCH(AL$1,$D1026)),"T","")</f>
        <v/>
      </c>
      <c r="AM1026" t="str">
        <f>IF(ISNUMBER(SEARCH(AM$1,$D1026)),"T","")</f>
        <v/>
      </c>
      <c r="AN1026" t="str">
        <f>IF(ISNUMBER(SEARCH(AN$1,$D1026)),"T","")</f>
        <v/>
      </c>
      <c r="AO1026" t="str">
        <f>IF(ISNUMBER(SEARCH(AO$1,$D1026)),"T","")</f>
        <v/>
      </c>
      <c r="AP1026" t="str">
        <f>IF(ISNUMBER(SEARCH(AP$1,$D1026)),"T","")</f>
        <v/>
      </c>
      <c r="AQ1026" t="str">
        <f>IF(ISNUMBER(SEARCH(AQ$1,$D1026)),"T","")</f>
        <v/>
      </c>
      <c r="AR1026" t="str">
        <f>IF(ISNUMBER(SEARCH(AR$1,$D1026)),"T","")</f>
        <v/>
      </c>
      <c r="AS1026" t="str">
        <f>IF(ISNUMBER(SEARCH(AS$1,$D1026)),"T","")</f>
        <v/>
      </c>
      <c r="AT1026" t="str">
        <f>IF(ISNUMBER(SEARCH(AT$1,$D1026)),"T","")</f>
        <v/>
      </c>
      <c r="AU1026" t="str">
        <f>IF(ISNUMBER(SEARCH(AU$1,$D1026)),"T","")</f>
        <v/>
      </c>
      <c r="AV1026" t="str">
        <f>IF(ISNUMBER(SEARCH(AV$1,$D1026)),"T","")</f>
        <v/>
      </c>
    </row>
  </sheetData>
  <autoFilter ref="A1:AV1026" xr:uid="{08C26057-28B3-467B-ABD1-4CCA5990980D}">
    <sortState xmlns:xlrd2="http://schemas.microsoft.com/office/spreadsheetml/2017/richdata2" ref="A2:AV1026">
      <sortCondition descending="1" ref="AB1:AB102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492-CC6D-4066-8BF8-5D761F030700}">
  <dimension ref="A1:B4"/>
  <sheetViews>
    <sheetView zoomScale="195" workbookViewId="0"/>
  </sheetViews>
  <sheetFormatPr defaultRowHeight="14.6" x14ac:dyDescent="0.85"/>
  <cols>
    <col min="1" max="1" width="16.5" bestFit="1" customWidth="1"/>
  </cols>
  <sheetData>
    <row r="1" spans="1:2" x14ac:dyDescent="0.85">
      <c r="A1" s="4" t="s">
        <v>2282</v>
      </c>
      <c r="B1">
        <v>85</v>
      </c>
    </row>
    <row r="2" spans="1:2" x14ac:dyDescent="0.85">
      <c r="A2" s="4" t="s">
        <v>2283</v>
      </c>
      <c r="B2">
        <f>AVERAGE(all_pokes!V:V)/AVERAGE(all_pokes!U:U)</f>
        <v>129.27147244308392</v>
      </c>
    </row>
    <row r="4" spans="1:2" x14ac:dyDescent="0.85">
      <c r="A4" t="s">
        <v>2284</v>
      </c>
      <c r="B4" s="6">
        <f>SUM(all_pokes!AD:AD)</f>
        <v>2.2527617604761921E-5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all_pokes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Daniel 秦</cp:lastModifiedBy>
  <dcterms:created xsi:type="dcterms:W3CDTF">2024-06-13T09:20:51Z</dcterms:created>
  <dcterms:modified xsi:type="dcterms:W3CDTF">2024-06-13T12:32:29Z</dcterms:modified>
</cp:coreProperties>
</file>