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975" activeTab="1"/>
  </bookViews>
  <sheets>
    <sheet name="readme" sheetId="3" r:id="rId1"/>
    <sheet name="all_pokes" sheetId="1" r:id="rId2"/>
    <sheet name="constants" sheetId="2" r:id="rId3"/>
  </sheets>
  <definedNames>
    <definedName name="_xlnm._FilterDatabase" localSheetId="1" hidden="1">all_pokes!$A$1:$AV$1026</definedName>
  </definedNames>
  <calcPr calcId="144525"/>
</workbook>
</file>

<file path=xl/sharedStrings.xml><?xml version="1.0" encoding="utf-8"?>
<sst xmlns="http://schemas.openxmlformats.org/spreadsheetml/2006/main" count="3128" uniqueCount="2310">
  <si>
    <t>不考虑 形态变化导致的种族值变化。</t>
  </si>
  <si>
    <t>不考虑 地区样子</t>
  </si>
  <si>
    <t>#</t>
  </si>
  <si>
    <t>name</t>
  </si>
  <si>
    <t>pinyin</t>
  </si>
  <si>
    <t>types</t>
  </si>
  <si>
    <t>世代</t>
  </si>
  <si>
    <t>HP</t>
  </si>
  <si>
    <t>攻击</t>
  </si>
  <si>
    <t>防御</t>
  </si>
  <si>
    <t>特攻</t>
  </si>
  <si>
    <t>特防</t>
  </si>
  <si>
    <t>速度</t>
  </si>
  <si>
    <t>强攻</t>
  </si>
  <si>
    <t>弱防</t>
  </si>
  <si>
    <t>hp50</t>
  </si>
  <si>
    <t>攻50</t>
  </si>
  <si>
    <t>防50</t>
  </si>
  <si>
    <t>坦度</t>
  </si>
  <si>
    <t>物坦度</t>
  </si>
  <si>
    <t>特坦度</t>
  </si>
  <si>
    <t>权重</t>
  </si>
  <si>
    <t>sparse权重</t>
  </si>
  <si>
    <t>加权攻50</t>
  </si>
  <si>
    <t>挨打</t>
  </si>
  <si>
    <t>速度生存</t>
  </si>
  <si>
    <t>系数前综合分</t>
  </si>
  <si>
    <t>特性系数</t>
  </si>
  <si>
    <t>招式系数</t>
  </si>
  <si>
    <t>综合分</t>
  </si>
  <si>
    <t>wiki</t>
  </si>
  <si>
    <t>fixpoint loss</t>
  </si>
  <si>
    <t>普</t>
  </si>
  <si>
    <t>火</t>
  </si>
  <si>
    <t>水</t>
  </si>
  <si>
    <t>草</t>
  </si>
  <si>
    <t>电</t>
  </si>
  <si>
    <t>冰</t>
  </si>
  <si>
    <t>斗</t>
  </si>
  <si>
    <t>毒</t>
  </si>
  <si>
    <t>地</t>
  </si>
  <si>
    <t>飞</t>
  </si>
  <si>
    <t>超</t>
  </si>
  <si>
    <t>虫</t>
  </si>
  <si>
    <t>岩</t>
  </si>
  <si>
    <t>鬼</t>
  </si>
  <si>
    <t>龙</t>
  </si>
  <si>
    <t>恶</t>
  </si>
  <si>
    <t>钢</t>
  </si>
  <si>
    <t>妖</t>
  </si>
  <si>
    <t>盖欧卡</t>
  </si>
  <si>
    <t>gaiouqia</t>
  </si>
  <si>
    <t>['水']</t>
  </si>
  <si>
    <t>故勒顿</t>
  </si>
  <si>
    <t>guledun</t>
  </si>
  <si>
    <t>['斗', '龙']</t>
  </si>
  <si>
    <t>密勒顿</t>
  </si>
  <si>
    <t>miledun</t>
  </si>
  <si>
    <t>['电', '龙']</t>
  </si>
  <si>
    <t>超梦</t>
  </si>
  <si>
    <t>chaomeng</t>
  </si>
  <si>
    <t>['超']</t>
  </si>
  <si>
    <t>阿尔宙斯</t>
  </si>
  <si>
    <t>aerzhousi</t>
  </si>
  <si>
    <t>['普']</t>
  </si>
  <si>
    <t>苍响</t>
  </si>
  <si>
    <t>cangxiang</t>
  </si>
  <si>
    <t>['妖']</t>
  </si>
  <si>
    <t>无极汰那</t>
  </si>
  <si>
    <t>wujitaina</t>
  </si>
  <si>
    <t>['毒', '龙']</t>
  </si>
  <si>
    <t>索尔迦雷欧</t>
  </si>
  <si>
    <t>suoerjialeiou</t>
  </si>
  <si>
    <t>['超', '钢']</t>
  </si>
  <si>
    <t>露奈雅拉</t>
  </si>
  <si>
    <t>lunaiyala</t>
  </si>
  <si>
    <t>['超', '鬼']</t>
  </si>
  <si>
    <t>骑拉帝纳</t>
  </si>
  <si>
    <t>qiladina</t>
  </si>
  <si>
    <t>['鬼', '龙']</t>
  </si>
  <si>
    <t>帝牙卢卡</t>
  </si>
  <si>
    <t>diyaluqia</t>
  </si>
  <si>
    <t>['钢', '龙']</t>
  </si>
  <si>
    <t>莱希拉姆</t>
  </si>
  <si>
    <t>laixilamu</t>
  </si>
  <si>
    <t>['龙', '火']</t>
  </si>
  <si>
    <t>捷克罗姆</t>
  </si>
  <si>
    <t>jiekeluomu</t>
  </si>
  <si>
    <t>['龙', '电']</t>
  </si>
  <si>
    <t>哲尔尼亚斯</t>
  </si>
  <si>
    <t>zheerniyasi</t>
  </si>
  <si>
    <t>伊裴尔塔尔</t>
  </si>
  <si>
    <t>yipeiertaer</t>
  </si>
  <si>
    <t>['恶', '飞']</t>
  </si>
  <si>
    <t>帕路奇亚</t>
  </si>
  <si>
    <t>paluqiya</t>
  </si>
  <si>
    <t>['水', '龙']</t>
  </si>
  <si>
    <t>烈空坐</t>
  </si>
  <si>
    <t>liekongzuo</t>
  </si>
  <si>
    <t>['龙', '飞']</t>
  </si>
  <si>
    <t>藏玛然特</t>
  </si>
  <si>
    <t>cangmarante</t>
  </si>
  <si>
    <t>['斗']</t>
  </si>
  <si>
    <t>凤王</t>
  </si>
  <si>
    <t>fengwang</t>
  </si>
  <si>
    <t>['火', '飞']</t>
  </si>
  <si>
    <t>固拉多</t>
  </si>
  <si>
    <t>guladuo</t>
  </si>
  <si>
    <t>['地']</t>
  </si>
  <si>
    <t>酋雷姆</t>
  </si>
  <si>
    <t>qiuleimu</t>
  </si>
  <si>
    <t>['龙', '冰']</t>
  </si>
  <si>
    <t>戟脊龙</t>
  </si>
  <si>
    <t>jijilong</t>
  </si>
  <si>
    <t>快龙</t>
  </si>
  <si>
    <t>kuailong</t>
  </si>
  <si>
    <t>暴飞龙</t>
  </si>
  <si>
    <t>baofeilong</t>
  </si>
  <si>
    <t>猛雷鼓</t>
  </si>
  <si>
    <t>mengleigu</t>
  </si>
  <si>
    <t>奈克洛兹玛</t>
  </si>
  <si>
    <t>naikeluozima</t>
  </si>
  <si>
    <t>雪暴马</t>
  </si>
  <si>
    <t>xuebaoma</t>
  </si>
  <si>
    <t>['冰']</t>
  </si>
  <si>
    <t>烈咬陆鲨</t>
  </si>
  <si>
    <t>lieyaolusha</t>
  </si>
  <si>
    <t>['龙', '地']</t>
  </si>
  <si>
    <t>萨戮德</t>
  </si>
  <si>
    <t>salude</t>
  </si>
  <si>
    <t>['恶', '草']</t>
  </si>
  <si>
    <t>洛奇亚</t>
  </si>
  <si>
    <t>luoqiya</t>
  </si>
  <si>
    <t>['超', '飞']</t>
  </si>
  <si>
    <t>席多蓝恩</t>
  </si>
  <si>
    <t>xiduolanen</t>
  </si>
  <si>
    <t>['火', '钢']</t>
  </si>
  <si>
    <t>轰鸣月</t>
  </si>
  <si>
    <t>hongmingyue</t>
  </si>
  <si>
    <t>['龙', '恶']</t>
  </si>
  <si>
    <t>代拉基翁</t>
  </si>
  <si>
    <t>dailajiweng</t>
  </si>
  <si>
    <t>['岩', '斗']</t>
  </si>
  <si>
    <t>凯路迪欧</t>
  </si>
  <si>
    <t>kailudiou</t>
  </si>
  <si>
    <t>['水', '斗']</t>
  </si>
  <si>
    <t>班基拉斯</t>
  </si>
  <si>
    <t>banjilasi</t>
  </si>
  <si>
    <t>['岩', '恶']</t>
  </si>
  <si>
    <t>铁头壳</t>
  </si>
  <si>
    <t>tietouke</t>
  </si>
  <si>
    <t>['钢', '超']</t>
  </si>
  <si>
    <t>铁斑叶</t>
  </si>
  <si>
    <t>tiebanye</t>
  </si>
  <si>
    <t>['草', '超']</t>
  </si>
  <si>
    <t>猛恶菇</t>
  </si>
  <si>
    <t>mengegu</t>
  </si>
  <si>
    <t>['草', '恶']</t>
  </si>
  <si>
    <t>月月熊</t>
  </si>
  <si>
    <t>yueyuexiong</t>
  </si>
  <si>
    <t>['地', '普']</t>
  </si>
  <si>
    <t>玛机雅娜</t>
  </si>
  <si>
    <t>majiyanuo</t>
  </si>
  <si>
    <t>['钢', '妖']</t>
  </si>
  <si>
    <t>达克莱伊</t>
  </si>
  <si>
    <t>dakelaiyi</t>
  </si>
  <si>
    <t>['恶']</t>
  </si>
  <si>
    <t>电束木</t>
  </si>
  <si>
    <t>dianshumu</t>
  </si>
  <si>
    <t>['电']</t>
  </si>
  <si>
    <t>波荡水</t>
  </si>
  <si>
    <t>bodangshui</t>
  </si>
  <si>
    <t>铁臂膀</t>
  </si>
  <si>
    <t>tiebibang</t>
  </si>
  <si>
    <t>['斗', '电']</t>
  </si>
  <si>
    <t>三首恶龙</t>
  </si>
  <si>
    <t>sanshouelong</t>
  </si>
  <si>
    <t>['恶', '龙']</t>
  </si>
  <si>
    <t>灵幽马</t>
  </si>
  <si>
    <t>lingyouma</t>
  </si>
  <si>
    <t>['鬼']</t>
  </si>
  <si>
    <t>暴鲤龙</t>
  </si>
  <si>
    <t>baolilong</t>
  </si>
  <si>
    <t>['水', '飞']</t>
  </si>
  <si>
    <t>破空焰</t>
  </si>
  <si>
    <t>pokongyan</t>
  </si>
  <si>
    <t>['火', '龙']</t>
  </si>
  <si>
    <t>玛夏多</t>
  </si>
  <si>
    <t>maxiaduo</t>
  </si>
  <si>
    <t>['斗', '鬼']</t>
  </si>
  <si>
    <t>赛富豪</t>
  </si>
  <si>
    <t>saifuhao</t>
  </si>
  <si>
    <t>['钢', '鬼']</t>
  </si>
  <si>
    <t>铁荆棘</t>
  </si>
  <si>
    <t>tiejingji</t>
  </si>
  <si>
    <t>['岩', '电']</t>
  </si>
  <si>
    <t>铁脖颈</t>
  </si>
  <si>
    <t>tiebojing</t>
  </si>
  <si>
    <t>拉帝欧斯</t>
  </si>
  <si>
    <t>ladiousi</t>
  </si>
  <si>
    <t>['龙', '超']</t>
  </si>
  <si>
    <t>铁磐岩</t>
  </si>
  <si>
    <t>tiepanyan</t>
  </si>
  <si>
    <t>['岩', '超']</t>
  </si>
  <si>
    <t>巨金怪</t>
  </si>
  <si>
    <t>jujinguai</t>
  </si>
  <si>
    <t>梦幻</t>
  </si>
  <si>
    <t>menghuan</t>
  </si>
  <si>
    <t>土地云</t>
  </si>
  <si>
    <t>tudiyun</t>
  </si>
  <si>
    <t>['地', '飞']</t>
  </si>
  <si>
    <t>时拉比</t>
  </si>
  <si>
    <t>shilabi</t>
  </si>
  <si>
    <t>['超', '草']</t>
  </si>
  <si>
    <t>炎帝</t>
  </si>
  <si>
    <t>yandi</t>
  </si>
  <si>
    <t>['火']</t>
  </si>
  <si>
    <t>基拉祈</t>
  </si>
  <si>
    <t>jilaqi</t>
  </si>
  <si>
    <t>多边兽Ｚ</t>
  </si>
  <si>
    <t>duobianshouＺ</t>
  </si>
  <si>
    <t>火焰鸟</t>
  </si>
  <si>
    <t>huoyanniao</t>
  </si>
  <si>
    <t>玛纳霏</t>
  </si>
  <si>
    <t>manafei</t>
  </si>
  <si>
    <t>谢米</t>
  </si>
  <si>
    <t>xiemi</t>
  </si>
  <si>
    <t>['草']</t>
  </si>
  <si>
    <t>比克提尼</t>
  </si>
  <si>
    <t>biketini</t>
  </si>
  <si>
    <t>['超', '火']</t>
  </si>
  <si>
    <t>古鼎鹿</t>
  </si>
  <si>
    <t>gudinglu</t>
  </si>
  <si>
    <t>['恶', '地']</t>
  </si>
  <si>
    <t>美洛耶塔</t>
  </si>
  <si>
    <t>meiluoyeta</t>
  </si>
  <si>
    <t>['普', '超']</t>
  </si>
  <si>
    <t>沙铁皮</t>
  </si>
  <si>
    <t>shatiepi</t>
  </si>
  <si>
    <t>['电', '地']</t>
  </si>
  <si>
    <t>多龙巴鲁托</t>
  </si>
  <si>
    <t>duolongbalutuo</t>
  </si>
  <si>
    <t>['龙', '鬼']</t>
  </si>
  <si>
    <t>双斧战龙</t>
  </si>
  <si>
    <t>shuangfuzhanlong</t>
  </si>
  <si>
    <t>['龙']</t>
  </si>
  <si>
    <t>厄诡椪</t>
  </si>
  <si>
    <t>eguipeng</t>
  </si>
  <si>
    <t>盖诺赛克特</t>
  </si>
  <si>
    <t>gainuosaikete</t>
  </si>
  <si>
    <t>['虫', '钢']</t>
  </si>
  <si>
    <t>弃世猴</t>
  </si>
  <si>
    <t>qishihou</t>
  </si>
  <si>
    <t>波克基斯</t>
  </si>
  <si>
    <t>bokejisi</t>
  </si>
  <si>
    <t>['妖', '飞']</t>
  </si>
  <si>
    <t>仆刀将军</t>
  </si>
  <si>
    <t>pudaojiangjun</t>
  </si>
  <si>
    <t>['恶', '钢']</t>
  </si>
  <si>
    <t>够赞狗</t>
  </si>
  <si>
    <t>gouzangou</t>
  </si>
  <si>
    <t>['毒', '斗']</t>
  </si>
  <si>
    <t>水君</t>
  </si>
  <si>
    <t>shuijun</t>
  </si>
  <si>
    <t>美录梅塔</t>
  </si>
  <si>
    <t>meilumeita</t>
  </si>
  <si>
    <t>['钢']</t>
  </si>
  <si>
    <t>爬地翅</t>
  </si>
  <si>
    <t>padichi</t>
  </si>
  <si>
    <t>['虫', '斗']</t>
  </si>
  <si>
    <t>振翼发</t>
  </si>
  <si>
    <t>zhenyifa</t>
  </si>
  <si>
    <t>['鬼', '妖']</t>
  </si>
  <si>
    <t>请假王</t>
  </si>
  <si>
    <t>qingjiawang</t>
  </si>
  <si>
    <t>水晶灯火灵</t>
  </si>
  <si>
    <t>shuijingdenghuoling</t>
  </si>
  <si>
    <t>['鬼', '火']</t>
  </si>
  <si>
    <t>晶光花</t>
  </si>
  <si>
    <t>jingguanghua</t>
  </si>
  <si>
    <t>['岩', '毒']</t>
  </si>
  <si>
    <t>拉帝亚斯</t>
  </si>
  <si>
    <t>ladiyasi</t>
  </si>
  <si>
    <t>闪电鸟</t>
  </si>
  <si>
    <t>shandianniao</t>
  </si>
  <si>
    <t>['斗', '飞']</t>
  </si>
  <si>
    <t>始祖大鸟</t>
  </si>
  <si>
    <t>shizudaniao</t>
  </si>
  <si>
    <t>['岩', '飞']</t>
  </si>
  <si>
    <t>四颚针龙</t>
  </si>
  <si>
    <t>siezhenlong</t>
  </si>
  <si>
    <t>眷恋云</t>
  </si>
  <si>
    <t>juanlianyun</t>
  </si>
  <si>
    <t>卡璞・哞哞</t>
  </si>
  <si>
    <t>qiapu・moumou</t>
  </si>
  <si>
    <t>['草', '妖']</t>
  </si>
  <si>
    <t>愿增猿</t>
  </si>
  <si>
    <t>yuanzengyuan</t>
  </si>
  <si>
    <t>['毒', '超']</t>
  </si>
  <si>
    <t>雷公</t>
  </si>
  <si>
    <t>leigong</t>
  </si>
  <si>
    <t>波尔凯尼恩</t>
  </si>
  <si>
    <t>boerkainien</t>
  </si>
  <si>
    <t>['火', '水']</t>
  </si>
  <si>
    <t>捷拉奥拉</t>
  </si>
  <si>
    <t>jielaaola</t>
  </si>
  <si>
    <t>杖尾鳞甲龙</t>
  </si>
  <si>
    <t>zhangweilinjialong</t>
  </si>
  <si>
    <t>['龙', '斗']</t>
  </si>
  <si>
    <t>龙头地鼠</t>
  </si>
  <si>
    <t>longtoudishu</t>
  </si>
  <si>
    <t>['地', '钢']</t>
  </si>
  <si>
    <t>铁火辉夜</t>
  </si>
  <si>
    <t>tiehuohuiye</t>
  </si>
  <si>
    <t>['钢', '飞']</t>
  </si>
  <si>
    <t>铁毒蛾</t>
  </si>
  <si>
    <t>tiedue</t>
  </si>
  <si>
    <t>['火', '毒']</t>
  </si>
  <si>
    <t>达摩狒狒</t>
  </si>
  <si>
    <t>damofeifei</t>
  </si>
  <si>
    <t>美纳斯</t>
  </si>
  <si>
    <t>meinasi</t>
  </si>
  <si>
    <t>火神蛾</t>
  </si>
  <si>
    <t>huoshene</t>
  </si>
  <si>
    <t>['虫', '火']</t>
  </si>
  <si>
    <t>龙卷云</t>
  </si>
  <si>
    <t>longjuanyun</t>
  </si>
  <si>
    <t>['飞']</t>
  </si>
  <si>
    <t>雷电云</t>
  </si>
  <si>
    <t>leidianyun</t>
  </si>
  <si>
    <t>['电', '飞']</t>
  </si>
  <si>
    <t>骑士蜗牛</t>
  </si>
  <si>
    <t>qishiguaniu</t>
  </si>
  <si>
    <t>闪焰王牌</t>
  </si>
  <si>
    <t>shanyanwangpai</t>
  </si>
  <si>
    <t>勇士雄鹰</t>
  </si>
  <si>
    <t>yongshixiongying</t>
  </si>
  <si>
    <t>艾姆利多</t>
  </si>
  <si>
    <t>aimuliduo</t>
  </si>
  <si>
    <t>亚克诺姆</t>
  </si>
  <si>
    <t>yakenuomu</t>
  </si>
  <si>
    <t>浩大鲸</t>
  </si>
  <si>
    <t>haodajing</t>
  </si>
  <si>
    <t>甜冷美后</t>
  </si>
  <si>
    <t>tianlengmeihou</t>
  </si>
  <si>
    <t>轰擂金刚猩</t>
  </si>
  <si>
    <t>hongleijingangxing</t>
  </si>
  <si>
    <t>武道熊师</t>
  </si>
  <si>
    <t>wudaoxiongshi</t>
  </si>
  <si>
    <t>['斗', '恶']</t>
  </si>
  <si>
    <t>大狃拉</t>
  </si>
  <si>
    <t>daniula</t>
  </si>
  <si>
    <t>['斗', '毒']</t>
  </si>
  <si>
    <t>古玉鱼</t>
  </si>
  <si>
    <t>guyuyu</t>
  </si>
  <si>
    <t>['恶', '火']</t>
  </si>
  <si>
    <t>银伴战兽</t>
  </si>
  <si>
    <t>yinbanzhanshou</t>
  </si>
  <si>
    <t>克雷色利亚</t>
  </si>
  <si>
    <t>keleiseliya</t>
  </si>
  <si>
    <t>炽焰咆哮虎</t>
  </si>
  <si>
    <t>chiyanpaoxiaohu</t>
  </si>
  <si>
    <t>['火', '恶']</t>
  </si>
  <si>
    <t>古剑豹</t>
  </si>
  <si>
    <t>gujianbao</t>
  </si>
  <si>
    <t>['恶', '冰']</t>
  </si>
  <si>
    <t>风速狗</t>
  </si>
  <si>
    <t>fengsugou</t>
  </si>
  <si>
    <t>['火', '岩']</t>
  </si>
  <si>
    <t>巨沼怪</t>
  </si>
  <si>
    <t>juzhaoguai</t>
  </si>
  <si>
    <t>['水', '地']</t>
  </si>
  <si>
    <t>重泥挽马</t>
  </si>
  <si>
    <t>zhongniwanma</t>
  </si>
  <si>
    <t>冰伊布</t>
  </si>
  <si>
    <t>bingyibu</t>
  </si>
  <si>
    <t>恶食大王</t>
  </si>
  <si>
    <t>eshidawang</t>
  </si>
  <si>
    <t>卡璞・蝶蝶</t>
  </si>
  <si>
    <t>qiapu・diedie</t>
  </si>
  <si>
    <t>['超', '妖']</t>
  </si>
  <si>
    <t>红莲铠骑</t>
  </si>
  <si>
    <t>hongliankaiqi</t>
  </si>
  <si>
    <t>['火', '超']</t>
  </si>
  <si>
    <t>爆炸头水牛</t>
  </si>
  <si>
    <t>baozhatoushuiniu</t>
  </si>
  <si>
    <t>冻原熊</t>
  </si>
  <si>
    <t>dongyuanxiong</t>
  </si>
  <si>
    <t>卡璞・鸣鸣</t>
  </si>
  <si>
    <t>qiapu・mingming</t>
  </si>
  <si>
    <t>['电', '妖']</t>
  </si>
  <si>
    <t>急冻鸟</t>
  </si>
  <si>
    <t>jidongniao</t>
  </si>
  <si>
    <t>怪力</t>
  </si>
  <si>
    <t>guaili</t>
  </si>
  <si>
    <t>象牙猪</t>
  </si>
  <si>
    <t>xiangyazhu</t>
  </si>
  <si>
    <t>['冰', '地']</t>
  </si>
  <si>
    <t>长毛狗</t>
  </si>
  <si>
    <t>changmaogou</t>
  </si>
  <si>
    <t>流氓鳄</t>
  </si>
  <si>
    <t>liumange</t>
  </si>
  <si>
    <t>['地', '恶']</t>
  </si>
  <si>
    <t>铁武者</t>
  </si>
  <si>
    <t>tiewuzhe</t>
  </si>
  <si>
    <t>['妖', '斗']</t>
  </si>
  <si>
    <t>蒂安希</t>
  </si>
  <si>
    <t>dianxi</t>
  </si>
  <si>
    <t>['岩', '妖']</t>
  </si>
  <si>
    <t>苍炎刃鬼</t>
  </si>
  <si>
    <t>cangyanrengui</t>
  </si>
  <si>
    <t>['火', '鬼']</t>
  </si>
  <si>
    <t>铁辙迹</t>
  </si>
  <si>
    <t>tiecheji</t>
  </si>
  <si>
    <t>雷吉铎拉戈</t>
  </si>
  <si>
    <t>leijiduolage</t>
  </si>
  <si>
    <t>雄伟牙</t>
  </si>
  <si>
    <t>xiongweiya</t>
  </si>
  <si>
    <t>['地', '斗']</t>
  </si>
  <si>
    <t>赫拉克罗斯</t>
  </si>
  <si>
    <t>helakeluosi</t>
  </si>
  <si>
    <t>千面避役</t>
  </si>
  <si>
    <t>qianmianbiyi</t>
  </si>
  <si>
    <t>大王铜象</t>
  </si>
  <si>
    <t>dawangtongxiang</t>
  </si>
  <si>
    <t>卡璞・鳍鳍</t>
  </si>
  <si>
    <t>qiapu・qiqi</t>
  </si>
  <si>
    <t>['水', '妖']</t>
  </si>
  <si>
    <t>自爆磁怪</t>
  </si>
  <si>
    <t>zibaociguai</t>
  </si>
  <si>
    <t>['电', '钢']</t>
  </si>
  <si>
    <t>卡比兽</t>
  </si>
  <si>
    <t>kabishou</t>
  </si>
  <si>
    <t>蜜集大蛇</t>
  </si>
  <si>
    <t>mijidashe</t>
  </si>
  <si>
    <t>['草', '龙']</t>
  </si>
  <si>
    <t>铁掌力士</t>
  </si>
  <si>
    <t>tiezhanglishi</t>
  </si>
  <si>
    <t>狂欢浪舞鸭</t>
  </si>
  <si>
    <t>kuanghuanlangwuya</t>
  </si>
  <si>
    <t>雷吉斯奇鲁</t>
  </si>
  <si>
    <t>leijisiqilu</t>
  </si>
  <si>
    <t>玛狃拉</t>
  </si>
  <si>
    <t>maniula</t>
  </si>
  <si>
    <t>喷火龙</t>
  </si>
  <si>
    <t>penhuolong</t>
  </si>
  <si>
    <t>音波龙</t>
  </si>
  <si>
    <t>yinbolong</t>
  </si>
  <si>
    <t>['飞', '龙']</t>
  </si>
  <si>
    <t>代欧奇希斯</t>
  </si>
  <si>
    <t>daiouqixisi</t>
  </si>
  <si>
    <t>人造细胞卵</t>
  </si>
  <si>
    <t>renzaoxibaoluan</t>
  </si>
  <si>
    <t>火暴兽</t>
  </si>
  <si>
    <t>huobaoshou</t>
  </si>
  <si>
    <t>飞天螳螂</t>
  </si>
  <si>
    <t>feitiantanglang</t>
  </si>
  <si>
    <t>['虫', '飞']</t>
  </si>
  <si>
    <t>爆肌蚊</t>
  </si>
  <si>
    <t>baojiwen</t>
  </si>
  <si>
    <t>修建老匠</t>
  </si>
  <si>
    <t>xiujianlaojiang</t>
  </si>
  <si>
    <t>打击鬼</t>
  </si>
  <si>
    <t>dajigui</t>
  </si>
  <si>
    <t>帝牙海狮</t>
  </si>
  <si>
    <t>diyahaishi</t>
  </si>
  <si>
    <t>['冰', '水']</t>
  </si>
  <si>
    <t>虚吾伊德</t>
  </si>
  <si>
    <t>xuwuyide</t>
  </si>
  <si>
    <t>幽尾玄鱼</t>
  </si>
  <si>
    <t>youweixuanyu</t>
  </si>
  <si>
    <t>['水', '鬼']</t>
  </si>
  <si>
    <t>梦梦蚀</t>
  </si>
  <si>
    <t>mengmengshi</t>
  </si>
  <si>
    <t>老翁龙</t>
  </si>
  <si>
    <t>laowenglong</t>
  </si>
  <si>
    <t>['普', '龙']</t>
  </si>
  <si>
    <t>魔幻假面喵</t>
  </si>
  <si>
    <t>mohuanjiamianmiao</t>
  </si>
  <si>
    <t>劈斧螳螂</t>
  </si>
  <si>
    <t>pifutanglang</t>
  </si>
  <si>
    <t>['虫', '岩']</t>
  </si>
  <si>
    <t>圈圈熊</t>
  </si>
  <si>
    <t>quanquanxiong</t>
  </si>
  <si>
    <t>由克希</t>
  </si>
  <si>
    <t>youkexi</t>
  </si>
  <si>
    <t>投摔鬼</t>
  </si>
  <si>
    <t>toushuaigui</t>
  </si>
  <si>
    <t>泥偶巨人</t>
  </si>
  <si>
    <t>nioujuren</t>
  </si>
  <si>
    <t>['地', '鬼']</t>
  </si>
  <si>
    <t>妖火红狐</t>
  </si>
  <si>
    <t>yaohuohonghu</t>
  </si>
  <si>
    <t>椰蛋树</t>
  </si>
  <si>
    <t>yedanshu</t>
  </si>
  <si>
    <t>袋兽</t>
  </si>
  <si>
    <t>daishou</t>
  </si>
  <si>
    <t>炎武王</t>
  </si>
  <si>
    <t>yanwuwang</t>
  </si>
  <si>
    <t>['火', '斗']</t>
  </si>
  <si>
    <t>太阳伊布</t>
  </si>
  <si>
    <t>taiyangyibu</t>
  </si>
  <si>
    <t>铝钢桥龙</t>
  </si>
  <si>
    <t>lvgangqiaolong</t>
  </si>
  <si>
    <t>电龙</t>
  </si>
  <si>
    <t>dianlong</t>
  </si>
  <si>
    <t>砰头小丑</t>
  </si>
  <si>
    <t>pengtouxiaochou</t>
  </si>
  <si>
    <t>奥利瓦</t>
  </si>
  <si>
    <t>aoliwa</t>
  </si>
  <si>
    <t>['草', '普']</t>
  </si>
  <si>
    <t>战槌龙</t>
  </si>
  <si>
    <t>zhanchuilong</t>
  </si>
  <si>
    <t>['岩']</t>
  </si>
  <si>
    <t>胡帕</t>
  </si>
  <si>
    <t>hupa</t>
  </si>
  <si>
    <t>鬃岩狼人</t>
  </si>
  <si>
    <t>zongyanlangren</t>
  </si>
  <si>
    <t>电击魔兽</t>
  </si>
  <si>
    <t>dianjimoshou</t>
  </si>
  <si>
    <t>穿著熊</t>
  </si>
  <si>
    <t>chuanzhuxiong</t>
  </si>
  <si>
    <t>['普', '斗']</t>
  </si>
  <si>
    <t>锹农炮虫</t>
  </si>
  <si>
    <t>qiaonongpaochong</t>
  </si>
  <si>
    <t>['虫', '电']</t>
  </si>
  <si>
    <t>庞岩怪</t>
  </si>
  <si>
    <t>pangyanguai</t>
  </si>
  <si>
    <t>骨纹巨声鳄</t>
  </si>
  <si>
    <t>guwenjushenge</t>
  </si>
  <si>
    <t>巨钳螳螂</t>
  </si>
  <si>
    <t>juqiantanglang</t>
  </si>
  <si>
    <t>土台龟</t>
  </si>
  <si>
    <t>tutaigui</t>
  </si>
  <si>
    <t>['草', '地']</t>
  </si>
  <si>
    <t>垒磊石</t>
  </si>
  <si>
    <t>leileishi</t>
  </si>
  <si>
    <t>['岩', '钢']</t>
  </si>
  <si>
    <t>纸御剑</t>
  </si>
  <si>
    <t>zhiyujian</t>
  </si>
  <si>
    <t>['草', '钢']</t>
  </si>
  <si>
    <t>破破舵轮</t>
  </si>
  <si>
    <t>popoduolun</t>
  </si>
  <si>
    <t>['鬼', '草']</t>
  </si>
  <si>
    <t>奇麒麟</t>
  </si>
  <si>
    <t>qiqilin</t>
  </si>
  <si>
    <t>火炎狮</t>
  </si>
  <si>
    <t>huoyanshi</t>
  </si>
  <si>
    <t>['火', '普']</t>
  </si>
  <si>
    <t>伦琴猫</t>
  </si>
  <si>
    <t>lunqinmao</t>
  </si>
  <si>
    <t>姆克鹰</t>
  </si>
  <si>
    <t>mukeying</t>
  </si>
  <si>
    <t>['普', '飞']</t>
  </si>
  <si>
    <t>帝王拿波</t>
  </si>
  <si>
    <t>diwangnabo</t>
  </si>
  <si>
    <t>['水', '钢']</t>
  </si>
  <si>
    <t>耿鬼</t>
  </si>
  <si>
    <t>genggui</t>
  </si>
  <si>
    <t>['鬼', '毒']</t>
  </si>
  <si>
    <t>赤面龙</t>
  </si>
  <si>
    <t>chimianlong</t>
  </si>
  <si>
    <t>具甲武者</t>
  </si>
  <si>
    <t>jujiawuzhe</t>
  </si>
  <si>
    <t>['虫', '水']</t>
  </si>
  <si>
    <t>古简蜗</t>
  </si>
  <si>
    <t>gujiangua</t>
  </si>
  <si>
    <t>葱游兵</t>
  </si>
  <si>
    <t>congyoubing</t>
  </si>
  <si>
    <t>沙漠蜻蜓</t>
  </si>
  <si>
    <t>shamoqingting</t>
  </si>
  <si>
    <t>['地', '龙']</t>
  </si>
  <si>
    <t>叉字蝠</t>
  </si>
  <si>
    <t>chazifu</t>
  </si>
  <si>
    <t>['毒', '飞']</t>
  </si>
  <si>
    <t>流氓熊猫</t>
  </si>
  <si>
    <t>liumangxiongmao</t>
  </si>
  <si>
    <t>化石翼龙</t>
  </si>
  <si>
    <t>huashiyilong</t>
  </si>
  <si>
    <t>土龙节节</t>
  </si>
  <si>
    <t>tulongjiejie</t>
  </si>
  <si>
    <t>獒教父</t>
  </si>
  <si>
    <t>aojiaofu</t>
  </si>
  <si>
    <t>铁包袱</t>
  </si>
  <si>
    <t>tiebaofu</t>
  </si>
  <si>
    <t>属性：空</t>
  </si>
  <si>
    <t>shuxing：kong</t>
  </si>
  <si>
    <t>电肚蛙</t>
  </si>
  <si>
    <t>dianduwa</t>
  </si>
  <si>
    <t>钢炮臂虾</t>
  </si>
  <si>
    <t>gangpaobixia</t>
  </si>
  <si>
    <t>多边兽Ⅱ</t>
  </si>
  <si>
    <t>duobianshouⅡ</t>
  </si>
  <si>
    <t>大力鳄</t>
  </si>
  <si>
    <t>dalie</t>
  </si>
  <si>
    <t>吼叫尾</t>
  </si>
  <si>
    <t>houjiaowei</t>
  </si>
  <si>
    <t>['妖', '超']</t>
  </si>
  <si>
    <t>水伊布</t>
  </si>
  <si>
    <t>shuiyibu</t>
  </si>
  <si>
    <t>宝石海星</t>
  </si>
  <si>
    <t>baoshihaixing</t>
  </si>
  <si>
    <t>['水', '超']</t>
  </si>
  <si>
    <t>普隆隆姆</t>
  </si>
  <si>
    <t>pulonglongmu</t>
  </si>
  <si>
    <t>['钢', '毒']</t>
  </si>
  <si>
    <t>火焰鸡</t>
  </si>
  <si>
    <t>huoyanji</t>
  </si>
  <si>
    <t>刺龙王</t>
  </si>
  <si>
    <t>cilongwang</t>
  </si>
  <si>
    <t>师父鼬</t>
  </si>
  <si>
    <t>shifuyou</t>
  </si>
  <si>
    <t>烈焰猴</t>
  </si>
  <si>
    <t>lieyanhou</t>
  </si>
  <si>
    <t>布莉姆温</t>
  </si>
  <si>
    <t>bulimuwen</t>
  </si>
  <si>
    <t>鸭嘴炎兽</t>
  </si>
  <si>
    <t>yazuiyanshou</t>
  </si>
  <si>
    <t>投掷猴</t>
  </si>
  <si>
    <t>touzhihou</t>
  </si>
  <si>
    <t>象征鸟</t>
  </si>
  <si>
    <t>xiangzhengniao</t>
  </si>
  <si>
    <t>好胜毛蟹</t>
  </si>
  <si>
    <t>haoshengmaoxie</t>
  </si>
  <si>
    <t>['斗', '冰']</t>
  </si>
  <si>
    <t>蚊香泳士</t>
  </si>
  <si>
    <t>wenxiangyongshi</t>
  </si>
  <si>
    <t>双倍多多冰</t>
  </si>
  <si>
    <t>shuangbeiduoduobing</t>
  </si>
  <si>
    <t>来悲粗茶</t>
  </si>
  <si>
    <t>laibeicucha</t>
  </si>
  <si>
    <t>['草', '鬼']</t>
  </si>
  <si>
    <t>超甲狂犀</t>
  </si>
  <si>
    <t>chaojiakuangxi</t>
  </si>
  <si>
    <t>['地', '岩']</t>
  </si>
  <si>
    <t>吉雉鸡</t>
  </si>
  <si>
    <t>jizhiji</t>
  </si>
  <si>
    <t>['毒', '妖']</t>
  </si>
  <si>
    <t>保姆虫</t>
  </si>
  <si>
    <t>baomuchong</t>
  </si>
  <si>
    <t>['虫', '草']</t>
  </si>
  <si>
    <t>雷吉洛克</t>
  </si>
  <si>
    <t>leijiluoke</t>
  </si>
  <si>
    <t>雷吉艾斯</t>
  </si>
  <si>
    <t>leijiaisi</t>
  </si>
  <si>
    <t>西狮海壬</t>
  </si>
  <si>
    <t>xishihairen</t>
  </si>
  <si>
    <t>雷吉奇卡斯</t>
  </si>
  <si>
    <t>leijiqiqiasi</t>
  </si>
  <si>
    <t>凯罗斯</t>
  </si>
  <si>
    <t>kailuosi</t>
  </si>
  <si>
    <t>['虫']</t>
  </si>
  <si>
    <t>盐石巨灵</t>
  </si>
  <si>
    <t>yanshijuling</t>
  </si>
  <si>
    <t>大舌舔</t>
  </si>
  <si>
    <t>dashetian</t>
  </si>
  <si>
    <t>墓扬犬</t>
  </si>
  <si>
    <t>muyangquan</t>
  </si>
  <si>
    <t>河马兽</t>
  </si>
  <si>
    <t>hemashou</t>
  </si>
  <si>
    <t>冰雪巨龙</t>
  </si>
  <si>
    <t>bingxuejulong</t>
  </si>
  <si>
    <t>['岩', '冰']</t>
  </si>
  <si>
    <t>拉普拉斯</t>
  </si>
  <si>
    <t>lapulasi</t>
  </si>
  <si>
    <t>['水', '冰']</t>
  </si>
  <si>
    <t>吃吼霸</t>
  </si>
  <si>
    <t>chihouba</t>
  </si>
  <si>
    <t>堵拦熊</t>
  </si>
  <si>
    <t>dulanxiong</t>
  </si>
  <si>
    <t>['恶', '普']</t>
  </si>
  <si>
    <t>飘香豚</t>
  </si>
  <si>
    <t>piaoxiangtun</t>
  </si>
  <si>
    <t>黑夜魔灵</t>
  </si>
  <si>
    <t>heiyemoling</t>
  </si>
  <si>
    <t>恰雷姆</t>
  </si>
  <si>
    <t>qialeimu</t>
  </si>
  <si>
    <t>['斗', '超']</t>
  </si>
  <si>
    <t>费洛美螂</t>
  </si>
  <si>
    <t>feiluomeilang</t>
  </si>
  <si>
    <t>甲贺忍蛙</t>
  </si>
  <si>
    <t>jiaherenwa</t>
  </si>
  <si>
    <t>['水', '恶']</t>
  </si>
  <si>
    <t>黏美龙</t>
  </si>
  <si>
    <t>nianmeilong</t>
  </si>
  <si>
    <t>坚果哑铃</t>
  </si>
  <si>
    <t>jianguoyaling</t>
  </si>
  <si>
    <t>暴噬龟</t>
  </si>
  <si>
    <t>baoshigui</t>
  </si>
  <si>
    <t>['水', '岩']</t>
  </si>
  <si>
    <t>桃歹郎</t>
  </si>
  <si>
    <t>taodailang</t>
  </si>
  <si>
    <t>['毒', '鬼']</t>
  </si>
  <si>
    <t>妙蛙花</t>
  </si>
  <si>
    <t>miaowahua</t>
  </si>
  <si>
    <t>['草', '毒']</t>
  </si>
  <si>
    <t>肯泰罗</t>
  </si>
  <si>
    <t>kentailuo</t>
  </si>
  <si>
    <t>['斗', '水']</t>
  </si>
  <si>
    <t>万针鱼</t>
  </si>
  <si>
    <t>wanzhenyu</t>
  </si>
  <si>
    <t>['恶', '毒']</t>
  </si>
  <si>
    <t>裙儿小姐</t>
  </si>
  <si>
    <t>qunerxiaojie</t>
  </si>
  <si>
    <t>['草', '斗']</t>
  </si>
  <si>
    <t>麻麻鳗鱼王</t>
  </si>
  <si>
    <t>mamamanyuwang</t>
  </si>
  <si>
    <t>路卡利欧</t>
  </si>
  <si>
    <t>luqialiou</t>
  </si>
  <si>
    <t>['斗', '钢']</t>
  </si>
  <si>
    <t>太古盔甲</t>
  </si>
  <si>
    <t>taigukuijia</t>
  </si>
  <si>
    <t>['岩', '虫']</t>
  </si>
  <si>
    <t>缠红鹤</t>
  </si>
  <si>
    <t>chanhonghe</t>
  </si>
  <si>
    <t>['飞', '斗']</t>
  </si>
  <si>
    <t>蜥蜴王</t>
  </si>
  <si>
    <t>xiyiwang</t>
  </si>
  <si>
    <t>铳嘴大鸟</t>
  </si>
  <si>
    <t>chongzuidaniao</t>
  </si>
  <si>
    <t>臭臭泥</t>
  </si>
  <si>
    <t>chouchouni</t>
  </si>
  <si>
    <t>['毒', '恶']</t>
  </si>
  <si>
    <t>诡角鹿</t>
  </si>
  <si>
    <t>guijiaolu</t>
  </si>
  <si>
    <t>勾帕路翁</t>
  </si>
  <si>
    <t>goupaluweng</t>
  </si>
  <si>
    <t>['钢', '斗']</t>
  </si>
  <si>
    <t>毕力吉翁</t>
  </si>
  <si>
    <t>bilijiweng</t>
  </si>
  <si>
    <t>下石鸟</t>
  </si>
  <si>
    <t>xiashiniao</t>
  </si>
  <si>
    <t>['飞', '恶']</t>
  </si>
  <si>
    <t>超能艳鸵</t>
  </si>
  <si>
    <t>chaonengyantuo</t>
  </si>
  <si>
    <t>雷伊布</t>
  </si>
  <si>
    <t>leiyibu</t>
  </si>
  <si>
    <t>焰后蜥</t>
  </si>
  <si>
    <t>yanhouxi</t>
  </si>
  <si>
    <t>['毒', '火']</t>
  </si>
  <si>
    <t>戽斗尖梭</t>
  </si>
  <si>
    <t>hudoujiansuo</t>
  </si>
  <si>
    <t>巴布土拨</t>
  </si>
  <si>
    <t>babutubo</t>
  </si>
  <si>
    <t>['电', '斗']</t>
  </si>
  <si>
    <t>蟾蜍王</t>
  </si>
  <si>
    <t>chanchuwang</t>
  </si>
  <si>
    <t>焚焰蚣</t>
  </si>
  <si>
    <t>fenyangong</t>
  </si>
  <si>
    <t>['火', '虫']</t>
  </si>
  <si>
    <t>远古巨蜓</t>
  </si>
  <si>
    <t>yuangujuting</t>
  </si>
  <si>
    <t>大剑鬼</t>
  </si>
  <si>
    <t>dajiangui</t>
  </si>
  <si>
    <t>尼多王</t>
  </si>
  <si>
    <t>niduowang</t>
  </si>
  <si>
    <t>['毒', '地']</t>
  </si>
  <si>
    <t>尼多后</t>
  </si>
  <si>
    <t>niduohou</t>
  </si>
  <si>
    <t>索罗亚克</t>
  </si>
  <si>
    <t>suoluoyake</t>
  </si>
  <si>
    <t>['普', '鬼']</t>
  </si>
  <si>
    <t>双尾怪手</t>
  </si>
  <si>
    <t>shuangweiguaishou</t>
  </si>
  <si>
    <t>大竺葵</t>
  </si>
  <si>
    <t>dazhukui</t>
  </si>
  <si>
    <t>水箭龟</t>
  </si>
  <si>
    <t>shuijiangui</t>
  </si>
  <si>
    <t>胡地</t>
  </si>
  <si>
    <t>hudi</t>
  </si>
  <si>
    <t>罗丝雷朵</t>
  </si>
  <si>
    <t>luosileiduo</t>
  </si>
  <si>
    <t>丰蜜龙</t>
  </si>
  <si>
    <t>fengmilong</t>
  </si>
  <si>
    <t>长毛巨魔</t>
  </si>
  <si>
    <t>changmaojumo</t>
  </si>
  <si>
    <t>['恶', '妖']</t>
  </si>
  <si>
    <t>头巾混混</t>
  </si>
  <si>
    <t>toujinhunhun</t>
  </si>
  <si>
    <t>['恶', '斗']</t>
  </si>
  <si>
    <t>八爪武师</t>
  </si>
  <si>
    <t>bazhuawushi</t>
  </si>
  <si>
    <t>虫甲圣</t>
  </si>
  <si>
    <t>chongjiasheng</t>
  </si>
  <si>
    <t>['虫', '超']</t>
  </si>
  <si>
    <t>龟足巨铠</t>
  </si>
  <si>
    <t>guizujukai</t>
  </si>
  <si>
    <t>['岩', '水']</t>
  </si>
  <si>
    <t>沙奈朵</t>
  </si>
  <si>
    <t>shanaiduo</t>
  </si>
  <si>
    <t>大电海燕</t>
  </si>
  <si>
    <t>dadianhaiyan</t>
  </si>
  <si>
    <t>坐骑山羊</t>
  </si>
  <si>
    <t>zuoqishanyang</t>
  </si>
  <si>
    <t>踏冰人偶</t>
  </si>
  <si>
    <t>tabingrenou</t>
  </si>
  <si>
    <t>['冰', '超']</t>
  </si>
  <si>
    <t>艾路雷朵</t>
  </si>
  <si>
    <t>ailuleiduo</t>
  </si>
  <si>
    <t>['超', '斗']</t>
  </si>
  <si>
    <t>布里卡隆</t>
  </si>
  <si>
    <t>buliqialong</t>
  </si>
  <si>
    <t>雷电斑马</t>
  </si>
  <si>
    <t>leidianbanma</t>
  </si>
  <si>
    <t>霸王花</t>
  </si>
  <si>
    <t>bawanghua</t>
  </si>
  <si>
    <t>萌芽鹿</t>
  </si>
  <si>
    <t>mengyalu</t>
  </si>
  <si>
    <t>['普', '草']</t>
  </si>
  <si>
    <t>乌鸦头头</t>
  </si>
  <si>
    <t>wuyatoutou</t>
  </si>
  <si>
    <t>君主蛇</t>
  </si>
  <si>
    <t>junzhushe</t>
  </si>
  <si>
    <t>朽木妖</t>
  </si>
  <si>
    <t>xiumuyao</t>
  </si>
  <si>
    <t>钢铠鸦</t>
  </si>
  <si>
    <t>gangkaiya</t>
  </si>
  <si>
    <t>['飞', '钢']</t>
  </si>
  <si>
    <t>颤弦蝾螈</t>
  </si>
  <si>
    <t>zhanxianrongyuan</t>
  </si>
  <si>
    <t>['电', '毒']</t>
  </si>
  <si>
    <t>齿轮怪</t>
  </si>
  <si>
    <t>chilunguai</t>
  </si>
  <si>
    <t>哥达鸭</t>
  </si>
  <si>
    <t>gedaya</t>
  </si>
  <si>
    <t>大朝北鼻</t>
  </si>
  <si>
    <t>dazhaobeibi</t>
  </si>
  <si>
    <t>劈斩司令</t>
  </si>
  <si>
    <t>pizhansiling</t>
  </si>
  <si>
    <t>烈焰马</t>
  </si>
  <si>
    <t>lieyanma</t>
  </si>
  <si>
    <t>哥德小姐</t>
  </si>
  <si>
    <t>gedexiaojie</t>
  </si>
  <si>
    <t>嘟嘟利</t>
  </si>
  <si>
    <t>duduli</t>
  </si>
  <si>
    <t>猫鼬斩</t>
  </si>
  <si>
    <t>maoyouzhan</t>
  </si>
  <si>
    <t>大宇怪</t>
  </si>
  <si>
    <t>dayuguai</t>
  </si>
  <si>
    <t>高傲雉鸡</t>
  </si>
  <si>
    <t>gaoaozhiji</t>
  </si>
  <si>
    <t>天蝎王</t>
  </si>
  <si>
    <t>tianhewang</t>
  </si>
  <si>
    <t>花洁夫人</t>
  </si>
  <si>
    <t>huajiefuren</t>
  </si>
  <si>
    <t>青铜钟</t>
  </si>
  <si>
    <t>qingtongzhong</t>
  </si>
  <si>
    <t>以欧路普</t>
  </si>
  <si>
    <t>yioulupu</t>
  </si>
  <si>
    <t>毒骷蛙</t>
  </si>
  <si>
    <t>dukuwa</t>
  </si>
  <si>
    <t>狙射树枭</t>
  </si>
  <si>
    <t>jusheshuxiao</t>
  </si>
  <si>
    <t>灰尘山</t>
  </si>
  <si>
    <t>huichenshan</t>
  </si>
  <si>
    <t>['毒']</t>
  </si>
  <si>
    <t>鳃鱼海兽</t>
  </si>
  <si>
    <t>saiyuhaishou</t>
  </si>
  <si>
    <t>藏饱栗鼠</t>
  </si>
  <si>
    <t>cangbaolishu</t>
  </si>
  <si>
    <t>磨牙彩皮鱼</t>
  </si>
  <si>
    <t>moyacaipiyu</t>
  </si>
  <si>
    <t>雷鸟海兽</t>
  </si>
  <si>
    <t>leiniaohaishou</t>
  </si>
  <si>
    <t>['电', '冰']</t>
  </si>
  <si>
    <t>蜈蚣王</t>
  </si>
  <si>
    <t>wugongwang</t>
  </si>
  <si>
    <t>['虫', '毒']</t>
  </si>
  <si>
    <t>浮潜鼬</t>
  </si>
  <si>
    <t>fuqianyou</t>
  </si>
  <si>
    <t>叶伊布</t>
  </si>
  <si>
    <t>yeyibu</t>
  </si>
  <si>
    <t>怖思壶</t>
  </si>
  <si>
    <t>busihu</t>
  </si>
  <si>
    <t>雷电兽</t>
  </si>
  <si>
    <t>leidianshou</t>
  </si>
  <si>
    <t>摩托蜥</t>
  </si>
  <si>
    <t>motuoxi</t>
  </si>
  <si>
    <t>['龙', '普']</t>
  </si>
  <si>
    <t>鳃鱼龙</t>
  </si>
  <si>
    <t>saiyulong</t>
  </si>
  <si>
    <t>雷鸟龙</t>
  </si>
  <si>
    <t>leiniaolong</t>
  </si>
  <si>
    <t>怪颚龙</t>
  </si>
  <si>
    <t>guaielong</t>
  </si>
  <si>
    <t>['岩', '龙']</t>
  </si>
  <si>
    <t>基格尔德</t>
  </si>
  <si>
    <t>jigeerde</t>
  </si>
  <si>
    <t>阿勃梭鲁</t>
  </si>
  <si>
    <t>abosuolu</t>
  </si>
  <si>
    <t>怖纳噬草</t>
  </si>
  <si>
    <t>bunashicao</t>
  </si>
  <si>
    <t>龙王蝎</t>
  </si>
  <si>
    <t>longwanghe</t>
  </si>
  <si>
    <t>花舞鸟</t>
  </si>
  <si>
    <t>huawuniao</t>
  </si>
  <si>
    <t>仙子伊布</t>
  </si>
  <si>
    <t>xianziyibu</t>
  </si>
  <si>
    <t>兰螳花</t>
  </si>
  <si>
    <t>lantanghua</t>
  </si>
  <si>
    <t>摔角鹰人</t>
  </si>
  <si>
    <t>shuaijiaoyingren</t>
  </si>
  <si>
    <t>雷吉艾勒奇</t>
  </si>
  <si>
    <t>leijiaileqi</t>
  </si>
  <si>
    <t>呆壳兽</t>
  </si>
  <si>
    <t>daikeshou</t>
  </si>
  <si>
    <t>镰刀盔</t>
  </si>
  <si>
    <t>liandaokui</t>
  </si>
  <si>
    <t>花椰猿</t>
  </si>
  <si>
    <t>huayeyuan</t>
  </si>
  <si>
    <t>爆香猿</t>
  </si>
  <si>
    <t>baoxiangyuan</t>
  </si>
  <si>
    <t>呆呆王</t>
  </si>
  <si>
    <t>daidaiwang</t>
  </si>
  <si>
    <t>冷水猿</t>
  </si>
  <si>
    <t>lengshuiyuan</t>
  </si>
  <si>
    <t>秃鹰娜</t>
  </si>
  <si>
    <t>tuyingnuo</t>
  </si>
  <si>
    <t>米立龙</t>
  </si>
  <si>
    <t>mililong</t>
  </si>
  <si>
    <t>['龙', '水']</t>
  </si>
  <si>
    <t>月亮伊布</t>
  </si>
  <si>
    <t>yueliangyibu</t>
  </si>
  <si>
    <t>巨炭山</t>
  </si>
  <si>
    <t>jutanshan</t>
  </si>
  <si>
    <t>['岩', '火']</t>
  </si>
  <si>
    <t>奇诺栗鼠</t>
  </si>
  <si>
    <t>qinuolishu</t>
  </si>
  <si>
    <t>蕾冠王</t>
  </si>
  <si>
    <t>leiguanwang</t>
  </si>
  <si>
    <t>大奶罐</t>
  </si>
  <si>
    <t>danaiguan</t>
  </si>
  <si>
    <t>美丽花</t>
  </si>
  <si>
    <t>meilihua</t>
  </si>
  <si>
    <t>皮可西</t>
  </si>
  <si>
    <t>pikexi</t>
  </si>
  <si>
    <t>坦克臭鼬</t>
  </si>
  <si>
    <t>tankechouyou</t>
  </si>
  <si>
    <t>梦妖魔</t>
  </si>
  <si>
    <t>mengyaomo</t>
  </si>
  <si>
    <t>顿甲</t>
  </si>
  <si>
    <t>dunjia</t>
  </si>
  <si>
    <t>超能妙喵</t>
  </si>
  <si>
    <t>chaonengmiaomiao</t>
  </si>
  <si>
    <t>乌贼王</t>
  </si>
  <si>
    <t>wuzeiwang</t>
  </si>
  <si>
    <t>['恶', '超']</t>
  </si>
  <si>
    <t>烈箭鹰</t>
  </si>
  <si>
    <t>liejianying</t>
  </si>
  <si>
    <t>沙螺蟒</t>
  </si>
  <si>
    <t>shaluomang</t>
  </si>
  <si>
    <t>电蜘蛛</t>
  </si>
  <si>
    <t>dianzhizhu</t>
  </si>
  <si>
    <t>火伊布</t>
  </si>
  <si>
    <t>huoyibu</t>
  </si>
  <si>
    <t>蚊香蛙皇</t>
  </si>
  <si>
    <t>wenxiangwahuang</t>
  </si>
  <si>
    <t>毛毛角羊</t>
  </si>
  <si>
    <t>maomaojiaoyang</t>
  </si>
  <si>
    <t>涂标客</t>
  </si>
  <si>
    <t>tubiaoke</t>
  </si>
  <si>
    <t>['毒', '普']</t>
  </si>
  <si>
    <t>智挥猩</t>
  </si>
  <si>
    <t>zhihuixing</t>
  </si>
  <si>
    <t>光电伞蜥</t>
  </si>
  <si>
    <t>guangdiansanxi</t>
  </si>
  <si>
    <t>['电', '普']</t>
  </si>
  <si>
    <t>轻身鳕</t>
  </si>
  <si>
    <t>qingshenxue</t>
  </si>
  <si>
    <t>斗笠菇</t>
  </si>
  <si>
    <t>douligu</t>
  </si>
  <si>
    <t>摇篮百合</t>
  </si>
  <si>
    <t>yaolanbaihe</t>
  </si>
  <si>
    <t>['岩', '草']</t>
  </si>
  <si>
    <t>霜奶仙</t>
  </si>
  <si>
    <t>shuangnaixian</t>
  </si>
  <si>
    <t>熔蚁兽</t>
  </si>
  <si>
    <t>rongyishou</t>
  </si>
  <si>
    <t>布鲁皇</t>
  </si>
  <si>
    <t>buluhuang</t>
  </si>
  <si>
    <t>隆隆岩</t>
  </si>
  <si>
    <t>longlongyan</t>
  </si>
  <si>
    <t>['岩', '地']</t>
  </si>
  <si>
    <t>泥巴鱼</t>
  </si>
  <si>
    <t>nibayu</t>
  </si>
  <si>
    <t>火爆猴</t>
  </si>
  <si>
    <t>huobaohou</t>
  </si>
  <si>
    <t>天然鸟</t>
  </si>
  <si>
    <t>tianranniao</t>
  </si>
  <si>
    <t>狡猾天狗</t>
  </si>
  <si>
    <t>jiaohuatiangou</t>
  </si>
  <si>
    <t>雪绒蛾</t>
  </si>
  <si>
    <t>xueronge</t>
  </si>
  <si>
    <t>['冰', '虫']</t>
  </si>
  <si>
    <t>风铃铃</t>
  </si>
  <si>
    <t>fenglingling</t>
  </si>
  <si>
    <t>大食花</t>
  </si>
  <si>
    <t>dashihua</t>
  </si>
  <si>
    <t>多刺菊石兽</t>
  </si>
  <si>
    <t>duocijushishou</t>
  </si>
  <si>
    <t>暴雪王</t>
  </si>
  <si>
    <t>baoxuewang</t>
  </si>
  <si>
    <t>['草', '冰']</t>
  </si>
  <si>
    <t>黑鲁加</t>
  </si>
  <si>
    <t>heilujia</t>
  </si>
  <si>
    <t>蝶结萌虻</t>
  </si>
  <si>
    <t>diejiemengmeng</t>
  </si>
  <si>
    <t>['虫', '妖']</t>
  </si>
  <si>
    <t>吼鲸王</t>
  </si>
  <si>
    <t>houjingwang</t>
  </si>
  <si>
    <t>芳香精</t>
  </si>
  <si>
    <t>fangxiangjing</t>
  </si>
  <si>
    <t>死神棺</t>
  </si>
  <si>
    <t>sishenguan</t>
  </si>
  <si>
    <t>大比鸟</t>
  </si>
  <si>
    <t>dabiniao</t>
  </si>
  <si>
    <t>逐电犬</t>
  </si>
  <si>
    <t>zhudianquan</t>
  </si>
  <si>
    <t>战舞郎</t>
  </si>
  <si>
    <t>zhanwulang</t>
  </si>
  <si>
    <t>死神板</t>
  </si>
  <si>
    <t>sishenban</t>
  </si>
  <si>
    <t>九尾</t>
  </si>
  <si>
    <t>jiuwei</t>
  </si>
  <si>
    <t>['冰', '妖']</t>
  </si>
  <si>
    <t>谜拟Ｑ</t>
  </si>
  <si>
    <t>miniＱ</t>
  </si>
  <si>
    <t>随风球</t>
  </si>
  <si>
    <t>suifengqiu</t>
  </si>
  <si>
    <t>['鬼', '飞']</t>
  </si>
  <si>
    <t>三合一磁怪</t>
  </si>
  <si>
    <t>sanheyiciguai</t>
  </si>
  <si>
    <t>托戈德玛尔</t>
  </si>
  <si>
    <t>tuogedemaer</t>
  </si>
  <si>
    <t>长耳兔</t>
  </si>
  <si>
    <t>changertu</t>
  </si>
  <si>
    <t>铝钢龙</t>
  </si>
  <si>
    <t>lvganglong</t>
  </si>
  <si>
    <t>花疗环环</t>
  </si>
  <si>
    <t>hualiaohuanhuan</t>
  </si>
  <si>
    <t>快拳郎</t>
  </si>
  <si>
    <t>kuaiquanlang</t>
  </si>
  <si>
    <t>爆音怪</t>
  </si>
  <si>
    <t>baoyinguai</t>
  </si>
  <si>
    <t>敏捷虫</t>
  </si>
  <si>
    <t>minjiechong</t>
  </si>
  <si>
    <t>海兔兽</t>
  </si>
  <si>
    <t>haitushou</t>
  </si>
  <si>
    <t>月石</t>
  </si>
  <si>
    <t>yueshi</t>
  </si>
  <si>
    <t>太阳岩</t>
  </si>
  <si>
    <t>taiyangyan</t>
  </si>
  <si>
    <t>章鱼桶</t>
  </si>
  <si>
    <t>zhangyutong</t>
  </si>
  <si>
    <t>毒藻龙</t>
  </si>
  <si>
    <t>duzaolong</t>
  </si>
  <si>
    <t>铁蚁</t>
  </si>
  <si>
    <t>tieyi</t>
  </si>
  <si>
    <t>巨锻匠</t>
  </si>
  <si>
    <t>juduanjiang</t>
  </si>
  <si>
    <t>['妖', '钢']</t>
  </si>
  <si>
    <t>洛托姆</t>
  </si>
  <si>
    <t>luotuomu</t>
  </si>
  <si>
    <t>['电', '鬼']</t>
  </si>
  <si>
    <t>树枕尾熊</t>
  </si>
  <si>
    <t>shuzhenweixiong</t>
  </si>
  <si>
    <t>噬沙堡爷</t>
  </si>
  <si>
    <t>shishabaoye</t>
  </si>
  <si>
    <t>['鬼', '地']</t>
  </si>
  <si>
    <t>雪妖女</t>
  </si>
  <si>
    <t>xueyaonv</t>
  </si>
  <si>
    <t>['冰', '鬼']</t>
  </si>
  <si>
    <t>狠辣椒</t>
  </si>
  <si>
    <t>henlajiao</t>
  </si>
  <si>
    <t>['草', '火']</t>
  </si>
  <si>
    <t>顽皮雷弹</t>
  </si>
  <si>
    <t>wanpileidan</t>
  </si>
  <si>
    <t>['电', '草']</t>
  </si>
  <si>
    <t>冰鬼护</t>
  </si>
  <si>
    <t>bingguihu</t>
  </si>
  <si>
    <t>沙铃仙人掌</t>
  </si>
  <si>
    <t>shalingxianrenzhang</t>
  </si>
  <si>
    <t>霏欧纳</t>
  </si>
  <si>
    <t>feiouna</t>
  </si>
  <si>
    <t>几何雪花</t>
  </si>
  <si>
    <t>jihexuehua</t>
  </si>
  <si>
    <t>电击兽</t>
  </si>
  <si>
    <t>dianjishou</t>
  </si>
  <si>
    <t>钻角犀兽</t>
  </si>
  <si>
    <t>zuanjiaoxishou</t>
  </si>
  <si>
    <t>烈腿蝗</t>
  </si>
  <si>
    <t>lietuihuang</t>
  </si>
  <si>
    <t>['虫', '恶']</t>
  </si>
  <si>
    <t>巨牙鲨</t>
  </si>
  <si>
    <t>juyasha</t>
  </si>
  <si>
    <t>裹蜜虫</t>
  </si>
  <si>
    <t>guomichong</t>
  </si>
  <si>
    <t>花岩怪</t>
  </si>
  <si>
    <t>huayanguai</t>
  </si>
  <si>
    <t>['鬼', '恶']</t>
  </si>
  <si>
    <t>胖甜妮</t>
  </si>
  <si>
    <t>pangtianni</t>
  </si>
  <si>
    <t>诅咒娃娃</t>
  </si>
  <si>
    <t>zuzhouwawa</t>
  </si>
  <si>
    <t>舞天鹅</t>
  </si>
  <si>
    <t>wutiane</t>
  </si>
  <si>
    <t>胖嘟嘟</t>
  </si>
  <si>
    <t>pangdudu</t>
  </si>
  <si>
    <t>冻脊龙</t>
  </si>
  <si>
    <t>dongjilong</t>
  </si>
  <si>
    <t>蜂女王</t>
  </si>
  <si>
    <t>fengnvwang</t>
  </si>
  <si>
    <t>毒刺水母</t>
  </si>
  <si>
    <t>ducishuimu</t>
  </si>
  <si>
    <t>['水', '毒']</t>
  </si>
  <si>
    <t>鲶鱼王</t>
  </si>
  <si>
    <t>nianyuwang</t>
  </si>
  <si>
    <t>长毛猪</t>
  </si>
  <si>
    <t>changmaozhu</t>
  </si>
  <si>
    <t>樱花鱼</t>
  </si>
  <si>
    <t>yinghuayu</t>
  </si>
  <si>
    <t>岩殿居蟹</t>
  </si>
  <si>
    <t>yandianjuxie</t>
  </si>
  <si>
    <t>一家鼠</t>
  </si>
  <si>
    <t>yijiashu</t>
  </si>
  <si>
    <t>风妖精</t>
  </si>
  <si>
    <t>fengyaojing</t>
  </si>
  <si>
    <t>败露球菇</t>
  </si>
  <si>
    <t>bailuqiugu</t>
  </si>
  <si>
    <t>惊角鹿</t>
  </si>
  <si>
    <t>liangjiaolu</t>
  </si>
  <si>
    <t>苹裹龙</t>
  </si>
  <si>
    <t>pingguolong</t>
  </si>
  <si>
    <t>雨翅蛾</t>
  </si>
  <si>
    <t>yuchie</t>
  </si>
  <si>
    <t>鸭嘴火兽</t>
  </si>
  <si>
    <t>yazuihuoshou</t>
  </si>
  <si>
    <t>大嘴雀</t>
  </si>
  <si>
    <t>dazuique</t>
  </si>
  <si>
    <t>吞食兽</t>
  </si>
  <si>
    <t>tunshishou</t>
  </si>
  <si>
    <t>爱管侍</t>
  </si>
  <si>
    <t>aiguanshi</t>
  </si>
  <si>
    <t>['超', '普']</t>
  </si>
  <si>
    <t>飞腿郎</t>
  </si>
  <si>
    <t>feituilang</t>
  </si>
  <si>
    <t>乐天河童</t>
  </si>
  <si>
    <t>letianhetong</t>
  </si>
  <si>
    <t>['水', '草']</t>
  </si>
  <si>
    <t>陆地水母</t>
  </si>
  <si>
    <t>ludishuimu</t>
  </si>
  <si>
    <t>['地', '草']</t>
  </si>
  <si>
    <t>狃拉</t>
  </si>
  <si>
    <t>niula</t>
  </si>
  <si>
    <t>猫鼬探长</t>
  </si>
  <si>
    <t>maoyoutanchang</t>
  </si>
  <si>
    <t>南瓜怪人</t>
  </si>
  <si>
    <t>nanguaguairen</t>
  </si>
  <si>
    <t>噗噗猪</t>
  </si>
  <si>
    <t>pupuzhu</t>
  </si>
  <si>
    <t>巨钳蟹</t>
  </si>
  <si>
    <t>juqianxie</t>
  </si>
  <si>
    <t>古空棘鱼</t>
  </si>
  <si>
    <t>gukongjiyu</t>
  </si>
  <si>
    <t>怒鹦哥</t>
  </si>
  <si>
    <t>nuyingge</t>
  </si>
  <si>
    <t>樱花儿</t>
  </si>
  <si>
    <t>yinghuaer</t>
  </si>
  <si>
    <t>念力土偶</t>
  </si>
  <si>
    <t>nianlituou</t>
  </si>
  <si>
    <t>['地', '超']</t>
  </si>
  <si>
    <t>七夕青鸟</t>
  </si>
  <si>
    <t>qixiqingniao</t>
  </si>
  <si>
    <t>东施喵</t>
  </si>
  <si>
    <t>dongshimiao</t>
  </si>
  <si>
    <t>大嘴蝠</t>
  </si>
  <si>
    <t>dazuifu</t>
  </si>
  <si>
    <t>热带龙</t>
  </si>
  <si>
    <t>redailong</t>
  </si>
  <si>
    <t>['草', '飞']</t>
  </si>
  <si>
    <t>麒麟奇</t>
  </si>
  <si>
    <t>qilinqi</t>
  </si>
  <si>
    <t>阿柏怪</t>
  </si>
  <si>
    <t>abaiguai</t>
  </si>
  <si>
    <t>尖牙笼</t>
  </si>
  <si>
    <t>jianyalong</t>
  </si>
  <si>
    <t>麻花犬</t>
  </si>
  <si>
    <t>mahuaquan</t>
  </si>
  <si>
    <t>梦歌仙人掌</t>
  </si>
  <si>
    <t>menggexianrenzhang</t>
  </si>
  <si>
    <t>冰砌鹅</t>
  </si>
  <si>
    <t>bingqie</t>
  </si>
  <si>
    <t>野蛮鲈鱼</t>
  </si>
  <si>
    <t>yemanluyu</t>
  </si>
  <si>
    <t>雷丘</t>
  </si>
  <si>
    <t>leiqiu</t>
  </si>
  <si>
    <t>['电', '超']</t>
  </si>
  <si>
    <t>巨蔓藤</t>
  </si>
  <si>
    <t>jumanteng</t>
  </si>
  <si>
    <t>摩鲁蛾</t>
  </si>
  <si>
    <t>molue</t>
  </si>
  <si>
    <t>金鱼王</t>
  </si>
  <si>
    <t>jinyuwang</t>
  </si>
  <si>
    <t>海豚侠</t>
  </si>
  <si>
    <t>haitunxia</t>
  </si>
  <si>
    <t>莫鲁贝可</t>
  </si>
  <si>
    <t>molubeike</t>
  </si>
  <si>
    <t>['电', '恶']</t>
  </si>
  <si>
    <t>超坏星</t>
  </si>
  <si>
    <t>chaohuaixing</t>
  </si>
  <si>
    <t>['毒', '水']</t>
  </si>
  <si>
    <t>多丽米亚</t>
  </si>
  <si>
    <t>duolimiya</t>
  </si>
  <si>
    <t>白海狮</t>
  </si>
  <si>
    <t>baihaishi</t>
  </si>
  <si>
    <t>电灯怪</t>
  </si>
  <si>
    <t>diandengguai</t>
  </si>
  <si>
    <t>['水', '电']</t>
  </si>
  <si>
    <t>喷火驼</t>
  </si>
  <si>
    <t>penhuotuo</t>
  </si>
  <si>
    <t>['火', '地']</t>
  </si>
  <si>
    <t>钥圈儿</t>
  </si>
  <si>
    <t>yaoquaner</t>
  </si>
  <si>
    <t>铁面忍者</t>
  </si>
  <si>
    <t>tiemianrenzhe</t>
  </si>
  <si>
    <t>巨翅飞鱼</t>
  </si>
  <si>
    <t>juchifeiyu</t>
  </si>
  <si>
    <t>猎斑鱼</t>
  </si>
  <si>
    <t>liebanyu</t>
  </si>
  <si>
    <t>保母曼波</t>
  </si>
  <si>
    <t>baomumanbo</t>
  </si>
  <si>
    <t>列阵兵</t>
  </si>
  <si>
    <t>liezhenbing</t>
  </si>
  <si>
    <t>饭匙蛇</t>
  </si>
  <si>
    <t>fanchishe</t>
  </si>
  <si>
    <t>魔墙人偶</t>
  </si>
  <si>
    <t>moqiangrenou</t>
  </si>
  <si>
    <t>肋骨海龟</t>
  </si>
  <si>
    <t>leiguhaigui</t>
  </si>
  <si>
    <t>鬼斯通</t>
  </si>
  <si>
    <t>guisitong</t>
  </si>
  <si>
    <t>波士可多拉</t>
  </si>
  <si>
    <t>boshikeduola</t>
  </si>
  <si>
    <t>['钢', '岩']</t>
  </si>
  <si>
    <t>变涩蜥</t>
  </si>
  <si>
    <t>biansexi</t>
  </si>
  <si>
    <t>斧牙龙</t>
  </si>
  <si>
    <t>fuyalong</t>
  </si>
  <si>
    <t>三地鼠</t>
  </si>
  <si>
    <t>sandishu</t>
  </si>
  <si>
    <t>迷唇姐</t>
  </si>
  <si>
    <t>michunjie</t>
  </si>
  <si>
    <t>白蓬蓬</t>
  </si>
  <si>
    <t>baipengpeng</t>
  </si>
  <si>
    <t>大王燕</t>
  </si>
  <si>
    <t>dawangyan</t>
  </si>
  <si>
    <t>腾蹴小将</t>
  </si>
  <si>
    <t>tengcuxiaojiang</t>
  </si>
  <si>
    <t>三海地鼠</t>
  </si>
  <si>
    <t>sanhaidishu</t>
  </si>
  <si>
    <t>铁螯龙虾</t>
  </si>
  <si>
    <t>tieaolongxia</t>
  </si>
  <si>
    <t>喵头目</t>
  </si>
  <si>
    <t>miaotoumu</t>
  </si>
  <si>
    <t>大嘴鸥</t>
  </si>
  <si>
    <t>dazuiou</t>
  </si>
  <si>
    <t>酷豹</t>
  </si>
  <si>
    <t>kubao</t>
  </si>
  <si>
    <t>坚盾剑怪</t>
  </si>
  <si>
    <t>jiandunjianguai</t>
  </si>
  <si>
    <t>毛崖蟹</t>
  </si>
  <si>
    <t>maoyaxie</t>
  </si>
  <si>
    <t>爆焰龟兽</t>
  </si>
  <si>
    <t>baoyanguishou</t>
  </si>
  <si>
    <t>千针鱼</t>
  </si>
  <si>
    <t>qianzhenyu</t>
  </si>
  <si>
    <t>狐大盗</t>
  </si>
  <si>
    <t>hudadao</t>
  </si>
  <si>
    <t>咚咚鼠</t>
  </si>
  <si>
    <t>dongdongshu</t>
  </si>
  <si>
    <t>彩粉蝶</t>
  </si>
  <si>
    <t>caifendie</t>
  </si>
  <si>
    <t>穿山王</t>
  </si>
  <si>
    <t>chuanshanwang</t>
  </si>
  <si>
    <t>['冰', '钢']</t>
  </si>
  <si>
    <t>太乐巴戈斯</t>
  </si>
  <si>
    <t>tailebagesi</t>
  </si>
  <si>
    <t>霓虹鱼</t>
  </si>
  <si>
    <t>nihongyu</t>
  </si>
  <si>
    <t>心蝙蝠</t>
  </si>
  <si>
    <t>xinbianfu</t>
  </si>
  <si>
    <t>差不多娃娃</t>
  </si>
  <si>
    <t>chabuduowawa</t>
  </si>
  <si>
    <t>豪力</t>
  </si>
  <si>
    <t>haoli</t>
  </si>
  <si>
    <t>魔灵珊瑚</t>
  </si>
  <si>
    <t>molingshanhu</t>
  </si>
  <si>
    <t>派拉斯特</t>
  </si>
  <si>
    <t>pailasite</t>
  </si>
  <si>
    <t>双弹瓦斯</t>
  </si>
  <si>
    <t>shuangdanwasi</t>
  </si>
  <si>
    <t>过动猿</t>
  </si>
  <si>
    <t>guodongyuan</t>
  </si>
  <si>
    <t>电萤虫</t>
  </si>
  <si>
    <t>dianyingchong</t>
  </si>
  <si>
    <t>甜甜萤</t>
  </si>
  <si>
    <t>tiantianying</t>
  </si>
  <si>
    <t>啪嚓海胆</t>
  </si>
  <si>
    <t>pacahaidan</t>
  </si>
  <si>
    <t>沼王</t>
  </si>
  <si>
    <t>zhaowang</t>
  </si>
  <si>
    <t>土王</t>
  </si>
  <si>
    <t>tuwang</t>
  </si>
  <si>
    <t>胖可丁</t>
  </si>
  <si>
    <t>pangkeding</t>
  </si>
  <si>
    <t>['普', '妖']</t>
  </si>
  <si>
    <t>直冲熊</t>
  </si>
  <si>
    <t>zhichongxiong</t>
  </si>
  <si>
    <t>彷徨夜灵</t>
  </si>
  <si>
    <t>panghuangyeling</t>
  </si>
  <si>
    <t>大尾狸</t>
  </si>
  <si>
    <t>daweili</t>
  </si>
  <si>
    <t>['普', '水']</t>
  </si>
  <si>
    <t>拳海参</t>
  </si>
  <si>
    <t>quanhaican</t>
  </si>
  <si>
    <t>小碎钻</t>
  </si>
  <si>
    <t>xiaosuizuan</t>
  </si>
  <si>
    <t>猫头夜鹰</t>
  </si>
  <si>
    <t>maotouyeying</t>
  </si>
  <si>
    <t>步哨鼠</t>
  </si>
  <si>
    <t>bushaoshu</t>
  </si>
  <si>
    <t>护城龙</t>
  </si>
  <si>
    <t>huchenglong</t>
  </si>
  <si>
    <t>勇基拉</t>
  </si>
  <si>
    <t>yongjila</t>
  </si>
  <si>
    <t>冰岩怪</t>
  </si>
  <si>
    <t>bingyanguai</t>
  </si>
  <si>
    <t>['冰', '岩']</t>
  </si>
  <si>
    <t>炒炒猪</t>
  </si>
  <si>
    <t>chaochaozhu</t>
  </si>
  <si>
    <t>尖牙陆鲨</t>
  </si>
  <si>
    <t>jianyalusha</t>
  </si>
  <si>
    <t>大尾立</t>
  </si>
  <si>
    <t>双首暴龙</t>
  </si>
  <si>
    <t>shuangshoubaolong</t>
  </si>
  <si>
    <t>大狼犬</t>
  </si>
  <si>
    <t>dalangquan</t>
  </si>
  <si>
    <t>引梦貘人</t>
  </si>
  <si>
    <t>yinmengmoren</t>
  </si>
  <si>
    <t>猫老大</t>
  </si>
  <si>
    <t>maolaoda</t>
  </si>
  <si>
    <t>啪咚猴</t>
  </si>
  <si>
    <t>padonghou</t>
  </si>
  <si>
    <t>齿轮组</t>
  </si>
  <si>
    <t>chilunzu</t>
  </si>
  <si>
    <t>拉达</t>
  </si>
  <si>
    <t>lada</t>
  </si>
  <si>
    <t>聒噪鸟</t>
  </si>
  <si>
    <t>guazaoniao</t>
  </si>
  <si>
    <t>梦妖</t>
  </si>
  <si>
    <t>mengyao</t>
  </si>
  <si>
    <t>多龙奇</t>
  </si>
  <si>
    <t>duolongqi</t>
  </si>
  <si>
    <t>树才怪</t>
  </si>
  <si>
    <t>shucaiguai</t>
  </si>
  <si>
    <t>熔岩蜗牛</t>
  </si>
  <si>
    <t>rongyanguaniu</t>
  </si>
  <si>
    <t>灯罩夜菇</t>
  </si>
  <si>
    <t>dengzhaoyegu</t>
  </si>
  <si>
    <t>古月鸟</t>
  </si>
  <si>
    <t>guyueniao</t>
  </si>
  <si>
    <t>['飞', '水']</t>
  </si>
  <si>
    <t>盔甲鸟</t>
  </si>
  <si>
    <t>kuijianiao</t>
  </si>
  <si>
    <t>阿利多斯</t>
  </si>
  <si>
    <t>aliduosi</t>
  </si>
  <si>
    <t>滴蛛霸</t>
  </si>
  <si>
    <t>dizhuba</t>
  </si>
  <si>
    <t>['水', '虫']</t>
  </si>
  <si>
    <t>玛力露丽</t>
  </si>
  <si>
    <t>maliluli</t>
  </si>
  <si>
    <t>沼跃鱼</t>
  </si>
  <si>
    <t>zhaoyueyu</t>
  </si>
  <si>
    <t>海魔狮</t>
  </si>
  <si>
    <t>haimoshi</t>
  </si>
  <si>
    <t>沙基拉斯</t>
  </si>
  <si>
    <t>shajilasi</t>
  </si>
  <si>
    <t>电飞鼠</t>
  </si>
  <si>
    <t>dianfeishu</t>
  </si>
  <si>
    <t>天蝎</t>
  </si>
  <si>
    <t>tianhe</t>
  </si>
  <si>
    <t>铁骨土人</t>
  </si>
  <si>
    <t>tieguturen</t>
  </si>
  <si>
    <t>蒂蕾喵</t>
  </si>
  <si>
    <t>dileimiao</t>
  </si>
  <si>
    <t>哈克龙</t>
  </si>
  <si>
    <t>hakelong</t>
  </si>
  <si>
    <t>双卵细胞球</t>
  </si>
  <si>
    <t>shuangluanxibaoqiu</t>
  </si>
  <si>
    <t>操陷蛛</t>
  </si>
  <si>
    <t>caoxianzhu</t>
  </si>
  <si>
    <t>结草贵妇</t>
  </si>
  <si>
    <t>jiecaoguifu</t>
  </si>
  <si>
    <t>花漾海狮</t>
  </si>
  <si>
    <t>huayanghaishi</t>
  </si>
  <si>
    <t>树林龟</t>
  </si>
  <si>
    <t>shulingui</t>
  </si>
  <si>
    <t>向日花怪</t>
  </si>
  <si>
    <t>xiangrihuaguai</t>
  </si>
  <si>
    <t>炙烫鳄</t>
  </si>
  <si>
    <t>zhitange</t>
  </si>
  <si>
    <t>长尾火狐</t>
  </si>
  <si>
    <t>changweihuohu</t>
  </si>
  <si>
    <t>毽子棉</t>
  </si>
  <si>
    <t>jianzimian</t>
  </si>
  <si>
    <t>嘎啦嘎啦</t>
  </si>
  <si>
    <t>galagala</t>
  </si>
  <si>
    <t>炎热喵</t>
  </si>
  <si>
    <t>yanremiao</t>
  </si>
  <si>
    <t>呱头蛙</t>
  </si>
  <si>
    <t>gutouwa</t>
  </si>
  <si>
    <t>波克基古</t>
  </si>
  <si>
    <t>bokejigu</t>
  </si>
  <si>
    <t>投羽枭</t>
  </si>
  <si>
    <t>touyuxiao</t>
  </si>
  <si>
    <t>始祖小鸟</t>
  </si>
  <si>
    <t>shizuxiaoniao</t>
  </si>
  <si>
    <t>小陨星</t>
  </si>
  <si>
    <t>xiaoyunxing</t>
  </si>
  <si>
    <t>涌跃鸭</t>
  </si>
  <si>
    <t>yongyueya</t>
  </si>
  <si>
    <t>小火马</t>
  </si>
  <si>
    <t>xiaohuoma</t>
  </si>
  <si>
    <t>土龙弟弟</t>
  </si>
  <si>
    <t>tulongdidi</t>
  </si>
  <si>
    <t>双刃丸</t>
  </si>
  <si>
    <t>shuangrenwan</t>
  </si>
  <si>
    <t>太阳珊瑚</t>
  </si>
  <si>
    <t>taiyangshanhu</t>
  </si>
  <si>
    <t>绅士蛾</t>
  </si>
  <si>
    <t>shenshie</t>
  </si>
  <si>
    <t>变隐龙</t>
  </si>
  <si>
    <t>bianyinlong</t>
  </si>
  <si>
    <t>掘地兔</t>
  </si>
  <si>
    <t>jueditu</t>
  </si>
  <si>
    <t>['普', '地']</t>
  </si>
  <si>
    <t>泥驴仔</t>
  </si>
  <si>
    <t>nilvzi</t>
  </si>
  <si>
    <t>海刺龙</t>
  </si>
  <si>
    <t>haicilong</t>
  </si>
  <si>
    <t>灯火幽灵</t>
  </si>
  <si>
    <t>denghuoyouling</t>
  </si>
  <si>
    <t>毒贝比</t>
  </si>
  <si>
    <t>dubeibi</t>
  </si>
  <si>
    <t>飘浮泡泡</t>
  </si>
  <si>
    <t>piaofupaopao</t>
  </si>
  <si>
    <t>金属怪</t>
  </si>
  <si>
    <t>jinshuguai</t>
  </si>
  <si>
    <t>多边兽</t>
  </si>
  <si>
    <t>duobianshou</t>
  </si>
  <si>
    <t>佛烈托斯</t>
  </si>
  <si>
    <t>folietuosi</t>
  </si>
  <si>
    <t>狩猎凤蝶</t>
  </si>
  <si>
    <t>shouliefengdie</t>
  </si>
  <si>
    <t>麻麻鳗</t>
  </si>
  <si>
    <t>mamaman</t>
  </si>
  <si>
    <t>煤炭龟</t>
  </si>
  <si>
    <t>meitangui</t>
  </si>
  <si>
    <t>大钢蛇</t>
  </si>
  <si>
    <t>dagangshe</t>
  </si>
  <si>
    <t>['钢', '地']</t>
  </si>
  <si>
    <t>火恐龙</t>
  </si>
  <si>
    <t>huokonglong</t>
  </si>
  <si>
    <t>哈约克</t>
  </si>
  <si>
    <t>hayueke</t>
  </si>
  <si>
    <t>火岩鼠</t>
  </si>
  <si>
    <t>huoyanshu</t>
  </si>
  <si>
    <t>音箱蟀</t>
  </si>
  <si>
    <t>yinxiangshuai</t>
  </si>
  <si>
    <t>巨石丁</t>
  </si>
  <si>
    <t>jushiding</t>
  </si>
  <si>
    <t>波皇子</t>
  </si>
  <si>
    <t>bohuangzi</t>
  </si>
  <si>
    <t>臭臭花</t>
  </si>
  <si>
    <t>chouchouhua</t>
  </si>
  <si>
    <t>拖拖蚓</t>
  </si>
  <si>
    <t>tuotuoyin</t>
  </si>
  <si>
    <t>小卡比兽</t>
  </si>
  <si>
    <t>xiaoqiabishou</t>
  </si>
  <si>
    <t>虫电宝</t>
  </si>
  <si>
    <t>chongdianbao</t>
  </si>
  <si>
    <t>森林蜥蜴</t>
  </si>
  <si>
    <t>senlinxiyi</t>
  </si>
  <si>
    <t>熊徒弟</t>
  </si>
  <si>
    <t>xiongtudi</t>
  </si>
  <si>
    <t>负电拍拍</t>
  </si>
  <si>
    <t>fudianpaipai</t>
  </si>
  <si>
    <t>正电拍拍</t>
  </si>
  <si>
    <t>zhengdianpaipai</t>
  </si>
  <si>
    <t>黑暗鸦</t>
  </si>
  <si>
    <t>heianya</t>
  </si>
  <si>
    <t>巴大蝶</t>
  </si>
  <si>
    <t>badadie</t>
  </si>
  <si>
    <t>蓝鳄</t>
  </si>
  <si>
    <t>lane</t>
  </si>
  <si>
    <t>妙蛙草</t>
  </si>
  <si>
    <t>miaowacao</t>
  </si>
  <si>
    <t>猛火猴</t>
  </si>
  <si>
    <t>menghuohou</t>
  </si>
  <si>
    <t>鳞甲龙</t>
  </si>
  <si>
    <t>linjialong</t>
  </si>
  <si>
    <t>青藤蛇</t>
  </si>
  <si>
    <t>qingtengshe</t>
  </si>
  <si>
    <t>蜻蜻蜓</t>
  </si>
  <si>
    <t>qingqingting</t>
  </si>
  <si>
    <t>提布莉姆</t>
  </si>
  <si>
    <t>tibulimu</t>
  </si>
  <si>
    <t>太古羽虫</t>
  </si>
  <si>
    <t>taiguyuchong</t>
  </si>
  <si>
    <t>哥德小童</t>
  </si>
  <si>
    <t>gedexiaotong</t>
  </si>
  <si>
    <t>大舌头</t>
  </si>
  <si>
    <t>dashetou</t>
  </si>
  <si>
    <t>力壮鸡</t>
  </si>
  <si>
    <t>lizhuangji</t>
  </si>
  <si>
    <t>优雅猫</t>
  </si>
  <si>
    <t>youyamao</t>
  </si>
  <si>
    <t>月桂叶</t>
  </si>
  <si>
    <t>yueguiye</t>
  </si>
  <si>
    <t>卡咪龟</t>
  </si>
  <si>
    <t>qiamigui</t>
  </si>
  <si>
    <t>双剑鞘</t>
  </si>
  <si>
    <t>shuangjianqiao</t>
  </si>
  <si>
    <t>甲壳龙</t>
  </si>
  <si>
    <t>jiakelong</t>
  </si>
  <si>
    <t>头盖龙</t>
  </si>
  <si>
    <t>tougailong</t>
  </si>
  <si>
    <t>大葱鸭</t>
  </si>
  <si>
    <t>dacongya</t>
  </si>
  <si>
    <t>黏美儿</t>
  </si>
  <si>
    <t>nianmeier</t>
  </si>
  <si>
    <t>喇叭啄鸟</t>
  </si>
  <si>
    <t>labazhuoniao</t>
  </si>
  <si>
    <t>大针蜂</t>
  </si>
  <si>
    <t>dazhenfeng</t>
  </si>
  <si>
    <t>火箭雀</t>
  </si>
  <si>
    <t>huojianque</t>
  </si>
  <si>
    <t>多多冰</t>
  </si>
  <si>
    <t>duoduobing</t>
  </si>
  <si>
    <t>蔓藤怪</t>
  </si>
  <si>
    <t>mantengguai</t>
  </si>
  <si>
    <t>毒蔷薇</t>
  </si>
  <si>
    <t>duqiangwei</t>
  </si>
  <si>
    <t>刺甲贝</t>
  </si>
  <si>
    <t>cijiabei</t>
  </si>
  <si>
    <t>毛头小鹰</t>
  </si>
  <si>
    <t>maotouxiaoying</t>
  </si>
  <si>
    <t>长尾怪手</t>
  </si>
  <si>
    <t>changweiguaishou</t>
  </si>
  <si>
    <t>燃烧虫</t>
  </si>
  <si>
    <t>ranshaochong</t>
  </si>
  <si>
    <t>大炭车</t>
  </si>
  <si>
    <t>datanche</t>
  </si>
  <si>
    <t>小狮狮</t>
  </si>
  <si>
    <t>xiaoshishi</t>
  </si>
  <si>
    <t>蚊香君</t>
  </si>
  <si>
    <t>wenxiangjun</t>
  </si>
  <si>
    <t>胖胖哈力</t>
  </si>
  <si>
    <t>pangpanghali</t>
  </si>
  <si>
    <t>蓝鸦</t>
  </si>
  <si>
    <t>lanya</t>
  </si>
  <si>
    <t>吼吼鲸</t>
  </si>
  <si>
    <t>houhoujing</t>
  </si>
  <si>
    <t>茸茸羊</t>
  </si>
  <si>
    <t>rongrongyang</t>
  </si>
  <si>
    <t>混混鳄</t>
  </si>
  <si>
    <t>hunhune</t>
  </si>
  <si>
    <t>勒克猫</t>
  </si>
  <si>
    <t>lekemao</t>
  </si>
  <si>
    <t>口呆花</t>
  </si>
  <si>
    <t>koudaihua</t>
  </si>
  <si>
    <t>滑滑小子</t>
  </si>
  <si>
    <t>huahuaxiaozi</t>
  </si>
  <si>
    <t>火红不倒翁</t>
  </si>
  <si>
    <t>huohongbudaoweng</t>
  </si>
  <si>
    <t>晶光芽</t>
  </si>
  <si>
    <t>jingguangya</t>
  </si>
  <si>
    <t>蓝蟾蜍</t>
  </si>
  <si>
    <t>lanchanchu</t>
  </si>
  <si>
    <t>尼多力诺</t>
  </si>
  <si>
    <t>niduolinuo</t>
  </si>
  <si>
    <t>宝包茧</t>
  </si>
  <si>
    <t>baobaochong</t>
  </si>
  <si>
    <t>果然翁</t>
  </si>
  <si>
    <t>guoranweng</t>
  </si>
  <si>
    <t>勾魂眼</t>
  </si>
  <si>
    <t>gouhunyan</t>
  </si>
  <si>
    <t>['恶', '鬼']</t>
  </si>
  <si>
    <t>触手百合</t>
  </si>
  <si>
    <t>hongshoubaihe</t>
  </si>
  <si>
    <t>可多拉</t>
  </si>
  <si>
    <t>keduola</t>
  </si>
  <si>
    <t>大嘴娃</t>
  </si>
  <si>
    <t>dazuiwa</t>
  </si>
  <si>
    <t>地幔岩</t>
  </si>
  <si>
    <t>dimanyan</t>
  </si>
  <si>
    <t>臭泥</t>
  </si>
  <si>
    <t>chouni</t>
  </si>
  <si>
    <t>布土拨</t>
  </si>
  <si>
    <t>butubo</t>
  </si>
  <si>
    <t>功夫鼬</t>
  </si>
  <si>
    <t>gongfuyou</t>
  </si>
  <si>
    <t>螺钉地鼠</t>
  </si>
  <si>
    <t>luodingdishu</t>
  </si>
  <si>
    <t>诈唬魔</t>
  </si>
  <si>
    <t>zhahumo</t>
  </si>
  <si>
    <t>帕奇利兹</t>
  </si>
  <si>
    <t>paqilizi</t>
  </si>
  <si>
    <t>幸福蛋</t>
  </si>
  <si>
    <t>xingfudan</t>
  </si>
  <si>
    <t>铜象</t>
  </si>
  <si>
    <t>tongxiang</t>
  </si>
  <si>
    <t>童偶熊</t>
  </si>
  <si>
    <t>tongouxiong</t>
  </si>
  <si>
    <t>偶叫獒</t>
  </si>
  <si>
    <t>oujiaoao</t>
  </si>
  <si>
    <t>顽皮熊猫</t>
  </si>
  <si>
    <t>wanpixiongmao</t>
  </si>
  <si>
    <t>秃鹰丫头</t>
  </si>
  <si>
    <t>tuyingyatou</t>
  </si>
  <si>
    <t>小灰怪</t>
  </si>
  <si>
    <t>xiaohuiguai</t>
  </si>
  <si>
    <t>宝宝暴龙</t>
  </si>
  <si>
    <t>baobaobaolong</t>
  </si>
  <si>
    <t>海星星</t>
  </si>
  <si>
    <t>haixingxing</t>
  </si>
  <si>
    <t>姆克鸟</t>
  </si>
  <si>
    <t>mukeniao</t>
  </si>
  <si>
    <t>奥利纽</t>
  </si>
  <si>
    <t>aoliniu</t>
  </si>
  <si>
    <t>索财灵</t>
  </si>
  <si>
    <t>suocailing</t>
  </si>
  <si>
    <t>走鲸</t>
  </si>
  <si>
    <t>zoujing</t>
  </si>
  <si>
    <t>妙喵</t>
  </si>
  <si>
    <t>miaomiao</t>
  </si>
  <si>
    <t>好胜蟹</t>
  </si>
  <si>
    <t>haoshengxie</t>
  </si>
  <si>
    <t>粉香香</t>
  </si>
  <si>
    <t>fenxiangxiang</t>
  </si>
  <si>
    <t>隆隆石</t>
  </si>
  <si>
    <t>longlongshi</t>
  </si>
  <si>
    <t>卷卷耳</t>
  </si>
  <si>
    <t>juanjuaner</t>
  </si>
  <si>
    <t>咕咕鸽</t>
  </si>
  <si>
    <t>guguge</t>
  </si>
  <si>
    <t>鬼斯</t>
  </si>
  <si>
    <t>guisi</t>
  </si>
  <si>
    <t>尼多娜</t>
  </si>
  <si>
    <t>niduonuo</t>
  </si>
  <si>
    <t>熊宝宝</t>
  </si>
  <si>
    <t>xiongbaobao</t>
  </si>
  <si>
    <t>冰雪龙</t>
  </si>
  <si>
    <t>bingxuelong</t>
  </si>
  <si>
    <t>超音波幼虫</t>
  </si>
  <si>
    <t>chaoyinboyouchong</t>
  </si>
  <si>
    <t>晃晃斑</t>
  </si>
  <si>
    <t>huanghuangban</t>
  </si>
  <si>
    <t>巧锻匠</t>
  </si>
  <si>
    <t>qiaoduanjiang</t>
  </si>
  <si>
    <t>毒粉蛾</t>
  </si>
  <si>
    <t>dufene</t>
  </si>
  <si>
    <t>吼爆弹</t>
  </si>
  <si>
    <t>houbaodan</t>
  </si>
  <si>
    <t>凉脊龙</t>
  </si>
  <si>
    <t>liangjilong</t>
  </si>
  <si>
    <t>霹雳电球</t>
  </si>
  <si>
    <t>pilidianqiu</t>
  </si>
  <si>
    <t>四季鹿</t>
  </si>
  <si>
    <t>sijilu</t>
  </si>
  <si>
    <t>比比鸟</t>
  </si>
  <si>
    <t>bibiniao</t>
  </si>
  <si>
    <t>鸭嘴宝宝</t>
  </si>
  <si>
    <t>yazuibaobao</t>
  </si>
  <si>
    <t>小磁怪</t>
  </si>
  <si>
    <t>xiaociguai</t>
  </si>
  <si>
    <t>电击怪</t>
  </si>
  <si>
    <t>dianjiguai</t>
  </si>
  <si>
    <t>安瓢虫</t>
  </si>
  <si>
    <t>anpiaochong</t>
  </si>
  <si>
    <t>菊石兽</t>
  </si>
  <si>
    <t>jushishou</t>
  </si>
  <si>
    <t>凯西</t>
  </si>
  <si>
    <t>kaixi</t>
  </si>
  <si>
    <t>盐石垒</t>
  </si>
  <si>
    <t>yanshilei</t>
  </si>
  <si>
    <t>长鼻叶</t>
  </si>
  <si>
    <t>changbiye</t>
  </si>
  <si>
    <t>大颚蚁</t>
  </si>
  <si>
    <t>daeyi</t>
  </si>
  <si>
    <t>花叶蒂</t>
  </si>
  <si>
    <t>huayedi</t>
  </si>
  <si>
    <t>牙牙</t>
  </si>
  <si>
    <t>yaya</t>
  </si>
  <si>
    <t>驹刀小兵</t>
  </si>
  <si>
    <t>judaoxiaobing</t>
  </si>
  <si>
    <t>盖盖虫</t>
  </si>
  <si>
    <t>gaigaichong</t>
  </si>
  <si>
    <t>嘟嘟</t>
  </si>
  <si>
    <t>dudu</t>
  </si>
  <si>
    <t>夜盗火蜥</t>
  </si>
  <si>
    <t>yedaohuoxi</t>
  </si>
  <si>
    <t>卡蒂狗</t>
  </si>
  <si>
    <t>qiadigou</t>
  </si>
  <si>
    <t>泥偶小人</t>
  </si>
  <si>
    <t>niouxiaoren</t>
  </si>
  <si>
    <t>车轮球</t>
  </si>
  <si>
    <t>chelunqiu</t>
  </si>
  <si>
    <t>坐骑小羊</t>
  </si>
  <si>
    <t>zuoqixiaoyang</t>
  </si>
  <si>
    <t>臭鼬噗</t>
  </si>
  <si>
    <t>chouyoupu</t>
  </si>
  <si>
    <t>单卵细胞球</t>
  </si>
  <si>
    <t>danluanxibaoqiu</t>
  </si>
  <si>
    <t>绵绵泡芙</t>
  </si>
  <si>
    <t>mianmianpaofu</t>
  </si>
  <si>
    <t>飘飘球</t>
  </si>
  <si>
    <t>piaopiaoqiu</t>
  </si>
  <si>
    <t>信使鸟</t>
  </si>
  <si>
    <t>xinshiniao</t>
  </si>
  <si>
    <t>['冰', '飞']</t>
  </si>
  <si>
    <t>科斯莫姆</t>
  </si>
  <si>
    <t>kesimomu</t>
  </si>
  <si>
    <t>天然雀</t>
  </si>
  <si>
    <t>tianranque</t>
  </si>
  <si>
    <t>角金鱼</t>
  </si>
  <si>
    <t>jiaojinyu</t>
  </si>
  <si>
    <t>索罗亚</t>
  </si>
  <si>
    <t>suoluoya</t>
  </si>
  <si>
    <t>南瓜精</t>
  </si>
  <si>
    <t>nanguajing</t>
  </si>
  <si>
    <t>天罩虫</t>
  </si>
  <si>
    <t>tianzhaochong</t>
  </si>
  <si>
    <t>草苗龟</t>
  </si>
  <si>
    <t>caomiaogui</t>
  </si>
  <si>
    <t>走路草</t>
  </si>
  <si>
    <t>zoulucao</t>
  </si>
  <si>
    <t>炎兔儿</t>
  </si>
  <si>
    <t>yantuer</t>
  </si>
  <si>
    <t>种子铁球</t>
  </si>
  <si>
    <t>zhongzitieqiu</t>
  </si>
  <si>
    <t>猴怪</t>
  </si>
  <si>
    <t>houguai</t>
  </si>
  <si>
    <t>泪眼蜥</t>
  </si>
  <si>
    <t>leiyanxi</t>
  </si>
  <si>
    <t>搬运小匠</t>
  </si>
  <si>
    <t>banyunxiaojiang</t>
  </si>
  <si>
    <t>食梦梦</t>
  </si>
  <si>
    <t>shimengmeng</t>
  </si>
  <si>
    <t>破破袋</t>
  </si>
  <si>
    <t>popodai</t>
  </si>
  <si>
    <t>滚滚蝙蝠</t>
  </si>
  <si>
    <t>gungunbianfu</t>
  </si>
  <si>
    <t>泳圈鼬</t>
  </si>
  <si>
    <t>yongquanyou</t>
  </si>
  <si>
    <t>铁臂枪虾</t>
  </si>
  <si>
    <t>tiebiqiangxia</t>
  </si>
  <si>
    <t>未知图腾</t>
  </si>
  <si>
    <t>weizhituteng</t>
  </si>
  <si>
    <t>莲帽小童</t>
  </si>
  <si>
    <t>lianmaoxiaotong</t>
  </si>
  <si>
    <t>沙河马</t>
  </si>
  <si>
    <t>shahema</t>
  </si>
  <si>
    <t>呆呆兽</t>
  </si>
  <si>
    <t>daidaishou</t>
  </si>
  <si>
    <t>可达鸭</t>
  </si>
  <si>
    <t>kedaya</t>
  </si>
  <si>
    <t>腕力</t>
  </si>
  <si>
    <t>wanli</t>
  </si>
  <si>
    <t>球球海狮</t>
  </si>
  <si>
    <t>qiuqiuhaishi</t>
  </si>
  <si>
    <t>水跃鱼</t>
  </si>
  <si>
    <t>shuiyueyu</t>
  </si>
  <si>
    <t>小小象</t>
  </si>
  <si>
    <t>xiaoxiaoxiang</t>
  </si>
  <si>
    <t>圆陆鲨</t>
  </si>
  <si>
    <t>yuanlusha</t>
  </si>
  <si>
    <t>布鲁</t>
  </si>
  <si>
    <t>bulu</t>
  </si>
  <si>
    <t>刺球仙人掌</t>
  </si>
  <si>
    <t>ciqiuxianrenzhang</t>
  </si>
  <si>
    <t>原盖海龟</t>
  </si>
  <si>
    <t>yuangaihaigui</t>
  </si>
  <si>
    <t>灯笼鱼</t>
  </si>
  <si>
    <t>denglongyu</t>
  </si>
  <si>
    <t>电电虫</t>
  </si>
  <si>
    <t>diandianchong</t>
  </si>
  <si>
    <t>独角犀牛</t>
  </si>
  <si>
    <t>dujiaoxiniu</t>
  </si>
  <si>
    <t>跳跳猪</t>
  </si>
  <si>
    <t>tiaotiaozhu</t>
  </si>
  <si>
    <t>皮皮</t>
  </si>
  <si>
    <t>pipi</t>
  </si>
  <si>
    <t>暖暖猪</t>
  </si>
  <si>
    <t>nuannuanzhu</t>
  </si>
  <si>
    <t>雪笠怪</t>
  </si>
  <si>
    <t>xueliguai</t>
  </si>
  <si>
    <t>化石盔</t>
  </si>
  <si>
    <t>huashikui</t>
  </si>
  <si>
    <t>轻飘飘</t>
  </si>
  <si>
    <t>qingpiaopiao</t>
  </si>
  <si>
    <t>无壳海兔</t>
  </si>
  <si>
    <t>wukehaitu</t>
  </si>
  <si>
    <t>垃垃藻</t>
  </si>
  <si>
    <t>lalazao</t>
  </si>
  <si>
    <t>黑眼鳄</t>
  </si>
  <si>
    <t>heiyane</t>
  </si>
  <si>
    <t>盆才怪</t>
  </si>
  <si>
    <t>pencaiguai</t>
  </si>
  <si>
    <t>爱心鱼</t>
  </si>
  <si>
    <t>aixinyu</t>
  </si>
  <si>
    <t>戴鲁比</t>
  </si>
  <si>
    <t>dailubi</t>
  </si>
  <si>
    <t>珍珠贝</t>
  </si>
  <si>
    <t>zhenzhubei</t>
  </si>
  <si>
    <t>火斑喵</t>
  </si>
  <si>
    <t>huobanmiao</t>
  </si>
  <si>
    <t>皮卡丘</t>
  </si>
  <si>
    <t>piqiaqiu</t>
  </si>
  <si>
    <t>波加曼</t>
  </si>
  <si>
    <t>bojiaman</t>
  </si>
  <si>
    <t>敲音猴</t>
  </si>
  <si>
    <t>qiaoyinhou</t>
  </si>
  <si>
    <t>烛光灵</t>
  </si>
  <si>
    <t>zhuguangling</t>
  </si>
  <si>
    <t>木木枭</t>
  </si>
  <si>
    <t>mumuxiao</t>
  </si>
  <si>
    <t>润水鸭</t>
  </si>
  <si>
    <t>runshuiya</t>
  </si>
  <si>
    <t>毽子花</t>
  </si>
  <si>
    <t>jianzihua</t>
  </si>
  <si>
    <t>荧光鱼</t>
  </si>
  <si>
    <t>yingguangyu</t>
  </si>
  <si>
    <t>拳拳蛸</t>
  </si>
  <si>
    <t>quanquanshao</t>
  </si>
  <si>
    <t>单首龙</t>
  </si>
  <si>
    <t>danshoulong</t>
  </si>
  <si>
    <t>魅力喵</t>
  </si>
  <si>
    <t>meilimiao</t>
  </si>
  <si>
    <t>来悲茶</t>
  </si>
  <si>
    <t>laibeicha</t>
  </si>
  <si>
    <t>斯魔茶</t>
  </si>
  <si>
    <t>simocha</t>
  </si>
  <si>
    <t>幼基拉斯</t>
  </si>
  <si>
    <t>youjilasi</t>
  </si>
  <si>
    <t>伊布</t>
  </si>
  <si>
    <t>yibu</t>
  </si>
  <si>
    <t>墓仔狗</t>
  </si>
  <si>
    <t>muzigou</t>
  </si>
  <si>
    <t>铃铛响</t>
  </si>
  <si>
    <t>lingdangxiang</t>
  </si>
  <si>
    <t>噗隆隆</t>
  </si>
  <si>
    <t>pulonglong</t>
  </si>
  <si>
    <t>小锯鳄</t>
  </si>
  <si>
    <t>xiaojue</t>
  </si>
  <si>
    <t>妙蛙种子</t>
  </si>
  <si>
    <t>miaowazhongzi</t>
  </si>
  <si>
    <t>呱呱泡蛙</t>
  </si>
  <si>
    <t>gugupaowa</t>
  </si>
  <si>
    <t>百合根娃娃</t>
  </si>
  <si>
    <t>baihegenwawa</t>
  </si>
  <si>
    <t>利欧路</t>
  </si>
  <si>
    <t>lioulu</t>
  </si>
  <si>
    <t>毛球</t>
  </si>
  <si>
    <t>maoqiu</t>
  </si>
  <si>
    <t>蚊香蝌蚪</t>
  </si>
  <si>
    <t>wenxiangkedou</t>
  </si>
  <si>
    <t>狗仔包</t>
  </si>
  <si>
    <t>gouzibao</t>
  </si>
  <si>
    <t>萌虻</t>
  </si>
  <si>
    <t>mengmeng</t>
  </si>
  <si>
    <t>海豹球</t>
  </si>
  <si>
    <t>haibaoqiu</t>
  </si>
  <si>
    <t>水水獭</t>
  </si>
  <si>
    <t>shuishuita</t>
  </si>
  <si>
    <t>朝北鼻</t>
  </si>
  <si>
    <t>zhaobeibi</t>
  </si>
  <si>
    <t>滋汁鼹</t>
  </si>
  <si>
    <t>zizhiyan</t>
  </si>
  <si>
    <t>小木灵</t>
  </si>
  <si>
    <t>xiaomuling</t>
  </si>
  <si>
    <t>沙丘娃</t>
  </si>
  <si>
    <t>shaqiuwa</t>
  </si>
  <si>
    <t>菊草叶</t>
  </si>
  <si>
    <t>jucaoye</t>
  </si>
  <si>
    <t>落雷兽</t>
  </si>
  <si>
    <t>luoleishou</t>
  </si>
  <si>
    <t>新叶喵</t>
  </si>
  <si>
    <t>xinyemiao</t>
  </si>
  <si>
    <t>小球飞鱼</t>
  </si>
  <si>
    <t>xiaoqiufeiyu</t>
  </si>
  <si>
    <t>花椰猴</t>
  </si>
  <si>
    <t>huayehou</t>
  </si>
  <si>
    <t>爆香猴</t>
  </si>
  <si>
    <t>baoxianghou</t>
  </si>
  <si>
    <t>冷水猴</t>
  </si>
  <si>
    <t>lengshuihou</t>
  </si>
  <si>
    <t>一对鼠</t>
  </si>
  <si>
    <t>yiduishu</t>
  </si>
  <si>
    <t>利牙鱼</t>
  </si>
  <si>
    <t>liyayu</t>
  </si>
  <si>
    <t>烧火蚣</t>
  </si>
  <si>
    <t>shaohuogong</t>
  </si>
  <si>
    <t>沙包蛇</t>
  </si>
  <si>
    <t>shabaoshe</t>
  </si>
  <si>
    <t>蛋蛋</t>
  </si>
  <si>
    <t>dandan</t>
  </si>
  <si>
    <t>派拉斯</t>
  </si>
  <si>
    <t>pailasi</t>
  </si>
  <si>
    <t>喷嚏熊</t>
  </si>
  <si>
    <t>pentixiong</t>
  </si>
  <si>
    <t>杰尼龟</t>
  </si>
  <si>
    <t>jienigui</t>
  </si>
  <si>
    <t>虫宝包</t>
  </si>
  <si>
    <t>chongbaobao</t>
  </si>
  <si>
    <t>岩狗狗</t>
  </si>
  <si>
    <t>yangougou</t>
  </si>
  <si>
    <t>钳尾蝎</t>
  </si>
  <si>
    <t>qianweihe</t>
  </si>
  <si>
    <t>['毒', '虫']</t>
  </si>
  <si>
    <t>小火龙</t>
  </si>
  <si>
    <t>xiaohuolong</t>
  </si>
  <si>
    <t>呆火鳄</t>
  </si>
  <si>
    <t>daihuoe</t>
  </si>
  <si>
    <t>木守宫</t>
  </si>
  <si>
    <t>mushougong</t>
  </si>
  <si>
    <t>火球鼠</t>
  </si>
  <si>
    <t>huoqiushu</t>
  </si>
  <si>
    <t>泡沫栗鼠</t>
  </si>
  <si>
    <t>paomolishu</t>
  </si>
  <si>
    <t>波普海豚</t>
  </si>
  <si>
    <t>bopuhaitun</t>
  </si>
  <si>
    <t>小海狮</t>
  </si>
  <si>
    <t>xiaohaishi</t>
  </si>
  <si>
    <t>大钳蟹</t>
  </si>
  <si>
    <t>daqianxie</t>
  </si>
  <si>
    <t>哭哭面具</t>
  </si>
  <si>
    <t>kukumianju</t>
  </si>
  <si>
    <t>小火焰猴</t>
  </si>
  <si>
    <t>xiaohuoyanhou</t>
  </si>
  <si>
    <t>睡睡菇</t>
  </si>
  <si>
    <t>shuishuigu</t>
  </si>
  <si>
    <t>迷你龙</t>
  </si>
  <si>
    <t>minilong</t>
  </si>
  <si>
    <t>小约克</t>
  </si>
  <si>
    <t>xiaoyueke</t>
  </si>
  <si>
    <t>哈力栗</t>
  </si>
  <si>
    <t>halili</t>
  </si>
  <si>
    <t>呆火驼</t>
  </si>
  <si>
    <t>daihuotuo</t>
  </si>
  <si>
    <t>斑斑马</t>
  </si>
  <si>
    <t>banbanma</t>
  </si>
  <si>
    <t>强颚鸡母虫</t>
  </si>
  <si>
    <t>qiangejimuchong</t>
  </si>
  <si>
    <t>火稚鸡</t>
  </si>
  <si>
    <t>huozhiji</t>
  </si>
  <si>
    <t>迷你冰</t>
  </si>
  <si>
    <t>minibing</t>
  </si>
  <si>
    <t>盾甲龙</t>
  </si>
  <si>
    <t>dunjialong</t>
  </si>
  <si>
    <t>壶壶</t>
  </si>
  <si>
    <t>huhu</t>
  </si>
  <si>
    <t>龟脚脚</t>
  </si>
  <si>
    <t>guijiaojiao</t>
  </si>
  <si>
    <t>好坏星</t>
  </si>
  <si>
    <t>haohuaixing</t>
  </si>
  <si>
    <t>魔尼尼</t>
  </si>
  <si>
    <t>monini</t>
  </si>
  <si>
    <t>小笃儿</t>
  </si>
  <si>
    <t>xiaoduer</t>
  </si>
  <si>
    <t>铁哑铃</t>
  </si>
  <si>
    <t>tieyaling</t>
  </si>
  <si>
    <t>藤藤蛇</t>
  </si>
  <si>
    <t>tengtengshe</t>
  </si>
  <si>
    <t>齿轮儿</t>
  </si>
  <si>
    <t>chiluner</t>
  </si>
  <si>
    <t>哎呀球菇</t>
  </si>
  <si>
    <t>aiyaqiugu</t>
  </si>
  <si>
    <t>溶食兽</t>
  </si>
  <si>
    <t>rongshishou</t>
  </si>
  <si>
    <t>火狐狸</t>
  </si>
  <si>
    <t>huohuli</t>
  </si>
  <si>
    <t>咩利羊</t>
  </si>
  <si>
    <t>mieliyang</t>
  </si>
  <si>
    <t>伞电蜥</t>
  </si>
  <si>
    <t>sandianxi</t>
  </si>
  <si>
    <t>傲骨燕</t>
  </si>
  <si>
    <t>aoguyan</t>
  </si>
  <si>
    <t>长翅鸥</t>
  </si>
  <si>
    <t>changchiou</t>
  </si>
  <si>
    <t>鸭宝宝</t>
  </si>
  <si>
    <t>yabaobao</t>
  </si>
  <si>
    <t>可可多拉</t>
  </si>
  <si>
    <t>kekeduola</t>
  </si>
  <si>
    <t>石居蟹</t>
  </si>
  <si>
    <t>shijuxie</t>
  </si>
  <si>
    <t>独剑鞘</t>
  </si>
  <si>
    <t>dujianqiao</t>
  </si>
  <si>
    <t>热辣娃</t>
  </si>
  <si>
    <t>relawa</t>
  </si>
  <si>
    <t>龙虾小兵</t>
  </si>
  <si>
    <t>longxiaxiaobing</t>
  </si>
  <si>
    <t>雪童子</t>
  </si>
  <si>
    <t>xuetongzi</t>
  </si>
  <si>
    <t>铁炮鱼</t>
  </si>
  <si>
    <t>tiepaoyu</t>
  </si>
  <si>
    <t>哥德宝宝</t>
  </si>
  <si>
    <t>gedebaobao</t>
  </si>
  <si>
    <t>不良蛙</t>
  </si>
  <si>
    <t>buliangwa</t>
  </si>
  <si>
    <t>好啦鱿</t>
  </si>
  <si>
    <t>haolayou</t>
  </si>
  <si>
    <t>喵喵</t>
  </si>
  <si>
    <t>怨影娃娃</t>
  </si>
  <si>
    <t>yuanyingwawa</t>
  </si>
  <si>
    <t>宝贝龙</t>
  </si>
  <si>
    <t>baobeilong</t>
  </si>
  <si>
    <t>多龙梅西亚</t>
  </si>
  <si>
    <t>duolongmeixiya</t>
  </si>
  <si>
    <t>阿柏蛇</t>
  </si>
  <si>
    <t>abaishe</t>
  </si>
  <si>
    <t>樱花宝</t>
  </si>
  <si>
    <t>yinghuabao</t>
  </si>
  <si>
    <t>蘑蘑菇</t>
  </si>
  <si>
    <t>momogu</t>
  </si>
  <si>
    <t>瓦斯弹</t>
  </si>
  <si>
    <t>wasidan</t>
  </si>
  <si>
    <t>咬咬龟</t>
  </si>
  <si>
    <t>yaoyaogui</t>
  </si>
  <si>
    <t>烈雀</t>
  </si>
  <si>
    <t>lieque</t>
  </si>
  <si>
    <t>迷唇娃</t>
  </si>
  <si>
    <t>michunwa</t>
  </si>
  <si>
    <t>刺梭鱼</t>
  </si>
  <si>
    <t>cisuoyu</t>
  </si>
  <si>
    <t>圆蝌蚪</t>
  </si>
  <si>
    <t>yuankedou</t>
  </si>
  <si>
    <t>穿山鼠</t>
  </si>
  <si>
    <t>chuanshanshu</t>
  </si>
  <si>
    <t>喇叭芽</t>
  </si>
  <si>
    <t>labaya</t>
  </si>
  <si>
    <t>尼多朗</t>
  </si>
  <si>
    <t>niduolang</t>
  </si>
  <si>
    <t>光蚪仔</t>
  </si>
  <si>
    <t>guangdouzi</t>
  </si>
  <si>
    <t>冰宝</t>
  </si>
  <si>
    <t>bingbao</t>
  </si>
  <si>
    <t>青绵鸟</t>
  </si>
  <si>
    <t>qingmianniao</t>
  </si>
  <si>
    <t>电海燕</t>
  </si>
  <si>
    <t>dianhaiyan</t>
  </si>
  <si>
    <t>卡拉卡拉</t>
  </si>
  <si>
    <t>qialaqiala</t>
  </si>
  <si>
    <t>虫滚泥</t>
  </si>
  <si>
    <t>chonggunni</t>
  </si>
  <si>
    <t>小嘴蜗</t>
  </si>
  <si>
    <t>xiaozuigua</t>
  </si>
  <si>
    <t>催眠貘</t>
  </si>
  <si>
    <t>cuimianmo</t>
  </si>
  <si>
    <t>心鳞宝</t>
  </si>
  <si>
    <t>xinlinbao</t>
  </si>
  <si>
    <t>泥泥鳅</t>
  </si>
  <si>
    <t>niniqiu</t>
  </si>
  <si>
    <t>小拉达</t>
  </si>
  <si>
    <t>xiaolada</t>
  </si>
  <si>
    <t>夜巡灵</t>
  </si>
  <si>
    <t>yexunling</t>
  </si>
  <si>
    <t>百变怪</t>
  </si>
  <si>
    <t>baibianguai</t>
  </si>
  <si>
    <t>甜舞妮</t>
  </si>
  <si>
    <t>tianwuni</t>
  </si>
  <si>
    <t>熔岩虫</t>
  </si>
  <si>
    <t>rongyanchong</t>
  </si>
  <si>
    <t>地鼠</t>
  </si>
  <si>
    <t>dishu</t>
  </si>
  <si>
    <t>奇鲁莉安</t>
  </si>
  <si>
    <t>qilulian</t>
  </si>
  <si>
    <t>大岩蛇</t>
  </si>
  <si>
    <t>dayanshe</t>
  </si>
  <si>
    <t>猫鼬少</t>
  </si>
  <si>
    <t>maoyoushao</t>
  </si>
  <si>
    <t>六尾</t>
  </si>
  <si>
    <t>liuwei</t>
  </si>
  <si>
    <t>小锻匠</t>
  </si>
  <si>
    <t>xiaoduanjiang</t>
  </si>
  <si>
    <t>花蓓蓓</t>
  </si>
  <si>
    <t>huabeibei</t>
  </si>
  <si>
    <t>纳噬草</t>
  </si>
  <si>
    <t>nashicao</t>
  </si>
  <si>
    <t>铜镜怪</t>
  </si>
  <si>
    <t>tongjingguai</t>
  </si>
  <si>
    <t>麻麻小鱼</t>
  </si>
  <si>
    <t>mamaxiaoyu</t>
  </si>
  <si>
    <t>小猫怪</t>
  </si>
  <si>
    <t>xiaomaoguai</t>
  </si>
  <si>
    <t>小箭雀</t>
  </si>
  <si>
    <t>xiaojianque</t>
  </si>
  <si>
    <t>玛瑙水母</t>
  </si>
  <si>
    <t>manaoshuimu</t>
  </si>
  <si>
    <t>来电汪</t>
  </si>
  <si>
    <t>laidianwang</t>
  </si>
  <si>
    <t>迷布莉姆</t>
  </si>
  <si>
    <t>mibulimu</t>
  </si>
  <si>
    <t>懒人獭</t>
  </si>
  <si>
    <t>lanrenta</t>
  </si>
  <si>
    <t>扒手猫</t>
  </si>
  <si>
    <t>bashoumao</t>
  </si>
  <si>
    <t>海地鼠</t>
  </si>
  <si>
    <t>haidishu</t>
  </si>
  <si>
    <t>贪心栗鼠</t>
  </si>
  <si>
    <t>tanxinlishu</t>
  </si>
  <si>
    <t>原野水母</t>
  </si>
  <si>
    <t>yuanyeshuimu</t>
  </si>
  <si>
    <t>迷你芙</t>
  </si>
  <si>
    <t>minifu</t>
  </si>
  <si>
    <t>天秤偶</t>
  </si>
  <si>
    <t>tianchengou</t>
  </si>
  <si>
    <t>幕下力士</t>
  </si>
  <si>
    <t>muxialishi</t>
  </si>
  <si>
    <t>美录坦</t>
  </si>
  <si>
    <t>meilutan</t>
  </si>
  <si>
    <t>飘飘雏</t>
  </si>
  <si>
    <t>piaopiaochu</t>
  </si>
  <si>
    <t>榛果球</t>
  </si>
  <si>
    <t>zhenguoqiu</t>
  </si>
  <si>
    <t>墨海马</t>
  </si>
  <si>
    <t>mohaima</t>
  </si>
  <si>
    <t>小拳石</t>
  </si>
  <si>
    <t>xiaoquanshi</t>
  </si>
  <si>
    <t>木棉球</t>
  </si>
  <si>
    <t>mumianqiu</t>
  </si>
  <si>
    <t>探探鼠</t>
  </si>
  <si>
    <t>tantanshu</t>
  </si>
  <si>
    <t>玛沙那</t>
  </si>
  <si>
    <t>mashana</t>
  </si>
  <si>
    <t>圆丝蛛</t>
  </si>
  <si>
    <t>yuansizhu</t>
  </si>
  <si>
    <t>波克比</t>
  </si>
  <si>
    <t>bokebi</t>
  </si>
  <si>
    <t>尼多兰</t>
  </si>
  <si>
    <t>niduolan</t>
  </si>
  <si>
    <t>溜溜糖球</t>
  </si>
  <si>
    <t>liuliutangqiu</t>
  </si>
  <si>
    <t>姆克儿</t>
  </si>
  <si>
    <t>mukeer</t>
  </si>
  <si>
    <t>石丸子</t>
  </si>
  <si>
    <t>shiwanzi</t>
  </si>
  <si>
    <t>幼棉棉</t>
  </si>
  <si>
    <t>youmianmian</t>
  </si>
  <si>
    <t>大牙狸</t>
  </si>
  <si>
    <t>dayali</t>
  </si>
  <si>
    <t>盐石宝</t>
  </si>
  <si>
    <t>yanshibao</t>
  </si>
  <si>
    <t>含羞苞</t>
  </si>
  <si>
    <t>hanxiubao</t>
  </si>
  <si>
    <t>黏黏宝</t>
  </si>
  <si>
    <t>niannianbao</t>
  </si>
  <si>
    <t>爱吃豚</t>
  </si>
  <si>
    <t>aichitun</t>
  </si>
  <si>
    <t>小仙奶</t>
  </si>
  <si>
    <t>xiaoxiannai</t>
  </si>
  <si>
    <t>捣蛋小妖</t>
  </si>
  <si>
    <t>daodanxiaoyao</t>
  </si>
  <si>
    <t>向尾喵</t>
  </si>
  <si>
    <t>xiangweimiao</t>
  </si>
  <si>
    <t>豆豆鸽</t>
  </si>
  <si>
    <t>doudouge</t>
  </si>
  <si>
    <t>小山猪</t>
  </si>
  <si>
    <t>xiaoshanzhu</t>
  </si>
  <si>
    <t>吉利蛋</t>
  </si>
  <si>
    <t>jilidan</t>
  </si>
  <si>
    <t>稚山雀</t>
  </si>
  <si>
    <t>zhishanque</t>
  </si>
  <si>
    <t>毛辫羊</t>
  </si>
  <si>
    <t>maobianyang</t>
  </si>
  <si>
    <t>炭小侍</t>
  </si>
  <si>
    <t>tanxiaoshi</t>
  </si>
  <si>
    <t>毒电婴</t>
  </si>
  <si>
    <t>dudianying</t>
  </si>
  <si>
    <t>波波</t>
  </si>
  <si>
    <t>bobo</t>
  </si>
  <si>
    <t>伪螳草</t>
  </si>
  <si>
    <t>weitangcao</t>
  </si>
  <si>
    <t>超音蝠</t>
  </si>
  <si>
    <t>chaoyinfu</t>
  </si>
  <si>
    <t>小果然</t>
  </si>
  <si>
    <t>xiaoguoran</t>
  </si>
  <si>
    <t>胖丁</t>
  </si>
  <si>
    <t>pangding</t>
  </si>
  <si>
    <t>百足蜈蚣</t>
  </si>
  <si>
    <t>baizuwugong</t>
  </si>
  <si>
    <t>嗡蝠</t>
  </si>
  <si>
    <t>wengfu</t>
  </si>
  <si>
    <t>滴蛛</t>
  </si>
  <si>
    <t>dizhu</t>
  </si>
  <si>
    <t>脱壳忍者</t>
  </si>
  <si>
    <t>tuokerenzhe</t>
  </si>
  <si>
    <t>['虫', '鬼']</t>
  </si>
  <si>
    <t>大舌贝</t>
  </si>
  <si>
    <t>dashebei</t>
  </si>
  <si>
    <t>小炭仔</t>
  </si>
  <si>
    <t>xiaotanzi</t>
  </si>
  <si>
    <t>布拨</t>
  </si>
  <si>
    <t>bubo</t>
  </si>
  <si>
    <t>咕咕</t>
  </si>
  <si>
    <t>gugu</t>
  </si>
  <si>
    <t>土狼犬</t>
  </si>
  <si>
    <t>tulangquan</t>
  </si>
  <si>
    <t>三蜜蜂</t>
  </si>
  <si>
    <t>sanmifeng</t>
  </si>
  <si>
    <t>胆小虫</t>
  </si>
  <si>
    <t>danxiaochong</t>
  </si>
  <si>
    <t>偷儿狐</t>
  </si>
  <si>
    <t>touerhu</t>
  </si>
  <si>
    <t>掘掘兔</t>
  </si>
  <si>
    <t>juejuetu</t>
  </si>
  <si>
    <t>咕妞妞</t>
  </si>
  <si>
    <t>guniuniu</t>
  </si>
  <si>
    <t>蛇纹熊</t>
  </si>
  <si>
    <t>shewenxiong</t>
  </si>
  <si>
    <t>玛力露</t>
  </si>
  <si>
    <t>malilu</t>
  </si>
  <si>
    <t>芭瓢虫</t>
  </si>
  <si>
    <t>bapiaochong</t>
  </si>
  <si>
    <t>毽子草</t>
  </si>
  <si>
    <t>jianzicao</t>
  </si>
  <si>
    <t>啃果虫</t>
  </si>
  <si>
    <t>kenguochong</t>
  </si>
  <si>
    <t>团珠蛛</t>
  </si>
  <si>
    <t>tuanzhuzhu</t>
  </si>
  <si>
    <t>图图犬</t>
  </si>
  <si>
    <t>tutuquan</t>
  </si>
  <si>
    <t>尾立</t>
  </si>
  <si>
    <t>weili</t>
  </si>
  <si>
    <t>刺尾虫</t>
  </si>
  <si>
    <t>ciweichong</t>
  </si>
  <si>
    <t>皮宝宝</t>
  </si>
  <si>
    <t>pibaobao</t>
  </si>
  <si>
    <t>结草儿</t>
  </si>
  <si>
    <t>jiecaoer</t>
  </si>
  <si>
    <t>土居忍士</t>
  </si>
  <si>
    <t>tujurenshi</t>
  </si>
  <si>
    <t>['虫', '地']</t>
  </si>
  <si>
    <t>乌波</t>
  </si>
  <si>
    <t>wubo</t>
  </si>
  <si>
    <t>豆蟋蟀</t>
  </si>
  <si>
    <t>douxishuai</t>
  </si>
  <si>
    <t>莲叶童子</t>
  </si>
  <si>
    <t>lianyetongzi</t>
  </si>
  <si>
    <t>橡实果</t>
  </si>
  <si>
    <t>xiangshiguo</t>
  </si>
  <si>
    <t>无畏小子</t>
  </si>
  <si>
    <t>wuweixiaozi</t>
  </si>
  <si>
    <t>甜竹竹</t>
  </si>
  <si>
    <t>tianzhuzhu</t>
  </si>
  <si>
    <t>宝宝丁</t>
  </si>
  <si>
    <t>baobaoding</t>
  </si>
  <si>
    <t>雪吞虫</t>
  </si>
  <si>
    <t>xuetunchong</t>
  </si>
  <si>
    <t>拉鲁拉丝</t>
  </si>
  <si>
    <t>lalulasi</t>
  </si>
  <si>
    <t>独角虫</t>
  </si>
  <si>
    <t>dujiaochong</t>
  </si>
  <si>
    <t>科斯莫古</t>
  </si>
  <si>
    <t>kesimogu</t>
  </si>
  <si>
    <t>圆法师</t>
  </si>
  <si>
    <t>yuanfashi</t>
  </si>
  <si>
    <t>甲壳茧</t>
  </si>
  <si>
    <t>jiakechong</t>
  </si>
  <si>
    <t>盾甲茧</t>
  </si>
  <si>
    <t>dunjiachong</t>
  </si>
  <si>
    <t>皮丘</t>
  </si>
  <si>
    <t>piqiu</t>
  </si>
  <si>
    <t>露力丽</t>
  </si>
  <si>
    <t>lulili</t>
  </si>
  <si>
    <t>粉蝶虫</t>
  </si>
  <si>
    <t>fendiechong</t>
  </si>
  <si>
    <t>粉蝶蛹</t>
  </si>
  <si>
    <t>fendieyong</t>
  </si>
  <si>
    <t>绿毛虫</t>
  </si>
  <si>
    <t>lvmaochong</t>
  </si>
  <si>
    <t>向日种子</t>
  </si>
  <si>
    <t>xiangrizhongzi</t>
  </si>
  <si>
    <t>铁甲蛹</t>
  </si>
  <si>
    <t>tiejiayong</t>
  </si>
  <si>
    <t>铁壳蛹</t>
  </si>
  <si>
    <t>tiekeyong</t>
  </si>
  <si>
    <t>鲤鱼王</t>
  </si>
  <si>
    <t>liyuwang</t>
  </si>
  <si>
    <t>丑丑鱼</t>
  </si>
  <si>
    <t>chouchouyu</t>
  </si>
  <si>
    <t>弱丁鱼</t>
  </si>
  <si>
    <t>ruodingyu</t>
  </si>
  <si>
    <t>索侦虫</t>
  </si>
  <si>
    <t>suozhenchong</t>
  </si>
  <si>
    <t>小福蛋</t>
  </si>
  <si>
    <t>xiaofudan</t>
  </si>
  <si>
    <t>代表性招式威力</t>
  </si>
  <si>
    <t>代表性强攻能力值</t>
  </si>
  <si>
    <t>Fixpoint loss</t>
  </si>
</sst>
</file>

<file path=xl/styles.xml><?xml version="1.0" encoding="utf-8"?>
<styleSheet xmlns="http://schemas.openxmlformats.org/spreadsheetml/2006/main">
  <numFmts count="6">
    <numFmt numFmtId="176" formatCode="0.E+00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0.0"/>
    <numFmt numFmtId="179" formatCode="_ * #,##0.00_ ;_ * \-#,##0.00_ ;_ * &quot;-&quot;??_ ;_ @_ "/>
  </numFmts>
  <fonts count="19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rgb="FF3F3F3F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0" fillId="20" borderId="0" applyNumberFormat="0" applyBorder="0" applyAlignment="0" applyProtection="0"/>
    <xf numFmtId="0" fontId="0" fillId="27" borderId="0" applyNumberFormat="0" applyBorder="0" applyAlignment="0" applyProtection="0"/>
    <xf numFmtId="0" fontId="0" fillId="12" borderId="0" applyNumberFormat="0" applyBorder="0" applyAlignment="0" applyProtection="0"/>
    <xf numFmtId="0" fontId="12" fillId="22" borderId="0" applyNumberFormat="0" applyBorder="0" applyAlignment="0" applyProtection="0"/>
    <xf numFmtId="0" fontId="0" fillId="16" borderId="0" applyNumberFormat="0" applyBorder="0" applyAlignment="0" applyProtection="0"/>
    <xf numFmtId="0" fontId="0" fillId="26" borderId="0" applyNumberFormat="0" applyBorder="0" applyAlignment="0" applyProtection="0"/>
    <xf numFmtId="0" fontId="0" fillId="31" borderId="0" applyNumberFormat="0" applyBorder="0" applyAlignment="0" applyProtection="0"/>
    <xf numFmtId="0" fontId="12" fillId="30" borderId="0" applyNumberFormat="0" applyBorder="0" applyAlignment="0" applyProtection="0"/>
    <xf numFmtId="0" fontId="0" fillId="24" borderId="0" applyNumberFormat="0" applyBorder="0" applyAlignment="0" applyProtection="0"/>
    <xf numFmtId="0" fontId="12" fillId="25" borderId="0" applyNumberFormat="0" applyBorder="0" applyAlignment="0" applyProtection="0"/>
    <xf numFmtId="0" fontId="15" fillId="0" borderId="7" applyNumberFormat="0" applyFill="0" applyAlignment="0" applyProtection="0"/>
    <xf numFmtId="0" fontId="0" fillId="28" borderId="0" applyNumberFormat="0" applyBorder="0" applyAlignment="0" applyProtection="0"/>
    <xf numFmtId="0" fontId="0" fillId="23" borderId="0" applyNumberFormat="0" applyBorder="0" applyAlignment="0" applyProtection="0"/>
    <xf numFmtId="0" fontId="12" fillId="21" borderId="0" applyNumberFormat="0" applyBorder="0" applyAlignment="0" applyProtection="0"/>
    <xf numFmtId="0" fontId="0" fillId="10" borderId="0" applyNumberFormat="0" applyBorder="0" applyAlignment="0" applyProtection="0"/>
    <xf numFmtId="0" fontId="0" fillId="17" borderId="0" applyNumberFormat="0" applyBorder="0" applyAlignment="0" applyProtection="0"/>
    <xf numFmtId="0" fontId="12" fillId="19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12" fillId="18" borderId="0" applyNumberFormat="0" applyBorder="0" applyAlignment="0" applyProtection="0"/>
    <xf numFmtId="0" fontId="11" fillId="11" borderId="0" applyNumberFormat="0" applyBorder="0" applyAlignment="0" applyProtection="0"/>
    <xf numFmtId="0" fontId="0" fillId="29" borderId="0" applyNumberFormat="0" applyBorder="0" applyAlignment="0" applyProtection="0"/>
    <xf numFmtId="0" fontId="10" fillId="9" borderId="0" applyNumberFormat="0" applyBorder="0" applyAlignment="0" applyProtection="0"/>
    <xf numFmtId="0" fontId="0" fillId="8" borderId="0" applyNumberFormat="0" applyBorder="0" applyAlignment="0" applyProtection="0"/>
    <xf numFmtId="0" fontId="8" fillId="0" borderId="5" applyNumberFormat="0" applyFill="0" applyAlignment="0" applyProtection="0"/>
    <xf numFmtId="0" fontId="18" fillId="3" borderId="9" applyNumberFormat="0" applyAlignment="0" applyProtection="0"/>
    <xf numFmtId="44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/>
    <xf numFmtId="0" fontId="0" fillId="5" borderId="4" applyNumberFormat="0" applyFont="0" applyAlignment="0" applyProtection="0"/>
    <xf numFmtId="0" fontId="7" fillId="4" borderId="3" applyNumberFormat="0" applyAlignment="0" applyProtection="0"/>
    <xf numFmtId="0" fontId="4" fillId="0" borderId="0" applyNumberFormat="0" applyFill="0" applyBorder="0" applyAlignment="0" applyProtection="0"/>
    <xf numFmtId="0" fontId="6" fillId="3" borderId="3" applyNumberFormat="0" applyAlignment="0" applyProtection="0"/>
    <xf numFmtId="0" fontId="5" fillId="2" borderId="0" applyNumberFormat="0" applyBorder="0" applyAlignment="0" applyProtection="0"/>
    <xf numFmtId="0" fontId="4" fillId="0" borderId="2" applyNumberFormat="0" applyFill="0" applyAlignment="0" applyProtection="0"/>
    <xf numFmtId="0" fontId="17" fillId="0" borderId="0" applyNumberFormat="0" applyFill="0" applyBorder="0" applyAlignment="0" applyProtection="0"/>
    <xf numFmtId="0" fontId="16" fillId="0" borderId="8" applyNumberFormat="0" applyFill="0" applyAlignment="0" applyProtection="0"/>
    <xf numFmtId="177" fontId="0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/>
    <xf numFmtId="0" fontId="3" fillId="0" borderId="0" applyNumberFormat="0" applyFill="0" applyBorder="0" applyAlignment="0" applyProtection="0"/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/>
    <xf numFmtId="179" fontId="0" fillId="0" borderId="0" applyFont="0" applyFill="0" applyBorder="0" applyAlignment="0" applyProtection="0">
      <alignment vertical="center"/>
    </xf>
    <xf numFmtId="0" fontId="9" fillId="7" borderId="6" applyNumberFormat="0" applyAlignment="0" applyProtection="0"/>
    <xf numFmtId="0" fontId="0" fillId="32" borderId="0" applyNumberFormat="0" applyBorder="0" applyAlignment="0" applyProtection="0"/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1" fontId="0" fillId="0" borderId="0" xfId="0" applyNumberFormat="1"/>
    <xf numFmtId="176" fontId="0" fillId="0" borderId="0" xfId="0" applyNumberFormat="1"/>
    <xf numFmtId="2" fontId="0" fillId="0" borderId="0" xfId="0" applyNumberFormat="1"/>
    <xf numFmtId="178" fontId="0" fillId="0" borderId="0" xfId="0" applyNumberFormat="1"/>
    <xf numFmtId="9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"/>
    </sheetView>
  </sheetViews>
  <sheetFormatPr defaultColWidth="9" defaultRowHeight="14.5" outlineLevelRow="1"/>
  <sheetData>
    <row r="1" spans="1:1">
      <c r="A1" t="s">
        <v>0</v>
      </c>
    </row>
    <row r="2" spans="1:1">
      <c r="A2" t="s">
        <v>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1026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4.5"/>
  <cols>
    <col min="1" max="1" width="4.656" customWidth="1"/>
    <col min="3" max="3" width="6.96" customWidth="1"/>
    <col min="5" max="5" width="6.92" customWidth="1"/>
    <col min="6" max="6" width="5.152" customWidth="1"/>
    <col min="7" max="7" width="6.88" customWidth="1"/>
    <col min="8" max="11" width="6.92" customWidth="1"/>
    <col min="12" max="12" width="6.84" customWidth="1"/>
    <col min="13" max="13" width="6.92" customWidth="1"/>
    <col min="14" max="14" width="7" style="3" customWidth="1"/>
    <col min="15" max="17" width="6.92" style="3" customWidth="1"/>
    <col min="18" max="19" width="8.92" style="3" customWidth="1"/>
    <col min="20" max="20" width="6.84" style="3" customWidth="1"/>
    <col min="21" max="21" width="6.344" customWidth="1"/>
    <col min="22" max="22" width="6.92" style="4" customWidth="1"/>
    <col min="23" max="23" width="6.92" customWidth="1"/>
    <col min="24" max="24" width="10.92" customWidth="1"/>
    <col min="25" max="25" width="8.96" customWidth="1"/>
    <col min="26" max="27" width="10.92" style="5" customWidth="1"/>
    <col min="28" max="28" width="8.808" customWidth="1"/>
    <col min="29" max="29" width="13.232" customWidth="1"/>
    <col min="30" max="30" width="10.304" style="2" customWidth="1"/>
    <col min="31" max="48" width="5.344" customWidth="1"/>
  </cols>
  <sheetData>
    <row r="1" spans="1:48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4" t="s">
        <v>23</v>
      </c>
      <c r="W1" s="6" t="s">
        <v>24</v>
      </c>
      <c r="X1" s="7" t="s">
        <v>25</v>
      </c>
      <c r="Y1" s="3" t="s">
        <v>26</v>
      </c>
      <c r="Z1" s="5" t="s">
        <v>27</v>
      </c>
      <c r="AA1" s="5" t="s">
        <v>28</v>
      </c>
      <c r="AB1" s="3" t="s">
        <v>29</v>
      </c>
      <c r="AC1" t="s">
        <v>30</v>
      </c>
      <c r="AD1" s="2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>
      <c r="A2">
        <v>382</v>
      </c>
      <c r="B2" t="s">
        <v>50</v>
      </c>
      <c r="C2" t="s">
        <v>51</v>
      </c>
      <c r="D2" t="s">
        <v>52</v>
      </c>
      <c r="E2">
        <v>3</v>
      </c>
      <c r="F2">
        <v>100</v>
      </c>
      <c r="G2">
        <v>100</v>
      </c>
      <c r="H2">
        <v>90</v>
      </c>
      <c r="I2">
        <v>150</v>
      </c>
      <c r="J2">
        <v>140</v>
      </c>
      <c r="K2">
        <v>90</v>
      </c>
      <c r="L2">
        <f t="shared" ref="L2:L65" si="0">MAX(G2,I2)</f>
        <v>150</v>
      </c>
      <c r="M2">
        <f t="shared" ref="M2:M65" si="1">MIN(H2,J2)</f>
        <v>90</v>
      </c>
      <c r="N2" s="3">
        <f t="shared" ref="N2:N65" si="2">(F2*2+31)/2+60</f>
        <v>175.5</v>
      </c>
      <c r="O2" s="3">
        <f t="shared" ref="O2:O65" si="3">(L2*2+31)/2+5</f>
        <v>170.5</v>
      </c>
      <c r="P2" s="3">
        <f t="shared" ref="P2:P65" si="4">(M2*2+31)/2+5</f>
        <v>110.5</v>
      </c>
      <c r="Q2" s="3">
        <f t="shared" ref="Q2:Q65" si="5">N2*P2</f>
        <v>19392.75</v>
      </c>
      <c r="R2" s="3">
        <f t="shared" ref="R2:R65" si="6">((H2*2+31)/2+5)*N2</f>
        <v>19392.75</v>
      </c>
      <c r="S2" s="3">
        <f t="shared" ref="S2:S65" si="7">((J2*2+31)/2+5)*N2</f>
        <v>28167.75</v>
      </c>
      <c r="T2" s="3">
        <v>1176.14674391776</v>
      </c>
      <c r="U2" s="3">
        <f t="shared" ref="U2:U65" si="8">IF(T2&lt;200,0,T2)</f>
        <v>1176.14674391776</v>
      </c>
      <c r="V2" s="4">
        <f t="shared" ref="V2:V65" si="9">U2*O2</f>
        <v>200533.019837978</v>
      </c>
      <c r="W2" s="6">
        <f>Q2/(constants!$B$1*constants!$B$2*(110/250)*AVERAGE(0.8,1)*1.5)</f>
        <v>2.97119621082693</v>
      </c>
      <c r="X2" s="7">
        <v>0.617735829852931</v>
      </c>
      <c r="Y2" s="3">
        <f t="shared" ref="Y2:Y65" si="10">(W2+X2)*O2</f>
        <v>611.912912935917</v>
      </c>
      <c r="Z2" s="5">
        <v>1.25</v>
      </c>
      <c r="AA2" s="5">
        <f>((1-1/W2)*(1-X2)+X2)*150/constants!B1</f>
        <v>1.5376647239087</v>
      </c>
      <c r="AB2" s="3">
        <f t="shared" ref="AB2:AB65" si="11">Y2*Z2*AA2</f>
        <v>1176.14612540722</v>
      </c>
      <c r="AC2" t="str">
        <f t="shared" ref="AC2:AC65" si="12">CONCATENATE("https://wiki.52poke.com/wiki/",B2)</f>
        <v>https://wiki.52poke.com/wiki/盖欧卡</v>
      </c>
      <c r="AD2" s="2">
        <f t="shared" ref="AD2:AD65" si="13">(T2-AB2)^2</f>
        <v>3.82555293567889e-7</v>
      </c>
      <c r="AE2" t="str">
        <f>IF(ISNUMBER(SEARCH(AE$1,$D2)),"T","")</f>
        <v/>
      </c>
      <c r="AF2" t="str">
        <f>IF(ISNUMBER(SEARCH(AF$1,$D2)),"T","")</f>
        <v/>
      </c>
      <c r="AG2" t="str">
        <f>IF(ISNUMBER(SEARCH(AG$1,$D2)),"T","")</f>
        <v>T</v>
      </c>
      <c r="AH2" t="str">
        <f>IF(ISNUMBER(SEARCH(AH$1,$D2)),"T","")</f>
        <v/>
      </c>
      <c r="AI2" t="str">
        <f>IF(ISNUMBER(SEARCH(AI$1,$D2)),"T","")</f>
        <v/>
      </c>
      <c r="AJ2" t="str">
        <f>IF(ISNUMBER(SEARCH(AJ$1,$D2)),"T","")</f>
        <v/>
      </c>
      <c r="AK2" t="str">
        <f>IF(ISNUMBER(SEARCH(AK$1,$D2)),"T","")</f>
        <v/>
      </c>
      <c r="AL2" t="str">
        <f>IF(ISNUMBER(SEARCH(AL$1,$D2)),"T","")</f>
        <v/>
      </c>
      <c r="AM2" t="str">
        <f>IF(ISNUMBER(SEARCH(AM$1,$D2)),"T","")</f>
        <v/>
      </c>
      <c r="AN2" t="str">
        <f>IF(ISNUMBER(SEARCH(AN$1,$D2)),"T","")</f>
        <v/>
      </c>
      <c r="AO2" t="str">
        <f>IF(ISNUMBER(SEARCH(AO$1,$D2)),"T","")</f>
        <v/>
      </c>
      <c r="AP2" t="str">
        <f>IF(ISNUMBER(SEARCH(AP$1,$D2)),"T","")</f>
        <v/>
      </c>
      <c r="AQ2" t="str">
        <f>IF(ISNUMBER(SEARCH(AQ$1,$D2)),"T","")</f>
        <v/>
      </c>
      <c r="AR2" t="str">
        <f>IF(ISNUMBER(SEARCH(AR$1,$D2)),"T","")</f>
        <v/>
      </c>
      <c r="AS2" t="str">
        <f>IF(ISNUMBER(SEARCH(AS$1,$D2)),"T","")</f>
        <v/>
      </c>
      <c r="AT2" t="str">
        <f>IF(ISNUMBER(SEARCH(AT$1,$D2)),"T","")</f>
        <v/>
      </c>
      <c r="AU2" t="str">
        <f>IF(ISNUMBER(SEARCH(AU$1,$D2)),"T","")</f>
        <v/>
      </c>
      <c r="AV2" t="str">
        <f>IF(ISNUMBER(SEARCH(AV$1,$D2)),"T","")</f>
        <v/>
      </c>
    </row>
    <row r="3" spans="1:48">
      <c r="A3">
        <v>1007</v>
      </c>
      <c r="B3" t="s">
        <v>53</v>
      </c>
      <c r="C3" t="s">
        <v>54</v>
      </c>
      <c r="D3" t="s">
        <v>55</v>
      </c>
      <c r="E3">
        <v>9</v>
      </c>
      <c r="F3">
        <v>100</v>
      </c>
      <c r="G3">
        <v>135</v>
      </c>
      <c r="H3">
        <v>115</v>
      </c>
      <c r="I3">
        <v>85</v>
      </c>
      <c r="J3">
        <v>100</v>
      </c>
      <c r="K3">
        <v>135</v>
      </c>
      <c r="L3">
        <f t="shared" si="0"/>
        <v>135</v>
      </c>
      <c r="M3">
        <f t="shared" si="1"/>
        <v>100</v>
      </c>
      <c r="N3" s="3">
        <f t="shared" si="2"/>
        <v>175.5</v>
      </c>
      <c r="O3" s="3">
        <f t="shared" si="3"/>
        <v>155.5</v>
      </c>
      <c r="P3" s="3">
        <f t="shared" si="4"/>
        <v>120.5</v>
      </c>
      <c r="Q3" s="3">
        <f t="shared" si="5"/>
        <v>21147.75</v>
      </c>
      <c r="R3" s="3">
        <f t="shared" si="6"/>
        <v>23780.25</v>
      </c>
      <c r="S3" s="3">
        <f t="shared" si="7"/>
        <v>21147.75</v>
      </c>
      <c r="T3" s="3">
        <v>1170.77769927298</v>
      </c>
      <c r="U3" s="3">
        <f t="shared" si="8"/>
        <v>1170.77769927298</v>
      </c>
      <c r="V3" s="4">
        <f t="shared" si="9"/>
        <v>182055.932236948</v>
      </c>
      <c r="W3" s="6">
        <f>Q3/(constants!$B$1*constants!$B$2*(110/250)*AVERAGE(0.8,1)*1.5)</f>
        <v>3.2400827457434</v>
      </c>
      <c r="X3" s="7">
        <v>0.972008954969228</v>
      </c>
      <c r="Y3" s="3">
        <f t="shared" si="10"/>
        <v>654.980259460813</v>
      </c>
      <c r="Z3" s="5">
        <f>1.25*1.3</f>
        <v>1.625</v>
      </c>
      <c r="AA3" s="5">
        <v>1.1</v>
      </c>
      <c r="AB3" s="3">
        <f t="shared" si="11"/>
        <v>1170.7772137862</v>
      </c>
      <c r="AC3" t="str">
        <f t="shared" si="12"/>
        <v>https://wiki.52poke.com/wiki/故勒顿</v>
      </c>
      <c r="AD3" s="2">
        <f t="shared" si="13"/>
        <v>2.35697410029868e-7</v>
      </c>
      <c r="AE3" t="str">
        <f>IF(ISNUMBER(SEARCH(AE$1,$D3)),"T","")</f>
        <v/>
      </c>
      <c r="AF3" t="str">
        <f>IF(ISNUMBER(SEARCH(AF$1,$D3)),"T","")</f>
        <v/>
      </c>
      <c r="AG3" t="str">
        <f>IF(ISNUMBER(SEARCH(AG$1,$D3)),"T","")</f>
        <v/>
      </c>
      <c r="AH3" t="str">
        <f>IF(ISNUMBER(SEARCH(AH$1,$D3)),"T","")</f>
        <v/>
      </c>
      <c r="AI3" t="str">
        <f>IF(ISNUMBER(SEARCH(AI$1,$D3)),"T","")</f>
        <v/>
      </c>
      <c r="AJ3" t="str">
        <f>IF(ISNUMBER(SEARCH(AJ$1,$D3)),"T","")</f>
        <v/>
      </c>
      <c r="AK3" t="str">
        <f>IF(ISNUMBER(SEARCH(AK$1,$D3)),"T","")</f>
        <v>T</v>
      </c>
      <c r="AL3" t="str">
        <f>IF(ISNUMBER(SEARCH(AL$1,$D3)),"T","")</f>
        <v/>
      </c>
      <c r="AM3" t="str">
        <f>IF(ISNUMBER(SEARCH(AM$1,$D3)),"T","")</f>
        <v/>
      </c>
      <c r="AN3" t="str">
        <f>IF(ISNUMBER(SEARCH(AN$1,$D3)),"T","")</f>
        <v/>
      </c>
      <c r="AO3" t="str">
        <f>IF(ISNUMBER(SEARCH(AO$1,$D3)),"T","")</f>
        <v/>
      </c>
      <c r="AP3" t="str">
        <f>IF(ISNUMBER(SEARCH(AP$1,$D3)),"T","")</f>
        <v/>
      </c>
      <c r="AQ3" t="str">
        <f>IF(ISNUMBER(SEARCH(AQ$1,$D3)),"T","")</f>
        <v/>
      </c>
      <c r="AR3" t="str">
        <f>IF(ISNUMBER(SEARCH(AR$1,$D3)),"T","")</f>
        <v/>
      </c>
      <c r="AS3" t="str">
        <f>IF(ISNUMBER(SEARCH(AS$1,$D3)),"T","")</f>
        <v>T</v>
      </c>
      <c r="AT3" t="str">
        <f>IF(ISNUMBER(SEARCH(AT$1,$D3)),"T","")</f>
        <v/>
      </c>
      <c r="AU3" t="str">
        <f>IF(ISNUMBER(SEARCH(AU$1,$D3)),"T","")</f>
        <v/>
      </c>
      <c r="AV3" t="str">
        <f>IF(ISNUMBER(SEARCH(AV$1,$D3)),"T","")</f>
        <v/>
      </c>
    </row>
    <row r="4" spans="1:48">
      <c r="A4">
        <v>1008</v>
      </c>
      <c r="B4" t="s">
        <v>56</v>
      </c>
      <c r="C4" t="s">
        <v>57</v>
      </c>
      <c r="D4" t="s">
        <v>58</v>
      </c>
      <c r="E4">
        <v>9</v>
      </c>
      <c r="F4">
        <v>100</v>
      </c>
      <c r="G4">
        <v>85</v>
      </c>
      <c r="H4">
        <v>100</v>
      </c>
      <c r="I4">
        <v>135</v>
      </c>
      <c r="J4">
        <v>115</v>
      </c>
      <c r="K4">
        <v>135</v>
      </c>
      <c r="L4">
        <f t="shared" si="0"/>
        <v>135</v>
      </c>
      <c r="M4">
        <f t="shared" si="1"/>
        <v>100</v>
      </c>
      <c r="N4" s="3">
        <f t="shared" si="2"/>
        <v>175.5</v>
      </c>
      <c r="O4" s="3">
        <f t="shared" si="3"/>
        <v>155.5</v>
      </c>
      <c r="P4" s="3">
        <f t="shared" si="4"/>
        <v>120.5</v>
      </c>
      <c r="Q4" s="3">
        <f t="shared" si="5"/>
        <v>21147.75</v>
      </c>
      <c r="R4" s="3">
        <f t="shared" si="6"/>
        <v>21147.75</v>
      </c>
      <c r="S4" s="3">
        <f t="shared" si="7"/>
        <v>23780.25</v>
      </c>
      <c r="T4" s="3">
        <v>1169.96867541096</v>
      </c>
      <c r="U4" s="3">
        <f t="shared" si="8"/>
        <v>1169.96867541096</v>
      </c>
      <c r="V4" s="4">
        <f t="shared" si="9"/>
        <v>181930.129026404</v>
      </c>
      <c r="W4" s="6">
        <f>Q4/(constants!$B$1*constants!$B$2*(110/250)*AVERAGE(0.8,1)*1.5)</f>
        <v>3.2400827457434</v>
      </c>
      <c r="X4" s="7">
        <v>0.969098339136618</v>
      </c>
      <c r="Y4" s="3">
        <f t="shared" si="10"/>
        <v>654.527658698842</v>
      </c>
      <c r="Z4" s="5">
        <f>1.25*1.3</f>
        <v>1.625</v>
      </c>
      <c r="AA4" s="5">
        <v>1.1</v>
      </c>
      <c r="AB4" s="3">
        <f t="shared" si="11"/>
        <v>1169.96818992418</v>
      </c>
      <c r="AC4" t="str">
        <f t="shared" si="12"/>
        <v>https://wiki.52poke.com/wiki/密勒顿</v>
      </c>
      <c r="AD4" s="2">
        <f t="shared" si="13"/>
        <v>2.35697412899928e-7</v>
      </c>
      <c r="AE4" t="str">
        <f>IF(ISNUMBER(SEARCH(AE$1,$D4)),"T","")</f>
        <v/>
      </c>
      <c r="AF4" t="str">
        <f>IF(ISNUMBER(SEARCH(AF$1,$D4)),"T","")</f>
        <v/>
      </c>
      <c r="AG4" t="str">
        <f>IF(ISNUMBER(SEARCH(AG$1,$D4)),"T","")</f>
        <v/>
      </c>
      <c r="AH4" t="str">
        <f>IF(ISNUMBER(SEARCH(AH$1,$D4)),"T","")</f>
        <v/>
      </c>
      <c r="AI4" t="str">
        <f>IF(ISNUMBER(SEARCH(AI$1,$D4)),"T","")</f>
        <v>T</v>
      </c>
      <c r="AJ4" t="str">
        <f>IF(ISNUMBER(SEARCH(AJ$1,$D4)),"T","")</f>
        <v/>
      </c>
      <c r="AK4" t="str">
        <f>IF(ISNUMBER(SEARCH(AK$1,$D4)),"T","")</f>
        <v/>
      </c>
      <c r="AL4" t="str">
        <f>IF(ISNUMBER(SEARCH(AL$1,$D4)),"T","")</f>
        <v/>
      </c>
      <c r="AM4" t="str">
        <f>IF(ISNUMBER(SEARCH(AM$1,$D4)),"T","")</f>
        <v/>
      </c>
      <c r="AN4" t="str">
        <f>IF(ISNUMBER(SEARCH(AN$1,$D4)),"T","")</f>
        <v/>
      </c>
      <c r="AO4" t="str">
        <f>IF(ISNUMBER(SEARCH(AO$1,$D4)),"T","")</f>
        <v/>
      </c>
      <c r="AP4" t="str">
        <f>IF(ISNUMBER(SEARCH(AP$1,$D4)),"T","")</f>
        <v/>
      </c>
      <c r="AQ4" t="str">
        <f>IF(ISNUMBER(SEARCH(AQ$1,$D4)),"T","")</f>
        <v/>
      </c>
      <c r="AR4" t="str">
        <f>IF(ISNUMBER(SEARCH(AR$1,$D4)),"T","")</f>
        <v/>
      </c>
      <c r="AS4" t="str">
        <f>IF(ISNUMBER(SEARCH(AS$1,$D4)),"T","")</f>
        <v>T</v>
      </c>
      <c r="AT4" t="str">
        <f>IF(ISNUMBER(SEARCH(AT$1,$D4)),"T","")</f>
        <v/>
      </c>
      <c r="AU4" t="str">
        <f>IF(ISNUMBER(SEARCH(AU$1,$D4)),"T","")</f>
        <v/>
      </c>
      <c r="AV4" t="str">
        <f>IF(ISNUMBER(SEARCH(AV$1,$D4)),"T","")</f>
        <v/>
      </c>
    </row>
    <row r="5" spans="1:48">
      <c r="A5">
        <v>150</v>
      </c>
      <c r="B5" t="s">
        <v>59</v>
      </c>
      <c r="C5" t="s">
        <v>60</v>
      </c>
      <c r="D5" t="s">
        <v>61</v>
      </c>
      <c r="E5">
        <v>1</v>
      </c>
      <c r="F5">
        <v>106</v>
      </c>
      <c r="G5">
        <v>110</v>
      </c>
      <c r="H5">
        <v>90</v>
      </c>
      <c r="I5">
        <v>154</v>
      </c>
      <c r="J5">
        <v>90</v>
      </c>
      <c r="K5">
        <v>130</v>
      </c>
      <c r="L5">
        <f t="shared" si="0"/>
        <v>154</v>
      </c>
      <c r="M5">
        <f t="shared" si="1"/>
        <v>90</v>
      </c>
      <c r="N5" s="3">
        <f t="shared" si="2"/>
        <v>181.5</v>
      </c>
      <c r="O5" s="3">
        <f t="shared" si="3"/>
        <v>174.5</v>
      </c>
      <c r="P5" s="3">
        <f t="shared" si="4"/>
        <v>110.5</v>
      </c>
      <c r="Q5" s="3">
        <f t="shared" si="5"/>
        <v>20055.75</v>
      </c>
      <c r="R5" s="3">
        <f t="shared" si="6"/>
        <v>20055.75</v>
      </c>
      <c r="S5" s="3">
        <f t="shared" si="7"/>
        <v>20055.75</v>
      </c>
      <c r="T5" s="3">
        <v>1093.57355783867</v>
      </c>
      <c r="U5" s="3">
        <f t="shared" si="8"/>
        <v>1093.57355783867</v>
      </c>
      <c r="V5" s="4">
        <f t="shared" si="9"/>
        <v>190828.585842848</v>
      </c>
      <c r="W5" s="6">
        <f>Q5/(constants!$B$1*constants!$B$2*(110/250)*AVERAGE(0.8,1)*1.5)</f>
        <v>3.07277556846204</v>
      </c>
      <c r="X5" s="7">
        <v>0.962724746804466</v>
      </c>
      <c r="Y5" s="3">
        <f t="shared" si="10"/>
        <v>704.194805014006</v>
      </c>
      <c r="Z5" s="5">
        <v>1.1</v>
      </c>
      <c r="AA5" s="5">
        <f>100/constants!B1*1.2</f>
        <v>1.41176470588235</v>
      </c>
      <c r="AB5" s="3">
        <f t="shared" si="11"/>
        <v>1093.57310896293</v>
      </c>
      <c r="AC5" t="str">
        <f t="shared" si="12"/>
        <v>https://wiki.52poke.com/wiki/超梦</v>
      </c>
      <c r="AD5" s="2">
        <f t="shared" si="13"/>
        <v>2.0148943318037e-7</v>
      </c>
      <c r="AE5" t="str">
        <f>IF(ISNUMBER(SEARCH(AE$1,$D5)),"T","")</f>
        <v/>
      </c>
      <c r="AF5" t="str">
        <f>IF(ISNUMBER(SEARCH(AF$1,$D5)),"T","")</f>
        <v/>
      </c>
      <c r="AG5" t="str">
        <f>IF(ISNUMBER(SEARCH(AG$1,$D5)),"T","")</f>
        <v/>
      </c>
      <c r="AH5" t="str">
        <f>IF(ISNUMBER(SEARCH(AH$1,$D5)),"T","")</f>
        <v/>
      </c>
      <c r="AI5" t="str">
        <f>IF(ISNUMBER(SEARCH(AI$1,$D5)),"T","")</f>
        <v/>
      </c>
      <c r="AJ5" t="str">
        <f>IF(ISNUMBER(SEARCH(AJ$1,$D5)),"T","")</f>
        <v/>
      </c>
      <c r="AK5" t="str">
        <f>IF(ISNUMBER(SEARCH(AK$1,$D5)),"T","")</f>
        <v/>
      </c>
      <c r="AL5" t="str">
        <f>IF(ISNUMBER(SEARCH(AL$1,$D5)),"T","")</f>
        <v/>
      </c>
      <c r="AM5" t="str">
        <f>IF(ISNUMBER(SEARCH(AM$1,$D5)),"T","")</f>
        <v/>
      </c>
      <c r="AN5" t="str">
        <f>IF(ISNUMBER(SEARCH(AN$1,$D5)),"T","")</f>
        <v/>
      </c>
      <c r="AO5" t="str">
        <f>IF(ISNUMBER(SEARCH(AO$1,$D5)),"T","")</f>
        <v>T</v>
      </c>
      <c r="AP5" t="str">
        <f>IF(ISNUMBER(SEARCH(AP$1,$D5)),"T","")</f>
        <v/>
      </c>
      <c r="AQ5" t="str">
        <f>IF(ISNUMBER(SEARCH(AQ$1,$D5)),"T","")</f>
        <v/>
      </c>
      <c r="AR5" t="str">
        <f>IF(ISNUMBER(SEARCH(AR$1,$D5)),"T","")</f>
        <v/>
      </c>
      <c r="AS5" t="str">
        <f>IF(ISNUMBER(SEARCH(AS$1,$D5)),"T","")</f>
        <v/>
      </c>
      <c r="AT5" t="str">
        <f>IF(ISNUMBER(SEARCH(AT$1,$D5)),"T","")</f>
        <v/>
      </c>
      <c r="AU5" t="str">
        <f>IF(ISNUMBER(SEARCH(AU$1,$D5)),"T","")</f>
        <v/>
      </c>
      <c r="AV5" t="str">
        <f>IF(ISNUMBER(SEARCH(AV$1,$D5)),"T","")</f>
        <v/>
      </c>
    </row>
    <row r="6" spans="1:48">
      <c r="A6">
        <v>493</v>
      </c>
      <c r="B6" t="s">
        <v>62</v>
      </c>
      <c r="C6" t="s">
        <v>63</v>
      </c>
      <c r="D6" t="s">
        <v>64</v>
      </c>
      <c r="E6">
        <v>4</v>
      </c>
      <c r="F6">
        <v>120</v>
      </c>
      <c r="G6">
        <v>120</v>
      </c>
      <c r="H6">
        <v>120</v>
      </c>
      <c r="I6">
        <v>120</v>
      </c>
      <c r="J6">
        <v>120</v>
      </c>
      <c r="K6">
        <v>120</v>
      </c>
      <c r="L6">
        <f t="shared" si="0"/>
        <v>120</v>
      </c>
      <c r="M6">
        <f t="shared" si="1"/>
        <v>120</v>
      </c>
      <c r="N6" s="3">
        <f t="shared" si="2"/>
        <v>195.5</v>
      </c>
      <c r="O6" s="3">
        <f t="shared" si="3"/>
        <v>140.5</v>
      </c>
      <c r="P6" s="3">
        <f t="shared" si="4"/>
        <v>140.5</v>
      </c>
      <c r="Q6" s="3">
        <f t="shared" si="5"/>
        <v>27467.75</v>
      </c>
      <c r="R6" s="3">
        <f t="shared" si="6"/>
        <v>27467.75</v>
      </c>
      <c r="S6" s="3">
        <f t="shared" si="7"/>
        <v>27467.75</v>
      </c>
      <c r="T6" s="3">
        <v>975.226965233648</v>
      </c>
      <c r="U6" s="3">
        <f t="shared" si="8"/>
        <v>975.226965233648</v>
      </c>
      <c r="V6" s="4">
        <f t="shared" si="9"/>
        <v>137019.388615328</v>
      </c>
      <c r="W6" s="6">
        <f>Q6/(constants!$B$1*constants!$B$2*(110/250)*AVERAGE(0.8,1)*1.5)</f>
        <v>4.20838069484428</v>
      </c>
      <c r="X6" s="7">
        <v>0.922008003270577</v>
      </c>
      <c r="Y6" s="3">
        <f t="shared" si="10"/>
        <v>720.819612085138</v>
      </c>
      <c r="Z6" s="5">
        <v>1.15</v>
      </c>
      <c r="AA6" s="5">
        <f>100/constants!B1</f>
        <v>1.17647058823529</v>
      </c>
      <c r="AB6" s="3">
        <f t="shared" si="11"/>
        <v>975.226533997539</v>
      </c>
      <c r="AC6" t="str">
        <f t="shared" si="12"/>
        <v>https://wiki.52poke.com/wiki/阿尔宙斯</v>
      </c>
      <c r="AD6" s="2">
        <f t="shared" si="13"/>
        <v>1.85964581381984e-7</v>
      </c>
      <c r="AE6" t="str">
        <f>IF(ISNUMBER(SEARCH(AE$1,$D6)),"T","")</f>
        <v>T</v>
      </c>
      <c r="AF6" t="str">
        <f>IF(ISNUMBER(SEARCH(AF$1,$D6)),"T","")</f>
        <v/>
      </c>
      <c r="AG6" t="str">
        <f>IF(ISNUMBER(SEARCH(AG$1,$D6)),"T","")</f>
        <v/>
      </c>
      <c r="AH6" t="str">
        <f>IF(ISNUMBER(SEARCH(AH$1,$D6)),"T","")</f>
        <v/>
      </c>
      <c r="AI6" t="str">
        <f>IF(ISNUMBER(SEARCH(AI$1,$D6)),"T","")</f>
        <v/>
      </c>
      <c r="AJ6" t="str">
        <f>IF(ISNUMBER(SEARCH(AJ$1,$D6)),"T","")</f>
        <v/>
      </c>
      <c r="AK6" t="str">
        <f>IF(ISNUMBER(SEARCH(AK$1,$D6)),"T","")</f>
        <v/>
      </c>
      <c r="AL6" t="str">
        <f>IF(ISNUMBER(SEARCH(AL$1,$D6)),"T","")</f>
        <v/>
      </c>
      <c r="AM6" t="str">
        <f>IF(ISNUMBER(SEARCH(AM$1,$D6)),"T","")</f>
        <v/>
      </c>
      <c r="AN6" t="str">
        <f>IF(ISNUMBER(SEARCH(AN$1,$D6)),"T","")</f>
        <v/>
      </c>
      <c r="AO6" t="str">
        <f>IF(ISNUMBER(SEARCH(AO$1,$D6)),"T","")</f>
        <v/>
      </c>
      <c r="AP6" t="str">
        <f>IF(ISNUMBER(SEARCH(AP$1,$D6)),"T","")</f>
        <v/>
      </c>
      <c r="AQ6" t="str">
        <f>IF(ISNUMBER(SEARCH(AQ$1,$D6)),"T","")</f>
        <v/>
      </c>
      <c r="AR6" t="str">
        <f>IF(ISNUMBER(SEARCH(AR$1,$D6)),"T","")</f>
        <v/>
      </c>
      <c r="AS6" t="str">
        <f>IF(ISNUMBER(SEARCH(AS$1,$D6)),"T","")</f>
        <v/>
      </c>
      <c r="AT6" t="str">
        <f>IF(ISNUMBER(SEARCH(AT$1,$D6)),"T","")</f>
        <v/>
      </c>
      <c r="AU6" t="str">
        <f>IF(ISNUMBER(SEARCH(AU$1,$D6)),"T","")</f>
        <v/>
      </c>
      <c r="AV6" t="str">
        <f>IF(ISNUMBER(SEARCH(AV$1,$D6)),"T","")</f>
        <v/>
      </c>
    </row>
    <row r="7" spans="1:48">
      <c r="A7">
        <v>888</v>
      </c>
      <c r="B7" t="s">
        <v>65</v>
      </c>
      <c r="C7" t="s">
        <v>66</v>
      </c>
      <c r="D7" t="s">
        <v>67</v>
      </c>
      <c r="E7">
        <v>8</v>
      </c>
      <c r="F7">
        <v>92</v>
      </c>
      <c r="G7">
        <v>120</v>
      </c>
      <c r="H7">
        <v>115</v>
      </c>
      <c r="I7">
        <v>80</v>
      </c>
      <c r="J7">
        <v>115</v>
      </c>
      <c r="K7">
        <v>138</v>
      </c>
      <c r="L7">
        <f t="shared" si="0"/>
        <v>120</v>
      </c>
      <c r="M7">
        <f t="shared" si="1"/>
        <v>115</v>
      </c>
      <c r="N7" s="3">
        <f t="shared" si="2"/>
        <v>167.5</v>
      </c>
      <c r="O7" s="3">
        <f t="shared" si="3"/>
        <v>140.5</v>
      </c>
      <c r="P7" s="3">
        <f t="shared" si="4"/>
        <v>135.5</v>
      </c>
      <c r="Q7" s="3">
        <f t="shared" si="5"/>
        <v>22696.25</v>
      </c>
      <c r="R7" s="3">
        <f t="shared" si="6"/>
        <v>22696.25</v>
      </c>
      <c r="S7" s="3">
        <f t="shared" si="7"/>
        <v>22696.25</v>
      </c>
      <c r="T7" s="3">
        <v>940.340550751353</v>
      </c>
      <c r="U7" s="3">
        <f t="shared" si="8"/>
        <v>940.340550751353</v>
      </c>
      <c r="V7" s="4">
        <f t="shared" si="9"/>
        <v>132117.847380565</v>
      </c>
      <c r="W7" s="6">
        <f>Q7/(constants!$B$1*constants!$B$2*(110/250)*AVERAGE(0.8,1)*1.5)</f>
        <v>3.47733106444319</v>
      </c>
      <c r="X7" s="7">
        <v>0.984543932925799</v>
      </c>
      <c r="Y7" s="3">
        <f t="shared" si="10"/>
        <v>626.893437130344</v>
      </c>
      <c r="Z7" s="5">
        <v>1.5</v>
      </c>
      <c r="AA7" s="5">
        <v>1</v>
      </c>
      <c r="AB7" s="3">
        <f t="shared" si="11"/>
        <v>940.340155695515</v>
      </c>
      <c r="AC7" t="str">
        <f t="shared" si="12"/>
        <v>https://wiki.52poke.com/wiki/苍响</v>
      </c>
      <c r="AD7" s="2">
        <f t="shared" si="13"/>
        <v>1.56069114777294e-7</v>
      </c>
      <c r="AE7" t="str">
        <f>IF(ISNUMBER(SEARCH(AE$1,$D7)),"T","")</f>
        <v/>
      </c>
      <c r="AF7" t="str">
        <f>IF(ISNUMBER(SEARCH(AF$1,$D7)),"T","")</f>
        <v/>
      </c>
      <c r="AG7" t="str">
        <f>IF(ISNUMBER(SEARCH(AG$1,$D7)),"T","")</f>
        <v/>
      </c>
      <c r="AH7" t="str">
        <f>IF(ISNUMBER(SEARCH(AH$1,$D7)),"T","")</f>
        <v/>
      </c>
      <c r="AI7" t="str">
        <f>IF(ISNUMBER(SEARCH(AI$1,$D7)),"T","")</f>
        <v/>
      </c>
      <c r="AJ7" t="str">
        <f>IF(ISNUMBER(SEARCH(AJ$1,$D7)),"T","")</f>
        <v/>
      </c>
      <c r="AK7" t="str">
        <f>IF(ISNUMBER(SEARCH(AK$1,$D7)),"T","")</f>
        <v/>
      </c>
      <c r="AL7" t="str">
        <f>IF(ISNUMBER(SEARCH(AL$1,$D7)),"T","")</f>
        <v/>
      </c>
      <c r="AM7" t="str">
        <f>IF(ISNUMBER(SEARCH(AM$1,$D7)),"T","")</f>
        <v/>
      </c>
      <c r="AN7" t="str">
        <f>IF(ISNUMBER(SEARCH(AN$1,$D7)),"T","")</f>
        <v/>
      </c>
      <c r="AO7" t="str">
        <f>IF(ISNUMBER(SEARCH(AO$1,$D7)),"T","")</f>
        <v/>
      </c>
      <c r="AP7" t="str">
        <f>IF(ISNUMBER(SEARCH(AP$1,$D7)),"T","")</f>
        <v/>
      </c>
      <c r="AQ7" t="str">
        <f>IF(ISNUMBER(SEARCH(AQ$1,$D7)),"T","")</f>
        <v/>
      </c>
      <c r="AR7" t="str">
        <f>IF(ISNUMBER(SEARCH(AR$1,$D7)),"T","")</f>
        <v/>
      </c>
      <c r="AS7" t="str">
        <f>IF(ISNUMBER(SEARCH(AS$1,$D7)),"T","")</f>
        <v/>
      </c>
      <c r="AT7" t="str">
        <f>IF(ISNUMBER(SEARCH(AT$1,$D7)),"T","")</f>
        <v/>
      </c>
      <c r="AU7" t="str">
        <f>IF(ISNUMBER(SEARCH(AU$1,$D7)),"T","")</f>
        <v/>
      </c>
      <c r="AV7" t="str">
        <f>IF(ISNUMBER(SEARCH(AV$1,$D7)),"T","")</f>
        <v>T</v>
      </c>
    </row>
    <row r="8" spans="1:48">
      <c r="A8">
        <v>890</v>
      </c>
      <c r="B8" t="s">
        <v>68</v>
      </c>
      <c r="C8" t="s">
        <v>69</v>
      </c>
      <c r="D8" t="s">
        <v>70</v>
      </c>
      <c r="E8">
        <v>8</v>
      </c>
      <c r="F8">
        <v>140</v>
      </c>
      <c r="G8">
        <v>85</v>
      </c>
      <c r="H8">
        <v>95</v>
      </c>
      <c r="I8">
        <v>145</v>
      </c>
      <c r="J8">
        <v>95</v>
      </c>
      <c r="K8">
        <v>130</v>
      </c>
      <c r="L8">
        <f t="shared" si="0"/>
        <v>145</v>
      </c>
      <c r="M8">
        <f t="shared" si="1"/>
        <v>95</v>
      </c>
      <c r="N8" s="3">
        <f t="shared" si="2"/>
        <v>215.5</v>
      </c>
      <c r="O8" s="3">
        <f t="shared" si="3"/>
        <v>165.5</v>
      </c>
      <c r="P8" s="3">
        <f t="shared" si="4"/>
        <v>115.5</v>
      </c>
      <c r="Q8" s="3">
        <f t="shared" si="5"/>
        <v>24890.25</v>
      </c>
      <c r="R8" s="3">
        <f t="shared" si="6"/>
        <v>24890.25</v>
      </c>
      <c r="S8" s="3">
        <f t="shared" si="7"/>
        <v>24890.25</v>
      </c>
      <c r="T8" s="3">
        <v>868.223276593831</v>
      </c>
      <c r="U8" s="3">
        <f t="shared" si="8"/>
        <v>868.223276593831</v>
      </c>
      <c r="V8" s="4">
        <f t="shared" si="9"/>
        <v>143690.952276279</v>
      </c>
      <c r="W8" s="6">
        <f>Q8/(constants!$B$1*constants!$B$2*(110/250)*AVERAGE(0.8,1)*1.5)</f>
        <v>3.81347753601398</v>
      </c>
      <c r="X8" s="7">
        <v>0.955667766640253</v>
      </c>
      <c r="Y8" s="3">
        <f t="shared" si="10"/>
        <v>789.293547589275</v>
      </c>
      <c r="Z8" s="5">
        <v>1.1</v>
      </c>
      <c r="AA8" s="5">
        <v>1</v>
      </c>
      <c r="AB8" s="3">
        <f t="shared" si="11"/>
        <v>868.222902348203</v>
      </c>
      <c r="AC8" t="str">
        <f t="shared" si="12"/>
        <v>https://wiki.52poke.com/wiki/无极汰那</v>
      </c>
      <c r="AD8" s="2">
        <f t="shared" si="13"/>
        <v>1.40059790328766e-7</v>
      </c>
      <c r="AE8" t="str">
        <f>IF(ISNUMBER(SEARCH(AE$1,$D8)),"T","")</f>
        <v/>
      </c>
      <c r="AF8" t="str">
        <f>IF(ISNUMBER(SEARCH(AF$1,$D8)),"T","")</f>
        <v/>
      </c>
      <c r="AG8" t="str">
        <f>IF(ISNUMBER(SEARCH(AG$1,$D8)),"T","")</f>
        <v/>
      </c>
      <c r="AH8" t="str">
        <f>IF(ISNUMBER(SEARCH(AH$1,$D8)),"T","")</f>
        <v/>
      </c>
      <c r="AI8" t="str">
        <f>IF(ISNUMBER(SEARCH(AI$1,$D8)),"T","")</f>
        <v/>
      </c>
      <c r="AJ8" t="str">
        <f>IF(ISNUMBER(SEARCH(AJ$1,$D8)),"T","")</f>
        <v/>
      </c>
      <c r="AK8" t="str">
        <f>IF(ISNUMBER(SEARCH(AK$1,$D8)),"T","")</f>
        <v/>
      </c>
      <c r="AL8" t="str">
        <f>IF(ISNUMBER(SEARCH(AL$1,$D8)),"T","")</f>
        <v>T</v>
      </c>
      <c r="AM8" t="str">
        <f>IF(ISNUMBER(SEARCH(AM$1,$D8)),"T","")</f>
        <v/>
      </c>
      <c r="AN8" t="str">
        <f>IF(ISNUMBER(SEARCH(AN$1,$D8)),"T","")</f>
        <v/>
      </c>
      <c r="AO8" t="str">
        <f>IF(ISNUMBER(SEARCH(AO$1,$D8)),"T","")</f>
        <v/>
      </c>
      <c r="AP8" t="str">
        <f>IF(ISNUMBER(SEARCH(AP$1,$D8)),"T","")</f>
        <v/>
      </c>
      <c r="AQ8" t="str">
        <f>IF(ISNUMBER(SEARCH(AQ$1,$D8)),"T","")</f>
        <v/>
      </c>
      <c r="AR8" t="str">
        <f>IF(ISNUMBER(SEARCH(AR$1,$D8)),"T","")</f>
        <v/>
      </c>
      <c r="AS8" t="str">
        <f>IF(ISNUMBER(SEARCH(AS$1,$D8)),"T","")</f>
        <v>T</v>
      </c>
      <c r="AT8" t="str">
        <f>IF(ISNUMBER(SEARCH(AT$1,$D8)),"T","")</f>
        <v/>
      </c>
      <c r="AU8" t="str">
        <f>IF(ISNUMBER(SEARCH(AU$1,$D8)),"T","")</f>
        <v/>
      </c>
      <c r="AV8" t="str">
        <f>IF(ISNUMBER(SEARCH(AV$1,$D8)),"T","")</f>
        <v/>
      </c>
    </row>
    <row r="9" spans="1:48">
      <c r="A9">
        <v>791</v>
      </c>
      <c r="B9" t="s">
        <v>71</v>
      </c>
      <c r="C9" t="s">
        <v>72</v>
      </c>
      <c r="D9" t="s">
        <v>73</v>
      </c>
      <c r="E9">
        <v>7</v>
      </c>
      <c r="F9">
        <v>137</v>
      </c>
      <c r="G9">
        <v>137</v>
      </c>
      <c r="H9">
        <v>107</v>
      </c>
      <c r="I9">
        <v>113</v>
      </c>
      <c r="J9">
        <v>89</v>
      </c>
      <c r="K9">
        <v>97</v>
      </c>
      <c r="L9">
        <f t="shared" si="0"/>
        <v>137</v>
      </c>
      <c r="M9">
        <f t="shared" si="1"/>
        <v>89</v>
      </c>
      <c r="N9" s="3">
        <f t="shared" si="2"/>
        <v>212.5</v>
      </c>
      <c r="O9" s="3">
        <f t="shared" si="3"/>
        <v>157.5</v>
      </c>
      <c r="P9" s="3">
        <f t="shared" si="4"/>
        <v>109.5</v>
      </c>
      <c r="Q9" s="3">
        <f t="shared" si="5"/>
        <v>23268.75</v>
      </c>
      <c r="R9" s="3">
        <f t="shared" si="6"/>
        <v>27093.75</v>
      </c>
      <c r="S9" s="3">
        <f t="shared" si="7"/>
        <v>23268.75</v>
      </c>
      <c r="T9" s="3">
        <v>739.863314209151</v>
      </c>
      <c r="U9" s="3">
        <f t="shared" si="8"/>
        <v>739.863314209151</v>
      </c>
      <c r="V9" s="4">
        <f t="shared" si="9"/>
        <v>116528.471987941</v>
      </c>
      <c r="W9" s="6">
        <f>Q9/(constants!$B$1*constants!$B$2*(110/250)*AVERAGE(0.8,1)*1.5)</f>
        <v>3.56504476315526</v>
      </c>
      <c r="X9" s="7">
        <v>0.705448635147936</v>
      </c>
      <c r="Y9" s="3">
        <f t="shared" si="10"/>
        <v>672.602710232753</v>
      </c>
      <c r="Z9" s="5">
        <v>1.1</v>
      </c>
      <c r="AA9" s="5">
        <v>1</v>
      </c>
      <c r="AB9" s="3">
        <f t="shared" si="11"/>
        <v>739.862981256029</v>
      </c>
      <c r="AC9" t="str">
        <f t="shared" si="12"/>
        <v>https://wiki.52poke.com/wiki/索尔迦雷欧</v>
      </c>
      <c r="AD9" s="2">
        <f t="shared" si="13"/>
        <v>1.10857781514156e-7</v>
      </c>
      <c r="AE9" t="str">
        <f>IF(ISNUMBER(SEARCH(AE$1,$D9)),"T","")</f>
        <v/>
      </c>
      <c r="AF9" t="str">
        <f>IF(ISNUMBER(SEARCH(AF$1,$D9)),"T","")</f>
        <v/>
      </c>
      <c r="AG9" t="str">
        <f>IF(ISNUMBER(SEARCH(AG$1,$D9)),"T","")</f>
        <v/>
      </c>
      <c r="AH9" t="str">
        <f>IF(ISNUMBER(SEARCH(AH$1,$D9)),"T","")</f>
        <v/>
      </c>
      <c r="AI9" t="str">
        <f>IF(ISNUMBER(SEARCH(AI$1,$D9)),"T","")</f>
        <v/>
      </c>
      <c r="AJ9" t="str">
        <f>IF(ISNUMBER(SEARCH(AJ$1,$D9)),"T","")</f>
        <v/>
      </c>
      <c r="AK9" t="str">
        <f>IF(ISNUMBER(SEARCH(AK$1,$D9)),"T","")</f>
        <v/>
      </c>
      <c r="AL9" t="str">
        <f>IF(ISNUMBER(SEARCH(AL$1,$D9)),"T","")</f>
        <v/>
      </c>
      <c r="AM9" t="str">
        <f>IF(ISNUMBER(SEARCH(AM$1,$D9)),"T","")</f>
        <v/>
      </c>
      <c r="AN9" t="str">
        <f>IF(ISNUMBER(SEARCH(AN$1,$D9)),"T","")</f>
        <v/>
      </c>
      <c r="AO9" t="str">
        <f>IF(ISNUMBER(SEARCH(AO$1,$D9)),"T","")</f>
        <v>T</v>
      </c>
      <c r="AP9" t="str">
        <f>IF(ISNUMBER(SEARCH(AP$1,$D9)),"T","")</f>
        <v/>
      </c>
      <c r="AQ9" t="str">
        <f>IF(ISNUMBER(SEARCH(AQ$1,$D9)),"T","")</f>
        <v/>
      </c>
      <c r="AR9" t="str">
        <f>IF(ISNUMBER(SEARCH(AR$1,$D9)),"T","")</f>
        <v/>
      </c>
      <c r="AS9" t="str">
        <f>IF(ISNUMBER(SEARCH(AS$1,$D9)),"T","")</f>
        <v/>
      </c>
      <c r="AT9" t="str">
        <f>IF(ISNUMBER(SEARCH(AT$1,$D9)),"T","")</f>
        <v/>
      </c>
      <c r="AU9" t="str">
        <f>IF(ISNUMBER(SEARCH(AU$1,$D9)),"T","")</f>
        <v>T</v>
      </c>
      <c r="AV9" t="str">
        <f>IF(ISNUMBER(SEARCH(AV$1,$D9)),"T","")</f>
        <v/>
      </c>
    </row>
    <row r="10" spans="1:48">
      <c r="A10">
        <v>792</v>
      </c>
      <c r="B10" t="s">
        <v>74</v>
      </c>
      <c r="C10" t="s">
        <v>75</v>
      </c>
      <c r="D10" t="s">
        <v>76</v>
      </c>
      <c r="E10">
        <v>7</v>
      </c>
      <c r="F10">
        <v>137</v>
      </c>
      <c r="G10">
        <v>113</v>
      </c>
      <c r="H10">
        <v>89</v>
      </c>
      <c r="I10">
        <v>137</v>
      </c>
      <c r="J10">
        <v>107</v>
      </c>
      <c r="K10">
        <v>97</v>
      </c>
      <c r="L10">
        <f t="shared" si="0"/>
        <v>137</v>
      </c>
      <c r="M10">
        <f t="shared" si="1"/>
        <v>89</v>
      </c>
      <c r="N10" s="3">
        <f t="shared" si="2"/>
        <v>212.5</v>
      </c>
      <c r="O10" s="3">
        <f t="shared" si="3"/>
        <v>157.5</v>
      </c>
      <c r="P10" s="3">
        <f t="shared" si="4"/>
        <v>109.5</v>
      </c>
      <c r="Q10" s="3">
        <f t="shared" si="5"/>
        <v>23268.75</v>
      </c>
      <c r="R10" s="3">
        <f t="shared" si="6"/>
        <v>23268.75</v>
      </c>
      <c r="S10" s="3">
        <f t="shared" si="7"/>
        <v>27093.75</v>
      </c>
      <c r="T10" s="3">
        <v>739.345413768384</v>
      </c>
      <c r="U10" s="3">
        <f t="shared" si="8"/>
        <v>739.345413768384</v>
      </c>
      <c r="V10" s="4">
        <f t="shared" si="9"/>
        <v>116446.90266852</v>
      </c>
      <c r="W10" s="6">
        <f>Q10/(constants!$B$1*constants!$B$2*(110/250)*AVERAGE(0.8,1)*1.5)</f>
        <v>3.56504476315526</v>
      </c>
      <c r="X10" s="7">
        <v>0.702459310814507</v>
      </c>
      <c r="Y10" s="3">
        <f t="shared" si="10"/>
        <v>672.131891650238</v>
      </c>
      <c r="Z10" s="5">
        <v>1.1</v>
      </c>
      <c r="AA10" s="5">
        <v>1</v>
      </c>
      <c r="AB10" s="3">
        <f t="shared" si="11"/>
        <v>739.345080815262</v>
      </c>
      <c r="AC10" t="str">
        <f t="shared" si="12"/>
        <v>https://wiki.52poke.com/wiki/露奈雅拉</v>
      </c>
      <c r="AD10" s="2">
        <f t="shared" si="13"/>
        <v>1.10857781211337e-7</v>
      </c>
      <c r="AE10" t="str">
        <f>IF(ISNUMBER(SEARCH(AE$1,$D10)),"T","")</f>
        <v/>
      </c>
      <c r="AF10" t="str">
        <f>IF(ISNUMBER(SEARCH(AF$1,$D10)),"T","")</f>
        <v/>
      </c>
      <c r="AG10" t="str">
        <f>IF(ISNUMBER(SEARCH(AG$1,$D10)),"T","")</f>
        <v/>
      </c>
      <c r="AH10" t="str">
        <f>IF(ISNUMBER(SEARCH(AH$1,$D10)),"T","")</f>
        <v/>
      </c>
      <c r="AI10" t="str">
        <f>IF(ISNUMBER(SEARCH(AI$1,$D10)),"T","")</f>
        <v/>
      </c>
      <c r="AJ10" t="str">
        <f>IF(ISNUMBER(SEARCH(AJ$1,$D10)),"T","")</f>
        <v/>
      </c>
      <c r="AK10" t="str">
        <f>IF(ISNUMBER(SEARCH(AK$1,$D10)),"T","")</f>
        <v/>
      </c>
      <c r="AL10" t="str">
        <f>IF(ISNUMBER(SEARCH(AL$1,$D10)),"T","")</f>
        <v/>
      </c>
      <c r="AM10" t="str">
        <f>IF(ISNUMBER(SEARCH(AM$1,$D10)),"T","")</f>
        <v/>
      </c>
      <c r="AN10" t="str">
        <f>IF(ISNUMBER(SEARCH(AN$1,$D10)),"T","")</f>
        <v/>
      </c>
      <c r="AO10" t="str">
        <f>IF(ISNUMBER(SEARCH(AO$1,$D10)),"T","")</f>
        <v>T</v>
      </c>
      <c r="AP10" t="str">
        <f>IF(ISNUMBER(SEARCH(AP$1,$D10)),"T","")</f>
        <v/>
      </c>
      <c r="AQ10" t="str">
        <f>IF(ISNUMBER(SEARCH(AQ$1,$D10)),"T","")</f>
        <v/>
      </c>
      <c r="AR10" t="str">
        <f>IF(ISNUMBER(SEARCH(AR$1,$D10)),"T","")</f>
        <v>T</v>
      </c>
      <c r="AS10" t="str">
        <f>IF(ISNUMBER(SEARCH(AS$1,$D10)),"T","")</f>
        <v/>
      </c>
      <c r="AT10" t="str">
        <f>IF(ISNUMBER(SEARCH(AT$1,$D10)),"T","")</f>
        <v/>
      </c>
      <c r="AU10" t="str">
        <f>IF(ISNUMBER(SEARCH(AU$1,$D10)),"T","")</f>
        <v/>
      </c>
      <c r="AV10" t="str">
        <f>IF(ISNUMBER(SEARCH(AV$1,$D10)),"T","")</f>
        <v/>
      </c>
    </row>
    <row r="11" spans="1:48">
      <c r="A11">
        <v>487</v>
      </c>
      <c r="B11" t="s">
        <v>77</v>
      </c>
      <c r="C11" t="s">
        <v>78</v>
      </c>
      <c r="D11" t="s">
        <v>79</v>
      </c>
      <c r="E11">
        <v>4</v>
      </c>
      <c r="F11">
        <v>150</v>
      </c>
      <c r="G11">
        <v>100</v>
      </c>
      <c r="H11">
        <v>120</v>
      </c>
      <c r="I11">
        <v>100</v>
      </c>
      <c r="J11">
        <v>120</v>
      </c>
      <c r="K11">
        <v>90</v>
      </c>
      <c r="L11">
        <f t="shared" si="0"/>
        <v>100</v>
      </c>
      <c r="M11">
        <f t="shared" si="1"/>
        <v>120</v>
      </c>
      <c r="N11" s="3">
        <f t="shared" si="2"/>
        <v>225.5</v>
      </c>
      <c r="O11" s="3">
        <f t="shared" si="3"/>
        <v>120.5</v>
      </c>
      <c r="P11" s="3">
        <f t="shared" si="4"/>
        <v>140.5</v>
      </c>
      <c r="Q11" s="3">
        <f t="shared" si="5"/>
        <v>31682.75</v>
      </c>
      <c r="R11" s="3">
        <f t="shared" si="6"/>
        <v>31682.75</v>
      </c>
      <c r="S11" s="3">
        <f t="shared" si="7"/>
        <v>31682.75</v>
      </c>
      <c r="T11" s="3">
        <v>723.467974102481</v>
      </c>
      <c r="U11" s="3">
        <f t="shared" si="8"/>
        <v>723.467974102481</v>
      </c>
      <c r="V11" s="4">
        <f t="shared" si="9"/>
        <v>87177.890879349</v>
      </c>
      <c r="W11" s="6">
        <f>Q11/(constants!$B$1*constants!$B$2*(110/250)*AVERAGE(0.8,1)*1.5)</f>
        <v>4.85416801374622</v>
      </c>
      <c r="X11" s="7">
        <v>0.603905371801267</v>
      </c>
      <c r="Y11" s="3">
        <f t="shared" si="10"/>
        <v>657.697842958472</v>
      </c>
      <c r="Z11" s="5">
        <v>1.1</v>
      </c>
      <c r="AA11" s="5">
        <v>1</v>
      </c>
      <c r="AB11" s="3">
        <f t="shared" si="11"/>
        <v>723.467627254319</v>
      </c>
      <c r="AC11" t="str">
        <f t="shared" si="12"/>
        <v>https://wiki.52poke.com/wiki/骑拉帝纳</v>
      </c>
      <c r="AD11" s="2">
        <f t="shared" si="13"/>
        <v>1.20303647282947e-7</v>
      </c>
      <c r="AE11" t="str">
        <f>IF(ISNUMBER(SEARCH(AE$1,$D11)),"T","")</f>
        <v/>
      </c>
      <c r="AF11" t="str">
        <f>IF(ISNUMBER(SEARCH(AF$1,$D11)),"T","")</f>
        <v/>
      </c>
      <c r="AG11" t="str">
        <f>IF(ISNUMBER(SEARCH(AG$1,$D11)),"T","")</f>
        <v/>
      </c>
      <c r="AH11" t="str">
        <f>IF(ISNUMBER(SEARCH(AH$1,$D11)),"T","")</f>
        <v/>
      </c>
      <c r="AI11" t="str">
        <f>IF(ISNUMBER(SEARCH(AI$1,$D11)),"T","")</f>
        <v/>
      </c>
      <c r="AJ11" t="str">
        <f>IF(ISNUMBER(SEARCH(AJ$1,$D11)),"T","")</f>
        <v/>
      </c>
      <c r="AK11" t="str">
        <f>IF(ISNUMBER(SEARCH(AK$1,$D11)),"T","")</f>
        <v/>
      </c>
      <c r="AL11" t="str">
        <f>IF(ISNUMBER(SEARCH(AL$1,$D11)),"T","")</f>
        <v/>
      </c>
      <c r="AM11" t="str">
        <f>IF(ISNUMBER(SEARCH(AM$1,$D11)),"T","")</f>
        <v/>
      </c>
      <c r="AN11" t="str">
        <f>IF(ISNUMBER(SEARCH(AN$1,$D11)),"T","")</f>
        <v/>
      </c>
      <c r="AO11" t="str">
        <f>IF(ISNUMBER(SEARCH(AO$1,$D11)),"T","")</f>
        <v/>
      </c>
      <c r="AP11" t="str">
        <f>IF(ISNUMBER(SEARCH(AP$1,$D11)),"T","")</f>
        <v/>
      </c>
      <c r="AQ11" t="str">
        <f>IF(ISNUMBER(SEARCH(AQ$1,$D11)),"T","")</f>
        <v/>
      </c>
      <c r="AR11" t="str">
        <f>IF(ISNUMBER(SEARCH(AR$1,$D11)),"T","")</f>
        <v>T</v>
      </c>
      <c r="AS11" t="str">
        <f>IF(ISNUMBER(SEARCH(AS$1,$D11)),"T","")</f>
        <v>T</v>
      </c>
      <c r="AT11" t="str">
        <f>IF(ISNUMBER(SEARCH(AT$1,$D11)),"T","")</f>
        <v/>
      </c>
      <c r="AU11" t="str">
        <f>IF(ISNUMBER(SEARCH(AU$1,$D11)),"T","")</f>
        <v/>
      </c>
      <c r="AV11" t="str">
        <f>IF(ISNUMBER(SEARCH(AV$1,$D11)),"T","")</f>
        <v/>
      </c>
    </row>
    <row r="12" spans="1:48">
      <c r="A12">
        <v>483</v>
      </c>
      <c r="B12" t="s">
        <v>80</v>
      </c>
      <c r="C12" t="s">
        <v>81</v>
      </c>
      <c r="D12" t="s">
        <v>82</v>
      </c>
      <c r="E12">
        <v>4</v>
      </c>
      <c r="F12">
        <v>100</v>
      </c>
      <c r="G12">
        <v>120</v>
      </c>
      <c r="H12">
        <v>120</v>
      </c>
      <c r="I12">
        <v>150</v>
      </c>
      <c r="J12">
        <v>100</v>
      </c>
      <c r="K12">
        <v>90</v>
      </c>
      <c r="L12">
        <f t="shared" si="0"/>
        <v>150</v>
      </c>
      <c r="M12">
        <f t="shared" si="1"/>
        <v>100</v>
      </c>
      <c r="N12" s="3">
        <f t="shared" si="2"/>
        <v>175.5</v>
      </c>
      <c r="O12" s="3">
        <f t="shared" si="3"/>
        <v>170.5</v>
      </c>
      <c r="P12" s="3">
        <f t="shared" si="4"/>
        <v>120.5</v>
      </c>
      <c r="Q12" s="3">
        <f t="shared" si="5"/>
        <v>21147.75</v>
      </c>
      <c r="R12" s="3">
        <f t="shared" si="6"/>
        <v>24657.75</v>
      </c>
      <c r="S12" s="3">
        <f t="shared" si="7"/>
        <v>21147.75</v>
      </c>
      <c r="T12" s="3">
        <v>721.488971064292</v>
      </c>
      <c r="U12" s="3">
        <f t="shared" si="8"/>
        <v>721.488971064292</v>
      </c>
      <c r="V12" s="4">
        <f t="shared" si="9"/>
        <v>123013.869566462</v>
      </c>
      <c r="W12" s="6">
        <f>Q12/(constants!$B$1*constants!$B$2*(110/250)*AVERAGE(0.8,1)*1.5)</f>
        <v>3.2400827457434</v>
      </c>
      <c r="X12" s="7">
        <v>0.60683084254666</v>
      </c>
      <c r="Y12" s="3">
        <f t="shared" si="10"/>
        <v>655.898766803455</v>
      </c>
      <c r="Z12" s="5">
        <v>1.1</v>
      </c>
      <c r="AA12" s="5">
        <v>1</v>
      </c>
      <c r="AB12" s="3">
        <f t="shared" si="11"/>
        <v>721.4886434838</v>
      </c>
      <c r="AC12" t="str">
        <f t="shared" si="12"/>
        <v>https://wiki.52poke.com/wiki/帝牙卢卡</v>
      </c>
      <c r="AD12" s="2">
        <f t="shared" si="13"/>
        <v>1.07308978523507e-7</v>
      </c>
      <c r="AE12" t="str">
        <f>IF(ISNUMBER(SEARCH(AE$1,$D12)),"T","")</f>
        <v/>
      </c>
      <c r="AF12" t="str">
        <f>IF(ISNUMBER(SEARCH(AF$1,$D12)),"T","")</f>
        <v/>
      </c>
      <c r="AG12" t="str">
        <f>IF(ISNUMBER(SEARCH(AG$1,$D12)),"T","")</f>
        <v/>
      </c>
      <c r="AH12" t="str">
        <f>IF(ISNUMBER(SEARCH(AH$1,$D12)),"T","")</f>
        <v/>
      </c>
      <c r="AI12" t="str">
        <f>IF(ISNUMBER(SEARCH(AI$1,$D12)),"T","")</f>
        <v/>
      </c>
      <c r="AJ12" t="str">
        <f>IF(ISNUMBER(SEARCH(AJ$1,$D12)),"T","")</f>
        <v/>
      </c>
      <c r="AK12" t="str">
        <f>IF(ISNUMBER(SEARCH(AK$1,$D12)),"T","")</f>
        <v/>
      </c>
      <c r="AL12" t="str">
        <f>IF(ISNUMBER(SEARCH(AL$1,$D12)),"T","")</f>
        <v/>
      </c>
      <c r="AM12" t="str">
        <f>IF(ISNUMBER(SEARCH(AM$1,$D12)),"T","")</f>
        <v/>
      </c>
      <c r="AN12" t="str">
        <f>IF(ISNUMBER(SEARCH(AN$1,$D12)),"T","")</f>
        <v/>
      </c>
      <c r="AO12" t="str">
        <f>IF(ISNUMBER(SEARCH(AO$1,$D12)),"T","")</f>
        <v/>
      </c>
      <c r="AP12" t="str">
        <f>IF(ISNUMBER(SEARCH(AP$1,$D12)),"T","")</f>
        <v/>
      </c>
      <c r="AQ12" t="str">
        <f>IF(ISNUMBER(SEARCH(AQ$1,$D12)),"T","")</f>
        <v/>
      </c>
      <c r="AR12" t="str">
        <f>IF(ISNUMBER(SEARCH(AR$1,$D12)),"T","")</f>
        <v/>
      </c>
      <c r="AS12" t="str">
        <f>IF(ISNUMBER(SEARCH(AS$1,$D12)),"T","")</f>
        <v>T</v>
      </c>
      <c r="AT12" t="str">
        <f>IF(ISNUMBER(SEARCH(AT$1,$D12)),"T","")</f>
        <v/>
      </c>
      <c r="AU12" t="str">
        <f>IF(ISNUMBER(SEARCH(AU$1,$D12)),"T","")</f>
        <v>T</v>
      </c>
      <c r="AV12" t="str">
        <f>IF(ISNUMBER(SEARCH(AV$1,$D12)),"T","")</f>
        <v/>
      </c>
    </row>
    <row r="13" spans="1:48">
      <c r="A13">
        <v>643</v>
      </c>
      <c r="B13" t="s">
        <v>83</v>
      </c>
      <c r="C13" t="s">
        <v>84</v>
      </c>
      <c r="D13" t="s">
        <v>85</v>
      </c>
      <c r="E13">
        <v>5</v>
      </c>
      <c r="F13">
        <v>100</v>
      </c>
      <c r="G13">
        <v>120</v>
      </c>
      <c r="H13">
        <v>100</v>
      </c>
      <c r="I13">
        <v>150</v>
      </c>
      <c r="J13">
        <v>120</v>
      </c>
      <c r="K13">
        <v>90</v>
      </c>
      <c r="L13">
        <f t="shared" si="0"/>
        <v>150</v>
      </c>
      <c r="M13">
        <f t="shared" si="1"/>
        <v>100</v>
      </c>
      <c r="N13" s="3">
        <f t="shared" si="2"/>
        <v>175.5</v>
      </c>
      <c r="O13" s="3">
        <f t="shared" si="3"/>
        <v>170.5</v>
      </c>
      <c r="P13" s="3">
        <f t="shared" si="4"/>
        <v>120.5</v>
      </c>
      <c r="Q13" s="3">
        <f t="shared" si="5"/>
        <v>21147.75</v>
      </c>
      <c r="R13" s="3">
        <f t="shared" si="6"/>
        <v>21147.75</v>
      </c>
      <c r="S13" s="3">
        <f t="shared" si="7"/>
        <v>24657.75</v>
      </c>
      <c r="T13" s="3">
        <v>719.81667494542</v>
      </c>
      <c r="U13" s="3">
        <f t="shared" si="8"/>
        <v>719.81667494542</v>
      </c>
      <c r="V13" s="4">
        <f t="shared" si="9"/>
        <v>122728.743078194</v>
      </c>
      <c r="W13" s="6">
        <f>Q13/(constants!$B$1*constants!$B$2*(110/250)*AVERAGE(0.8,1)*1.5)</f>
        <v>3.2400827457434</v>
      </c>
      <c r="X13" s="7">
        <v>0.597914307655316</v>
      </c>
      <c r="Y13" s="3">
        <f t="shared" si="10"/>
        <v>654.37849760448</v>
      </c>
      <c r="Z13" s="5">
        <v>1.1</v>
      </c>
      <c r="AA13" s="5">
        <v>1</v>
      </c>
      <c r="AB13" s="3">
        <f t="shared" si="11"/>
        <v>719.816347364929</v>
      </c>
      <c r="AC13" t="str">
        <f t="shared" si="12"/>
        <v>https://wiki.52poke.com/wiki/莱希拉姆</v>
      </c>
      <c r="AD13" s="2">
        <f t="shared" si="13"/>
        <v>1.07308978374541e-7</v>
      </c>
      <c r="AE13" t="str">
        <f>IF(ISNUMBER(SEARCH(AE$1,$D13)),"T","")</f>
        <v/>
      </c>
      <c r="AF13" t="str">
        <f>IF(ISNUMBER(SEARCH(AF$1,$D13)),"T","")</f>
        <v>T</v>
      </c>
      <c r="AG13" t="str">
        <f>IF(ISNUMBER(SEARCH(AG$1,$D13)),"T","")</f>
        <v/>
      </c>
      <c r="AH13" t="str">
        <f>IF(ISNUMBER(SEARCH(AH$1,$D13)),"T","")</f>
        <v/>
      </c>
      <c r="AI13" t="str">
        <f>IF(ISNUMBER(SEARCH(AI$1,$D13)),"T","")</f>
        <v/>
      </c>
      <c r="AJ13" t="str">
        <f>IF(ISNUMBER(SEARCH(AJ$1,$D13)),"T","")</f>
        <v/>
      </c>
      <c r="AK13" t="str">
        <f>IF(ISNUMBER(SEARCH(AK$1,$D13)),"T","")</f>
        <v/>
      </c>
      <c r="AL13" t="str">
        <f>IF(ISNUMBER(SEARCH(AL$1,$D13)),"T","")</f>
        <v/>
      </c>
      <c r="AM13" t="str">
        <f>IF(ISNUMBER(SEARCH(AM$1,$D13)),"T","")</f>
        <v/>
      </c>
      <c r="AN13" t="str">
        <f>IF(ISNUMBER(SEARCH(AN$1,$D13)),"T","")</f>
        <v/>
      </c>
      <c r="AO13" t="str">
        <f>IF(ISNUMBER(SEARCH(AO$1,$D13)),"T","")</f>
        <v/>
      </c>
      <c r="AP13" t="str">
        <f>IF(ISNUMBER(SEARCH(AP$1,$D13)),"T","")</f>
        <v/>
      </c>
      <c r="AQ13" t="str">
        <f>IF(ISNUMBER(SEARCH(AQ$1,$D13)),"T","")</f>
        <v/>
      </c>
      <c r="AR13" t="str">
        <f>IF(ISNUMBER(SEARCH(AR$1,$D13)),"T","")</f>
        <v/>
      </c>
      <c r="AS13" t="str">
        <f>IF(ISNUMBER(SEARCH(AS$1,$D13)),"T","")</f>
        <v>T</v>
      </c>
      <c r="AT13" t="str">
        <f>IF(ISNUMBER(SEARCH(AT$1,$D13)),"T","")</f>
        <v/>
      </c>
      <c r="AU13" t="str">
        <f>IF(ISNUMBER(SEARCH(AU$1,$D13)),"T","")</f>
        <v/>
      </c>
      <c r="AV13" t="str">
        <f>IF(ISNUMBER(SEARCH(AV$1,$D13)),"T","")</f>
        <v/>
      </c>
    </row>
    <row r="14" spans="1:48">
      <c r="A14">
        <v>644</v>
      </c>
      <c r="B14" t="s">
        <v>86</v>
      </c>
      <c r="C14" t="s">
        <v>87</v>
      </c>
      <c r="D14" t="s">
        <v>88</v>
      </c>
      <c r="E14">
        <v>5</v>
      </c>
      <c r="F14">
        <v>100</v>
      </c>
      <c r="G14">
        <v>150</v>
      </c>
      <c r="H14">
        <v>120</v>
      </c>
      <c r="I14">
        <v>120</v>
      </c>
      <c r="J14">
        <v>100</v>
      </c>
      <c r="K14">
        <v>90</v>
      </c>
      <c r="L14">
        <f t="shared" si="0"/>
        <v>150</v>
      </c>
      <c r="M14">
        <f t="shared" si="1"/>
        <v>100</v>
      </c>
      <c r="N14" s="3">
        <f t="shared" si="2"/>
        <v>175.5</v>
      </c>
      <c r="O14" s="3">
        <f t="shared" si="3"/>
        <v>170.5</v>
      </c>
      <c r="P14" s="3">
        <f t="shared" si="4"/>
        <v>120.5</v>
      </c>
      <c r="Q14" s="3">
        <f t="shared" si="5"/>
        <v>21147.75</v>
      </c>
      <c r="R14" s="3">
        <f t="shared" si="6"/>
        <v>24657.75</v>
      </c>
      <c r="S14" s="3">
        <f t="shared" si="7"/>
        <v>21147.75</v>
      </c>
      <c r="T14" s="3">
        <v>719.271238326309</v>
      </c>
      <c r="U14" s="3">
        <f t="shared" si="8"/>
        <v>719.271238326309</v>
      </c>
      <c r="V14" s="4">
        <f t="shared" si="9"/>
        <v>122635.746134636</v>
      </c>
      <c r="W14" s="6">
        <f>Q14/(constants!$B$1*constants!$B$2*(110/250)*AVERAGE(0.8,1)*1.5)</f>
        <v>3.2400827457434</v>
      </c>
      <c r="X14" s="7">
        <v>0.595006087878665</v>
      </c>
      <c r="Y14" s="3">
        <f t="shared" si="10"/>
        <v>653.882646132562</v>
      </c>
      <c r="Z14" s="5">
        <v>1.1</v>
      </c>
      <c r="AA14" s="5">
        <v>1</v>
      </c>
      <c r="AB14" s="3">
        <f t="shared" si="11"/>
        <v>719.270910745818</v>
      </c>
      <c r="AC14" t="str">
        <f t="shared" si="12"/>
        <v>https://wiki.52poke.com/wiki/捷克罗姆</v>
      </c>
      <c r="AD14" s="2">
        <f t="shared" si="13"/>
        <v>1.07308978225575e-7</v>
      </c>
      <c r="AE14" t="str">
        <f>IF(ISNUMBER(SEARCH(AE$1,$D14)),"T","")</f>
        <v/>
      </c>
      <c r="AF14" t="str">
        <f>IF(ISNUMBER(SEARCH(AF$1,$D14)),"T","")</f>
        <v/>
      </c>
      <c r="AG14" t="str">
        <f>IF(ISNUMBER(SEARCH(AG$1,$D14)),"T","")</f>
        <v/>
      </c>
      <c r="AH14" t="str">
        <f>IF(ISNUMBER(SEARCH(AH$1,$D14)),"T","")</f>
        <v/>
      </c>
      <c r="AI14" t="str">
        <f>IF(ISNUMBER(SEARCH(AI$1,$D14)),"T","")</f>
        <v>T</v>
      </c>
      <c r="AJ14" t="str">
        <f>IF(ISNUMBER(SEARCH(AJ$1,$D14)),"T","")</f>
        <v/>
      </c>
      <c r="AK14" t="str">
        <f>IF(ISNUMBER(SEARCH(AK$1,$D14)),"T","")</f>
        <v/>
      </c>
      <c r="AL14" t="str">
        <f>IF(ISNUMBER(SEARCH(AL$1,$D14)),"T","")</f>
        <v/>
      </c>
      <c r="AM14" t="str">
        <f>IF(ISNUMBER(SEARCH(AM$1,$D14)),"T","")</f>
        <v/>
      </c>
      <c r="AN14" t="str">
        <f>IF(ISNUMBER(SEARCH(AN$1,$D14)),"T","")</f>
        <v/>
      </c>
      <c r="AO14" t="str">
        <f>IF(ISNUMBER(SEARCH(AO$1,$D14)),"T","")</f>
        <v/>
      </c>
      <c r="AP14" t="str">
        <f>IF(ISNUMBER(SEARCH(AP$1,$D14)),"T","")</f>
        <v/>
      </c>
      <c r="AQ14" t="str">
        <f>IF(ISNUMBER(SEARCH(AQ$1,$D14)),"T","")</f>
        <v/>
      </c>
      <c r="AR14" t="str">
        <f>IF(ISNUMBER(SEARCH(AR$1,$D14)),"T","")</f>
        <v/>
      </c>
      <c r="AS14" t="str">
        <f>IF(ISNUMBER(SEARCH(AS$1,$D14)),"T","")</f>
        <v>T</v>
      </c>
      <c r="AT14" t="str">
        <f>IF(ISNUMBER(SEARCH(AT$1,$D14)),"T","")</f>
        <v/>
      </c>
      <c r="AU14" t="str">
        <f>IF(ISNUMBER(SEARCH(AU$1,$D14)),"T","")</f>
        <v/>
      </c>
      <c r="AV14" t="str">
        <f>IF(ISNUMBER(SEARCH(AV$1,$D14)),"T","")</f>
        <v/>
      </c>
    </row>
    <row r="15" spans="1:48">
      <c r="A15">
        <v>716</v>
      </c>
      <c r="B15" t="s">
        <v>89</v>
      </c>
      <c r="C15" t="s">
        <v>90</v>
      </c>
      <c r="D15" t="s">
        <v>67</v>
      </c>
      <c r="E15">
        <v>6</v>
      </c>
      <c r="F15">
        <v>126</v>
      </c>
      <c r="G15">
        <v>131</v>
      </c>
      <c r="H15">
        <v>95</v>
      </c>
      <c r="I15">
        <v>131</v>
      </c>
      <c r="J15">
        <v>98</v>
      </c>
      <c r="K15">
        <v>99</v>
      </c>
      <c r="L15">
        <f t="shared" si="0"/>
        <v>131</v>
      </c>
      <c r="M15">
        <f t="shared" si="1"/>
        <v>95</v>
      </c>
      <c r="N15" s="3">
        <f t="shared" si="2"/>
        <v>201.5</v>
      </c>
      <c r="O15" s="3">
        <f t="shared" si="3"/>
        <v>151.5</v>
      </c>
      <c r="P15" s="3">
        <f t="shared" si="4"/>
        <v>115.5</v>
      </c>
      <c r="Q15" s="3">
        <f t="shared" si="5"/>
        <v>23273.25</v>
      </c>
      <c r="R15" s="3">
        <f t="shared" si="6"/>
        <v>23273.25</v>
      </c>
      <c r="S15" s="3">
        <f t="shared" si="7"/>
        <v>23877.75</v>
      </c>
      <c r="T15" s="3">
        <v>715.198054829174</v>
      </c>
      <c r="U15" s="3">
        <f t="shared" si="8"/>
        <v>715.198054829174</v>
      </c>
      <c r="V15" s="4">
        <f t="shared" si="9"/>
        <v>108352.50530662</v>
      </c>
      <c r="W15" s="6">
        <f>Q15/(constants!$B$1*constants!$B$2*(110/250)*AVERAGE(0.8,1)*1.5)</f>
        <v>3.56573421580889</v>
      </c>
      <c r="X15" s="7">
        <v>0.725881352736222</v>
      </c>
      <c r="Y15" s="3">
        <f t="shared" si="10"/>
        <v>650.179758634585</v>
      </c>
      <c r="Z15" s="5">
        <v>1.1</v>
      </c>
      <c r="AA15" s="5">
        <v>1</v>
      </c>
      <c r="AB15" s="3">
        <f t="shared" si="11"/>
        <v>715.197734498043</v>
      </c>
      <c r="AC15" t="str">
        <f t="shared" si="12"/>
        <v>https://wiki.52poke.com/wiki/哲尔尼亚斯</v>
      </c>
      <c r="AD15" s="2">
        <f t="shared" si="13"/>
        <v>1.02612033182918e-7</v>
      </c>
      <c r="AE15" t="str">
        <f>IF(ISNUMBER(SEARCH(AE$1,$D15)),"T","")</f>
        <v/>
      </c>
      <c r="AF15" t="str">
        <f>IF(ISNUMBER(SEARCH(AF$1,$D15)),"T","")</f>
        <v/>
      </c>
      <c r="AG15" t="str">
        <f>IF(ISNUMBER(SEARCH(AG$1,$D15)),"T","")</f>
        <v/>
      </c>
      <c r="AH15" t="str">
        <f>IF(ISNUMBER(SEARCH(AH$1,$D15)),"T","")</f>
        <v/>
      </c>
      <c r="AI15" t="str">
        <f>IF(ISNUMBER(SEARCH(AI$1,$D15)),"T","")</f>
        <v/>
      </c>
      <c r="AJ15" t="str">
        <f>IF(ISNUMBER(SEARCH(AJ$1,$D15)),"T","")</f>
        <v/>
      </c>
      <c r="AK15" t="str">
        <f>IF(ISNUMBER(SEARCH(AK$1,$D15)),"T","")</f>
        <v/>
      </c>
      <c r="AL15" t="str">
        <f>IF(ISNUMBER(SEARCH(AL$1,$D15)),"T","")</f>
        <v/>
      </c>
      <c r="AM15" t="str">
        <f>IF(ISNUMBER(SEARCH(AM$1,$D15)),"T","")</f>
        <v/>
      </c>
      <c r="AN15" t="str">
        <f>IF(ISNUMBER(SEARCH(AN$1,$D15)),"T","")</f>
        <v/>
      </c>
      <c r="AO15" t="str">
        <f>IF(ISNUMBER(SEARCH(AO$1,$D15)),"T","")</f>
        <v/>
      </c>
      <c r="AP15" t="str">
        <f>IF(ISNUMBER(SEARCH(AP$1,$D15)),"T","")</f>
        <v/>
      </c>
      <c r="AQ15" t="str">
        <f>IF(ISNUMBER(SEARCH(AQ$1,$D15)),"T","")</f>
        <v/>
      </c>
      <c r="AR15" t="str">
        <f>IF(ISNUMBER(SEARCH(AR$1,$D15)),"T","")</f>
        <v/>
      </c>
      <c r="AS15" t="str">
        <f>IF(ISNUMBER(SEARCH(AS$1,$D15)),"T","")</f>
        <v/>
      </c>
      <c r="AT15" t="str">
        <f>IF(ISNUMBER(SEARCH(AT$1,$D15)),"T","")</f>
        <v/>
      </c>
      <c r="AU15" t="str">
        <f>IF(ISNUMBER(SEARCH(AU$1,$D15)),"T","")</f>
        <v/>
      </c>
      <c r="AV15" t="str">
        <f>IF(ISNUMBER(SEARCH(AV$1,$D15)),"T","")</f>
        <v>T</v>
      </c>
    </row>
    <row r="16" spans="1:48">
      <c r="A16">
        <v>717</v>
      </c>
      <c r="B16" t="s">
        <v>91</v>
      </c>
      <c r="C16" t="s">
        <v>92</v>
      </c>
      <c r="D16" t="s">
        <v>93</v>
      </c>
      <c r="E16">
        <v>6</v>
      </c>
      <c r="F16">
        <v>126</v>
      </c>
      <c r="G16">
        <v>131</v>
      </c>
      <c r="H16">
        <v>95</v>
      </c>
      <c r="I16">
        <v>131</v>
      </c>
      <c r="J16">
        <v>98</v>
      </c>
      <c r="K16">
        <v>99</v>
      </c>
      <c r="L16">
        <f t="shared" si="0"/>
        <v>131</v>
      </c>
      <c r="M16">
        <f t="shared" si="1"/>
        <v>95</v>
      </c>
      <c r="N16" s="3">
        <f t="shared" si="2"/>
        <v>201.5</v>
      </c>
      <c r="O16" s="3">
        <f t="shared" si="3"/>
        <v>151.5</v>
      </c>
      <c r="P16" s="3">
        <f t="shared" si="4"/>
        <v>115.5</v>
      </c>
      <c r="Q16" s="3">
        <f t="shared" si="5"/>
        <v>23273.25</v>
      </c>
      <c r="R16" s="3">
        <f t="shared" si="6"/>
        <v>23273.25</v>
      </c>
      <c r="S16" s="3">
        <f t="shared" si="7"/>
        <v>23877.75</v>
      </c>
      <c r="T16" s="3">
        <v>714.716483039303</v>
      </c>
      <c r="U16" s="3">
        <f t="shared" si="8"/>
        <v>714.716483039303</v>
      </c>
      <c r="V16" s="4">
        <f t="shared" si="9"/>
        <v>108279.547180454</v>
      </c>
      <c r="W16" s="6">
        <f>Q16/(constants!$B$1*constants!$B$2*(110/250)*AVERAGE(0.8,1)*1.5)</f>
        <v>3.56573421580889</v>
      </c>
      <c r="X16" s="7">
        <v>0.722991633025027</v>
      </c>
      <c r="Y16" s="3">
        <f t="shared" si="10"/>
        <v>649.741966098339</v>
      </c>
      <c r="Z16" s="5">
        <v>1.1</v>
      </c>
      <c r="AA16" s="5">
        <v>1</v>
      </c>
      <c r="AB16" s="3">
        <f t="shared" si="11"/>
        <v>714.716162708173</v>
      </c>
      <c r="AC16" t="str">
        <f t="shared" si="12"/>
        <v>https://wiki.52poke.com/wiki/伊裴尔塔尔</v>
      </c>
      <c r="AD16" s="2">
        <f t="shared" si="13"/>
        <v>1.02612032964414e-7</v>
      </c>
      <c r="AE16" t="str">
        <f>IF(ISNUMBER(SEARCH(AE$1,$D16)),"T","")</f>
        <v/>
      </c>
      <c r="AF16" t="str">
        <f>IF(ISNUMBER(SEARCH(AF$1,$D16)),"T","")</f>
        <v/>
      </c>
      <c r="AG16" t="str">
        <f>IF(ISNUMBER(SEARCH(AG$1,$D16)),"T","")</f>
        <v/>
      </c>
      <c r="AH16" t="str">
        <f>IF(ISNUMBER(SEARCH(AH$1,$D16)),"T","")</f>
        <v/>
      </c>
      <c r="AI16" t="str">
        <f>IF(ISNUMBER(SEARCH(AI$1,$D16)),"T","")</f>
        <v/>
      </c>
      <c r="AJ16" t="str">
        <f>IF(ISNUMBER(SEARCH(AJ$1,$D16)),"T","")</f>
        <v/>
      </c>
      <c r="AK16" t="str">
        <f>IF(ISNUMBER(SEARCH(AK$1,$D16)),"T","")</f>
        <v/>
      </c>
      <c r="AL16" t="str">
        <f>IF(ISNUMBER(SEARCH(AL$1,$D16)),"T","")</f>
        <v/>
      </c>
      <c r="AM16" t="str">
        <f>IF(ISNUMBER(SEARCH(AM$1,$D16)),"T","")</f>
        <v/>
      </c>
      <c r="AN16" t="str">
        <f>IF(ISNUMBER(SEARCH(AN$1,$D16)),"T","")</f>
        <v>T</v>
      </c>
      <c r="AO16" t="str">
        <f>IF(ISNUMBER(SEARCH(AO$1,$D16)),"T","")</f>
        <v/>
      </c>
      <c r="AP16" t="str">
        <f>IF(ISNUMBER(SEARCH(AP$1,$D16)),"T","")</f>
        <v/>
      </c>
      <c r="AQ16" t="str">
        <f>IF(ISNUMBER(SEARCH(AQ$1,$D16)),"T","")</f>
        <v/>
      </c>
      <c r="AR16" t="str">
        <f>IF(ISNUMBER(SEARCH(AR$1,$D16)),"T","")</f>
        <v/>
      </c>
      <c r="AS16" t="str">
        <f>IF(ISNUMBER(SEARCH(AS$1,$D16)),"T","")</f>
        <v/>
      </c>
      <c r="AT16" t="str">
        <f>IF(ISNUMBER(SEARCH(AT$1,$D16)),"T","")</f>
        <v>T</v>
      </c>
      <c r="AU16" t="str">
        <f>IF(ISNUMBER(SEARCH(AU$1,$D16)),"T","")</f>
        <v/>
      </c>
      <c r="AV16" t="str">
        <f>IF(ISNUMBER(SEARCH(AV$1,$D16)),"T","")</f>
        <v/>
      </c>
    </row>
    <row r="17" spans="1:48">
      <c r="A17">
        <v>484</v>
      </c>
      <c r="B17" t="s">
        <v>94</v>
      </c>
      <c r="C17" t="s">
        <v>95</v>
      </c>
      <c r="D17" t="s">
        <v>96</v>
      </c>
      <c r="E17">
        <v>4</v>
      </c>
      <c r="F17">
        <v>90</v>
      </c>
      <c r="G17">
        <v>120</v>
      </c>
      <c r="H17">
        <v>100</v>
      </c>
      <c r="I17">
        <v>150</v>
      </c>
      <c r="J17">
        <v>120</v>
      </c>
      <c r="K17">
        <v>100</v>
      </c>
      <c r="L17">
        <f t="shared" si="0"/>
        <v>150</v>
      </c>
      <c r="M17">
        <f t="shared" si="1"/>
        <v>100</v>
      </c>
      <c r="N17" s="3">
        <f t="shared" si="2"/>
        <v>165.5</v>
      </c>
      <c r="O17" s="3">
        <f t="shared" si="3"/>
        <v>170.5</v>
      </c>
      <c r="P17" s="3">
        <f t="shared" si="4"/>
        <v>120.5</v>
      </c>
      <c r="Q17" s="3">
        <f t="shared" si="5"/>
        <v>19942.75</v>
      </c>
      <c r="R17" s="3">
        <f t="shared" si="6"/>
        <v>19942.75</v>
      </c>
      <c r="S17" s="3">
        <f t="shared" si="7"/>
        <v>23252.75</v>
      </c>
      <c r="T17" s="3">
        <v>713.285697748513</v>
      </c>
      <c r="U17" s="3">
        <f t="shared" si="8"/>
        <v>713.285697748513</v>
      </c>
      <c r="V17" s="4">
        <f t="shared" si="9"/>
        <v>121615.211466121</v>
      </c>
      <c r="W17" s="6">
        <f>Q17/(constants!$B$1*constants!$B$2*(110/250)*AVERAGE(0.8,1)*1.5)</f>
        <v>3.05546264627084</v>
      </c>
      <c r="X17" s="7">
        <v>0.747711914292086</v>
      </c>
      <c r="Y17" s="3">
        <f t="shared" si="10"/>
        <v>648.441262575979</v>
      </c>
      <c r="Z17" s="5">
        <v>1.1</v>
      </c>
      <c r="AA17" s="5">
        <v>1</v>
      </c>
      <c r="AB17" s="3">
        <f t="shared" si="11"/>
        <v>713.285388833577</v>
      </c>
      <c r="AC17" t="str">
        <f t="shared" si="12"/>
        <v>https://wiki.52poke.com/wiki/帕路奇亚</v>
      </c>
      <c r="AD17" s="2">
        <f t="shared" si="13"/>
        <v>9.54284379644591e-8</v>
      </c>
      <c r="AE17" t="str">
        <f>IF(ISNUMBER(SEARCH(AE$1,$D17)),"T","")</f>
        <v/>
      </c>
      <c r="AF17" t="str">
        <f>IF(ISNUMBER(SEARCH(AF$1,$D17)),"T","")</f>
        <v/>
      </c>
      <c r="AG17" t="str">
        <f>IF(ISNUMBER(SEARCH(AG$1,$D17)),"T","")</f>
        <v>T</v>
      </c>
      <c r="AH17" t="str">
        <f>IF(ISNUMBER(SEARCH(AH$1,$D17)),"T","")</f>
        <v/>
      </c>
      <c r="AI17" t="str">
        <f>IF(ISNUMBER(SEARCH(AI$1,$D17)),"T","")</f>
        <v/>
      </c>
      <c r="AJ17" t="str">
        <f>IF(ISNUMBER(SEARCH(AJ$1,$D17)),"T","")</f>
        <v/>
      </c>
      <c r="AK17" t="str">
        <f>IF(ISNUMBER(SEARCH(AK$1,$D17)),"T","")</f>
        <v/>
      </c>
      <c r="AL17" t="str">
        <f>IF(ISNUMBER(SEARCH(AL$1,$D17)),"T","")</f>
        <v/>
      </c>
      <c r="AM17" t="str">
        <f>IF(ISNUMBER(SEARCH(AM$1,$D17)),"T","")</f>
        <v/>
      </c>
      <c r="AN17" t="str">
        <f>IF(ISNUMBER(SEARCH(AN$1,$D17)),"T","")</f>
        <v/>
      </c>
      <c r="AO17" t="str">
        <f>IF(ISNUMBER(SEARCH(AO$1,$D17)),"T","")</f>
        <v/>
      </c>
      <c r="AP17" t="str">
        <f>IF(ISNUMBER(SEARCH(AP$1,$D17)),"T","")</f>
        <v/>
      </c>
      <c r="AQ17" t="str">
        <f>IF(ISNUMBER(SEARCH(AQ$1,$D17)),"T","")</f>
        <v/>
      </c>
      <c r="AR17" t="str">
        <f>IF(ISNUMBER(SEARCH(AR$1,$D17)),"T","")</f>
        <v/>
      </c>
      <c r="AS17" t="str">
        <f>IF(ISNUMBER(SEARCH(AS$1,$D17)),"T","")</f>
        <v>T</v>
      </c>
      <c r="AT17" t="str">
        <f>IF(ISNUMBER(SEARCH(AT$1,$D17)),"T","")</f>
        <v/>
      </c>
      <c r="AU17" t="str">
        <f>IF(ISNUMBER(SEARCH(AU$1,$D17)),"T","")</f>
        <v/>
      </c>
      <c r="AV17" t="str">
        <f>IF(ISNUMBER(SEARCH(AV$1,$D17)),"T","")</f>
        <v/>
      </c>
    </row>
    <row r="18" spans="1:48">
      <c r="A18">
        <v>384</v>
      </c>
      <c r="B18" t="s">
        <v>97</v>
      </c>
      <c r="C18" t="s">
        <v>98</v>
      </c>
      <c r="D18" t="s">
        <v>99</v>
      </c>
      <c r="E18">
        <v>3</v>
      </c>
      <c r="F18">
        <v>105</v>
      </c>
      <c r="G18">
        <v>150</v>
      </c>
      <c r="H18">
        <v>90</v>
      </c>
      <c r="I18">
        <v>150</v>
      </c>
      <c r="J18">
        <v>90</v>
      </c>
      <c r="K18">
        <v>95</v>
      </c>
      <c r="L18">
        <f t="shared" si="0"/>
        <v>150</v>
      </c>
      <c r="M18">
        <f t="shared" si="1"/>
        <v>90</v>
      </c>
      <c r="N18" s="3">
        <f t="shared" si="2"/>
        <v>180.5</v>
      </c>
      <c r="O18" s="3">
        <f t="shared" si="3"/>
        <v>170.5</v>
      </c>
      <c r="P18" s="3">
        <f t="shared" si="4"/>
        <v>110.5</v>
      </c>
      <c r="Q18" s="3">
        <f t="shared" si="5"/>
        <v>19945.25</v>
      </c>
      <c r="R18" s="3">
        <f t="shared" si="6"/>
        <v>19945.25</v>
      </c>
      <c r="S18" s="3">
        <f t="shared" si="7"/>
        <v>19945.25</v>
      </c>
      <c r="T18" s="3">
        <v>700.802365250499</v>
      </c>
      <c r="U18" s="3">
        <f t="shared" si="8"/>
        <v>700.802365250499</v>
      </c>
      <c r="V18" s="4">
        <f t="shared" si="9"/>
        <v>119486.80327521</v>
      </c>
      <c r="W18" s="6">
        <f>Q18/(constants!$B$1*constants!$B$2*(110/250)*AVERAGE(0.8,1)*1.5)</f>
        <v>3.05584567552286</v>
      </c>
      <c r="X18" s="7">
        <v>0.680768860850579</v>
      </c>
      <c r="Y18" s="3">
        <f t="shared" si="10"/>
        <v>637.092778451671</v>
      </c>
      <c r="Z18" s="5">
        <v>1.1</v>
      </c>
      <c r="AA18" s="5">
        <v>1</v>
      </c>
      <c r="AB18" s="3">
        <f t="shared" si="11"/>
        <v>700.802056296838</v>
      </c>
      <c r="AC18" t="str">
        <f t="shared" si="12"/>
        <v>https://wiki.52poke.com/wiki/烈空坐</v>
      </c>
      <c r="AD18" s="2">
        <f t="shared" si="13"/>
        <v>9.54523647360832e-8</v>
      </c>
      <c r="AE18" t="str">
        <f>IF(ISNUMBER(SEARCH(AE$1,$D18)),"T","")</f>
        <v/>
      </c>
      <c r="AF18" t="str">
        <f>IF(ISNUMBER(SEARCH(AF$1,$D18)),"T","")</f>
        <v/>
      </c>
      <c r="AG18" t="str">
        <f>IF(ISNUMBER(SEARCH(AG$1,$D18)),"T","")</f>
        <v/>
      </c>
      <c r="AH18" t="str">
        <f>IF(ISNUMBER(SEARCH(AH$1,$D18)),"T","")</f>
        <v/>
      </c>
      <c r="AI18" t="str">
        <f>IF(ISNUMBER(SEARCH(AI$1,$D18)),"T","")</f>
        <v/>
      </c>
      <c r="AJ18" t="str">
        <f>IF(ISNUMBER(SEARCH(AJ$1,$D18)),"T","")</f>
        <v/>
      </c>
      <c r="AK18" t="str">
        <f>IF(ISNUMBER(SEARCH(AK$1,$D18)),"T","")</f>
        <v/>
      </c>
      <c r="AL18" t="str">
        <f>IF(ISNUMBER(SEARCH(AL$1,$D18)),"T","")</f>
        <v/>
      </c>
      <c r="AM18" t="str">
        <f>IF(ISNUMBER(SEARCH(AM$1,$D18)),"T","")</f>
        <v/>
      </c>
      <c r="AN18" t="str">
        <f>IF(ISNUMBER(SEARCH(AN$1,$D18)),"T","")</f>
        <v>T</v>
      </c>
      <c r="AO18" t="str">
        <f>IF(ISNUMBER(SEARCH(AO$1,$D18)),"T","")</f>
        <v/>
      </c>
      <c r="AP18" t="str">
        <f>IF(ISNUMBER(SEARCH(AP$1,$D18)),"T","")</f>
        <v/>
      </c>
      <c r="AQ18" t="str">
        <f>IF(ISNUMBER(SEARCH(AQ$1,$D18)),"T","")</f>
        <v/>
      </c>
      <c r="AR18" t="str">
        <f>IF(ISNUMBER(SEARCH(AR$1,$D18)),"T","")</f>
        <v/>
      </c>
      <c r="AS18" t="str">
        <f>IF(ISNUMBER(SEARCH(AS$1,$D18)),"T","")</f>
        <v>T</v>
      </c>
      <c r="AT18" t="str">
        <f>IF(ISNUMBER(SEARCH(AT$1,$D18)),"T","")</f>
        <v/>
      </c>
      <c r="AU18" t="str">
        <f>IF(ISNUMBER(SEARCH(AU$1,$D18)),"T","")</f>
        <v/>
      </c>
      <c r="AV18" t="str">
        <f>IF(ISNUMBER(SEARCH(AV$1,$D18)),"T","")</f>
        <v/>
      </c>
    </row>
    <row r="19" spans="1:48">
      <c r="A19">
        <v>889</v>
      </c>
      <c r="B19" t="s">
        <v>100</v>
      </c>
      <c r="C19" t="s">
        <v>101</v>
      </c>
      <c r="D19" t="s">
        <v>102</v>
      </c>
      <c r="E19">
        <v>8</v>
      </c>
      <c r="F19">
        <v>92</v>
      </c>
      <c r="G19">
        <v>120</v>
      </c>
      <c r="H19">
        <v>115</v>
      </c>
      <c r="I19">
        <v>80</v>
      </c>
      <c r="J19">
        <v>115</v>
      </c>
      <c r="K19">
        <v>138</v>
      </c>
      <c r="L19">
        <f t="shared" si="0"/>
        <v>120</v>
      </c>
      <c r="M19">
        <f t="shared" si="1"/>
        <v>115</v>
      </c>
      <c r="N19" s="3">
        <f t="shared" si="2"/>
        <v>167.5</v>
      </c>
      <c r="O19" s="3">
        <f t="shared" si="3"/>
        <v>140.5</v>
      </c>
      <c r="P19" s="3">
        <f t="shared" si="4"/>
        <v>135.5</v>
      </c>
      <c r="Q19" s="3">
        <f t="shared" si="5"/>
        <v>22696.25</v>
      </c>
      <c r="R19" s="3">
        <f t="shared" si="6"/>
        <v>22696.25</v>
      </c>
      <c r="S19" s="3">
        <f t="shared" si="7"/>
        <v>22696.25</v>
      </c>
      <c r="T19" s="3">
        <v>689.152486604994</v>
      </c>
      <c r="U19" s="3">
        <f t="shared" si="8"/>
        <v>689.152486604994</v>
      </c>
      <c r="V19" s="4">
        <f t="shared" si="9"/>
        <v>96825.9243680017</v>
      </c>
      <c r="W19" s="6">
        <f>Q19/(constants!$B$1*constants!$B$2*(110/250)*AVERAGE(0.8,1)*1.5)</f>
        <v>3.47733106444319</v>
      </c>
      <c r="X19" s="7">
        <v>0.981757883453149</v>
      </c>
      <c r="Y19" s="3">
        <f t="shared" si="10"/>
        <v>626.501997179436</v>
      </c>
      <c r="Z19" s="5">
        <v>1.1</v>
      </c>
      <c r="AA19" s="5">
        <v>1</v>
      </c>
      <c r="AB19" s="3">
        <f t="shared" si="11"/>
        <v>689.15219689738</v>
      </c>
      <c r="AC19" t="str">
        <f t="shared" si="12"/>
        <v>https://wiki.52poke.com/wiki/藏玛然特</v>
      </c>
      <c r="AD19" s="2">
        <f t="shared" si="13"/>
        <v>8.39305016104999e-8</v>
      </c>
      <c r="AE19" t="str">
        <f>IF(ISNUMBER(SEARCH(AE$1,$D19)),"T","")</f>
        <v/>
      </c>
      <c r="AF19" t="str">
        <f>IF(ISNUMBER(SEARCH(AF$1,$D19)),"T","")</f>
        <v/>
      </c>
      <c r="AG19" t="str">
        <f>IF(ISNUMBER(SEARCH(AG$1,$D19)),"T","")</f>
        <v/>
      </c>
      <c r="AH19" t="str">
        <f>IF(ISNUMBER(SEARCH(AH$1,$D19)),"T","")</f>
        <v/>
      </c>
      <c r="AI19" t="str">
        <f>IF(ISNUMBER(SEARCH(AI$1,$D19)),"T","")</f>
        <v/>
      </c>
      <c r="AJ19" t="str">
        <f>IF(ISNUMBER(SEARCH(AJ$1,$D19)),"T","")</f>
        <v/>
      </c>
      <c r="AK19" t="str">
        <f>IF(ISNUMBER(SEARCH(AK$1,$D19)),"T","")</f>
        <v>T</v>
      </c>
      <c r="AL19" t="str">
        <f>IF(ISNUMBER(SEARCH(AL$1,$D19)),"T","")</f>
        <v/>
      </c>
      <c r="AM19" t="str">
        <f>IF(ISNUMBER(SEARCH(AM$1,$D19)),"T","")</f>
        <v/>
      </c>
      <c r="AN19" t="str">
        <f>IF(ISNUMBER(SEARCH(AN$1,$D19)),"T","")</f>
        <v/>
      </c>
      <c r="AO19" t="str">
        <f>IF(ISNUMBER(SEARCH(AO$1,$D19)),"T","")</f>
        <v/>
      </c>
      <c r="AP19" t="str">
        <f>IF(ISNUMBER(SEARCH(AP$1,$D19)),"T","")</f>
        <v/>
      </c>
      <c r="AQ19" t="str">
        <f>IF(ISNUMBER(SEARCH(AQ$1,$D19)),"T","")</f>
        <v/>
      </c>
      <c r="AR19" t="str">
        <f>IF(ISNUMBER(SEARCH(AR$1,$D19)),"T","")</f>
        <v/>
      </c>
      <c r="AS19" t="str">
        <f>IF(ISNUMBER(SEARCH(AS$1,$D19)),"T","")</f>
        <v/>
      </c>
      <c r="AT19" t="str">
        <f>IF(ISNUMBER(SEARCH(AT$1,$D19)),"T","")</f>
        <v/>
      </c>
      <c r="AU19" t="str">
        <f>IF(ISNUMBER(SEARCH(AU$1,$D19)),"T","")</f>
        <v/>
      </c>
      <c r="AV19" t="str">
        <f>IF(ISNUMBER(SEARCH(AV$1,$D19)),"T","")</f>
        <v/>
      </c>
    </row>
    <row r="20" spans="1:48">
      <c r="A20">
        <v>250</v>
      </c>
      <c r="B20" t="s">
        <v>103</v>
      </c>
      <c r="C20" t="s">
        <v>104</v>
      </c>
      <c r="D20" t="s">
        <v>105</v>
      </c>
      <c r="E20">
        <v>2</v>
      </c>
      <c r="F20">
        <v>106</v>
      </c>
      <c r="G20">
        <v>130</v>
      </c>
      <c r="H20">
        <v>90</v>
      </c>
      <c r="I20">
        <v>110</v>
      </c>
      <c r="J20">
        <v>154</v>
      </c>
      <c r="K20">
        <v>90</v>
      </c>
      <c r="L20">
        <f t="shared" si="0"/>
        <v>130</v>
      </c>
      <c r="M20">
        <f t="shared" si="1"/>
        <v>90</v>
      </c>
      <c r="N20" s="3">
        <f t="shared" si="2"/>
        <v>181.5</v>
      </c>
      <c r="O20" s="3">
        <f t="shared" si="3"/>
        <v>150.5</v>
      </c>
      <c r="P20" s="3">
        <f t="shared" si="4"/>
        <v>110.5</v>
      </c>
      <c r="Q20" s="3">
        <f t="shared" si="5"/>
        <v>20055.75</v>
      </c>
      <c r="R20" s="3">
        <f t="shared" si="6"/>
        <v>20055.75</v>
      </c>
      <c r="S20" s="3">
        <f t="shared" si="7"/>
        <v>31671.75</v>
      </c>
      <c r="T20" s="3">
        <v>683.981869666995</v>
      </c>
      <c r="U20" s="3">
        <f t="shared" si="8"/>
        <v>683.981869666995</v>
      </c>
      <c r="V20" s="4">
        <f t="shared" si="9"/>
        <v>102939.271384883</v>
      </c>
      <c r="W20" s="6">
        <f>Q20/(constants!$B$1*constants!$B$2*(110/250)*AVERAGE(0.8,1)*1.5)</f>
        <v>3.07277556846204</v>
      </c>
      <c r="X20" s="7">
        <v>0.623893135249607</v>
      </c>
      <c r="Y20" s="3">
        <f t="shared" si="10"/>
        <v>556.348639908603</v>
      </c>
      <c r="Z20" s="5">
        <v>1.1</v>
      </c>
      <c r="AA20" s="5">
        <f>95/constants!B1</f>
        <v>1.11764705882353</v>
      </c>
      <c r="AB20" s="3">
        <f t="shared" si="11"/>
        <v>683.981563181753</v>
      </c>
      <c r="AC20" t="str">
        <f t="shared" si="12"/>
        <v>https://wiki.52poke.com/wiki/凤王</v>
      </c>
      <c r="AD20" s="2">
        <f t="shared" si="13"/>
        <v>9.39332034546741e-8</v>
      </c>
      <c r="AE20" t="str">
        <f>IF(ISNUMBER(SEARCH(AE$1,$D20)),"T","")</f>
        <v/>
      </c>
      <c r="AF20" t="str">
        <f>IF(ISNUMBER(SEARCH(AF$1,$D20)),"T","")</f>
        <v>T</v>
      </c>
      <c r="AG20" t="str">
        <f>IF(ISNUMBER(SEARCH(AG$1,$D20)),"T","")</f>
        <v/>
      </c>
      <c r="AH20" t="str">
        <f>IF(ISNUMBER(SEARCH(AH$1,$D20)),"T","")</f>
        <v/>
      </c>
      <c r="AI20" t="str">
        <f>IF(ISNUMBER(SEARCH(AI$1,$D20)),"T","")</f>
        <v/>
      </c>
      <c r="AJ20" t="str">
        <f>IF(ISNUMBER(SEARCH(AJ$1,$D20)),"T","")</f>
        <v/>
      </c>
      <c r="AK20" t="str">
        <f>IF(ISNUMBER(SEARCH(AK$1,$D20)),"T","")</f>
        <v/>
      </c>
      <c r="AL20" t="str">
        <f>IF(ISNUMBER(SEARCH(AL$1,$D20)),"T","")</f>
        <v/>
      </c>
      <c r="AM20" t="str">
        <f>IF(ISNUMBER(SEARCH(AM$1,$D20)),"T","")</f>
        <v/>
      </c>
      <c r="AN20" t="str">
        <f>IF(ISNUMBER(SEARCH(AN$1,$D20)),"T","")</f>
        <v>T</v>
      </c>
      <c r="AO20" t="str">
        <f>IF(ISNUMBER(SEARCH(AO$1,$D20)),"T","")</f>
        <v/>
      </c>
      <c r="AP20" t="str">
        <f>IF(ISNUMBER(SEARCH(AP$1,$D20)),"T","")</f>
        <v/>
      </c>
      <c r="AQ20" t="str">
        <f>IF(ISNUMBER(SEARCH(AQ$1,$D20)),"T","")</f>
        <v/>
      </c>
      <c r="AR20" t="str">
        <f>IF(ISNUMBER(SEARCH(AR$1,$D20)),"T","")</f>
        <v/>
      </c>
      <c r="AS20" t="str">
        <f>IF(ISNUMBER(SEARCH(AS$1,$D20)),"T","")</f>
        <v/>
      </c>
      <c r="AT20" t="str">
        <f>IF(ISNUMBER(SEARCH(AT$1,$D20)),"T","")</f>
        <v/>
      </c>
      <c r="AU20" t="str">
        <f>IF(ISNUMBER(SEARCH(AU$1,$D20)),"T","")</f>
        <v/>
      </c>
      <c r="AV20" t="str">
        <f>IF(ISNUMBER(SEARCH(AV$1,$D20)),"T","")</f>
        <v/>
      </c>
    </row>
    <row r="21" spans="1:48">
      <c r="A21">
        <v>383</v>
      </c>
      <c r="B21" t="s">
        <v>106</v>
      </c>
      <c r="C21" t="s">
        <v>107</v>
      </c>
      <c r="D21" t="s">
        <v>108</v>
      </c>
      <c r="E21">
        <v>3</v>
      </c>
      <c r="F21">
        <v>100</v>
      </c>
      <c r="G21">
        <v>150</v>
      </c>
      <c r="H21">
        <v>140</v>
      </c>
      <c r="I21">
        <v>100</v>
      </c>
      <c r="J21">
        <v>90</v>
      </c>
      <c r="K21">
        <v>90</v>
      </c>
      <c r="L21">
        <f t="shared" si="0"/>
        <v>150</v>
      </c>
      <c r="M21">
        <f t="shared" si="1"/>
        <v>90</v>
      </c>
      <c r="N21" s="3">
        <f t="shared" si="2"/>
        <v>175.5</v>
      </c>
      <c r="O21" s="3">
        <f t="shared" si="3"/>
        <v>170.5</v>
      </c>
      <c r="P21" s="3">
        <f t="shared" si="4"/>
        <v>110.5</v>
      </c>
      <c r="Q21" s="3">
        <f t="shared" si="5"/>
        <v>19392.75</v>
      </c>
      <c r="R21" s="3">
        <f t="shared" si="6"/>
        <v>28167.75</v>
      </c>
      <c r="S21" s="3">
        <f t="shared" si="7"/>
        <v>19392.75</v>
      </c>
      <c r="T21" s="3">
        <v>672.594481925561</v>
      </c>
      <c r="U21" s="3">
        <f t="shared" si="8"/>
        <v>672.594481925561</v>
      </c>
      <c r="V21" s="4">
        <f t="shared" si="9"/>
        <v>114677.359168308</v>
      </c>
      <c r="W21" s="6">
        <f>Q21/(constants!$B$1*constants!$B$2*(110/250)*AVERAGE(0.8,1)*1.5)</f>
        <v>2.97119621082693</v>
      </c>
      <c r="X21" s="7">
        <v>0.615016433962041</v>
      </c>
      <c r="Y21" s="3">
        <f t="shared" si="10"/>
        <v>611.44925593652</v>
      </c>
      <c r="Z21" s="5">
        <v>1.1</v>
      </c>
      <c r="AA21" s="5">
        <v>1</v>
      </c>
      <c r="AB21" s="3">
        <f t="shared" si="11"/>
        <v>672.594181530172</v>
      </c>
      <c r="AC21" t="str">
        <f t="shared" si="12"/>
        <v>https://wiki.52poke.com/wiki/固拉多</v>
      </c>
      <c r="AD21" s="2">
        <f t="shared" si="13"/>
        <v>9.02373897948649e-8</v>
      </c>
      <c r="AE21" t="str">
        <f>IF(ISNUMBER(SEARCH(AE$1,$D21)),"T","")</f>
        <v/>
      </c>
      <c r="AF21" t="str">
        <f>IF(ISNUMBER(SEARCH(AF$1,$D21)),"T","")</f>
        <v/>
      </c>
      <c r="AG21" t="str">
        <f>IF(ISNUMBER(SEARCH(AG$1,$D21)),"T","")</f>
        <v/>
      </c>
      <c r="AH21" t="str">
        <f>IF(ISNUMBER(SEARCH(AH$1,$D21)),"T","")</f>
        <v/>
      </c>
      <c r="AI21" t="str">
        <f>IF(ISNUMBER(SEARCH(AI$1,$D21)),"T","")</f>
        <v/>
      </c>
      <c r="AJ21" t="str">
        <f>IF(ISNUMBER(SEARCH(AJ$1,$D21)),"T","")</f>
        <v/>
      </c>
      <c r="AK21" t="str">
        <f>IF(ISNUMBER(SEARCH(AK$1,$D21)),"T","")</f>
        <v/>
      </c>
      <c r="AL21" t="str">
        <f>IF(ISNUMBER(SEARCH(AL$1,$D21)),"T","")</f>
        <v/>
      </c>
      <c r="AM21" t="str">
        <f>IF(ISNUMBER(SEARCH(AM$1,$D21)),"T","")</f>
        <v>T</v>
      </c>
      <c r="AN21" t="str">
        <f>IF(ISNUMBER(SEARCH(AN$1,$D21)),"T","")</f>
        <v/>
      </c>
      <c r="AO21" t="str">
        <f>IF(ISNUMBER(SEARCH(AO$1,$D21)),"T","")</f>
        <v/>
      </c>
      <c r="AP21" t="str">
        <f>IF(ISNUMBER(SEARCH(AP$1,$D21)),"T","")</f>
        <v/>
      </c>
      <c r="AQ21" t="str">
        <f>IF(ISNUMBER(SEARCH(AQ$1,$D21)),"T","")</f>
        <v/>
      </c>
      <c r="AR21" t="str">
        <f>IF(ISNUMBER(SEARCH(AR$1,$D21)),"T","")</f>
        <v/>
      </c>
      <c r="AS21" t="str">
        <f>IF(ISNUMBER(SEARCH(AS$1,$D21)),"T","")</f>
        <v/>
      </c>
      <c r="AT21" t="str">
        <f>IF(ISNUMBER(SEARCH(AT$1,$D21)),"T","")</f>
        <v/>
      </c>
      <c r="AU21" t="str">
        <f>IF(ISNUMBER(SEARCH(AU$1,$D21)),"T","")</f>
        <v/>
      </c>
      <c r="AV21" t="str">
        <f>IF(ISNUMBER(SEARCH(AV$1,$D21)),"T","")</f>
        <v/>
      </c>
    </row>
    <row r="22" spans="1:48">
      <c r="A22">
        <v>646</v>
      </c>
      <c r="B22" t="s">
        <v>109</v>
      </c>
      <c r="C22" t="s">
        <v>110</v>
      </c>
      <c r="D22" t="s">
        <v>111</v>
      </c>
      <c r="E22">
        <v>5</v>
      </c>
      <c r="F22">
        <v>125</v>
      </c>
      <c r="G22">
        <v>130</v>
      </c>
      <c r="H22">
        <v>90</v>
      </c>
      <c r="I22">
        <v>130</v>
      </c>
      <c r="J22">
        <v>90</v>
      </c>
      <c r="K22">
        <v>95</v>
      </c>
      <c r="L22">
        <f t="shared" si="0"/>
        <v>130</v>
      </c>
      <c r="M22">
        <f t="shared" si="1"/>
        <v>90</v>
      </c>
      <c r="N22" s="3">
        <f t="shared" si="2"/>
        <v>200.5</v>
      </c>
      <c r="O22" s="3">
        <f t="shared" si="3"/>
        <v>150.5</v>
      </c>
      <c r="P22" s="3">
        <f t="shared" si="4"/>
        <v>110.5</v>
      </c>
      <c r="Q22" s="3">
        <f t="shared" si="5"/>
        <v>22155.25</v>
      </c>
      <c r="R22" s="3">
        <f t="shared" si="6"/>
        <v>22155.25</v>
      </c>
      <c r="S22" s="3">
        <f t="shared" si="7"/>
        <v>22155.25</v>
      </c>
      <c r="T22" s="3">
        <v>672.066590041185</v>
      </c>
      <c r="U22" s="3">
        <f t="shared" si="8"/>
        <v>672.066590041185</v>
      </c>
      <c r="V22" s="4">
        <f t="shared" si="9"/>
        <v>101146.021801198</v>
      </c>
      <c r="W22" s="6">
        <f>Q22/(constants!$B$1*constants!$B$2*(110/250)*AVERAGE(0.8,1)*1.5)</f>
        <v>3.39444353430655</v>
      </c>
      <c r="X22" s="7">
        <v>0.665153488411308</v>
      </c>
      <c r="Y22" s="3">
        <f t="shared" si="10"/>
        <v>610.969351919038</v>
      </c>
      <c r="Z22" s="5">
        <v>1.1</v>
      </c>
      <c r="AA22" s="5">
        <v>1</v>
      </c>
      <c r="AB22" s="3">
        <f t="shared" si="11"/>
        <v>672.066287110942</v>
      </c>
      <c r="AC22" t="str">
        <f t="shared" si="12"/>
        <v>https://wiki.52poke.com/wiki/酋雷姆</v>
      </c>
      <c r="AD22" s="2">
        <f t="shared" si="13"/>
        <v>9.17667322846583e-8</v>
      </c>
      <c r="AE22" t="str">
        <f>IF(ISNUMBER(SEARCH(AE$1,$D22)),"T","")</f>
        <v/>
      </c>
      <c r="AF22" t="str">
        <f>IF(ISNUMBER(SEARCH(AF$1,$D22)),"T","")</f>
        <v/>
      </c>
      <c r="AG22" t="str">
        <f>IF(ISNUMBER(SEARCH(AG$1,$D22)),"T","")</f>
        <v/>
      </c>
      <c r="AH22" t="str">
        <f>IF(ISNUMBER(SEARCH(AH$1,$D22)),"T","")</f>
        <v/>
      </c>
      <c r="AI22" t="str">
        <f>IF(ISNUMBER(SEARCH(AI$1,$D22)),"T","")</f>
        <v/>
      </c>
      <c r="AJ22" t="str">
        <f>IF(ISNUMBER(SEARCH(AJ$1,$D22)),"T","")</f>
        <v>T</v>
      </c>
      <c r="AK22" t="str">
        <f>IF(ISNUMBER(SEARCH(AK$1,$D22)),"T","")</f>
        <v/>
      </c>
      <c r="AL22" t="str">
        <f>IF(ISNUMBER(SEARCH(AL$1,$D22)),"T","")</f>
        <v/>
      </c>
      <c r="AM22" t="str">
        <f>IF(ISNUMBER(SEARCH(AM$1,$D22)),"T","")</f>
        <v/>
      </c>
      <c r="AN22" t="str">
        <f>IF(ISNUMBER(SEARCH(AN$1,$D22)),"T","")</f>
        <v/>
      </c>
      <c r="AO22" t="str">
        <f>IF(ISNUMBER(SEARCH(AO$1,$D22)),"T","")</f>
        <v/>
      </c>
      <c r="AP22" t="str">
        <f>IF(ISNUMBER(SEARCH(AP$1,$D22)),"T","")</f>
        <v/>
      </c>
      <c r="AQ22" t="str">
        <f>IF(ISNUMBER(SEARCH(AQ$1,$D22)),"T","")</f>
        <v/>
      </c>
      <c r="AR22" t="str">
        <f>IF(ISNUMBER(SEARCH(AR$1,$D22)),"T","")</f>
        <v/>
      </c>
      <c r="AS22" t="str">
        <f>IF(ISNUMBER(SEARCH(AS$1,$D22)),"T","")</f>
        <v>T</v>
      </c>
      <c r="AT22" t="str">
        <f>IF(ISNUMBER(SEARCH(AT$1,$D22)),"T","")</f>
        <v/>
      </c>
      <c r="AU22" t="str">
        <f>IF(ISNUMBER(SEARCH(AU$1,$D22)),"T","")</f>
        <v/>
      </c>
      <c r="AV22" t="str">
        <f>IF(ISNUMBER(SEARCH(AV$1,$D22)),"T","")</f>
        <v/>
      </c>
    </row>
    <row r="23" spans="1:48">
      <c r="A23">
        <v>998</v>
      </c>
      <c r="B23" t="s">
        <v>112</v>
      </c>
      <c r="C23" t="s">
        <v>113</v>
      </c>
      <c r="D23" t="s">
        <v>111</v>
      </c>
      <c r="E23">
        <v>9</v>
      </c>
      <c r="F23">
        <v>115</v>
      </c>
      <c r="G23">
        <v>145</v>
      </c>
      <c r="H23">
        <v>92</v>
      </c>
      <c r="I23">
        <v>75</v>
      </c>
      <c r="J23">
        <v>86</v>
      </c>
      <c r="K23">
        <v>87</v>
      </c>
      <c r="L23">
        <f t="shared" si="0"/>
        <v>145</v>
      </c>
      <c r="M23">
        <f t="shared" si="1"/>
        <v>86</v>
      </c>
      <c r="N23" s="3">
        <f t="shared" si="2"/>
        <v>190.5</v>
      </c>
      <c r="O23" s="3">
        <f t="shared" si="3"/>
        <v>165.5</v>
      </c>
      <c r="P23" s="3">
        <f t="shared" si="4"/>
        <v>106.5</v>
      </c>
      <c r="Q23" s="3">
        <f t="shared" si="5"/>
        <v>20288.25</v>
      </c>
      <c r="R23" s="3">
        <f t="shared" si="6"/>
        <v>21431.25</v>
      </c>
      <c r="S23" s="3">
        <f t="shared" si="7"/>
        <v>20288.25</v>
      </c>
      <c r="T23" s="3">
        <v>669.575399584284</v>
      </c>
      <c r="U23" s="3">
        <f t="shared" si="8"/>
        <v>669.575399584284</v>
      </c>
      <c r="V23" s="4">
        <f t="shared" si="9"/>
        <v>110814.728631199</v>
      </c>
      <c r="W23" s="6">
        <f>Q23/(constants!$B$1*constants!$B$2*(110/250)*AVERAGE(0.8,1)*1.5)</f>
        <v>3.10839728889969</v>
      </c>
      <c r="X23" s="7">
        <v>0.56957631469029</v>
      </c>
      <c r="Y23" s="3">
        <f t="shared" si="10"/>
        <v>608.704631394142</v>
      </c>
      <c r="Z23" s="5">
        <v>1.1</v>
      </c>
      <c r="AA23" s="5">
        <v>1</v>
      </c>
      <c r="AB23" s="3">
        <f t="shared" si="11"/>
        <v>669.575094533556</v>
      </c>
      <c r="AC23" t="str">
        <f t="shared" si="12"/>
        <v>https://wiki.52poke.com/wiki/戟脊龙</v>
      </c>
      <c r="AD23" s="2">
        <f t="shared" si="13"/>
        <v>9.30559464466169e-8</v>
      </c>
      <c r="AE23" t="str">
        <f>IF(ISNUMBER(SEARCH(AE$1,$D23)),"T","")</f>
        <v/>
      </c>
      <c r="AF23" t="str">
        <f>IF(ISNUMBER(SEARCH(AF$1,$D23)),"T","")</f>
        <v/>
      </c>
      <c r="AG23" t="str">
        <f>IF(ISNUMBER(SEARCH(AG$1,$D23)),"T","")</f>
        <v/>
      </c>
      <c r="AH23" t="str">
        <f>IF(ISNUMBER(SEARCH(AH$1,$D23)),"T","")</f>
        <v/>
      </c>
      <c r="AI23" t="str">
        <f>IF(ISNUMBER(SEARCH(AI$1,$D23)),"T","")</f>
        <v/>
      </c>
      <c r="AJ23" t="str">
        <f>IF(ISNUMBER(SEARCH(AJ$1,$D23)),"T","")</f>
        <v>T</v>
      </c>
      <c r="AK23" t="str">
        <f>IF(ISNUMBER(SEARCH(AK$1,$D23)),"T","")</f>
        <v/>
      </c>
      <c r="AL23" t="str">
        <f>IF(ISNUMBER(SEARCH(AL$1,$D23)),"T","")</f>
        <v/>
      </c>
      <c r="AM23" t="str">
        <f>IF(ISNUMBER(SEARCH(AM$1,$D23)),"T","")</f>
        <v/>
      </c>
      <c r="AN23" t="str">
        <f>IF(ISNUMBER(SEARCH(AN$1,$D23)),"T","")</f>
        <v/>
      </c>
      <c r="AO23" t="str">
        <f>IF(ISNUMBER(SEARCH(AO$1,$D23)),"T","")</f>
        <v/>
      </c>
      <c r="AP23" t="str">
        <f>IF(ISNUMBER(SEARCH(AP$1,$D23)),"T","")</f>
        <v/>
      </c>
      <c r="AQ23" t="str">
        <f>IF(ISNUMBER(SEARCH(AQ$1,$D23)),"T","")</f>
        <v/>
      </c>
      <c r="AR23" t="str">
        <f>IF(ISNUMBER(SEARCH(AR$1,$D23)),"T","")</f>
        <v/>
      </c>
      <c r="AS23" t="str">
        <f>IF(ISNUMBER(SEARCH(AS$1,$D23)),"T","")</f>
        <v>T</v>
      </c>
      <c r="AT23" t="str">
        <f>IF(ISNUMBER(SEARCH(AT$1,$D23)),"T","")</f>
        <v/>
      </c>
      <c r="AU23" t="str">
        <f>IF(ISNUMBER(SEARCH(AU$1,$D23)),"T","")</f>
        <v/>
      </c>
      <c r="AV23" t="str">
        <f>IF(ISNUMBER(SEARCH(AV$1,$D23)),"T","")</f>
        <v/>
      </c>
    </row>
    <row r="24" spans="1:48">
      <c r="A24">
        <v>149</v>
      </c>
      <c r="B24" t="s">
        <v>114</v>
      </c>
      <c r="C24" t="s">
        <v>115</v>
      </c>
      <c r="D24" t="s">
        <v>99</v>
      </c>
      <c r="E24">
        <v>1</v>
      </c>
      <c r="F24">
        <v>91</v>
      </c>
      <c r="G24">
        <v>134</v>
      </c>
      <c r="H24">
        <v>95</v>
      </c>
      <c r="I24">
        <v>100</v>
      </c>
      <c r="J24">
        <v>100</v>
      </c>
      <c r="K24">
        <v>80</v>
      </c>
      <c r="L24">
        <f t="shared" si="0"/>
        <v>134</v>
      </c>
      <c r="M24">
        <f t="shared" si="1"/>
        <v>95</v>
      </c>
      <c r="N24" s="3">
        <f t="shared" si="2"/>
        <v>166.5</v>
      </c>
      <c r="O24" s="3">
        <f t="shared" si="3"/>
        <v>154.5</v>
      </c>
      <c r="P24" s="3">
        <f t="shared" si="4"/>
        <v>115.5</v>
      </c>
      <c r="Q24" s="3">
        <f t="shared" si="5"/>
        <v>19230.75</v>
      </c>
      <c r="R24" s="3">
        <f t="shared" si="6"/>
        <v>19230.75</v>
      </c>
      <c r="S24" s="3">
        <f t="shared" si="7"/>
        <v>20063.25</v>
      </c>
      <c r="T24" s="3">
        <v>663.950042979888</v>
      </c>
      <c r="U24" s="3">
        <f t="shared" si="8"/>
        <v>663.950042979888</v>
      </c>
      <c r="V24" s="4">
        <f t="shared" si="9"/>
        <v>102580.281640393</v>
      </c>
      <c r="W24" s="6">
        <f>Q24/(constants!$B$1*constants!$B$2*(110/250)*AVERAGE(0.8,1)*1.5)</f>
        <v>2.94637591529618</v>
      </c>
      <c r="X24" s="7">
        <v>0.49155152154064</v>
      </c>
      <c r="Y24" s="3">
        <f t="shared" si="10"/>
        <v>531.159788991289</v>
      </c>
      <c r="Z24" s="5">
        <v>1.25</v>
      </c>
      <c r="AA24" s="5">
        <v>1</v>
      </c>
      <c r="AB24" s="3">
        <f t="shared" si="11"/>
        <v>663.949736239111</v>
      </c>
      <c r="AC24" t="str">
        <f t="shared" si="12"/>
        <v>https://wiki.52poke.com/wiki/快龙</v>
      </c>
      <c r="AD24" s="2">
        <f t="shared" si="13"/>
        <v>9.40899041911239e-8</v>
      </c>
      <c r="AE24" t="str">
        <f>IF(ISNUMBER(SEARCH(AE$1,$D24)),"T","")</f>
        <v/>
      </c>
      <c r="AF24" t="str">
        <f>IF(ISNUMBER(SEARCH(AF$1,$D24)),"T","")</f>
        <v/>
      </c>
      <c r="AG24" t="str">
        <f>IF(ISNUMBER(SEARCH(AG$1,$D24)),"T","")</f>
        <v/>
      </c>
      <c r="AH24" t="str">
        <f>IF(ISNUMBER(SEARCH(AH$1,$D24)),"T","")</f>
        <v/>
      </c>
      <c r="AI24" t="str">
        <f>IF(ISNUMBER(SEARCH(AI$1,$D24)),"T","")</f>
        <v/>
      </c>
      <c r="AJ24" t="str">
        <f>IF(ISNUMBER(SEARCH(AJ$1,$D24)),"T","")</f>
        <v/>
      </c>
      <c r="AK24" t="str">
        <f>IF(ISNUMBER(SEARCH(AK$1,$D24)),"T","")</f>
        <v/>
      </c>
      <c r="AL24" t="str">
        <f>IF(ISNUMBER(SEARCH(AL$1,$D24)),"T","")</f>
        <v/>
      </c>
      <c r="AM24" t="str">
        <f>IF(ISNUMBER(SEARCH(AM$1,$D24)),"T","")</f>
        <v/>
      </c>
      <c r="AN24" t="str">
        <f>IF(ISNUMBER(SEARCH(AN$1,$D24)),"T","")</f>
        <v>T</v>
      </c>
      <c r="AO24" t="str">
        <f>IF(ISNUMBER(SEARCH(AO$1,$D24)),"T","")</f>
        <v/>
      </c>
      <c r="AP24" t="str">
        <f>IF(ISNUMBER(SEARCH(AP$1,$D24)),"T","")</f>
        <v/>
      </c>
      <c r="AQ24" t="str">
        <f>IF(ISNUMBER(SEARCH(AQ$1,$D24)),"T","")</f>
        <v/>
      </c>
      <c r="AR24" t="str">
        <f>IF(ISNUMBER(SEARCH(AR$1,$D24)),"T","")</f>
        <v/>
      </c>
      <c r="AS24" t="str">
        <f>IF(ISNUMBER(SEARCH(AS$1,$D24)),"T","")</f>
        <v>T</v>
      </c>
      <c r="AT24" t="str">
        <f>IF(ISNUMBER(SEARCH(AT$1,$D24)),"T","")</f>
        <v/>
      </c>
      <c r="AU24" t="str">
        <f>IF(ISNUMBER(SEARCH(AU$1,$D24)),"T","")</f>
        <v/>
      </c>
      <c r="AV24" t="str">
        <f>IF(ISNUMBER(SEARCH(AV$1,$D24)),"T","")</f>
        <v/>
      </c>
    </row>
    <row r="25" spans="1:48">
      <c r="A25">
        <v>373</v>
      </c>
      <c r="B25" t="s">
        <v>116</v>
      </c>
      <c r="C25" t="s">
        <v>117</v>
      </c>
      <c r="D25" t="s">
        <v>99</v>
      </c>
      <c r="E25">
        <v>3</v>
      </c>
      <c r="F25">
        <v>95</v>
      </c>
      <c r="G25">
        <v>135</v>
      </c>
      <c r="H25">
        <v>80</v>
      </c>
      <c r="I25">
        <v>110</v>
      </c>
      <c r="J25">
        <v>80</v>
      </c>
      <c r="K25">
        <v>100</v>
      </c>
      <c r="L25">
        <f t="shared" si="0"/>
        <v>135</v>
      </c>
      <c r="M25">
        <f t="shared" si="1"/>
        <v>80</v>
      </c>
      <c r="N25" s="3">
        <f t="shared" si="2"/>
        <v>170.5</v>
      </c>
      <c r="O25" s="3">
        <f t="shared" si="3"/>
        <v>155.5</v>
      </c>
      <c r="P25" s="3">
        <f t="shared" si="4"/>
        <v>100.5</v>
      </c>
      <c r="Q25" s="3">
        <f t="shared" si="5"/>
        <v>17135.25</v>
      </c>
      <c r="R25" s="3">
        <f t="shared" si="6"/>
        <v>17135.25</v>
      </c>
      <c r="S25" s="3">
        <f t="shared" si="7"/>
        <v>17135.25</v>
      </c>
      <c r="T25" s="3">
        <v>656.941431023493</v>
      </c>
      <c r="U25" s="3">
        <f t="shared" si="8"/>
        <v>656.941431023493</v>
      </c>
      <c r="V25" s="4">
        <f t="shared" si="9"/>
        <v>102154.392524153</v>
      </c>
      <c r="W25" s="6">
        <f>Q25/(constants!$B$1*constants!$B$2*(110/250)*AVERAGE(0.8,1)*1.5)</f>
        <v>2.6253207962549</v>
      </c>
      <c r="X25" s="7">
        <v>0.754440777702793</v>
      </c>
      <c r="Y25" s="3">
        <f t="shared" si="10"/>
        <v>525.552924750421</v>
      </c>
      <c r="Z25" s="5">
        <v>1.25</v>
      </c>
      <c r="AA25" s="5">
        <v>1</v>
      </c>
      <c r="AB25" s="3">
        <f t="shared" si="11"/>
        <v>656.941155938026</v>
      </c>
      <c r="AC25" t="str">
        <f t="shared" si="12"/>
        <v>https://wiki.52poke.com/wiki/暴飞龙</v>
      </c>
      <c r="AD25" s="2">
        <f t="shared" si="13"/>
        <v>7.56720139175837e-8</v>
      </c>
      <c r="AE25" t="str">
        <f>IF(ISNUMBER(SEARCH(AE$1,$D25)),"T","")</f>
        <v/>
      </c>
      <c r="AF25" t="str">
        <f>IF(ISNUMBER(SEARCH(AF$1,$D25)),"T","")</f>
        <v/>
      </c>
      <c r="AG25" t="str">
        <f>IF(ISNUMBER(SEARCH(AG$1,$D25)),"T","")</f>
        <v/>
      </c>
      <c r="AH25" t="str">
        <f>IF(ISNUMBER(SEARCH(AH$1,$D25)),"T","")</f>
        <v/>
      </c>
      <c r="AI25" t="str">
        <f>IF(ISNUMBER(SEARCH(AI$1,$D25)),"T","")</f>
        <v/>
      </c>
      <c r="AJ25" t="str">
        <f>IF(ISNUMBER(SEARCH(AJ$1,$D25)),"T","")</f>
        <v/>
      </c>
      <c r="AK25" t="str">
        <f>IF(ISNUMBER(SEARCH(AK$1,$D25)),"T","")</f>
        <v/>
      </c>
      <c r="AL25" t="str">
        <f>IF(ISNUMBER(SEARCH(AL$1,$D25)),"T","")</f>
        <v/>
      </c>
      <c r="AM25" t="str">
        <f>IF(ISNUMBER(SEARCH(AM$1,$D25)),"T","")</f>
        <v/>
      </c>
      <c r="AN25" t="str">
        <f>IF(ISNUMBER(SEARCH(AN$1,$D25)),"T","")</f>
        <v>T</v>
      </c>
      <c r="AO25" t="str">
        <f>IF(ISNUMBER(SEARCH(AO$1,$D25)),"T","")</f>
        <v/>
      </c>
      <c r="AP25" t="str">
        <f>IF(ISNUMBER(SEARCH(AP$1,$D25)),"T","")</f>
        <v/>
      </c>
      <c r="AQ25" t="str">
        <f>IF(ISNUMBER(SEARCH(AQ$1,$D25)),"T","")</f>
        <v/>
      </c>
      <c r="AR25" t="str">
        <f>IF(ISNUMBER(SEARCH(AR$1,$D25)),"T","")</f>
        <v/>
      </c>
      <c r="AS25" t="str">
        <f>IF(ISNUMBER(SEARCH(AS$1,$D25)),"T","")</f>
        <v>T</v>
      </c>
      <c r="AT25" t="str">
        <f>IF(ISNUMBER(SEARCH(AT$1,$D25)),"T","")</f>
        <v/>
      </c>
      <c r="AU25" t="str">
        <f>IF(ISNUMBER(SEARCH(AU$1,$D25)),"T","")</f>
        <v/>
      </c>
      <c r="AV25" t="str">
        <f>IF(ISNUMBER(SEARCH(AV$1,$D25)),"T","")</f>
        <v/>
      </c>
    </row>
    <row r="26" spans="1:48">
      <c r="A26">
        <v>1021</v>
      </c>
      <c r="B26" t="s">
        <v>118</v>
      </c>
      <c r="C26" t="s">
        <v>119</v>
      </c>
      <c r="D26" t="s">
        <v>58</v>
      </c>
      <c r="E26">
        <v>9</v>
      </c>
      <c r="F26">
        <v>125</v>
      </c>
      <c r="G26">
        <v>73</v>
      </c>
      <c r="H26">
        <v>91</v>
      </c>
      <c r="I26">
        <v>137</v>
      </c>
      <c r="J26">
        <v>89</v>
      </c>
      <c r="K26">
        <v>75</v>
      </c>
      <c r="L26">
        <f t="shared" si="0"/>
        <v>137</v>
      </c>
      <c r="M26">
        <f t="shared" si="1"/>
        <v>89</v>
      </c>
      <c r="N26" s="3">
        <f t="shared" si="2"/>
        <v>200.5</v>
      </c>
      <c r="O26" s="3">
        <f t="shared" si="3"/>
        <v>157.5</v>
      </c>
      <c r="P26" s="3">
        <f t="shared" si="4"/>
        <v>109.5</v>
      </c>
      <c r="Q26" s="3">
        <f t="shared" si="5"/>
        <v>21954.75</v>
      </c>
      <c r="R26" s="3">
        <f t="shared" si="6"/>
        <v>22355.75</v>
      </c>
      <c r="S26" s="3">
        <f t="shared" si="7"/>
        <v>21954.75</v>
      </c>
      <c r="T26" s="3">
        <v>653.326207202106</v>
      </c>
      <c r="U26" s="3">
        <f t="shared" si="8"/>
        <v>653.326207202106</v>
      </c>
      <c r="V26" s="4">
        <f t="shared" si="9"/>
        <v>102898.877634332</v>
      </c>
      <c r="W26" s="6">
        <f>Q26/(constants!$B$1*constants!$B$2*(110/250)*AVERAGE(0.8,1)*1.5)</f>
        <v>3.36372458829473</v>
      </c>
      <c r="X26" s="7">
        <v>0.407276237396718</v>
      </c>
      <c r="Y26" s="3">
        <f t="shared" si="10"/>
        <v>593.932630046403</v>
      </c>
      <c r="Z26" s="5">
        <v>1.1</v>
      </c>
      <c r="AA26" s="5">
        <v>1</v>
      </c>
      <c r="AB26" s="3">
        <f t="shared" si="11"/>
        <v>653.325893051043</v>
      </c>
      <c r="AC26" t="str">
        <f t="shared" si="12"/>
        <v>https://wiki.52poke.com/wiki/猛雷鼓</v>
      </c>
      <c r="AD26" s="2">
        <f t="shared" si="13"/>
        <v>9.86908903716351e-8</v>
      </c>
      <c r="AE26" t="str">
        <f>IF(ISNUMBER(SEARCH(AE$1,$D26)),"T","")</f>
        <v/>
      </c>
      <c r="AF26" t="str">
        <f>IF(ISNUMBER(SEARCH(AF$1,$D26)),"T","")</f>
        <v/>
      </c>
      <c r="AG26" t="str">
        <f>IF(ISNUMBER(SEARCH(AG$1,$D26)),"T","")</f>
        <v/>
      </c>
      <c r="AH26" t="str">
        <f>IF(ISNUMBER(SEARCH(AH$1,$D26)),"T","")</f>
        <v/>
      </c>
      <c r="AI26" t="str">
        <f>IF(ISNUMBER(SEARCH(AI$1,$D26)),"T","")</f>
        <v>T</v>
      </c>
      <c r="AJ26" t="str">
        <f>IF(ISNUMBER(SEARCH(AJ$1,$D26)),"T","")</f>
        <v/>
      </c>
      <c r="AK26" t="str">
        <f>IF(ISNUMBER(SEARCH(AK$1,$D26)),"T","")</f>
        <v/>
      </c>
      <c r="AL26" t="str">
        <f>IF(ISNUMBER(SEARCH(AL$1,$D26)),"T","")</f>
        <v/>
      </c>
      <c r="AM26" t="str">
        <f>IF(ISNUMBER(SEARCH(AM$1,$D26)),"T","")</f>
        <v/>
      </c>
      <c r="AN26" t="str">
        <f>IF(ISNUMBER(SEARCH(AN$1,$D26)),"T","")</f>
        <v/>
      </c>
      <c r="AO26" t="str">
        <f>IF(ISNUMBER(SEARCH(AO$1,$D26)),"T","")</f>
        <v/>
      </c>
      <c r="AP26" t="str">
        <f>IF(ISNUMBER(SEARCH(AP$1,$D26)),"T","")</f>
        <v/>
      </c>
      <c r="AQ26" t="str">
        <f>IF(ISNUMBER(SEARCH(AQ$1,$D26)),"T","")</f>
        <v/>
      </c>
      <c r="AR26" t="str">
        <f>IF(ISNUMBER(SEARCH(AR$1,$D26)),"T","")</f>
        <v/>
      </c>
      <c r="AS26" t="str">
        <f>IF(ISNUMBER(SEARCH(AS$1,$D26)),"T","")</f>
        <v>T</v>
      </c>
      <c r="AT26" t="str">
        <f>IF(ISNUMBER(SEARCH(AT$1,$D26)),"T","")</f>
        <v/>
      </c>
      <c r="AU26" t="str">
        <f>IF(ISNUMBER(SEARCH(AU$1,$D26)),"T","")</f>
        <v/>
      </c>
      <c r="AV26" t="str">
        <f>IF(ISNUMBER(SEARCH(AV$1,$D26)),"T","")</f>
        <v/>
      </c>
    </row>
    <row r="27" spans="1:48">
      <c r="A27">
        <v>800</v>
      </c>
      <c r="B27" t="s">
        <v>120</v>
      </c>
      <c r="C27" t="s">
        <v>121</v>
      </c>
      <c r="D27" t="s">
        <v>61</v>
      </c>
      <c r="E27">
        <v>7</v>
      </c>
      <c r="F27">
        <v>97</v>
      </c>
      <c r="G27">
        <v>107</v>
      </c>
      <c r="H27">
        <v>101</v>
      </c>
      <c r="I27">
        <v>127</v>
      </c>
      <c r="J27">
        <v>89</v>
      </c>
      <c r="K27">
        <v>79</v>
      </c>
      <c r="L27">
        <f t="shared" si="0"/>
        <v>127</v>
      </c>
      <c r="M27">
        <f t="shared" si="1"/>
        <v>89</v>
      </c>
      <c r="N27" s="3">
        <f t="shared" si="2"/>
        <v>172.5</v>
      </c>
      <c r="O27" s="3">
        <f t="shared" si="3"/>
        <v>147.5</v>
      </c>
      <c r="P27" s="3">
        <f t="shared" si="4"/>
        <v>109.5</v>
      </c>
      <c r="Q27" s="3">
        <f t="shared" si="5"/>
        <v>18888.75</v>
      </c>
      <c r="R27" s="3">
        <f t="shared" si="6"/>
        <v>20958.75</v>
      </c>
      <c r="S27" s="3">
        <f t="shared" si="7"/>
        <v>18888.75</v>
      </c>
      <c r="T27" s="3">
        <v>650.201506966323</v>
      </c>
      <c r="U27" s="3">
        <f t="shared" si="8"/>
        <v>650.201506966323</v>
      </c>
      <c r="V27" s="4">
        <f t="shared" si="9"/>
        <v>95904.7222775326</v>
      </c>
      <c r="W27" s="6">
        <f>Q27/(constants!$B$1*constants!$B$2*(110/250)*AVERAGE(0.8,1)*1.5)</f>
        <v>2.89397751362015</v>
      </c>
      <c r="X27" s="7">
        <v>0.445525327795065</v>
      </c>
      <c r="Y27" s="3">
        <f t="shared" si="10"/>
        <v>492.576669108745</v>
      </c>
      <c r="Z27" s="5">
        <v>1.2</v>
      </c>
      <c r="AA27" s="5">
        <v>1.1</v>
      </c>
      <c r="AB27" s="3">
        <f t="shared" si="11"/>
        <v>650.201203223543</v>
      </c>
      <c r="AC27" t="str">
        <f t="shared" si="12"/>
        <v>https://wiki.52poke.com/wiki/奈克洛兹玛</v>
      </c>
      <c r="AD27" s="2">
        <f t="shared" si="13"/>
        <v>9.2259676422567e-8</v>
      </c>
      <c r="AE27" t="str">
        <f>IF(ISNUMBER(SEARCH(AE$1,$D27)),"T","")</f>
        <v/>
      </c>
      <c r="AF27" t="str">
        <f>IF(ISNUMBER(SEARCH(AF$1,$D27)),"T","")</f>
        <v/>
      </c>
      <c r="AG27" t="str">
        <f>IF(ISNUMBER(SEARCH(AG$1,$D27)),"T","")</f>
        <v/>
      </c>
      <c r="AH27" t="str">
        <f>IF(ISNUMBER(SEARCH(AH$1,$D27)),"T","")</f>
        <v/>
      </c>
      <c r="AI27" t="str">
        <f>IF(ISNUMBER(SEARCH(AI$1,$D27)),"T","")</f>
        <v/>
      </c>
      <c r="AJ27" t="str">
        <f>IF(ISNUMBER(SEARCH(AJ$1,$D27)),"T","")</f>
        <v/>
      </c>
      <c r="AK27" t="str">
        <f>IF(ISNUMBER(SEARCH(AK$1,$D27)),"T","")</f>
        <v/>
      </c>
      <c r="AL27" t="str">
        <f>IF(ISNUMBER(SEARCH(AL$1,$D27)),"T","")</f>
        <v/>
      </c>
      <c r="AM27" t="str">
        <f>IF(ISNUMBER(SEARCH(AM$1,$D27)),"T","")</f>
        <v/>
      </c>
      <c r="AN27" t="str">
        <f>IF(ISNUMBER(SEARCH(AN$1,$D27)),"T","")</f>
        <v/>
      </c>
      <c r="AO27" t="str">
        <f>IF(ISNUMBER(SEARCH(AO$1,$D27)),"T","")</f>
        <v>T</v>
      </c>
      <c r="AP27" t="str">
        <f>IF(ISNUMBER(SEARCH(AP$1,$D27)),"T","")</f>
        <v/>
      </c>
      <c r="AQ27" t="str">
        <f>IF(ISNUMBER(SEARCH(AQ$1,$D27)),"T","")</f>
        <v/>
      </c>
      <c r="AR27" t="str">
        <f>IF(ISNUMBER(SEARCH(AR$1,$D27)),"T","")</f>
        <v/>
      </c>
      <c r="AS27" t="str">
        <f>IF(ISNUMBER(SEARCH(AS$1,$D27)),"T","")</f>
        <v/>
      </c>
      <c r="AT27" t="str">
        <f>IF(ISNUMBER(SEARCH(AT$1,$D27)),"T","")</f>
        <v/>
      </c>
      <c r="AU27" t="str">
        <f>IF(ISNUMBER(SEARCH(AU$1,$D27)),"T","")</f>
        <v/>
      </c>
      <c r="AV27" t="str">
        <f>IF(ISNUMBER(SEARCH(AV$1,$D27)),"T","")</f>
        <v/>
      </c>
    </row>
    <row r="28" spans="1:48">
      <c r="A28">
        <v>896</v>
      </c>
      <c r="B28" t="s">
        <v>122</v>
      </c>
      <c r="C28" t="s">
        <v>123</v>
      </c>
      <c r="D28" t="s">
        <v>124</v>
      </c>
      <c r="E28">
        <v>8</v>
      </c>
      <c r="F28">
        <v>100</v>
      </c>
      <c r="G28">
        <v>145</v>
      </c>
      <c r="H28">
        <v>130</v>
      </c>
      <c r="I28">
        <v>65</v>
      </c>
      <c r="J28">
        <v>110</v>
      </c>
      <c r="K28">
        <v>30</v>
      </c>
      <c r="L28">
        <f t="shared" si="0"/>
        <v>145</v>
      </c>
      <c r="M28">
        <f t="shared" si="1"/>
        <v>110</v>
      </c>
      <c r="N28" s="3">
        <f t="shared" si="2"/>
        <v>175.5</v>
      </c>
      <c r="O28" s="3">
        <f t="shared" si="3"/>
        <v>165.5</v>
      </c>
      <c r="P28" s="3">
        <f t="shared" si="4"/>
        <v>130.5</v>
      </c>
      <c r="Q28" s="3">
        <f t="shared" si="5"/>
        <v>22902.75</v>
      </c>
      <c r="R28" s="3">
        <f t="shared" si="6"/>
        <v>26412.75</v>
      </c>
      <c r="S28" s="3">
        <f t="shared" si="7"/>
        <v>22902.75</v>
      </c>
      <c r="T28" s="3">
        <v>642.530719790371</v>
      </c>
      <c r="U28" s="3">
        <f t="shared" si="8"/>
        <v>642.530719790371</v>
      </c>
      <c r="V28" s="4">
        <f t="shared" si="9"/>
        <v>106338.834125306</v>
      </c>
      <c r="W28" s="6">
        <f>Q28/(constants!$B$1*constants!$B$2*(110/250)*AVERAGE(0.8,1)*1.5)</f>
        <v>3.50896928065986</v>
      </c>
      <c r="X28" s="7">
        <v>0.020447777447577</v>
      </c>
      <c r="Y28" s="3">
        <f t="shared" si="10"/>
        <v>584.118523116781</v>
      </c>
      <c r="Z28" s="5">
        <v>1.1</v>
      </c>
      <c r="AA28" s="5">
        <v>1</v>
      </c>
      <c r="AB28" s="3">
        <f t="shared" si="11"/>
        <v>642.530375428459</v>
      </c>
      <c r="AC28" t="str">
        <f t="shared" si="12"/>
        <v>https://wiki.52poke.com/wiki/雪暴马</v>
      </c>
      <c r="AD28" s="2">
        <f t="shared" si="13"/>
        <v>1.18585126337842e-7</v>
      </c>
      <c r="AE28" t="str">
        <f>IF(ISNUMBER(SEARCH(AE$1,$D28)),"T","")</f>
        <v/>
      </c>
      <c r="AF28" t="str">
        <f>IF(ISNUMBER(SEARCH(AF$1,$D28)),"T","")</f>
        <v/>
      </c>
      <c r="AG28" t="str">
        <f>IF(ISNUMBER(SEARCH(AG$1,$D28)),"T","")</f>
        <v/>
      </c>
      <c r="AH28" t="str">
        <f>IF(ISNUMBER(SEARCH(AH$1,$D28)),"T","")</f>
        <v/>
      </c>
      <c r="AI28" t="str">
        <f>IF(ISNUMBER(SEARCH(AI$1,$D28)),"T","")</f>
        <v/>
      </c>
      <c r="AJ28" t="str">
        <f>IF(ISNUMBER(SEARCH(AJ$1,$D28)),"T","")</f>
        <v>T</v>
      </c>
      <c r="AK28" t="str">
        <f>IF(ISNUMBER(SEARCH(AK$1,$D28)),"T","")</f>
        <v/>
      </c>
      <c r="AL28" t="str">
        <f>IF(ISNUMBER(SEARCH(AL$1,$D28)),"T","")</f>
        <v/>
      </c>
      <c r="AM28" t="str">
        <f>IF(ISNUMBER(SEARCH(AM$1,$D28)),"T","")</f>
        <v/>
      </c>
      <c r="AN28" t="str">
        <f>IF(ISNUMBER(SEARCH(AN$1,$D28)),"T","")</f>
        <v/>
      </c>
      <c r="AO28" t="str">
        <f>IF(ISNUMBER(SEARCH(AO$1,$D28)),"T","")</f>
        <v/>
      </c>
      <c r="AP28" t="str">
        <f>IF(ISNUMBER(SEARCH(AP$1,$D28)),"T","")</f>
        <v/>
      </c>
      <c r="AQ28" t="str">
        <f>IF(ISNUMBER(SEARCH(AQ$1,$D28)),"T","")</f>
        <v/>
      </c>
      <c r="AR28" t="str">
        <f>IF(ISNUMBER(SEARCH(AR$1,$D28)),"T","")</f>
        <v/>
      </c>
      <c r="AS28" t="str">
        <f>IF(ISNUMBER(SEARCH(AS$1,$D28)),"T","")</f>
        <v/>
      </c>
      <c r="AT28" t="str">
        <f>IF(ISNUMBER(SEARCH(AT$1,$D28)),"T","")</f>
        <v/>
      </c>
      <c r="AU28" t="str">
        <f>IF(ISNUMBER(SEARCH(AU$1,$D28)),"T","")</f>
        <v/>
      </c>
      <c r="AV28" t="str">
        <f>IF(ISNUMBER(SEARCH(AV$1,$D28)),"T","")</f>
        <v/>
      </c>
    </row>
    <row r="29" spans="1:48">
      <c r="A29">
        <v>445</v>
      </c>
      <c r="B29" t="s">
        <v>125</v>
      </c>
      <c r="C29" t="s">
        <v>126</v>
      </c>
      <c r="D29" t="s">
        <v>127</v>
      </c>
      <c r="E29">
        <v>4</v>
      </c>
      <c r="F29">
        <v>108</v>
      </c>
      <c r="G29">
        <v>130</v>
      </c>
      <c r="H29">
        <v>95</v>
      </c>
      <c r="I29">
        <v>80</v>
      </c>
      <c r="J29">
        <v>85</v>
      </c>
      <c r="K29">
        <v>102</v>
      </c>
      <c r="L29">
        <f t="shared" si="0"/>
        <v>130</v>
      </c>
      <c r="M29">
        <f t="shared" si="1"/>
        <v>85</v>
      </c>
      <c r="N29" s="3">
        <f t="shared" si="2"/>
        <v>183.5</v>
      </c>
      <c r="O29" s="3">
        <f t="shared" si="3"/>
        <v>150.5</v>
      </c>
      <c r="P29" s="3">
        <f t="shared" si="4"/>
        <v>105.5</v>
      </c>
      <c r="Q29" s="3">
        <f t="shared" si="5"/>
        <v>19359.25</v>
      </c>
      <c r="R29" s="3">
        <f t="shared" si="6"/>
        <v>21194.25</v>
      </c>
      <c r="S29" s="3">
        <f t="shared" si="7"/>
        <v>19359.25</v>
      </c>
      <c r="T29" s="3">
        <v>622.209620204551</v>
      </c>
      <c r="U29" s="3">
        <f t="shared" si="8"/>
        <v>622.209620204551</v>
      </c>
      <c r="V29" s="4">
        <f t="shared" si="9"/>
        <v>93642.5478407849</v>
      </c>
      <c r="W29" s="6">
        <f>Q29/(constants!$B$1*constants!$B$2*(110/250)*AVERAGE(0.8,1)*1.5)</f>
        <v>2.96606361884989</v>
      </c>
      <c r="X29" s="7">
        <v>0.79237404653341</v>
      </c>
      <c r="Y29" s="3">
        <f t="shared" si="10"/>
        <v>565.644868640187</v>
      </c>
      <c r="Z29" s="5">
        <v>1.1</v>
      </c>
      <c r="AA29" s="5">
        <v>1</v>
      </c>
      <c r="AB29" s="3">
        <f t="shared" si="11"/>
        <v>622.209355504206</v>
      </c>
      <c r="AC29" t="str">
        <f t="shared" si="12"/>
        <v>https://wiki.52poke.com/wiki/烈咬陆鲨</v>
      </c>
      <c r="AD29" s="2">
        <f t="shared" si="13"/>
        <v>7.00662725449829e-8</v>
      </c>
      <c r="AE29" t="str">
        <f>IF(ISNUMBER(SEARCH(AE$1,$D29)),"T","")</f>
        <v/>
      </c>
      <c r="AF29" t="str">
        <f>IF(ISNUMBER(SEARCH(AF$1,$D29)),"T","")</f>
        <v/>
      </c>
      <c r="AG29" t="str">
        <f>IF(ISNUMBER(SEARCH(AG$1,$D29)),"T","")</f>
        <v/>
      </c>
      <c r="AH29" t="str">
        <f>IF(ISNUMBER(SEARCH(AH$1,$D29)),"T","")</f>
        <v/>
      </c>
      <c r="AI29" t="str">
        <f>IF(ISNUMBER(SEARCH(AI$1,$D29)),"T","")</f>
        <v/>
      </c>
      <c r="AJ29" t="str">
        <f>IF(ISNUMBER(SEARCH(AJ$1,$D29)),"T","")</f>
        <v/>
      </c>
      <c r="AK29" t="str">
        <f>IF(ISNUMBER(SEARCH(AK$1,$D29)),"T","")</f>
        <v/>
      </c>
      <c r="AL29" t="str">
        <f>IF(ISNUMBER(SEARCH(AL$1,$D29)),"T","")</f>
        <v/>
      </c>
      <c r="AM29" t="str">
        <f>IF(ISNUMBER(SEARCH(AM$1,$D29)),"T","")</f>
        <v>T</v>
      </c>
      <c r="AN29" t="str">
        <f>IF(ISNUMBER(SEARCH(AN$1,$D29)),"T","")</f>
        <v/>
      </c>
      <c r="AO29" t="str">
        <f>IF(ISNUMBER(SEARCH(AO$1,$D29)),"T","")</f>
        <v/>
      </c>
      <c r="AP29" t="str">
        <f>IF(ISNUMBER(SEARCH(AP$1,$D29)),"T","")</f>
        <v/>
      </c>
      <c r="AQ29" t="str">
        <f>IF(ISNUMBER(SEARCH(AQ$1,$D29)),"T","")</f>
        <v/>
      </c>
      <c r="AR29" t="str">
        <f>IF(ISNUMBER(SEARCH(AR$1,$D29)),"T","")</f>
        <v/>
      </c>
      <c r="AS29" t="str">
        <f>IF(ISNUMBER(SEARCH(AS$1,$D29)),"T","")</f>
        <v>T</v>
      </c>
      <c r="AT29" t="str">
        <f>IF(ISNUMBER(SEARCH(AT$1,$D29)),"T","")</f>
        <v/>
      </c>
      <c r="AU29" t="str">
        <f>IF(ISNUMBER(SEARCH(AU$1,$D29)),"T","")</f>
        <v/>
      </c>
      <c r="AV29" t="str">
        <f>IF(ISNUMBER(SEARCH(AV$1,$D29)),"T","")</f>
        <v/>
      </c>
    </row>
    <row r="30" spans="1:48">
      <c r="A30">
        <v>893</v>
      </c>
      <c r="B30" t="s">
        <v>128</v>
      </c>
      <c r="C30" t="s">
        <v>129</v>
      </c>
      <c r="D30" t="s">
        <v>130</v>
      </c>
      <c r="E30">
        <v>8</v>
      </c>
      <c r="F30">
        <v>105</v>
      </c>
      <c r="G30">
        <v>120</v>
      </c>
      <c r="H30">
        <v>105</v>
      </c>
      <c r="I30">
        <v>70</v>
      </c>
      <c r="J30">
        <v>95</v>
      </c>
      <c r="K30">
        <v>105</v>
      </c>
      <c r="L30">
        <f t="shared" si="0"/>
        <v>120</v>
      </c>
      <c r="M30">
        <f t="shared" si="1"/>
        <v>95</v>
      </c>
      <c r="N30" s="3">
        <f t="shared" si="2"/>
        <v>180.5</v>
      </c>
      <c r="O30" s="3">
        <f t="shared" si="3"/>
        <v>140.5</v>
      </c>
      <c r="P30" s="3">
        <f t="shared" si="4"/>
        <v>115.5</v>
      </c>
      <c r="Q30" s="3">
        <f t="shared" si="5"/>
        <v>20847.75</v>
      </c>
      <c r="R30" s="3">
        <f t="shared" si="6"/>
        <v>22652.75</v>
      </c>
      <c r="S30" s="3">
        <f t="shared" si="7"/>
        <v>20847.75</v>
      </c>
      <c r="T30" s="3">
        <v>618.270501151326</v>
      </c>
      <c r="U30" s="3">
        <f t="shared" si="8"/>
        <v>618.270501151326</v>
      </c>
      <c r="V30" s="4">
        <f t="shared" si="9"/>
        <v>86867.0054117613</v>
      </c>
      <c r="W30" s="6">
        <f>Q30/(constants!$B$1*constants!$B$2*(110/250)*AVERAGE(0.8,1)*1.5)</f>
        <v>3.19411923550127</v>
      </c>
      <c r="X30" s="7">
        <v>0.806335213149646</v>
      </c>
      <c r="Y30" s="3">
        <f t="shared" si="10"/>
        <v>562.063850035453</v>
      </c>
      <c r="Z30" s="5">
        <v>1.1</v>
      </c>
      <c r="AA30" s="5">
        <v>1</v>
      </c>
      <c r="AB30" s="3">
        <f t="shared" si="11"/>
        <v>618.270235038999</v>
      </c>
      <c r="AC30" t="str">
        <f t="shared" si="12"/>
        <v>https://wiki.52poke.com/wiki/萨戮德</v>
      </c>
      <c r="AD30" s="2">
        <f t="shared" si="13"/>
        <v>7.08157707841601e-8</v>
      </c>
      <c r="AE30" t="str">
        <f>IF(ISNUMBER(SEARCH(AE$1,$D30)),"T","")</f>
        <v/>
      </c>
      <c r="AF30" t="str">
        <f>IF(ISNUMBER(SEARCH(AF$1,$D30)),"T","")</f>
        <v/>
      </c>
      <c r="AG30" t="str">
        <f>IF(ISNUMBER(SEARCH(AG$1,$D30)),"T","")</f>
        <v/>
      </c>
      <c r="AH30" t="str">
        <f>IF(ISNUMBER(SEARCH(AH$1,$D30)),"T","")</f>
        <v>T</v>
      </c>
      <c r="AI30" t="str">
        <f>IF(ISNUMBER(SEARCH(AI$1,$D30)),"T","")</f>
        <v/>
      </c>
      <c r="AJ30" t="str">
        <f>IF(ISNUMBER(SEARCH(AJ$1,$D30)),"T","")</f>
        <v/>
      </c>
      <c r="AK30" t="str">
        <f>IF(ISNUMBER(SEARCH(AK$1,$D30)),"T","")</f>
        <v/>
      </c>
      <c r="AL30" t="str">
        <f>IF(ISNUMBER(SEARCH(AL$1,$D30)),"T","")</f>
        <v/>
      </c>
      <c r="AM30" t="str">
        <f>IF(ISNUMBER(SEARCH(AM$1,$D30)),"T","")</f>
        <v/>
      </c>
      <c r="AN30" t="str">
        <f>IF(ISNUMBER(SEARCH(AN$1,$D30)),"T","")</f>
        <v/>
      </c>
      <c r="AO30" t="str">
        <f>IF(ISNUMBER(SEARCH(AO$1,$D30)),"T","")</f>
        <v/>
      </c>
      <c r="AP30" t="str">
        <f>IF(ISNUMBER(SEARCH(AP$1,$D30)),"T","")</f>
        <v/>
      </c>
      <c r="AQ30" t="str">
        <f>IF(ISNUMBER(SEARCH(AQ$1,$D30)),"T","")</f>
        <v/>
      </c>
      <c r="AR30" t="str">
        <f>IF(ISNUMBER(SEARCH(AR$1,$D30)),"T","")</f>
        <v/>
      </c>
      <c r="AS30" t="str">
        <f>IF(ISNUMBER(SEARCH(AS$1,$D30)),"T","")</f>
        <v/>
      </c>
      <c r="AT30" t="str">
        <f>IF(ISNUMBER(SEARCH(AT$1,$D30)),"T","")</f>
        <v>T</v>
      </c>
      <c r="AU30" t="str">
        <f>IF(ISNUMBER(SEARCH(AU$1,$D30)),"T","")</f>
        <v/>
      </c>
      <c r="AV30" t="str">
        <f>IF(ISNUMBER(SEARCH(AV$1,$D30)),"T","")</f>
        <v/>
      </c>
    </row>
    <row r="31" spans="1:48">
      <c r="A31">
        <v>249</v>
      </c>
      <c r="B31" t="s">
        <v>131</v>
      </c>
      <c r="C31" t="s">
        <v>132</v>
      </c>
      <c r="D31" t="s">
        <v>133</v>
      </c>
      <c r="E31">
        <v>2</v>
      </c>
      <c r="F31">
        <v>106</v>
      </c>
      <c r="G31">
        <v>90</v>
      </c>
      <c r="H31">
        <v>130</v>
      </c>
      <c r="I31">
        <v>90</v>
      </c>
      <c r="J31">
        <v>154</v>
      </c>
      <c r="K31">
        <v>110</v>
      </c>
      <c r="L31">
        <f t="shared" si="0"/>
        <v>90</v>
      </c>
      <c r="M31">
        <f t="shared" si="1"/>
        <v>130</v>
      </c>
      <c r="N31" s="3">
        <f t="shared" si="2"/>
        <v>181.5</v>
      </c>
      <c r="O31" s="3">
        <f t="shared" si="3"/>
        <v>110.5</v>
      </c>
      <c r="P31" s="3">
        <f t="shared" si="4"/>
        <v>150.5</v>
      </c>
      <c r="Q31" s="3">
        <f t="shared" si="5"/>
        <v>27315.75</v>
      </c>
      <c r="R31" s="3">
        <f t="shared" si="6"/>
        <v>27315.75</v>
      </c>
      <c r="S31" s="3">
        <f t="shared" si="7"/>
        <v>31671.75</v>
      </c>
      <c r="T31" s="3">
        <v>614.005622913415</v>
      </c>
      <c r="U31" s="3">
        <f t="shared" si="8"/>
        <v>614.005622913415</v>
      </c>
      <c r="V31" s="4">
        <f t="shared" si="9"/>
        <v>67847.6213319324</v>
      </c>
      <c r="W31" s="6">
        <f>Q31/(constants!$B$1*constants!$B$2*(110/250)*AVERAGE(0.8,1)*1.5)</f>
        <v>4.1850925163216</v>
      </c>
      <c r="X31" s="7">
        <v>0.86637065677406</v>
      </c>
      <c r="Y31" s="3">
        <f t="shared" si="10"/>
        <v>558.186680627071</v>
      </c>
      <c r="Z31" s="5">
        <v>1.1</v>
      </c>
      <c r="AA31" s="5">
        <v>1</v>
      </c>
      <c r="AB31" s="3">
        <f t="shared" si="11"/>
        <v>614.005348689778</v>
      </c>
      <c r="AC31" t="str">
        <f t="shared" si="12"/>
        <v>https://wiki.52poke.com/wiki/洛奇亚</v>
      </c>
      <c r="AD31" s="2">
        <f t="shared" si="13"/>
        <v>7.51986030932364e-8</v>
      </c>
      <c r="AE31" t="str">
        <f>IF(ISNUMBER(SEARCH(AE$1,$D31)),"T","")</f>
        <v/>
      </c>
      <c r="AF31" t="str">
        <f>IF(ISNUMBER(SEARCH(AF$1,$D31)),"T","")</f>
        <v/>
      </c>
      <c r="AG31" t="str">
        <f>IF(ISNUMBER(SEARCH(AG$1,$D31)),"T","")</f>
        <v/>
      </c>
      <c r="AH31" t="str">
        <f>IF(ISNUMBER(SEARCH(AH$1,$D31)),"T","")</f>
        <v/>
      </c>
      <c r="AI31" t="str">
        <f>IF(ISNUMBER(SEARCH(AI$1,$D31)),"T","")</f>
        <v/>
      </c>
      <c r="AJ31" t="str">
        <f>IF(ISNUMBER(SEARCH(AJ$1,$D31)),"T","")</f>
        <v/>
      </c>
      <c r="AK31" t="str">
        <f>IF(ISNUMBER(SEARCH(AK$1,$D31)),"T","")</f>
        <v/>
      </c>
      <c r="AL31" t="str">
        <f>IF(ISNUMBER(SEARCH(AL$1,$D31)),"T","")</f>
        <v/>
      </c>
      <c r="AM31" t="str">
        <f>IF(ISNUMBER(SEARCH(AM$1,$D31)),"T","")</f>
        <v/>
      </c>
      <c r="AN31" t="str">
        <f>IF(ISNUMBER(SEARCH(AN$1,$D31)),"T","")</f>
        <v>T</v>
      </c>
      <c r="AO31" t="str">
        <f>IF(ISNUMBER(SEARCH(AO$1,$D31)),"T","")</f>
        <v>T</v>
      </c>
      <c r="AP31" t="str">
        <f>IF(ISNUMBER(SEARCH(AP$1,$D31)),"T","")</f>
        <v/>
      </c>
      <c r="AQ31" t="str">
        <f>IF(ISNUMBER(SEARCH(AQ$1,$D31)),"T","")</f>
        <v/>
      </c>
      <c r="AR31" t="str">
        <f>IF(ISNUMBER(SEARCH(AR$1,$D31)),"T","")</f>
        <v/>
      </c>
      <c r="AS31" t="str">
        <f>IF(ISNUMBER(SEARCH(AS$1,$D31)),"T","")</f>
        <v/>
      </c>
      <c r="AT31" t="str">
        <f>IF(ISNUMBER(SEARCH(AT$1,$D31)),"T","")</f>
        <v/>
      </c>
      <c r="AU31" t="str">
        <f>IF(ISNUMBER(SEARCH(AU$1,$D31)),"T","")</f>
        <v/>
      </c>
      <c r="AV31" t="str">
        <f>IF(ISNUMBER(SEARCH(AV$1,$D31)),"T","")</f>
        <v/>
      </c>
    </row>
    <row r="32" spans="1:48">
      <c r="A32">
        <v>485</v>
      </c>
      <c r="B32" t="s">
        <v>134</v>
      </c>
      <c r="C32" t="s">
        <v>135</v>
      </c>
      <c r="D32" t="s">
        <v>136</v>
      </c>
      <c r="E32">
        <v>4</v>
      </c>
      <c r="F32">
        <v>91</v>
      </c>
      <c r="G32">
        <v>90</v>
      </c>
      <c r="H32">
        <v>106</v>
      </c>
      <c r="I32">
        <v>130</v>
      </c>
      <c r="J32">
        <v>106</v>
      </c>
      <c r="K32">
        <v>77</v>
      </c>
      <c r="L32">
        <f t="shared" si="0"/>
        <v>130</v>
      </c>
      <c r="M32">
        <f t="shared" si="1"/>
        <v>106</v>
      </c>
      <c r="N32" s="3">
        <f t="shared" si="2"/>
        <v>166.5</v>
      </c>
      <c r="O32" s="3">
        <f t="shared" si="3"/>
        <v>150.5</v>
      </c>
      <c r="P32" s="3">
        <f t="shared" si="4"/>
        <v>126.5</v>
      </c>
      <c r="Q32" s="3">
        <f t="shared" si="5"/>
        <v>21062.25</v>
      </c>
      <c r="R32" s="3">
        <f t="shared" si="6"/>
        <v>21062.25</v>
      </c>
      <c r="S32" s="3">
        <f t="shared" si="7"/>
        <v>21062.25</v>
      </c>
      <c r="T32" s="3">
        <v>606.593220706778</v>
      </c>
      <c r="U32" s="3">
        <f t="shared" si="8"/>
        <v>606.593220706778</v>
      </c>
      <c r="V32" s="4">
        <f t="shared" si="9"/>
        <v>91292.2797163701</v>
      </c>
      <c r="W32" s="6">
        <f>Q32/(constants!$B$1*constants!$B$2*(110/250)*AVERAGE(0.8,1)*1.5)</f>
        <v>3.22698314532439</v>
      </c>
      <c r="X32" s="7">
        <v>0.437123968666538</v>
      </c>
      <c r="Y32" s="3">
        <f t="shared" si="10"/>
        <v>551.448120655635</v>
      </c>
      <c r="Z32" s="5">
        <v>1.1</v>
      </c>
      <c r="AA32" s="5">
        <v>1</v>
      </c>
      <c r="AB32" s="3">
        <f t="shared" si="11"/>
        <v>606.592932721198</v>
      </c>
      <c r="AC32" t="str">
        <f t="shared" si="12"/>
        <v>https://wiki.52poke.com/wiki/席多蓝恩</v>
      </c>
      <c r="AD32" s="2">
        <f t="shared" si="13"/>
        <v>8.29356941743592e-8</v>
      </c>
      <c r="AE32" t="str">
        <f>IF(ISNUMBER(SEARCH(AE$1,$D32)),"T","")</f>
        <v/>
      </c>
      <c r="AF32" t="str">
        <f>IF(ISNUMBER(SEARCH(AF$1,$D32)),"T","")</f>
        <v>T</v>
      </c>
      <c r="AG32" t="str">
        <f>IF(ISNUMBER(SEARCH(AG$1,$D32)),"T","")</f>
        <v/>
      </c>
      <c r="AH32" t="str">
        <f>IF(ISNUMBER(SEARCH(AH$1,$D32)),"T","")</f>
        <v/>
      </c>
      <c r="AI32" t="str">
        <f>IF(ISNUMBER(SEARCH(AI$1,$D32)),"T","")</f>
        <v/>
      </c>
      <c r="AJ32" t="str">
        <f>IF(ISNUMBER(SEARCH(AJ$1,$D32)),"T","")</f>
        <v/>
      </c>
      <c r="AK32" t="str">
        <f>IF(ISNUMBER(SEARCH(AK$1,$D32)),"T","")</f>
        <v/>
      </c>
      <c r="AL32" t="str">
        <f>IF(ISNUMBER(SEARCH(AL$1,$D32)),"T","")</f>
        <v/>
      </c>
      <c r="AM32" t="str">
        <f>IF(ISNUMBER(SEARCH(AM$1,$D32)),"T","")</f>
        <v/>
      </c>
      <c r="AN32" t="str">
        <f>IF(ISNUMBER(SEARCH(AN$1,$D32)),"T","")</f>
        <v/>
      </c>
      <c r="AO32" t="str">
        <f>IF(ISNUMBER(SEARCH(AO$1,$D32)),"T","")</f>
        <v/>
      </c>
      <c r="AP32" t="str">
        <f>IF(ISNUMBER(SEARCH(AP$1,$D32)),"T","")</f>
        <v/>
      </c>
      <c r="AQ32" t="str">
        <f>IF(ISNUMBER(SEARCH(AQ$1,$D32)),"T","")</f>
        <v/>
      </c>
      <c r="AR32" t="str">
        <f>IF(ISNUMBER(SEARCH(AR$1,$D32)),"T","")</f>
        <v/>
      </c>
      <c r="AS32" t="str">
        <f>IF(ISNUMBER(SEARCH(AS$1,$D32)),"T","")</f>
        <v/>
      </c>
      <c r="AT32" t="str">
        <f>IF(ISNUMBER(SEARCH(AT$1,$D32)),"T","")</f>
        <v/>
      </c>
      <c r="AU32" t="str">
        <f>IF(ISNUMBER(SEARCH(AU$1,$D32)),"T","")</f>
        <v>T</v>
      </c>
      <c r="AV32" t="str">
        <f>IF(ISNUMBER(SEARCH(AV$1,$D32)),"T","")</f>
        <v/>
      </c>
    </row>
    <row r="33" spans="1:48">
      <c r="A33">
        <v>1005</v>
      </c>
      <c r="B33" t="s">
        <v>137</v>
      </c>
      <c r="C33" t="s">
        <v>138</v>
      </c>
      <c r="D33" t="s">
        <v>139</v>
      </c>
      <c r="E33">
        <v>9</v>
      </c>
      <c r="F33">
        <v>105</v>
      </c>
      <c r="G33">
        <v>139</v>
      </c>
      <c r="H33">
        <v>71</v>
      </c>
      <c r="I33">
        <v>55</v>
      </c>
      <c r="J33">
        <v>101</v>
      </c>
      <c r="K33">
        <v>119</v>
      </c>
      <c r="L33">
        <f t="shared" si="0"/>
        <v>139</v>
      </c>
      <c r="M33">
        <f t="shared" si="1"/>
        <v>71</v>
      </c>
      <c r="N33" s="3">
        <f t="shared" si="2"/>
        <v>180.5</v>
      </c>
      <c r="O33" s="3">
        <f t="shared" si="3"/>
        <v>159.5</v>
      </c>
      <c r="P33" s="3">
        <f t="shared" si="4"/>
        <v>91.5</v>
      </c>
      <c r="Q33" s="3">
        <f t="shared" si="5"/>
        <v>16515.75</v>
      </c>
      <c r="R33" s="3">
        <f t="shared" si="6"/>
        <v>16515.75</v>
      </c>
      <c r="S33" s="3">
        <f t="shared" si="7"/>
        <v>21930.75</v>
      </c>
      <c r="T33" s="3">
        <v>604.10605053854</v>
      </c>
      <c r="U33" s="3">
        <f t="shared" si="8"/>
        <v>604.10605053854</v>
      </c>
      <c r="V33" s="4">
        <f t="shared" si="9"/>
        <v>96354.9150608971</v>
      </c>
      <c r="W33" s="6">
        <f>Q33/(constants!$B$1*constants!$B$2*(110/250)*AVERAGE(0.8,1)*1.5)</f>
        <v>2.5304061476049</v>
      </c>
      <c r="X33" s="7">
        <v>0.912773169655402</v>
      </c>
      <c r="Y33" s="3">
        <f t="shared" si="10"/>
        <v>549.187101103018</v>
      </c>
      <c r="Z33" s="5">
        <v>1.1</v>
      </c>
      <c r="AA33" s="5">
        <v>1</v>
      </c>
      <c r="AB33" s="3">
        <f t="shared" si="11"/>
        <v>604.10581121332</v>
      </c>
      <c r="AC33" t="str">
        <f t="shared" si="12"/>
        <v>https://wiki.52poke.com/wiki/轰鸣月</v>
      </c>
      <c r="AD33" s="2">
        <f t="shared" si="13"/>
        <v>5.72765609454401e-8</v>
      </c>
      <c r="AE33" t="str">
        <f>IF(ISNUMBER(SEARCH(AE$1,$D33)),"T","")</f>
        <v/>
      </c>
      <c r="AF33" t="str">
        <f>IF(ISNUMBER(SEARCH(AF$1,$D33)),"T","")</f>
        <v/>
      </c>
      <c r="AG33" t="str">
        <f>IF(ISNUMBER(SEARCH(AG$1,$D33)),"T","")</f>
        <v/>
      </c>
      <c r="AH33" t="str">
        <f>IF(ISNUMBER(SEARCH(AH$1,$D33)),"T","")</f>
        <v/>
      </c>
      <c r="AI33" t="str">
        <f>IF(ISNUMBER(SEARCH(AI$1,$D33)),"T","")</f>
        <v/>
      </c>
      <c r="AJ33" t="str">
        <f>IF(ISNUMBER(SEARCH(AJ$1,$D33)),"T","")</f>
        <v/>
      </c>
      <c r="AK33" t="str">
        <f>IF(ISNUMBER(SEARCH(AK$1,$D33)),"T","")</f>
        <v/>
      </c>
      <c r="AL33" t="str">
        <f>IF(ISNUMBER(SEARCH(AL$1,$D33)),"T","")</f>
        <v/>
      </c>
      <c r="AM33" t="str">
        <f>IF(ISNUMBER(SEARCH(AM$1,$D33)),"T","")</f>
        <v/>
      </c>
      <c r="AN33" t="str">
        <f>IF(ISNUMBER(SEARCH(AN$1,$D33)),"T","")</f>
        <v/>
      </c>
      <c r="AO33" t="str">
        <f>IF(ISNUMBER(SEARCH(AO$1,$D33)),"T","")</f>
        <v/>
      </c>
      <c r="AP33" t="str">
        <f>IF(ISNUMBER(SEARCH(AP$1,$D33)),"T","")</f>
        <v/>
      </c>
      <c r="AQ33" t="str">
        <f>IF(ISNUMBER(SEARCH(AQ$1,$D33)),"T","")</f>
        <v/>
      </c>
      <c r="AR33" t="str">
        <f>IF(ISNUMBER(SEARCH(AR$1,$D33)),"T","")</f>
        <v/>
      </c>
      <c r="AS33" t="str">
        <f>IF(ISNUMBER(SEARCH(AS$1,$D33)),"T","")</f>
        <v>T</v>
      </c>
      <c r="AT33" t="str">
        <f>IF(ISNUMBER(SEARCH(AT$1,$D33)),"T","")</f>
        <v>T</v>
      </c>
      <c r="AU33" t="str">
        <f>IF(ISNUMBER(SEARCH(AU$1,$D33)),"T","")</f>
        <v/>
      </c>
      <c r="AV33" t="str">
        <f>IF(ISNUMBER(SEARCH(AV$1,$D33)),"T","")</f>
        <v/>
      </c>
    </row>
    <row r="34" spans="1:48">
      <c r="A34">
        <v>639</v>
      </c>
      <c r="B34" t="s">
        <v>140</v>
      </c>
      <c r="C34" t="s">
        <v>141</v>
      </c>
      <c r="D34" t="s">
        <v>142</v>
      </c>
      <c r="E34">
        <v>5</v>
      </c>
      <c r="F34">
        <v>91</v>
      </c>
      <c r="G34">
        <v>129</v>
      </c>
      <c r="H34">
        <v>90</v>
      </c>
      <c r="I34">
        <v>72</v>
      </c>
      <c r="J34">
        <v>90</v>
      </c>
      <c r="K34">
        <v>108</v>
      </c>
      <c r="L34">
        <f t="shared" si="0"/>
        <v>129</v>
      </c>
      <c r="M34">
        <f t="shared" si="1"/>
        <v>90</v>
      </c>
      <c r="N34" s="3">
        <f t="shared" si="2"/>
        <v>166.5</v>
      </c>
      <c r="O34" s="3">
        <f t="shared" si="3"/>
        <v>149.5</v>
      </c>
      <c r="P34" s="3">
        <f t="shared" si="4"/>
        <v>110.5</v>
      </c>
      <c r="Q34" s="3">
        <f t="shared" si="5"/>
        <v>18398.25</v>
      </c>
      <c r="R34" s="3">
        <f t="shared" si="6"/>
        <v>18398.25</v>
      </c>
      <c r="S34" s="3">
        <f t="shared" si="7"/>
        <v>18398.25</v>
      </c>
      <c r="T34" s="3">
        <v>601.640765070706</v>
      </c>
      <c r="U34" s="3">
        <f t="shared" si="8"/>
        <v>601.640765070706</v>
      </c>
      <c r="V34" s="4">
        <f t="shared" si="9"/>
        <v>89945.2943780706</v>
      </c>
      <c r="W34" s="6">
        <f>Q34/(constants!$B$1*constants!$B$2*(110/250)*AVERAGE(0.8,1)*1.5)</f>
        <v>2.81882717437427</v>
      </c>
      <c r="X34" s="7">
        <v>0.839673982096866</v>
      </c>
      <c r="Y34" s="3">
        <f t="shared" si="10"/>
        <v>546.945922892435</v>
      </c>
      <c r="Z34" s="5">
        <v>1.1</v>
      </c>
      <c r="AA34" s="5">
        <v>1</v>
      </c>
      <c r="AB34" s="3">
        <f t="shared" si="11"/>
        <v>601.640515181678</v>
      </c>
      <c r="AC34" t="str">
        <f t="shared" si="12"/>
        <v>https://wiki.52poke.com/wiki/代拉基翁</v>
      </c>
      <c r="AD34" s="2">
        <f t="shared" si="13"/>
        <v>6.24445262285837e-8</v>
      </c>
      <c r="AE34" t="str">
        <f>IF(ISNUMBER(SEARCH(AE$1,$D34)),"T","")</f>
        <v/>
      </c>
      <c r="AF34" t="str">
        <f>IF(ISNUMBER(SEARCH(AF$1,$D34)),"T","")</f>
        <v/>
      </c>
      <c r="AG34" t="str">
        <f>IF(ISNUMBER(SEARCH(AG$1,$D34)),"T","")</f>
        <v/>
      </c>
      <c r="AH34" t="str">
        <f>IF(ISNUMBER(SEARCH(AH$1,$D34)),"T","")</f>
        <v/>
      </c>
      <c r="AI34" t="str">
        <f>IF(ISNUMBER(SEARCH(AI$1,$D34)),"T","")</f>
        <v/>
      </c>
      <c r="AJ34" t="str">
        <f>IF(ISNUMBER(SEARCH(AJ$1,$D34)),"T","")</f>
        <v/>
      </c>
      <c r="AK34" t="str">
        <f>IF(ISNUMBER(SEARCH(AK$1,$D34)),"T","")</f>
        <v>T</v>
      </c>
      <c r="AL34" t="str">
        <f>IF(ISNUMBER(SEARCH(AL$1,$D34)),"T","")</f>
        <v/>
      </c>
      <c r="AM34" t="str">
        <f>IF(ISNUMBER(SEARCH(AM$1,$D34)),"T","")</f>
        <v/>
      </c>
      <c r="AN34" t="str">
        <f>IF(ISNUMBER(SEARCH(AN$1,$D34)),"T","")</f>
        <v/>
      </c>
      <c r="AO34" t="str">
        <f>IF(ISNUMBER(SEARCH(AO$1,$D34)),"T","")</f>
        <v/>
      </c>
      <c r="AP34" t="str">
        <f>IF(ISNUMBER(SEARCH(AP$1,$D34)),"T","")</f>
        <v/>
      </c>
      <c r="AQ34" t="str">
        <f>IF(ISNUMBER(SEARCH(AQ$1,$D34)),"T","")</f>
        <v>T</v>
      </c>
      <c r="AR34" t="str">
        <f>IF(ISNUMBER(SEARCH(AR$1,$D34)),"T","")</f>
        <v/>
      </c>
      <c r="AS34" t="str">
        <f>IF(ISNUMBER(SEARCH(AS$1,$D34)),"T","")</f>
        <v/>
      </c>
      <c r="AT34" t="str">
        <f>IF(ISNUMBER(SEARCH(AT$1,$D34)),"T","")</f>
        <v/>
      </c>
      <c r="AU34" t="str">
        <f>IF(ISNUMBER(SEARCH(AU$1,$D34)),"T","")</f>
        <v/>
      </c>
      <c r="AV34" t="str">
        <f>IF(ISNUMBER(SEARCH(AV$1,$D34)),"T","")</f>
        <v/>
      </c>
    </row>
    <row r="35" spans="1:48">
      <c r="A35">
        <v>647</v>
      </c>
      <c r="B35" t="s">
        <v>143</v>
      </c>
      <c r="C35" t="s">
        <v>144</v>
      </c>
      <c r="D35" t="s">
        <v>145</v>
      </c>
      <c r="E35">
        <v>5</v>
      </c>
      <c r="F35">
        <v>91</v>
      </c>
      <c r="G35">
        <v>72</v>
      </c>
      <c r="H35">
        <v>90</v>
      </c>
      <c r="I35">
        <v>129</v>
      </c>
      <c r="J35">
        <v>90</v>
      </c>
      <c r="K35">
        <v>108</v>
      </c>
      <c r="L35">
        <f t="shared" si="0"/>
        <v>129</v>
      </c>
      <c r="M35">
        <f t="shared" si="1"/>
        <v>90</v>
      </c>
      <c r="N35" s="3">
        <f t="shared" si="2"/>
        <v>166.5</v>
      </c>
      <c r="O35" s="3">
        <f t="shared" si="3"/>
        <v>149.5</v>
      </c>
      <c r="P35" s="3">
        <f t="shared" si="4"/>
        <v>110.5</v>
      </c>
      <c r="Q35" s="3">
        <f t="shared" si="5"/>
        <v>18398.25</v>
      </c>
      <c r="R35" s="3">
        <f t="shared" si="6"/>
        <v>18398.25</v>
      </c>
      <c r="S35" s="3">
        <f t="shared" si="7"/>
        <v>18398.25</v>
      </c>
      <c r="T35" s="3">
        <v>600.982838605912</v>
      </c>
      <c r="U35" s="3">
        <f t="shared" si="8"/>
        <v>600.982838605912</v>
      </c>
      <c r="V35" s="4">
        <f t="shared" si="9"/>
        <v>89846.9343715838</v>
      </c>
      <c r="W35" s="6">
        <f>Q35/(constants!$B$1*constants!$B$2*(110/250)*AVERAGE(0.8,1)*1.5)</f>
        <v>2.81882717437427</v>
      </c>
      <c r="X35" s="7">
        <v>0.835673213080179</v>
      </c>
      <c r="Y35" s="3">
        <f t="shared" si="10"/>
        <v>546.34780792444</v>
      </c>
      <c r="Z35" s="5">
        <v>1.1</v>
      </c>
      <c r="AA35" s="5">
        <v>1</v>
      </c>
      <c r="AB35" s="3">
        <f t="shared" si="11"/>
        <v>600.982588716884</v>
      </c>
      <c r="AC35" t="str">
        <f t="shared" si="12"/>
        <v>https://wiki.52poke.com/wiki/凯路迪欧</v>
      </c>
      <c r="AD35" s="2">
        <f t="shared" si="13"/>
        <v>6.24445262285837e-8</v>
      </c>
      <c r="AE35" t="str">
        <f>IF(ISNUMBER(SEARCH(AE$1,$D35)),"T","")</f>
        <v/>
      </c>
      <c r="AF35" t="str">
        <f>IF(ISNUMBER(SEARCH(AF$1,$D35)),"T","")</f>
        <v/>
      </c>
      <c r="AG35" t="str">
        <f>IF(ISNUMBER(SEARCH(AG$1,$D35)),"T","")</f>
        <v>T</v>
      </c>
      <c r="AH35" t="str">
        <f>IF(ISNUMBER(SEARCH(AH$1,$D35)),"T","")</f>
        <v/>
      </c>
      <c r="AI35" t="str">
        <f>IF(ISNUMBER(SEARCH(AI$1,$D35)),"T","")</f>
        <v/>
      </c>
      <c r="AJ35" t="str">
        <f>IF(ISNUMBER(SEARCH(AJ$1,$D35)),"T","")</f>
        <v/>
      </c>
      <c r="AK35" t="str">
        <f>IF(ISNUMBER(SEARCH(AK$1,$D35)),"T","")</f>
        <v>T</v>
      </c>
      <c r="AL35" t="str">
        <f>IF(ISNUMBER(SEARCH(AL$1,$D35)),"T","")</f>
        <v/>
      </c>
      <c r="AM35" t="str">
        <f>IF(ISNUMBER(SEARCH(AM$1,$D35)),"T","")</f>
        <v/>
      </c>
      <c r="AN35" t="str">
        <f>IF(ISNUMBER(SEARCH(AN$1,$D35)),"T","")</f>
        <v/>
      </c>
      <c r="AO35" t="str">
        <f>IF(ISNUMBER(SEARCH(AO$1,$D35)),"T","")</f>
        <v/>
      </c>
      <c r="AP35" t="str">
        <f>IF(ISNUMBER(SEARCH(AP$1,$D35)),"T","")</f>
        <v/>
      </c>
      <c r="AQ35" t="str">
        <f>IF(ISNUMBER(SEARCH(AQ$1,$D35)),"T","")</f>
        <v/>
      </c>
      <c r="AR35" t="str">
        <f>IF(ISNUMBER(SEARCH(AR$1,$D35)),"T","")</f>
        <v/>
      </c>
      <c r="AS35" t="str">
        <f>IF(ISNUMBER(SEARCH(AS$1,$D35)),"T","")</f>
        <v/>
      </c>
      <c r="AT35" t="str">
        <f>IF(ISNUMBER(SEARCH(AT$1,$D35)),"T","")</f>
        <v/>
      </c>
      <c r="AU35" t="str">
        <f>IF(ISNUMBER(SEARCH(AU$1,$D35)),"T","")</f>
        <v/>
      </c>
      <c r="AV35" t="str">
        <f>IF(ISNUMBER(SEARCH(AV$1,$D35)),"T","")</f>
        <v/>
      </c>
    </row>
    <row r="36" spans="1:48">
      <c r="A36">
        <v>248</v>
      </c>
      <c r="B36" t="s">
        <v>146</v>
      </c>
      <c r="C36" t="s">
        <v>147</v>
      </c>
      <c r="D36" t="s">
        <v>148</v>
      </c>
      <c r="E36">
        <v>2</v>
      </c>
      <c r="F36">
        <v>100</v>
      </c>
      <c r="G36">
        <v>134</v>
      </c>
      <c r="H36">
        <v>110</v>
      </c>
      <c r="I36">
        <v>95</v>
      </c>
      <c r="J36">
        <v>100</v>
      </c>
      <c r="K36">
        <v>61</v>
      </c>
      <c r="L36">
        <f t="shared" si="0"/>
        <v>134</v>
      </c>
      <c r="M36">
        <f t="shared" si="1"/>
        <v>100</v>
      </c>
      <c r="N36" s="3">
        <f t="shared" si="2"/>
        <v>175.5</v>
      </c>
      <c r="O36" s="3">
        <f t="shared" si="3"/>
        <v>154.5</v>
      </c>
      <c r="P36" s="3">
        <f t="shared" si="4"/>
        <v>120.5</v>
      </c>
      <c r="Q36" s="3">
        <f t="shared" si="5"/>
        <v>21147.75</v>
      </c>
      <c r="R36" s="3">
        <f t="shared" si="6"/>
        <v>22902.75</v>
      </c>
      <c r="S36" s="3">
        <f t="shared" si="7"/>
        <v>21147.75</v>
      </c>
      <c r="T36" s="3">
        <v>598.589764965929</v>
      </c>
      <c r="U36" s="3">
        <f t="shared" si="8"/>
        <v>598.589764965929</v>
      </c>
      <c r="V36" s="4">
        <f t="shared" si="9"/>
        <v>92482.118687236</v>
      </c>
      <c r="W36" s="6">
        <f>Q36/(constants!$B$1*constants!$B$2*(110/250)*AVERAGE(0.8,1)*1.5)</f>
        <v>3.2400827457434</v>
      </c>
      <c r="X36" s="7">
        <v>0.282067699247061</v>
      </c>
      <c r="Y36" s="3">
        <f t="shared" si="10"/>
        <v>544.172243751026</v>
      </c>
      <c r="Z36" s="5">
        <v>1.1</v>
      </c>
      <c r="AA36" s="5">
        <v>1</v>
      </c>
      <c r="AB36" s="3">
        <f t="shared" si="11"/>
        <v>598.589468126128</v>
      </c>
      <c r="AC36" t="str">
        <f t="shared" si="12"/>
        <v>https://wiki.52poke.com/wiki/班基拉斯</v>
      </c>
      <c r="AD36" s="2">
        <f t="shared" si="13"/>
        <v>8.81138673031788e-8</v>
      </c>
      <c r="AE36" t="str">
        <f>IF(ISNUMBER(SEARCH(AE$1,$D36)),"T","")</f>
        <v/>
      </c>
      <c r="AF36" t="str">
        <f>IF(ISNUMBER(SEARCH(AF$1,$D36)),"T","")</f>
        <v/>
      </c>
      <c r="AG36" t="str">
        <f>IF(ISNUMBER(SEARCH(AG$1,$D36)),"T","")</f>
        <v/>
      </c>
      <c r="AH36" t="str">
        <f>IF(ISNUMBER(SEARCH(AH$1,$D36)),"T","")</f>
        <v/>
      </c>
      <c r="AI36" t="str">
        <f>IF(ISNUMBER(SEARCH(AI$1,$D36)),"T","")</f>
        <v/>
      </c>
      <c r="AJ36" t="str">
        <f>IF(ISNUMBER(SEARCH(AJ$1,$D36)),"T","")</f>
        <v/>
      </c>
      <c r="AK36" t="str">
        <f>IF(ISNUMBER(SEARCH(AK$1,$D36)),"T","")</f>
        <v/>
      </c>
      <c r="AL36" t="str">
        <f>IF(ISNUMBER(SEARCH(AL$1,$D36)),"T","")</f>
        <v/>
      </c>
      <c r="AM36" t="str">
        <f>IF(ISNUMBER(SEARCH(AM$1,$D36)),"T","")</f>
        <v/>
      </c>
      <c r="AN36" t="str">
        <f>IF(ISNUMBER(SEARCH(AN$1,$D36)),"T","")</f>
        <v/>
      </c>
      <c r="AO36" t="str">
        <f>IF(ISNUMBER(SEARCH(AO$1,$D36)),"T","")</f>
        <v/>
      </c>
      <c r="AP36" t="str">
        <f>IF(ISNUMBER(SEARCH(AP$1,$D36)),"T","")</f>
        <v/>
      </c>
      <c r="AQ36" t="str">
        <f>IF(ISNUMBER(SEARCH(AQ$1,$D36)),"T","")</f>
        <v>T</v>
      </c>
      <c r="AR36" t="str">
        <f>IF(ISNUMBER(SEARCH(AR$1,$D36)),"T","")</f>
        <v/>
      </c>
      <c r="AS36" t="str">
        <f>IF(ISNUMBER(SEARCH(AS$1,$D36)),"T","")</f>
        <v/>
      </c>
      <c r="AT36" t="str">
        <f>IF(ISNUMBER(SEARCH(AT$1,$D36)),"T","")</f>
        <v>T</v>
      </c>
      <c r="AU36" t="str">
        <f>IF(ISNUMBER(SEARCH(AU$1,$D36)),"T","")</f>
        <v/>
      </c>
      <c r="AV36" t="str">
        <f>IF(ISNUMBER(SEARCH(AV$1,$D36)),"T","")</f>
        <v/>
      </c>
    </row>
    <row r="37" spans="1:48">
      <c r="A37">
        <v>1023</v>
      </c>
      <c r="B37" t="s">
        <v>149</v>
      </c>
      <c r="C37" t="s">
        <v>150</v>
      </c>
      <c r="D37" t="s">
        <v>151</v>
      </c>
      <c r="E37">
        <v>9</v>
      </c>
      <c r="F37">
        <v>90</v>
      </c>
      <c r="G37">
        <v>72</v>
      </c>
      <c r="H37">
        <v>100</v>
      </c>
      <c r="I37">
        <v>122</v>
      </c>
      <c r="J37">
        <v>108</v>
      </c>
      <c r="K37">
        <v>98</v>
      </c>
      <c r="L37">
        <f t="shared" si="0"/>
        <v>122</v>
      </c>
      <c r="M37">
        <f t="shared" si="1"/>
        <v>100</v>
      </c>
      <c r="N37" s="3">
        <f t="shared" si="2"/>
        <v>165.5</v>
      </c>
      <c r="O37" s="3">
        <f t="shared" si="3"/>
        <v>142.5</v>
      </c>
      <c r="P37" s="3">
        <f t="shared" si="4"/>
        <v>120.5</v>
      </c>
      <c r="Q37" s="3">
        <f t="shared" si="5"/>
        <v>19942.75</v>
      </c>
      <c r="R37" s="3">
        <f t="shared" si="6"/>
        <v>19942.75</v>
      </c>
      <c r="S37" s="3">
        <f t="shared" si="7"/>
        <v>21266.75</v>
      </c>
      <c r="T37" s="3">
        <v>590.896004303892</v>
      </c>
      <c r="U37" s="3">
        <f t="shared" si="8"/>
        <v>590.896004303892</v>
      </c>
      <c r="V37" s="4">
        <f t="shared" si="9"/>
        <v>84202.6806133046</v>
      </c>
      <c r="W37" s="6">
        <f>Q37/(constants!$B$1*constants!$B$2*(110/250)*AVERAGE(0.8,1)*1.5)</f>
        <v>3.05546264627084</v>
      </c>
      <c r="X37" s="7">
        <v>0.714207185434771</v>
      </c>
      <c r="Y37" s="3">
        <f t="shared" si="10"/>
        <v>537.177951018049</v>
      </c>
      <c r="Z37" s="5">
        <v>1.1</v>
      </c>
      <c r="AA37" s="5">
        <v>1</v>
      </c>
      <c r="AB37" s="3">
        <f t="shared" si="11"/>
        <v>590.895746119854</v>
      </c>
      <c r="AC37" t="str">
        <f t="shared" si="12"/>
        <v>https://wiki.52poke.com/wiki/铁头壳</v>
      </c>
      <c r="AD37" s="2">
        <f t="shared" si="13"/>
        <v>6.66589972961616e-8</v>
      </c>
      <c r="AE37" t="str">
        <f>IF(ISNUMBER(SEARCH(AE$1,$D37)),"T","")</f>
        <v/>
      </c>
      <c r="AF37" t="str">
        <f>IF(ISNUMBER(SEARCH(AF$1,$D37)),"T","")</f>
        <v/>
      </c>
      <c r="AG37" t="str">
        <f>IF(ISNUMBER(SEARCH(AG$1,$D37)),"T","")</f>
        <v/>
      </c>
      <c r="AH37" t="str">
        <f>IF(ISNUMBER(SEARCH(AH$1,$D37)),"T","")</f>
        <v/>
      </c>
      <c r="AI37" t="str">
        <f>IF(ISNUMBER(SEARCH(AI$1,$D37)),"T","")</f>
        <v/>
      </c>
      <c r="AJ37" t="str">
        <f>IF(ISNUMBER(SEARCH(AJ$1,$D37)),"T","")</f>
        <v/>
      </c>
      <c r="AK37" t="str">
        <f>IF(ISNUMBER(SEARCH(AK$1,$D37)),"T","")</f>
        <v/>
      </c>
      <c r="AL37" t="str">
        <f>IF(ISNUMBER(SEARCH(AL$1,$D37)),"T","")</f>
        <v/>
      </c>
      <c r="AM37" t="str">
        <f>IF(ISNUMBER(SEARCH(AM$1,$D37)),"T","")</f>
        <v/>
      </c>
      <c r="AN37" t="str">
        <f>IF(ISNUMBER(SEARCH(AN$1,$D37)),"T","")</f>
        <v/>
      </c>
      <c r="AO37" t="str">
        <f>IF(ISNUMBER(SEARCH(AO$1,$D37)),"T","")</f>
        <v>T</v>
      </c>
      <c r="AP37" t="str">
        <f>IF(ISNUMBER(SEARCH(AP$1,$D37)),"T","")</f>
        <v/>
      </c>
      <c r="AQ37" t="str">
        <f>IF(ISNUMBER(SEARCH(AQ$1,$D37)),"T","")</f>
        <v/>
      </c>
      <c r="AR37" t="str">
        <f>IF(ISNUMBER(SEARCH(AR$1,$D37)),"T","")</f>
        <v/>
      </c>
      <c r="AS37" t="str">
        <f>IF(ISNUMBER(SEARCH(AS$1,$D37)),"T","")</f>
        <v/>
      </c>
      <c r="AT37" t="str">
        <f>IF(ISNUMBER(SEARCH(AT$1,$D37)),"T","")</f>
        <v/>
      </c>
      <c r="AU37" t="str">
        <f>IF(ISNUMBER(SEARCH(AU$1,$D37)),"T","")</f>
        <v>T</v>
      </c>
      <c r="AV37" t="str">
        <f>IF(ISNUMBER(SEARCH(AV$1,$D37)),"T","")</f>
        <v/>
      </c>
    </row>
    <row r="38" spans="1:48">
      <c r="A38">
        <v>1010</v>
      </c>
      <c r="B38" t="s">
        <v>152</v>
      </c>
      <c r="C38" t="s">
        <v>153</v>
      </c>
      <c r="D38" t="s">
        <v>154</v>
      </c>
      <c r="E38">
        <v>9</v>
      </c>
      <c r="F38">
        <v>90</v>
      </c>
      <c r="G38">
        <v>130</v>
      </c>
      <c r="H38">
        <v>88</v>
      </c>
      <c r="I38">
        <v>70</v>
      </c>
      <c r="J38">
        <v>108</v>
      </c>
      <c r="K38">
        <v>104</v>
      </c>
      <c r="L38">
        <f t="shared" si="0"/>
        <v>130</v>
      </c>
      <c r="M38">
        <f t="shared" si="1"/>
        <v>88</v>
      </c>
      <c r="N38" s="3">
        <f t="shared" si="2"/>
        <v>165.5</v>
      </c>
      <c r="O38" s="3">
        <f t="shared" si="3"/>
        <v>150.5</v>
      </c>
      <c r="P38" s="3">
        <f t="shared" si="4"/>
        <v>108.5</v>
      </c>
      <c r="Q38" s="3">
        <f t="shared" si="5"/>
        <v>17956.75</v>
      </c>
      <c r="R38" s="3">
        <f t="shared" si="6"/>
        <v>17956.75</v>
      </c>
      <c r="S38" s="3">
        <f t="shared" si="7"/>
        <v>21266.75</v>
      </c>
      <c r="T38" s="3">
        <v>587.515346485392</v>
      </c>
      <c r="U38" s="3">
        <f t="shared" si="8"/>
        <v>587.515346485392</v>
      </c>
      <c r="V38" s="4">
        <f t="shared" si="9"/>
        <v>88421.0596460515</v>
      </c>
      <c r="W38" s="6">
        <f>Q38/(constants!$B$1*constants!$B$2*(110/250)*AVERAGE(0.8,1)*1.5)</f>
        <v>2.75118420846793</v>
      </c>
      <c r="X38" s="7">
        <v>0.797683813045357</v>
      </c>
      <c r="Y38" s="3">
        <f t="shared" si="10"/>
        <v>534.10463723775</v>
      </c>
      <c r="Z38" s="5">
        <v>1.1</v>
      </c>
      <c r="AA38" s="5">
        <v>1</v>
      </c>
      <c r="AB38" s="3">
        <f t="shared" si="11"/>
        <v>587.515100961525</v>
      </c>
      <c r="AC38" t="str">
        <f t="shared" si="12"/>
        <v>https://wiki.52poke.com/wiki/铁斑叶</v>
      </c>
      <c r="AD38" s="2">
        <f t="shared" si="13"/>
        <v>6.02819691379988e-8</v>
      </c>
      <c r="AE38" t="str">
        <f>IF(ISNUMBER(SEARCH(AE$1,$D38)),"T","")</f>
        <v/>
      </c>
      <c r="AF38" t="str">
        <f>IF(ISNUMBER(SEARCH(AF$1,$D38)),"T","")</f>
        <v/>
      </c>
      <c r="AG38" t="str">
        <f>IF(ISNUMBER(SEARCH(AG$1,$D38)),"T","")</f>
        <v/>
      </c>
      <c r="AH38" t="str">
        <f>IF(ISNUMBER(SEARCH(AH$1,$D38)),"T","")</f>
        <v>T</v>
      </c>
      <c r="AI38" t="str">
        <f>IF(ISNUMBER(SEARCH(AI$1,$D38)),"T","")</f>
        <v/>
      </c>
      <c r="AJ38" t="str">
        <f>IF(ISNUMBER(SEARCH(AJ$1,$D38)),"T","")</f>
        <v/>
      </c>
      <c r="AK38" t="str">
        <f>IF(ISNUMBER(SEARCH(AK$1,$D38)),"T","")</f>
        <v/>
      </c>
      <c r="AL38" t="str">
        <f>IF(ISNUMBER(SEARCH(AL$1,$D38)),"T","")</f>
        <v/>
      </c>
      <c r="AM38" t="str">
        <f>IF(ISNUMBER(SEARCH(AM$1,$D38)),"T","")</f>
        <v/>
      </c>
      <c r="AN38" t="str">
        <f>IF(ISNUMBER(SEARCH(AN$1,$D38)),"T","")</f>
        <v/>
      </c>
      <c r="AO38" t="str">
        <f>IF(ISNUMBER(SEARCH(AO$1,$D38)),"T","")</f>
        <v>T</v>
      </c>
      <c r="AP38" t="str">
        <f>IF(ISNUMBER(SEARCH(AP$1,$D38)),"T","")</f>
        <v/>
      </c>
      <c r="AQ38" t="str">
        <f>IF(ISNUMBER(SEARCH(AQ$1,$D38)),"T","")</f>
        <v/>
      </c>
      <c r="AR38" t="str">
        <f>IF(ISNUMBER(SEARCH(AR$1,$D38)),"T","")</f>
        <v/>
      </c>
      <c r="AS38" t="str">
        <f>IF(ISNUMBER(SEARCH(AS$1,$D38)),"T","")</f>
        <v/>
      </c>
      <c r="AT38" t="str">
        <f>IF(ISNUMBER(SEARCH(AT$1,$D38)),"T","")</f>
        <v/>
      </c>
      <c r="AU38" t="str">
        <f>IF(ISNUMBER(SEARCH(AU$1,$D38)),"T","")</f>
        <v/>
      </c>
      <c r="AV38" t="str">
        <f>IF(ISNUMBER(SEARCH(AV$1,$D38)),"T","")</f>
        <v/>
      </c>
    </row>
    <row r="39" spans="1:48">
      <c r="A39">
        <v>986</v>
      </c>
      <c r="B39" t="s">
        <v>155</v>
      </c>
      <c r="C39" t="s">
        <v>156</v>
      </c>
      <c r="D39" t="s">
        <v>157</v>
      </c>
      <c r="E39">
        <v>9</v>
      </c>
      <c r="F39">
        <v>111</v>
      </c>
      <c r="G39">
        <v>127</v>
      </c>
      <c r="H39">
        <v>99</v>
      </c>
      <c r="I39">
        <v>79</v>
      </c>
      <c r="J39">
        <v>99</v>
      </c>
      <c r="K39">
        <v>55</v>
      </c>
      <c r="L39">
        <f t="shared" si="0"/>
        <v>127</v>
      </c>
      <c r="M39">
        <f t="shared" si="1"/>
        <v>99</v>
      </c>
      <c r="N39" s="3">
        <f t="shared" si="2"/>
        <v>186.5</v>
      </c>
      <c r="O39" s="3">
        <f t="shared" si="3"/>
        <v>147.5</v>
      </c>
      <c r="P39" s="3">
        <f t="shared" si="4"/>
        <v>119.5</v>
      </c>
      <c r="Q39" s="3">
        <f t="shared" si="5"/>
        <v>22286.75</v>
      </c>
      <c r="R39" s="3">
        <f t="shared" si="6"/>
        <v>22286.75</v>
      </c>
      <c r="S39" s="3">
        <f t="shared" si="7"/>
        <v>22286.75</v>
      </c>
      <c r="T39" s="3">
        <v>584.894060575382</v>
      </c>
      <c r="U39" s="3">
        <f t="shared" si="8"/>
        <v>584.894060575382</v>
      </c>
      <c r="V39" s="4">
        <f t="shared" si="9"/>
        <v>86271.8739348689</v>
      </c>
      <c r="W39" s="6">
        <f>Q39/(constants!$B$1*constants!$B$2*(110/250)*AVERAGE(0.8,1)*1.5)</f>
        <v>3.41459087296269</v>
      </c>
      <c r="X39" s="7">
        <v>0.190301342269654</v>
      </c>
      <c r="Y39" s="3">
        <f t="shared" si="10"/>
        <v>531.72160174677</v>
      </c>
      <c r="Z39" s="5">
        <v>1.1</v>
      </c>
      <c r="AA39" s="5">
        <v>1</v>
      </c>
      <c r="AB39" s="3">
        <f t="shared" si="11"/>
        <v>584.893761921447</v>
      </c>
      <c r="AC39" t="str">
        <f t="shared" si="12"/>
        <v>https://wiki.52poke.com/wiki/猛恶菇</v>
      </c>
      <c r="AD39" s="2">
        <f t="shared" si="13"/>
        <v>8.91941727070633e-8</v>
      </c>
      <c r="AE39" t="str">
        <f>IF(ISNUMBER(SEARCH(AE$1,$D39)),"T","")</f>
        <v/>
      </c>
      <c r="AF39" t="str">
        <f>IF(ISNUMBER(SEARCH(AF$1,$D39)),"T","")</f>
        <v/>
      </c>
      <c r="AG39" t="str">
        <f>IF(ISNUMBER(SEARCH(AG$1,$D39)),"T","")</f>
        <v/>
      </c>
      <c r="AH39" t="str">
        <f>IF(ISNUMBER(SEARCH(AH$1,$D39)),"T","")</f>
        <v>T</v>
      </c>
      <c r="AI39" t="str">
        <f>IF(ISNUMBER(SEARCH(AI$1,$D39)),"T","")</f>
        <v/>
      </c>
      <c r="AJ39" t="str">
        <f>IF(ISNUMBER(SEARCH(AJ$1,$D39)),"T","")</f>
        <v/>
      </c>
      <c r="AK39" t="str">
        <f>IF(ISNUMBER(SEARCH(AK$1,$D39)),"T","")</f>
        <v/>
      </c>
      <c r="AL39" t="str">
        <f>IF(ISNUMBER(SEARCH(AL$1,$D39)),"T","")</f>
        <v/>
      </c>
      <c r="AM39" t="str">
        <f>IF(ISNUMBER(SEARCH(AM$1,$D39)),"T","")</f>
        <v/>
      </c>
      <c r="AN39" t="str">
        <f>IF(ISNUMBER(SEARCH(AN$1,$D39)),"T","")</f>
        <v/>
      </c>
      <c r="AO39" t="str">
        <f>IF(ISNUMBER(SEARCH(AO$1,$D39)),"T","")</f>
        <v/>
      </c>
      <c r="AP39" t="str">
        <f>IF(ISNUMBER(SEARCH(AP$1,$D39)),"T","")</f>
        <v/>
      </c>
      <c r="AQ39" t="str">
        <f>IF(ISNUMBER(SEARCH(AQ$1,$D39)),"T","")</f>
        <v/>
      </c>
      <c r="AR39" t="str">
        <f>IF(ISNUMBER(SEARCH(AR$1,$D39)),"T","")</f>
        <v/>
      </c>
      <c r="AS39" t="str">
        <f>IF(ISNUMBER(SEARCH(AS$1,$D39)),"T","")</f>
        <v/>
      </c>
      <c r="AT39" t="str">
        <f>IF(ISNUMBER(SEARCH(AT$1,$D39)),"T","")</f>
        <v>T</v>
      </c>
      <c r="AU39" t="str">
        <f>IF(ISNUMBER(SEARCH(AU$1,$D39)),"T","")</f>
        <v/>
      </c>
      <c r="AV39" t="str">
        <f>IF(ISNUMBER(SEARCH(AV$1,$D39)),"T","")</f>
        <v/>
      </c>
    </row>
    <row r="40" spans="1:48">
      <c r="A40">
        <v>901</v>
      </c>
      <c r="B40" t="s">
        <v>158</v>
      </c>
      <c r="C40" t="s">
        <v>159</v>
      </c>
      <c r="D40" t="s">
        <v>160</v>
      </c>
      <c r="E40">
        <v>8</v>
      </c>
      <c r="F40">
        <v>130</v>
      </c>
      <c r="G40">
        <v>140</v>
      </c>
      <c r="H40">
        <v>105</v>
      </c>
      <c r="I40">
        <v>45</v>
      </c>
      <c r="J40">
        <v>80</v>
      </c>
      <c r="K40">
        <v>50</v>
      </c>
      <c r="L40">
        <f t="shared" si="0"/>
        <v>140</v>
      </c>
      <c r="M40">
        <f t="shared" si="1"/>
        <v>80</v>
      </c>
      <c r="N40" s="3">
        <f t="shared" si="2"/>
        <v>205.5</v>
      </c>
      <c r="O40" s="3">
        <f t="shared" si="3"/>
        <v>160.5</v>
      </c>
      <c r="P40" s="3">
        <f t="shared" si="4"/>
        <v>100.5</v>
      </c>
      <c r="Q40" s="3">
        <f t="shared" si="5"/>
        <v>20652.75</v>
      </c>
      <c r="R40" s="3">
        <f t="shared" si="6"/>
        <v>25790.25</v>
      </c>
      <c r="S40" s="3">
        <f t="shared" si="7"/>
        <v>20652.75</v>
      </c>
      <c r="T40" s="3">
        <v>584.576557320231</v>
      </c>
      <c r="U40" s="3">
        <f t="shared" si="8"/>
        <v>584.576557320231</v>
      </c>
      <c r="V40" s="4">
        <f t="shared" si="9"/>
        <v>93824.5374498971</v>
      </c>
      <c r="W40" s="6">
        <f>Q40/(constants!$B$1*constants!$B$2*(110/250)*AVERAGE(0.8,1)*1.5)</f>
        <v>3.16424295384388</v>
      </c>
      <c r="X40" s="7">
        <v>0.146865832168875</v>
      </c>
      <c r="Y40" s="3">
        <f t="shared" si="10"/>
        <v>531.432960155047</v>
      </c>
      <c r="Z40" s="5">
        <v>1.1</v>
      </c>
      <c r="AA40" s="5">
        <v>1</v>
      </c>
      <c r="AB40" s="3">
        <f t="shared" si="11"/>
        <v>584.576256170552</v>
      </c>
      <c r="AC40" t="str">
        <f t="shared" si="12"/>
        <v>https://wiki.52poke.com/wiki/月月熊</v>
      </c>
      <c r="AD40" s="2">
        <f t="shared" si="13"/>
        <v>9.0691129018551e-8</v>
      </c>
      <c r="AE40" t="str">
        <f>IF(ISNUMBER(SEARCH(AE$1,$D40)),"T","")</f>
        <v>T</v>
      </c>
      <c r="AF40" t="str">
        <f>IF(ISNUMBER(SEARCH(AF$1,$D40)),"T","")</f>
        <v/>
      </c>
      <c r="AG40" t="str">
        <f>IF(ISNUMBER(SEARCH(AG$1,$D40)),"T","")</f>
        <v/>
      </c>
      <c r="AH40" t="str">
        <f>IF(ISNUMBER(SEARCH(AH$1,$D40)),"T","")</f>
        <v/>
      </c>
      <c r="AI40" t="str">
        <f>IF(ISNUMBER(SEARCH(AI$1,$D40)),"T","")</f>
        <v/>
      </c>
      <c r="AJ40" t="str">
        <f>IF(ISNUMBER(SEARCH(AJ$1,$D40)),"T","")</f>
        <v/>
      </c>
      <c r="AK40" t="str">
        <f>IF(ISNUMBER(SEARCH(AK$1,$D40)),"T","")</f>
        <v/>
      </c>
      <c r="AL40" t="str">
        <f>IF(ISNUMBER(SEARCH(AL$1,$D40)),"T","")</f>
        <v/>
      </c>
      <c r="AM40" t="str">
        <f>IF(ISNUMBER(SEARCH(AM$1,$D40)),"T","")</f>
        <v>T</v>
      </c>
      <c r="AN40" t="str">
        <f>IF(ISNUMBER(SEARCH(AN$1,$D40)),"T","")</f>
        <v/>
      </c>
      <c r="AO40" t="str">
        <f>IF(ISNUMBER(SEARCH(AO$1,$D40)),"T","")</f>
        <v/>
      </c>
      <c r="AP40" t="str">
        <f>IF(ISNUMBER(SEARCH(AP$1,$D40)),"T","")</f>
        <v/>
      </c>
      <c r="AQ40" t="str">
        <f>IF(ISNUMBER(SEARCH(AQ$1,$D40)),"T","")</f>
        <v/>
      </c>
      <c r="AR40" t="str">
        <f>IF(ISNUMBER(SEARCH(AR$1,$D40)),"T","")</f>
        <v/>
      </c>
      <c r="AS40" t="str">
        <f>IF(ISNUMBER(SEARCH(AS$1,$D40)),"T","")</f>
        <v/>
      </c>
      <c r="AT40" t="str">
        <f>IF(ISNUMBER(SEARCH(AT$1,$D40)),"T","")</f>
        <v/>
      </c>
      <c r="AU40" t="str">
        <f>IF(ISNUMBER(SEARCH(AU$1,$D40)),"T","")</f>
        <v/>
      </c>
      <c r="AV40" t="str">
        <f>IF(ISNUMBER(SEARCH(AV$1,$D40)),"T","")</f>
        <v/>
      </c>
    </row>
    <row r="41" spans="1:48">
      <c r="A41">
        <v>801</v>
      </c>
      <c r="B41" t="s">
        <v>161</v>
      </c>
      <c r="C41" t="s">
        <v>162</v>
      </c>
      <c r="D41" t="s">
        <v>163</v>
      </c>
      <c r="E41">
        <v>7</v>
      </c>
      <c r="F41">
        <v>80</v>
      </c>
      <c r="G41">
        <v>95</v>
      </c>
      <c r="H41">
        <v>115</v>
      </c>
      <c r="I41">
        <v>130</v>
      </c>
      <c r="J41">
        <v>115</v>
      </c>
      <c r="K41">
        <v>65</v>
      </c>
      <c r="L41">
        <f t="shared" si="0"/>
        <v>130</v>
      </c>
      <c r="M41">
        <f t="shared" si="1"/>
        <v>115</v>
      </c>
      <c r="N41" s="3">
        <f t="shared" si="2"/>
        <v>155.5</v>
      </c>
      <c r="O41" s="3">
        <f t="shared" si="3"/>
        <v>150.5</v>
      </c>
      <c r="P41" s="3">
        <f t="shared" si="4"/>
        <v>135.5</v>
      </c>
      <c r="Q41" s="3">
        <f t="shared" si="5"/>
        <v>21070.25</v>
      </c>
      <c r="R41" s="3">
        <f t="shared" si="6"/>
        <v>21070.25</v>
      </c>
      <c r="S41" s="3">
        <f t="shared" si="7"/>
        <v>21070.25</v>
      </c>
      <c r="T41" s="3">
        <v>583.818735805036</v>
      </c>
      <c r="U41" s="3">
        <f t="shared" si="8"/>
        <v>583.818735805036</v>
      </c>
      <c r="V41" s="4">
        <f t="shared" si="9"/>
        <v>87864.7197386579</v>
      </c>
      <c r="W41" s="6">
        <f>Q41/(constants!$B$1*constants!$B$2*(110/250)*AVERAGE(0.8,1)*1.5)</f>
        <v>3.22820883893085</v>
      </c>
      <c r="X41" s="7">
        <v>0.298329655240531</v>
      </c>
      <c r="Y41" s="3">
        <f t="shared" si="10"/>
        <v>530.744043372792</v>
      </c>
      <c r="Z41" s="5">
        <v>1.1</v>
      </c>
      <c r="AA41" s="5">
        <v>1</v>
      </c>
      <c r="AB41" s="3">
        <f t="shared" si="11"/>
        <v>583.818447710072</v>
      </c>
      <c r="AC41" t="str">
        <f t="shared" si="12"/>
        <v>https://wiki.52poke.com/wiki/玛机雅娜</v>
      </c>
      <c r="AD41" s="2">
        <f t="shared" si="13"/>
        <v>8.29987085066041e-8</v>
      </c>
      <c r="AE41" t="str">
        <f>IF(ISNUMBER(SEARCH(AE$1,$D41)),"T","")</f>
        <v/>
      </c>
      <c r="AF41" t="str">
        <f>IF(ISNUMBER(SEARCH(AF$1,$D41)),"T","")</f>
        <v/>
      </c>
      <c r="AG41" t="str">
        <f>IF(ISNUMBER(SEARCH(AG$1,$D41)),"T","")</f>
        <v/>
      </c>
      <c r="AH41" t="str">
        <f>IF(ISNUMBER(SEARCH(AH$1,$D41)),"T","")</f>
        <v/>
      </c>
      <c r="AI41" t="str">
        <f>IF(ISNUMBER(SEARCH(AI$1,$D41)),"T","")</f>
        <v/>
      </c>
      <c r="AJ41" t="str">
        <f>IF(ISNUMBER(SEARCH(AJ$1,$D41)),"T","")</f>
        <v/>
      </c>
      <c r="AK41" t="str">
        <f>IF(ISNUMBER(SEARCH(AK$1,$D41)),"T","")</f>
        <v/>
      </c>
      <c r="AL41" t="str">
        <f>IF(ISNUMBER(SEARCH(AL$1,$D41)),"T","")</f>
        <v/>
      </c>
      <c r="AM41" t="str">
        <f>IF(ISNUMBER(SEARCH(AM$1,$D41)),"T","")</f>
        <v/>
      </c>
      <c r="AN41" t="str">
        <f>IF(ISNUMBER(SEARCH(AN$1,$D41)),"T","")</f>
        <v/>
      </c>
      <c r="AO41" t="str">
        <f>IF(ISNUMBER(SEARCH(AO$1,$D41)),"T","")</f>
        <v/>
      </c>
      <c r="AP41" t="str">
        <f>IF(ISNUMBER(SEARCH(AP$1,$D41)),"T","")</f>
        <v/>
      </c>
      <c r="AQ41" t="str">
        <f>IF(ISNUMBER(SEARCH(AQ$1,$D41)),"T","")</f>
        <v/>
      </c>
      <c r="AR41" t="str">
        <f>IF(ISNUMBER(SEARCH(AR$1,$D41)),"T","")</f>
        <v/>
      </c>
      <c r="AS41" t="str">
        <f>IF(ISNUMBER(SEARCH(AS$1,$D41)),"T","")</f>
        <v/>
      </c>
      <c r="AT41" t="str">
        <f>IF(ISNUMBER(SEARCH(AT$1,$D41)),"T","")</f>
        <v/>
      </c>
      <c r="AU41" t="str">
        <f>IF(ISNUMBER(SEARCH(AU$1,$D41)),"T","")</f>
        <v>T</v>
      </c>
      <c r="AV41" t="str">
        <f>IF(ISNUMBER(SEARCH(AV$1,$D41)),"T","")</f>
        <v>T</v>
      </c>
    </row>
    <row r="42" spans="1:48">
      <c r="A42">
        <v>491</v>
      </c>
      <c r="B42" t="s">
        <v>164</v>
      </c>
      <c r="C42" t="s">
        <v>165</v>
      </c>
      <c r="D42" t="s">
        <v>166</v>
      </c>
      <c r="E42">
        <v>4</v>
      </c>
      <c r="F42">
        <v>70</v>
      </c>
      <c r="G42">
        <v>90</v>
      </c>
      <c r="H42">
        <v>90</v>
      </c>
      <c r="I42">
        <v>135</v>
      </c>
      <c r="J42">
        <v>90</v>
      </c>
      <c r="K42">
        <v>125</v>
      </c>
      <c r="L42">
        <f t="shared" si="0"/>
        <v>135</v>
      </c>
      <c r="M42">
        <f t="shared" si="1"/>
        <v>90</v>
      </c>
      <c r="N42" s="3">
        <f t="shared" si="2"/>
        <v>145.5</v>
      </c>
      <c r="O42" s="3">
        <f t="shared" si="3"/>
        <v>155.5</v>
      </c>
      <c r="P42" s="3">
        <f t="shared" si="4"/>
        <v>110.5</v>
      </c>
      <c r="Q42" s="3">
        <f t="shared" si="5"/>
        <v>16077.75</v>
      </c>
      <c r="R42" s="3">
        <f t="shared" si="6"/>
        <v>16077.75</v>
      </c>
      <c r="S42" s="3">
        <f t="shared" si="7"/>
        <v>16077.75</v>
      </c>
      <c r="T42" s="3">
        <v>583.284129655416</v>
      </c>
      <c r="U42" s="3">
        <f t="shared" si="8"/>
        <v>583.284129655416</v>
      </c>
      <c r="V42" s="4">
        <f t="shared" si="9"/>
        <v>90700.6821614172</v>
      </c>
      <c r="W42" s="6">
        <f>Q42/(constants!$B$1*constants!$B$2*(110/250)*AVERAGE(0.8,1)*1.5)</f>
        <v>2.46329942265139</v>
      </c>
      <c r="X42" s="7">
        <v>0.946720469309149</v>
      </c>
      <c r="Y42" s="3">
        <f t="shared" si="10"/>
        <v>530.258093199864</v>
      </c>
      <c r="Z42" s="5">
        <v>1.1</v>
      </c>
      <c r="AA42" s="5">
        <v>1</v>
      </c>
      <c r="AB42" s="3">
        <f t="shared" si="11"/>
        <v>583.28390251985</v>
      </c>
      <c r="AC42" t="str">
        <f t="shared" si="12"/>
        <v>https://wiki.52poke.com/wiki/达克莱伊</v>
      </c>
      <c r="AD42" s="2">
        <f t="shared" si="13"/>
        <v>5.15905653840828e-8</v>
      </c>
      <c r="AE42" t="str">
        <f>IF(ISNUMBER(SEARCH(AE$1,$D42)),"T","")</f>
        <v/>
      </c>
      <c r="AF42" t="str">
        <f>IF(ISNUMBER(SEARCH(AF$1,$D42)),"T","")</f>
        <v/>
      </c>
      <c r="AG42" t="str">
        <f>IF(ISNUMBER(SEARCH(AG$1,$D42)),"T","")</f>
        <v/>
      </c>
      <c r="AH42" t="str">
        <f>IF(ISNUMBER(SEARCH(AH$1,$D42)),"T","")</f>
        <v/>
      </c>
      <c r="AI42" t="str">
        <f>IF(ISNUMBER(SEARCH(AI$1,$D42)),"T","")</f>
        <v/>
      </c>
      <c r="AJ42" t="str">
        <f>IF(ISNUMBER(SEARCH(AJ$1,$D42)),"T","")</f>
        <v/>
      </c>
      <c r="AK42" t="str">
        <f>IF(ISNUMBER(SEARCH(AK$1,$D42)),"T","")</f>
        <v/>
      </c>
      <c r="AL42" t="str">
        <f>IF(ISNUMBER(SEARCH(AL$1,$D42)),"T","")</f>
        <v/>
      </c>
      <c r="AM42" t="str">
        <f>IF(ISNUMBER(SEARCH(AM$1,$D42)),"T","")</f>
        <v/>
      </c>
      <c r="AN42" t="str">
        <f>IF(ISNUMBER(SEARCH(AN$1,$D42)),"T","")</f>
        <v/>
      </c>
      <c r="AO42" t="str">
        <f>IF(ISNUMBER(SEARCH(AO$1,$D42)),"T","")</f>
        <v/>
      </c>
      <c r="AP42" t="str">
        <f>IF(ISNUMBER(SEARCH(AP$1,$D42)),"T","")</f>
        <v/>
      </c>
      <c r="AQ42" t="str">
        <f>IF(ISNUMBER(SEARCH(AQ$1,$D42)),"T","")</f>
        <v/>
      </c>
      <c r="AR42" t="str">
        <f>IF(ISNUMBER(SEARCH(AR$1,$D42)),"T","")</f>
        <v/>
      </c>
      <c r="AS42" t="str">
        <f>IF(ISNUMBER(SEARCH(AS$1,$D42)),"T","")</f>
        <v/>
      </c>
      <c r="AT42" t="str">
        <f>IF(ISNUMBER(SEARCH(AT$1,$D42)),"T","")</f>
        <v>T</v>
      </c>
      <c r="AU42" t="str">
        <f>IF(ISNUMBER(SEARCH(AU$1,$D42)),"T","")</f>
        <v/>
      </c>
      <c r="AV42" t="str">
        <f>IF(ISNUMBER(SEARCH(AV$1,$D42)),"T","")</f>
        <v/>
      </c>
    </row>
    <row r="43" spans="1:48">
      <c r="A43">
        <v>796</v>
      </c>
      <c r="B43" t="s">
        <v>167</v>
      </c>
      <c r="C43" t="s">
        <v>168</v>
      </c>
      <c r="D43" t="s">
        <v>169</v>
      </c>
      <c r="E43">
        <v>7</v>
      </c>
      <c r="F43">
        <v>83</v>
      </c>
      <c r="G43">
        <v>89</v>
      </c>
      <c r="H43">
        <v>71</v>
      </c>
      <c r="I43">
        <v>173</v>
      </c>
      <c r="J43">
        <v>71</v>
      </c>
      <c r="K43">
        <v>83</v>
      </c>
      <c r="L43">
        <f t="shared" si="0"/>
        <v>173</v>
      </c>
      <c r="M43">
        <f t="shared" si="1"/>
        <v>71</v>
      </c>
      <c r="N43" s="3">
        <f t="shared" si="2"/>
        <v>158.5</v>
      </c>
      <c r="O43" s="3">
        <f t="shared" si="3"/>
        <v>193.5</v>
      </c>
      <c r="P43" s="3">
        <f t="shared" si="4"/>
        <v>91.5</v>
      </c>
      <c r="Q43" s="3">
        <f t="shared" si="5"/>
        <v>14502.75</v>
      </c>
      <c r="R43" s="3">
        <f t="shared" si="6"/>
        <v>14502.75</v>
      </c>
      <c r="S43" s="3">
        <f t="shared" si="7"/>
        <v>14502.75</v>
      </c>
      <c r="T43" s="3">
        <v>581.856424735014</v>
      </c>
      <c r="U43" s="3">
        <f t="shared" si="8"/>
        <v>581.856424735014</v>
      </c>
      <c r="V43" s="4">
        <f t="shared" si="9"/>
        <v>112589.218186225</v>
      </c>
      <c r="W43" s="6">
        <f>Q43/(constants!$B$1*constants!$B$2*(110/250)*AVERAGE(0.8,1)*1.5)</f>
        <v>2.2219909938802</v>
      </c>
      <c r="X43" s="7">
        <v>0.511653214631018</v>
      </c>
      <c r="Y43" s="3">
        <f t="shared" si="10"/>
        <v>528.960154346921</v>
      </c>
      <c r="Z43" s="5">
        <v>1.1</v>
      </c>
      <c r="AA43" s="5">
        <v>1</v>
      </c>
      <c r="AB43" s="3">
        <f t="shared" si="11"/>
        <v>581.856169781613</v>
      </c>
      <c r="AC43" t="str">
        <f t="shared" si="12"/>
        <v>https://wiki.52poke.com/wiki/电束木</v>
      </c>
      <c r="AD43" s="2">
        <f t="shared" si="13"/>
        <v>6.5001236535134e-8</v>
      </c>
      <c r="AE43" t="str">
        <f>IF(ISNUMBER(SEARCH(AE$1,$D43)),"T","")</f>
        <v/>
      </c>
      <c r="AF43" t="str">
        <f>IF(ISNUMBER(SEARCH(AF$1,$D43)),"T","")</f>
        <v/>
      </c>
      <c r="AG43" t="str">
        <f>IF(ISNUMBER(SEARCH(AG$1,$D43)),"T","")</f>
        <v/>
      </c>
      <c r="AH43" t="str">
        <f>IF(ISNUMBER(SEARCH(AH$1,$D43)),"T","")</f>
        <v/>
      </c>
      <c r="AI43" t="str">
        <f>IF(ISNUMBER(SEARCH(AI$1,$D43)),"T","")</f>
        <v>T</v>
      </c>
      <c r="AJ43" t="str">
        <f>IF(ISNUMBER(SEARCH(AJ$1,$D43)),"T","")</f>
        <v/>
      </c>
      <c r="AK43" t="str">
        <f>IF(ISNUMBER(SEARCH(AK$1,$D43)),"T","")</f>
        <v/>
      </c>
      <c r="AL43" t="str">
        <f>IF(ISNUMBER(SEARCH(AL$1,$D43)),"T","")</f>
        <v/>
      </c>
      <c r="AM43" t="str">
        <f>IF(ISNUMBER(SEARCH(AM$1,$D43)),"T","")</f>
        <v/>
      </c>
      <c r="AN43" t="str">
        <f>IF(ISNUMBER(SEARCH(AN$1,$D43)),"T","")</f>
        <v/>
      </c>
      <c r="AO43" t="str">
        <f>IF(ISNUMBER(SEARCH(AO$1,$D43)),"T","")</f>
        <v/>
      </c>
      <c r="AP43" t="str">
        <f>IF(ISNUMBER(SEARCH(AP$1,$D43)),"T","")</f>
        <v/>
      </c>
      <c r="AQ43" t="str">
        <f>IF(ISNUMBER(SEARCH(AQ$1,$D43)),"T","")</f>
        <v/>
      </c>
      <c r="AR43" t="str">
        <f>IF(ISNUMBER(SEARCH(AR$1,$D43)),"T","")</f>
        <v/>
      </c>
      <c r="AS43" t="str">
        <f>IF(ISNUMBER(SEARCH(AS$1,$D43)),"T","")</f>
        <v/>
      </c>
      <c r="AT43" t="str">
        <f>IF(ISNUMBER(SEARCH(AT$1,$D43)),"T","")</f>
        <v/>
      </c>
      <c r="AU43" t="str">
        <f>IF(ISNUMBER(SEARCH(AU$1,$D43)),"T","")</f>
        <v/>
      </c>
      <c r="AV43" t="str">
        <f>IF(ISNUMBER(SEARCH(AV$1,$D43)),"T","")</f>
        <v/>
      </c>
    </row>
    <row r="44" spans="1:48">
      <c r="A44">
        <v>1009</v>
      </c>
      <c r="B44" t="s">
        <v>170</v>
      </c>
      <c r="C44" t="s">
        <v>171</v>
      </c>
      <c r="D44" t="s">
        <v>96</v>
      </c>
      <c r="E44">
        <v>9</v>
      </c>
      <c r="F44">
        <v>99</v>
      </c>
      <c r="G44">
        <v>83</v>
      </c>
      <c r="H44">
        <v>91</v>
      </c>
      <c r="I44">
        <v>125</v>
      </c>
      <c r="J44">
        <v>83</v>
      </c>
      <c r="K44">
        <v>109</v>
      </c>
      <c r="L44">
        <f t="shared" si="0"/>
        <v>125</v>
      </c>
      <c r="M44">
        <f t="shared" si="1"/>
        <v>83</v>
      </c>
      <c r="N44" s="3">
        <f t="shared" si="2"/>
        <v>174.5</v>
      </c>
      <c r="O44" s="3">
        <f t="shared" si="3"/>
        <v>145.5</v>
      </c>
      <c r="P44" s="3">
        <f t="shared" si="4"/>
        <v>103.5</v>
      </c>
      <c r="Q44" s="3">
        <f t="shared" si="5"/>
        <v>18060.75</v>
      </c>
      <c r="R44" s="3">
        <f t="shared" si="6"/>
        <v>19456.75</v>
      </c>
      <c r="S44" s="3">
        <f t="shared" si="7"/>
        <v>18060.75</v>
      </c>
      <c r="T44" s="3">
        <v>578.392022718752</v>
      </c>
      <c r="U44" s="3">
        <f t="shared" si="8"/>
        <v>578.392022718752</v>
      </c>
      <c r="V44" s="4">
        <f t="shared" si="9"/>
        <v>84156.0393055784</v>
      </c>
      <c r="W44" s="6">
        <f>Q44/(constants!$B$1*constants!$B$2*(110/250)*AVERAGE(0.8,1)*1.5)</f>
        <v>2.76711822535187</v>
      </c>
      <c r="X44" s="7">
        <v>0.846701105963766</v>
      </c>
      <c r="Y44" s="3">
        <f t="shared" si="10"/>
        <v>525.810712706425</v>
      </c>
      <c r="Z44" s="5">
        <v>1.1</v>
      </c>
      <c r="AA44" s="5">
        <v>1</v>
      </c>
      <c r="AB44" s="3">
        <f t="shared" si="11"/>
        <v>578.391783977068</v>
      </c>
      <c r="AC44" t="str">
        <f t="shared" si="12"/>
        <v>https://wiki.52poke.com/wiki/波荡水</v>
      </c>
      <c r="AD44" s="2">
        <f t="shared" si="13"/>
        <v>5.69975916388456e-8</v>
      </c>
      <c r="AE44" t="str">
        <f>IF(ISNUMBER(SEARCH(AE$1,$D44)),"T","")</f>
        <v/>
      </c>
      <c r="AF44" t="str">
        <f>IF(ISNUMBER(SEARCH(AF$1,$D44)),"T","")</f>
        <v/>
      </c>
      <c r="AG44" t="str">
        <f>IF(ISNUMBER(SEARCH(AG$1,$D44)),"T","")</f>
        <v>T</v>
      </c>
      <c r="AH44" t="str">
        <f>IF(ISNUMBER(SEARCH(AH$1,$D44)),"T","")</f>
        <v/>
      </c>
      <c r="AI44" t="str">
        <f>IF(ISNUMBER(SEARCH(AI$1,$D44)),"T","")</f>
        <v/>
      </c>
      <c r="AJ44" t="str">
        <f>IF(ISNUMBER(SEARCH(AJ$1,$D44)),"T","")</f>
        <v/>
      </c>
      <c r="AK44" t="str">
        <f>IF(ISNUMBER(SEARCH(AK$1,$D44)),"T","")</f>
        <v/>
      </c>
      <c r="AL44" t="str">
        <f>IF(ISNUMBER(SEARCH(AL$1,$D44)),"T","")</f>
        <v/>
      </c>
      <c r="AM44" t="str">
        <f>IF(ISNUMBER(SEARCH(AM$1,$D44)),"T","")</f>
        <v/>
      </c>
      <c r="AN44" t="str">
        <f>IF(ISNUMBER(SEARCH(AN$1,$D44)),"T","")</f>
        <v/>
      </c>
      <c r="AO44" t="str">
        <f>IF(ISNUMBER(SEARCH(AO$1,$D44)),"T","")</f>
        <v/>
      </c>
      <c r="AP44" t="str">
        <f>IF(ISNUMBER(SEARCH(AP$1,$D44)),"T","")</f>
        <v/>
      </c>
      <c r="AQ44" t="str">
        <f>IF(ISNUMBER(SEARCH(AQ$1,$D44)),"T","")</f>
        <v/>
      </c>
      <c r="AR44" t="str">
        <f>IF(ISNUMBER(SEARCH(AR$1,$D44)),"T","")</f>
        <v/>
      </c>
      <c r="AS44" t="str">
        <f>IF(ISNUMBER(SEARCH(AS$1,$D44)),"T","")</f>
        <v>T</v>
      </c>
      <c r="AT44" t="str">
        <f>IF(ISNUMBER(SEARCH(AT$1,$D44)),"T","")</f>
        <v/>
      </c>
      <c r="AU44" t="str">
        <f>IF(ISNUMBER(SEARCH(AU$1,$D44)),"T","")</f>
        <v/>
      </c>
      <c r="AV44" t="str">
        <f>IF(ISNUMBER(SEARCH(AV$1,$D44)),"T","")</f>
        <v/>
      </c>
    </row>
    <row r="45" spans="1:48">
      <c r="A45">
        <v>992</v>
      </c>
      <c r="B45" t="s">
        <v>172</v>
      </c>
      <c r="C45" t="s">
        <v>173</v>
      </c>
      <c r="D45" t="s">
        <v>174</v>
      </c>
      <c r="E45">
        <v>9</v>
      </c>
      <c r="F45">
        <v>154</v>
      </c>
      <c r="G45">
        <v>140</v>
      </c>
      <c r="H45">
        <v>108</v>
      </c>
      <c r="I45">
        <v>50</v>
      </c>
      <c r="J45">
        <v>68</v>
      </c>
      <c r="K45">
        <v>50</v>
      </c>
      <c r="L45">
        <f t="shared" si="0"/>
        <v>140</v>
      </c>
      <c r="M45">
        <f t="shared" si="1"/>
        <v>68</v>
      </c>
      <c r="N45" s="3">
        <f t="shared" si="2"/>
        <v>229.5</v>
      </c>
      <c r="O45" s="3">
        <f t="shared" si="3"/>
        <v>160.5</v>
      </c>
      <c r="P45" s="3">
        <f t="shared" si="4"/>
        <v>88.5</v>
      </c>
      <c r="Q45" s="3">
        <f t="shared" si="5"/>
        <v>20310.75</v>
      </c>
      <c r="R45" s="3">
        <f t="shared" si="6"/>
        <v>29490.75</v>
      </c>
      <c r="S45" s="3">
        <f t="shared" si="7"/>
        <v>20310.75</v>
      </c>
      <c r="T45" s="3">
        <v>574.551235828735</v>
      </c>
      <c r="U45" s="3">
        <f t="shared" si="8"/>
        <v>574.551235828735</v>
      </c>
      <c r="V45" s="4">
        <f t="shared" si="9"/>
        <v>92215.473350512</v>
      </c>
      <c r="W45" s="6">
        <f>Q45/(constants!$B$1*constants!$B$2*(110/250)*AVERAGE(0.8,1)*1.5)</f>
        <v>3.11184455216785</v>
      </c>
      <c r="X45" s="7">
        <v>0.14247966004374</v>
      </c>
      <c r="Y45" s="3">
        <f t="shared" si="10"/>
        <v>522.319036059961</v>
      </c>
      <c r="Z45" s="5">
        <v>1.1</v>
      </c>
      <c r="AA45" s="5">
        <v>1</v>
      </c>
      <c r="AB45" s="3">
        <f t="shared" si="11"/>
        <v>574.550939665957</v>
      </c>
      <c r="AC45" t="str">
        <f t="shared" si="12"/>
        <v>https://wiki.52poke.com/wiki/铁臂膀</v>
      </c>
      <c r="AD45" s="2">
        <f t="shared" si="13"/>
        <v>8.7712391274458e-8</v>
      </c>
      <c r="AE45" t="str">
        <f>IF(ISNUMBER(SEARCH(AE$1,$D45)),"T","")</f>
        <v/>
      </c>
      <c r="AF45" t="str">
        <f>IF(ISNUMBER(SEARCH(AF$1,$D45)),"T","")</f>
        <v/>
      </c>
      <c r="AG45" t="str">
        <f>IF(ISNUMBER(SEARCH(AG$1,$D45)),"T","")</f>
        <v/>
      </c>
      <c r="AH45" t="str">
        <f>IF(ISNUMBER(SEARCH(AH$1,$D45)),"T","")</f>
        <v/>
      </c>
      <c r="AI45" t="str">
        <f>IF(ISNUMBER(SEARCH(AI$1,$D45)),"T","")</f>
        <v>T</v>
      </c>
      <c r="AJ45" t="str">
        <f>IF(ISNUMBER(SEARCH(AJ$1,$D45)),"T","")</f>
        <v/>
      </c>
      <c r="AK45" t="str">
        <f>IF(ISNUMBER(SEARCH(AK$1,$D45)),"T","")</f>
        <v>T</v>
      </c>
      <c r="AL45" t="str">
        <f>IF(ISNUMBER(SEARCH(AL$1,$D45)),"T","")</f>
        <v/>
      </c>
      <c r="AM45" t="str">
        <f>IF(ISNUMBER(SEARCH(AM$1,$D45)),"T","")</f>
        <v/>
      </c>
      <c r="AN45" t="str">
        <f>IF(ISNUMBER(SEARCH(AN$1,$D45)),"T","")</f>
        <v/>
      </c>
      <c r="AO45" t="str">
        <f>IF(ISNUMBER(SEARCH(AO$1,$D45)),"T","")</f>
        <v/>
      </c>
      <c r="AP45" t="str">
        <f>IF(ISNUMBER(SEARCH(AP$1,$D45)),"T","")</f>
        <v/>
      </c>
      <c r="AQ45" t="str">
        <f>IF(ISNUMBER(SEARCH(AQ$1,$D45)),"T","")</f>
        <v/>
      </c>
      <c r="AR45" t="str">
        <f>IF(ISNUMBER(SEARCH(AR$1,$D45)),"T","")</f>
        <v/>
      </c>
      <c r="AS45" t="str">
        <f>IF(ISNUMBER(SEARCH(AS$1,$D45)),"T","")</f>
        <v/>
      </c>
      <c r="AT45" t="str">
        <f>IF(ISNUMBER(SEARCH(AT$1,$D45)),"T","")</f>
        <v/>
      </c>
      <c r="AU45" t="str">
        <f>IF(ISNUMBER(SEARCH(AU$1,$D45)),"T","")</f>
        <v/>
      </c>
      <c r="AV45" t="str">
        <f>IF(ISNUMBER(SEARCH(AV$1,$D45)),"T","")</f>
        <v/>
      </c>
    </row>
    <row r="46" spans="1:48">
      <c r="A46">
        <v>635</v>
      </c>
      <c r="B46" t="s">
        <v>175</v>
      </c>
      <c r="C46" t="s">
        <v>176</v>
      </c>
      <c r="D46" t="s">
        <v>177</v>
      </c>
      <c r="E46">
        <v>5</v>
      </c>
      <c r="F46">
        <v>92</v>
      </c>
      <c r="G46">
        <v>105</v>
      </c>
      <c r="H46">
        <v>90</v>
      </c>
      <c r="I46">
        <v>125</v>
      </c>
      <c r="J46">
        <v>90</v>
      </c>
      <c r="K46">
        <v>98</v>
      </c>
      <c r="L46">
        <f t="shared" si="0"/>
        <v>125</v>
      </c>
      <c r="M46">
        <f t="shared" si="1"/>
        <v>90</v>
      </c>
      <c r="N46" s="3">
        <f t="shared" si="2"/>
        <v>167.5</v>
      </c>
      <c r="O46" s="3">
        <f t="shared" si="3"/>
        <v>145.5</v>
      </c>
      <c r="P46" s="3">
        <f t="shared" si="4"/>
        <v>110.5</v>
      </c>
      <c r="Q46" s="3">
        <f t="shared" si="5"/>
        <v>18508.75</v>
      </c>
      <c r="R46" s="3">
        <f t="shared" si="6"/>
        <v>18508.75</v>
      </c>
      <c r="S46" s="3">
        <f t="shared" si="7"/>
        <v>18508.75</v>
      </c>
      <c r="T46" s="3">
        <v>568.554380262173</v>
      </c>
      <c r="U46" s="3">
        <f t="shared" si="8"/>
        <v>568.554380262173</v>
      </c>
      <c r="V46" s="4">
        <f t="shared" si="9"/>
        <v>82724.6623281462</v>
      </c>
      <c r="W46" s="6">
        <f>Q46/(constants!$B$1*constants!$B$2*(110/250)*AVERAGE(0.8,1)*1.5)</f>
        <v>2.83575706731345</v>
      </c>
      <c r="X46" s="7">
        <v>0.716596169790328</v>
      </c>
      <c r="Y46" s="3">
        <f t="shared" si="10"/>
        <v>516.8673959986</v>
      </c>
      <c r="Z46" s="5">
        <v>1.1</v>
      </c>
      <c r="AA46" s="5">
        <v>1</v>
      </c>
      <c r="AB46" s="3">
        <f t="shared" si="11"/>
        <v>568.55413559846</v>
      </c>
      <c r="AC46" t="str">
        <f t="shared" si="12"/>
        <v>https://wiki.52poke.com/wiki/三首恶龙</v>
      </c>
      <c r="AD46" s="2">
        <f t="shared" si="13"/>
        <v>5.98603323083668e-8</v>
      </c>
      <c r="AE46" t="str">
        <f>IF(ISNUMBER(SEARCH(AE$1,$D46)),"T","")</f>
        <v/>
      </c>
      <c r="AF46" t="str">
        <f>IF(ISNUMBER(SEARCH(AF$1,$D46)),"T","")</f>
        <v/>
      </c>
      <c r="AG46" t="str">
        <f>IF(ISNUMBER(SEARCH(AG$1,$D46)),"T","")</f>
        <v/>
      </c>
      <c r="AH46" t="str">
        <f>IF(ISNUMBER(SEARCH(AH$1,$D46)),"T","")</f>
        <v/>
      </c>
      <c r="AI46" t="str">
        <f>IF(ISNUMBER(SEARCH(AI$1,$D46)),"T","")</f>
        <v/>
      </c>
      <c r="AJ46" t="str">
        <f>IF(ISNUMBER(SEARCH(AJ$1,$D46)),"T","")</f>
        <v/>
      </c>
      <c r="AK46" t="str">
        <f>IF(ISNUMBER(SEARCH(AK$1,$D46)),"T","")</f>
        <v/>
      </c>
      <c r="AL46" t="str">
        <f>IF(ISNUMBER(SEARCH(AL$1,$D46)),"T","")</f>
        <v/>
      </c>
      <c r="AM46" t="str">
        <f>IF(ISNUMBER(SEARCH(AM$1,$D46)),"T","")</f>
        <v/>
      </c>
      <c r="AN46" t="str">
        <f>IF(ISNUMBER(SEARCH(AN$1,$D46)),"T","")</f>
        <v/>
      </c>
      <c r="AO46" t="str">
        <f>IF(ISNUMBER(SEARCH(AO$1,$D46)),"T","")</f>
        <v/>
      </c>
      <c r="AP46" t="str">
        <f>IF(ISNUMBER(SEARCH(AP$1,$D46)),"T","")</f>
        <v/>
      </c>
      <c r="AQ46" t="str">
        <f>IF(ISNUMBER(SEARCH(AQ$1,$D46)),"T","")</f>
        <v/>
      </c>
      <c r="AR46" t="str">
        <f>IF(ISNUMBER(SEARCH(AR$1,$D46)),"T","")</f>
        <v/>
      </c>
      <c r="AS46" t="str">
        <f>IF(ISNUMBER(SEARCH(AS$1,$D46)),"T","")</f>
        <v>T</v>
      </c>
      <c r="AT46" t="str">
        <f>IF(ISNUMBER(SEARCH(AT$1,$D46)),"T","")</f>
        <v>T</v>
      </c>
      <c r="AU46" t="str">
        <f>IF(ISNUMBER(SEARCH(AU$1,$D46)),"T","")</f>
        <v/>
      </c>
      <c r="AV46" t="str">
        <f>IF(ISNUMBER(SEARCH(AV$1,$D46)),"T","")</f>
        <v/>
      </c>
    </row>
    <row r="47" spans="1:48">
      <c r="A47">
        <v>897</v>
      </c>
      <c r="B47" t="s">
        <v>178</v>
      </c>
      <c r="C47" t="s">
        <v>179</v>
      </c>
      <c r="D47" t="s">
        <v>180</v>
      </c>
      <c r="E47">
        <v>8</v>
      </c>
      <c r="F47">
        <v>100</v>
      </c>
      <c r="G47">
        <v>65</v>
      </c>
      <c r="H47">
        <v>60</v>
      </c>
      <c r="I47">
        <v>145</v>
      </c>
      <c r="J47">
        <v>80</v>
      </c>
      <c r="K47">
        <v>130</v>
      </c>
      <c r="L47">
        <f t="shared" si="0"/>
        <v>145</v>
      </c>
      <c r="M47">
        <f t="shared" si="1"/>
        <v>60</v>
      </c>
      <c r="N47" s="3">
        <f t="shared" si="2"/>
        <v>175.5</v>
      </c>
      <c r="O47" s="3">
        <f t="shared" si="3"/>
        <v>165.5</v>
      </c>
      <c r="P47" s="3">
        <f t="shared" si="4"/>
        <v>80.5</v>
      </c>
      <c r="Q47" s="3">
        <f t="shared" si="5"/>
        <v>14127.75</v>
      </c>
      <c r="R47" s="3">
        <f t="shared" si="6"/>
        <v>14127.75</v>
      </c>
      <c r="S47" s="3">
        <f t="shared" si="7"/>
        <v>17637.75</v>
      </c>
      <c r="T47" s="3">
        <v>567.615743913781</v>
      </c>
      <c r="U47" s="3">
        <f t="shared" si="8"/>
        <v>567.615743913781</v>
      </c>
      <c r="V47" s="4">
        <f t="shared" si="9"/>
        <v>93940.4056177308</v>
      </c>
      <c r="W47" s="6">
        <f>Q47/(constants!$B$1*constants!$B$2*(110/250)*AVERAGE(0.8,1)*1.5)</f>
        <v>2.16453660607754</v>
      </c>
      <c r="X47" s="7">
        <v>0.95337348176261</v>
      </c>
      <c r="Y47" s="3">
        <f t="shared" si="10"/>
        <v>516.014119537545</v>
      </c>
      <c r="Z47" s="5">
        <v>1.1</v>
      </c>
      <c r="AA47" s="5">
        <v>1</v>
      </c>
      <c r="AB47" s="3">
        <f t="shared" si="11"/>
        <v>567.615531491299</v>
      </c>
      <c r="AC47" t="str">
        <f t="shared" si="12"/>
        <v>https://wiki.52poke.com/wiki/灵幽马</v>
      </c>
      <c r="AD47" s="2">
        <f t="shared" si="13"/>
        <v>4.51233107778828e-8</v>
      </c>
      <c r="AE47" t="str">
        <f>IF(ISNUMBER(SEARCH(AE$1,$D47)),"T","")</f>
        <v/>
      </c>
      <c r="AF47" t="str">
        <f>IF(ISNUMBER(SEARCH(AF$1,$D47)),"T","")</f>
        <v/>
      </c>
      <c r="AG47" t="str">
        <f>IF(ISNUMBER(SEARCH(AG$1,$D47)),"T","")</f>
        <v/>
      </c>
      <c r="AH47" t="str">
        <f>IF(ISNUMBER(SEARCH(AH$1,$D47)),"T","")</f>
        <v/>
      </c>
      <c r="AI47" t="str">
        <f>IF(ISNUMBER(SEARCH(AI$1,$D47)),"T","")</f>
        <v/>
      </c>
      <c r="AJ47" t="str">
        <f>IF(ISNUMBER(SEARCH(AJ$1,$D47)),"T","")</f>
        <v/>
      </c>
      <c r="AK47" t="str">
        <f>IF(ISNUMBER(SEARCH(AK$1,$D47)),"T","")</f>
        <v/>
      </c>
      <c r="AL47" t="str">
        <f>IF(ISNUMBER(SEARCH(AL$1,$D47)),"T","")</f>
        <v/>
      </c>
      <c r="AM47" t="str">
        <f>IF(ISNUMBER(SEARCH(AM$1,$D47)),"T","")</f>
        <v/>
      </c>
      <c r="AN47" t="str">
        <f>IF(ISNUMBER(SEARCH(AN$1,$D47)),"T","")</f>
        <v/>
      </c>
      <c r="AO47" t="str">
        <f>IF(ISNUMBER(SEARCH(AO$1,$D47)),"T","")</f>
        <v/>
      </c>
      <c r="AP47" t="str">
        <f>IF(ISNUMBER(SEARCH(AP$1,$D47)),"T","")</f>
        <v/>
      </c>
      <c r="AQ47" t="str">
        <f>IF(ISNUMBER(SEARCH(AQ$1,$D47)),"T","")</f>
        <v/>
      </c>
      <c r="AR47" t="str">
        <f>IF(ISNUMBER(SEARCH(AR$1,$D47)),"T","")</f>
        <v>T</v>
      </c>
      <c r="AS47" t="str">
        <f>IF(ISNUMBER(SEARCH(AS$1,$D47)),"T","")</f>
        <v/>
      </c>
      <c r="AT47" t="str">
        <f>IF(ISNUMBER(SEARCH(AT$1,$D47)),"T","")</f>
        <v/>
      </c>
      <c r="AU47" t="str">
        <f>IF(ISNUMBER(SEARCH(AU$1,$D47)),"T","")</f>
        <v/>
      </c>
      <c r="AV47" t="str">
        <f>IF(ISNUMBER(SEARCH(AV$1,$D47)),"T","")</f>
        <v/>
      </c>
    </row>
    <row r="48" spans="1:48">
      <c r="A48">
        <v>130</v>
      </c>
      <c r="B48" t="s">
        <v>181</v>
      </c>
      <c r="C48" t="s">
        <v>182</v>
      </c>
      <c r="D48" t="s">
        <v>183</v>
      </c>
      <c r="E48">
        <v>1</v>
      </c>
      <c r="F48">
        <v>95</v>
      </c>
      <c r="G48">
        <v>125</v>
      </c>
      <c r="H48">
        <v>79</v>
      </c>
      <c r="I48">
        <v>60</v>
      </c>
      <c r="J48">
        <v>100</v>
      </c>
      <c r="K48">
        <v>81</v>
      </c>
      <c r="L48">
        <f t="shared" si="0"/>
        <v>125</v>
      </c>
      <c r="M48">
        <f t="shared" si="1"/>
        <v>79</v>
      </c>
      <c r="N48" s="3">
        <f t="shared" si="2"/>
        <v>170.5</v>
      </c>
      <c r="O48" s="3">
        <f t="shared" si="3"/>
        <v>145.5</v>
      </c>
      <c r="P48" s="3">
        <f t="shared" si="4"/>
        <v>99.5</v>
      </c>
      <c r="Q48" s="3">
        <f t="shared" si="5"/>
        <v>16964.75</v>
      </c>
      <c r="R48" s="3">
        <f t="shared" si="6"/>
        <v>16964.75</v>
      </c>
      <c r="S48" s="3">
        <f t="shared" si="7"/>
        <v>20545.25</v>
      </c>
      <c r="T48" s="3">
        <v>564.449575029077</v>
      </c>
      <c r="U48" s="3">
        <f t="shared" si="8"/>
        <v>564.449575029077</v>
      </c>
      <c r="V48" s="4">
        <f t="shared" si="9"/>
        <v>82127.4131667307</v>
      </c>
      <c r="W48" s="6">
        <f>Q48/(constants!$B$1*constants!$B$2*(110/250)*AVERAGE(0.8,1)*1.5)</f>
        <v>2.59919820126729</v>
      </c>
      <c r="X48" s="7">
        <v>0.504303215613206</v>
      </c>
      <c r="Y48" s="3">
        <f t="shared" si="10"/>
        <v>451.559456156112</v>
      </c>
      <c r="Z48" s="5">
        <v>1.25</v>
      </c>
      <c r="AA48" s="5">
        <v>1</v>
      </c>
      <c r="AB48" s="3">
        <f t="shared" si="11"/>
        <v>564.44932019514</v>
      </c>
      <c r="AC48" t="str">
        <f t="shared" si="12"/>
        <v>https://wiki.52poke.com/wiki/暴鲤龙</v>
      </c>
      <c r="AD48" s="2">
        <f t="shared" si="13"/>
        <v>6.49403355009518e-8</v>
      </c>
      <c r="AE48" t="str">
        <f>IF(ISNUMBER(SEARCH(AE$1,$D48)),"T","")</f>
        <v/>
      </c>
      <c r="AF48" t="str">
        <f>IF(ISNUMBER(SEARCH(AF$1,$D48)),"T","")</f>
        <v/>
      </c>
      <c r="AG48" t="str">
        <f>IF(ISNUMBER(SEARCH(AG$1,$D48)),"T","")</f>
        <v>T</v>
      </c>
      <c r="AH48" t="str">
        <f>IF(ISNUMBER(SEARCH(AH$1,$D48)),"T","")</f>
        <v/>
      </c>
      <c r="AI48" t="str">
        <f>IF(ISNUMBER(SEARCH(AI$1,$D48)),"T","")</f>
        <v/>
      </c>
      <c r="AJ48" t="str">
        <f>IF(ISNUMBER(SEARCH(AJ$1,$D48)),"T","")</f>
        <v/>
      </c>
      <c r="AK48" t="str">
        <f>IF(ISNUMBER(SEARCH(AK$1,$D48)),"T","")</f>
        <v/>
      </c>
      <c r="AL48" t="str">
        <f>IF(ISNUMBER(SEARCH(AL$1,$D48)),"T","")</f>
        <v/>
      </c>
      <c r="AM48" t="str">
        <f>IF(ISNUMBER(SEARCH(AM$1,$D48)),"T","")</f>
        <v/>
      </c>
      <c r="AN48" t="str">
        <f>IF(ISNUMBER(SEARCH(AN$1,$D48)),"T","")</f>
        <v>T</v>
      </c>
      <c r="AO48" t="str">
        <f>IF(ISNUMBER(SEARCH(AO$1,$D48)),"T","")</f>
        <v/>
      </c>
      <c r="AP48" t="str">
        <f>IF(ISNUMBER(SEARCH(AP$1,$D48)),"T","")</f>
        <v/>
      </c>
      <c r="AQ48" t="str">
        <f>IF(ISNUMBER(SEARCH(AQ$1,$D48)),"T","")</f>
        <v/>
      </c>
      <c r="AR48" t="str">
        <f>IF(ISNUMBER(SEARCH(AR$1,$D48)),"T","")</f>
        <v/>
      </c>
      <c r="AS48" t="str">
        <f>IF(ISNUMBER(SEARCH(AS$1,$D48)),"T","")</f>
        <v/>
      </c>
      <c r="AT48" t="str">
        <f>IF(ISNUMBER(SEARCH(AT$1,$D48)),"T","")</f>
        <v/>
      </c>
      <c r="AU48" t="str">
        <f>IF(ISNUMBER(SEARCH(AU$1,$D48)),"T","")</f>
        <v/>
      </c>
      <c r="AV48" t="str">
        <f>IF(ISNUMBER(SEARCH(AV$1,$D48)),"T","")</f>
        <v/>
      </c>
    </row>
    <row r="49" spans="1:48">
      <c r="A49">
        <v>1020</v>
      </c>
      <c r="B49" t="s">
        <v>184</v>
      </c>
      <c r="C49" t="s">
        <v>185</v>
      </c>
      <c r="D49" t="s">
        <v>186</v>
      </c>
      <c r="E49">
        <v>9</v>
      </c>
      <c r="F49">
        <v>105</v>
      </c>
      <c r="G49">
        <v>115</v>
      </c>
      <c r="H49">
        <v>121</v>
      </c>
      <c r="I49">
        <v>65</v>
      </c>
      <c r="J49">
        <v>93</v>
      </c>
      <c r="K49">
        <v>91</v>
      </c>
      <c r="L49">
        <f t="shared" si="0"/>
        <v>115</v>
      </c>
      <c r="M49">
        <f t="shared" si="1"/>
        <v>93</v>
      </c>
      <c r="N49" s="3">
        <f t="shared" si="2"/>
        <v>180.5</v>
      </c>
      <c r="O49" s="3">
        <f t="shared" si="3"/>
        <v>135.5</v>
      </c>
      <c r="P49" s="3">
        <f t="shared" si="4"/>
        <v>113.5</v>
      </c>
      <c r="Q49" s="3">
        <f t="shared" si="5"/>
        <v>20486.75</v>
      </c>
      <c r="R49" s="3">
        <f t="shared" si="6"/>
        <v>25540.75</v>
      </c>
      <c r="S49" s="3">
        <f t="shared" si="7"/>
        <v>20486.75</v>
      </c>
      <c r="T49" s="3">
        <v>562.736240522251</v>
      </c>
      <c r="U49" s="3">
        <f t="shared" si="8"/>
        <v>562.736240522251</v>
      </c>
      <c r="V49" s="4">
        <f t="shared" si="9"/>
        <v>76250.760590765</v>
      </c>
      <c r="W49" s="6">
        <f>Q49/(constants!$B$1*constants!$B$2*(110/250)*AVERAGE(0.8,1)*1.5)</f>
        <v>3.1388098115099</v>
      </c>
      <c r="X49" s="7">
        <v>0.636674846820406</v>
      </c>
      <c r="Y49" s="3">
        <f t="shared" si="10"/>
        <v>511.578171203757</v>
      </c>
      <c r="Z49" s="5">
        <v>1.1</v>
      </c>
      <c r="AA49" s="5">
        <v>1</v>
      </c>
      <c r="AB49" s="3">
        <f t="shared" si="11"/>
        <v>562.735988324132</v>
      </c>
      <c r="AC49" t="str">
        <f t="shared" si="12"/>
        <v>https://wiki.52poke.com/wiki/破空焰</v>
      </c>
      <c r="AD49" s="2">
        <f t="shared" si="13"/>
        <v>6.36038910121078e-8</v>
      </c>
      <c r="AE49" t="str">
        <f>IF(ISNUMBER(SEARCH(AE$1,$D49)),"T","")</f>
        <v/>
      </c>
      <c r="AF49" t="str">
        <f>IF(ISNUMBER(SEARCH(AF$1,$D49)),"T","")</f>
        <v>T</v>
      </c>
      <c r="AG49" t="str">
        <f>IF(ISNUMBER(SEARCH(AG$1,$D49)),"T","")</f>
        <v/>
      </c>
      <c r="AH49" t="str">
        <f>IF(ISNUMBER(SEARCH(AH$1,$D49)),"T","")</f>
        <v/>
      </c>
      <c r="AI49" t="str">
        <f>IF(ISNUMBER(SEARCH(AI$1,$D49)),"T","")</f>
        <v/>
      </c>
      <c r="AJ49" t="str">
        <f>IF(ISNUMBER(SEARCH(AJ$1,$D49)),"T","")</f>
        <v/>
      </c>
      <c r="AK49" t="str">
        <f>IF(ISNUMBER(SEARCH(AK$1,$D49)),"T","")</f>
        <v/>
      </c>
      <c r="AL49" t="str">
        <f>IF(ISNUMBER(SEARCH(AL$1,$D49)),"T","")</f>
        <v/>
      </c>
      <c r="AM49" t="str">
        <f>IF(ISNUMBER(SEARCH(AM$1,$D49)),"T","")</f>
        <v/>
      </c>
      <c r="AN49" t="str">
        <f>IF(ISNUMBER(SEARCH(AN$1,$D49)),"T","")</f>
        <v/>
      </c>
      <c r="AO49" t="str">
        <f>IF(ISNUMBER(SEARCH(AO$1,$D49)),"T","")</f>
        <v/>
      </c>
      <c r="AP49" t="str">
        <f>IF(ISNUMBER(SEARCH(AP$1,$D49)),"T","")</f>
        <v/>
      </c>
      <c r="AQ49" t="str">
        <f>IF(ISNUMBER(SEARCH(AQ$1,$D49)),"T","")</f>
        <v/>
      </c>
      <c r="AR49" t="str">
        <f>IF(ISNUMBER(SEARCH(AR$1,$D49)),"T","")</f>
        <v/>
      </c>
      <c r="AS49" t="str">
        <f>IF(ISNUMBER(SEARCH(AS$1,$D49)),"T","")</f>
        <v>T</v>
      </c>
      <c r="AT49" t="str">
        <f>IF(ISNUMBER(SEARCH(AT$1,$D49)),"T","")</f>
        <v/>
      </c>
      <c r="AU49" t="str">
        <f>IF(ISNUMBER(SEARCH(AU$1,$D49)),"T","")</f>
        <v/>
      </c>
      <c r="AV49" t="str">
        <f>IF(ISNUMBER(SEARCH(AV$1,$D49)),"T","")</f>
        <v/>
      </c>
    </row>
    <row r="50" spans="1:48">
      <c r="A50">
        <v>802</v>
      </c>
      <c r="B50" t="s">
        <v>187</v>
      </c>
      <c r="C50" t="s">
        <v>188</v>
      </c>
      <c r="D50" t="s">
        <v>189</v>
      </c>
      <c r="E50">
        <v>7</v>
      </c>
      <c r="F50">
        <v>90</v>
      </c>
      <c r="G50">
        <v>125</v>
      </c>
      <c r="H50">
        <v>80</v>
      </c>
      <c r="I50">
        <v>90</v>
      </c>
      <c r="J50">
        <v>90</v>
      </c>
      <c r="K50">
        <v>125</v>
      </c>
      <c r="L50">
        <f t="shared" si="0"/>
        <v>125</v>
      </c>
      <c r="M50">
        <f t="shared" si="1"/>
        <v>80</v>
      </c>
      <c r="N50" s="3">
        <f t="shared" si="2"/>
        <v>165.5</v>
      </c>
      <c r="O50" s="3">
        <f t="shared" si="3"/>
        <v>145.5</v>
      </c>
      <c r="P50" s="3">
        <f t="shared" si="4"/>
        <v>100.5</v>
      </c>
      <c r="Q50" s="3">
        <f t="shared" si="5"/>
        <v>16632.75</v>
      </c>
      <c r="R50" s="3">
        <f t="shared" si="6"/>
        <v>16632.75</v>
      </c>
      <c r="S50" s="3">
        <f t="shared" si="7"/>
        <v>18287.75</v>
      </c>
      <c r="T50" s="3">
        <v>559.021685857595</v>
      </c>
      <c r="U50" s="3">
        <f t="shared" si="8"/>
        <v>559.021685857595</v>
      </c>
      <c r="V50" s="4">
        <f t="shared" si="9"/>
        <v>81337.6552922801</v>
      </c>
      <c r="W50" s="6">
        <f>Q50/(constants!$B$1*constants!$B$2*(110/250)*AVERAGE(0.8,1)*1.5)</f>
        <v>2.54833191659933</v>
      </c>
      <c r="X50" s="7">
        <v>0.94446074814529</v>
      </c>
      <c r="Y50" s="3">
        <f t="shared" si="10"/>
        <v>508.201332720342</v>
      </c>
      <c r="Z50" s="5">
        <v>1.1</v>
      </c>
      <c r="AA50" s="5">
        <v>1</v>
      </c>
      <c r="AB50" s="3">
        <f t="shared" si="11"/>
        <v>559.021465992377</v>
      </c>
      <c r="AC50" t="str">
        <f t="shared" si="12"/>
        <v>https://wiki.52poke.com/wiki/玛夏多</v>
      </c>
      <c r="AD50" s="2">
        <f t="shared" si="13"/>
        <v>4.83407142923507e-8</v>
      </c>
      <c r="AE50" t="str">
        <f>IF(ISNUMBER(SEARCH(AE$1,$D50)),"T","")</f>
        <v/>
      </c>
      <c r="AF50" t="str">
        <f>IF(ISNUMBER(SEARCH(AF$1,$D50)),"T","")</f>
        <v/>
      </c>
      <c r="AG50" t="str">
        <f>IF(ISNUMBER(SEARCH(AG$1,$D50)),"T","")</f>
        <v/>
      </c>
      <c r="AH50" t="str">
        <f>IF(ISNUMBER(SEARCH(AH$1,$D50)),"T","")</f>
        <v/>
      </c>
      <c r="AI50" t="str">
        <f>IF(ISNUMBER(SEARCH(AI$1,$D50)),"T","")</f>
        <v/>
      </c>
      <c r="AJ50" t="str">
        <f>IF(ISNUMBER(SEARCH(AJ$1,$D50)),"T","")</f>
        <v/>
      </c>
      <c r="AK50" t="str">
        <f>IF(ISNUMBER(SEARCH(AK$1,$D50)),"T","")</f>
        <v>T</v>
      </c>
      <c r="AL50" t="str">
        <f>IF(ISNUMBER(SEARCH(AL$1,$D50)),"T","")</f>
        <v/>
      </c>
      <c r="AM50" t="str">
        <f>IF(ISNUMBER(SEARCH(AM$1,$D50)),"T","")</f>
        <v/>
      </c>
      <c r="AN50" t="str">
        <f>IF(ISNUMBER(SEARCH(AN$1,$D50)),"T","")</f>
        <v/>
      </c>
      <c r="AO50" t="str">
        <f>IF(ISNUMBER(SEARCH(AO$1,$D50)),"T","")</f>
        <v/>
      </c>
      <c r="AP50" t="str">
        <f>IF(ISNUMBER(SEARCH(AP$1,$D50)),"T","")</f>
        <v/>
      </c>
      <c r="AQ50" t="str">
        <f>IF(ISNUMBER(SEARCH(AQ$1,$D50)),"T","")</f>
        <v/>
      </c>
      <c r="AR50" t="str">
        <f>IF(ISNUMBER(SEARCH(AR$1,$D50)),"T","")</f>
        <v>T</v>
      </c>
      <c r="AS50" t="str">
        <f>IF(ISNUMBER(SEARCH(AS$1,$D50)),"T","")</f>
        <v/>
      </c>
      <c r="AT50" t="str">
        <f>IF(ISNUMBER(SEARCH(AT$1,$D50)),"T","")</f>
        <v/>
      </c>
      <c r="AU50" t="str">
        <f>IF(ISNUMBER(SEARCH(AU$1,$D50)),"T","")</f>
        <v/>
      </c>
      <c r="AV50" t="str">
        <f>IF(ISNUMBER(SEARCH(AV$1,$D50)),"T","")</f>
        <v/>
      </c>
    </row>
    <row r="51" spans="1:48">
      <c r="A51">
        <v>1000</v>
      </c>
      <c r="B51" t="s">
        <v>190</v>
      </c>
      <c r="C51" t="s">
        <v>191</v>
      </c>
      <c r="D51" t="s">
        <v>192</v>
      </c>
      <c r="E51">
        <v>9</v>
      </c>
      <c r="F51">
        <v>87</v>
      </c>
      <c r="G51">
        <v>60</v>
      </c>
      <c r="H51">
        <v>95</v>
      </c>
      <c r="I51">
        <v>133</v>
      </c>
      <c r="J51">
        <v>91</v>
      </c>
      <c r="K51">
        <v>84</v>
      </c>
      <c r="L51">
        <f t="shared" si="0"/>
        <v>133</v>
      </c>
      <c r="M51">
        <f t="shared" si="1"/>
        <v>91</v>
      </c>
      <c r="N51" s="3">
        <f t="shared" si="2"/>
        <v>162.5</v>
      </c>
      <c r="O51" s="3">
        <f t="shared" si="3"/>
        <v>153.5</v>
      </c>
      <c r="P51" s="3">
        <f t="shared" si="4"/>
        <v>111.5</v>
      </c>
      <c r="Q51" s="3">
        <f t="shared" si="5"/>
        <v>18118.75</v>
      </c>
      <c r="R51" s="3">
        <f t="shared" si="6"/>
        <v>18768.75</v>
      </c>
      <c r="S51" s="3">
        <f t="shared" si="7"/>
        <v>18118.75</v>
      </c>
      <c r="T51" s="3">
        <v>555.946074262662</v>
      </c>
      <c r="U51" s="3">
        <f t="shared" si="8"/>
        <v>555.946074262662</v>
      </c>
      <c r="V51" s="4">
        <f t="shared" si="9"/>
        <v>85337.7223993186</v>
      </c>
      <c r="W51" s="6">
        <f>Q51/(constants!$B$1*constants!$B$2*(110/250)*AVERAGE(0.8,1)*1.5)</f>
        <v>2.77600450399868</v>
      </c>
      <c r="X51" s="7">
        <v>0.516538117176564</v>
      </c>
      <c r="Y51" s="3">
        <f t="shared" si="10"/>
        <v>505.405292350401</v>
      </c>
      <c r="Z51" s="5">
        <v>1.1</v>
      </c>
      <c r="AA51" s="5">
        <v>1</v>
      </c>
      <c r="AB51" s="3">
        <f t="shared" si="11"/>
        <v>555.945821585441</v>
      </c>
      <c r="AC51" t="str">
        <f t="shared" si="12"/>
        <v>https://wiki.52poke.com/wiki/赛富豪</v>
      </c>
      <c r="AD51" s="2">
        <f t="shared" si="13"/>
        <v>6.38457781553956e-8</v>
      </c>
      <c r="AE51" t="str">
        <f>IF(ISNUMBER(SEARCH(AE$1,$D51)),"T","")</f>
        <v/>
      </c>
      <c r="AF51" t="str">
        <f>IF(ISNUMBER(SEARCH(AF$1,$D51)),"T","")</f>
        <v/>
      </c>
      <c r="AG51" t="str">
        <f>IF(ISNUMBER(SEARCH(AG$1,$D51)),"T","")</f>
        <v/>
      </c>
      <c r="AH51" t="str">
        <f>IF(ISNUMBER(SEARCH(AH$1,$D51)),"T","")</f>
        <v/>
      </c>
      <c r="AI51" t="str">
        <f>IF(ISNUMBER(SEARCH(AI$1,$D51)),"T","")</f>
        <v/>
      </c>
      <c r="AJ51" t="str">
        <f>IF(ISNUMBER(SEARCH(AJ$1,$D51)),"T","")</f>
        <v/>
      </c>
      <c r="AK51" t="str">
        <f>IF(ISNUMBER(SEARCH(AK$1,$D51)),"T","")</f>
        <v/>
      </c>
      <c r="AL51" t="str">
        <f>IF(ISNUMBER(SEARCH(AL$1,$D51)),"T","")</f>
        <v/>
      </c>
      <c r="AM51" t="str">
        <f>IF(ISNUMBER(SEARCH(AM$1,$D51)),"T","")</f>
        <v/>
      </c>
      <c r="AN51" t="str">
        <f>IF(ISNUMBER(SEARCH(AN$1,$D51)),"T","")</f>
        <v/>
      </c>
      <c r="AO51" t="str">
        <f>IF(ISNUMBER(SEARCH(AO$1,$D51)),"T","")</f>
        <v/>
      </c>
      <c r="AP51" t="str">
        <f>IF(ISNUMBER(SEARCH(AP$1,$D51)),"T","")</f>
        <v/>
      </c>
      <c r="AQ51" t="str">
        <f>IF(ISNUMBER(SEARCH(AQ$1,$D51)),"T","")</f>
        <v/>
      </c>
      <c r="AR51" t="str">
        <f>IF(ISNUMBER(SEARCH(AR$1,$D51)),"T","")</f>
        <v>T</v>
      </c>
      <c r="AS51" t="str">
        <f>IF(ISNUMBER(SEARCH(AS$1,$D51)),"T","")</f>
        <v/>
      </c>
      <c r="AT51" t="str">
        <f>IF(ISNUMBER(SEARCH(AT$1,$D51)),"T","")</f>
        <v/>
      </c>
      <c r="AU51" t="str">
        <f>IF(ISNUMBER(SEARCH(AU$1,$D51)),"T","")</f>
        <v>T</v>
      </c>
      <c r="AV51" t="str">
        <f>IF(ISNUMBER(SEARCH(AV$1,$D51)),"T","")</f>
        <v/>
      </c>
    </row>
    <row r="52" spans="1:48">
      <c r="A52">
        <v>995</v>
      </c>
      <c r="B52" t="s">
        <v>193</v>
      </c>
      <c r="C52" t="s">
        <v>194</v>
      </c>
      <c r="D52" t="s">
        <v>195</v>
      </c>
      <c r="E52">
        <v>9</v>
      </c>
      <c r="F52">
        <v>100</v>
      </c>
      <c r="G52">
        <v>134</v>
      </c>
      <c r="H52">
        <v>110</v>
      </c>
      <c r="I52">
        <v>70</v>
      </c>
      <c r="J52">
        <v>84</v>
      </c>
      <c r="K52">
        <v>72</v>
      </c>
      <c r="L52">
        <f t="shared" si="0"/>
        <v>134</v>
      </c>
      <c r="M52">
        <f t="shared" si="1"/>
        <v>84</v>
      </c>
      <c r="N52" s="3">
        <f t="shared" si="2"/>
        <v>175.5</v>
      </c>
      <c r="O52" s="3">
        <f t="shared" si="3"/>
        <v>154.5</v>
      </c>
      <c r="P52" s="3">
        <f t="shared" si="4"/>
        <v>104.5</v>
      </c>
      <c r="Q52" s="3">
        <f t="shared" si="5"/>
        <v>18339.75</v>
      </c>
      <c r="R52" s="3">
        <f t="shared" si="6"/>
        <v>22902.75</v>
      </c>
      <c r="S52" s="3">
        <f t="shared" si="7"/>
        <v>18339.75</v>
      </c>
      <c r="T52" s="3">
        <v>544.112170507165</v>
      </c>
      <c r="U52" s="3">
        <f t="shared" si="8"/>
        <v>544.112170507165</v>
      </c>
      <c r="V52" s="4">
        <f t="shared" si="9"/>
        <v>84065.330343357</v>
      </c>
      <c r="W52" s="6">
        <f>Q52/(constants!$B$1*constants!$B$2*(110/250)*AVERAGE(0.8,1)*1.5)</f>
        <v>2.80986428987705</v>
      </c>
      <c r="X52" s="7">
        <v>0.391735669415551</v>
      </c>
      <c r="Y52" s="3">
        <f t="shared" si="10"/>
        <v>494.647193710707</v>
      </c>
      <c r="Z52" s="5">
        <v>1.1</v>
      </c>
      <c r="AA52" s="5">
        <v>1</v>
      </c>
      <c r="AB52" s="3">
        <f t="shared" si="11"/>
        <v>544.111913081778</v>
      </c>
      <c r="AC52" t="str">
        <f t="shared" si="12"/>
        <v>https://wiki.52poke.com/wiki/铁荆棘</v>
      </c>
      <c r="AD52" s="2">
        <f t="shared" si="13"/>
        <v>6.62678297942587e-8</v>
      </c>
      <c r="AE52" t="str">
        <f>IF(ISNUMBER(SEARCH(AE$1,$D52)),"T","")</f>
        <v/>
      </c>
      <c r="AF52" t="str">
        <f>IF(ISNUMBER(SEARCH(AF$1,$D52)),"T","")</f>
        <v/>
      </c>
      <c r="AG52" t="str">
        <f>IF(ISNUMBER(SEARCH(AG$1,$D52)),"T","")</f>
        <v/>
      </c>
      <c r="AH52" t="str">
        <f>IF(ISNUMBER(SEARCH(AH$1,$D52)),"T","")</f>
        <v/>
      </c>
      <c r="AI52" t="str">
        <f>IF(ISNUMBER(SEARCH(AI$1,$D52)),"T","")</f>
        <v>T</v>
      </c>
      <c r="AJ52" t="str">
        <f>IF(ISNUMBER(SEARCH(AJ$1,$D52)),"T","")</f>
        <v/>
      </c>
      <c r="AK52" t="str">
        <f>IF(ISNUMBER(SEARCH(AK$1,$D52)),"T","")</f>
        <v/>
      </c>
      <c r="AL52" t="str">
        <f>IF(ISNUMBER(SEARCH(AL$1,$D52)),"T","")</f>
        <v/>
      </c>
      <c r="AM52" t="str">
        <f>IF(ISNUMBER(SEARCH(AM$1,$D52)),"T","")</f>
        <v/>
      </c>
      <c r="AN52" t="str">
        <f>IF(ISNUMBER(SEARCH(AN$1,$D52)),"T","")</f>
        <v/>
      </c>
      <c r="AO52" t="str">
        <f>IF(ISNUMBER(SEARCH(AO$1,$D52)),"T","")</f>
        <v/>
      </c>
      <c r="AP52" t="str">
        <f>IF(ISNUMBER(SEARCH(AP$1,$D52)),"T","")</f>
        <v/>
      </c>
      <c r="AQ52" t="str">
        <f>IF(ISNUMBER(SEARCH(AQ$1,$D52)),"T","")</f>
        <v>T</v>
      </c>
      <c r="AR52" t="str">
        <f>IF(ISNUMBER(SEARCH(AR$1,$D52)),"T","")</f>
        <v/>
      </c>
      <c r="AS52" t="str">
        <f>IF(ISNUMBER(SEARCH(AS$1,$D52)),"T","")</f>
        <v/>
      </c>
      <c r="AT52" t="str">
        <f>IF(ISNUMBER(SEARCH(AT$1,$D52)),"T","")</f>
        <v/>
      </c>
      <c r="AU52" t="str">
        <f>IF(ISNUMBER(SEARCH(AU$1,$D52)),"T","")</f>
        <v/>
      </c>
      <c r="AV52" t="str">
        <f>IF(ISNUMBER(SEARCH(AV$1,$D52)),"T","")</f>
        <v/>
      </c>
    </row>
    <row r="53" spans="1:48">
      <c r="A53">
        <v>993</v>
      </c>
      <c r="B53" t="s">
        <v>196</v>
      </c>
      <c r="C53" t="s">
        <v>197</v>
      </c>
      <c r="D53" t="s">
        <v>93</v>
      </c>
      <c r="E53">
        <v>9</v>
      </c>
      <c r="F53">
        <v>94</v>
      </c>
      <c r="G53">
        <v>80</v>
      </c>
      <c r="H53">
        <v>86</v>
      </c>
      <c r="I53">
        <v>122</v>
      </c>
      <c r="J53">
        <v>80</v>
      </c>
      <c r="K53">
        <v>108</v>
      </c>
      <c r="L53">
        <f t="shared" si="0"/>
        <v>122</v>
      </c>
      <c r="M53">
        <f t="shared" si="1"/>
        <v>80</v>
      </c>
      <c r="N53" s="3">
        <f t="shared" si="2"/>
        <v>169.5</v>
      </c>
      <c r="O53" s="3">
        <f t="shared" si="3"/>
        <v>142.5</v>
      </c>
      <c r="P53" s="3">
        <f t="shared" si="4"/>
        <v>100.5</v>
      </c>
      <c r="Q53" s="3">
        <f t="shared" si="5"/>
        <v>17034.75</v>
      </c>
      <c r="R53" s="3">
        <f t="shared" si="6"/>
        <v>18051.75</v>
      </c>
      <c r="S53" s="3">
        <f t="shared" si="7"/>
        <v>17034.75</v>
      </c>
      <c r="T53" s="3">
        <v>539.755405513283</v>
      </c>
      <c r="U53" s="3">
        <f t="shared" si="8"/>
        <v>539.755405513283</v>
      </c>
      <c r="V53" s="4">
        <f t="shared" si="9"/>
        <v>76915.1452856428</v>
      </c>
      <c r="W53" s="6">
        <f>Q53/(constants!$B$1*constants!$B$2*(110/250)*AVERAGE(0.8,1)*1.5)</f>
        <v>2.60992302032378</v>
      </c>
      <c r="X53" s="7">
        <v>0.833491237902501</v>
      </c>
      <c r="Y53" s="3">
        <f t="shared" si="10"/>
        <v>490.686531797246</v>
      </c>
      <c r="Z53" s="5">
        <v>1.1</v>
      </c>
      <c r="AA53" s="5">
        <v>1</v>
      </c>
      <c r="AB53" s="3">
        <f t="shared" si="11"/>
        <v>539.75518497697</v>
      </c>
      <c r="AC53" t="str">
        <f t="shared" si="12"/>
        <v>https://wiki.52poke.com/wiki/铁脖颈</v>
      </c>
      <c r="AD53" s="2">
        <f t="shared" si="13"/>
        <v>4.86362651549295e-8</v>
      </c>
      <c r="AE53" t="str">
        <f>IF(ISNUMBER(SEARCH(AE$1,$D53)),"T","")</f>
        <v/>
      </c>
      <c r="AF53" t="str">
        <f>IF(ISNUMBER(SEARCH(AF$1,$D53)),"T","")</f>
        <v/>
      </c>
      <c r="AG53" t="str">
        <f>IF(ISNUMBER(SEARCH(AG$1,$D53)),"T","")</f>
        <v/>
      </c>
      <c r="AH53" t="str">
        <f>IF(ISNUMBER(SEARCH(AH$1,$D53)),"T","")</f>
        <v/>
      </c>
      <c r="AI53" t="str">
        <f>IF(ISNUMBER(SEARCH(AI$1,$D53)),"T","")</f>
        <v/>
      </c>
      <c r="AJ53" t="str">
        <f>IF(ISNUMBER(SEARCH(AJ$1,$D53)),"T","")</f>
        <v/>
      </c>
      <c r="AK53" t="str">
        <f>IF(ISNUMBER(SEARCH(AK$1,$D53)),"T","")</f>
        <v/>
      </c>
      <c r="AL53" t="str">
        <f>IF(ISNUMBER(SEARCH(AL$1,$D53)),"T","")</f>
        <v/>
      </c>
      <c r="AM53" t="str">
        <f>IF(ISNUMBER(SEARCH(AM$1,$D53)),"T","")</f>
        <v/>
      </c>
      <c r="AN53" t="str">
        <f>IF(ISNUMBER(SEARCH(AN$1,$D53)),"T","")</f>
        <v>T</v>
      </c>
      <c r="AO53" t="str">
        <f>IF(ISNUMBER(SEARCH(AO$1,$D53)),"T","")</f>
        <v/>
      </c>
      <c r="AP53" t="str">
        <f>IF(ISNUMBER(SEARCH(AP$1,$D53)),"T","")</f>
        <v/>
      </c>
      <c r="AQ53" t="str">
        <f>IF(ISNUMBER(SEARCH(AQ$1,$D53)),"T","")</f>
        <v/>
      </c>
      <c r="AR53" t="str">
        <f>IF(ISNUMBER(SEARCH(AR$1,$D53)),"T","")</f>
        <v/>
      </c>
      <c r="AS53" t="str">
        <f>IF(ISNUMBER(SEARCH(AS$1,$D53)),"T","")</f>
        <v/>
      </c>
      <c r="AT53" t="str">
        <f>IF(ISNUMBER(SEARCH(AT$1,$D53)),"T","")</f>
        <v>T</v>
      </c>
      <c r="AU53" t="str">
        <f>IF(ISNUMBER(SEARCH(AU$1,$D53)),"T","")</f>
        <v/>
      </c>
      <c r="AV53" t="str">
        <f>IF(ISNUMBER(SEARCH(AV$1,$D53)),"T","")</f>
        <v/>
      </c>
    </row>
    <row r="54" spans="1:48">
      <c r="A54">
        <v>381</v>
      </c>
      <c r="B54" t="s">
        <v>198</v>
      </c>
      <c r="C54" t="s">
        <v>199</v>
      </c>
      <c r="D54" t="s">
        <v>200</v>
      </c>
      <c r="E54">
        <v>3</v>
      </c>
      <c r="F54">
        <v>80</v>
      </c>
      <c r="G54">
        <v>90</v>
      </c>
      <c r="H54">
        <v>80</v>
      </c>
      <c r="I54">
        <v>130</v>
      </c>
      <c r="J54">
        <v>110</v>
      </c>
      <c r="K54">
        <v>110</v>
      </c>
      <c r="L54">
        <f t="shared" si="0"/>
        <v>130</v>
      </c>
      <c r="M54">
        <f t="shared" si="1"/>
        <v>80</v>
      </c>
      <c r="N54" s="3">
        <f t="shared" si="2"/>
        <v>155.5</v>
      </c>
      <c r="O54" s="3">
        <f t="shared" si="3"/>
        <v>150.5</v>
      </c>
      <c r="P54" s="3">
        <f t="shared" si="4"/>
        <v>100.5</v>
      </c>
      <c r="Q54" s="3">
        <f t="shared" si="5"/>
        <v>15627.75</v>
      </c>
      <c r="R54" s="3">
        <f t="shared" si="6"/>
        <v>15627.75</v>
      </c>
      <c r="S54" s="3">
        <f t="shared" si="7"/>
        <v>20292.75</v>
      </c>
      <c r="T54" s="3">
        <v>539.116480570833</v>
      </c>
      <c r="U54" s="3">
        <f t="shared" si="8"/>
        <v>539.116480570833</v>
      </c>
      <c r="V54" s="4">
        <f t="shared" si="9"/>
        <v>81137.0303259104</v>
      </c>
      <c r="W54" s="6">
        <f>Q54/(constants!$B$1*constants!$B$2*(110/250)*AVERAGE(0.8,1)*1.5)</f>
        <v>2.39435415728819</v>
      </c>
      <c r="X54" s="7">
        <v>0.862162103005022</v>
      </c>
      <c r="Y54" s="3">
        <f t="shared" si="10"/>
        <v>490.105697174129</v>
      </c>
      <c r="Z54" s="5">
        <v>1.1</v>
      </c>
      <c r="AA54" s="5">
        <v>1</v>
      </c>
      <c r="AB54" s="3">
        <f t="shared" si="11"/>
        <v>539.116266891542</v>
      </c>
      <c r="AC54" t="str">
        <f t="shared" si="12"/>
        <v>https://wiki.52poke.com/wiki/拉帝欧斯</v>
      </c>
      <c r="AD54" s="2">
        <f t="shared" si="13"/>
        <v>4.56588395210311e-8</v>
      </c>
      <c r="AE54" t="str">
        <f>IF(ISNUMBER(SEARCH(AE$1,$D54)),"T","")</f>
        <v/>
      </c>
      <c r="AF54" t="str">
        <f>IF(ISNUMBER(SEARCH(AF$1,$D54)),"T","")</f>
        <v/>
      </c>
      <c r="AG54" t="str">
        <f>IF(ISNUMBER(SEARCH(AG$1,$D54)),"T","")</f>
        <v/>
      </c>
      <c r="AH54" t="str">
        <f>IF(ISNUMBER(SEARCH(AH$1,$D54)),"T","")</f>
        <v/>
      </c>
      <c r="AI54" t="str">
        <f>IF(ISNUMBER(SEARCH(AI$1,$D54)),"T","")</f>
        <v/>
      </c>
      <c r="AJ54" t="str">
        <f>IF(ISNUMBER(SEARCH(AJ$1,$D54)),"T","")</f>
        <v/>
      </c>
      <c r="AK54" t="str">
        <f>IF(ISNUMBER(SEARCH(AK$1,$D54)),"T","")</f>
        <v/>
      </c>
      <c r="AL54" t="str">
        <f>IF(ISNUMBER(SEARCH(AL$1,$D54)),"T","")</f>
        <v/>
      </c>
      <c r="AM54" t="str">
        <f>IF(ISNUMBER(SEARCH(AM$1,$D54)),"T","")</f>
        <v/>
      </c>
      <c r="AN54" t="str">
        <f>IF(ISNUMBER(SEARCH(AN$1,$D54)),"T","")</f>
        <v/>
      </c>
      <c r="AO54" t="str">
        <f>IF(ISNUMBER(SEARCH(AO$1,$D54)),"T","")</f>
        <v>T</v>
      </c>
      <c r="AP54" t="str">
        <f>IF(ISNUMBER(SEARCH(AP$1,$D54)),"T","")</f>
        <v/>
      </c>
      <c r="AQ54" t="str">
        <f>IF(ISNUMBER(SEARCH(AQ$1,$D54)),"T","")</f>
        <v/>
      </c>
      <c r="AR54" t="str">
        <f>IF(ISNUMBER(SEARCH(AR$1,$D54)),"T","")</f>
        <v/>
      </c>
      <c r="AS54" t="str">
        <f>IF(ISNUMBER(SEARCH(AS$1,$D54)),"T","")</f>
        <v>T</v>
      </c>
      <c r="AT54" t="str">
        <f>IF(ISNUMBER(SEARCH(AT$1,$D54)),"T","")</f>
        <v/>
      </c>
      <c r="AU54" t="str">
        <f>IF(ISNUMBER(SEARCH(AU$1,$D54)),"T","")</f>
        <v/>
      </c>
      <c r="AV54" t="str">
        <f>IF(ISNUMBER(SEARCH(AV$1,$D54)),"T","")</f>
        <v/>
      </c>
    </row>
    <row r="55" spans="1:48">
      <c r="A55">
        <v>1022</v>
      </c>
      <c r="B55" t="s">
        <v>201</v>
      </c>
      <c r="C55" t="s">
        <v>202</v>
      </c>
      <c r="D55" t="s">
        <v>203</v>
      </c>
      <c r="E55">
        <v>9</v>
      </c>
      <c r="F55">
        <v>90</v>
      </c>
      <c r="G55">
        <v>120</v>
      </c>
      <c r="H55">
        <v>80</v>
      </c>
      <c r="I55">
        <v>68</v>
      </c>
      <c r="J55">
        <v>108</v>
      </c>
      <c r="K55">
        <v>124</v>
      </c>
      <c r="L55">
        <f t="shared" si="0"/>
        <v>120</v>
      </c>
      <c r="M55">
        <f t="shared" si="1"/>
        <v>80</v>
      </c>
      <c r="N55" s="3">
        <f t="shared" si="2"/>
        <v>165.5</v>
      </c>
      <c r="O55" s="3">
        <f t="shared" si="3"/>
        <v>140.5</v>
      </c>
      <c r="P55" s="3">
        <f t="shared" si="4"/>
        <v>100.5</v>
      </c>
      <c r="Q55" s="3">
        <f t="shared" si="5"/>
        <v>16632.75</v>
      </c>
      <c r="R55" s="3">
        <f t="shared" si="6"/>
        <v>16632.75</v>
      </c>
      <c r="S55" s="3">
        <f t="shared" si="7"/>
        <v>21266.75</v>
      </c>
      <c r="T55" s="3">
        <v>539.031170277861</v>
      </c>
      <c r="U55" s="3">
        <f t="shared" si="8"/>
        <v>539.031170277861</v>
      </c>
      <c r="V55" s="4">
        <f t="shared" si="9"/>
        <v>75733.8794240395</v>
      </c>
      <c r="W55" s="6">
        <f>Q55/(constants!$B$1*constants!$B$2*(110/250)*AVERAGE(0.8,1)*1.5)</f>
        <v>2.54833191659933</v>
      </c>
      <c r="X55" s="7">
        <v>0.939412877759439</v>
      </c>
      <c r="Y55" s="3">
        <f t="shared" si="10"/>
        <v>490.028143607407</v>
      </c>
      <c r="Z55" s="5">
        <v>1.1</v>
      </c>
      <c r="AA55" s="5">
        <v>1</v>
      </c>
      <c r="AB55" s="3">
        <f t="shared" si="11"/>
        <v>539.030957968148</v>
      </c>
      <c r="AC55" t="str">
        <f t="shared" si="12"/>
        <v>https://wiki.52poke.com/wiki/铁磐岩</v>
      </c>
      <c r="AD55" s="2">
        <f t="shared" si="13"/>
        <v>4.50754142792163e-8</v>
      </c>
      <c r="AE55" t="str">
        <f>IF(ISNUMBER(SEARCH(AE$1,$D55)),"T","")</f>
        <v/>
      </c>
      <c r="AF55" t="str">
        <f>IF(ISNUMBER(SEARCH(AF$1,$D55)),"T","")</f>
        <v/>
      </c>
      <c r="AG55" t="str">
        <f>IF(ISNUMBER(SEARCH(AG$1,$D55)),"T","")</f>
        <v/>
      </c>
      <c r="AH55" t="str">
        <f>IF(ISNUMBER(SEARCH(AH$1,$D55)),"T","")</f>
        <v/>
      </c>
      <c r="AI55" t="str">
        <f>IF(ISNUMBER(SEARCH(AI$1,$D55)),"T","")</f>
        <v/>
      </c>
      <c r="AJ55" t="str">
        <f>IF(ISNUMBER(SEARCH(AJ$1,$D55)),"T","")</f>
        <v/>
      </c>
      <c r="AK55" t="str">
        <f>IF(ISNUMBER(SEARCH(AK$1,$D55)),"T","")</f>
        <v/>
      </c>
      <c r="AL55" t="str">
        <f>IF(ISNUMBER(SEARCH(AL$1,$D55)),"T","")</f>
        <v/>
      </c>
      <c r="AM55" t="str">
        <f>IF(ISNUMBER(SEARCH(AM$1,$D55)),"T","")</f>
        <v/>
      </c>
      <c r="AN55" t="str">
        <f>IF(ISNUMBER(SEARCH(AN$1,$D55)),"T","")</f>
        <v/>
      </c>
      <c r="AO55" t="str">
        <f>IF(ISNUMBER(SEARCH(AO$1,$D55)),"T","")</f>
        <v>T</v>
      </c>
      <c r="AP55" t="str">
        <f>IF(ISNUMBER(SEARCH(AP$1,$D55)),"T","")</f>
        <v/>
      </c>
      <c r="AQ55" t="str">
        <f>IF(ISNUMBER(SEARCH(AQ$1,$D55)),"T","")</f>
        <v>T</v>
      </c>
      <c r="AR55" t="str">
        <f>IF(ISNUMBER(SEARCH(AR$1,$D55)),"T","")</f>
        <v/>
      </c>
      <c r="AS55" t="str">
        <f>IF(ISNUMBER(SEARCH(AS$1,$D55)),"T","")</f>
        <v/>
      </c>
      <c r="AT55" t="str">
        <f>IF(ISNUMBER(SEARCH(AT$1,$D55)),"T","")</f>
        <v/>
      </c>
      <c r="AU55" t="str">
        <f>IF(ISNUMBER(SEARCH(AU$1,$D55)),"T","")</f>
        <v/>
      </c>
      <c r="AV55" t="str">
        <f>IF(ISNUMBER(SEARCH(AV$1,$D55)),"T","")</f>
        <v/>
      </c>
    </row>
    <row r="56" spans="1:48">
      <c r="A56">
        <v>376</v>
      </c>
      <c r="B56" t="s">
        <v>204</v>
      </c>
      <c r="C56" t="s">
        <v>205</v>
      </c>
      <c r="D56" t="s">
        <v>151</v>
      </c>
      <c r="E56">
        <v>3</v>
      </c>
      <c r="F56">
        <v>80</v>
      </c>
      <c r="G56">
        <v>135</v>
      </c>
      <c r="H56">
        <v>130</v>
      </c>
      <c r="I56">
        <v>95</v>
      </c>
      <c r="J56">
        <v>90</v>
      </c>
      <c r="K56">
        <v>70</v>
      </c>
      <c r="L56">
        <f t="shared" si="0"/>
        <v>135</v>
      </c>
      <c r="M56">
        <f t="shared" si="1"/>
        <v>90</v>
      </c>
      <c r="N56" s="3">
        <f t="shared" si="2"/>
        <v>155.5</v>
      </c>
      <c r="O56" s="3">
        <f t="shared" si="3"/>
        <v>155.5</v>
      </c>
      <c r="P56" s="3">
        <f t="shared" si="4"/>
        <v>110.5</v>
      </c>
      <c r="Q56" s="3">
        <f t="shared" si="5"/>
        <v>17182.75</v>
      </c>
      <c r="R56" s="3">
        <f t="shared" si="6"/>
        <v>23402.75</v>
      </c>
      <c r="S56" s="3">
        <f t="shared" si="7"/>
        <v>17182.75</v>
      </c>
      <c r="T56" s="3">
        <v>535.631641111911</v>
      </c>
      <c r="U56" s="3">
        <f t="shared" si="8"/>
        <v>535.631641111911</v>
      </c>
      <c r="V56" s="4">
        <f t="shared" si="9"/>
        <v>83290.7201929022</v>
      </c>
      <c r="W56" s="6">
        <f>Q56/(constants!$B$1*constants!$B$2*(110/250)*AVERAGE(0.8,1)*1.5)</f>
        <v>2.63259835204324</v>
      </c>
      <c r="X56" s="7">
        <v>0.362684115909968</v>
      </c>
      <c r="Y56" s="3">
        <f t="shared" si="10"/>
        <v>465.766423766723</v>
      </c>
      <c r="Z56" s="5">
        <v>1.15</v>
      </c>
      <c r="AA56" s="5">
        <v>1</v>
      </c>
      <c r="AB56" s="3">
        <f t="shared" si="11"/>
        <v>535.631387331732</v>
      </c>
      <c r="AC56" t="str">
        <f t="shared" si="12"/>
        <v>https://wiki.52poke.com/wiki/巨金怪</v>
      </c>
      <c r="AD56" s="2">
        <f t="shared" si="13"/>
        <v>6.44043793296363e-8</v>
      </c>
      <c r="AE56" t="str">
        <f>IF(ISNUMBER(SEARCH(AE$1,$D56)),"T","")</f>
        <v/>
      </c>
      <c r="AF56" t="str">
        <f>IF(ISNUMBER(SEARCH(AF$1,$D56)),"T","")</f>
        <v/>
      </c>
      <c r="AG56" t="str">
        <f>IF(ISNUMBER(SEARCH(AG$1,$D56)),"T","")</f>
        <v/>
      </c>
      <c r="AH56" t="str">
        <f>IF(ISNUMBER(SEARCH(AH$1,$D56)),"T","")</f>
        <v/>
      </c>
      <c r="AI56" t="str">
        <f>IF(ISNUMBER(SEARCH(AI$1,$D56)),"T","")</f>
        <v/>
      </c>
      <c r="AJ56" t="str">
        <f>IF(ISNUMBER(SEARCH(AJ$1,$D56)),"T","")</f>
        <v/>
      </c>
      <c r="AK56" t="str">
        <f>IF(ISNUMBER(SEARCH(AK$1,$D56)),"T","")</f>
        <v/>
      </c>
      <c r="AL56" t="str">
        <f>IF(ISNUMBER(SEARCH(AL$1,$D56)),"T","")</f>
        <v/>
      </c>
      <c r="AM56" t="str">
        <f>IF(ISNUMBER(SEARCH(AM$1,$D56)),"T","")</f>
        <v/>
      </c>
      <c r="AN56" t="str">
        <f>IF(ISNUMBER(SEARCH(AN$1,$D56)),"T","")</f>
        <v/>
      </c>
      <c r="AO56" t="str">
        <f>IF(ISNUMBER(SEARCH(AO$1,$D56)),"T","")</f>
        <v>T</v>
      </c>
      <c r="AP56" t="str">
        <f>IF(ISNUMBER(SEARCH(AP$1,$D56)),"T","")</f>
        <v/>
      </c>
      <c r="AQ56" t="str">
        <f>IF(ISNUMBER(SEARCH(AQ$1,$D56)),"T","")</f>
        <v/>
      </c>
      <c r="AR56" t="str">
        <f>IF(ISNUMBER(SEARCH(AR$1,$D56)),"T","")</f>
        <v/>
      </c>
      <c r="AS56" t="str">
        <f>IF(ISNUMBER(SEARCH(AS$1,$D56)),"T","")</f>
        <v/>
      </c>
      <c r="AT56" t="str">
        <f>IF(ISNUMBER(SEARCH(AT$1,$D56)),"T","")</f>
        <v/>
      </c>
      <c r="AU56" t="str">
        <f>IF(ISNUMBER(SEARCH(AU$1,$D56)),"T","")</f>
        <v>T</v>
      </c>
      <c r="AV56" t="str">
        <f>IF(ISNUMBER(SEARCH(AV$1,$D56)),"T","")</f>
        <v/>
      </c>
    </row>
    <row r="57" spans="1:48">
      <c r="A57">
        <v>151</v>
      </c>
      <c r="B57" t="s">
        <v>206</v>
      </c>
      <c r="C57" t="s">
        <v>207</v>
      </c>
      <c r="D57" t="s">
        <v>61</v>
      </c>
      <c r="E57">
        <v>1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f t="shared" si="0"/>
        <v>100</v>
      </c>
      <c r="M57">
        <f t="shared" si="1"/>
        <v>100</v>
      </c>
      <c r="N57" s="3">
        <f t="shared" si="2"/>
        <v>175.5</v>
      </c>
      <c r="O57" s="3">
        <f t="shared" si="3"/>
        <v>120.5</v>
      </c>
      <c r="P57" s="3">
        <f t="shared" si="4"/>
        <v>120.5</v>
      </c>
      <c r="Q57" s="3">
        <f t="shared" si="5"/>
        <v>21147.75</v>
      </c>
      <c r="R57" s="3">
        <f t="shared" si="6"/>
        <v>21147.75</v>
      </c>
      <c r="S57" s="3">
        <f t="shared" si="7"/>
        <v>21147.75</v>
      </c>
      <c r="T57" s="3">
        <v>531.45109772827</v>
      </c>
      <c r="U57" s="3">
        <f t="shared" si="8"/>
        <v>531.45109772827</v>
      </c>
      <c r="V57" s="4">
        <f t="shared" si="9"/>
        <v>64039.8572762565</v>
      </c>
      <c r="W57" s="6">
        <f>Q57/(constants!$B$1*constants!$B$2*(110/250)*AVERAGE(0.8,1)*1.5)</f>
        <v>3.2400827457434</v>
      </c>
      <c r="X57" s="7">
        <v>0.769354192864218</v>
      </c>
      <c r="Y57" s="3">
        <f t="shared" si="10"/>
        <v>483.137151102218</v>
      </c>
      <c r="Z57" s="5">
        <v>1.1</v>
      </c>
      <c r="AA57" s="5">
        <v>1</v>
      </c>
      <c r="AB57" s="3">
        <f t="shared" si="11"/>
        <v>531.450866212439</v>
      </c>
      <c r="AC57" t="str">
        <f t="shared" si="12"/>
        <v>https://wiki.52poke.com/wiki/梦幻</v>
      </c>
      <c r="AD57" s="2">
        <f t="shared" si="13"/>
        <v>5.35995798672926e-8</v>
      </c>
      <c r="AE57" t="str">
        <f>IF(ISNUMBER(SEARCH(AE$1,$D57)),"T","")</f>
        <v/>
      </c>
      <c r="AF57" t="str">
        <f>IF(ISNUMBER(SEARCH(AF$1,$D57)),"T","")</f>
        <v/>
      </c>
      <c r="AG57" t="str">
        <f>IF(ISNUMBER(SEARCH(AG$1,$D57)),"T","")</f>
        <v/>
      </c>
      <c r="AH57" t="str">
        <f>IF(ISNUMBER(SEARCH(AH$1,$D57)),"T","")</f>
        <v/>
      </c>
      <c r="AI57" t="str">
        <f>IF(ISNUMBER(SEARCH(AI$1,$D57)),"T","")</f>
        <v/>
      </c>
      <c r="AJ57" t="str">
        <f>IF(ISNUMBER(SEARCH(AJ$1,$D57)),"T","")</f>
        <v/>
      </c>
      <c r="AK57" t="str">
        <f>IF(ISNUMBER(SEARCH(AK$1,$D57)),"T","")</f>
        <v/>
      </c>
      <c r="AL57" t="str">
        <f>IF(ISNUMBER(SEARCH(AL$1,$D57)),"T","")</f>
        <v/>
      </c>
      <c r="AM57" t="str">
        <f>IF(ISNUMBER(SEARCH(AM$1,$D57)),"T","")</f>
        <v/>
      </c>
      <c r="AN57" t="str">
        <f>IF(ISNUMBER(SEARCH(AN$1,$D57)),"T","")</f>
        <v/>
      </c>
      <c r="AO57" t="str">
        <f>IF(ISNUMBER(SEARCH(AO$1,$D57)),"T","")</f>
        <v>T</v>
      </c>
      <c r="AP57" t="str">
        <f>IF(ISNUMBER(SEARCH(AP$1,$D57)),"T","")</f>
        <v/>
      </c>
      <c r="AQ57" t="str">
        <f>IF(ISNUMBER(SEARCH(AQ$1,$D57)),"T","")</f>
        <v/>
      </c>
      <c r="AR57" t="str">
        <f>IF(ISNUMBER(SEARCH(AR$1,$D57)),"T","")</f>
        <v/>
      </c>
      <c r="AS57" t="str">
        <f>IF(ISNUMBER(SEARCH(AS$1,$D57)),"T","")</f>
        <v/>
      </c>
      <c r="AT57" t="str">
        <f>IF(ISNUMBER(SEARCH(AT$1,$D57)),"T","")</f>
        <v/>
      </c>
      <c r="AU57" t="str">
        <f>IF(ISNUMBER(SEARCH(AU$1,$D57)),"T","")</f>
        <v/>
      </c>
      <c r="AV57" t="str">
        <f>IF(ISNUMBER(SEARCH(AV$1,$D57)),"T","")</f>
        <v/>
      </c>
    </row>
    <row r="58" spans="1:48">
      <c r="A58">
        <v>645</v>
      </c>
      <c r="B58" t="s">
        <v>208</v>
      </c>
      <c r="C58" t="s">
        <v>209</v>
      </c>
      <c r="D58" t="s">
        <v>210</v>
      </c>
      <c r="E58">
        <v>5</v>
      </c>
      <c r="F58">
        <v>89</v>
      </c>
      <c r="G58">
        <v>125</v>
      </c>
      <c r="H58">
        <v>90</v>
      </c>
      <c r="I58">
        <v>115</v>
      </c>
      <c r="J58">
        <v>80</v>
      </c>
      <c r="K58">
        <v>101</v>
      </c>
      <c r="L58">
        <f t="shared" si="0"/>
        <v>125</v>
      </c>
      <c r="M58">
        <f t="shared" si="1"/>
        <v>80</v>
      </c>
      <c r="N58" s="3">
        <f t="shared" si="2"/>
        <v>164.5</v>
      </c>
      <c r="O58" s="3">
        <f t="shared" si="3"/>
        <v>145.5</v>
      </c>
      <c r="P58" s="3">
        <f t="shared" si="4"/>
        <v>100.5</v>
      </c>
      <c r="Q58" s="3">
        <f t="shared" si="5"/>
        <v>16532.25</v>
      </c>
      <c r="R58" s="3">
        <f t="shared" si="6"/>
        <v>18177.25</v>
      </c>
      <c r="S58" s="3">
        <f t="shared" si="7"/>
        <v>16532.25</v>
      </c>
      <c r="T58" s="3">
        <v>530.616262085226</v>
      </c>
      <c r="U58" s="3">
        <f t="shared" si="8"/>
        <v>530.616262085226</v>
      </c>
      <c r="V58" s="4">
        <f t="shared" si="9"/>
        <v>77204.6661334004</v>
      </c>
      <c r="W58" s="6">
        <f>Q58/(constants!$B$1*constants!$B$2*(110/250)*AVERAGE(0.8,1)*1.5)</f>
        <v>2.53293414066822</v>
      </c>
      <c r="X58" s="7">
        <v>0.782380095810998</v>
      </c>
      <c r="Y58" s="3">
        <f t="shared" si="10"/>
        <v>482.378221407726</v>
      </c>
      <c r="Z58" s="5">
        <v>1.1</v>
      </c>
      <c r="AA58" s="5">
        <v>1</v>
      </c>
      <c r="AB58" s="3">
        <f t="shared" si="11"/>
        <v>530.616043548498</v>
      </c>
      <c r="AC58" t="str">
        <f t="shared" si="12"/>
        <v>https://wiki.52poke.com/wiki/土地云</v>
      </c>
      <c r="AD58" s="2">
        <f t="shared" si="13"/>
        <v>4.77583013727984e-8</v>
      </c>
      <c r="AE58" t="str">
        <f>IF(ISNUMBER(SEARCH(AE$1,$D58)),"T","")</f>
        <v/>
      </c>
      <c r="AF58" t="str">
        <f>IF(ISNUMBER(SEARCH(AF$1,$D58)),"T","")</f>
        <v/>
      </c>
      <c r="AG58" t="str">
        <f>IF(ISNUMBER(SEARCH(AG$1,$D58)),"T","")</f>
        <v/>
      </c>
      <c r="AH58" t="str">
        <f>IF(ISNUMBER(SEARCH(AH$1,$D58)),"T","")</f>
        <v/>
      </c>
      <c r="AI58" t="str">
        <f>IF(ISNUMBER(SEARCH(AI$1,$D58)),"T","")</f>
        <v/>
      </c>
      <c r="AJ58" t="str">
        <f>IF(ISNUMBER(SEARCH(AJ$1,$D58)),"T","")</f>
        <v/>
      </c>
      <c r="AK58" t="str">
        <f>IF(ISNUMBER(SEARCH(AK$1,$D58)),"T","")</f>
        <v/>
      </c>
      <c r="AL58" t="str">
        <f>IF(ISNUMBER(SEARCH(AL$1,$D58)),"T","")</f>
        <v/>
      </c>
      <c r="AM58" t="str">
        <f>IF(ISNUMBER(SEARCH(AM$1,$D58)),"T","")</f>
        <v>T</v>
      </c>
      <c r="AN58" t="str">
        <f>IF(ISNUMBER(SEARCH(AN$1,$D58)),"T","")</f>
        <v>T</v>
      </c>
      <c r="AO58" t="str">
        <f>IF(ISNUMBER(SEARCH(AO$1,$D58)),"T","")</f>
        <v/>
      </c>
      <c r="AP58" t="str">
        <f>IF(ISNUMBER(SEARCH(AP$1,$D58)),"T","")</f>
        <v/>
      </c>
      <c r="AQ58" t="str">
        <f>IF(ISNUMBER(SEARCH(AQ$1,$D58)),"T","")</f>
        <v/>
      </c>
      <c r="AR58" t="str">
        <f>IF(ISNUMBER(SEARCH(AR$1,$D58)),"T","")</f>
        <v/>
      </c>
      <c r="AS58" t="str">
        <f>IF(ISNUMBER(SEARCH(AS$1,$D58)),"T","")</f>
        <v/>
      </c>
      <c r="AT58" t="str">
        <f>IF(ISNUMBER(SEARCH(AT$1,$D58)),"T","")</f>
        <v/>
      </c>
      <c r="AU58" t="str">
        <f>IF(ISNUMBER(SEARCH(AU$1,$D58)),"T","")</f>
        <v/>
      </c>
      <c r="AV58" t="str">
        <f>IF(ISNUMBER(SEARCH(AV$1,$D58)),"T","")</f>
        <v/>
      </c>
    </row>
    <row r="59" spans="1:48">
      <c r="A59">
        <v>251</v>
      </c>
      <c r="B59" t="s">
        <v>211</v>
      </c>
      <c r="C59" t="s">
        <v>212</v>
      </c>
      <c r="D59" t="s">
        <v>213</v>
      </c>
      <c r="E59">
        <v>2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f t="shared" si="0"/>
        <v>100</v>
      </c>
      <c r="M59">
        <f t="shared" si="1"/>
        <v>100</v>
      </c>
      <c r="N59" s="3">
        <f t="shared" si="2"/>
        <v>175.5</v>
      </c>
      <c r="O59" s="3">
        <f t="shared" si="3"/>
        <v>120.5</v>
      </c>
      <c r="P59" s="3">
        <f t="shared" si="4"/>
        <v>120.5</v>
      </c>
      <c r="Q59" s="3">
        <f t="shared" si="5"/>
        <v>21147.75</v>
      </c>
      <c r="R59" s="3">
        <f t="shared" si="6"/>
        <v>21147.75</v>
      </c>
      <c r="S59" s="3">
        <f t="shared" si="7"/>
        <v>21147.75</v>
      </c>
      <c r="T59" s="3">
        <v>530.462339594983</v>
      </c>
      <c r="U59" s="3">
        <f t="shared" si="8"/>
        <v>530.462339594983</v>
      </c>
      <c r="V59" s="4">
        <f t="shared" si="9"/>
        <v>63920.7119211954</v>
      </c>
      <c r="W59" s="6">
        <f>Q59/(constants!$B$1*constants!$B$2*(110/250)*AVERAGE(0.8,1)*1.5)</f>
        <v>3.2400827457434</v>
      </c>
      <c r="X59" s="7">
        <v>0.761894682239642</v>
      </c>
      <c r="Y59" s="3">
        <f t="shared" si="10"/>
        <v>482.238280071956</v>
      </c>
      <c r="Z59" s="5">
        <v>1.1</v>
      </c>
      <c r="AA59" s="5">
        <v>1</v>
      </c>
      <c r="AB59" s="3">
        <f t="shared" si="11"/>
        <v>530.462108079152</v>
      </c>
      <c r="AC59" t="str">
        <f t="shared" si="12"/>
        <v>https://wiki.52poke.com/wiki/时拉比</v>
      </c>
      <c r="AD59" s="2">
        <f t="shared" si="13"/>
        <v>5.35995800252144e-8</v>
      </c>
      <c r="AE59" t="str">
        <f>IF(ISNUMBER(SEARCH(AE$1,$D59)),"T","")</f>
        <v/>
      </c>
      <c r="AF59" t="str">
        <f>IF(ISNUMBER(SEARCH(AF$1,$D59)),"T","")</f>
        <v/>
      </c>
      <c r="AG59" t="str">
        <f>IF(ISNUMBER(SEARCH(AG$1,$D59)),"T","")</f>
        <v/>
      </c>
      <c r="AH59" t="str">
        <f>IF(ISNUMBER(SEARCH(AH$1,$D59)),"T","")</f>
        <v>T</v>
      </c>
      <c r="AI59" t="str">
        <f>IF(ISNUMBER(SEARCH(AI$1,$D59)),"T","")</f>
        <v/>
      </c>
      <c r="AJ59" t="str">
        <f>IF(ISNUMBER(SEARCH(AJ$1,$D59)),"T","")</f>
        <v/>
      </c>
      <c r="AK59" t="str">
        <f>IF(ISNUMBER(SEARCH(AK$1,$D59)),"T","")</f>
        <v/>
      </c>
      <c r="AL59" t="str">
        <f>IF(ISNUMBER(SEARCH(AL$1,$D59)),"T","")</f>
        <v/>
      </c>
      <c r="AM59" t="str">
        <f>IF(ISNUMBER(SEARCH(AM$1,$D59)),"T","")</f>
        <v/>
      </c>
      <c r="AN59" t="str">
        <f>IF(ISNUMBER(SEARCH(AN$1,$D59)),"T","")</f>
        <v/>
      </c>
      <c r="AO59" t="str">
        <f>IF(ISNUMBER(SEARCH(AO$1,$D59)),"T","")</f>
        <v>T</v>
      </c>
      <c r="AP59" t="str">
        <f>IF(ISNUMBER(SEARCH(AP$1,$D59)),"T","")</f>
        <v/>
      </c>
      <c r="AQ59" t="str">
        <f>IF(ISNUMBER(SEARCH(AQ$1,$D59)),"T","")</f>
        <v/>
      </c>
      <c r="AR59" t="str">
        <f>IF(ISNUMBER(SEARCH(AR$1,$D59)),"T","")</f>
        <v/>
      </c>
      <c r="AS59" t="str">
        <f>IF(ISNUMBER(SEARCH(AS$1,$D59)),"T","")</f>
        <v/>
      </c>
      <c r="AT59" t="str">
        <f>IF(ISNUMBER(SEARCH(AT$1,$D59)),"T","")</f>
        <v/>
      </c>
      <c r="AU59" t="str">
        <f>IF(ISNUMBER(SEARCH(AU$1,$D59)),"T","")</f>
        <v/>
      </c>
      <c r="AV59" t="str">
        <f>IF(ISNUMBER(SEARCH(AV$1,$D59)),"T","")</f>
        <v/>
      </c>
    </row>
    <row r="60" spans="1:48">
      <c r="A60">
        <v>244</v>
      </c>
      <c r="B60" t="s">
        <v>214</v>
      </c>
      <c r="C60" t="s">
        <v>215</v>
      </c>
      <c r="D60" t="s">
        <v>216</v>
      </c>
      <c r="E60">
        <v>2</v>
      </c>
      <c r="F60">
        <v>115</v>
      </c>
      <c r="G60">
        <v>115</v>
      </c>
      <c r="H60">
        <v>85</v>
      </c>
      <c r="I60">
        <v>90</v>
      </c>
      <c r="J60">
        <v>75</v>
      </c>
      <c r="K60">
        <v>100</v>
      </c>
      <c r="L60">
        <f t="shared" si="0"/>
        <v>115</v>
      </c>
      <c r="M60">
        <f t="shared" si="1"/>
        <v>75</v>
      </c>
      <c r="N60" s="3">
        <f t="shared" si="2"/>
        <v>190.5</v>
      </c>
      <c r="O60" s="3">
        <f t="shared" si="3"/>
        <v>135.5</v>
      </c>
      <c r="P60" s="3">
        <f t="shared" si="4"/>
        <v>95.5</v>
      </c>
      <c r="Q60" s="3">
        <f t="shared" si="5"/>
        <v>18192.75</v>
      </c>
      <c r="R60" s="3">
        <f t="shared" si="6"/>
        <v>20097.75</v>
      </c>
      <c r="S60" s="3">
        <f t="shared" si="7"/>
        <v>18192.75</v>
      </c>
      <c r="T60" s="3">
        <v>529.333636510361</v>
      </c>
      <c r="U60" s="3">
        <f t="shared" si="8"/>
        <v>529.333636510361</v>
      </c>
      <c r="V60" s="4">
        <f t="shared" si="9"/>
        <v>71724.7077471539</v>
      </c>
      <c r="W60" s="6">
        <f>Q60/(constants!$B$1*constants!$B$2*(110/250)*AVERAGE(0.8,1)*1.5)</f>
        <v>2.78734216985841</v>
      </c>
      <c r="X60" s="7">
        <v>0.764039329987817</v>
      </c>
      <c r="Y60" s="3">
        <f t="shared" si="10"/>
        <v>481.212193229164</v>
      </c>
      <c r="Z60" s="5">
        <v>1.1</v>
      </c>
      <c r="AA60" s="5">
        <v>1</v>
      </c>
      <c r="AB60" s="3">
        <f t="shared" si="11"/>
        <v>529.33341255208</v>
      </c>
      <c r="AC60" t="str">
        <f t="shared" si="12"/>
        <v>https://wiki.52poke.com/wiki/炎帝</v>
      </c>
      <c r="AD60" s="2">
        <f t="shared" si="13"/>
        <v>5.01573115383529e-8</v>
      </c>
      <c r="AE60" t="str">
        <f>IF(ISNUMBER(SEARCH(AE$1,$D60)),"T","")</f>
        <v/>
      </c>
      <c r="AF60" t="str">
        <f>IF(ISNUMBER(SEARCH(AF$1,$D60)),"T","")</f>
        <v>T</v>
      </c>
      <c r="AG60" t="str">
        <f>IF(ISNUMBER(SEARCH(AG$1,$D60)),"T","")</f>
        <v/>
      </c>
      <c r="AH60" t="str">
        <f>IF(ISNUMBER(SEARCH(AH$1,$D60)),"T","")</f>
        <v/>
      </c>
      <c r="AI60" t="str">
        <f>IF(ISNUMBER(SEARCH(AI$1,$D60)),"T","")</f>
        <v/>
      </c>
      <c r="AJ60" t="str">
        <f>IF(ISNUMBER(SEARCH(AJ$1,$D60)),"T","")</f>
        <v/>
      </c>
      <c r="AK60" t="str">
        <f>IF(ISNUMBER(SEARCH(AK$1,$D60)),"T","")</f>
        <v/>
      </c>
      <c r="AL60" t="str">
        <f>IF(ISNUMBER(SEARCH(AL$1,$D60)),"T","")</f>
        <v/>
      </c>
      <c r="AM60" t="str">
        <f>IF(ISNUMBER(SEARCH(AM$1,$D60)),"T","")</f>
        <v/>
      </c>
      <c r="AN60" t="str">
        <f>IF(ISNUMBER(SEARCH(AN$1,$D60)),"T","")</f>
        <v/>
      </c>
      <c r="AO60" t="str">
        <f>IF(ISNUMBER(SEARCH(AO$1,$D60)),"T","")</f>
        <v/>
      </c>
      <c r="AP60" t="str">
        <f>IF(ISNUMBER(SEARCH(AP$1,$D60)),"T","")</f>
        <v/>
      </c>
      <c r="AQ60" t="str">
        <f>IF(ISNUMBER(SEARCH(AQ$1,$D60)),"T","")</f>
        <v/>
      </c>
      <c r="AR60" t="str">
        <f>IF(ISNUMBER(SEARCH(AR$1,$D60)),"T","")</f>
        <v/>
      </c>
      <c r="AS60" t="str">
        <f>IF(ISNUMBER(SEARCH(AS$1,$D60)),"T","")</f>
        <v/>
      </c>
      <c r="AT60" t="str">
        <f>IF(ISNUMBER(SEARCH(AT$1,$D60)),"T","")</f>
        <v/>
      </c>
      <c r="AU60" t="str">
        <f>IF(ISNUMBER(SEARCH(AU$1,$D60)),"T","")</f>
        <v/>
      </c>
      <c r="AV60" t="str">
        <f>IF(ISNUMBER(SEARCH(AV$1,$D60)),"T","")</f>
        <v/>
      </c>
    </row>
    <row r="61" spans="1:48">
      <c r="A61">
        <v>385</v>
      </c>
      <c r="B61" t="s">
        <v>217</v>
      </c>
      <c r="C61" t="s">
        <v>218</v>
      </c>
      <c r="D61" t="s">
        <v>151</v>
      </c>
      <c r="E61">
        <v>3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f t="shared" si="0"/>
        <v>100</v>
      </c>
      <c r="M61">
        <f t="shared" si="1"/>
        <v>100</v>
      </c>
      <c r="N61" s="3">
        <f t="shared" si="2"/>
        <v>175.5</v>
      </c>
      <c r="O61" s="3">
        <f t="shared" si="3"/>
        <v>120.5</v>
      </c>
      <c r="P61" s="3">
        <f t="shared" si="4"/>
        <v>120.5</v>
      </c>
      <c r="Q61" s="3">
        <f t="shared" si="5"/>
        <v>21147.75</v>
      </c>
      <c r="R61" s="3">
        <f t="shared" si="6"/>
        <v>21147.75</v>
      </c>
      <c r="S61" s="3">
        <f t="shared" si="7"/>
        <v>21147.75</v>
      </c>
      <c r="T61" s="3">
        <v>529.190731747417</v>
      </c>
      <c r="U61" s="3">
        <f t="shared" si="8"/>
        <v>529.190731747417</v>
      </c>
      <c r="V61" s="4">
        <f t="shared" si="9"/>
        <v>63767.4831755637</v>
      </c>
      <c r="W61" s="6">
        <f>Q61/(constants!$B$1*constants!$B$2*(110/250)*AVERAGE(0.8,1)*1.5)</f>
        <v>3.2400827457434</v>
      </c>
      <c r="X61" s="7">
        <v>0.752301262039219</v>
      </c>
      <c r="Y61" s="3">
        <f t="shared" si="10"/>
        <v>481.082272937805</v>
      </c>
      <c r="Z61" s="5">
        <v>1.1</v>
      </c>
      <c r="AA61" s="5">
        <v>1</v>
      </c>
      <c r="AB61" s="3">
        <f t="shared" si="11"/>
        <v>529.190500231586</v>
      </c>
      <c r="AC61" t="str">
        <f t="shared" si="12"/>
        <v>https://wiki.52poke.com/wiki/基拉祈</v>
      </c>
      <c r="AD61" s="2">
        <f t="shared" si="13"/>
        <v>5.3599580077855e-8</v>
      </c>
      <c r="AE61" t="str">
        <f>IF(ISNUMBER(SEARCH(AE$1,$D61)),"T","")</f>
        <v/>
      </c>
      <c r="AF61" t="str">
        <f>IF(ISNUMBER(SEARCH(AF$1,$D61)),"T","")</f>
        <v/>
      </c>
      <c r="AG61" t="str">
        <f>IF(ISNUMBER(SEARCH(AG$1,$D61)),"T","")</f>
        <v/>
      </c>
      <c r="AH61" t="str">
        <f>IF(ISNUMBER(SEARCH(AH$1,$D61)),"T","")</f>
        <v/>
      </c>
      <c r="AI61" t="str">
        <f>IF(ISNUMBER(SEARCH(AI$1,$D61)),"T","")</f>
        <v/>
      </c>
      <c r="AJ61" t="str">
        <f>IF(ISNUMBER(SEARCH(AJ$1,$D61)),"T","")</f>
        <v/>
      </c>
      <c r="AK61" t="str">
        <f>IF(ISNUMBER(SEARCH(AK$1,$D61)),"T","")</f>
        <v/>
      </c>
      <c r="AL61" t="str">
        <f>IF(ISNUMBER(SEARCH(AL$1,$D61)),"T","")</f>
        <v/>
      </c>
      <c r="AM61" t="str">
        <f>IF(ISNUMBER(SEARCH(AM$1,$D61)),"T","")</f>
        <v/>
      </c>
      <c r="AN61" t="str">
        <f>IF(ISNUMBER(SEARCH(AN$1,$D61)),"T","")</f>
        <v/>
      </c>
      <c r="AO61" t="str">
        <f>IF(ISNUMBER(SEARCH(AO$1,$D61)),"T","")</f>
        <v>T</v>
      </c>
      <c r="AP61" t="str">
        <f>IF(ISNUMBER(SEARCH(AP$1,$D61)),"T","")</f>
        <v/>
      </c>
      <c r="AQ61" t="str">
        <f>IF(ISNUMBER(SEARCH(AQ$1,$D61)),"T","")</f>
        <v/>
      </c>
      <c r="AR61" t="str">
        <f>IF(ISNUMBER(SEARCH(AR$1,$D61)),"T","")</f>
        <v/>
      </c>
      <c r="AS61" t="str">
        <f>IF(ISNUMBER(SEARCH(AS$1,$D61)),"T","")</f>
        <v/>
      </c>
      <c r="AT61" t="str">
        <f>IF(ISNUMBER(SEARCH(AT$1,$D61)),"T","")</f>
        <v/>
      </c>
      <c r="AU61" t="str">
        <f>IF(ISNUMBER(SEARCH(AU$1,$D61)),"T","")</f>
        <v>T</v>
      </c>
      <c r="AV61" t="str">
        <f>IF(ISNUMBER(SEARCH(AV$1,$D61)),"T","")</f>
        <v/>
      </c>
    </row>
    <row r="62" spans="1:48">
      <c r="A62">
        <v>474</v>
      </c>
      <c r="B62" t="s">
        <v>219</v>
      </c>
      <c r="C62" t="s">
        <v>220</v>
      </c>
      <c r="D62" t="s">
        <v>64</v>
      </c>
      <c r="E62">
        <v>4</v>
      </c>
      <c r="F62">
        <v>85</v>
      </c>
      <c r="G62">
        <v>80</v>
      </c>
      <c r="H62">
        <v>70</v>
      </c>
      <c r="I62">
        <v>135</v>
      </c>
      <c r="J62">
        <v>75</v>
      </c>
      <c r="K62">
        <v>90</v>
      </c>
      <c r="L62">
        <f t="shared" si="0"/>
        <v>135</v>
      </c>
      <c r="M62">
        <f t="shared" si="1"/>
        <v>70</v>
      </c>
      <c r="N62" s="3">
        <f t="shared" si="2"/>
        <v>160.5</v>
      </c>
      <c r="O62" s="3">
        <f t="shared" si="3"/>
        <v>155.5</v>
      </c>
      <c r="P62" s="3">
        <f t="shared" si="4"/>
        <v>90.5</v>
      </c>
      <c r="Q62" s="3">
        <f t="shared" si="5"/>
        <v>14525.25</v>
      </c>
      <c r="R62" s="3">
        <f t="shared" si="6"/>
        <v>14525.25</v>
      </c>
      <c r="S62" s="3">
        <f t="shared" si="7"/>
        <v>15327.75</v>
      </c>
      <c r="T62" s="3">
        <v>529.045981838699</v>
      </c>
      <c r="U62" s="3">
        <f t="shared" si="8"/>
        <v>529.045981838699</v>
      </c>
      <c r="V62" s="4">
        <f t="shared" si="9"/>
        <v>82266.6501759177</v>
      </c>
      <c r="W62" s="6">
        <f>Q62/(constants!$B$1*constants!$B$2*(110/250)*AVERAGE(0.8,1)*1.5)</f>
        <v>2.22543825714836</v>
      </c>
      <c r="X62" s="7">
        <v>0.609748012846239</v>
      </c>
      <c r="Y62" s="3">
        <f t="shared" si="10"/>
        <v>440.87146498416</v>
      </c>
      <c r="Z62" s="5">
        <v>1.2</v>
      </c>
      <c r="AA62" s="5">
        <v>1</v>
      </c>
      <c r="AB62" s="3">
        <f t="shared" si="11"/>
        <v>529.045757980993</v>
      </c>
      <c r="AC62" t="str">
        <f t="shared" si="12"/>
        <v>https://wiki.52poke.com/wiki/多边兽Ｚ</v>
      </c>
      <c r="AD62" s="2">
        <f t="shared" si="13"/>
        <v>5.01122727537325e-8</v>
      </c>
      <c r="AE62" t="str">
        <f>IF(ISNUMBER(SEARCH(AE$1,$D62)),"T","")</f>
        <v>T</v>
      </c>
      <c r="AF62" t="str">
        <f>IF(ISNUMBER(SEARCH(AF$1,$D62)),"T","")</f>
        <v/>
      </c>
      <c r="AG62" t="str">
        <f>IF(ISNUMBER(SEARCH(AG$1,$D62)),"T","")</f>
        <v/>
      </c>
      <c r="AH62" t="str">
        <f>IF(ISNUMBER(SEARCH(AH$1,$D62)),"T","")</f>
        <v/>
      </c>
      <c r="AI62" t="str">
        <f>IF(ISNUMBER(SEARCH(AI$1,$D62)),"T","")</f>
        <v/>
      </c>
      <c r="AJ62" t="str">
        <f>IF(ISNUMBER(SEARCH(AJ$1,$D62)),"T","")</f>
        <v/>
      </c>
      <c r="AK62" t="str">
        <f>IF(ISNUMBER(SEARCH(AK$1,$D62)),"T","")</f>
        <v/>
      </c>
      <c r="AL62" t="str">
        <f>IF(ISNUMBER(SEARCH(AL$1,$D62)),"T","")</f>
        <v/>
      </c>
      <c r="AM62" t="str">
        <f>IF(ISNUMBER(SEARCH(AM$1,$D62)),"T","")</f>
        <v/>
      </c>
      <c r="AN62" t="str">
        <f>IF(ISNUMBER(SEARCH(AN$1,$D62)),"T","")</f>
        <v/>
      </c>
      <c r="AO62" t="str">
        <f>IF(ISNUMBER(SEARCH(AO$1,$D62)),"T","")</f>
        <v/>
      </c>
      <c r="AP62" t="str">
        <f>IF(ISNUMBER(SEARCH(AP$1,$D62)),"T","")</f>
        <v/>
      </c>
      <c r="AQ62" t="str">
        <f>IF(ISNUMBER(SEARCH(AQ$1,$D62)),"T","")</f>
        <v/>
      </c>
      <c r="AR62" t="str">
        <f>IF(ISNUMBER(SEARCH(AR$1,$D62)),"T","")</f>
        <v/>
      </c>
      <c r="AS62" t="str">
        <f>IF(ISNUMBER(SEARCH(AS$1,$D62)),"T","")</f>
        <v/>
      </c>
      <c r="AT62" t="str">
        <f>IF(ISNUMBER(SEARCH(AT$1,$D62)),"T","")</f>
        <v/>
      </c>
      <c r="AU62" t="str">
        <f>IF(ISNUMBER(SEARCH(AU$1,$D62)),"T","")</f>
        <v/>
      </c>
      <c r="AV62" t="str">
        <f>IF(ISNUMBER(SEARCH(AV$1,$D62)),"T","")</f>
        <v/>
      </c>
    </row>
    <row r="63" spans="1:48">
      <c r="A63">
        <v>146</v>
      </c>
      <c r="B63" t="s">
        <v>221</v>
      </c>
      <c r="C63" t="s">
        <v>222</v>
      </c>
      <c r="D63" t="s">
        <v>93</v>
      </c>
      <c r="E63">
        <v>1</v>
      </c>
      <c r="F63">
        <v>90</v>
      </c>
      <c r="G63">
        <v>100</v>
      </c>
      <c r="H63">
        <v>90</v>
      </c>
      <c r="I63">
        <v>125</v>
      </c>
      <c r="J63">
        <v>85</v>
      </c>
      <c r="K63">
        <v>90</v>
      </c>
      <c r="L63">
        <f t="shared" si="0"/>
        <v>125</v>
      </c>
      <c r="M63">
        <f t="shared" si="1"/>
        <v>85</v>
      </c>
      <c r="N63" s="3">
        <f t="shared" si="2"/>
        <v>165.5</v>
      </c>
      <c r="O63" s="3">
        <f t="shared" si="3"/>
        <v>145.5</v>
      </c>
      <c r="P63" s="3">
        <f t="shared" si="4"/>
        <v>105.5</v>
      </c>
      <c r="Q63" s="3">
        <f t="shared" si="5"/>
        <v>17460.25</v>
      </c>
      <c r="R63" s="3">
        <f t="shared" si="6"/>
        <v>18287.75</v>
      </c>
      <c r="S63" s="3">
        <f t="shared" si="7"/>
        <v>17460.25</v>
      </c>
      <c r="T63" s="3">
        <v>528.572963270374</v>
      </c>
      <c r="U63" s="3">
        <f t="shared" si="8"/>
        <v>528.572963270374</v>
      </c>
      <c r="V63" s="4">
        <f t="shared" si="9"/>
        <v>76907.3661558394</v>
      </c>
      <c r="W63" s="6">
        <f>Q63/(constants!$B$1*constants!$B$2*(110/250)*AVERAGE(0.8,1)*1.5)</f>
        <v>2.67511459901721</v>
      </c>
      <c r="X63" s="7">
        <v>0.627432932795273</v>
      </c>
      <c r="Y63" s="3">
        <f t="shared" si="10"/>
        <v>480.520665878716</v>
      </c>
      <c r="Z63" s="5">
        <v>1.1</v>
      </c>
      <c r="AA63" s="5">
        <v>1</v>
      </c>
      <c r="AB63" s="3">
        <f t="shared" si="11"/>
        <v>528.572732466587</v>
      </c>
      <c r="AC63" t="str">
        <f t="shared" si="12"/>
        <v>https://wiki.52poke.com/wiki/火焰鸟</v>
      </c>
      <c r="AD63" s="2">
        <f t="shared" si="13"/>
        <v>5.32703878663148e-8</v>
      </c>
      <c r="AE63" t="str">
        <f>IF(ISNUMBER(SEARCH(AE$1,$D63)),"T","")</f>
        <v/>
      </c>
      <c r="AF63" t="str">
        <f>IF(ISNUMBER(SEARCH(AF$1,$D63)),"T","")</f>
        <v/>
      </c>
      <c r="AG63" t="str">
        <f>IF(ISNUMBER(SEARCH(AG$1,$D63)),"T","")</f>
        <v/>
      </c>
      <c r="AH63" t="str">
        <f>IF(ISNUMBER(SEARCH(AH$1,$D63)),"T","")</f>
        <v/>
      </c>
      <c r="AI63" t="str">
        <f>IF(ISNUMBER(SEARCH(AI$1,$D63)),"T","")</f>
        <v/>
      </c>
      <c r="AJ63" t="str">
        <f>IF(ISNUMBER(SEARCH(AJ$1,$D63)),"T","")</f>
        <v/>
      </c>
      <c r="AK63" t="str">
        <f>IF(ISNUMBER(SEARCH(AK$1,$D63)),"T","")</f>
        <v/>
      </c>
      <c r="AL63" t="str">
        <f>IF(ISNUMBER(SEARCH(AL$1,$D63)),"T","")</f>
        <v/>
      </c>
      <c r="AM63" t="str">
        <f>IF(ISNUMBER(SEARCH(AM$1,$D63)),"T","")</f>
        <v/>
      </c>
      <c r="AN63" t="str">
        <f>IF(ISNUMBER(SEARCH(AN$1,$D63)),"T","")</f>
        <v>T</v>
      </c>
      <c r="AO63" t="str">
        <f>IF(ISNUMBER(SEARCH(AO$1,$D63)),"T","")</f>
        <v/>
      </c>
      <c r="AP63" t="str">
        <f>IF(ISNUMBER(SEARCH(AP$1,$D63)),"T","")</f>
        <v/>
      </c>
      <c r="AQ63" t="str">
        <f>IF(ISNUMBER(SEARCH(AQ$1,$D63)),"T","")</f>
        <v/>
      </c>
      <c r="AR63" t="str">
        <f>IF(ISNUMBER(SEARCH(AR$1,$D63)),"T","")</f>
        <v/>
      </c>
      <c r="AS63" t="str">
        <f>IF(ISNUMBER(SEARCH(AS$1,$D63)),"T","")</f>
        <v/>
      </c>
      <c r="AT63" t="str">
        <f>IF(ISNUMBER(SEARCH(AT$1,$D63)),"T","")</f>
        <v>T</v>
      </c>
      <c r="AU63" t="str">
        <f>IF(ISNUMBER(SEARCH(AU$1,$D63)),"T","")</f>
        <v/>
      </c>
      <c r="AV63" t="str">
        <f>IF(ISNUMBER(SEARCH(AV$1,$D63)),"T","")</f>
        <v/>
      </c>
    </row>
    <row r="64" spans="1:48">
      <c r="A64">
        <v>490</v>
      </c>
      <c r="B64" t="s">
        <v>223</v>
      </c>
      <c r="C64" t="s">
        <v>224</v>
      </c>
      <c r="D64" t="s">
        <v>52</v>
      </c>
      <c r="E64">
        <v>4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f t="shared" si="0"/>
        <v>100</v>
      </c>
      <c r="M64">
        <f t="shared" si="1"/>
        <v>100</v>
      </c>
      <c r="N64" s="3">
        <f t="shared" si="2"/>
        <v>175.5</v>
      </c>
      <c r="O64" s="3">
        <f t="shared" si="3"/>
        <v>120.5</v>
      </c>
      <c r="P64" s="3">
        <f t="shared" si="4"/>
        <v>120.5</v>
      </c>
      <c r="Q64" s="3">
        <f t="shared" si="5"/>
        <v>21147.75</v>
      </c>
      <c r="R64" s="3">
        <f t="shared" si="6"/>
        <v>21147.75</v>
      </c>
      <c r="S64" s="3">
        <f t="shared" si="7"/>
        <v>21147.75</v>
      </c>
      <c r="T64" s="3">
        <v>528.083937680805</v>
      </c>
      <c r="U64" s="3">
        <f t="shared" si="8"/>
        <v>528.083937680805</v>
      </c>
      <c r="V64" s="4">
        <f t="shared" si="9"/>
        <v>63634.114490537</v>
      </c>
      <c r="W64" s="6">
        <f>Q64/(constants!$B$1*constants!$B$2*(110/250)*AVERAGE(0.8,1)*1.5)</f>
        <v>3.2400827457434</v>
      </c>
      <c r="X64" s="7">
        <v>0.743951250220194</v>
      </c>
      <c r="Y64" s="3">
        <f t="shared" si="10"/>
        <v>480.076096513613</v>
      </c>
      <c r="Z64" s="5">
        <v>1.1</v>
      </c>
      <c r="AA64" s="5">
        <v>1</v>
      </c>
      <c r="AB64" s="3">
        <f t="shared" si="11"/>
        <v>528.083706164974</v>
      </c>
      <c r="AC64" t="str">
        <f t="shared" si="12"/>
        <v>https://wiki.52poke.com/wiki/玛纳霏</v>
      </c>
      <c r="AD64" s="2">
        <f t="shared" si="13"/>
        <v>5.35995799725738e-8</v>
      </c>
      <c r="AE64" t="str">
        <f>IF(ISNUMBER(SEARCH(AE$1,$D64)),"T","")</f>
        <v/>
      </c>
      <c r="AF64" t="str">
        <f>IF(ISNUMBER(SEARCH(AF$1,$D64)),"T","")</f>
        <v/>
      </c>
      <c r="AG64" t="str">
        <f>IF(ISNUMBER(SEARCH(AG$1,$D64)),"T","")</f>
        <v>T</v>
      </c>
      <c r="AH64" t="str">
        <f>IF(ISNUMBER(SEARCH(AH$1,$D64)),"T","")</f>
        <v/>
      </c>
      <c r="AI64" t="str">
        <f>IF(ISNUMBER(SEARCH(AI$1,$D64)),"T","")</f>
        <v/>
      </c>
      <c r="AJ64" t="str">
        <f>IF(ISNUMBER(SEARCH(AJ$1,$D64)),"T","")</f>
        <v/>
      </c>
      <c r="AK64" t="str">
        <f>IF(ISNUMBER(SEARCH(AK$1,$D64)),"T","")</f>
        <v/>
      </c>
      <c r="AL64" t="str">
        <f>IF(ISNUMBER(SEARCH(AL$1,$D64)),"T","")</f>
        <v/>
      </c>
      <c r="AM64" t="str">
        <f>IF(ISNUMBER(SEARCH(AM$1,$D64)),"T","")</f>
        <v/>
      </c>
      <c r="AN64" t="str">
        <f>IF(ISNUMBER(SEARCH(AN$1,$D64)),"T","")</f>
        <v/>
      </c>
      <c r="AO64" t="str">
        <f>IF(ISNUMBER(SEARCH(AO$1,$D64)),"T","")</f>
        <v/>
      </c>
      <c r="AP64" t="str">
        <f>IF(ISNUMBER(SEARCH(AP$1,$D64)),"T","")</f>
        <v/>
      </c>
      <c r="AQ64" t="str">
        <f>IF(ISNUMBER(SEARCH(AQ$1,$D64)),"T","")</f>
        <v/>
      </c>
      <c r="AR64" t="str">
        <f>IF(ISNUMBER(SEARCH(AR$1,$D64)),"T","")</f>
        <v/>
      </c>
      <c r="AS64" t="str">
        <f>IF(ISNUMBER(SEARCH(AS$1,$D64)),"T","")</f>
        <v/>
      </c>
      <c r="AT64" t="str">
        <f>IF(ISNUMBER(SEARCH(AT$1,$D64)),"T","")</f>
        <v/>
      </c>
      <c r="AU64" t="str">
        <f>IF(ISNUMBER(SEARCH(AU$1,$D64)),"T","")</f>
        <v/>
      </c>
      <c r="AV64" t="str">
        <f>IF(ISNUMBER(SEARCH(AV$1,$D64)),"T","")</f>
        <v/>
      </c>
    </row>
    <row r="65" spans="1:48">
      <c r="A65">
        <v>492</v>
      </c>
      <c r="B65" t="s">
        <v>225</v>
      </c>
      <c r="C65" t="s">
        <v>226</v>
      </c>
      <c r="D65" t="s">
        <v>227</v>
      </c>
      <c r="E65">
        <v>4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f t="shared" si="0"/>
        <v>100</v>
      </c>
      <c r="M65">
        <f t="shared" si="1"/>
        <v>100</v>
      </c>
      <c r="N65" s="3">
        <f t="shared" si="2"/>
        <v>175.5</v>
      </c>
      <c r="O65" s="3">
        <f t="shared" si="3"/>
        <v>120.5</v>
      </c>
      <c r="P65" s="3">
        <f t="shared" si="4"/>
        <v>120.5</v>
      </c>
      <c r="Q65" s="3">
        <f t="shared" si="5"/>
        <v>21147.75</v>
      </c>
      <c r="R65" s="3">
        <f t="shared" si="6"/>
        <v>21147.75</v>
      </c>
      <c r="S65" s="3">
        <f t="shared" si="7"/>
        <v>21147.75</v>
      </c>
      <c r="T65" s="3">
        <v>527.801088281533</v>
      </c>
      <c r="U65" s="3">
        <f t="shared" si="8"/>
        <v>527.801088281533</v>
      </c>
      <c r="V65" s="4">
        <f t="shared" si="9"/>
        <v>63600.0311379247</v>
      </c>
      <c r="W65" s="6">
        <f>Q65/(constants!$B$1*constants!$B$2*(110/250)*AVERAGE(0.8,1)*1.5)</f>
        <v>3.2400827457434</v>
      </c>
      <c r="X65" s="7">
        <v>0.741817343020856</v>
      </c>
      <c r="Y65" s="3">
        <f t="shared" si="10"/>
        <v>479.818960696092</v>
      </c>
      <c r="Z65" s="5">
        <v>1.1</v>
      </c>
      <c r="AA65" s="5">
        <v>1</v>
      </c>
      <c r="AB65" s="3">
        <f t="shared" si="11"/>
        <v>527.800856765702</v>
      </c>
      <c r="AC65" t="str">
        <f t="shared" si="12"/>
        <v>https://wiki.52poke.com/wiki/谢米</v>
      </c>
      <c r="AD65" s="2">
        <f t="shared" si="13"/>
        <v>5.35995801304957e-8</v>
      </c>
      <c r="AE65" t="str">
        <f>IF(ISNUMBER(SEARCH(AE$1,$D65)),"T","")</f>
        <v/>
      </c>
      <c r="AF65" t="str">
        <f>IF(ISNUMBER(SEARCH(AF$1,$D65)),"T","")</f>
        <v/>
      </c>
      <c r="AG65" t="str">
        <f>IF(ISNUMBER(SEARCH(AG$1,$D65)),"T","")</f>
        <v/>
      </c>
      <c r="AH65" t="str">
        <f>IF(ISNUMBER(SEARCH(AH$1,$D65)),"T","")</f>
        <v>T</v>
      </c>
      <c r="AI65" t="str">
        <f>IF(ISNUMBER(SEARCH(AI$1,$D65)),"T","")</f>
        <v/>
      </c>
      <c r="AJ65" t="str">
        <f>IF(ISNUMBER(SEARCH(AJ$1,$D65)),"T","")</f>
        <v/>
      </c>
      <c r="AK65" t="str">
        <f>IF(ISNUMBER(SEARCH(AK$1,$D65)),"T","")</f>
        <v/>
      </c>
      <c r="AL65" t="str">
        <f>IF(ISNUMBER(SEARCH(AL$1,$D65)),"T","")</f>
        <v/>
      </c>
      <c r="AM65" t="str">
        <f>IF(ISNUMBER(SEARCH(AM$1,$D65)),"T","")</f>
        <v/>
      </c>
      <c r="AN65" t="str">
        <f>IF(ISNUMBER(SEARCH(AN$1,$D65)),"T","")</f>
        <v/>
      </c>
      <c r="AO65" t="str">
        <f>IF(ISNUMBER(SEARCH(AO$1,$D65)),"T","")</f>
        <v/>
      </c>
      <c r="AP65" t="str">
        <f>IF(ISNUMBER(SEARCH(AP$1,$D65)),"T","")</f>
        <v/>
      </c>
      <c r="AQ65" t="str">
        <f>IF(ISNUMBER(SEARCH(AQ$1,$D65)),"T","")</f>
        <v/>
      </c>
      <c r="AR65" t="str">
        <f>IF(ISNUMBER(SEARCH(AR$1,$D65)),"T","")</f>
        <v/>
      </c>
      <c r="AS65" t="str">
        <f>IF(ISNUMBER(SEARCH(AS$1,$D65)),"T","")</f>
        <v/>
      </c>
      <c r="AT65" t="str">
        <f>IF(ISNUMBER(SEARCH(AT$1,$D65)),"T","")</f>
        <v/>
      </c>
      <c r="AU65" t="str">
        <f>IF(ISNUMBER(SEARCH(AU$1,$D65)),"T","")</f>
        <v/>
      </c>
      <c r="AV65" t="str">
        <f>IF(ISNUMBER(SEARCH(AV$1,$D65)),"T","")</f>
        <v/>
      </c>
    </row>
    <row r="66" spans="1:48">
      <c r="A66">
        <v>494</v>
      </c>
      <c r="B66" t="s">
        <v>228</v>
      </c>
      <c r="C66" t="s">
        <v>229</v>
      </c>
      <c r="D66" t="s">
        <v>230</v>
      </c>
      <c r="E66">
        <v>5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f t="shared" ref="L66:L129" si="14">MAX(G66,I66)</f>
        <v>100</v>
      </c>
      <c r="M66">
        <f t="shared" ref="M66:M129" si="15">MIN(H66,J66)</f>
        <v>100</v>
      </c>
      <c r="N66" s="3">
        <f t="shared" ref="N66:N129" si="16">(F66*2+31)/2+60</f>
        <v>175.5</v>
      </c>
      <c r="O66" s="3">
        <f t="shared" ref="O66:O129" si="17">(L66*2+31)/2+5</f>
        <v>120.5</v>
      </c>
      <c r="P66" s="3">
        <f t="shared" ref="P66:P129" si="18">(M66*2+31)/2+5</f>
        <v>120.5</v>
      </c>
      <c r="Q66" s="3">
        <f t="shared" ref="Q66:Q129" si="19">N66*P66</f>
        <v>21147.75</v>
      </c>
      <c r="R66" s="3">
        <f t="shared" ref="R66:R129" si="20">((H66*2+31)/2+5)*N66</f>
        <v>21147.75</v>
      </c>
      <c r="S66" s="3">
        <f t="shared" ref="S66:S129" si="21">((J66*2+31)/2+5)*N66</f>
        <v>21147.75</v>
      </c>
      <c r="T66" s="3">
        <v>527.518390114114</v>
      </c>
      <c r="U66" s="3">
        <f t="shared" ref="U66:U129" si="22">IF(T66&lt;200,0,T66)</f>
        <v>527.518390114114</v>
      </c>
      <c r="V66" s="4">
        <f t="shared" ref="V66:V129" si="23">U66*O66</f>
        <v>63565.9660087507</v>
      </c>
      <c r="W66" s="6">
        <f>Q66/(constants!$B$1*constants!$B$2*(110/250)*AVERAGE(0.8,1)*1.5)</f>
        <v>3.2400827457434</v>
      </c>
      <c r="X66" s="7">
        <v>0.739684576763448</v>
      </c>
      <c r="Y66" s="3">
        <f t="shared" ref="Y66:Y129" si="24">(W66+X66)*O66</f>
        <v>479.561962362075</v>
      </c>
      <c r="Z66" s="5">
        <v>1.1</v>
      </c>
      <c r="AA66" s="5">
        <v>1</v>
      </c>
      <c r="AB66" s="3">
        <f t="shared" ref="AB66:AB129" si="25">Y66*Z66*AA66</f>
        <v>527.518158598282</v>
      </c>
      <c r="AC66" t="str">
        <f t="shared" ref="AC66:AC129" si="26">CONCATENATE("https://wiki.52poke.com/wiki/",B66)</f>
        <v>https://wiki.52poke.com/wiki/比克提尼</v>
      </c>
      <c r="AD66" s="2">
        <f t="shared" ref="AD66:AD129" si="27">(T66-AB66)^2</f>
        <v>5.35995802884175e-8</v>
      </c>
      <c r="AE66" t="str">
        <f>IF(ISNUMBER(SEARCH(AE$1,$D66)),"T","")</f>
        <v/>
      </c>
      <c r="AF66" t="str">
        <f>IF(ISNUMBER(SEARCH(AF$1,$D66)),"T","")</f>
        <v>T</v>
      </c>
      <c r="AG66" t="str">
        <f>IF(ISNUMBER(SEARCH(AG$1,$D66)),"T","")</f>
        <v/>
      </c>
      <c r="AH66" t="str">
        <f>IF(ISNUMBER(SEARCH(AH$1,$D66)),"T","")</f>
        <v/>
      </c>
      <c r="AI66" t="str">
        <f>IF(ISNUMBER(SEARCH(AI$1,$D66)),"T","")</f>
        <v/>
      </c>
      <c r="AJ66" t="str">
        <f>IF(ISNUMBER(SEARCH(AJ$1,$D66)),"T","")</f>
        <v/>
      </c>
      <c r="AK66" t="str">
        <f>IF(ISNUMBER(SEARCH(AK$1,$D66)),"T","")</f>
        <v/>
      </c>
      <c r="AL66" t="str">
        <f>IF(ISNUMBER(SEARCH(AL$1,$D66)),"T","")</f>
        <v/>
      </c>
      <c r="AM66" t="str">
        <f>IF(ISNUMBER(SEARCH(AM$1,$D66)),"T","")</f>
        <v/>
      </c>
      <c r="AN66" t="str">
        <f>IF(ISNUMBER(SEARCH(AN$1,$D66)),"T","")</f>
        <v/>
      </c>
      <c r="AO66" t="str">
        <f>IF(ISNUMBER(SEARCH(AO$1,$D66)),"T","")</f>
        <v>T</v>
      </c>
      <c r="AP66" t="str">
        <f>IF(ISNUMBER(SEARCH(AP$1,$D66)),"T","")</f>
        <v/>
      </c>
      <c r="AQ66" t="str">
        <f>IF(ISNUMBER(SEARCH(AQ$1,$D66)),"T","")</f>
        <v/>
      </c>
      <c r="AR66" t="str">
        <f>IF(ISNUMBER(SEARCH(AR$1,$D66)),"T","")</f>
        <v/>
      </c>
      <c r="AS66" t="str">
        <f>IF(ISNUMBER(SEARCH(AS$1,$D66)),"T","")</f>
        <v/>
      </c>
      <c r="AT66" t="str">
        <f>IF(ISNUMBER(SEARCH(AT$1,$D66)),"T","")</f>
        <v/>
      </c>
      <c r="AU66" t="str">
        <f>IF(ISNUMBER(SEARCH(AU$1,$D66)),"T","")</f>
        <v/>
      </c>
      <c r="AV66" t="str">
        <f>IF(ISNUMBER(SEARCH(AV$1,$D66)),"T","")</f>
        <v/>
      </c>
    </row>
    <row r="67" spans="1:48">
      <c r="A67">
        <v>1003</v>
      </c>
      <c r="B67" t="s">
        <v>231</v>
      </c>
      <c r="C67" t="s">
        <v>232</v>
      </c>
      <c r="D67" t="s">
        <v>233</v>
      </c>
      <c r="E67">
        <v>9</v>
      </c>
      <c r="F67">
        <v>155</v>
      </c>
      <c r="G67">
        <v>110</v>
      </c>
      <c r="H67">
        <v>125</v>
      </c>
      <c r="I67">
        <v>55</v>
      </c>
      <c r="J67">
        <v>80</v>
      </c>
      <c r="K67">
        <v>45</v>
      </c>
      <c r="L67">
        <f t="shared" si="14"/>
        <v>110</v>
      </c>
      <c r="M67">
        <f t="shared" si="15"/>
        <v>80</v>
      </c>
      <c r="N67" s="3">
        <f t="shared" si="16"/>
        <v>230.5</v>
      </c>
      <c r="O67" s="3">
        <f t="shared" si="17"/>
        <v>130.5</v>
      </c>
      <c r="P67" s="3">
        <f t="shared" si="18"/>
        <v>100.5</v>
      </c>
      <c r="Q67" s="3">
        <f t="shared" si="19"/>
        <v>23165.25</v>
      </c>
      <c r="R67" s="3">
        <f t="shared" si="20"/>
        <v>33537.75</v>
      </c>
      <c r="S67" s="3">
        <f t="shared" si="21"/>
        <v>23165.25</v>
      </c>
      <c r="T67" s="3">
        <v>525.152036571988</v>
      </c>
      <c r="U67" s="3">
        <f t="shared" si="22"/>
        <v>525.152036571988</v>
      </c>
      <c r="V67" s="4">
        <f t="shared" si="23"/>
        <v>68532.3407726444</v>
      </c>
      <c r="W67" s="6">
        <f>Q67/(constants!$B$1*constants!$B$2*(110/250)*AVERAGE(0.8,1)*1.5)</f>
        <v>3.54918735212173</v>
      </c>
      <c r="X67" s="7">
        <v>0.109132131846543</v>
      </c>
      <c r="Y67" s="3">
        <f t="shared" si="24"/>
        <v>477.410692657859</v>
      </c>
      <c r="Z67" s="5">
        <v>1.1</v>
      </c>
      <c r="AA67" s="5">
        <v>1</v>
      </c>
      <c r="AB67" s="3">
        <f t="shared" si="25"/>
        <v>525.151761923645</v>
      </c>
      <c r="AC67" t="str">
        <f t="shared" si="26"/>
        <v>https://wiki.52poke.com/wiki/古鼎鹿</v>
      </c>
      <c r="AD67" s="2">
        <f t="shared" si="27"/>
        <v>7.54317122862122e-8</v>
      </c>
      <c r="AE67" t="str">
        <f>IF(ISNUMBER(SEARCH(AE$1,$D67)),"T","")</f>
        <v/>
      </c>
      <c r="AF67" t="str">
        <f>IF(ISNUMBER(SEARCH(AF$1,$D67)),"T","")</f>
        <v/>
      </c>
      <c r="AG67" t="str">
        <f>IF(ISNUMBER(SEARCH(AG$1,$D67)),"T","")</f>
        <v/>
      </c>
      <c r="AH67" t="str">
        <f>IF(ISNUMBER(SEARCH(AH$1,$D67)),"T","")</f>
        <v/>
      </c>
      <c r="AI67" t="str">
        <f>IF(ISNUMBER(SEARCH(AI$1,$D67)),"T","")</f>
        <v/>
      </c>
      <c r="AJ67" t="str">
        <f>IF(ISNUMBER(SEARCH(AJ$1,$D67)),"T","")</f>
        <v/>
      </c>
      <c r="AK67" t="str">
        <f>IF(ISNUMBER(SEARCH(AK$1,$D67)),"T","")</f>
        <v/>
      </c>
      <c r="AL67" t="str">
        <f>IF(ISNUMBER(SEARCH(AL$1,$D67)),"T","")</f>
        <v/>
      </c>
      <c r="AM67" t="str">
        <f>IF(ISNUMBER(SEARCH(AM$1,$D67)),"T","")</f>
        <v>T</v>
      </c>
      <c r="AN67" t="str">
        <f>IF(ISNUMBER(SEARCH(AN$1,$D67)),"T","")</f>
        <v/>
      </c>
      <c r="AO67" t="str">
        <f>IF(ISNUMBER(SEARCH(AO$1,$D67)),"T","")</f>
        <v/>
      </c>
      <c r="AP67" t="str">
        <f>IF(ISNUMBER(SEARCH(AP$1,$D67)),"T","")</f>
        <v/>
      </c>
      <c r="AQ67" t="str">
        <f>IF(ISNUMBER(SEARCH(AQ$1,$D67)),"T","")</f>
        <v/>
      </c>
      <c r="AR67" t="str">
        <f>IF(ISNUMBER(SEARCH(AR$1,$D67)),"T","")</f>
        <v/>
      </c>
      <c r="AS67" t="str">
        <f>IF(ISNUMBER(SEARCH(AS$1,$D67)),"T","")</f>
        <v/>
      </c>
      <c r="AT67" t="str">
        <f>IF(ISNUMBER(SEARCH(AT$1,$D67)),"T","")</f>
        <v>T</v>
      </c>
      <c r="AU67" t="str">
        <f>IF(ISNUMBER(SEARCH(AU$1,$D67)),"T","")</f>
        <v/>
      </c>
      <c r="AV67" t="str">
        <f>IF(ISNUMBER(SEARCH(AV$1,$D67)),"T","")</f>
        <v/>
      </c>
    </row>
    <row r="68" spans="1:48">
      <c r="A68">
        <v>648</v>
      </c>
      <c r="B68" t="s">
        <v>234</v>
      </c>
      <c r="C68" t="s">
        <v>235</v>
      </c>
      <c r="D68" t="s">
        <v>236</v>
      </c>
      <c r="E68">
        <v>5</v>
      </c>
      <c r="F68">
        <v>100</v>
      </c>
      <c r="G68">
        <v>77</v>
      </c>
      <c r="H68">
        <v>77</v>
      </c>
      <c r="I68">
        <v>128</v>
      </c>
      <c r="J68">
        <v>128</v>
      </c>
      <c r="K68">
        <v>90</v>
      </c>
      <c r="L68">
        <f t="shared" si="14"/>
        <v>128</v>
      </c>
      <c r="M68">
        <f t="shared" si="15"/>
        <v>77</v>
      </c>
      <c r="N68" s="3">
        <f t="shared" si="16"/>
        <v>175.5</v>
      </c>
      <c r="O68" s="3">
        <f t="shared" si="17"/>
        <v>148.5</v>
      </c>
      <c r="P68" s="3">
        <f t="shared" si="18"/>
        <v>97.5</v>
      </c>
      <c r="Q68" s="3">
        <f t="shared" si="19"/>
        <v>17111.25</v>
      </c>
      <c r="R68" s="3">
        <f t="shared" si="20"/>
        <v>17111.25</v>
      </c>
      <c r="S68" s="3">
        <f t="shared" si="21"/>
        <v>26061.75</v>
      </c>
      <c r="T68" s="3">
        <v>525.093189502766</v>
      </c>
      <c r="U68" s="3">
        <f t="shared" si="22"/>
        <v>525.093189502766</v>
      </c>
      <c r="V68" s="4">
        <f t="shared" si="23"/>
        <v>77976.3386411607</v>
      </c>
      <c r="W68" s="6">
        <f>Q68/(constants!$B$1*constants!$B$2*(110/250)*AVERAGE(0.8,1)*1.5)</f>
        <v>2.62164371543553</v>
      </c>
      <c r="X68" s="7">
        <v>0.592883120491165</v>
      </c>
      <c r="Y68" s="3">
        <f t="shared" si="24"/>
        <v>477.357235135114</v>
      </c>
      <c r="Z68" s="5">
        <v>1.1</v>
      </c>
      <c r="AA68" s="5">
        <v>1</v>
      </c>
      <c r="AB68" s="3">
        <f t="shared" si="25"/>
        <v>525.092958648625</v>
      </c>
      <c r="AC68" t="str">
        <f t="shared" si="26"/>
        <v>https://wiki.52poke.com/wiki/美洛耶塔</v>
      </c>
      <c r="AD68" s="2">
        <f t="shared" si="27"/>
        <v>5.32936342174944e-8</v>
      </c>
      <c r="AE68" t="str">
        <f>IF(ISNUMBER(SEARCH(AE$1,$D68)),"T","")</f>
        <v>T</v>
      </c>
      <c r="AF68" t="str">
        <f>IF(ISNUMBER(SEARCH(AF$1,$D68)),"T","")</f>
        <v/>
      </c>
      <c r="AG68" t="str">
        <f>IF(ISNUMBER(SEARCH(AG$1,$D68)),"T","")</f>
        <v/>
      </c>
      <c r="AH68" t="str">
        <f>IF(ISNUMBER(SEARCH(AH$1,$D68)),"T","")</f>
        <v/>
      </c>
      <c r="AI68" t="str">
        <f>IF(ISNUMBER(SEARCH(AI$1,$D68)),"T","")</f>
        <v/>
      </c>
      <c r="AJ68" t="str">
        <f>IF(ISNUMBER(SEARCH(AJ$1,$D68)),"T","")</f>
        <v/>
      </c>
      <c r="AK68" t="str">
        <f>IF(ISNUMBER(SEARCH(AK$1,$D68)),"T","")</f>
        <v/>
      </c>
      <c r="AL68" t="str">
        <f>IF(ISNUMBER(SEARCH(AL$1,$D68)),"T","")</f>
        <v/>
      </c>
      <c r="AM68" t="str">
        <f>IF(ISNUMBER(SEARCH(AM$1,$D68)),"T","")</f>
        <v/>
      </c>
      <c r="AN68" t="str">
        <f>IF(ISNUMBER(SEARCH(AN$1,$D68)),"T","")</f>
        <v/>
      </c>
      <c r="AO68" t="str">
        <f>IF(ISNUMBER(SEARCH(AO$1,$D68)),"T","")</f>
        <v>T</v>
      </c>
      <c r="AP68" t="str">
        <f>IF(ISNUMBER(SEARCH(AP$1,$D68)),"T","")</f>
        <v/>
      </c>
      <c r="AQ68" t="str">
        <f>IF(ISNUMBER(SEARCH(AQ$1,$D68)),"T","")</f>
        <v/>
      </c>
      <c r="AR68" t="str">
        <f>IF(ISNUMBER(SEARCH(AR$1,$D68)),"T","")</f>
        <v/>
      </c>
      <c r="AS68" t="str">
        <f>IF(ISNUMBER(SEARCH(AS$1,$D68)),"T","")</f>
        <v/>
      </c>
      <c r="AT68" t="str">
        <f>IF(ISNUMBER(SEARCH(AT$1,$D68)),"T","")</f>
        <v/>
      </c>
      <c r="AU68" t="str">
        <f>IF(ISNUMBER(SEARCH(AU$1,$D68)),"T","")</f>
        <v/>
      </c>
      <c r="AV68" t="str">
        <f>IF(ISNUMBER(SEARCH(AV$1,$D68)),"T","")</f>
        <v/>
      </c>
    </row>
    <row r="69" spans="1:48">
      <c r="A69">
        <v>989</v>
      </c>
      <c r="B69" t="s">
        <v>237</v>
      </c>
      <c r="C69" t="s">
        <v>238</v>
      </c>
      <c r="D69" t="s">
        <v>239</v>
      </c>
      <c r="E69">
        <v>9</v>
      </c>
      <c r="F69">
        <v>85</v>
      </c>
      <c r="G69">
        <v>81</v>
      </c>
      <c r="H69">
        <v>97</v>
      </c>
      <c r="I69">
        <v>121</v>
      </c>
      <c r="J69">
        <v>85</v>
      </c>
      <c r="K69">
        <v>101</v>
      </c>
      <c r="L69">
        <f t="shared" si="14"/>
        <v>121</v>
      </c>
      <c r="M69">
        <f t="shared" si="15"/>
        <v>85</v>
      </c>
      <c r="N69" s="3">
        <f t="shared" si="16"/>
        <v>160.5</v>
      </c>
      <c r="O69" s="3">
        <f t="shared" si="17"/>
        <v>141.5</v>
      </c>
      <c r="P69" s="3">
        <f t="shared" si="18"/>
        <v>105.5</v>
      </c>
      <c r="Q69" s="3">
        <f t="shared" si="19"/>
        <v>16932.75</v>
      </c>
      <c r="R69" s="3">
        <f t="shared" si="20"/>
        <v>18858.75</v>
      </c>
      <c r="S69" s="3">
        <f t="shared" si="21"/>
        <v>16932.75</v>
      </c>
      <c r="T69" s="3">
        <v>525.075640227756</v>
      </c>
      <c r="U69" s="3">
        <f t="shared" si="22"/>
        <v>525.075640227756</v>
      </c>
      <c r="V69" s="4">
        <f t="shared" si="23"/>
        <v>74298.2030922275</v>
      </c>
      <c r="W69" s="6">
        <f>Q69/(constants!$B$1*constants!$B$2*(110/250)*AVERAGE(0.8,1)*1.5)</f>
        <v>2.59429542684146</v>
      </c>
      <c r="X69" s="7">
        <v>0.779141274413398</v>
      </c>
      <c r="Y69" s="3">
        <f t="shared" si="24"/>
        <v>477.341293227562</v>
      </c>
      <c r="Z69" s="5">
        <v>1.1</v>
      </c>
      <c r="AA69" s="5">
        <v>1</v>
      </c>
      <c r="AB69" s="3">
        <f t="shared" si="25"/>
        <v>525.075422550319</v>
      </c>
      <c r="AC69" t="str">
        <f t="shared" si="26"/>
        <v>https://wiki.52poke.com/wiki/沙铁皮</v>
      </c>
      <c r="AD69" s="2">
        <f t="shared" si="27"/>
        <v>4.73834666933282e-8</v>
      </c>
      <c r="AE69" t="str">
        <f>IF(ISNUMBER(SEARCH(AE$1,$D69)),"T","")</f>
        <v/>
      </c>
      <c r="AF69" t="str">
        <f>IF(ISNUMBER(SEARCH(AF$1,$D69)),"T","")</f>
        <v/>
      </c>
      <c r="AG69" t="str">
        <f>IF(ISNUMBER(SEARCH(AG$1,$D69)),"T","")</f>
        <v/>
      </c>
      <c r="AH69" t="str">
        <f>IF(ISNUMBER(SEARCH(AH$1,$D69)),"T","")</f>
        <v/>
      </c>
      <c r="AI69" t="str">
        <f>IF(ISNUMBER(SEARCH(AI$1,$D69)),"T","")</f>
        <v>T</v>
      </c>
      <c r="AJ69" t="str">
        <f>IF(ISNUMBER(SEARCH(AJ$1,$D69)),"T","")</f>
        <v/>
      </c>
      <c r="AK69" t="str">
        <f>IF(ISNUMBER(SEARCH(AK$1,$D69)),"T","")</f>
        <v/>
      </c>
      <c r="AL69" t="str">
        <f>IF(ISNUMBER(SEARCH(AL$1,$D69)),"T","")</f>
        <v/>
      </c>
      <c r="AM69" t="str">
        <f>IF(ISNUMBER(SEARCH(AM$1,$D69)),"T","")</f>
        <v>T</v>
      </c>
      <c r="AN69" t="str">
        <f>IF(ISNUMBER(SEARCH(AN$1,$D69)),"T","")</f>
        <v/>
      </c>
      <c r="AO69" t="str">
        <f>IF(ISNUMBER(SEARCH(AO$1,$D69)),"T","")</f>
        <v/>
      </c>
      <c r="AP69" t="str">
        <f>IF(ISNUMBER(SEARCH(AP$1,$D69)),"T","")</f>
        <v/>
      </c>
      <c r="AQ69" t="str">
        <f>IF(ISNUMBER(SEARCH(AQ$1,$D69)),"T","")</f>
        <v/>
      </c>
      <c r="AR69" t="str">
        <f>IF(ISNUMBER(SEARCH(AR$1,$D69)),"T","")</f>
        <v/>
      </c>
      <c r="AS69" t="str">
        <f>IF(ISNUMBER(SEARCH(AS$1,$D69)),"T","")</f>
        <v/>
      </c>
      <c r="AT69" t="str">
        <f>IF(ISNUMBER(SEARCH(AT$1,$D69)),"T","")</f>
        <v/>
      </c>
      <c r="AU69" t="str">
        <f>IF(ISNUMBER(SEARCH(AU$1,$D69)),"T","")</f>
        <v/>
      </c>
      <c r="AV69" t="str">
        <f>IF(ISNUMBER(SEARCH(AV$1,$D69)),"T","")</f>
        <v/>
      </c>
    </row>
    <row r="70" spans="1:48">
      <c r="A70">
        <v>887</v>
      </c>
      <c r="B70" t="s">
        <v>240</v>
      </c>
      <c r="C70" t="s">
        <v>241</v>
      </c>
      <c r="D70" t="s">
        <v>242</v>
      </c>
      <c r="E70">
        <v>8</v>
      </c>
      <c r="F70">
        <v>88</v>
      </c>
      <c r="G70">
        <v>120</v>
      </c>
      <c r="H70">
        <v>75</v>
      </c>
      <c r="I70">
        <v>100</v>
      </c>
      <c r="J70">
        <v>75</v>
      </c>
      <c r="K70">
        <v>142</v>
      </c>
      <c r="L70">
        <f t="shared" si="14"/>
        <v>120</v>
      </c>
      <c r="M70">
        <f t="shared" si="15"/>
        <v>75</v>
      </c>
      <c r="N70" s="3">
        <f t="shared" si="16"/>
        <v>163.5</v>
      </c>
      <c r="O70" s="3">
        <f t="shared" si="17"/>
        <v>140.5</v>
      </c>
      <c r="P70" s="3">
        <f t="shared" si="18"/>
        <v>95.5</v>
      </c>
      <c r="Q70" s="3">
        <f t="shared" si="19"/>
        <v>15614.25</v>
      </c>
      <c r="R70" s="3">
        <f t="shared" si="20"/>
        <v>15614.25</v>
      </c>
      <c r="S70" s="3">
        <f t="shared" si="21"/>
        <v>15614.25</v>
      </c>
      <c r="T70" s="3">
        <v>522.320086951135</v>
      </c>
      <c r="U70" s="3">
        <f t="shared" si="22"/>
        <v>522.320086951135</v>
      </c>
      <c r="V70" s="4">
        <f t="shared" si="23"/>
        <v>73385.9722166345</v>
      </c>
      <c r="W70" s="6">
        <f>Q70/(constants!$B$1*constants!$B$2*(110/250)*AVERAGE(0.8,1)*1.5)</f>
        <v>2.3922857993273</v>
      </c>
      <c r="X70" s="7">
        <v>0.987331720194702</v>
      </c>
      <c r="Y70" s="3">
        <f t="shared" si="24"/>
        <v>474.836261492841</v>
      </c>
      <c r="Z70" s="5">
        <v>1.1</v>
      </c>
      <c r="AA70" s="5">
        <v>1</v>
      </c>
      <c r="AB70" s="3">
        <f t="shared" si="25"/>
        <v>522.319887642125</v>
      </c>
      <c r="AC70" t="str">
        <f t="shared" si="26"/>
        <v>https://wiki.52poke.com/wiki/多龙巴鲁托</v>
      </c>
      <c r="AD70" s="2">
        <f t="shared" si="27"/>
        <v>3.972408150687e-8</v>
      </c>
      <c r="AE70" t="str">
        <f>IF(ISNUMBER(SEARCH(AE$1,$D70)),"T","")</f>
        <v/>
      </c>
      <c r="AF70" t="str">
        <f>IF(ISNUMBER(SEARCH(AF$1,$D70)),"T","")</f>
        <v/>
      </c>
      <c r="AG70" t="str">
        <f>IF(ISNUMBER(SEARCH(AG$1,$D70)),"T","")</f>
        <v/>
      </c>
      <c r="AH70" t="str">
        <f>IF(ISNUMBER(SEARCH(AH$1,$D70)),"T","")</f>
        <v/>
      </c>
      <c r="AI70" t="str">
        <f>IF(ISNUMBER(SEARCH(AI$1,$D70)),"T","")</f>
        <v/>
      </c>
      <c r="AJ70" t="str">
        <f>IF(ISNUMBER(SEARCH(AJ$1,$D70)),"T","")</f>
        <v/>
      </c>
      <c r="AK70" t="str">
        <f>IF(ISNUMBER(SEARCH(AK$1,$D70)),"T","")</f>
        <v/>
      </c>
      <c r="AL70" t="str">
        <f>IF(ISNUMBER(SEARCH(AL$1,$D70)),"T","")</f>
        <v/>
      </c>
      <c r="AM70" t="str">
        <f>IF(ISNUMBER(SEARCH(AM$1,$D70)),"T","")</f>
        <v/>
      </c>
      <c r="AN70" t="str">
        <f>IF(ISNUMBER(SEARCH(AN$1,$D70)),"T","")</f>
        <v/>
      </c>
      <c r="AO70" t="str">
        <f>IF(ISNUMBER(SEARCH(AO$1,$D70)),"T","")</f>
        <v/>
      </c>
      <c r="AP70" t="str">
        <f>IF(ISNUMBER(SEARCH(AP$1,$D70)),"T","")</f>
        <v/>
      </c>
      <c r="AQ70" t="str">
        <f>IF(ISNUMBER(SEARCH(AQ$1,$D70)),"T","")</f>
        <v/>
      </c>
      <c r="AR70" t="str">
        <f>IF(ISNUMBER(SEARCH(AR$1,$D70)),"T","")</f>
        <v>T</v>
      </c>
      <c r="AS70" t="str">
        <f>IF(ISNUMBER(SEARCH(AS$1,$D70)),"T","")</f>
        <v>T</v>
      </c>
      <c r="AT70" t="str">
        <f>IF(ISNUMBER(SEARCH(AT$1,$D70)),"T","")</f>
        <v/>
      </c>
      <c r="AU70" t="str">
        <f>IF(ISNUMBER(SEARCH(AU$1,$D70)),"T","")</f>
        <v/>
      </c>
      <c r="AV70" t="str">
        <f>IF(ISNUMBER(SEARCH(AV$1,$D70)),"T","")</f>
        <v/>
      </c>
    </row>
    <row r="71" spans="1:48">
      <c r="A71">
        <v>612</v>
      </c>
      <c r="B71" t="s">
        <v>243</v>
      </c>
      <c r="C71" t="s">
        <v>244</v>
      </c>
      <c r="D71" t="s">
        <v>245</v>
      </c>
      <c r="E71">
        <v>5</v>
      </c>
      <c r="F71">
        <v>76</v>
      </c>
      <c r="G71">
        <v>147</v>
      </c>
      <c r="H71">
        <v>90</v>
      </c>
      <c r="I71">
        <v>60</v>
      </c>
      <c r="J71">
        <v>70</v>
      </c>
      <c r="K71">
        <v>97</v>
      </c>
      <c r="L71">
        <f t="shared" si="14"/>
        <v>147</v>
      </c>
      <c r="M71">
        <f t="shared" si="15"/>
        <v>70</v>
      </c>
      <c r="N71" s="3">
        <f t="shared" si="16"/>
        <v>151.5</v>
      </c>
      <c r="O71" s="3">
        <f t="shared" si="17"/>
        <v>167.5</v>
      </c>
      <c r="P71" s="3">
        <f t="shared" si="18"/>
        <v>90.5</v>
      </c>
      <c r="Q71" s="3">
        <f t="shared" si="19"/>
        <v>13710.75</v>
      </c>
      <c r="R71" s="3">
        <f t="shared" si="20"/>
        <v>16740.75</v>
      </c>
      <c r="S71" s="3">
        <f t="shared" si="21"/>
        <v>13710.75</v>
      </c>
      <c r="T71" s="3">
        <v>517.756579686133</v>
      </c>
      <c r="U71" s="3">
        <f t="shared" si="22"/>
        <v>517.756579686133</v>
      </c>
      <c r="V71" s="4">
        <f t="shared" si="23"/>
        <v>86724.2270974273</v>
      </c>
      <c r="W71" s="6">
        <f>Q71/(constants!$B$1*constants!$B$2*(110/250)*AVERAGE(0.8,1)*1.5)</f>
        <v>2.10064732684098</v>
      </c>
      <c r="X71" s="7">
        <v>0.70942795697082</v>
      </c>
      <c r="Y71" s="3">
        <f t="shared" si="24"/>
        <v>470.687610038476</v>
      </c>
      <c r="Z71" s="5">
        <v>1.1</v>
      </c>
      <c r="AA71" s="5">
        <v>1</v>
      </c>
      <c r="AB71" s="3">
        <f t="shared" si="25"/>
        <v>517.756371042324</v>
      </c>
      <c r="AC71" t="str">
        <f t="shared" si="26"/>
        <v>https://wiki.52poke.com/wiki/双斧战龙</v>
      </c>
      <c r="AD71" s="2">
        <f t="shared" si="27"/>
        <v>4.35322391539666e-8</v>
      </c>
      <c r="AE71" t="str">
        <f>IF(ISNUMBER(SEARCH(AE$1,$D71)),"T","")</f>
        <v/>
      </c>
      <c r="AF71" t="str">
        <f>IF(ISNUMBER(SEARCH(AF$1,$D71)),"T","")</f>
        <v/>
      </c>
      <c r="AG71" t="str">
        <f>IF(ISNUMBER(SEARCH(AG$1,$D71)),"T","")</f>
        <v/>
      </c>
      <c r="AH71" t="str">
        <f>IF(ISNUMBER(SEARCH(AH$1,$D71)),"T","")</f>
        <v/>
      </c>
      <c r="AI71" t="str">
        <f>IF(ISNUMBER(SEARCH(AI$1,$D71)),"T","")</f>
        <v/>
      </c>
      <c r="AJ71" t="str">
        <f>IF(ISNUMBER(SEARCH(AJ$1,$D71)),"T","")</f>
        <v/>
      </c>
      <c r="AK71" t="str">
        <f>IF(ISNUMBER(SEARCH(AK$1,$D71)),"T","")</f>
        <v/>
      </c>
      <c r="AL71" t="str">
        <f>IF(ISNUMBER(SEARCH(AL$1,$D71)),"T","")</f>
        <v/>
      </c>
      <c r="AM71" t="str">
        <f>IF(ISNUMBER(SEARCH(AM$1,$D71)),"T","")</f>
        <v/>
      </c>
      <c r="AN71" t="str">
        <f>IF(ISNUMBER(SEARCH(AN$1,$D71)),"T","")</f>
        <v/>
      </c>
      <c r="AO71" t="str">
        <f>IF(ISNUMBER(SEARCH(AO$1,$D71)),"T","")</f>
        <v/>
      </c>
      <c r="AP71" t="str">
        <f>IF(ISNUMBER(SEARCH(AP$1,$D71)),"T","")</f>
        <v/>
      </c>
      <c r="AQ71" t="str">
        <f>IF(ISNUMBER(SEARCH(AQ$1,$D71)),"T","")</f>
        <v/>
      </c>
      <c r="AR71" t="str">
        <f>IF(ISNUMBER(SEARCH(AR$1,$D71)),"T","")</f>
        <v/>
      </c>
      <c r="AS71" t="str">
        <f>IF(ISNUMBER(SEARCH(AS$1,$D71)),"T","")</f>
        <v>T</v>
      </c>
      <c r="AT71" t="str">
        <f>IF(ISNUMBER(SEARCH(AT$1,$D71)),"T","")</f>
        <v/>
      </c>
      <c r="AU71" t="str">
        <f>IF(ISNUMBER(SEARCH(AU$1,$D71)),"T","")</f>
        <v/>
      </c>
      <c r="AV71" t="str">
        <f>IF(ISNUMBER(SEARCH(AV$1,$D71)),"T","")</f>
        <v/>
      </c>
    </row>
    <row r="72" spans="1:48">
      <c r="A72">
        <v>1017</v>
      </c>
      <c r="B72" t="s">
        <v>246</v>
      </c>
      <c r="C72" t="s">
        <v>247</v>
      </c>
      <c r="D72" t="s">
        <v>227</v>
      </c>
      <c r="E72">
        <v>9</v>
      </c>
      <c r="F72">
        <v>80</v>
      </c>
      <c r="G72">
        <v>120</v>
      </c>
      <c r="H72">
        <v>84</v>
      </c>
      <c r="I72">
        <v>60</v>
      </c>
      <c r="J72">
        <v>96</v>
      </c>
      <c r="K72">
        <v>110</v>
      </c>
      <c r="L72">
        <f t="shared" si="14"/>
        <v>120</v>
      </c>
      <c r="M72">
        <f t="shared" si="15"/>
        <v>84</v>
      </c>
      <c r="N72" s="3">
        <f t="shared" si="16"/>
        <v>155.5</v>
      </c>
      <c r="O72" s="3">
        <f t="shared" si="17"/>
        <v>140.5</v>
      </c>
      <c r="P72" s="3">
        <f t="shared" si="18"/>
        <v>104.5</v>
      </c>
      <c r="Q72" s="3">
        <f t="shared" si="19"/>
        <v>16249.75</v>
      </c>
      <c r="R72" s="3">
        <f t="shared" si="20"/>
        <v>16249.75</v>
      </c>
      <c r="S72" s="3">
        <f t="shared" si="21"/>
        <v>18115.75</v>
      </c>
      <c r="T72" s="3">
        <v>516.671414073977</v>
      </c>
      <c r="U72" s="3">
        <f t="shared" si="22"/>
        <v>516.671414073977</v>
      </c>
      <c r="V72" s="4">
        <f t="shared" si="23"/>
        <v>72592.3336773938</v>
      </c>
      <c r="W72" s="6">
        <f>Q72/(constants!$B$1*constants!$B$2*(110/250)*AVERAGE(0.8,1)*1.5)</f>
        <v>2.48965183519021</v>
      </c>
      <c r="X72" s="7">
        <v>0.853416470556087</v>
      </c>
      <c r="Y72" s="3">
        <f t="shared" si="24"/>
        <v>469.701096957355</v>
      </c>
      <c r="Z72" s="5">
        <v>1.1</v>
      </c>
      <c r="AA72" s="5">
        <v>1</v>
      </c>
      <c r="AB72" s="3">
        <f t="shared" si="25"/>
        <v>516.67120665309</v>
      </c>
      <c r="AC72" t="str">
        <f t="shared" si="26"/>
        <v>https://wiki.52poke.com/wiki/厄诡椪</v>
      </c>
      <c r="AD72" s="2">
        <f t="shared" si="27"/>
        <v>4.30234242317709e-8</v>
      </c>
      <c r="AE72" t="str">
        <f>IF(ISNUMBER(SEARCH(AE$1,$D72)),"T","")</f>
        <v/>
      </c>
      <c r="AF72" t="str">
        <f>IF(ISNUMBER(SEARCH(AF$1,$D72)),"T","")</f>
        <v/>
      </c>
      <c r="AG72" t="str">
        <f>IF(ISNUMBER(SEARCH(AG$1,$D72)),"T","")</f>
        <v/>
      </c>
      <c r="AH72" t="str">
        <f>IF(ISNUMBER(SEARCH(AH$1,$D72)),"T","")</f>
        <v>T</v>
      </c>
      <c r="AI72" t="str">
        <f>IF(ISNUMBER(SEARCH(AI$1,$D72)),"T","")</f>
        <v/>
      </c>
      <c r="AJ72" t="str">
        <f>IF(ISNUMBER(SEARCH(AJ$1,$D72)),"T","")</f>
        <v/>
      </c>
      <c r="AK72" t="str">
        <f>IF(ISNUMBER(SEARCH(AK$1,$D72)),"T","")</f>
        <v/>
      </c>
      <c r="AL72" t="str">
        <f>IF(ISNUMBER(SEARCH(AL$1,$D72)),"T","")</f>
        <v/>
      </c>
      <c r="AM72" t="str">
        <f>IF(ISNUMBER(SEARCH(AM$1,$D72)),"T","")</f>
        <v/>
      </c>
      <c r="AN72" t="str">
        <f>IF(ISNUMBER(SEARCH(AN$1,$D72)),"T","")</f>
        <v/>
      </c>
      <c r="AO72" t="str">
        <f>IF(ISNUMBER(SEARCH(AO$1,$D72)),"T","")</f>
        <v/>
      </c>
      <c r="AP72" t="str">
        <f>IF(ISNUMBER(SEARCH(AP$1,$D72)),"T","")</f>
        <v/>
      </c>
      <c r="AQ72" t="str">
        <f>IF(ISNUMBER(SEARCH(AQ$1,$D72)),"T","")</f>
        <v/>
      </c>
      <c r="AR72" t="str">
        <f>IF(ISNUMBER(SEARCH(AR$1,$D72)),"T","")</f>
        <v/>
      </c>
      <c r="AS72" t="str">
        <f>IF(ISNUMBER(SEARCH(AS$1,$D72)),"T","")</f>
        <v/>
      </c>
      <c r="AT72" t="str">
        <f>IF(ISNUMBER(SEARCH(AT$1,$D72)),"T","")</f>
        <v/>
      </c>
      <c r="AU72" t="str">
        <f>IF(ISNUMBER(SEARCH(AU$1,$D72)),"T","")</f>
        <v/>
      </c>
      <c r="AV72" t="str">
        <f>IF(ISNUMBER(SEARCH(AV$1,$D72)),"T","")</f>
        <v/>
      </c>
    </row>
    <row r="73" spans="1:48">
      <c r="A73">
        <v>649</v>
      </c>
      <c r="B73" t="s">
        <v>248</v>
      </c>
      <c r="C73" t="s">
        <v>249</v>
      </c>
      <c r="D73" t="s">
        <v>250</v>
      </c>
      <c r="E73">
        <v>5</v>
      </c>
      <c r="F73">
        <v>71</v>
      </c>
      <c r="G73">
        <v>120</v>
      </c>
      <c r="H73">
        <v>95</v>
      </c>
      <c r="I73">
        <v>120</v>
      </c>
      <c r="J73">
        <v>95</v>
      </c>
      <c r="K73">
        <v>99</v>
      </c>
      <c r="L73">
        <f t="shared" si="14"/>
        <v>120</v>
      </c>
      <c r="M73">
        <f t="shared" si="15"/>
        <v>95</v>
      </c>
      <c r="N73" s="3">
        <f t="shared" si="16"/>
        <v>146.5</v>
      </c>
      <c r="O73" s="3">
        <f t="shared" si="17"/>
        <v>140.5</v>
      </c>
      <c r="P73" s="3">
        <f t="shared" si="18"/>
        <v>115.5</v>
      </c>
      <c r="Q73" s="3">
        <f t="shared" si="19"/>
        <v>16920.75</v>
      </c>
      <c r="R73" s="3">
        <f t="shared" si="20"/>
        <v>16920.75</v>
      </c>
      <c r="S73" s="3">
        <f t="shared" si="21"/>
        <v>16920.75</v>
      </c>
      <c r="T73" s="3">
        <v>513.487566403316</v>
      </c>
      <c r="U73" s="3">
        <f t="shared" si="22"/>
        <v>513.487566403316</v>
      </c>
      <c r="V73" s="4">
        <f t="shared" si="23"/>
        <v>72145.0030796659</v>
      </c>
      <c r="W73" s="6">
        <f>Q73/(constants!$B$1*constants!$B$2*(110/250)*AVERAGE(0.8,1)*1.5)</f>
        <v>2.59245688643178</v>
      </c>
      <c r="X73" s="7">
        <v>0.730010602519439</v>
      </c>
      <c r="Y73" s="3">
        <f t="shared" si="24"/>
        <v>466.806682197646</v>
      </c>
      <c r="Z73" s="5">
        <v>1.1</v>
      </c>
      <c r="AA73" s="5">
        <v>1</v>
      </c>
      <c r="AB73" s="3">
        <f t="shared" si="25"/>
        <v>513.48735041741</v>
      </c>
      <c r="AC73" t="str">
        <f t="shared" si="26"/>
        <v>https://wiki.52poke.com/wiki/盖诺赛克特</v>
      </c>
      <c r="AD73" s="2">
        <f t="shared" si="27"/>
        <v>4.66499114599176e-8</v>
      </c>
      <c r="AE73" t="str">
        <f>IF(ISNUMBER(SEARCH(AE$1,$D73)),"T","")</f>
        <v/>
      </c>
      <c r="AF73" t="str">
        <f>IF(ISNUMBER(SEARCH(AF$1,$D73)),"T","")</f>
        <v/>
      </c>
      <c r="AG73" t="str">
        <f>IF(ISNUMBER(SEARCH(AG$1,$D73)),"T","")</f>
        <v/>
      </c>
      <c r="AH73" t="str">
        <f>IF(ISNUMBER(SEARCH(AH$1,$D73)),"T","")</f>
        <v/>
      </c>
      <c r="AI73" t="str">
        <f>IF(ISNUMBER(SEARCH(AI$1,$D73)),"T","")</f>
        <v/>
      </c>
      <c r="AJ73" t="str">
        <f>IF(ISNUMBER(SEARCH(AJ$1,$D73)),"T","")</f>
        <v/>
      </c>
      <c r="AK73" t="str">
        <f>IF(ISNUMBER(SEARCH(AK$1,$D73)),"T","")</f>
        <v/>
      </c>
      <c r="AL73" t="str">
        <f>IF(ISNUMBER(SEARCH(AL$1,$D73)),"T","")</f>
        <v/>
      </c>
      <c r="AM73" t="str">
        <f>IF(ISNUMBER(SEARCH(AM$1,$D73)),"T","")</f>
        <v/>
      </c>
      <c r="AN73" t="str">
        <f>IF(ISNUMBER(SEARCH(AN$1,$D73)),"T","")</f>
        <v/>
      </c>
      <c r="AO73" t="str">
        <f>IF(ISNUMBER(SEARCH(AO$1,$D73)),"T","")</f>
        <v/>
      </c>
      <c r="AP73" t="str">
        <f>IF(ISNUMBER(SEARCH(AP$1,$D73)),"T","")</f>
        <v>T</v>
      </c>
      <c r="AQ73" t="str">
        <f>IF(ISNUMBER(SEARCH(AQ$1,$D73)),"T","")</f>
        <v/>
      </c>
      <c r="AR73" t="str">
        <f>IF(ISNUMBER(SEARCH(AR$1,$D73)),"T","")</f>
        <v/>
      </c>
      <c r="AS73" t="str">
        <f>IF(ISNUMBER(SEARCH(AS$1,$D73)),"T","")</f>
        <v/>
      </c>
      <c r="AT73" t="str">
        <f>IF(ISNUMBER(SEARCH(AT$1,$D73)),"T","")</f>
        <v/>
      </c>
      <c r="AU73" t="str">
        <f>IF(ISNUMBER(SEARCH(AU$1,$D73)),"T","")</f>
        <v>T</v>
      </c>
      <c r="AV73" t="str">
        <f>IF(ISNUMBER(SEARCH(AV$1,$D73)),"T","")</f>
        <v/>
      </c>
    </row>
    <row r="74" spans="1:48">
      <c r="A74">
        <v>979</v>
      </c>
      <c r="B74" t="s">
        <v>251</v>
      </c>
      <c r="C74" t="s">
        <v>252</v>
      </c>
      <c r="D74" t="s">
        <v>189</v>
      </c>
      <c r="E74">
        <v>9</v>
      </c>
      <c r="F74">
        <v>110</v>
      </c>
      <c r="G74">
        <v>115</v>
      </c>
      <c r="H74">
        <v>80</v>
      </c>
      <c r="I74">
        <v>50</v>
      </c>
      <c r="J74">
        <v>90</v>
      </c>
      <c r="K74">
        <v>90</v>
      </c>
      <c r="L74">
        <f t="shared" si="14"/>
        <v>115</v>
      </c>
      <c r="M74">
        <f t="shared" si="15"/>
        <v>80</v>
      </c>
      <c r="N74" s="3">
        <f t="shared" si="16"/>
        <v>185.5</v>
      </c>
      <c r="O74" s="3">
        <f t="shared" si="17"/>
        <v>135.5</v>
      </c>
      <c r="P74" s="3">
        <f t="shared" si="18"/>
        <v>100.5</v>
      </c>
      <c r="Q74" s="3">
        <f t="shared" si="19"/>
        <v>18642.75</v>
      </c>
      <c r="R74" s="3">
        <f t="shared" si="20"/>
        <v>18642.75</v>
      </c>
      <c r="S74" s="3">
        <f t="shared" si="21"/>
        <v>20497.75</v>
      </c>
      <c r="T74" s="3">
        <v>512.389278666334</v>
      </c>
      <c r="U74" s="3">
        <f t="shared" si="22"/>
        <v>512.389278666334</v>
      </c>
      <c r="V74" s="4">
        <f t="shared" si="23"/>
        <v>69428.7472592883</v>
      </c>
      <c r="W74" s="6">
        <f>Q74/(constants!$B$1*constants!$B$2*(110/250)*AVERAGE(0.8,1)*1.5)</f>
        <v>2.85628743522161</v>
      </c>
      <c r="X74" s="7">
        <v>0.581411653462837</v>
      </c>
      <c r="Y74" s="3">
        <f t="shared" si="24"/>
        <v>465.808226516742</v>
      </c>
      <c r="Z74" s="5">
        <v>1.1</v>
      </c>
      <c r="AA74" s="5">
        <v>1</v>
      </c>
      <c r="AB74" s="3">
        <f t="shared" si="25"/>
        <v>512.389049168416</v>
      </c>
      <c r="AC74" t="str">
        <f t="shared" si="26"/>
        <v>https://wiki.52poke.com/wiki/弃世猴</v>
      </c>
      <c r="AD74" s="2">
        <f t="shared" si="27"/>
        <v>5.2669294255132e-8</v>
      </c>
      <c r="AE74" t="str">
        <f>IF(ISNUMBER(SEARCH(AE$1,$D74)),"T","")</f>
        <v/>
      </c>
      <c r="AF74" t="str">
        <f>IF(ISNUMBER(SEARCH(AF$1,$D74)),"T","")</f>
        <v/>
      </c>
      <c r="AG74" t="str">
        <f>IF(ISNUMBER(SEARCH(AG$1,$D74)),"T","")</f>
        <v/>
      </c>
      <c r="AH74" t="str">
        <f>IF(ISNUMBER(SEARCH(AH$1,$D74)),"T","")</f>
        <v/>
      </c>
      <c r="AI74" t="str">
        <f>IF(ISNUMBER(SEARCH(AI$1,$D74)),"T","")</f>
        <v/>
      </c>
      <c r="AJ74" t="str">
        <f>IF(ISNUMBER(SEARCH(AJ$1,$D74)),"T","")</f>
        <v/>
      </c>
      <c r="AK74" t="str">
        <f>IF(ISNUMBER(SEARCH(AK$1,$D74)),"T","")</f>
        <v>T</v>
      </c>
      <c r="AL74" t="str">
        <f>IF(ISNUMBER(SEARCH(AL$1,$D74)),"T","")</f>
        <v/>
      </c>
      <c r="AM74" t="str">
        <f>IF(ISNUMBER(SEARCH(AM$1,$D74)),"T","")</f>
        <v/>
      </c>
      <c r="AN74" t="str">
        <f>IF(ISNUMBER(SEARCH(AN$1,$D74)),"T","")</f>
        <v/>
      </c>
      <c r="AO74" t="str">
        <f>IF(ISNUMBER(SEARCH(AO$1,$D74)),"T","")</f>
        <v/>
      </c>
      <c r="AP74" t="str">
        <f>IF(ISNUMBER(SEARCH(AP$1,$D74)),"T","")</f>
        <v/>
      </c>
      <c r="AQ74" t="str">
        <f>IF(ISNUMBER(SEARCH(AQ$1,$D74)),"T","")</f>
        <v/>
      </c>
      <c r="AR74" t="str">
        <f>IF(ISNUMBER(SEARCH(AR$1,$D74)),"T","")</f>
        <v>T</v>
      </c>
      <c r="AS74" t="str">
        <f>IF(ISNUMBER(SEARCH(AS$1,$D74)),"T","")</f>
        <v/>
      </c>
      <c r="AT74" t="str">
        <f>IF(ISNUMBER(SEARCH(AT$1,$D74)),"T","")</f>
        <v/>
      </c>
      <c r="AU74" t="str">
        <f>IF(ISNUMBER(SEARCH(AU$1,$D74)),"T","")</f>
        <v/>
      </c>
      <c r="AV74" t="str">
        <f>IF(ISNUMBER(SEARCH(AV$1,$D74)),"T","")</f>
        <v/>
      </c>
    </row>
    <row r="75" spans="1:48">
      <c r="A75">
        <v>468</v>
      </c>
      <c r="B75" t="s">
        <v>253</v>
      </c>
      <c r="C75" t="s">
        <v>254</v>
      </c>
      <c r="D75" t="s">
        <v>255</v>
      </c>
      <c r="E75">
        <v>4</v>
      </c>
      <c r="F75">
        <v>85</v>
      </c>
      <c r="G75">
        <v>50</v>
      </c>
      <c r="H75">
        <v>95</v>
      </c>
      <c r="I75">
        <v>120</v>
      </c>
      <c r="J75">
        <v>115</v>
      </c>
      <c r="K75">
        <v>80</v>
      </c>
      <c r="L75">
        <f t="shared" si="14"/>
        <v>120</v>
      </c>
      <c r="M75">
        <f t="shared" si="15"/>
        <v>95</v>
      </c>
      <c r="N75" s="3">
        <f t="shared" si="16"/>
        <v>160.5</v>
      </c>
      <c r="O75" s="3">
        <f t="shared" si="17"/>
        <v>140.5</v>
      </c>
      <c r="P75" s="3">
        <f t="shared" si="18"/>
        <v>115.5</v>
      </c>
      <c r="Q75" s="3">
        <f t="shared" si="19"/>
        <v>18537.75</v>
      </c>
      <c r="R75" s="3">
        <f t="shared" si="20"/>
        <v>18537.75</v>
      </c>
      <c r="S75" s="3">
        <f t="shared" si="21"/>
        <v>21747.75</v>
      </c>
      <c r="T75" s="3">
        <v>512.293876037002</v>
      </c>
      <c r="U75" s="3">
        <f t="shared" si="22"/>
        <v>512.293876037002</v>
      </c>
      <c r="V75" s="4">
        <f t="shared" si="23"/>
        <v>71977.2895831988</v>
      </c>
      <c r="W75" s="6">
        <f>Q75/(constants!$B$1*constants!$B$2*(110/250)*AVERAGE(0.8,1)*1.5)</f>
        <v>2.84020020663686</v>
      </c>
      <c r="X75" s="7">
        <v>0.474543497088825</v>
      </c>
      <c r="Y75" s="3">
        <f t="shared" si="24"/>
        <v>465.721490373459</v>
      </c>
      <c r="Z75" s="5">
        <v>1.1</v>
      </c>
      <c r="AA75" s="5">
        <v>1</v>
      </c>
      <c r="AB75" s="3">
        <f t="shared" si="25"/>
        <v>512.293639410805</v>
      </c>
      <c r="AC75" t="str">
        <f t="shared" si="26"/>
        <v>https://wiki.52poke.com/wiki/波克基斯</v>
      </c>
      <c r="AD75" s="2">
        <f t="shared" si="27"/>
        <v>5.59919572517714e-8</v>
      </c>
      <c r="AE75" t="str">
        <f>IF(ISNUMBER(SEARCH(AE$1,$D75)),"T","")</f>
        <v/>
      </c>
      <c r="AF75" t="str">
        <f>IF(ISNUMBER(SEARCH(AF$1,$D75)),"T","")</f>
        <v/>
      </c>
      <c r="AG75" t="str">
        <f>IF(ISNUMBER(SEARCH(AG$1,$D75)),"T","")</f>
        <v/>
      </c>
      <c r="AH75" t="str">
        <f>IF(ISNUMBER(SEARCH(AH$1,$D75)),"T","")</f>
        <v/>
      </c>
      <c r="AI75" t="str">
        <f>IF(ISNUMBER(SEARCH(AI$1,$D75)),"T","")</f>
        <v/>
      </c>
      <c r="AJ75" t="str">
        <f>IF(ISNUMBER(SEARCH(AJ$1,$D75)),"T","")</f>
        <v/>
      </c>
      <c r="AK75" t="str">
        <f>IF(ISNUMBER(SEARCH(AK$1,$D75)),"T","")</f>
        <v/>
      </c>
      <c r="AL75" t="str">
        <f>IF(ISNUMBER(SEARCH(AL$1,$D75)),"T","")</f>
        <v/>
      </c>
      <c r="AM75" t="str">
        <f>IF(ISNUMBER(SEARCH(AM$1,$D75)),"T","")</f>
        <v/>
      </c>
      <c r="AN75" t="str">
        <f>IF(ISNUMBER(SEARCH(AN$1,$D75)),"T","")</f>
        <v>T</v>
      </c>
      <c r="AO75" t="str">
        <f>IF(ISNUMBER(SEARCH(AO$1,$D75)),"T","")</f>
        <v/>
      </c>
      <c r="AP75" t="str">
        <f>IF(ISNUMBER(SEARCH(AP$1,$D75)),"T","")</f>
        <v/>
      </c>
      <c r="AQ75" t="str">
        <f>IF(ISNUMBER(SEARCH(AQ$1,$D75)),"T","")</f>
        <v/>
      </c>
      <c r="AR75" t="str">
        <f>IF(ISNUMBER(SEARCH(AR$1,$D75)),"T","")</f>
        <v/>
      </c>
      <c r="AS75" t="str">
        <f>IF(ISNUMBER(SEARCH(AS$1,$D75)),"T","")</f>
        <v/>
      </c>
      <c r="AT75" t="str">
        <f>IF(ISNUMBER(SEARCH(AT$1,$D75)),"T","")</f>
        <v/>
      </c>
      <c r="AU75" t="str">
        <f>IF(ISNUMBER(SEARCH(AU$1,$D75)),"T","")</f>
        <v/>
      </c>
      <c r="AV75" t="str">
        <f>IF(ISNUMBER(SEARCH(AV$1,$D75)),"T","")</f>
        <v>T</v>
      </c>
    </row>
    <row r="76" spans="1:48">
      <c r="A76">
        <v>983</v>
      </c>
      <c r="B76" t="s">
        <v>256</v>
      </c>
      <c r="C76" t="s">
        <v>257</v>
      </c>
      <c r="D76" t="s">
        <v>258</v>
      </c>
      <c r="E76">
        <v>9</v>
      </c>
      <c r="F76">
        <v>100</v>
      </c>
      <c r="G76">
        <v>135</v>
      </c>
      <c r="H76">
        <v>120</v>
      </c>
      <c r="I76">
        <v>60</v>
      </c>
      <c r="J76">
        <v>85</v>
      </c>
      <c r="K76">
        <v>50</v>
      </c>
      <c r="L76">
        <f t="shared" si="14"/>
        <v>135</v>
      </c>
      <c r="M76">
        <f t="shared" si="15"/>
        <v>85</v>
      </c>
      <c r="N76" s="3">
        <f t="shared" si="16"/>
        <v>175.5</v>
      </c>
      <c r="O76" s="3">
        <f t="shared" si="17"/>
        <v>155.5</v>
      </c>
      <c r="P76" s="3">
        <f t="shared" si="18"/>
        <v>105.5</v>
      </c>
      <c r="Q76" s="3">
        <f t="shared" si="19"/>
        <v>18515.25</v>
      </c>
      <c r="R76" s="3">
        <f t="shared" si="20"/>
        <v>24657.75</v>
      </c>
      <c r="S76" s="3">
        <f t="shared" si="21"/>
        <v>18515.25</v>
      </c>
      <c r="T76" s="3">
        <v>509.995456502126</v>
      </c>
      <c r="U76" s="3">
        <f t="shared" si="22"/>
        <v>509.995456502126</v>
      </c>
      <c r="V76" s="4">
        <f t="shared" si="23"/>
        <v>79304.2934860806</v>
      </c>
      <c r="W76" s="6">
        <f>Q76/(constants!$B$1*constants!$B$2*(110/250)*AVERAGE(0.8,1)*1.5)</f>
        <v>2.8367529433687</v>
      </c>
      <c r="X76" s="7">
        <v>0.144803297094383</v>
      </c>
      <c r="Y76" s="3">
        <f t="shared" si="24"/>
        <v>463.631995392009</v>
      </c>
      <c r="Z76" s="5">
        <v>1.1</v>
      </c>
      <c r="AA76" s="5">
        <v>1</v>
      </c>
      <c r="AB76" s="3">
        <f t="shared" si="25"/>
        <v>509.99519493121</v>
      </c>
      <c r="AC76" t="str">
        <f t="shared" si="26"/>
        <v>https://wiki.52poke.com/wiki/仆刀将军</v>
      </c>
      <c r="AD76" s="2">
        <f t="shared" si="27"/>
        <v>6.84193438865307e-8</v>
      </c>
      <c r="AE76" t="str">
        <f>IF(ISNUMBER(SEARCH(AE$1,$D76)),"T","")</f>
        <v/>
      </c>
      <c r="AF76" t="str">
        <f>IF(ISNUMBER(SEARCH(AF$1,$D76)),"T","")</f>
        <v/>
      </c>
      <c r="AG76" t="str">
        <f>IF(ISNUMBER(SEARCH(AG$1,$D76)),"T","")</f>
        <v/>
      </c>
      <c r="AH76" t="str">
        <f>IF(ISNUMBER(SEARCH(AH$1,$D76)),"T","")</f>
        <v/>
      </c>
      <c r="AI76" t="str">
        <f>IF(ISNUMBER(SEARCH(AI$1,$D76)),"T","")</f>
        <v/>
      </c>
      <c r="AJ76" t="str">
        <f>IF(ISNUMBER(SEARCH(AJ$1,$D76)),"T","")</f>
        <v/>
      </c>
      <c r="AK76" t="str">
        <f>IF(ISNUMBER(SEARCH(AK$1,$D76)),"T","")</f>
        <v/>
      </c>
      <c r="AL76" t="str">
        <f>IF(ISNUMBER(SEARCH(AL$1,$D76)),"T","")</f>
        <v/>
      </c>
      <c r="AM76" t="str">
        <f>IF(ISNUMBER(SEARCH(AM$1,$D76)),"T","")</f>
        <v/>
      </c>
      <c r="AN76" t="str">
        <f>IF(ISNUMBER(SEARCH(AN$1,$D76)),"T","")</f>
        <v/>
      </c>
      <c r="AO76" t="str">
        <f>IF(ISNUMBER(SEARCH(AO$1,$D76)),"T","")</f>
        <v/>
      </c>
      <c r="AP76" t="str">
        <f>IF(ISNUMBER(SEARCH(AP$1,$D76)),"T","")</f>
        <v/>
      </c>
      <c r="AQ76" t="str">
        <f>IF(ISNUMBER(SEARCH(AQ$1,$D76)),"T","")</f>
        <v/>
      </c>
      <c r="AR76" t="str">
        <f>IF(ISNUMBER(SEARCH(AR$1,$D76)),"T","")</f>
        <v/>
      </c>
      <c r="AS76" t="str">
        <f>IF(ISNUMBER(SEARCH(AS$1,$D76)),"T","")</f>
        <v/>
      </c>
      <c r="AT76" t="str">
        <f>IF(ISNUMBER(SEARCH(AT$1,$D76)),"T","")</f>
        <v>T</v>
      </c>
      <c r="AU76" t="str">
        <f>IF(ISNUMBER(SEARCH(AU$1,$D76)),"T","")</f>
        <v>T</v>
      </c>
      <c r="AV76" t="str">
        <f>IF(ISNUMBER(SEARCH(AV$1,$D76)),"T","")</f>
        <v/>
      </c>
    </row>
    <row r="77" spans="1:48">
      <c r="A77">
        <v>1014</v>
      </c>
      <c r="B77" t="s">
        <v>259</v>
      </c>
      <c r="C77" t="s">
        <v>260</v>
      </c>
      <c r="D77" t="s">
        <v>261</v>
      </c>
      <c r="E77">
        <v>9</v>
      </c>
      <c r="F77">
        <v>88</v>
      </c>
      <c r="G77">
        <v>128</v>
      </c>
      <c r="H77">
        <v>115</v>
      </c>
      <c r="I77">
        <v>58</v>
      </c>
      <c r="J77">
        <v>86</v>
      </c>
      <c r="K77">
        <v>80</v>
      </c>
      <c r="L77">
        <f t="shared" si="14"/>
        <v>128</v>
      </c>
      <c r="M77">
        <f t="shared" si="15"/>
        <v>86</v>
      </c>
      <c r="N77" s="3">
        <f t="shared" si="16"/>
        <v>163.5</v>
      </c>
      <c r="O77" s="3">
        <f t="shared" si="17"/>
        <v>148.5</v>
      </c>
      <c r="P77" s="3">
        <f t="shared" si="18"/>
        <v>106.5</v>
      </c>
      <c r="Q77" s="3">
        <f t="shared" si="19"/>
        <v>17412.75</v>
      </c>
      <c r="R77" s="3">
        <f t="shared" si="20"/>
        <v>22154.25</v>
      </c>
      <c r="S77" s="3">
        <f t="shared" si="21"/>
        <v>17412.75</v>
      </c>
      <c r="T77" s="3">
        <v>509.483002552008</v>
      </c>
      <c r="U77" s="3">
        <f t="shared" si="22"/>
        <v>509.483002552008</v>
      </c>
      <c r="V77" s="4">
        <f t="shared" si="23"/>
        <v>75658.2258789732</v>
      </c>
      <c r="W77" s="6">
        <f>Q77/(constants!$B$1*constants!$B$2*(110/250)*AVERAGE(0.8,1)*1.5)</f>
        <v>2.66783704322887</v>
      </c>
      <c r="X77" s="7">
        <v>0.45112694593685</v>
      </c>
      <c r="Y77" s="3">
        <f t="shared" si="24"/>
        <v>463.166152391109</v>
      </c>
      <c r="Z77" s="5">
        <v>1.1</v>
      </c>
      <c r="AA77" s="5">
        <v>1</v>
      </c>
      <c r="AB77" s="3">
        <f t="shared" si="25"/>
        <v>509.48276763022</v>
      </c>
      <c r="AC77" t="str">
        <f t="shared" si="26"/>
        <v>https://wiki.52poke.com/wiki/够赞狗</v>
      </c>
      <c r="AD77" s="2">
        <f t="shared" si="27"/>
        <v>5.51882462799393e-8</v>
      </c>
      <c r="AE77" t="str">
        <f>IF(ISNUMBER(SEARCH(AE$1,$D77)),"T","")</f>
        <v/>
      </c>
      <c r="AF77" t="str">
        <f>IF(ISNUMBER(SEARCH(AF$1,$D77)),"T","")</f>
        <v/>
      </c>
      <c r="AG77" t="str">
        <f>IF(ISNUMBER(SEARCH(AG$1,$D77)),"T","")</f>
        <v/>
      </c>
      <c r="AH77" t="str">
        <f>IF(ISNUMBER(SEARCH(AH$1,$D77)),"T","")</f>
        <v/>
      </c>
      <c r="AI77" t="str">
        <f>IF(ISNUMBER(SEARCH(AI$1,$D77)),"T","")</f>
        <v/>
      </c>
      <c r="AJ77" t="str">
        <f>IF(ISNUMBER(SEARCH(AJ$1,$D77)),"T","")</f>
        <v/>
      </c>
      <c r="AK77" t="str">
        <f>IF(ISNUMBER(SEARCH(AK$1,$D77)),"T","")</f>
        <v>T</v>
      </c>
      <c r="AL77" t="str">
        <f>IF(ISNUMBER(SEARCH(AL$1,$D77)),"T","")</f>
        <v>T</v>
      </c>
      <c r="AM77" t="str">
        <f>IF(ISNUMBER(SEARCH(AM$1,$D77)),"T","")</f>
        <v/>
      </c>
      <c r="AN77" t="str">
        <f>IF(ISNUMBER(SEARCH(AN$1,$D77)),"T","")</f>
        <v/>
      </c>
      <c r="AO77" t="str">
        <f>IF(ISNUMBER(SEARCH(AO$1,$D77)),"T","")</f>
        <v/>
      </c>
      <c r="AP77" t="str">
        <f>IF(ISNUMBER(SEARCH(AP$1,$D77)),"T","")</f>
        <v/>
      </c>
      <c r="AQ77" t="str">
        <f>IF(ISNUMBER(SEARCH(AQ$1,$D77)),"T","")</f>
        <v/>
      </c>
      <c r="AR77" t="str">
        <f>IF(ISNUMBER(SEARCH(AR$1,$D77)),"T","")</f>
        <v/>
      </c>
      <c r="AS77" t="str">
        <f>IF(ISNUMBER(SEARCH(AS$1,$D77)),"T","")</f>
        <v/>
      </c>
      <c r="AT77" t="str">
        <f>IF(ISNUMBER(SEARCH(AT$1,$D77)),"T","")</f>
        <v/>
      </c>
      <c r="AU77" t="str">
        <f>IF(ISNUMBER(SEARCH(AU$1,$D77)),"T","")</f>
        <v/>
      </c>
      <c r="AV77" t="str">
        <f>IF(ISNUMBER(SEARCH(AV$1,$D77)),"T","")</f>
        <v/>
      </c>
    </row>
    <row r="78" spans="1:48">
      <c r="A78">
        <v>245</v>
      </c>
      <c r="B78" t="s">
        <v>262</v>
      </c>
      <c r="C78" t="s">
        <v>263</v>
      </c>
      <c r="D78" t="s">
        <v>52</v>
      </c>
      <c r="E78">
        <v>2</v>
      </c>
      <c r="F78">
        <v>100</v>
      </c>
      <c r="G78">
        <v>75</v>
      </c>
      <c r="H78">
        <v>115</v>
      </c>
      <c r="I78">
        <v>90</v>
      </c>
      <c r="J78">
        <v>115</v>
      </c>
      <c r="K78">
        <v>85</v>
      </c>
      <c r="L78">
        <f t="shared" si="14"/>
        <v>90</v>
      </c>
      <c r="M78">
        <f t="shared" si="15"/>
        <v>115</v>
      </c>
      <c r="N78" s="3">
        <f t="shared" si="16"/>
        <v>175.5</v>
      </c>
      <c r="O78" s="3">
        <f t="shared" si="17"/>
        <v>110.5</v>
      </c>
      <c r="P78" s="3">
        <f t="shared" si="18"/>
        <v>135.5</v>
      </c>
      <c r="Q78" s="3">
        <f t="shared" si="19"/>
        <v>23780.25</v>
      </c>
      <c r="R78" s="3">
        <f t="shared" si="20"/>
        <v>23780.25</v>
      </c>
      <c r="S78" s="3">
        <f t="shared" si="21"/>
        <v>23780.25</v>
      </c>
      <c r="T78" s="3">
        <v>509.471080102647</v>
      </c>
      <c r="U78" s="3">
        <f t="shared" si="22"/>
        <v>509.471080102647</v>
      </c>
      <c r="V78" s="4">
        <f t="shared" si="23"/>
        <v>56296.5543513425</v>
      </c>
      <c r="W78" s="6">
        <f>Q78/(constants!$B$1*constants!$B$2*(110/250)*AVERAGE(0.8,1)*1.5)</f>
        <v>3.64341254811809</v>
      </c>
      <c r="X78" s="7">
        <v>0.548038224173157</v>
      </c>
      <c r="Y78" s="3">
        <f t="shared" si="24"/>
        <v>463.155310338183</v>
      </c>
      <c r="Z78" s="5">
        <v>1.1</v>
      </c>
      <c r="AA78" s="5">
        <v>1</v>
      </c>
      <c r="AB78" s="3">
        <f t="shared" si="25"/>
        <v>509.470841372002</v>
      </c>
      <c r="AC78" t="str">
        <f t="shared" si="26"/>
        <v>https://wiki.52poke.com/wiki/水君</v>
      </c>
      <c r="AD78" s="2">
        <f t="shared" si="27"/>
        <v>5.69923210427789e-8</v>
      </c>
      <c r="AE78" t="str">
        <f>IF(ISNUMBER(SEARCH(AE$1,$D78)),"T","")</f>
        <v/>
      </c>
      <c r="AF78" t="str">
        <f>IF(ISNUMBER(SEARCH(AF$1,$D78)),"T","")</f>
        <v/>
      </c>
      <c r="AG78" t="str">
        <f>IF(ISNUMBER(SEARCH(AG$1,$D78)),"T","")</f>
        <v>T</v>
      </c>
      <c r="AH78" t="str">
        <f>IF(ISNUMBER(SEARCH(AH$1,$D78)),"T","")</f>
        <v/>
      </c>
      <c r="AI78" t="str">
        <f>IF(ISNUMBER(SEARCH(AI$1,$D78)),"T","")</f>
        <v/>
      </c>
      <c r="AJ78" t="str">
        <f>IF(ISNUMBER(SEARCH(AJ$1,$D78)),"T","")</f>
        <v/>
      </c>
      <c r="AK78" t="str">
        <f>IF(ISNUMBER(SEARCH(AK$1,$D78)),"T","")</f>
        <v/>
      </c>
      <c r="AL78" t="str">
        <f>IF(ISNUMBER(SEARCH(AL$1,$D78)),"T","")</f>
        <v/>
      </c>
      <c r="AM78" t="str">
        <f>IF(ISNUMBER(SEARCH(AM$1,$D78)),"T","")</f>
        <v/>
      </c>
      <c r="AN78" t="str">
        <f>IF(ISNUMBER(SEARCH(AN$1,$D78)),"T","")</f>
        <v/>
      </c>
      <c r="AO78" t="str">
        <f>IF(ISNUMBER(SEARCH(AO$1,$D78)),"T","")</f>
        <v/>
      </c>
      <c r="AP78" t="str">
        <f>IF(ISNUMBER(SEARCH(AP$1,$D78)),"T","")</f>
        <v/>
      </c>
      <c r="AQ78" t="str">
        <f>IF(ISNUMBER(SEARCH(AQ$1,$D78)),"T","")</f>
        <v/>
      </c>
      <c r="AR78" t="str">
        <f>IF(ISNUMBER(SEARCH(AR$1,$D78)),"T","")</f>
        <v/>
      </c>
      <c r="AS78" t="str">
        <f>IF(ISNUMBER(SEARCH(AS$1,$D78)),"T","")</f>
        <v/>
      </c>
      <c r="AT78" t="str">
        <f>IF(ISNUMBER(SEARCH(AT$1,$D78)),"T","")</f>
        <v/>
      </c>
      <c r="AU78" t="str">
        <f>IF(ISNUMBER(SEARCH(AU$1,$D78)),"T","")</f>
        <v/>
      </c>
      <c r="AV78" t="str">
        <f>IF(ISNUMBER(SEARCH(AV$1,$D78)),"T","")</f>
        <v/>
      </c>
    </row>
    <row r="79" spans="1:48">
      <c r="A79">
        <v>809</v>
      </c>
      <c r="B79" t="s">
        <v>264</v>
      </c>
      <c r="C79" t="s">
        <v>265</v>
      </c>
      <c r="D79" t="s">
        <v>266</v>
      </c>
      <c r="E79">
        <v>7</v>
      </c>
      <c r="F79">
        <v>135</v>
      </c>
      <c r="G79">
        <v>143</v>
      </c>
      <c r="H79">
        <v>143</v>
      </c>
      <c r="I79">
        <v>80</v>
      </c>
      <c r="J79">
        <v>65</v>
      </c>
      <c r="K79">
        <v>34</v>
      </c>
      <c r="L79">
        <f t="shared" si="14"/>
        <v>143</v>
      </c>
      <c r="M79">
        <f t="shared" si="15"/>
        <v>65</v>
      </c>
      <c r="N79" s="3">
        <f t="shared" si="16"/>
        <v>210.5</v>
      </c>
      <c r="O79" s="3">
        <f t="shared" si="17"/>
        <v>163.5</v>
      </c>
      <c r="P79" s="3">
        <f t="shared" si="18"/>
        <v>85.5</v>
      </c>
      <c r="Q79" s="3">
        <f t="shared" si="19"/>
        <v>17997.75</v>
      </c>
      <c r="R79" s="3">
        <f t="shared" si="20"/>
        <v>34416.75</v>
      </c>
      <c r="S79" s="3">
        <f t="shared" si="21"/>
        <v>17997.75</v>
      </c>
      <c r="T79" s="3">
        <v>505.35700808224</v>
      </c>
      <c r="U79" s="3">
        <f t="shared" si="22"/>
        <v>505.35700808224</v>
      </c>
      <c r="V79" s="4">
        <f t="shared" si="23"/>
        <v>82625.8708214462</v>
      </c>
      <c r="W79" s="6">
        <f>Q79/(constants!$B$1*constants!$B$2*(110/250)*AVERAGE(0.8,1)*1.5)</f>
        <v>2.75746588820102</v>
      </c>
      <c r="X79" s="7">
        <v>0.0524131262071624</v>
      </c>
      <c r="Y79" s="3">
        <f t="shared" si="24"/>
        <v>459.415218855739</v>
      </c>
      <c r="Z79" s="5">
        <v>1.1</v>
      </c>
      <c r="AA79" s="5">
        <v>1</v>
      </c>
      <c r="AB79" s="3">
        <f t="shared" si="25"/>
        <v>505.356740741312</v>
      </c>
      <c r="AC79" t="str">
        <f t="shared" si="26"/>
        <v>https://wiki.52poke.com/wiki/美录梅塔</v>
      </c>
      <c r="AD79" s="2">
        <f t="shared" si="27"/>
        <v>7.14711715206108e-8</v>
      </c>
      <c r="AE79" t="str">
        <f>IF(ISNUMBER(SEARCH(AE$1,$D79)),"T","")</f>
        <v/>
      </c>
      <c r="AF79" t="str">
        <f>IF(ISNUMBER(SEARCH(AF$1,$D79)),"T","")</f>
        <v/>
      </c>
      <c r="AG79" t="str">
        <f>IF(ISNUMBER(SEARCH(AG$1,$D79)),"T","")</f>
        <v/>
      </c>
      <c r="AH79" t="str">
        <f>IF(ISNUMBER(SEARCH(AH$1,$D79)),"T","")</f>
        <v/>
      </c>
      <c r="AI79" t="str">
        <f>IF(ISNUMBER(SEARCH(AI$1,$D79)),"T","")</f>
        <v/>
      </c>
      <c r="AJ79" t="str">
        <f>IF(ISNUMBER(SEARCH(AJ$1,$D79)),"T","")</f>
        <v/>
      </c>
      <c r="AK79" t="str">
        <f>IF(ISNUMBER(SEARCH(AK$1,$D79)),"T","")</f>
        <v/>
      </c>
      <c r="AL79" t="str">
        <f>IF(ISNUMBER(SEARCH(AL$1,$D79)),"T","")</f>
        <v/>
      </c>
      <c r="AM79" t="str">
        <f>IF(ISNUMBER(SEARCH(AM$1,$D79)),"T","")</f>
        <v/>
      </c>
      <c r="AN79" t="str">
        <f>IF(ISNUMBER(SEARCH(AN$1,$D79)),"T","")</f>
        <v/>
      </c>
      <c r="AO79" t="str">
        <f>IF(ISNUMBER(SEARCH(AO$1,$D79)),"T","")</f>
        <v/>
      </c>
      <c r="AP79" t="str">
        <f>IF(ISNUMBER(SEARCH(AP$1,$D79)),"T","")</f>
        <v/>
      </c>
      <c r="AQ79" t="str">
        <f>IF(ISNUMBER(SEARCH(AQ$1,$D79)),"T","")</f>
        <v/>
      </c>
      <c r="AR79" t="str">
        <f>IF(ISNUMBER(SEARCH(AR$1,$D79)),"T","")</f>
        <v/>
      </c>
      <c r="AS79" t="str">
        <f>IF(ISNUMBER(SEARCH(AS$1,$D79)),"T","")</f>
        <v/>
      </c>
      <c r="AT79" t="str">
        <f>IF(ISNUMBER(SEARCH(AT$1,$D79)),"T","")</f>
        <v/>
      </c>
      <c r="AU79" t="str">
        <f>IF(ISNUMBER(SEARCH(AU$1,$D79)),"T","")</f>
        <v>T</v>
      </c>
      <c r="AV79" t="str">
        <f>IF(ISNUMBER(SEARCH(AV$1,$D79)),"T","")</f>
        <v/>
      </c>
    </row>
    <row r="80" spans="1:48">
      <c r="A80">
        <v>988</v>
      </c>
      <c r="B80" t="s">
        <v>267</v>
      </c>
      <c r="C80" t="s">
        <v>268</v>
      </c>
      <c r="D80" t="s">
        <v>269</v>
      </c>
      <c r="E80">
        <v>9</v>
      </c>
      <c r="F80">
        <v>85</v>
      </c>
      <c r="G80">
        <v>135</v>
      </c>
      <c r="H80">
        <v>79</v>
      </c>
      <c r="I80">
        <v>85</v>
      </c>
      <c r="J80">
        <v>105</v>
      </c>
      <c r="K80">
        <v>81</v>
      </c>
      <c r="L80">
        <f t="shared" si="14"/>
        <v>135</v>
      </c>
      <c r="M80">
        <f t="shared" si="15"/>
        <v>79</v>
      </c>
      <c r="N80" s="3">
        <f t="shared" si="16"/>
        <v>160.5</v>
      </c>
      <c r="O80" s="3">
        <f t="shared" si="17"/>
        <v>155.5</v>
      </c>
      <c r="P80" s="3">
        <f t="shared" si="18"/>
        <v>99.5</v>
      </c>
      <c r="Q80" s="3">
        <f t="shared" si="19"/>
        <v>15969.75</v>
      </c>
      <c r="R80" s="3">
        <f t="shared" si="20"/>
        <v>15969.75</v>
      </c>
      <c r="S80" s="3">
        <f t="shared" si="21"/>
        <v>20142.75</v>
      </c>
      <c r="T80" s="3">
        <v>503.940123029213</v>
      </c>
      <c r="U80" s="3">
        <f t="shared" si="22"/>
        <v>503.940123029213</v>
      </c>
      <c r="V80" s="4">
        <f t="shared" si="23"/>
        <v>78362.6891310426</v>
      </c>
      <c r="W80" s="6">
        <f>Q80/(constants!$B$1*constants!$B$2*(110/250)*AVERAGE(0.8,1)*1.5)</f>
        <v>2.44675255896422</v>
      </c>
      <c r="X80" s="7">
        <v>0.499402936033719</v>
      </c>
      <c r="Y80" s="3">
        <f t="shared" si="24"/>
        <v>458.12717947218</v>
      </c>
      <c r="Z80" s="5">
        <v>1.1</v>
      </c>
      <c r="AA80" s="5">
        <v>1</v>
      </c>
      <c r="AB80" s="3">
        <f t="shared" si="25"/>
        <v>503.939897419398</v>
      </c>
      <c r="AC80" t="str">
        <f t="shared" si="26"/>
        <v>https://wiki.52poke.com/wiki/爬地翅</v>
      </c>
      <c r="AD80" s="2">
        <f t="shared" si="27"/>
        <v>5.08997887544695e-8</v>
      </c>
      <c r="AE80" t="str">
        <f>IF(ISNUMBER(SEARCH(AE$1,$D80)),"T","")</f>
        <v/>
      </c>
      <c r="AF80" t="str">
        <f>IF(ISNUMBER(SEARCH(AF$1,$D80)),"T","")</f>
        <v/>
      </c>
      <c r="AG80" t="str">
        <f>IF(ISNUMBER(SEARCH(AG$1,$D80)),"T","")</f>
        <v/>
      </c>
      <c r="AH80" t="str">
        <f>IF(ISNUMBER(SEARCH(AH$1,$D80)),"T","")</f>
        <v/>
      </c>
      <c r="AI80" t="str">
        <f>IF(ISNUMBER(SEARCH(AI$1,$D80)),"T","")</f>
        <v/>
      </c>
      <c r="AJ80" t="str">
        <f>IF(ISNUMBER(SEARCH(AJ$1,$D80)),"T","")</f>
        <v/>
      </c>
      <c r="AK80" t="str">
        <f>IF(ISNUMBER(SEARCH(AK$1,$D80)),"T","")</f>
        <v>T</v>
      </c>
      <c r="AL80" t="str">
        <f>IF(ISNUMBER(SEARCH(AL$1,$D80)),"T","")</f>
        <v/>
      </c>
      <c r="AM80" t="str">
        <f>IF(ISNUMBER(SEARCH(AM$1,$D80)),"T","")</f>
        <v/>
      </c>
      <c r="AN80" t="str">
        <f>IF(ISNUMBER(SEARCH(AN$1,$D80)),"T","")</f>
        <v/>
      </c>
      <c r="AO80" t="str">
        <f>IF(ISNUMBER(SEARCH(AO$1,$D80)),"T","")</f>
        <v/>
      </c>
      <c r="AP80" t="str">
        <f>IF(ISNUMBER(SEARCH(AP$1,$D80)),"T","")</f>
        <v>T</v>
      </c>
      <c r="AQ80" t="str">
        <f>IF(ISNUMBER(SEARCH(AQ$1,$D80)),"T","")</f>
        <v/>
      </c>
      <c r="AR80" t="str">
        <f>IF(ISNUMBER(SEARCH(AR$1,$D80)),"T","")</f>
        <v/>
      </c>
      <c r="AS80" t="str">
        <f>IF(ISNUMBER(SEARCH(AS$1,$D80)),"T","")</f>
        <v/>
      </c>
      <c r="AT80" t="str">
        <f>IF(ISNUMBER(SEARCH(AT$1,$D80)),"T","")</f>
        <v/>
      </c>
      <c r="AU80" t="str">
        <f>IF(ISNUMBER(SEARCH(AU$1,$D80)),"T","")</f>
        <v/>
      </c>
      <c r="AV80" t="str">
        <f>IF(ISNUMBER(SEARCH(AV$1,$D80)),"T","")</f>
        <v/>
      </c>
    </row>
    <row r="81" spans="1:48">
      <c r="A81">
        <v>987</v>
      </c>
      <c r="B81" t="s">
        <v>270</v>
      </c>
      <c r="C81" t="s">
        <v>271</v>
      </c>
      <c r="D81" t="s">
        <v>272</v>
      </c>
      <c r="E81">
        <v>9</v>
      </c>
      <c r="F81">
        <v>55</v>
      </c>
      <c r="G81">
        <v>55</v>
      </c>
      <c r="H81">
        <v>55</v>
      </c>
      <c r="I81">
        <v>135</v>
      </c>
      <c r="J81">
        <v>135</v>
      </c>
      <c r="K81">
        <v>135</v>
      </c>
      <c r="L81">
        <f t="shared" si="14"/>
        <v>135</v>
      </c>
      <c r="M81">
        <f t="shared" si="15"/>
        <v>55</v>
      </c>
      <c r="N81" s="3">
        <f t="shared" si="16"/>
        <v>130.5</v>
      </c>
      <c r="O81" s="3">
        <f t="shared" si="17"/>
        <v>155.5</v>
      </c>
      <c r="P81" s="3">
        <f t="shared" si="18"/>
        <v>75.5</v>
      </c>
      <c r="Q81" s="3">
        <f t="shared" si="19"/>
        <v>9852.75</v>
      </c>
      <c r="R81" s="3">
        <f t="shared" si="20"/>
        <v>9852.75</v>
      </c>
      <c r="S81" s="3">
        <f t="shared" si="21"/>
        <v>20292.75</v>
      </c>
      <c r="T81" s="3">
        <v>502.61775586949</v>
      </c>
      <c r="U81" s="3">
        <f t="shared" si="22"/>
        <v>502.61775586949</v>
      </c>
      <c r="V81" s="4">
        <f t="shared" si="23"/>
        <v>78157.0610377057</v>
      </c>
      <c r="W81" s="6">
        <f>Q81/(constants!$B$1*constants!$B$2*(110/250)*AVERAGE(0.8,1)*1.5)</f>
        <v>1.50955658512718</v>
      </c>
      <c r="X81" s="7">
        <v>0.976803006110491</v>
      </c>
      <c r="Y81" s="3">
        <f t="shared" si="24"/>
        <v>386.628916437457</v>
      </c>
      <c r="Z81" s="5">
        <v>1.3</v>
      </c>
      <c r="AA81" s="5">
        <v>1</v>
      </c>
      <c r="AB81" s="3">
        <f t="shared" si="25"/>
        <v>502.617591368695</v>
      </c>
      <c r="AC81" t="str">
        <f t="shared" si="26"/>
        <v>https://wiki.52poke.com/wiki/振翼发</v>
      </c>
      <c r="AD81" s="2">
        <f t="shared" si="27"/>
        <v>2.70605117034804e-8</v>
      </c>
      <c r="AE81" t="str">
        <f>IF(ISNUMBER(SEARCH(AE$1,$D81)),"T","")</f>
        <v/>
      </c>
      <c r="AF81" t="str">
        <f>IF(ISNUMBER(SEARCH(AF$1,$D81)),"T","")</f>
        <v/>
      </c>
      <c r="AG81" t="str">
        <f>IF(ISNUMBER(SEARCH(AG$1,$D81)),"T","")</f>
        <v/>
      </c>
      <c r="AH81" t="str">
        <f>IF(ISNUMBER(SEARCH(AH$1,$D81)),"T","")</f>
        <v/>
      </c>
      <c r="AI81" t="str">
        <f>IF(ISNUMBER(SEARCH(AI$1,$D81)),"T","")</f>
        <v/>
      </c>
      <c r="AJ81" t="str">
        <f>IF(ISNUMBER(SEARCH(AJ$1,$D81)),"T","")</f>
        <v/>
      </c>
      <c r="AK81" t="str">
        <f>IF(ISNUMBER(SEARCH(AK$1,$D81)),"T","")</f>
        <v/>
      </c>
      <c r="AL81" t="str">
        <f>IF(ISNUMBER(SEARCH(AL$1,$D81)),"T","")</f>
        <v/>
      </c>
      <c r="AM81" t="str">
        <f>IF(ISNUMBER(SEARCH(AM$1,$D81)),"T","")</f>
        <v/>
      </c>
      <c r="AN81" t="str">
        <f>IF(ISNUMBER(SEARCH(AN$1,$D81)),"T","")</f>
        <v/>
      </c>
      <c r="AO81" t="str">
        <f>IF(ISNUMBER(SEARCH(AO$1,$D81)),"T","")</f>
        <v/>
      </c>
      <c r="AP81" t="str">
        <f>IF(ISNUMBER(SEARCH(AP$1,$D81)),"T","")</f>
        <v/>
      </c>
      <c r="AQ81" t="str">
        <f>IF(ISNUMBER(SEARCH(AQ$1,$D81)),"T","")</f>
        <v/>
      </c>
      <c r="AR81" t="str">
        <f>IF(ISNUMBER(SEARCH(AR$1,$D81)),"T","")</f>
        <v>T</v>
      </c>
      <c r="AS81" t="str">
        <f>IF(ISNUMBER(SEARCH(AS$1,$D81)),"T","")</f>
        <v/>
      </c>
      <c r="AT81" t="str">
        <f>IF(ISNUMBER(SEARCH(AT$1,$D81)),"T","")</f>
        <v/>
      </c>
      <c r="AU81" t="str">
        <f>IF(ISNUMBER(SEARCH(AU$1,$D81)),"T","")</f>
        <v/>
      </c>
      <c r="AV81" t="str">
        <f>IF(ISNUMBER(SEARCH(AV$1,$D81)),"T","")</f>
        <v>T</v>
      </c>
    </row>
    <row r="82" spans="1:48">
      <c r="A82">
        <v>289</v>
      </c>
      <c r="B82" t="s">
        <v>273</v>
      </c>
      <c r="C82" t="s">
        <v>274</v>
      </c>
      <c r="D82" t="s">
        <v>64</v>
      </c>
      <c r="E82">
        <v>3</v>
      </c>
      <c r="F82">
        <v>150</v>
      </c>
      <c r="G82">
        <v>160</v>
      </c>
      <c r="H82">
        <v>100</v>
      </c>
      <c r="I82">
        <v>95</v>
      </c>
      <c r="J82">
        <v>65</v>
      </c>
      <c r="K82">
        <v>100</v>
      </c>
      <c r="L82">
        <f t="shared" si="14"/>
        <v>160</v>
      </c>
      <c r="M82">
        <f t="shared" si="15"/>
        <v>65</v>
      </c>
      <c r="N82" s="3">
        <f t="shared" si="16"/>
        <v>225.5</v>
      </c>
      <c r="O82" s="3">
        <f t="shared" si="17"/>
        <v>180.5</v>
      </c>
      <c r="P82" s="3">
        <f t="shared" si="18"/>
        <v>85.5</v>
      </c>
      <c r="Q82" s="3">
        <f t="shared" si="19"/>
        <v>19280.25</v>
      </c>
      <c r="R82" s="3">
        <f t="shared" si="20"/>
        <v>27172.75</v>
      </c>
      <c r="S82" s="3">
        <f t="shared" si="21"/>
        <v>19280.25</v>
      </c>
      <c r="T82" s="3">
        <v>502.613090712726</v>
      </c>
      <c r="U82" s="3">
        <f t="shared" si="22"/>
        <v>502.613090712726</v>
      </c>
      <c r="V82" s="4">
        <f t="shared" si="23"/>
        <v>90721.662873647</v>
      </c>
      <c r="W82" s="6">
        <f>Q82/(constants!$B$1*constants!$B$2*(110/250)*AVERAGE(0.8,1)*1.5)</f>
        <v>2.95395989448613</v>
      </c>
      <c r="X82" s="7">
        <v>0.758785258924191</v>
      </c>
      <c r="Y82" s="3">
        <f t="shared" si="24"/>
        <v>670.150500190564</v>
      </c>
      <c r="Z82" s="5">
        <v>0.75</v>
      </c>
      <c r="AA82" s="5">
        <v>1</v>
      </c>
      <c r="AB82" s="3">
        <f t="shared" si="25"/>
        <v>502.612875142923</v>
      </c>
      <c r="AC82" t="str">
        <f t="shared" si="26"/>
        <v>https://wiki.52poke.com/wiki/请假王</v>
      </c>
      <c r="AD82" s="2">
        <f t="shared" si="27"/>
        <v>4.64703400896109e-8</v>
      </c>
      <c r="AE82" t="str">
        <f>IF(ISNUMBER(SEARCH(AE$1,$D82)),"T","")</f>
        <v>T</v>
      </c>
      <c r="AF82" t="str">
        <f>IF(ISNUMBER(SEARCH(AF$1,$D82)),"T","")</f>
        <v/>
      </c>
      <c r="AG82" t="str">
        <f>IF(ISNUMBER(SEARCH(AG$1,$D82)),"T","")</f>
        <v/>
      </c>
      <c r="AH82" t="str">
        <f>IF(ISNUMBER(SEARCH(AH$1,$D82)),"T","")</f>
        <v/>
      </c>
      <c r="AI82" t="str">
        <f>IF(ISNUMBER(SEARCH(AI$1,$D82)),"T","")</f>
        <v/>
      </c>
      <c r="AJ82" t="str">
        <f>IF(ISNUMBER(SEARCH(AJ$1,$D82)),"T","")</f>
        <v/>
      </c>
      <c r="AK82" t="str">
        <f>IF(ISNUMBER(SEARCH(AK$1,$D82)),"T","")</f>
        <v/>
      </c>
      <c r="AL82" t="str">
        <f>IF(ISNUMBER(SEARCH(AL$1,$D82)),"T","")</f>
        <v/>
      </c>
      <c r="AM82" t="str">
        <f>IF(ISNUMBER(SEARCH(AM$1,$D82)),"T","")</f>
        <v/>
      </c>
      <c r="AN82" t="str">
        <f>IF(ISNUMBER(SEARCH(AN$1,$D82)),"T","")</f>
        <v/>
      </c>
      <c r="AO82" t="str">
        <f>IF(ISNUMBER(SEARCH(AO$1,$D82)),"T","")</f>
        <v/>
      </c>
      <c r="AP82" t="str">
        <f>IF(ISNUMBER(SEARCH(AP$1,$D82)),"T","")</f>
        <v/>
      </c>
      <c r="AQ82" t="str">
        <f>IF(ISNUMBER(SEARCH(AQ$1,$D82)),"T","")</f>
        <v/>
      </c>
      <c r="AR82" t="str">
        <f>IF(ISNUMBER(SEARCH(AR$1,$D82)),"T","")</f>
        <v/>
      </c>
      <c r="AS82" t="str">
        <f>IF(ISNUMBER(SEARCH(AS$1,$D82)),"T","")</f>
        <v/>
      </c>
      <c r="AT82" t="str">
        <f>IF(ISNUMBER(SEARCH(AT$1,$D82)),"T","")</f>
        <v/>
      </c>
      <c r="AU82" t="str">
        <f>IF(ISNUMBER(SEARCH(AU$1,$D82)),"T","")</f>
        <v/>
      </c>
      <c r="AV82" t="str">
        <f>IF(ISNUMBER(SEARCH(AV$1,$D82)),"T","")</f>
        <v/>
      </c>
    </row>
    <row r="83" spans="1:48">
      <c r="A83">
        <v>609</v>
      </c>
      <c r="B83" t="s">
        <v>275</v>
      </c>
      <c r="C83" t="s">
        <v>276</v>
      </c>
      <c r="D83" t="s">
        <v>277</v>
      </c>
      <c r="E83">
        <v>5</v>
      </c>
      <c r="F83">
        <v>60</v>
      </c>
      <c r="G83">
        <v>55</v>
      </c>
      <c r="H83">
        <v>90</v>
      </c>
      <c r="I83">
        <v>145</v>
      </c>
      <c r="J83">
        <v>90</v>
      </c>
      <c r="K83">
        <v>80</v>
      </c>
      <c r="L83">
        <f t="shared" si="14"/>
        <v>145</v>
      </c>
      <c r="M83">
        <f t="shared" si="15"/>
        <v>90</v>
      </c>
      <c r="N83" s="3">
        <f t="shared" si="16"/>
        <v>135.5</v>
      </c>
      <c r="O83" s="3">
        <f t="shared" si="17"/>
        <v>165.5</v>
      </c>
      <c r="P83" s="3">
        <f t="shared" si="18"/>
        <v>110.5</v>
      </c>
      <c r="Q83" s="3">
        <f t="shared" si="19"/>
        <v>14972.75</v>
      </c>
      <c r="R83" s="3">
        <f t="shared" si="20"/>
        <v>14972.75</v>
      </c>
      <c r="S83" s="3">
        <f t="shared" si="21"/>
        <v>14972.75</v>
      </c>
      <c r="T83" s="3">
        <v>502.109936818413</v>
      </c>
      <c r="U83" s="3">
        <f t="shared" si="22"/>
        <v>502.109936818413</v>
      </c>
      <c r="V83" s="4">
        <f t="shared" si="23"/>
        <v>83099.1945434474</v>
      </c>
      <c r="W83" s="6">
        <f>Q83/(constants!$B$1*constants!$B$2*(110/250)*AVERAGE(0.8,1)*1.5)</f>
        <v>2.29400049325954</v>
      </c>
      <c r="X83" s="7">
        <v>0.46408636030076</v>
      </c>
      <c r="Y83" s="3">
        <f t="shared" si="24"/>
        <v>456.46337426423</v>
      </c>
      <c r="Z83" s="5">
        <v>1.1</v>
      </c>
      <c r="AA83" s="5">
        <v>1</v>
      </c>
      <c r="AB83" s="3">
        <f t="shared" si="25"/>
        <v>502.109711690653</v>
      </c>
      <c r="AC83" t="str">
        <f t="shared" si="26"/>
        <v>https://wiki.52poke.com/wiki/水晶灯火灵</v>
      </c>
      <c r="AD83" s="2">
        <f t="shared" si="27"/>
        <v>5.06825084587106e-8</v>
      </c>
      <c r="AE83" t="str">
        <f>IF(ISNUMBER(SEARCH(AE$1,$D83)),"T","")</f>
        <v/>
      </c>
      <c r="AF83" t="str">
        <f>IF(ISNUMBER(SEARCH(AF$1,$D83)),"T","")</f>
        <v>T</v>
      </c>
      <c r="AG83" t="str">
        <f>IF(ISNUMBER(SEARCH(AG$1,$D83)),"T","")</f>
        <v/>
      </c>
      <c r="AH83" t="str">
        <f>IF(ISNUMBER(SEARCH(AH$1,$D83)),"T","")</f>
        <v/>
      </c>
      <c r="AI83" t="str">
        <f>IF(ISNUMBER(SEARCH(AI$1,$D83)),"T","")</f>
        <v/>
      </c>
      <c r="AJ83" t="str">
        <f>IF(ISNUMBER(SEARCH(AJ$1,$D83)),"T","")</f>
        <v/>
      </c>
      <c r="AK83" t="str">
        <f>IF(ISNUMBER(SEARCH(AK$1,$D83)),"T","")</f>
        <v/>
      </c>
      <c r="AL83" t="str">
        <f>IF(ISNUMBER(SEARCH(AL$1,$D83)),"T","")</f>
        <v/>
      </c>
      <c r="AM83" t="str">
        <f>IF(ISNUMBER(SEARCH(AM$1,$D83)),"T","")</f>
        <v/>
      </c>
      <c r="AN83" t="str">
        <f>IF(ISNUMBER(SEARCH(AN$1,$D83)),"T","")</f>
        <v/>
      </c>
      <c r="AO83" t="str">
        <f>IF(ISNUMBER(SEARCH(AO$1,$D83)),"T","")</f>
        <v/>
      </c>
      <c r="AP83" t="str">
        <f>IF(ISNUMBER(SEARCH(AP$1,$D83)),"T","")</f>
        <v/>
      </c>
      <c r="AQ83" t="str">
        <f>IF(ISNUMBER(SEARCH(AQ$1,$D83)),"T","")</f>
        <v/>
      </c>
      <c r="AR83" t="str">
        <f>IF(ISNUMBER(SEARCH(AR$1,$D83)),"T","")</f>
        <v>T</v>
      </c>
      <c r="AS83" t="str">
        <f>IF(ISNUMBER(SEARCH(AS$1,$D83)),"T","")</f>
        <v/>
      </c>
      <c r="AT83" t="str">
        <f>IF(ISNUMBER(SEARCH(AT$1,$D83)),"T","")</f>
        <v/>
      </c>
      <c r="AU83" t="str">
        <f>IF(ISNUMBER(SEARCH(AU$1,$D83)),"T","")</f>
        <v/>
      </c>
      <c r="AV83" t="str">
        <f>IF(ISNUMBER(SEARCH(AV$1,$D83)),"T","")</f>
        <v/>
      </c>
    </row>
    <row r="84" spans="1:48">
      <c r="A84">
        <v>970</v>
      </c>
      <c r="B84" t="s">
        <v>278</v>
      </c>
      <c r="C84" t="s">
        <v>279</v>
      </c>
      <c r="D84" t="s">
        <v>280</v>
      </c>
      <c r="E84">
        <v>9</v>
      </c>
      <c r="F84">
        <v>83</v>
      </c>
      <c r="G84">
        <v>55</v>
      </c>
      <c r="H84">
        <v>90</v>
      </c>
      <c r="I84">
        <v>130</v>
      </c>
      <c r="J84">
        <v>81</v>
      </c>
      <c r="K84">
        <v>86</v>
      </c>
      <c r="L84">
        <f t="shared" si="14"/>
        <v>130</v>
      </c>
      <c r="M84">
        <f t="shared" si="15"/>
        <v>81</v>
      </c>
      <c r="N84" s="3">
        <f t="shared" si="16"/>
        <v>158.5</v>
      </c>
      <c r="O84" s="3">
        <f t="shared" si="17"/>
        <v>150.5</v>
      </c>
      <c r="P84" s="3">
        <f t="shared" si="18"/>
        <v>101.5</v>
      </c>
      <c r="Q84" s="3">
        <f t="shared" si="19"/>
        <v>16087.75</v>
      </c>
      <c r="R84" s="3">
        <f t="shared" si="20"/>
        <v>17514.25</v>
      </c>
      <c r="S84" s="3">
        <f t="shared" si="21"/>
        <v>16087.75</v>
      </c>
      <c r="T84" s="3">
        <v>502.010434824582</v>
      </c>
      <c r="U84" s="3">
        <f t="shared" si="22"/>
        <v>502.010434824582</v>
      </c>
      <c r="V84" s="4">
        <f t="shared" si="23"/>
        <v>75552.5704410996</v>
      </c>
      <c r="W84" s="6">
        <f>Q84/(constants!$B$1*constants!$B$2*(110/250)*AVERAGE(0.8,1)*1.5)</f>
        <v>2.46483153965946</v>
      </c>
      <c r="X84" s="7">
        <v>0.567546683570256</v>
      </c>
      <c r="Y84" s="3">
        <f t="shared" si="24"/>
        <v>456.372922596072</v>
      </c>
      <c r="Z84" s="5">
        <v>1.1</v>
      </c>
      <c r="AA84" s="5">
        <v>1</v>
      </c>
      <c r="AB84" s="3">
        <f t="shared" si="25"/>
        <v>502.010214855679</v>
      </c>
      <c r="AC84" t="str">
        <f t="shared" si="26"/>
        <v>https://wiki.52poke.com/wiki/晶光花</v>
      </c>
      <c r="AD84" s="2">
        <f t="shared" si="27"/>
        <v>4.83863180729062e-8</v>
      </c>
      <c r="AE84" t="str">
        <f>IF(ISNUMBER(SEARCH(AE$1,$D84)),"T","")</f>
        <v/>
      </c>
      <c r="AF84" t="str">
        <f>IF(ISNUMBER(SEARCH(AF$1,$D84)),"T","")</f>
        <v/>
      </c>
      <c r="AG84" t="str">
        <f>IF(ISNUMBER(SEARCH(AG$1,$D84)),"T","")</f>
        <v/>
      </c>
      <c r="AH84" t="str">
        <f>IF(ISNUMBER(SEARCH(AH$1,$D84)),"T","")</f>
        <v/>
      </c>
      <c r="AI84" t="str">
        <f>IF(ISNUMBER(SEARCH(AI$1,$D84)),"T","")</f>
        <v/>
      </c>
      <c r="AJ84" t="str">
        <f>IF(ISNUMBER(SEARCH(AJ$1,$D84)),"T","")</f>
        <v/>
      </c>
      <c r="AK84" t="str">
        <f>IF(ISNUMBER(SEARCH(AK$1,$D84)),"T","")</f>
        <v/>
      </c>
      <c r="AL84" t="str">
        <f>IF(ISNUMBER(SEARCH(AL$1,$D84)),"T","")</f>
        <v>T</v>
      </c>
      <c r="AM84" t="str">
        <f>IF(ISNUMBER(SEARCH(AM$1,$D84)),"T","")</f>
        <v/>
      </c>
      <c r="AN84" t="str">
        <f>IF(ISNUMBER(SEARCH(AN$1,$D84)),"T","")</f>
        <v/>
      </c>
      <c r="AO84" t="str">
        <f>IF(ISNUMBER(SEARCH(AO$1,$D84)),"T","")</f>
        <v/>
      </c>
      <c r="AP84" t="str">
        <f>IF(ISNUMBER(SEARCH(AP$1,$D84)),"T","")</f>
        <v/>
      </c>
      <c r="AQ84" t="str">
        <f>IF(ISNUMBER(SEARCH(AQ$1,$D84)),"T","")</f>
        <v>T</v>
      </c>
      <c r="AR84" t="str">
        <f>IF(ISNUMBER(SEARCH(AR$1,$D84)),"T","")</f>
        <v/>
      </c>
      <c r="AS84" t="str">
        <f>IF(ISNUMBER(SEARCH(AS$1,$D84)),"T","")</f>
        <v/>
      </c>
      <c r="AT84" t="str">
        <f>IF(ISNUMBER(SEARCH(AT$1,$D84)),"T","")</f>
        <v/>
      </c>
      <c r="AU84" t="str">
        <f>IF(ISNUMBER(SEARCH(AU$1,$D84)),"T","")</f>
        <v/>
      </c>
      <c r="AV84" t="str">
        <f>IF(ISNUMBER(SEARCH(AV$1,$D84)),"T","")</f>
        <v/>
      </c>
    </row>
    <row r="85" spans="1:48">
      <c r="A85">
        <v>380</v>
      </c>
      <c r="B85" t="s">
        <v>281</v>
      </c>
      <c r="C85" t="s">
        <v>282</v>
      </c>
      <c r="D85" t="s">
        <v>200</v>
      </c>
      <c r="E85">
        <v>3</v>
      </c>
      <c r="F85">
        <v>80</v>
      </c>
      <c r="G85">
        <v>80</v>
      </c>
      <c r="H85">
        <v>90</v>
      </c>
      <c r="I85">
        <v>110</v>
      </c>
      <c r="J85">
        <v>130</v>
      </c>
      <c r="K85">
        <v>110</v>
      </c>
      <c r="L85">
        <f t="shared" si="14"/>
        <v>110</v>
      </c>
      <c r="M85">
        <f t="shared" si="15"/>
        <v>90</v>
      </c>
      <c r="N85" s="3">
        <f t="shared" si="16"/>
        <v>155.5</v>
      </c>
      <c r="O85" s="3">
        <f t="shared" si="17"/>
        <v>130.5</v>
      </c>
      <c r="P85" s="3">
        <f t="shared" si="18"/>
        <v>110.5</v>
      </c>
      <c r="Q85" s="3">
        <f t="shared" si="19"/>
        <v>17182.75</v>
      </c>
      <c r="R85" s="3">
        <f t="shared" si="20"/>
        <v>17182.75</v>
      </c>
      <c r="S85" s="3">
        <f t="shared" si="21"/>
        <v>23402.75</v>
      </c>
      <c r="T85" s="3">
        <v>501.985903430138</v>
      </c>
      <c r="U85" s="3">
        <f t="shared" si="22"/>
        <v>501.985903430138</v>
      </c>
      <c r="V85" s="4">
        <f t="shared" si="23"/>
        <v>65509.160397633</v>
      </c>
      <c r="W85" s="6">
        <f>Q85/(constants!$B$1*constants!$B$2*(110/250)*AVERAGE(0.8,1)*1.5)</f>
        <v>2.63259835204324</v>
      </c>
      <c r="X85" s="7">
        <v>0.864341388190892</v>
      </c>
      <c r="Y85" s="3">
        <f t="shared" si="24"/>
        <v>456.350636100554</v>
      </c>
      <c r="Z85" s="5">
        <v>1.1</v>
      </c>
      <c r="AA85" s="5">
        <v>1</v>
      </c>
      <c r="AB85" s="3">
        <f t="shared" si="25"/>
        <v>501.985699710609</v>
      </c>
      <c r="AC85" t="str">
        <f t="shared" si="26"/>
        <v>https://wiki.52poke.com/wiki/拉帝亚斯</v>
      </c>
      <c r="AD85" s="2">
        <f t="shared" si="27"/>
        <v>4.15016464485312e-8</v>
      </c>
      <c r="AE85" t="str">
        <f>IF(ISNUMBER(SEARCH(AE$1,$D85)),"T","")</f>
        <v/>
      </c>
      <c r="AF85" t="str">
        <f>IF(ISNUMBER(SEARCH(AF$1,$D85)),"T","")</f>
        <v/>
      </c>
      <c r="AG85" t="str">
        <f>IF(ISNUMBER(SEARCH(AG$1,$D85)),"T","")</f>
        <v/>
      </c>
      <c r="AH85" t="str">
        <f>IF(ISNUMBER(SEARCH(AH$1,$D85)),"T","")</f>
        <v/>
      </c>
      <c r="AI85" t="str">
        <f>IF(ISNUMBER(SEARCH(AI$1,$D85)),"T","")</f>
        <v/>
      </c>
      <c r="AJ85" t="str">
        <f>IF(ISNUMBER(SEARCH(AJ$1,$D85)),"T","")</f>
        <v/>
      </c>
      <c r="AK85" t="str">
        <f>IF(ISNUMBER(SEARCH(AK$1,$D85)),"T","")</f>
        <v/>
      </c>
      <c r="AL85" t="str">
        <f>IF(ISNUMBER(SEARCH(AL$1,$D85)),"T","")</f>
        <v/>
      </c>
      <c r="AM85" t="str">
        <f>IF(ISNUMBER(SEARCH(AM$1,$D85)),"T","")</f>
        <v/>
      </c>
      <c r="AN85" t="str">
        <f>IF(ISNUMBER(SEARCH(AN$1,$D85)),"T","")</f>
        <v/>
      </c>
      <c r="AO85" t="str">
        <f>IF(ISNUMBER(SEARCH(AO$1,$D85)),"T","")</f>
        <v>T</v>
      </c>
      <c r="AP85" t="str">
        <f>IF(ISNUMBER(SEARCH(AP$1,$D85)),"T","")</f>
        <v/>
      </c>
      <c r="AQ85" t="str">
        <f>IF(ISNUMBER(SEARCH(AQ$1,$D85)),"T","")</f>
        <v/>
      </c>
      <c r="AR85" t="str">
        <f>IF(ISNUMBER(SEARCH(AR$1,$D85)),"T","")</f>
        <v/>
      </c>
      <c r="AS85" t="str">
        <f>IF(ISNUMBER(SEARCH(AS$1,$D85)),"T","")</f>
        <v>T</v>
      </c>
      <c r="AT85" t="str">
        <f>IF(ISNUMBER(SEARCH(AT$1,$D85)),"T","")</f>
        <v/>
      </c>
      <c r="AU85" t="str">
        <f>IF(ISNUMBER(SEARCH(AU$1,$D85)),"T","")</f>
        <v/>
      </c>
      <c r="AV85" t="str">
        <f>IF(ISNUMBER(SEARCH(AV$1,$D85)),"T","")</f>
        <v/>
      </c>
    </row>
    <row r="86" spans="1:48">
      <c r="A86">
        <v>145</v>
      </c>
      <c r="B86" t="s">
        <v>283</v>
      </c>
      <c r="C86" t="s">
        <v>284</v>
      </c>
      <c r="D86" t="s">
        <v>285</v>
      </c>
      <c r="E86">
        <v>1</v>
      </c>
      <c r="F86">
        <v>90</v>
      </c>
      <c r="G86">
        <v>90</v>
      </c>
      <c r="H86">
        <v>85</v>
      </c>
      <c r="I86">
        <v>125</v>
      </c>
      <c r="J86">
        <v>90</v>
      </c>
      <c r="K86">
        <v>100</v>
      </c>
      <c r="L86">
        <f t="shared" si="14"/>
        <v>125</v>
      </c>
      <c r="M86">
        <f t="shared" si="15"/>
        <v>85</v>
      </c>
      <c r="N86" s="3">
        <f t="shared" si="16"/>
        <v>165.5</v>
      </c>
      <c r="O86" s="3">
        <f t="shared" si="17"/>
        <v>145.5</v>
      </c>
      <c r="P86" s="3">
        <f t="shared" si="18"/>
        <v>105.5</v>
      </c>
      <c r="Q86" s="3">
        <f t="shared" si="19"/>
        <v>17460.25</v>
      </c>
      <c r="R86" s="3">
        <f t="shared" si="20"/>
        <v>17460.25</v>
      </c>
      <c r="S86" s="3">
        <f t="shared" si="21"/>
        <v>18287.75</v>
      </c>
      <c r="T86" s="3">
        <v>501.483045910051</v>
      </c>
      <c r="U86" s="3">
        <f t="shared" si="22"/>
        <v>501.483045910051</v>
      </c>
      <c r="V86" s="4">
        <f t="shared" si="23"/>
        <v>72965.7831799124</v>
      </c>
      <c r="W86" s="6">
        <f>Q86/(constants!$B$1*constants!$B$2*(110/250)*AVERAGE(0.8,1)*1.5)</f>
        <v>2.67511459901721</v>
      </c>
      <c r="X86" s="7">
        <v>0.771502831143799</v>
      </c>
      <c r="Y86" s="3">
        <f t="shared" si="24"/>
        <v>501.482836088426</v>
      </c>
      <c r="Z86" s="5">
        <v>1</v>
      </c>
      <c r="AA86" s="5">
        <v>1</v>
      </c>
      <c r="AB86" s="3">
        <f t="shared" si="25"/>
        <v>501.482836088426</v>
      </c>
      <c r="AC86" t="str">
        <f t="shared" si="26"/>
        <v>https://wiki.52poke.com/wiki/闪电鸟</v>
      </c>
      <c r="AD86" s="2">
        <f t="shared" si="27"/>
        <v>4.40251141472831e-8</v>
      </c>
      <c r="AE86" t="str">
        <f>IF(ISNUMBER(SEARCH(AE$1,$D86)),"T","")</f>
        <v/>
      </c>
      <c r="AF86" t="str">
        <f>IF(ISNUMBER(SEARCH(AF$1,$D86)),"T","")</f>
        <v/>
      </c>
      <c r="AG86" t="str">
        <f>IF(ISNUMBER(SEARCH(AG$1,$D86)),"T","")</f>
        <v/>
      </c>
      <c r="AH86" t="str">
        <f>IF(ISNUMBER(SEARCH(AH$1,$D86)),"T","")</f>
        <v/>
      </c>
      <c r="AI86" t="str">
        <f>IF(ISNUMBER(SEARCH(AI$1,$D86)),"T","")</f>
        <v/>
      </c>
      <c r="AJ86" t="str">
        <f>IF(ISNUMBER(SEARCH(AJ$1,$D86)),"T","")</f>
        <v/>
      </c>
      <c r="AK86" t="str">
        <f>IF(ISNUMBER(SEARCH(AK$1,$D86)),"T","")</f>
        <v>T</v>
      </c>
      <c r="AL86" t="str">
        <f>IF(ISNUMBER(SEARCH(AL$1,$D86)),"T","")</f>
        <v/>
      </c>
      <c r="AM86" t="str">
        <f>IF(ISNUMBER(SEARCH(AM$1,$D86)),"T","")</f>
        <v/>
      </c>
      <c r="AN86" t="str">
        <f>IF(ISNUMBER(SEARCH(AN$1,$D86)),"T","")</f>
        <v>T</v>
      </c>
      <c r="AO86" t="str">
        <f>IF(ISNUMBER(SEARCH(AO$1,$D86)),"T","")</f>
        <v/>
      </c>
      <c r="AP86" t="str">
        <f>IF(ISNUMBER(SEARCH(AP$1,$D86)),"T","")</f>
        <v/>
      </c>
      <c r="AQ86" t="str">
        <f>IF(ISNUMBER(SEARCH(AQ$1,$D86)),"T","")</f>
        <v/>
      </c>
      <c r="AR86" t="str">
        <f>IF(ISNUMBER(SEARCH(AR$1,$D86)),"T","")</f>
        <v/>
      </c>
      <c r="AS86" t="str">
        <f>IF(ISNUMBER(SEARCH(AS$1,$D86)),"T","")</f>
        <v/>
      </c>
      <c r="AT86" t="str">
        <f>IF(ISNUMBER(SEARCH(AT$1,$D86)),"T","")</f>
        <v/>
      </c>
      <c r="AU86" t="str">
        <f>IF(ISNUMBER(SEARCH(AU$1,$D86)),"T","")</f>
        <v/>
      </c>
      <c r="AV86" t="str">
        <f>IF(ISNUMBER(SEARCH(AV$1,$D86)),"T","")</f>
        <v/>
      </c>
    </row>
    <row r="87" spans="1:48">
      <c r="A87">
        <v>567</v>
      </c>
      <c r="B87" t="s">
        <v>286</v>
      </c>
      <c r="C87" t="s">
        <v>287</v>
      </c>
      <c r="D87" t="s">
        <v>288</v>
      </c>
      <c r="E87">
        <v>5</v>
      </c>
      <c r="F87">
        <v>75</v>
      </c>
      <c r="G87">
        <v>140</v>
      </c>
      <c r="H87">
        <v>65</v>
      </c>
      <c r="I87">
        <v>112</v>
      </c>
      <c r="J87">
        <v>65</v>
      </c>
      <c r="K87">
        <v>110</v>
      </c>
      <c r="L87">
        <f t="shared" si="14"/>
        <v>140</v>
      </c>
      <c r="M87">
        <f t="shared" si="15"/>
        <v>65</v>
      </c>
      <c r="N87" s="3">
        <f t="shared" si="16"/>
        <v>150.5</v>
      </c>
      <c r="O87" s="3">
        <f t="shared" si="17"/>
        <v>160.5</v>
      </c>
      <c r="P87" s="3">
        <f t="shared" si="18"/>
        <v>85.5</v>
      </c>
      <c r="Q87" s="3">
        <f t="shared" si="19"/>
        <v>12867.75</v>
      </c>
      <c r="R87" s="3">
        <f t="shared" si="20"/>
        <v>12867.75</v>
      </c>
      <c r="S87" s="3">
        <f t="shared" si="21"/>
        <v>12867.75</v>
      </c>
      <c r="T87" s="3">
        <v>499.697778030323</v>
      </c>
      <c r="U87" s="3">
        <f t="shared" si="22"/>
        <v>499.697778030323</v>
      </c>
      <c r="V87" s="4">
        <f t="shared" si="23"/>
        <v>80201.4933738668</v>
      </c>
      <c r="W87" s="6">
        <f>Q87/(constants!$B$1*constants!$B$2*(110/250)*AVERAGE(0.8,1)*1.5)</f>
        <v>1.97148986306059</v>
      </c>
      <c r="X87" s="7">
        <v>0.85885616015225</v>
      </c>
      <c r="Y87" s="3">
        <f t="shared" si="24"/>
        <v>454.270536725661</v>
      </c>
      <c r="Z87" s="5">
        <v>1.1</v>
      </c>
      <c r="AA87" s="5">
        <v>1</v>
      </c>
      <c r="AB87" s="3">
        <f t="shared" si="25"/>
        <v>499.697590398227</v>
      </c>
      <c r="AC87" t="str">
        <f t="shared" si="26"/>
        <v>https://wiki.52poke.com/wiki/始祖大鸟</v>
      </c>
      <c r="AD87" s="2">
        <f t="shared" si="27"/>
        <v>3.52058034549906e-8</v>
      </c>
      <c r="AE87" t="str">
        <f>IF(ISNUMBER(SEARCH(AE$1,$D87)),"T","")</f>
        <v/>
      </c>
      <c r="AF87" t="str">
        <f>IF(ISNUMBER(SEARCH(AF$1,$D87)),"T","")</f>
        <v/>
      </c>
      <c r="AG87" t="str">
        <f>IF(ISNUMBER(SEARCH(AG$1,$D87)),"T","")</f>
        <v/>
      </c>
      <c r="AH87" t="str">
        <f>IF(ISNUMBER(SEARCH(AH$1,$D87)),"T","")</f>
        <v/>
      </c>
      <c r="AI87" t="str">
        <f>IF(ISNUMBER(SEARCH(AI$1,$D87)),"T","")</f>
        <v/>
      </c>
      <c r="AJ87" t="str">
        <f>IF(ISNUMBER(SEARCH(AJ$1,$D87)),"T","")</f>
        <v/>
      </c>
      <c r="AK87" t="str">
        <f>IF(ISNUMBER(SEARCH(AK$1,$D87)),"T","")</f>
        <v/>
      </c>
      <c r="AL87" t="str">
        <f>IF(ISNUMBER(SEARCH(AL$1,$D87)),"T","")</f>
        <v/>
      </c>
      <c r="AM87" t="str">
        <f>IF(ISNUMBER(SEARCH(AM$1,$D87)),"T","")</f>
        <v/>
      </c>
      <c r="AN87" t="str">
        <f>IF(ISNUMBER(SEARCH(AN$1,$D87)),"T","")</f>
        <v>T</v>
      </c>
      <c r="AO87" t="str">
        <f>IF(ISNUMBER(SEARCH(AO$1,$D87)),"T","")</f>
        <v/>
      </c>
      <c r="AP87" t="str">
        <f>IF(ISNUMBER(SEARCH(AP$1,$D87)),"T","")</f>
        <v/>
      </c>
      <c r="AQ87" t="str">
        <f>IF(ISNUMBER(SEARCH(AQ$1,$D87)),"T","")</f>
        <v>T</v>
      </c>
      <c r="AR87" t="str">
        <f>IF(ISNUMBER(SEARCH(AR$1,$D87)),"T","")</f>
        <v/>
      </c>
      <c r="AS87" t="str">
        <f>IF(ISNUMBER(SEARCH(AS$1,$D87)),"T","")</f>
        <v/>
      </c>
      <c r="AT87" t="str">
        <f>IF(ISNUMBER(SEARCH(AT$1,$D87)),"T","")</f>
        <v/>
      </c>
      <c r="AU87" t="str">
        <f>IF(ISNUMBER(SEARCH(AU$1,$D87)),"T","")</f>
        <v/>
      </c>
      <c r="AV87" t="str">
        <f>IF(ISNUMBER(SEARCH(AV$1,$D87)),"T","")</f>
        <v/>
      </c>
    </row>
    <row r="88" spans="1:48">
      <c r="A88">
        <v>804</v>
      </c>
      <c r="B88" t="s">
        <v>289</v>
      </c>
      <c r="C88" t="s">
        <v>290</v>
      </c>
      <c r="D88" t="s">
        <v>70</v>
      </c>
      <c r="E88">
        <v>7</v>
      </c>
      <c r="F88">
        <v>73</v>
      </c>
      <c r="G88">
        <v>73</v>
      </c>
      <c r="H88">
        <v>73</v>
      </c>
      <c r="I88">
        <v>127</v>
      </c>
      <c r="J88">
        <v>73</v>
      </c>
      <c r="K88">
        <v>121</v>
      </c>
      <c r="L88">
        <f t="shared" si="14"/>
        <v>127</v>
      </c>
      <c r="M88">
        <f t="shared" si="15"/>
        <v>73</v>
      </c>
      <c r="N88" s="3">
        <f t="shared" si="16"/>
        <v>148.5</v>
      </c>
      <c r="O88" s="3">
        <f t="shared" si="17"/>
        <v>147.5</v>
      </c>
      <c r="P88" s="3">
        <f t="shared" si="18"/>
        <v>93.5</v>
      </c>
      <c r="Q88" s="3">
        <f t="shared" si="19"/>
        <v>13884.75</v>
      </c>
      <c r="R88" s="3">
        <f t="shared" si="20"/>
        <v>13884.75</v>
      </c>
      <c r="S88" s="3">
        <f t="shared" si="21"/>
        <v>13884.75</v>
      </c>
      <c r="T88" s="3">
        <v>496.415563152102</v>
      </c>
      <c r="U88" s="3">
        <f t="shared" si="22"/>
        <v>496.415563152102</v>
      </c>
      <c r="V88" s="4">
        <f t="shared" si="23"/>
        <v>73221.295564935</v>
      </c>
      <c r="W88" s="6">
        <f>Q88/(constants!$B$1*constants!$B$2*(110/250)*AVERAGE(0.8,1)*1.5)</f>
        <v>2.12730616278141</v>
      </c>
      <c r="X88" s="7">
        <v>0.932264728369878</v>
      </c>
      <c r="Y88" s="3">
        <f t="shared" si="24"/>
        <v>451.286706444815</v>
      </c>
      <c r="Z88" s="5">
        <v>1.1</v>
      </c>
      <c r="AA88" s="5">
        <v>1</v>
      </c>
      <c r="AB88" s="3">
        <f t="shared" si="25"/>
        <v>496.415377089297</v>
      </c>
      <c r="AC88" t="str">
        <f t="shared" si="26"/>
        <v>https://wiki.52poke.com/wiki/四颚针龙</v>
      </c>
      <c r="AD88" s="2">
        <f t="shared" si="27"/>
        <v>3.4619367372614e-8</v>
      </c>
      <c r="AE88" t="str">
        <f>IF(ISNUMBER(SEARCH(AE$1,$D88)),"T","")</f>
        <v/>
      </c>
      <c r="AF88" t="str">
        <f>IF(ISNUMBER(SEARCH(AF$1,$D88)),"T","")</f>
        <v/>
      </c>
      <c r="AG88" t="str">
        <f>IF(ISNUMBER(SEARCH(AG$1,$D88)),"T","")</f>
        <v/>
      </c>
      <c r="AH88" t="str">
        <f>IF(ISNUMBER(SEARCH(AH$1,$D88)),"T","")</f>
        <v/>
      </c>
      <c r="AI88" t="str">
        <f>IF(ISNUMBER(SEARCH(AI$1,$D88)),"T","")</f>
        <v/>
      </c>
      <c r="AJ88" t="str">
        <f>IF(ISNUMBER(SEARCH(AJ$1,$D88)),"T","")</f>
        <v/>
      </c>
      <c r="AK88" t="str">
        <f>IF(ISNUMBER(SEARCH(AK$1,$D88)),"T","")</f>
        <v/>
      </c>
      <c r="AL88" t="str">
        <f>IF(ISNUMBER(SEARCH(AL$1,$D88)),"T","")</f>
        <v>T</v>
      </c>
      <c r="AM88" t="str">
        <f>IF(ISNUMBER(SEARCH(AM$1,$D88)),"T","")</f>
        <v/>
      </c>
      <c r="AN88" t="str">
        <f>IF(ISNUMBER(SEARCH(AN$1,$D88)),"T","")</f>
        <v/>
      </c>
      <c r="AO88" t="str">
        <f>IF(ISNUMBER(SEARCH(AO$1,$D88)),"T","")</f>
        <v/>
      </c>
      <c r="AP88" t="str">
        <f>IF(ISNUMBER(SEARCH(AP$1,$D88)),"T","")</f>
        <v/>
      </c>
      <c r="AQ88" t="str">
        <f>IF(ISNUMBER(SEARCH(AQ$1,$D88)),"T","")</f>
        <v/>
      </c>
      <c r="AR88" t="str">
        <f>IF(ISNUMBER(SEARCH(AR$1,$D88)),"T","")</f>
        <v/>
      </c>
      <c r="AS88" t="str">
        <f>IF(ISNUMBER(SEARCH(AS$1,$D88)),"T","")</f>
        <v>T</v>
      </c>
      <c r="AT88" t="str">
        <f>IF(ISNUMBER(SEARCH(AT$1,$D88)),"T","")</f>
        <v/>
      </c>
      <c r="AU88" t="str">
        <f>IF(ISNUMBER(SEARCH(AU$1,$D88)),"T","")</f>
        <v/>
      </c>
      <c r="AV88" t="str">
        <f>IF(ISNUMBER(SEARCH(AV$1,$D88)),"T","")</f>
        <v/>
      </c>
    </row>
    <row r="89" spans="1:48">
      <c r="A89">
        <v>905</v>
      </c>
      <c r="B89" t="s">
        <v>291</v>
      </c>
      <c r="C89" t="s">
        <v>292</v>
      </c>
      <c r="D89" t="s">
        <v>255</v>
      </c>
      <c r="E89">
        <v>8</v>
      </c>
      <c r="F89">
        <v>74</v>
      </c>
      <c r="G89">
        <v>115</v>
      </c>
      <c r="H89">
        <v>70</v>
      </c>
      <c r="I89">
        <v>135</v>
      </c>
      <c r="J89">
        <v>80</v>
      </c>
      <c r="K89">
        <v>106</v>
      </c>
      <c r="L89">
        <f t="shared" si="14"/>
        <v>135</v>
      </c>
      <c r="M89">
        <f t="shared" si="15"/>
        <v>70</v>
      </c>
      <c r="N89" s="3">
        <f t="shared" si="16"/>
        <v>149.5</v>
      </c>
      <c r="O89" s="3">
        <f t="shared" si="17"/>
        <v>155.5</v>
      </c>
      <c r="P89" s="3">
        <f t="shared" si="18"/>
        <v>90.5</v>
      </c>
      <c r="Q89" s="3">
        <f t="shared" si="19"/>
        <v>13529.75</v>
      </c>
      <c r="R89" s="3">
        <f t="shared" si="20"/>
        <v>13529.75</v>
      </c>
      <c r="S89" s="3">
        <f t="shared" si="21"/>
        <v>15024.75</v>
      </c>
      <c r="T89" s="3">
        <v>496.015715170793</v>
      </c>
      <c r="U89" s="3">
        <f t="shared" si="22"/>
        <v>496.015715170793</v>
      </c>
      <c r="V89" s="4">
        <f t="shared" si="23"/>
        <v>77130.4437090583</v>
      </c>
      <c r="W89" s="6">
        <f>Q89/(constants!$B$1*constants!$B$2*(110/250)*AVERAGE(0.8,1)*1.5)</f>
        <v>2.07291600899489</v>
      </c>
      <c r="X89" s="7">
        <v>0.826911667308207</v>
      </c>
      <c r="Y89" s="3">
        <f t="shared" si="24"/>
        <v>450.923203665132</v>
      </c>
      <c r="Z89" s="5">
        <v>1.1</v>
      </c>
      <c r="AA89" s="5">
        <v>1</v>
      </c>
      <c r="AB89" s="3">
        <f t="shared" si="25"/>
        <v>496.015524031645</v>
      </c>
      <c r="AC89" t="str">
        <f t="shared" si="26"/>
        <v>https://wiki.52poke.com/wiki/眷恋云</v>
      </c>
      <c r="AD89" s="2">
        <f t="shared" si="27"/>
        <v>3.65341738767148e-8</v>
      </c>
      <c r="AE89" t="str">
        <f>IF(ISNUMBER(SEARCH(AE$1,$D89)),"T","")</f>
        <v/>
      </c>
      <c r="AF89" t="str">
        <f>IF(ISNUMBER(SEARCH(AF$1,$D89)),"T","")</f>
        <v/>
      </c>
      <c r="AG89" t="str">
        <f>IF(ISNUMBER(SEARCH(AG$1,$D89)),"T","")</f>
        <v/>
      </c>
      <c r="AH89" t="str">
        <f>IF(ISNUMBER(SEARCH(AH$1,$D89)),"T","")</f>
        <v/>
      </c>
      <c r="AI89" t="str">
        <f>IF(ISNUMBER(SEARCH(AI$1,$D89)),"T","")</f>
        <v/>
      </c>
      <c r="AJ89" t="str">
        <f>IF(ISNUMBER(SEARCH(AJ$1,$D89)),"T","")</f>
        <v/>
      </c>
      <c r="AK89" t="str">
        <f>IF(ISNUMBER(SEARCH(AK$1,$D89)),"T","")</f>
        <v/>
      </c>
      <c r="AL89" t="str">
        <f>IF(ISNUMBER(SEARCH(AL$1,$D89)),"T","")</f>
        <v/>
      </c>
      <c r="AM89" t="str">
        <f>IF(ISNUMBER(SEARCH(AM$1,$D89)),"T","")</f>
        <v/>
      </c>
      <c r="AN89" t="str">
        <f>IF(ISNUMBER(SEARCH(AN$1,$D89)),"T","")</f>
        <v>T</v>
      </c>
      <c r="AO89" t="str">
        <f>IF(ISNUMBER(SEARCH(AO$1,$D89)),"T","")</f>
        <v/>
      </c>
      <c r="AP89" t="str">
        <f>IF(ISNUMBER(SEARCH(AP$1,$D89)),"T","")</f>
        <v/>
      </c>
      <c r="AQ89" t="str">
        <f>IF(ISNUMBER(SEARCH(AQ$1,$D89)),"T","")</f>
        <v/>
      </c>
      <c r="AR89" t="str">
        <f>IF(ISNUMBER(SEARCH(AR$1,$D89)),"T","")</f>
        <v/>
      </c>
      <c r="AS89" t="str">
        <f>IF(ISNUMBER(SEARCH(AS$1,$D89)),"T","")</f>
        <v/>
      </c>
      <c r="AT89" t="str">
        <f>IF(ISNUMBER(SEARCH(AT$1,$D89)),"T","")</f>
        <v/>
      </c>
      <c r="AU89" t="str">
        <f>IF(ISNUMBER(SEARCH(AU$1,$D89)),"T","")</f>
        <v/>
      </c>
      <c r="AV89" t="str">
        <f>IF(ISNUMBER(SEARCH(AV$1,$D89)),"T","")</f>
        <v>T</v>
      </c>
    </row>
    <row r="90" spans="1:48">
      <c r="A90">
        <v>787</v>
      </c>
      <c r="B90" t="s">
        <v>293</v>
      </c>
      <c r="C90" t="s">
        <v>294</v>
      </c>
      <c r="D90" t="s">
        <v>295</v>
      </c>
      <c r="E90">
        <v>7</v>
      </c>
      <c r="F90">
        <v>70</v>
      </c>
      <c r="G90">
        <v>130</v>
      </c>
      <c r="H90">
        <v>115</v>
      </c>
      <c r="I90">
        <v>85</v>
      </c>
      <c r="J90">
        <v>95</v>
      </c>
      <c r="K90">
        <v>75</v>
      </c>
      <c r="L90">
        <f t="shared" si="14"/>
        <v>130</v>
      </c>
      <c r="M90">
        <f t="shared" si="15"/>
        <v>95</v>
      </c>
      <c r="N90" s="3">
        <f t="shared" si="16"/>
        <v>145.5</v>
      </c>
      <c r="O90" s="3">
        <f t="shared" si="17"/>
        <v>150.5</v>
      </c>
      <c r="P90" s="3">
        <f t="shared" si="18"/>
        <v>115.5</v>
      </c>
      <c r="Q90" s="3">
        <f t="shared" si="19"/>
        <v>16805.25</v>
      </c>
      <c r="R90" s="3">
        <f t="shared" si="20"/>
        <v>19715.25</v>
      </c>
      <c r="S90" s="3">
        <f t="shared" si="21"/>
        <v>16805.25</v>
      </c>
      <c r="T90" s="3">
        <v>495.741828982057</v>
      </c>
      <c r="U90" s="3">
        <f t="shared" si="22"/>
        <v>495.741828982057</v>
      </c>
      <c r="V90" s="4">
        <f t="shared" si="23"/>
        <v>74609.1452617996</v>
      </c>
      <c r="W90" s="6">
        <f>Q90/(constants!$B$1*constants!$B$2*(110/250)*AVERAGE(0.8,1)*1.5)</f>
        <v>2.57476093498856</v>
      </c>
      <c r="X90" s="7">
        <v>0.419751896196754</v>
      </c>
      <c r="Y90" s="3">
        <f t="shared" si="24"/>
        <v>450.674181093389</v>
      </c>
      <c r="Z90" s="5">
        <v>1.1</v>
      </c>
      <c r="AA90" s="5">
        <v>1</v>
      </c>
      <c r="AB90" s="3">
        <f t="shared" si="25"/>
        <v>495.741599202728</v>
      </c>
      <c r="AC90" t="str">
        <f t="shared" si="26"/>
        <v>https://wiki.52poke.com/wiki/卡璞・哞哞</v>
      </c>
      <c r="AD90" s="2">
        <f t="shared" si="27"/>
        <v>5.27985400114202e-8</v>
      </c>
      <c r="AE90" t="str">
        <f>IF(ISNUMBER(SEARCH(AE$1,$D90)),"T","")</f>
        <v/>
      </c>
      <c r="AF90" t="str">
        <f>IF(ISNUMBER(SEARCH(AF$1,$D90)),"T","")</f>
        <v/>
      </c>
      <c r="AG90" t="str">
        <f>IF(ISNUMBER(SEARCH(AG$1,$D90)),"T","")</f>
        <v/>
      </c>
      <c r="AH90" t="str">
        <f>IF(ISNUMBER(SEARCH(AH$1,$D90)),"T","")</f>
        <v>T</v>
      </c>
      <c r="AI90" t="str">
        <f>IF(ISNUMBER(SEARCH(AI$1,$D90)),"T","")</f>
        <v/>
      </c>
      <c r="AJ90" t="str">
        <f>IF(ISNUMBER(SEARCH(AJ$1,$D90)),"T","")</f>
        <v/>
      </c>
      <c r="AK90" t="str">
        <f>IF(ISNUMBER(SEARCH(AK$1,$D90)),"T","")</f>
        <v/>
      </c>
      <c r="AL90" t="str">
        <f>IF(ISNUMBER(SEARCH(AL$1,$D90)),"T","")</f>
        <v/>
      </c>
      <c r="AM90" t="str">
        <f>IF(ISNUMBER(SEARCH(AM$1,$D90)),"T","")</f>
        <v/>
      </c>
      <c r="AN90" t="str">
        <f>IF(ISNUMBER(SEARCH(AN$1,$D90)),"T","")</f>
        <v/>
      </c>
      <c r="AO90" t="str">
        <f>IF(ISNUMBER(SEARCH(AO$1,$D90)),"T","")</f>
        <v/>
      </c>
      <c r="AP90" t="str">
        <f>IF(ISNUMBER(SEARCH(AP$1,$D90)),"T","")</f>
        <v/>
      </c>
      <c r="AQ90" t="str">
        <f>IF(ISNUMBER(SEARCH(AQ$1,$D90)),"T","")</f>
        <v/>
      </c>
      <c r="AR90" t="str">
        <f>IF(ISNUMBER(SEARCH(AR$1,$D90)),"T","")</f>
        <v/>
      </c>
      <c r="AS90" t="str">
        <f>IF(ISNUMBER(SEARCH(AS$1,$D90)),"T","")</f>
        <v/>
      </c>
      <c r="AT90" t="str">
        <f>IF(ISNUMBER(SEARCH(AT$1,$D90)),"T","")</f>
        <v/>
      </c>
      <c r="AU90" t="str">
        <f>IF(ISNUMBER(SEARCH(AU$1,$D90)),"T","")</f>
        <v/>
      </c>
      <c r="AV90" t="str">
        <f>IF(ISNUMBER(SEARCH(AV$1,$D90)),"T","")</f>
        <v>T</v>
      </c>
    </row>
    <row r="91" spans="1:48">
      <c r="A91">
        <v>1015</v>
      </c>
      <c r="B91" t="s">
        <v>296</v>
      </c>
      <c r="C91" t="s">
        <v>297</v>
      </c>
      <c r="D91" t="s">
        <v>298</v>
      </c>
      <c r="E91">
        <v>9</v>
      </c>
      <c r="F91">
        <v>88</v>
      </c>
      <c r="G91">
        <v>75</v>
      </c>
      <c r="H91">
        <v>66</v>
      </c>
      <c r="I91">
        <v>130</v>
      </c>
      <c r="J91">
        <v>90</v>
      </c>
      <c r="K91">
        <v>106</v>
      </c>
      <c r="L91">
        <f t="shared" si="14"/>
        <v>130</v>
      </c>
      <c r="M91">
        <f t="shared" si="15"/>
        <v>66</v>
      </c>
      <c r="N91" s="3">
        <f t="shared" si="16"/>
        <v>163.5</v>
      </c>
      <c r="O91" s="3">
        <f t="shared" si="17"/>
        <v>150.5</v>
      </c>
      <c r="P91" s="3">
        <f t="shared" si="18"/>
        <v>86.5</v>
      </c>
      <c r="Q91" s="3">
        <f t="shared" si="19"/>
        <v>14142.75</v>
      </c>
      <c r="R91" s="3">
        <f t="shared" si="20"/>
        <v>14142.75</v>
      </c>
      <c r="S91" s="3">
        <f t="shared" si="21"/>
        <v>18066.75</v>
      </c>
      <c r="T91" s="3">
        <v>494.979381778472</v>
      </c>
      <c r="U91" s="3">
        <f t="shared" si="22"/>
        <v>494.979381778472</v>
      </c>
      <c r="V91" s="4">
        <f t="shared" si="23"/>
        <v>74494.39695766</v>
      </c>
      <c r="W91" s="6">
        <f>Q91/(constants!$B$1*constants!$B$2*(110/250)*AVERAGE(0.8,1)*1.5)</f>
        <v>2.16683478158965</v>
      </c>
      <c r="X91" s="7">
        <v>0.823072729154462</v>
      </c>
      <c r="Y91" s="3">
        <f t="shared" si="24"/>
        <v>449.981080366988</v>
      </c>
      <c r="Z91" s="5">
        <v>1.1</v>
      </c>
      <c r="AA91" s="5">
        <v>1</v>
      </c>
      <c r="AB91" s="3">
        <f t="shared" si="25"/>
        <v>494.979188403687</v>
      </c>
      <c r="AC91" t="str">
        <f t="shared" si="26"/>
        <v>https://wiki.52poke.com/wiki/愿增猿</v>
      </c>
      <c r="AD91" s="2">
        <f t="shared" si="27"/>
        <v>3.73938074513956e-8</v>
      </c>
      <c r="AE91" t="str">
        <f>IF(ISNUMBER(SEARCH(AE$1,$D91)),"T","")</f>
        <v/>
      </c>
      <c r="AF91" t="str">
        <f>IF(ISNUMBER(SEARCH(AF$1,$D91)),"T","")</f>
        <v/>
      </c>
      <c r="AG91" t="str">
        <f>IF(ISNUMBER(SEARCH(AG$1,$D91)),"T","")</f>
        <v/>
      </c>
      <c r="AH91" t="str">
        <f>IF(ISNUMBER(SEARCH(AH$1,$D91)),"T","")</f>
        <v/>
      </c>
      <c r="AI91" t="str">
        <f>IF(ISNUMBER(SEARCH(AI$1,$D91)),"T","")</f>
        <v/>
      </c>
      <c r="AJ91" t="str">
        <f>IF(ISNUMBER(SEARCH(AJ$1,$D91)),"T","")</f>
        <v/>
      </c>
      <c r="AK91" t="str">
        <f>IF(ISNUMBER(SEARCH(AK$1,$D91)),"T","")</f>
        <v/>
      </c>
      <c r="AL91" t="str">
        <f>IF(ISNUMBER(SEARCH(AL$1,$D91)),"T","")</f>
        <v>T</v>
      </c>
      <c r="AM91" t="str">
        <f>IF(ISNUMBER(SEARCH(AM$1,$D91)),"T","")</f>
        <v/>
      </c>
      <c r="AN91" t="str">
        <f>IF(ISNUMBER(SEARCH(AN$1,$D91)),"T","")</f>
        <v/>
      </c>
      <c r="AO91" t="str">
        <f>IF(ISNUMBER(SEARCH(AO$1,$D91)),"T","")</f>
        <v>T</v>
      </c>
      <c r="AP91" t="str">
        <f>IF(ISNUMBER(SEARCH(AP$1,$D91)),"T","")</f>
        <v/>
      </c>
      <c r="AQ91" t="str">
        <f>IF(ISNUMBER(SEARCH(AQ$1,$D91)),"T","")</f>
        <v/>
      </c>
      <c r="AR91" t="str">
        <f>IF(ISNUMBER(SEARCH(AR$1,$D91)),"T","")</f>
        <v/>
      </c>
      <c r="AS91" t="str">
        <f>IF(ISNUMBER(SEARCH(AS$1,$D91)),"T","")</f>
        <v/>
      </c>
      <c r="AT91" t="str">
        <f>IF(ISNUMBER(SEARCH(AT$1,$D91)),"T","")</f>
        <v/>
      </c>
      <c r="AU91" t="str">
        <f>IF(ISNUMBER(SEARCH(AU$1,$D91)),"T","")</f>
        <v/>
      </c>
      <c r="AV91" t="str">
        <f>IF(ISNUMBER(SEARCH(AV$1,$D91)),"T","")</f>
        <v/>
      </c>
    </row>
    <row r="92" spans="1:48">
      <c r="A92">
        <v>243</v>
      </c>
      <c r="B92" t="s">
        <v>299</v>
      </c>
      <c r="C92" t="s">
        <v>300</v>
      </c>
      <c r="D92" t="s">
        <v>169</v>
      </c>
      <c r="E92">
        <v>2</v>
      </c>
      <c r="F92">
        <v>90</v>
      </c>
      <c r="G92">
        <v>85</v>
      </c>
      <c r="H92">
        <v>75</v>
      </c>
      <c r="I92">
        <v>115</v>
      </c>
      <c r="J92">
        <v>100</v>
      </c>
      <c r="K92">
        <v>115</v>
      </c>
      <c r="L92">
        <f t="shared" si="14"/>
        <v>115</v>
      </c>
      <c r="M92">
        <f t="shared" si="15"/>
        <v>75</v>
      </c>
      <c r="N92" s="3">
        <f t="shared" si="16"/>
        <v>165.5</v>
      </c>
      <c r="O92" s="3">
        <f t="shared" si="17"/>
        <v>135.5</v>
      </c>
      <c r="P92" s="3">
        <f t="shared" si="18"/>
        <v>95.5</v>
      </c>
      <c r="Q92" s="3">
        <f t="shared" si="19"/>
        <v>15805.25</v>
      </c>
      <c r="R92" s="3">
        <f t="shared" si="20"/>
        <v>15805.25</v>
      </c>
      <c r="S92" s="3">
        <f t="shared" si="21"/>
        <v>19942.75</v>
      </c>
      <c r="T92" s="3">
        <v>494.958145741983</v>
      </c>
      <c r="U92" s="3">
        <f t="shared" si="22"/>
        <v>494.958145741983</v>
      </c>
      <c r="V92" s="4">
        <f t="shared" si="23"/>
        <v>67066.8287480387</v>
      </c>
      <c r="W92" s="6">
        <f>Q92/(constants!$B$1*constants!$B$2*(110/250)*AVERAGE(0.8,1)*1.5)</f>
        <v>2.42154923418145</v>
      </c>
      <c r="X92" s="7">
        <v>0.899201863936976</v>
      </c>
      <c r="Y92" s="3">
        <f t="shared" si="24"/>
        <v>449.961773795047</v>
      </c>
      <c r="Z92" s="5">
        <v>1.1</v>
      </c>
      <c r="AA92" s="5">
        <v>1</v>
      </c>
      <c r="AB92" s="3">
        <f t="shared" si="25"/>
        <v>494.957951174552</v>
      </c>
      <c r="AC92" t="str">
        <f t="shared" si="26"/>
        <v>https://wiki.52poke.com/wiki/雷公</v>
      </c>
      <c r="AD92" s="2">
        <f t="shared" si="27"/>
        <v>3.78564852648652e-8</v>
      </c>
      <c r="AE92" t="str">
        <f>IF(ISNUMBER(SEARCH(AE$1,$D92)),"T","")</f>
        <v/>
      </c>
      <c r="AF92" t="str">
        <f>IF(ISNUMBER(SEARCH(AF$1,$D92)),"T","")</f>
        <v/>
      </c>
      <c r="AG92" t="str">
        <f>IF(ISNUMBER(SEARCH(AG$1,$D92)),"T","")</f>
        <v/>
      </c>
      <c r="AH92" t="str">
        <f>IF(ISNUMBER(SEARCH(AH$1,$D92)),"T","")</f>
        <v/>
      </c>
      <c r="AI92" t="str">
        <f>IF(ISNUMBER(SEARCH(AI$1,$D92)),"T","")</f>
        <v>T</v>
      </c>
      <c r="AJ92" t="str">
        <f>IF(ISNUMBER(SEARCH(AJ$1,$D92)),"T","")</f>
        <v/>
      </c>
      <c r="AK92" t="str">
        <f>IF(ISNUMBER(SEARCH(AK$1,$D92)),"T","")</f>
        <v/>
      </c>
      <c r="AL92" t="str">
        <f>IF(ISNUMBER(SEARCH(AL$1,$D92)),"T","")</f>
        <v/>
      </c>
      <c r="AM92" t="str">
        <f>IF(ISNUMBER(SEARCH(AM$1,$D92)),"T","")</f>
        <v/>
      </c>
      <c r="AN92" t="str">
        <f>IF(ISNUMBER(SEARCH(AN$1,$D92)),"T","")</f>
        <v/>
      </c>
      <c r="AO92" t="str">
        <f>IF(ISNUMBER(SEARCH(AO$1,$D92)),"T","")</f>
        <v/>
      </c>
      <c r="AP92" t="str">
        <f>IF(ISNUMBER(SEARCH(AP$1,$D92)),"T","")</f>
        <v/>
      </c>
      <c r="AQ92" t="str">
        <f>IF(ISNUMBER(SEARCH(AQ$1,$D92)),"T","")</f>
        <v/>
      </c>
      <c r="AR92" t="str">
        <f>IF(ISNUMBER(SEARCH(AR$1,$D92)),"T","")</f>
        <v/>
      </c>
      <c r="AS92" t="str">
        <f>IF(ISNUMBER(SEARCH(AS$1,$D92)),"T","")</f>
        <v/>
      </c>
      <c r="AT92" t="str">
        <f>IF(ISNUMBER(SEARCH(AT$1,$D92)),"T","")</f>
        <v/>
      </c>
      <c r="AU92" t="str">
        <f>IF(ISNUMBER(SEARCH(AU$1,$D92)),"T","")</f>
        <v/>
      </c>
      <c r="AV92" t="str">
        <f>IF(ISNUMBER(SEARCH(AV$1,$D92)),"T","")</f>
        <v/>
      </c>
    </row>
    <row r="93" spans="1:48">
      <c r="A93">
        <v>721</v>
      </c>
      <c r="B93" t="s">
        <v>301</v>
      </c>
      <c r="C93" t="s">
        <v>302</v>
      </c>
      <c r="D93" t="s">
        <v>303</v>
      </c>
      <c r="E93">
        <v>6</v>
      </c>
      <c r="F93">
        <v>80</v>
      </c>
      <c r="G93">
        <v>110</v>
      </c>
      <c r="H93">
        <v>120</v>
      </c>
      <c r="I93">
        <v>130</v>
      </c>
      <c r="J93">
        <v>90</v>
      </c>
      <c r="K93">
        <v>70</v>
      </c>
      <c r="L93">
        <f t="shared" si="14"/>
        <v>130</v>
      </c>
      <c r="M93">
        <f t="shared" si="15"/>
        <v>90</v>
      </c>
      <c r="N93" s="3">
        <f t="shared" si="16"/>
        <v>155.5</v>
      </c>
      <c r="O93" s="3">
        <f t="shared" si="17"/>
        <v>150.5</v>
      </c>
      <c r="P93" s="3">
        <f t="shared" si="18"/>
        <v>110.5</v>
      </c>
      <c r="Q93" s="3">
        <f t="shared" si="19"/>
        <v>17182.75</v>
      </c>
      <c r="R93" s="3">
        <f t="shared" si="20"/>
        <v>21847.75</v>
      </c>
      <c r="S93" s="3">
        <f t="shared" si="21"/>
        <v>17182.75</v>
      </c>
      <c r="T93" s="3">
        <v>494.303038866743</v>
      </c>
      <c r="U93" s="3">
        <f t="shared" si="22"/>
        <v>494.303038866743</v>
      </c>
      <c r="V93" s="4">
        <f t="shared" si="23"/>
        <v>74392.6073494448</v>
      </c>
      <c r="W93" s="6">
        <f>Q93/(constants!$B$1*constants!$B$2*(110/250)*AVERAGE(0.8,1)*1.5)</f>
        <v>2.63259835204324</v>
      </c>
      <c r="X93" s="7">
        <v>0.353223477771507</v>
      </c>
      <c r="Y93" s="3">
        <f t="shared" si="24"/>
        <v>449.366185387119</v>
      </c>
      <c r="Z93" s="5">
        <v>1.1</v>
      </c>
      <c r="AA93" s="5">
        <v>1</v>
      </c>
      <c r="AB93" s="3">
        <f t="shared" si="25"/>
        <v>494.302803925831</v>
      </c>
      <c r="AC93" t="str">
        <f t="shared" si="26"/>
        <v>https://wiki.52poke.com/wiki/波尔凯尼恩</v>
      </c>
      <c r="AD93" s="2">
        <f t="shared" si="27"/>
        <v>5.51972322022053e-8</v>
      </c>
      <c r="AE93" t="str">
        <f>IF(ISNUMBER(SEARCH(AE$1,$D93)),"T","")</f>
        <v/>
      </c>
      <c r="AF93" t="str">
        <f>IF(ISNUMBER(SEARCH(AF$1,$D93)),"T","")</f>
        <v>T</v>
      </c>
      <c r="AG93" t="str">
        <f>IF(ISNUMBER(SEARCH(AG$1,$D93)),"T","")</f>
        <v>T</v>
      </c>
      <c r="AH93" t="str">
        <f>IF(ISNUMBER(SEARCH(AH$1,$D93)),"T","")</f>
        <v/>
      </c>
      <c r="AI93" t="str">
        <f>IF(ISNUMBER(SEARCH(AI$1,$D93)),"T","")</f>
        <v/>
      </c>
      <c r="AJ93" t="str">
        <f>IF(ISNUMBER(SEARCH(AJ$1,$D93)),"T","")</f>
        <v/>
      </c>
      <c r="AK93" t="str">
        <f>IF(ISNUMBER(SEARCH(AK$1,$D93)),"T","")</f>
        <v/>
      </c>
      <c r="AL93" t="str">
        <f>IF(ISNUMBER(SEARCH(AL$1,$D93)),"T","")</f>
        <v/>
      </c>
      <c r="AM93" t="str">
        <f>IF(ISNUMBER(SEARCH(AM$1,$D93)),"T","")</f>
        <v/>
      </c>
      <c r="AN93" t="str">
        <f>IF(ISNUMBER(SEARCH(AN$1,$D93)),"T","")</f>
        <v/>
      </c>
      <c r="AO93" t="str">
        <f>IF(ISNUMBER(SEARCH(AO$1,$D93)),"T","")</f>
        <v/>
      </c>
      <c r="AP93" t="str">
        <f>IF(ISNUMBER(SEARCH(AP$1,$D93)),"T","")</f>
        <v/>
      </c>
      <c r="AQ93" t="str">
        <f>IF(ISNUMBER(SEARCH(AQ$1,$D93)),"T","")</f>
        <v/>
      </c>
      <c r="AR93" t="str">
        <f>IF(ISNUMBER(SEARCH(AR$1,$D93)),"T","")</f>
        <v/>
      </c>
      <c r="AS93" t="str">
        <f>IF(ISNUMBER(SEARCH(AS$1,$D93)),"T","")</f>
        <v/>
      </c>
      <c r="AT93" t="str">
        <f>IF(ISNUMBER(SEARCH(AT$1,$D93)),"T","")</f>
        <v/>
      </c>
      <c r="AU93" t="str">
        <f>IF(ISNUMBER(SEARCH(AU$1,$D93)),"T","")</f>
        <v/>
      </c>
      <c r="AV93" t="str">
        <f>IF(ISNUMBER(SEARCH(AV$1,$D93)),"T","")</f>
        <v/>
      </c>
    </row>
    <row r="94" spans="1:48">
      <c r="A94">
        <v>807</v>
      </c>
      <c r="B94" t="s">
        <v>304</v>
      </c>
      <c r="C94" t="s">
        <v>305</v>
      </c>
      <c r="D94" t="s">
        <v>169</v>
      </c>
      <c r="E94">
        <v>7</v>
      </c>
      <c r="F94">
        <v>88</v>
      </c>
      <c r="G94">
        <v>112</v>
      </c>
      <c r="H94">
        <v>75</v>
      </c>
      <c r="I94">
        <v>102</v>
      </c>
      <c r="J94">
        <v>80</v>
      </c>
      <c r="K94">
        <v>143</v>
      </c>
      <c r="L94">
        <f t="shared" si="14"/>
        <v>112</v>
      </c>
      <c r="M94">
        <f t="shared" si="15"/>
        <v>75</v>
      </c>
      <c r="N94" s="3">
        <f t="shared" si="16"/>
        <v>163.5</v>
      </c>
      <c r="O94" s="3">
        <f t="shared" si="17"/>
        <v>132.5</v>
      </c>
      <c r="P94" s="3">
        <f t="shared" si="18"/>
        <v>95.5</v>
      </c>
      <c r="Q94" s="3">
        <f t="shared" si="19"/>
        <v>15614.25</v>
      </c>
      <c r="R94" s="3">
        <f t="shared" si="20"/>
        <v>15614.25</v>
      </c>
      <c r="S94" s="3">
        <f t="shared" si="21"/>
        <v>16431.75</v>
      </c>
      <c r="T94" s="3">
        <v>492.887158121521</v>
      </c>
      <c r="U94" s="3">
        <f t="shared" si="22"/>
        <v>492.887158121521</v>
      </c>
      <c r="V94" s="4">
        <f t="shared" si="23"/>
        <v>65307.5484511015</v>
      </c>
      <c r="W94" s="6">
        <f>Q94/(constants!$B$1*constants!$B$2*(110/250)*AVERAGE(0.8,1)*1.5)</f>
        <v>2.3922857993273</v>
      </c>
      <c r="X94" s="7">
        <v>0.989442983939027</v>
      </c>
      <c r="Y94" s="3">
        <f t="shared" si="24"/>
        <v>448.079063782788</v>
      </c>
      <c r="Z94" s="5">
        <v>1.1</v>
      </c>
      <c r="AA94" s="5">
        <v>1</v>
      </c>
      <c r="AB94" s="3">
        <f t="shared" si="25"/>
        <v>492.886970161067</v>
      </c>
      <c r="AC94" t="str">
        <f t="shared" si="26"/>
        <v>https://wiki.52poke.com/wiki/捷拉奥拉</v>
      </c>
      <c r="AD94" s="2">
        <f t="shared" si="27"/>
        <v>3.532913235847e-8</v>
      </c>
      <c r="AE94" t="str">
        <f>IF(ISNUMBER(SEARCH(AE$1,$D94)),"T","")</f>
        <v/>
      </c>
      <c r="AF94" t="str">
        <f>IF(ISNUMBER(SEARCH(AF$1,$D94)),"T","")</f>
        <v/>
      </c>
      <c r="AG94" t="str">
        <f>IF(ISNUMBER(SEARCH(AG$1,$D94)),"T","")</f>
        <v/>
      </c>
      <c r="AH94" t="str">
        <f>IF(ISNUMBER(SEARCH(AH$1,$D94)),"T","")</f>
        <v/>
      </c>
      <c r="AI94" t="str">
        <f>IF(ISNUMBER(SEARCH(AI$1,$D94)),"T","")</f>
        <v>T</v>
      </c>
      <c r="AJ94" t="str">
        <f>IF(ISNUMBER(SEARCH(AJ$1,$D94)),"T","")</f>
        <v/>
      </c>
      <c r="AK94" t="str">
        <f>IF(ISNUMBER(SEARCH(AK$1,$D94)),"T","")</f>
        <v/>
      </c>
      <c r="AL94" t="str">
        <f>IF(ISNUMBER(SEARCH(AL$1,$D94)),"T","")</f>
        <v/>
      </c>
      <c r="AM94" t="str">
        <f>IF(ISNUMBER(SEARCH(AM$1,$D94)),"T","")</f>
        <v/>
      </c>
      <c r="AN94" t="str">
        <f>IF(ISNUMBER(SEARCH(AN$1,$D94)),"T","")</f>
        <v/>
      </c>
      <c r="AO94" t="str">
        <f>IF(ISNUMBER(SEARCH(AO$1,$D94)),"T","")</f>
        <v/>
      </c>
      <c r="AP94" t="str">
        <f>IF(ISNUMBER(SEARCH(AP$1,$D94)),"T","")</f>
        <v/>
      </c>
      <c r="AQ94" t="str">
        <f>IF(ISNUMBER(SEARCH(AQ$1,$D94)),"T","")</f>
        <v/>
      </c>
      <c r="AR94" t="str">
        <f>IF(ISNUMBER(SEARCH(AR$1,$D94)),"T","")</f>
        <v/>
      </c>
      <c r="AS94" t="str">
        <f>IF(ISNUMBER(SEARCH(AS$1,$D94)),"T","")</f>
        <v/>
      </c>
      <c r="AT94" t="str">
        <f>IF(ISNUMBER(SEARCH(AT$1,$D94)),"T","")</f>
        <v/>
      </c>
      <c r="AU94" t="str">
        <f>IF(ISNUMBER(SEARCH(AU$1,$D94)),"T","")</f>
        <v/>
      </c>
      <c r="AV94" t="str">
        <f>IF(ISNUMBER(SEARCH(AV$1,$D94)),"T","")</f>
        <v/>
      </c>
    </row>
    <row r="95" spans="1:48">
      <c r="A95">
        <v>784</v>
      </c>
      <c r="B95" t="s">
        <v>306</v>
      </c>
      <c r="C95" t="s">
        <v>307</v>
      </c>
      <c r="D95" t="s">
        <v>308</v>
      </c>
      <c r="E95">
        <v>7</v>
      </c>
      <c r="F95">
        <v>75</v>
      </c>
      <c r="G95">
        <v>110</v>
      </c>
      <c r="H95">
        <v>125</v>
      </c>
      <c r="I95">
        <v>100</v>
      </c>
      <c r="J95">
        <v>105</v>
      </c>
      <c r="K95">
        <v>85</v>
      </c>
      <c r="L95">
        <f t="shared" si="14"/>
        <v>110</v>
      </c>
      <c r="M95">
        <f t="shared" si="15"/>
        <v>105</v>
      </c>
      <c r="N95" s="3">
        <f t="shared" si="16"/>
        <v>150.5</v>
      </c>
      <c r="O95" s="3">
        <f t="shared" si="17"/>
        <v>130.5</v>
      </c>
      <c r="P95" s="3">
        <f t="shared" si="18"/>
        <v>125.5</v>
      </c>
      <c r="Q95" s="3">
        <f t="shared" si="19"/>
        <v>18887.75</v>
      </c>
      <c r="R95" s="3">
        <f t="shared" si="20"/>
        <v>21897.75</v>
      </c>
      <c r="S95" s="3">
        <f t="shared" si="21"/>
        <v>18887.75</v>
      </c>
      <c r="T95" s="3">
        <v>492.569682666427</v>
      </c>
      <c r="U95" s="3">
        <f t="shared" si="22"/>
        <v>492.569682666427</v>
      </c>
      <c r="V95" s="4">
        <f t="shared" si="23"/>
        <v>64280.3435879687</v>
      </c>
      <c r="W95" s="6">
        <f>Q95/(constants!$B$1*constants!$B$2*(110/250)*AVERAGE(0.8,1)*1.5)</f>
        <v>2.89382430191935</v>
      </c>
      <c r="X95" s="7">
        <v>0.537519889876787</v>
      </c>
      <c r="Y95" s="3">
        <f t="shared" si="24"/>
        <v>447.790417029395</v>
      </c>
      <c r="Z95" s="5">
        <v>1.1</v>
      </c>
      <c r="AA95" s="5">
        <v>1</v>
      </c>
      <c r="AB95" s="3">
        <f t="shared" si="25"/>
        <v>492.569458732335</v>
      </c>
      <c r="AC95" t="str">
        <f t="shared" si="26"/>
        <v>https://wiki.52poke.com/wiki/杖尾鳞甲龙</v>
      </c>
      <c r="AD95" s="2">
        <f t="shared" si="27"/>
        <v>5.01464775814692e-8</v>
      </c>
      <c r="AE95" t="str">
        <f>IF(ISNUMBER(SEARCH(AE$1,$D95)),"T","")</f>
        <v/>
      </c>
      <c r="AF95" t="str">
        <f>IF(ISNUMBER(SEARCH(AF$1,$D95)),"T","")</f>
        <v/>
      </c>
      <c r="AG95" t="str">
        <f>IF(ISNUMBER(SEARCH(AG$1,$D95)),"T","")</f>
        <v/>
      </c>
      <c r="AH95" t="str">
        <f>IF(ISNUMBER(SEARCH(AH$1,$D95)),"T","")</f>
        <v/>
      </c>
      <c r="AI95" t="str">
        <f>IF(ISNUMBER(SEARCH(AI$1,$D95)),"T","")</f>
        <v/>
      </c>
      <c r="AJ95" t="str">
        <f>IF(ISNUMBER(SEARCH(AJ$1,$D95)),"T","")</f>
        <v/>
      </c>
      <c r="AK95" t="str">
        <f>IF(ISNUMBER(SEARCH(AK$1,$D95)),"T","")</f>
        <v>T</v>
      </c>
      <c r="AL95" t="str">
        <f>IF(ISNUMBER(SEARCH(AL$1,$D95)),"T","")</f>
        <v/>
      </c>
      <c r="AM95" t="str">
        <f>IF(ISNUMBER(SEARCH(AM$1,$D95)),"T","")</f>
        <v/>
      </c>
      <c r="AN95" t="str">
        <f>IF(ISNUMBER(SEARCH(AN$1,$D95)),"T","")</f>
        <v/>
      </c>
      <c r="AO95" t="str">
        <f>IF(ISNUMBER(SEARCH(AO$1,$D95)),"T","")</f>
        <v/>
      </c>
      <c r="AP95" t="str">
        <f>IF(ISNUMBER(SEARCH(AP$1,$D95)),"T","")</f>
        <v/>
      </c>
      <c r="AQ95" t="str">
        <f>IF(ISNUMBER(SEARCH(AQ$1,$D95)),"T","")</f>
        <v/>
      </c>
      <c r="AR95" t="str">
        <f>IF(ISNUMBER(SEARCH(AR$1,$D95)),"T","")</f>
        <v/>
      </c>
      <c r="AS95" t="str">
        <f>IF(ISNUMBER(SEARCH(AS$1,$D95)),"T","")</f>
        <v>T</v>
      </c>
      <c r="AT95" t="str">
        <f>IF(ISNUMBER(SEARCH(AT$1,$D95)),"T","")</f>
        <v/>
      </c>
      <c r="AU95" t="str">
        <f>IF(ISNUMBER(SEARCH(AU$1,$D95)),"T","")</f>
        <v/>
      </c>
      <c r="AV95" t="str">
        <f>IF(ISNUMBER(SEARCH(AV$1,$D95)),"T","")</f>
        <v/>
      </c>
    </row>
    <row r="96" spans="1:48">
      <c r="A96">
        <v>530</v>
      </c>
      <c r="B96" t="s">
        <v>309</v>
      </c>
      <c r="C96" t="s">
        <v>310</v>
      </c>
      <c r="D96" t="s">
        <v>311</v>
      </c>
      <c r="E96">
        <v>5</v>
      </c>
      <c r="F96">
        <v>110</v>
      </c>
      <c r="G96">
        <v>135</v>
      </c>
      <c r="H96">
        <v>60</v>
      </c>
      <c r="I96">
        <v>50</v>
      </c>
      <c r="J96">
        <v>65</v>
      </c>
      <c r="K96">
        <v>88</v>
      </c>
      <c r="L96">
        <f t="shared" si="14"/>
        <v>135</v>
      </c>
      <c r="M96">
        <f t="shared" si="15"/>
        <v>60</v>
      </c>
      <c r="N96" s="3">
        <f t="shared" si="16"/>
        <v>185.5</v>
      </c>
      <c r="O96" s="3">
        <f t="shared" si="17"/>
        <v>155.5</v>
      </c>
      <c r="P96" s="3">
        <f t="shared" si="18"/>
        <v>80.5</v>
      </c>
      <c r="Q96" s="3">
        <f t="shared" si="19"/>
        <v>14932.75</v>
      </c>
      <c r="R96" s="3">
        <f t="shared" si="20"/>
        <v>14932.75</v>
      </c>
      <c r="S96" s="3">
        <f t="shared" si="21"/>
        <v>15860.25</v>
      </c>
      <c r="T96" s="3">
        <v>490.26221364402</v>
      </c>
      <c r="U96" s="3">
        <f t="shared" si="22"/>
        <v>490.26221364402</v>
      </c>
      <c r="V96" s="4">
        <f t="shared" si="23"/>
        <v>76235.7742216451</v>
      </c>
      <c r="W96" s="6">
        <f>Q96/(constants!$B$1*constants!$B$2*(110/250)*AVERAGE(0.8,1)*1.5)</f>
        <v>2.28787202522726</v>
      </c>
      <c r="X96" s="7">
        <v>0.578319162637335</v>
      </c>
      <c r="Y96" s="3">
        <f t="shared" si="24"/>
        <v>445.692729712944</v>
      </c>
      <c r="Z96" s="5">
        <v>1.1</v>
      </c>
      <c r="AA96" s="5">
        <v>1</v>
      </c>
      <c r="AB96" s="3">
        <f t="shared" si="25"/>
        <v>490.262002684238</v>
      </c>
      <c r="AC96" t="str">
        <f t="shared" si="26"/>
        <v>https://wiki.52poke.com/wiki/龙头地鼠</v>
      </c>
      <c r="AD96" s="2">
        <f t="shared" si="27"/>
        <v>4.4504029481582e-8</v>
      </c>
      <c r="AE96" t="str">
        <f>IF(ISNUMBER(SEARCH(AE$1,$D96)),"T","")</f>
        <v/>
      </c>
      <c r="AF96" t="str">
        <f>IF(ISNUMBER(SEARCH(AF$1,$D96)),"T","")</f>
        <v/>
      </c>
      <c r="AG96" t="str">
        <f>IF(ISNUMBER(SEARCH(AG$1,$D96)),"T","")</f>
        <v/>
      </c>
      <c r="AH96" t="str">
        <f>IF(ISNUMBER(SEARCH(AH$1,$D96)),"T","")</f>
        <v/>
      </c>
      <c r="AI96" t="str">
        <f>IF(ISNUMBER(SEARCH(AI$1,$D96)),"T","")</f>
        <v/>
      </c>
      <c r="AJ96" t="str">
        <f>IF(ISNUMBER(SEARCH(AJ$1,$D96)),"T","")</f>
        <v/>
      </c>
      <c r="AK96" t="str">
        <f>IF(ISNUMBER(SEARCH(AK$1,$D96)),"T","")</f>
        <v/>
      </c>
      <c r="AL96" t="str">
        <f>IF(ISNUMBER(SEARCH(AL$1,$D96)),"T","")</f>
        <v/>
      </c>
      <c r="AM96" t="str">
        <f>IF(ISNUMBER(SEARCH(AM$1,$D96)),"T","")</f>
        <v>T</v>
      </c>
      <c r="AN96" t="str">
        <f>IF(ISNUMBER(SEARCH(AN$1,$D96)),"T","")</f>
        <v/>
      </c>
      <c r="AO96" t="str">
        <f>IF(ISNUMBER(SEARCH(AO$1,$D96)),"T","")</f>
        <v/>
      </c>
      <c r="AP96" t="str">
        <f>IF(ISNUMBER(SEARCH(AP$1,$D96)),"T","")</f>
        <v/>
      </c>
      <c r="AQ96" t="str">
        <f>IF(ISNUMBER(SEARCH(AQ$1,$D96)),"T","")</f>
        <v/>
      </c>
      <c r="AR96" t="str">
        <f>IF(ISNUMBER(SEARCH(AR$1,$D96)),"T","")</f>
        <v/>
      </c>
      <c r="AS96" t="str">
        <f>IF(ISNUMBER(SEARCH(AS$1,$D96)),"T","")</f>
        <v/>
      </c>
      <c r="AT96" t="str">
        <f>IF(ISNUMBER(SEARCH(AT$1,$D96)),"T","")</f>
        <v/>
      </c>
      <c r="AU96" t="str">
        <f>IF(ISNUMBER(SEARCH(AU$1,$D96)),"T","")</f>
        <v>T</v>
      </c>
      <c r="AV96" t="str">
        <f>IF(ISNUMBER(SEARCH(AV$1,$D96)),"T","")</f>
        <v/>
      </c>
    </row>
    <row r="97" spans="1:48">
      <c r="A97">
        <v>797</v>
      </c>
      <c r="B97" t="s">
        <v>312</v>
      </c>
      <c r="C97" t="s">
        <v>313</v>
      </c>
      <c r="D97" t="s">
        <v>314</v>
      </c>
      <c r="E97">
        <v>7</v>
      </c>
      <c r="F97">
        <v>97</v>
      </c>
      <c r="G97">
        <v>101</v>
      </c>
      <c r="H97">
        <v>103</v>
      </c>
      <c r="I97">
        <v>107</v>
      </c>
      <c r="J97">
        <v>101</v>
      </c>
      <c r="K97">
        <v>61</v>
      </c>
      <c r="L97">
        <f t="shared" si="14"/>
        <v>107</v>
      </c>
      <c r="M97">
        <f t="shared" si="15"/>
        <v>101</v>
      </c>
      <c r="N97" s="3">
        <f t="shared" si="16"/>
        <v>172.5</v>
      </c>
      <c r="O97" s="3">
        <f t="shared" si="17"/>
        <v>127.5</v>
      </c>
      <c r="P97" s="3">
        <f t="shared" si="18"/>
        <v>121.5</v>
      </c>
      <c r="Q97" s="3">
        <f t="shared" si="19"/>
        <v>20958.75</v>
      </c>
      <c r="R97" s="3">
        <f t="shared" si="20"/>
        <v>21303.75</v>
      </c>
      <c r="S97" s="3">
        <f t="shared" si="21"/>
        <v>20958.75</v>
      </c>
      <c r="T97" s="3">
        <v>489.64291434841</v>
      </c>
      <c r="U97" s="3">
        <f t="shared" si="22"/>
        <v>489.64291434841</v>
      </c>
      <c r="V97" s="4">
        <f t="shared" si="23"/>
        <v>62429.4715794223</v>
      </c>
      <c r="W97" s="6">
        <f>Q97/(constants!$B$1*constants!$B$2*(110/250)*AVERAGE(0.8,1)*1.5)</f>
        <v>3.21112573429085</v>
      </c>
      <c r="X97" s="7">
        <v>0.280087610256787</v>
      </c>
      <c r="Y97" s="3">
        <f t="shared" si="24"/>
        <v>445.129701429824</v>
      </c>
      <c r="Z97" s="5">
        <v>1.1</v>
      </c>
      <c r="AA97" s="5">
        <v>1</v>
      </c>
      <c r="AB97" s="3">
        <f t="shared" si="25"/>
        <v>489.642671572807</v>
      </c>
      <c r="AC97" t="str">
        <f t="shared" si="26"/>
        <v>https://wiki.52poke.com/wiki/铁火辉夜</v>
      </c>
      <c r="AD97" s="2">
        <f t="shared" si="27"/>
        <v>5.89399935218279e-8</v>
      </c>
      <c r="AE97" t="str">
        <f>IF(ISNUMBER(SEARCH(AE$1,$D97)),"T","")</f>
        <v/>
      </c>
      <c r="AF97" t="str">
        <f>IF(ISNUMBER(SEARCH(AF$1,$D97)),"T","")</f>
        <v/>
      </c>
      <c r="AG97" t="str">
        <f>IF(ISNUMBER(SEARCH(AG$1,$D97)),"T","")</f>
        <v/>
      </c>
      <c r="AH97" t="str">
        <f>IF(ISNUMBER(SEARCH(AH$1,$D97)),"T","")</f>
        <v/>
      </c>
      <c r="AI97" t="str">
        <f>IF(ISNUMBER(SEARCH(AI$1,$D97)),"T","")</f>
        <v/>
      </c>
      <c r="AJ97" t="str">
        <f>IF(ISNUMBER(SEARCH(AJ$1,$D97)),"T","")</f>
        <v/>
      </c>
      <c r="AK97" t="str">
        <f>IF(ISNUMBER(SEARCH(AK$1,$D97)),"T","")</f>
        <v/>
      </c>
      <c r="AL97" t="str">
        <f>IF(ISNUMBER(SEARCH(AL$1,$D97)),"T","")</f>
        <v/>
      </c>
      <c r="AM97" t="str">
        <f>IF(ISNUMBER(SEARCH(AM$1,$D97)),"T","")</f>
        <v/>
      </c>
      <c r="AN97" t="str">
        <f>IF(ISNUMBER(SEARCH(AN$1,$D97)),"T","")</f>
        <v>T</v>
      </c>
      <c r="AO97" t="str">
        <f>IF(ISNUMBER(SEARCH(AO$1,$D97)),"T","")</f>
        <v/>
      </c>
      <c r="AP97" t="str">
        <f>IF(ISNUMBER(SEARCH(AP$1,$D97)),"T","")</f>
        <v/>
      </c>
      <c r="AQ97" t="str">
        <f>IF(ISNUMBER(SEARCH(AQ$1,$D97)),"T","")</f>
        <v/>
      </c>
      <c r="AR97" t="str">
        <f>IF(ISNUMBER(SEARCH(AR$1,$D97)),"T","")</f>
        <v/>
      </c>
      <c r="AS97" t="str">
        <f>IF(ISNUMBER(SEARCH(AS$1,$D97)),"T","")</f>
        <v/>
      </c>
      <c r="AT97" t="str">
        <f>IF(ISNUMBER(SEARCH(AT$1,$D97)),"T","")</f>
        <v/>
      </c>
      <c r="AU97" t="str">
        <f>IF(ISNUMBER(SEARCH(AU$1,$D97)),"T","")</f>
        <v>T</v>
      </c>
      <c r="AV97" t="str">
        <f>IF(ISNUMBER(SEARCH(AV$1,$D97)),"T","")</f>
        <v/>
      </c>
    </row>
    <row r="98" spans="1:48">
      <c r="A98">
        <v>994</v>
      </c>
      <c r="B98" t="s">
        <v>315</v>
      </c>
      <c r="C98" t="s">
        <v>316</v>
      </c>
      <c r="D98" t="s">
        <v>317</v>
      </c>
      <c r="E98">
        <v>9</v>
      </c>
      <c r="F98">
        <v>80</v>
      </c>
      <c r="G98">
        <v>70</v>
      </c>
      <c r="H98">
        <v>60</v>
      </c>
      <c r="I98">
        <v>140</v>
      </c>
      <c r="J98">
        <v>110</v>
      </c>
      <c r="K98">
        <v>110</v>
      </c>
      <c r="L98">
        <f t="shared" si="14"/>
        <v>140</v>
      </c>
      <c r="M98">
        <f t="shared" si="15"/>
        <v>60</v>
      </c>
      <c r="N98" s="3">
        <f t="shared" si="16"/>
        <v>155.5</v>
      </c>
      <c r="O98" s="3">
        <f t="shared" si="17"/>
        <v>160.5</v>
      </c>
      <c r="P98" s="3">
        <f t="shared" si="18"/>
        <v>80.5</v>
      </c>
      <c r="Q98" s="3">
        <f t="shared" si="19"/>
        <v>12517.75</v>
      </c>
      <c r="R98" s="3">
        <f t="shared" si="20"/>
        <v>12517.75</v>
      </c>
      <c r="S98" s="3">
        <f t="shared" si="21"/>
        <v>20292.75</v>
      </c>
      <c r="T98" s="3">
        <v>489.638803635942</v>
      </c>
      <c r="U98" s="3">
        <f t="shared" si="22"/>
        <v>489.638803635942</v>
      </c>
      <c r="V98" s="4">
        <f t="shared" si="23"/>
        <v>78587.0279835687</v>
      </c>
      <c r="W98" s="6">
        <f>Q98/(constants!$B$1*constants!$B$2*(110/250)*AVERAGE(0.8,1)*1.5)</f>
        <v>1.9178657677781</v>
      </c>
      <c r="X98" s="7">
        <v>0.85550506828759</v>
      </c>
      <c r="Y98" s="3">
        <f t="shared" si="24"/>
        <v>445.126019188544</v>
      </c>
      <c r="Z98" s="5">
        <v>1.1</v>
      </c>
      <c r="AA98" s="5">
        <v>1</v>
      </c>
      <c r="AB98" s="3">
        <f t="shared" si="25"/>
        <v>489.638621107398</v>
      </c>
      <c r="AC98" t="str">
        <f t="shared" si="26"/>
        <v>https://wiki.52poke.com/wiki/铁毒蛾</v>
      </c>
      <c r="AD98" s="2">
        <f t="shared" si="27"/>
        <v>3.33166692406172e-8</v>
      </c>
      <c r="AE98" t="str">
        <f>IF(ISNUMBER(SEARCH(AE$1,$D98)),"T","")</f>
        <v/>
      </c>
      <c r="AF98" t="str">
        <f>IF(ISNUMBER(SEARCH(AF$1,$D98)),"T","")</f>
        <v>T</v>
      </c>
      <c r="AG98" t="str">
        <f>IF(ISNUMBER(SEARCH(AG$1,$D98)),"T","")</f>
        <v/>
      </c>
      <c r="AH98" t="str">
        <f>IF(ISNUMBER(SEARCH(AH$1,$D98)),"T","")</f>
        <v/>
      </c>
      <c r="AI98" t="str">
        <f>IF(ISNUMBER(SEARCH(AI$1,$D98)),"T","")</f>
        <v/>
      </c>
      <c r="AJ98" t="str">
        <f>IF(ISNUMBER(SEARCH(AJ$1,$D98)),"T","")</f>
        <v/>
      </c>
      <c r="AK98" t="str">
        <f>IF(ISNUMBER(SEARCH(AK$1,$D98)),"T","")</f>
        <v/>
      </c>
      <c r="AL98" t="str">
        <f>IF(ISNUMBER(SEARCH(AL$1,$D98)),"T","")</f>
        <v>T</v>
      </c>
      <c r="AM98" t="str">
        <f>IF(ISNUMBER(SEARCH(AM$1,$D98)),"T","")</f>
        <v/>
      </c>
      <c r="AN98" t="str">
        <f>IF(ISNUMBER(SEARCH(AN$1,$D98)),"T","")</f>
        <v/>
      </c>
      <c r="AO98" t="str">
        <f>IF(ISNUMBER(SEARCH(AO$1,$D98)),"T","")</f>
        <v/>
      </c>
      <c r="AP98" t="str">
        <f>IF(ISNUMBER(SEARCH(AP$1,$D98)),"T","")</f>
        <v/>
      </c>
      <c r="AQ98" t="str">
        <f>IF(ISNUMBER(SEARCH(AQ$1,$D98)),"T","")</f>
        <v/>
      </c>
      <c r="AR98" t="str">
        <f>IF(ISNUMBER(SEARCH(AR$1,$D98)),"T","")</f>
        <v/>
      </c>
      <c r="AS98" t="str">
        <f>IF(ISNUMBER(SEARCH(AS$1,$D98)),"T","")</f>
        <v/>
      </c>
      <c r="AT98" t="str">
        <f>IF(ISNUMBER(SEARCH(AT$1,$D98)),"T","")</f>
        <v/>
      </c>
      <c r="AU98" t="str">
        <f>IF(ISNUMBER(SEARCH(AU$1,$D98)),"T","")</f>
        <v/>
      </c>
      <c r="AV98" t="str">
        <f>IF(ISNUMBER(SEARCH(AV$1,$D98)),"T","")</f>
        <v/>
      </c>
    </row>
    <row r="99" spans="1:48">
      <c r="A99">
        <v>555</v>
      </c>
      <c r="B99" t="s">
        <v>318</v>
      </c>
      <c r="C99" t="s">
        <v>319</v>
      </c>
      <c r="D99" t="s">
        <v>124</v>
      </c>
      <c r="E99">
        <v>5</v>
      </c>
      <c r="F99">
        <v>105</v>
      </c>
      <c r="G99">
        <v>140</v>
      </c>
      <c r="H99">
        <v>55</v>
      </c>
      <c r="I99">
        <v>30</v>
      </c>
      <c r="J99">
        <v>55</v>
      </c>
      <c r="K99">
        <v>95</v>
      </c>
      <c r="L99">
        <f t="shared" si="14"/>
        <v>140</v>
      </c>
      <c r="M99">
        <f t="shared" si="15"/>
        <v>55</v>
      </c>
      <c r="N99" s="3">
        <f t="shared" si="16"/>
        <v>180.5</v>
      </c>
      <c r="O99" s="3">
        <f t="shared" si="17"/>
        <v>160.5</v>
      </c>
      <c r="P99" s="3">
        <f t="shared" si="18"/>
        <v>75.5</v>
      </c>
      <c r="Q99" s="3">
        <f t="shared" si="19"/>
        <v>13627.75</v>
      </c>
      <c r="R99" s="3">
        <f t="shared" si="20"/>
        <v>13627.75</v>
      </c>
      <c r="S99" s="3">
        <f t="shared" si="21"/>
        <v>13627.75</v>
      </c>
      <c r="T99" s="3">
        <v>486.804119957228</v>
      </c>
      <c r="U99" s="3">
        <f t="shared" si="22"/>
        <v>486.804119957228</v>
      </c>
      <c r="V99" s="4">
        <f t="shared" si="23"/>
        <v>78132.0612531351</v>
      </c>
      <c r="W99" s="6">
        <f>Q99/(constants!$B$1*constants!$B$2*(110/250)*AVERAGE(0.8,1)*1.5)</f>
        <v>2.08793075567399</v>
      </c>
      <c r="X99" s="7">
        <v>0.669384006394169</v>
      </c>
      <c r="Y99" s="3">
        <f t="shared" si="24"/>
        <v>442.549019311939</v>
      </c>
      <c r="Z99" s="5">
        <v>1.1</v>
      </c>
      <c r="AA99" s="5">
        <v>1</v>
      </c>
      <c r="AB99" s="3">
        <f t="shared" si="25"/>
        <v>486.803921243133</v>
      </c>
      <c r="AC99" t="str">
        <f t="shared" si="26"/>
        <v>https://wiki.52poke.com/wiki/达摩狒狒</v>
      </c>
      <c r="AD99" s="2">
        <f t="shared" si="27"/>
        <v>3.94872914864312e-8</v>
      </c>
      <c r="AE99" t="str">
        <f>IF(ISNUMBER(SEARCH(AE$1,$D99)),"T","")</f>
        <v/>
      </c>
      <c r="AF99" t="str">
        <f>IF(ISNUMBER(SEARCH(AF$1,$D99)),"T","")</f>
        <v/>
      </c>
      <c r="AG99" t="str">
        <f>IF(ISNUMBER(SEARCH(AG$1,$D99)),"T","")</f>
        <v/>
      </c>
      <c r="AH99" t="str">
        <f>IF(ISNUMBER(SEARCH(AH$1,$D99)),"T","")</f>
        <v/>
      </c>
      <c r="AI99" t="str">
        <f>IF(ISNUMBER(SEARCH(AI$1,$D99)),"T","")</f>
        <v/>
      </c>
      <c r="AJ99" t="str">
        <f>IF(ISNUMBER(SEARCH(AJ$1,$D99)),"T","")</f>
        <v>T</v>
      </c>
      <c r="AK99" t="str">
        <f>IF(ISNUMBER(SEARCH(AK$1,$D99)),"T","")</f>
        <v/>
      </c>
      <c r="AL99" t="str">
        <f>IF(ISNUMBER(SEARCH(AL$1,$D99)),"T","")</f>
        <v/>
      </c>
      <c r="AM99" t="str">
        <f>IF(ISNUMBER(SEARCH(AM$1,$D99)),"T","")</f>
        <v/>
      </c>
      <c r="AN99" t="str">
        <f>IF(ISNUMBER(SEARCH(AN$1,$D99)),"T","")</f>
        <v/>
      </c>
      <c r="AO99" t="str">
        <f>IF(ISNUMBER(SEARCH(AO$1,$D99)),"T","")</f>
        <v/>
      </c>
      <c r="AP99" t="str">
        <f>IF(ISNUMBER(SEARCH(AP$1,$D99)),"T","")</f>
        <v/>
      </c>
      <c r="AQ99" t="str">
        <f>IF(ISNUMBER(SEARCH(AQ$1,$D99)),"T","")</f>
        <v/>
      </c>
      <c r="AR99" t="str">
        <f>IF(ISNUMBER(SEARCH(AR$1,$D99)),"T","")</f>
        <v/>
      </c>
      <c r="AS99" t="str">
        <f>IF(ISNUMBER(SEARCH(AS$1,$D99)),"T","")</f>
        <v/>
      </c>
      <c r="AT99" t="str">
        <f>IF(ISNUMBER(SEARCH(AT$1,$D99)),"T","")</f>
        <v/>
      </c>
      <c r="AU99" t="str">
        <f>IF(ISNUMBER(SEARCH(AU$1,$D99)),"T","")</f>
        <v/>
      </c>
      <c r="AV99" t="str">
        <f>IF(ISNUMBER(SEARCH(AV$1,$D99)),"T","")</f>
        <v/>
      </c>
    </row>
    <row r="100" spans="1:48">
      <c r="A100">
        <v>350</v>
      </c>
      <c r="B100" t="s">
        <v>320</v>
      </c>
      <c r="C100" t="s">
        <v>321</v>
      </c>
      <c r="D100" t="s">
        <v>52</v>
      </c>
      <c r="E100">
        <v>3</v>
      </c>
      <c r="F100">
        <v>95</v>
      </c>
      <c r="G100">
        <v>60</v>
      </c>
      <c r="H100">
        <v>79</v>
      </c>
      <c r="I100">
        <v>100</v>
      </c>
      <c r="J100">
        <v>125</v>
      </c>
      <c r="K100">
        <v>81</v>
      </c>
      <c r="L100">
        <f t="shared" si="14"/>
        <v>100</v>
      </c>
      <c r="M100">
        <f t="shared" si="15"/>
        <v>79</v>
      </c>
      <c r="N100" s="3">
        <f t="shared" si="16"/>
        <v>170.5</v>
      </c>
      <c r="O100" s="3">
        <f t="shared" si="17"/>
        <v>120.5</v>
      </c>
      <c r="P100" s="3">
        <f t="shared" si="18"/>
        <v>99.5</v>
      </c>
      <c r="Q100" s="3">
        <f t="shared" si="19"/>
        <v>16964.75</v>
      </c>
      <c r="R100" s="3">
        <f t="shared" si="20"/>
        <v>16964.75</v>
      </c>
      <c r="S100" s="3">
        <f t="shared" si="21"/>
        <v>24807.75</v>
      </c>
      <c r="T100" s="3">
        <v>485.855989110054</v>
      </c>
      <c r="U100" s="3">
        <f t="shared" si="22"/>
        <v>485.855989110054</v>
      </c>
      <c r="V100" s="4">
        <f t="shared" si="23"/>
        <v>58545.6466877615</v>
      </c>
      <c r="W100" s="6">
        <f>Q100/(constants!$B$1*constants!$B$2*(110/250)*AVERAGE(0.8,1)*1.5)</f>
        <v>2.59919820126729</v>
      </c>
      <c r="X100" s="7">
        <v>0.502338789604688</v>
      </c>
      <c r="Y100" s="3">
        <f t="shared" si="24"/>
        <v>373.735207400073</v>
      </c>
      <c r="Z100" s="5">
        <v>1.3</v>
      </c>
      <c r="AA100" s="5">
        <v>1</v>
      </c>
      <c r="AB100" s="3">
        <f t="shared" si="25"/>
        <v>485.855769620095</v>
      </c>
      <c r="AC100" t="str">
        <f t="shared" si="26"/>
        <v>https://wiki.52poke.com/wiki/美纳斯</v>
      </c>
      <c r="AD100" s="2">
        <f t="shared" si="27"/>
        <v>4.81758420866192e-8</v>
      </c>
      <c r="AE100" t="str">
        <f>IF(ISNUMBER(SEARCH(AE$1,$D100)),"T","")</f>
        <v/>
      </c>
      <c r="AF100" t="str">
        <f>IF(ISNUMBER(SEARCH(AF$1,$D100)),"T","")</f>
        <v/>
      </c>
      <c r="AG100" t="str">
        <f>IF(ISNUMBER(SEARCH(AG$1,$D100)),"T","")</f>
        <v>T</v>
      </c>
      <c r="AH100" t="str">
        <f>IF(ISNUMBER(SEARCH(AH$1,$D100)),"T","")</f>
        <v/>
      </c>
      <c r="AI100" t="str">
        <f>IF(ISNUMBER(SEARCH(AI$1,$D100)),"T","")</f>
        <v/>
      </c>
      <c r="AJ100" t="str">
        <f>IF(ISNUMBER(SEARCH(AJ$1,$D100)),"T","")</f>
        <v/>
      </c>
      <c r="AK100" t="str">
        <f>IF(ISNUMBER(SEARCH(AK$1,$D100)),"T","")</f>
        <v/>
      </c>
      <c r="AL100" t="str">
        <f>IF(ISNUMBER(SEARCH(AL$1,$D100)),"T","")</f>
        <v/>
      </c>
      <c r="AM100" t="str">
        <f>IF(ISNUMBER(SEARCH(AM$1,$D100)),"T","")</f>
        <v/>
      </c>
      <c r="AN100" t="str">
        <f>IF(ISNUMBER(SEARCH(AN$1,$D100)),"T","")</f>
        <v/>
      </c>
      <c r="AO100" t="str">
        <f>IF(ISNUMBER(SEARCH(AO$1,$D100)),"T","")</f>
        <v/>
      </c>
      <c r="AP100" t="str">
        <f>IF(ISNUMBER(SEARCH(AP$1,$D100)),"T","")</f>
        <v/>
      </c>
      <c r="AQ100" t="str">
        <f>IF(ISNUMBER(SEARCH(AQ$1,$D100)),"T","")</f>
        <v/>
      </c>
      <c r="AR100" t="str">
        <f>IF(ISNUMBER(SEARCH(AR$1,$D100)),"T","")</f>
        <v/>
      </c>
      <c r="AS100" t="str">
        <f>IF(ISNUMBER(SEARCH(AS$1,$D100)),"T","")</f>
        <v/>
      </c>
      <c r="AT100" t="str">
        <f>IF(ISNUMBER(SEARCH(AT$1,$D100)),"T","")</f>
        <v/>
      </c>
      <c r="AU100" t="str">
        <f>IF(ISNUMBER(SEARCH(AU$1,$D100)),"T","")</f>
        <v/>
      </c>
      <c r="AV100" t="str">
        <f>IF(ISNUMBER(SEARCH(AV$1,$D100)),"T","")</f>
        <v/>
      </c>
    </row>
    <row r="101" spans="1:48">
      <c r="A101">
        <v>637</v>
      </c>
      <c r="B101" t="s">
        <v>322</v>
      </c>
      <c r="C101" t="s">
        <v>323</v>
      </c>
      <c r="D101" t="s">
        <v>324</v>
      </c>
      <c r="E101">
        <v>5</v>
      </c>
      <c r="F101">
        <v>85</v>
      </c>
      <c r="G101">
        <v>60</v>
      </c>
      <c r="H101">
        <v>65</v>
      </c>
      <c r="I101">
        <v>135</v>
      </c>
      <c r="J101">
        <v>105</v>
      </c>
      <c r="K101">
        <v>100</v>
      </c>
      <c r="L101">
        <f t="shared" si="14"/>
        <v>135</v>
      </c>
      <c r="M101">
        <f t="shared" si="15"/>
        <v>65</v>
      </c>
      <c r="N101" s="3">
        <f t="shared" si="16"/>
        <v>160.5</v>
      </c>
      <c r="O101" s="3">
        <f t="shared" si="17"/>
        <v>155.5</v>
      </c>
      <c r="P101" s="3">
        <f t="shared" si="18"/>
        <v>85.5</v>
      </c>
      <c r="Q101" s="3">
        <f t="shared" si="19"/>
        <v>13722.75</v>
      </c>
      <c r="R101" s="3">
        <f t="shared" si="20"/>
        <v>13722.75</v>
      </c>
      <c r="S101" s="3">
        <f t="shared" si="21"/>
        <v>20142.75</v>
      </c>
      <c r="T101" s="3">
        <v>485.817531039906</v>
      </c>
      <c r="U101" s="3">
        <f t="shared" si="22"/>
        <v>485.817531039906</v>
      </c>
      <c r="V101" s="4">
        <f t="shared" si="23"/>
        <v>75544.6260767054</v>
      </c>
      <c r="W101" s="6">
        <f>Q101/(constants!$B$1*constants!$B$2*(110/250)*AVERAGE(0.8,1)*1.5)</f>
        <v>2.10248586725066</v>
      </c>
      <c r="X101" s="7">
        <v>0.737720722484416</v>
      </c>
      <c r="Y101" s="3">
        <f t="shared" si="24"/>
        <v>441.652124703805</v>
      </c>
      <c r="Z101" s="5">
        <v>1.1</v>
      </c>
      <c r="AA101" s="5">
        <v>1</v>
      </c>
      <c r="AB101" s="3">
        <f t="shared" si="25"/>
        <v>485.817337174185</v>
      </c>
      <c r="AC101" t="str">
        <f t="shared" si="26"/>
        <v>https://wiki.52poke.com/wiki/火神蛾</v>
      </c>
      <c r="AD101" s="2">
        <f t="shared" si="27"/>
        <v>3.75839176583607e-8</v>
      </c>
      <c r="AE101" t="str">
        <f>IF(ISNUMBER(SEARCH(AE$1,$D101)),"T","")</f>
        <v/>
      </c>
      <c r="AF101" t="str">
        <f>IF(ISNUMBER(SEARCH(AF$1,$D101)),"T","")</f>
        <v>T</v>
      </c>
      <c r="AG101" t="str">
        <f>IF(ISNUMBER(SEARCH(AG$1,$D101)),"T","")</f>
        <v/>
      </c>
      <c r="AH101" t="str">
        <f>IF(ISNUMBER(SEARCH(AH$1,$D101)),"T","")</f>
        <v/>
      </c>
      <c r="AI101" t="str">
        <f>IF(ISNUMBER(SEARCH(AI$1,$D101)),"T","")</f>
        <v/>
      </c>
      <c r="AJ101" t="str">
        <f>IF(ISNUMBER(SEARCH(AJ$1,$D101)),"T","")</f>
        <v/>
      </c>
      <c r="AK101" t="str">
        <f>IF(ISNUMBER(SEARCH(AK$1,$D101)),"T","")</f>
        <v/>
      </c>
      <c r="AL101" t="str">
        <f>IF(ISNUMBER(SEARCH(AL$1,$D101)),"T","")</f>
        <v/>
      </c>
      <c r="AM101" t="str">
        <f>IF(ISNUMBER(SEARCH(AM$1,$D101)),"T","")</f>
        <v/>
      </c>
      <c r="AN101" t="str">
        <f>IF(ISNUMBER(SEARCH(AN$1,$D101)),"T","")</f>
        <v/>
      </c>
      <c r="AO101" t="str">
        <f>IF(ISNUMBER(SEARCH(AO$1,$D101)),"T","")</f>
        <v/>
      </c>
      <c r="AP101" t="str">
        <f>IF(ISNUMBER(SEARCH(AP$1,$D101)),"T","")</f>
        <v>T</v>
      </c>
      <c r="AQ101" t="str">
        <f>IF(ISNUMBER(SEARCH(AQ$1,$D101)),"T","")</f>
        <v/>
      </c>
      <c r="AR101" t="str">
        <f>IF(ISNUMBER(SEARCH(AR$1,$D101)),"T","")</f>
        <v/>
      </c>
      <c r="AS101" t="str">
        <f>IF(ISNUMBER(SEARCH(AS$1,$D101)),"T","")</f>
        <v/>
      </c>
      <c r="AT101" t="str">
        <f>IF(ISNUMBER(SEARCH(AT$1,$D101)),"T","")</f>
        <v/>
      </c>
      <c r="AU101" t="str">
        <f>IF(ISNUMBER(SEARCH(AU$1,$D101)),"T","")</f>
        <v/>
      </c>
      <c r="AV101" t="str">
        <f>IF(ISNUMBER(SEARCH(AV$1,$D101)),"T","")</f>
        <v/>
      </c>
    </row>
    <row r="102" spans="1:48">
      <c r="A102">
        <v>641</v>
      </c>
      <c r="B102" t="s">
        <v>325</v>
      </c>
      <c r="C102" t="s">
        <v>326</v>
      </c>
      <c r="D102" t="s">
        <v>327</v>
      </c>
      <c r="E102">
        <v>5</v>
      </c>
      <c r="F102">
        <v>79</v>
      </c>
      <c r="G102">
        <v>115</v>
      </c>
      <c r="H102">
        <v>70</v>
      </c>
      <c r="I102">
        <v>125</v>
      </c>
      <c r="J102">
        <v>80</v>
      </c>
      <c r="K102">
        <v>111</v>
      </c>
      <c r="L102">
        <f t="shared" si="14"/>
        <v>125</v>
      </c>
      <c r="M102">
        <f t="shared" si="15"/>
        <v>70</v>
      </c>
      <c r="N102" s="3">
        <f t="shared" si="16"/>
        <v>154.5</v>
      </c>
      <c r="O102" s="3">
        <f t="shared" si="17"/>
        <v>145.5</v>
      </c>
      <c r="P102" s="3">
        <f t="shared" si="18"/>
        <v>90.5</v>
      </c>
      <c r="Q102" s="3">
        <f t="shared" si="19"/>
        <v>13982.25</v>
      </c>
      <c r="R102" s="3">
        <f t="shared" si="20"/>
        <v>13982.25</v>
      </c>
      <c r="S102" s="3">
        <f t="shared" si="21"/>
        <v>15527.25</v>
      </c>
      <c r="T102" s="3">
        <v>484.097826575652</v>
      </c>
      <c r="U102" s="3">
        <f t="shared" si="22"/>
        <v>484.097826575652</v>
      </c>
      <c r="V102" s="4">
        <f t="shared" si="23"/>
        <v>70436.2337667574</v>
      </c>
      <c r="W102" s="6">
        <f>Q102/(constants!$B$1*constants!$B$2*(110/250)*AVERAGE(0.8,1)*1.5)</f>
        <v>2.14224430361011</v>
      </c>
      <c r="X102" s="7">
        <v>0.882420749478917</v>
      </c>
      <c r="Y102" s="3">
        <f t="shared" si="24"/>
        <v>440.088765224453</v>
      </c>
      <c r="Z102" s="5">
        <v>1.1</v>
      </c>
      <c r="AA102" s="5">
        <v>1</v>
      </c>
      <c r="AB102" s="3">
        <f t="shared" si="25"/>
        <v>484.097641746898</v>
      </c>
      <c r="AC102" t="str">
        <f t="shared" si="26"/>
        <v>https://wiki.52poke.com/wiki/龙卷云</v>
      </c>
      <c r="AD102" s="2">
        <f t="shared" si="27"/>
        <v>3.41616682689332e-8</v>
      </c>
      <c r="AE102" t="str">
        <f>IF(ISNUMBER(SEARCH(AE$1,$D102)),"T","")</f>
        <v/>
      </c>
      <c r="AF102" t="str">
        <f>IF(ISNUMBER(SEARCH(AF$1,$D102)),"T","")</f>
        <v/>
      </c>
      <c r="AG102" t="str">
        <f>IF(ISNUMBER(SEARCH(AG$1,$D102)),"T","")</f>
        <v/>
      </c>
      <c r="AH102" t="str">
        <f>IF(ISNUMBER(SEARCH(AH$1,$D102)),"T","")</f>
        <v/>
      </c>
      <c r="AI102" t="str">
        <f>IF(ISNUMBER(SEARCH(AI$1,$D102)),"T","")</f>
        <v/>
      </c>
      <c r="AJ102" t="str">
        <f>IF(ISNUMBER(SEARCH(AJ$1,$D102)),"T","")</f>
        <v/>
      </c>
      <c r="AK102" t="str">
        <f>IF(ISNUMBER(SEARCH(AK$1,$D102)),"T","")</f>
        <v/>
      </c>
      <c r="AL102" t="str">
        <f>IF(ISNUMBER(SEARCH(AL$1,$D102)),"T","")</f>
        <v/>
      </c>
      <c r="AM102" t="str">
        <f>IF(ISNUMBER(SEARCH(AM$1,$D102)),"T","")</f>
        <v/>
      </c>
      <c r="AN102" t="str">
        <f>IF(ISNUMBER(SEARCH(AN$1,$D102)),"T","")</f>
        <v>T</v>
      </c>
      <c r="AO102" t="str">
        <f>IF(ISNUMBER(SEARCH(AO$1,$D102)),"T","")</f>
        <v/>
      </c>
      <c r="AP102" t="str">
        <f>IF(ISNUMBER(SEARCH(AP$1,$D102)),"T","")</f>
        <v/>
      </c>
      <c r="AQ102" t="str">
        <f>IF(ISNUMBER(SEARCH(AQ$1,$D102)),"T","")</f>
        <v/>
      </c>
      <c r="AR102" t="str">
        <f>IF(ISNUMBER(SEARCH(AR$1,$D102)),"T","")</f>
        <v/>
      </c>
      <c r="AS102" t="str">
        <f>IF(ISNUMBER(SEARCH(AS$1,$D102)),"T","")</f>
        <v/>
      </c>
      <c r="AT102" t="str">
        <f>IF(ISNUMBER(SEARCH(AT$1,$D102)),"T","")</f>
        <v/>
      </c>
      <c r="AU102" t="str">
        <f>IF(ISNUMBER(SEARCH(AU$1,$D102)),"T","")</f>
        <v/>
      </c>
      <c r="AV102" t="str">
        <f>IF(ISNUMBER(SEARCH(AV$1,$D102)),"T","")</f>
        <v/>
      </c>
    </row>
    <row r="103" spans="1:48">
      <c r="A103">
        <v>642</v>
      </c>
      <c r="B103" t="s">
        <v>328</v>
      </c>
      <c r="C103" t="s">
        <v>329</v>
      </c>
      <c r="D103" t="s">
        <v>330</v>
      </c>
      <c r="E103">
        <v>5</v>
      </c>
      <c r="F103">
        <v>79</v>
      </c>
      <c r="G103">
        <v>115</v>
      </c>
      <c r="H103">
        <v>70</v>
      </c>
      <c r="I103">
        <v>125</v>
      </c>
      <c r="J103">
        <v>80</v>
      </c>
      <c r="K103">
        <v>111</v>
      </c>
      <c r="L103">
        <f t="shared" si="14"/>
        <v>125</v>
      </c>
      <c r="M103">
        <f t="shared" si="15"/>
        <v>70</v>
      </c>
      <c r="N103" s="3">
        <f t="shared" si="16"/>
        <v>154.5</v>
      </c>
      <c r="O103" s="3">
        <f t="shared" si="17"/>
        <v>145.5</v>
      </c>
      <c r="P103" s="3">
        <f t="shared" si="18"/>
        <v>90.5</v>
      </c>
      <c r="Q103" s="3">
        <f t="shared" si="19"/>
        <v>13982.25</v>
      </c>
      <c r="R103" s="3">
        <f t="shared" si="20"/>
        <v>13982.25</v>
      </c>
      <c r="S103" s="3">
        <f t="shared" si="21"/>
        <v>15527.25</v>
      </c>
      <c r="T103" s="3">
        <v>483.784848127493</v>
      </c>
      <c r="U103" s="3">
        <f t="shared" si="22"/>
        <v>483.784848127493</v>
      </c>
      <c r="V103" s="4">
        <f t="shared" si="23"/>
        <v>70390.6954025502</v>
      </c>
      <c r="W103" s="6">
        <f>Q103/(constants!$B$1*constants!$B$2*(110/250)*AVERAGE(0.8,1)*1.5)</f>
        <v>2.14224430361011</v>
      </c>
      <c r="X103" s="7">
        <v>0.880465245272985</v>
      </c>
      <c r="Y103" s="3">
        <f t="shared" si="24"/>
        <v>439.80423936249</v>
      </c>
      <c r="Z103" s="5">
        <v>1.1</v>
      </c>
      <c r="AA103" s="5">
        <v>1</v>
      </c>
      <c r="AB103" s="3">
        <f t="shared" si="25"/>
        <v>483.784663298739</v>
      </c>
      <c r="AC103" t="str">
        <f t="shared" si="26"/>
        <v>https://wiki.52poke.com/wiki/雷电云</v>
      </c>
      <c r="AD103" s="2">
        <f t="shared" si="27"/>
        <v>3.41616683950088e-8</v>
      </c>
      <c r="AE103" t="str">
        <f>IF(ISNUMBER(SEARCH(AE$1,$D103)),"T","")</f>
        <v/>
      </c>
      <c r="AF103" t="str">
        <f>IF(ISNUMBER(SEARCH(AF$1,$D103)),"T","")</f>
        <v/>
      </c>
      <c r="AG103" t="str">
        <f>IF(ISNUMBER(SEARCH(AG$1,$D103)),"T","")</f>
        <v/>
      </c>
      <c r="AH103" t="str">
        <f>IF(ISNUMBER(SEARCH(AH$1,$D103)),"T","")</f>
        <v/>
      </c>
      <c r="AI103" t="str">
        <f>IF(ISNUMBER(SEARCH(AI$1,$D103)),"T","")</f>
        <v>T</v>
      </c>
      <c r="AJ103" t="str">
        <f>IF(ISNUMBER(SEARCH(AJ$1,$D103)),"T","")</f>
        <v/>
      </c>
      <c r="AK103" t="str">
        <f>IF(ISNUMBER(SEARCH(AK$1,$D103)),"T","")</f>
        <v/>
      </c>
      <c r="AL103" t="str">
        <f>IF(ISNUMBER(SEARCH(AL$1,$D103)),"T","")</f>
        <v/>
      </c>
      <c r="AM103" t="str">
        <f>IF(ISNUMBER(SEARCH(AM$1,$D103)),"T","")</f>
        <v/>
      </c>
      <c r="AN103" t="str">
        <f>IF(ISNUMBER(SEARCH(AN$1,$D103)),"T","")</f>
        <v>T</v>
      </c>
      <c r="AO103" t="str">
        <f>IF(ISNUMBER(SEARCH(AO$1,$D103)),"T","")</f>
        <v/>
      </c>
      <c r="AP103" t="str">
        <f>IF(ISNUMBER(SEARCH(AP$1,$D103)),"T","")</f>
        <v/>
      </c>
      <c r="AQ103" t="str">
        <f>IF(ISNUMBER(SEARCH(AQ$1,$D103)),"T","")</f>
        <v/>
      </c>
      <c r="AR103" t="str">
        <f>IF(ISNUMBER(SEARCH(AR$1,$D103)),"T","")</f>
        <v/>
      </c>
      <c r="AS103" t="str">
        <f>IF(ISNUMBER(SEARCH(AS$1,$D103)),"T","")</f>
        <v/>
      </c>
      <c r="AT103" t="str">
        <f>IF(ISNUMBER(SEARCH(AT$1,$D103)),"T","")</f>
        <v/>
      </c>
      <c r="AU103" t="str">
        <f>IF(ISNUMBER(SEARCH(AU$1,$D103)),"T","")</f>
        <v/>
      </c>
      <c r="AV103" t="str">
        <f>IF(ISNUMBER(SEARCH(AV$1,$D103)),"T","")</f>
        <v/>
      </c>
    </row>
    <row r="104" spans="1:48">
      <c r="A104">
        <v>589</v>
      </c>
      <c r="B104" t="s">
        <v>331</v>
      </c>
      <c r="C104" t="s">
        <v>332</v>
      </c>
      <c r="D104" t="s">
        <v>250</v>
      </c>
      <c r="E104">
        <v>5</v>
      </c>
      <c r="F104">
        <v>70</v>
      </c>
      <c r="G104">
        <v>135</v>
      </c>
      <c r="H104">
        <v>105</v>
      </c>
      <c r="I104">
        <v>60</v>
      </c>
      <c r="J104">
        <v>105</v>
      </c>
      <c r="K104">
        <v>20</v>
      </c>
      <c r="L104">
        <f t="shared" si="14"/>
        <v>135</v>
      </c>
      <c r="M104">
        <f t="shared" si="15"/>
        <v>105</v>
      </c>
      <c r="N104" s="3">
        <f t="shared" si="16"/>
        <v>145.5</v>
      </c>
      <c r="O104" s="3">
        <f t="shared" si="17"/>
        <v>155.5</v>
      </c>
      <c r="P104" s="3">
        <f t="shared" si="18"/>
        <v>125.5</v>
      </c>
      <c r="Q104" s="3">
        <f t="shared" si="19"/>
        <v>18260.25</v>
      </c>
      <c r="R104" s="3">
        <f t="shared" si="20"/>
        <v>18260.25</v>
      </c>
      <c r="S104" s="3">
        <f t="shared" si="21"/>
        <v>18260.25</v>
      </c>
      <c r="T104" s="3">
        <v>480.072874574374</v>
      </c>
      <c r="U104" s="3">
        <f t="shared" si="22"/>
        <v>480.072874574374</v>
      </c>
      <c r="V104" s="4">
        <f t="shared" si="23"/>
        <v>74651.3319963152</v>
      </c>
      <c r="W104" s="6">
        <f>Q104/(constants!$B$1*constants!$B$2*(110/250)*AVERAGE(0.8,1)*1.5)</f>
        <v>2.79768395966289</v>
      </c>
      <c r="X104" s="7">
        <v>0.00893759313410059</v>
      </c>
      <c r="Y104" s="3">
        <f t="shared" si="24"/>
        <v>436.429651459932</v>
      </c>
      <c r="Z104" s="5">
        <v>1.1</v>
      </c>
      <c r="AA104" s="5">
        <v>1</v>
      </c>
      <c r="AB104" s="3">
        <f t="shared" si="25"/>
        <v>480.072616605925</v>
      </c>
      <c r="AC104" t="str">
        <f t="shared" si="26"/>
        <v>https://wiki.52poke.com/wiki/骑士蜗牛</v>
      </c>
      <c r="AD104" s="2">
        <f t="shared" si="27"/>
        <v>6.65477206091544e-8</v>
      </c>
      <c r="AE104" t="str">
        <f>IF(ISNUMBER(SEARCH(AE$1,$D104)),"T","")</f>
        <v/>
      </c>
      <c r="AF104" t="str">
        <f>IF(ISNUMBER(SEARCH(AF$1,$D104)),"T","")</f>
        <v/>
      </c>
      <c r="AG104" t="str">
        <f>IF(ISNUMBER(SEARCH(AG$1,$D104)),"T","")</f>
        <v/>
      </c>
      <c r="AH104" t="str">
        <f>IF(ISNUMBER(SEARCH(AH$1,$D104)),"T","")</f>
        <v/>
      </c>
      <c r="AI104" t="str">
        <f>IF(ISNUMBER(SEARCH(AI$1,$D104)),"T","")</f>
        <v/>
      </c>
      <c r="AJ104" t="str">
        <f>IF(ISNUMBER(SEARCH(AJ$1,$D104)),"T","")</f>
        <v/>
      </c>
      <c r="AK104" t="str">
        <f>IF(ISNUMBER(SEARCH(AK$1,$D104)),"T","")</f>
        <v/>
      </c>
      <c r="AL104" t="str">
        <f>IF(ISNUMBER(SEARCH(AL$1,$D104)),"T","")</f>
        <v/>
      </c>
      <c r="AM104" t="str">
        <f>IF(ISNUMBER(SEARCH(AM$1,$D104)),"T","")</f>
        <v/>
      </c>
      <c r="AN104" t="str">
        <f>IF(ISNUMBER(SEARCH(AN$1,$D104)),"T","")</f>
        <v/>
      </c>
      <c r="AO104" t="str">
        <f>IF(ISNUMBER(SEARCH(AO$1,$D104)),"T","")</f>
        <v/>
      </c>
      <c r="AP104" t="str">
        <f>IF(ISNUMBER(SEARCH(AP$1,$D104)),"T","")</f>
        <v>T</v>
      </c>
      <c r="AQ104" t="str">
        <f>IF(ISNUMBER(SEARCH(AQ$1,$D104)),"T","")</f>
        <v/>
      </c>
      <c r="AR104" t="str">
        <f>IF(ISNUMBER(SEARCH(AR$1,$D104)),"T","")</f>
        <v/>
      </c>
      <c r="AS104" t="str">
        <f>IF(ISNUMBER(SEARCH(AS$1,$D104)),"T","")</f>
        <v/>
      </c>
      <c r="AT104" t="str">
        <f>IF(ISNUMBER(SEARCH(AT$1,$D104)),"T","")</f>
        <v/>
      </c>
      <c r="AU104" t="str">
        <f>IF(ISNUMBER(SEARCH(AU$1,$D104)),"T","")</f>
        <v>T</v>
      </c>
      <c r="AV104" t="str">
        <f>IF(ISNUMBER(SEARCH(AV$1,$D104)),"T","")</f>
        <v/>
      </c>
    </row>
    <row r="105" spans="1:48">
      <c r="A105">
        <v>815</v>
      </c>
      <c r="B105" t="s">
        <v>333</v>
      </c>
      <c r="C105" t="s">
        <v>334</v>
      </c>
      <c r="D105" t="s">
        <v>216</v>
      </c>
      <c r="E105">
        <v>8</v>
      </c>
      <c r="F105">
        <v>80</v>
      </c>
      <c r="G105">
        <v>116</v>
      </c>
      <c r="H105">
        <v>75</v>
      </c>
      <c r="I105">
        <v>65</v>
      </c>
      <c r="J105">
        <v>75</v>
      </c>
      <c r="K105">
        <v>119</v>
      </c>
      <c r="L105">
        <f t="shared" si="14"/>
        <v>116</v>
      </c>
      <c r="M105">
        <f t="shared" si="15"/>
        <v>75</v>
      </c>
      <c r="N105" s="3">
        <f t="shared" si="16"/>
        <v>155.5</v>
      </c>
      <c r="O105" s="3">
        <f t="shared" si="17"/>
        <v>136.5</v>
      </c>
      <c r="P105" s="3">
        <f t="shared" si="18"/>
        <v>95.5</v>
      </c>
      <c r="Q105" s="3">
        <f t="shared" si="19"/>
        <v>14850.25</v>
      </c>
      <c r="R105" s="3">
        <f t="shared" si="20"/>
        <v>14850.25</v>
      </c>
      <c r="S105" s="3">
        <f t="shared" si="21"/>
        <v>14850.25</v>
      </c>
      <c r="T105" s="3">
        <v>479.04583457912</v>
      </c>
      <c r="U105" s="3">
        <f t="shared" si="22"/>
        <v>479.04583457912</v>
      </c>
      <c r="V105" s="4">
        <f t="shared" si="23"/>
        <v>65389.7564200499</v>
      </c>
      <c r="W105" s="6">
        <f>Q105/(constants!$B$1*constants!$B$2*(110/250)*AVERAGE(0.8,1)*1.5)</f>
        <v>2.27523205991067</v>
      </c>
      <c r="X105" s="7">
        <v>0.915215162326228</v>
      </c>
      <c r="Y105" s="3">
        <f t="shared" si="24"/>
        <v>435.496045835337</v>
      </c>
      <c r="Z105" s="5">
        <v>1.1</v>
      </c>
      <c r="AA105" s="5">
        <v>1</v>
      </c>
      <c r="AB105" s="3">
        <f t="shared" si="25"/>
        <v>479.04565041887</v>
      </c>
      <c r="AC105" t="str">
        <f t="shared" si="26"/>
        <v>https://wiki.52poke.com/wiki/闪焰王牌</v>
      </c>
      <c r="AD105" s="2">
        <f t="shared" si="27"/>
        <v>3.39149975547326e-8</v>
      </c>
      <c r="AE105" t="str">
        <f>IF(ISNUMBER(SEARCH(AE$1,$D105)),"T","")</f>
        <v/>
      </c>
      <c r="AF105" t="str">
        <f>IF(ISNUMBER(SEARCH(AF$1,$D105)),"T","")</f>
        <v>T</v>
      </c>
      <c r="AG105" t="str">
        <f>IF(ISNUMBER(SEARCH(AG$1,$D105)),"T","")</f>
        <v/>
      </c>
      <c r="AH105" t="str">
        <f>IF(ISNUMBER(SEARCH(AH$1,$D105)),"T","")</f>
        <v/>
      </c>
      <c r="AI105" t="str">
        <f>IF(ISNUMBER(SEARCH(AI$1,$D105)),"T","")</f>
        <v/>
      </c>
      <c r="AJ105" t="str">
        <f>IF(ISNUMBER(SEARCH(AJ$1,$D105)),"T","")</f>
        <v/>
      </c>
      <c r="AK105" t="str">
        <f>IF(ISNUMBER(SEARCH(AK$1,$D105)),"T","")</f>
        <v/>
      </c>
      <c r="AL105" t="str">
        <f>IF(ISNUMBER(SEARCH(AL$1,$D105)),"T","")</f>
        <v/>
      </c>
      <c r="AM105" t="str">
        <f>IF(ISNUMBER(SEARCH(AM$1,$D105)),"T","")</f>
        <v/>
      </c>
      <c r="AN105" t="str">
        <f>IF(ISNUMBER(SEARCH(AN$1,$D105)),"T","")</f>
        <v/>
      </c>
      <c r="AO105" t="str">
        <f>IF(ISNUMBER(SEARCH(AO$1,$D105)),"T","")</f>
        <v/>
      </c>
      <c r="AP105" t="str">
        <f>IF(ISNUMBER(SEARCH(AP$1,$D105)),"T","")</f>
        <v/>
      </c>
      <c r="AQ105" t="str">
        <f>IF(ISNUMBER(SEARCH(AQ$1,$D105)),"T","")</f>
        <v/>
      </c>
      <c r="AR105" t="str">
        <f>IF(ISNUMBER(SEARCH(AR$1,$D105)),"T","")</f>
        <v/>
      </c>
      <c r="AS105" t="str">
        <f>IF(ISNUMBER(SEARCH(AS$1,$D105)),"T","")</f>
        <v/>
      </c>
      <c r="AT105" t="str">
        <f>IF(ISNUMBER(SEARCH(AT$1,$D105)),"T","")</f>
        <v/>
      </c>
      <c r="AU105" t="str">
        <f>IF(ISNUMBER(SEARCH(AU$1,$D105)),"T","")</f>
        <v/>
      </c>
      <c r="AV105" t="str">
        <f>IF(ISNUMBER(SEARCH(AV$1,$D105)),"T","")</f>
        <v/>
      </c>
    </row>
    <row r="106" spans="1:48">
      <c r="A106">
        <v>628</v>
      </c>
      <c r="B106" t="s">
        <v>335</v>
      </c>
      <c r="C106" t="s">
        <v>336</v>
      </c>
      <c r="D106" t="s">
        <v>133</v>
      </c>
      <c r="E106">
        <v>5</v>
      </c>
      <c r="F106">
        <v>100</v>
      </c>
      <c r="G106">
        <v>123</v>
      </c>
      <c r="H106">
        <v>75</v>
      </c>
      <c r="I106">
        <v>57</v>
      </c>
      <c r="J106">
        <v>75</v>
      </c>
      <c r="K106">
        <v>80</v>
      </c>
      <c r="L106">
        <f t="shared" si="14"/>
        <v>123</v>
      </c>
      <c r="M106">
        <f t="shared" si="15"/>
        <v>75</v>
      </c>
      <c r="N106" s="3">
        <f t="shared" si="16"/>
        <v>175.5</v>
      </c>
      <c r="O106" s="3">
        <f t="shared" si="17"/>
        <v>143.5</v>
      </c>
      <c r="P106" s="3">
        <f t="shared" si="18"/>
        <v>95.5</v>
      </c>
      <c r="Q106" s="3">
        <f t="shared" si="19"/>
        <v>16760.25</v>
      </c>
      <c r="R106" s="3">
        <f t="shared" si="20"/>
        <v>16760.25</v>
      </c>
      <c r="S106" s="3">
        <f t="shared" si="21"/>
        <v>16760.25</v>
      </c>
      <c r="T106" s="3">
        <v>478.28870176309</v>
      </c>
      <c r="U106" s="3">
        <f t="shared" si="22"/>
        <v>478.28870176309</v>
      </c>
      <c r="V106" s="4">
        <f t="shared" si="23"/>
        <v>68634.4287030034</v>
      </c>
      <c r="W106" s="6">
        <f>Q106/(constants!$B$1*constants!$B$2*(110/250)*AVERAGE(0.8,1)*1.5)</f>
        <v>2.56786640845224</v>
      </c>
      <c r="X106" s="7">
        <v>0.462152490868902</v>
      </c>
      <c r="Y106" s="3">
        <f t="shared" si="24"/>
        <v>434.807712052583</v>
      </c>
      <c r="Z106" s="5">
        <v>1.1</v>
      </c>
      <c r="AA106" s="5">
        <v>1</v>
      </c>
      <c r="AB106" s="3">
        <f t="shared" si="25"/>
        <v>478.288483257842</v>
      </c>
      <c r="AC106" t="str">
        <f t="shared" si="26"/>
        <v>https://wiki.52poke.com/wiki/勇士雄鹰</v>
      </c>
      <c r="AD106" s="2">
        <f t="shared" si="27"/>
        <v>4.77445435650773e-8</v>
      </c>
      <c r="AE106" t="str">
        <f>IF(ISNUMBER(SEARCH(AE$1,$D106)),"T","")</f>
        <v/>
      </c>
      <c r="AF106" t="str">
        <f>IF(ISNUMBER(SEARCH(AF$1,$D106)),"T","")</f>
        <v/>
      </c>
      <c r="AG106" t="str">
        <f>IF(ISNUMBER(SEARCH(AG$1,$D106)),"T","")</f>
        <v/>
      </c>
      <c r="AH106" t="str">
        <f>IF(ISNUMBER(SEARCH(AH$1,$D106)),"T","")</f>
        <v/>
      </c>
      <c r="AI106" t="str">
        <f>IF(ISNUMBER(SEARCH(AI$1,$D106)),"T","")</f>
        <v/>
      </c>
      <c r="AJ106" t="str">
        <f>IF(ISNUMBER(SEARCH(AJ$1,$D106)),"T","")</f>
        <v/>
      </c>
      <c r="AK106" t="str">
        <f>IF(ISNUMBER(SEARCH(AK$1,$D106)),"T","")</f>
        <v/>
      </c>
      <c r="AL106" t="str">
        <f>IF(ISNUMBER(SEARCH(AL$1,$D106)),"T","")</f>
        <v/>
      </c>
      <c r="AM106" t="str">
        <f>IF(ISNUMBER(SEARCH(AM$1,$D106)),"T","")</f>
        <v/>
      </c>
      <c r="AN106" t="str">
        <f>IF(ISNUMBER(SEARCH(AN$1,$D106)),"T","")</f>
        <v>T</v>
      </c>
      <c r="AO106" t="str">
        <f>IF(ISNUMBER(SEARCH(AO$1,$D106)),"T","")</f>
        <v>T</v>
      </c>
      <c r="AP106" t="str">
        <f>IF(ISNUMBER(SEARCH(AP$1,$D106)),"T","")</f>
        <v/>
      </c>
      <c r="AQ106" t="str">
        <f>IF(ISNUMBER(SEARCH(AQ$1,$D106)),"T","")</f>
        <v/>
      </c>
      <c r="AR106" t="str">
        <f>IF(ISNUMBER(SEARCH(AR$1,$D106)),"T","")</f>
        <v/>
      </c>
      <c r="AS106" t="str">
        <f>IF(ISNUMBER(SEARCH(AS$1,$D106)),"T","")</f>
        <v/>
      </c>
      <c r="AT106" t="str">
        <f>IF(ISNUMBER(SEARCH(AT$1,$D106)),"T","")</f>
        <v/>
      </c>
      <c r="AU106" t="str">
        <f>IF(ISNUMBER(SEARCH(AU$1,$D106)),"T","")</f>
        <v/>
      </c>
      <c r="AV106" t="str">
        <f>IF(ISNUMBER(SEARCH(AV$1,$D106)),"T","")</f>
        <v/>
      </c>
    </row>
    <row r="107" spans="1:48">
      <c r="A107">
        <v>481</v>
      </c>
      <c r="B107" t="s">
        <v>337</v>
      </c>
      <c r="C107" t="s">
        <v>338</v>
      </c>
      <c r="D107" t="s">
        <v>61</v>
      </c>
      <c r="E107">
        <v>4</v>
      </c>
      <c r="F107">
        <v>80</v>
      </c>
      <c r="G107">
        <v>105</v>
      </c>
      <c r="H107">
        <v>105</v>
      </c>
      <c r="I107">
        <v>105</v>
      </c>
      <c r="J107">
        <v>105</v>
      </c>
      <c r="K107">
        <v>80</v>
      </c>
      <c r="L107">
        <f t="shared" si="14"/>
        <v>105</v>
      </c>
      <c r="M107">
        <f t="shared" si="15"/>
        <v>105</v>
      </c>
      <c r="N107" s="3">
        <f t="shared" si="16"/>
        <v>155.5</v>
      </c>
      <c r="O107" s="3">
        <f t="shared" si="17"/>
        <v>125.5</v>
      </c>
      <c r="P107" s="3">
        <f t="shared" si="18"/>
        <v>125.5</v>
      </c>
      <c r="Q107" s="3">
        <f t="shared" si="19"/>
        <v>19515.25</v>
      </c>
      <c r="R107" s="3">
        <f t="shared" si="20"/>
        <v>19515.25</v>
      </c>
      <c r="S107" s="3">
        <f t="shared" si="21"/>
        <v>19515.25</v>
      </c>
      <c r="T107" s="3">
        <v>477.543916939734</v>
      </c>
      <c r="U107" s="3">
        <f t="shared" si="22"/>
        <v>477.543916939734</v>
      </c>
      <c r="V107" s="4">
        <f t="shared" si="23"/>
        <v>59931.7615759366</v>
      </c>
      <c r="W107" s="6">
        <f>Q107/(constants!$B$1*constants!$B$2*(110/250)*AVERAGE(0.8,1)*1.5)</f>
        <v>2.9899646441758</v>
      </c>
      <c r="X107" s="7">
        <v>0.469243573360349</v>
      </c>
      <c r="Y107" s="3">
        <f t="shared" si="24"/>
        <v>434.130631300787</v>
      </c>
      <c r="Z107" s="5">
        <v>1.1</v>
      </c>
      <c r="AA107" s="5">
        <v>1</v>
      </c>
      <c r="AB107" s="3">
        <f t="shared" si="25"/>
        <v>477.543694430866</v>
      </c>
      <c r="AC107" t="str">
        <f t="shared" si="26"/>
        <v>https://wiki.52poke.com/wiki/艾姆利多</v>
      </c>
      <c r="AD107" s="2">
        <f t="shared" si="27"/>
        <v>4.95101964552979e-8</v>
      </c>
      <c r="AE107" t="str">
        <f>IF(ISNUMBER(SEARCH(AE$1,$D107)),"T","")</f>
        <v/>
      </c>
      <c r="AF107" t="str">
        <f>IF(ISNUMBER(SEARCH(AF$1,$D107)),"T","")</f>
        <v/>
      </c>
      <c r="AG107" t="str">
        <f>IF(ISNUMBER(SEARCH(AG$1,$D107)),"T","")</f>
        <v/>
      </c>
      <c r="AH107" t="str">
        <f>IF(ISNUMBER(SEARCH(AH$1,$D107)),"T","")</f>
        <v/>
      </c>
      <c r="AI107" t="str">
        <f>IF(ISNUMBER(SEARCH(AI$1,$D107)),"T","")</f>
        <v/>
      </c>
      <c r="AJ107" t="str">
        <f>IF(ISNUMBER(SEARCH(AJ$1,$D107)),"T","")</f>
        <v/>
      </c>
      <c r="AK107" t="str">
        <f>IF(ISNUMBER(SEARCH(AK$1,$D107)),"T","")</f>
        <v/>
      </c>
      <c r="AL107" t="str">
        <f>IF(ISNUMBER(SEARCH(AL$1,$D107)),"T","")</f>
        <v/>
      </c>
      <c r="AM107" t="str">
        <f>IF(ISNUMBER(SEARCH(AM$1,$D107)),"T","")</f>
        <v/>
      </c>
      <c r="AN107" t="str">
        <f>IF(ISNUMBER(SEARCH(AN$1,$D107)),"T","")</f>
        <v/>
      </c>
      <c r="AO107" t="str">
        <f>IF(ISNUMBER(SEARCH(AO$1,$D107)),"T","")</f>
        <v>T</v>
      </c>
      <c r="AP107" t="str">
        <f>IF(ISNUMBER(SEARCH(AP$1,$D107)),"T","")</f>
        <v/>
      </c>
      <c r="AQ107" t="str">
        <f>IF(ISNUMBER(SEARCH(AQ$1,$D107)),"T","")</f>
        <v/>
      </c>
      <c r="AR107" t="str">
        <f>IF(ISNUMBER(SEARCH(AR$1,$D107)),"T","")</f>
        <v/>
      </c>
      <c r="AS107" t="str">
        <f>IF(ISNUMBER(SEARCH(AS$1,$D107)),"T","")</f>
        <v/>
      </c>
      <c r="AT107" t="str">
        <f>IF(ISNUMBER(SEARCH(AT$1,$D107)),"T","")</f>
        <v/>
      </c>
      <c r="AU107" t="str">
        <f>IF(ISNUMBER(SEARCH(AU$1,$D107)),"T","")</f>
        <v/>
      </c>
      <c r="AV107" t="str">
        <f>IF(ISNUMBER(SEARCH(AV$1,$D107)),"T","")</f>
        <v/>
      </c>
    </row>
    <row r="108" spans="1:48">
      <c r="A108">
        <v>482</v>
      </c>
      <c r="B108" t="s">
        <v>339</v>
      </c>
      <c r="C108" t="s">
        <v>340</v>
      </c>
      <c r="D108" t="s">
        <v>61</v>
      </c>
      <c r="E108">
        <v>4</v>
      </c>
      <c r="F108">
        <v>75</v>
      </c>
      <c r="G108">
        <v>125</v>
      </c>
      <c r="H108">
        <v>70</v>
      </c>
      <c r="I108">
        <v>125</v>
      </c>
      <c r="J108">
        <v>70</v>
      </c>
      <c r="K108">
        <v>115</v>
      </c>
      <c r="L108">
        <f t="shared" si="14"/>
        <v>125</v>
      </c>
      <c r="M108">
        <f t="shared" si="15"/>
        <v>70</v>
      </c>
      <c r="N108" s="3">
        <f t="shared" si="16"/>
        <v>150.5</v>
      </c>
      <c r="O108" s="3">
        <f t="shared" si="17"/>
        <v>145.5</v>
      </c>
      <c r="P108" s="3">
        <f t="shared" si="18"/>
        <v>90.5</v>
      </c>
      <c r="Q108" s="3">
        <f t="shared" si="19"/>
        <v>13620.25</v>
      </c>
      <c r="R108" s="3">
        <f t="shared" si="20"/>
        <v>13620.25</v>
      </c>
      <c r="S108" s="3">
        <f t="shared" si="21"/>
        <v>13620.25</v>
      </c>
      <c r="T108" s="3">
        <v>477.115330762887</v>
      </c>
      <c r="U108" s="3">
        <f t="shared" si="22"/>
        <v>477.115330762887</v>
      </c>
      <c r="V108" s="4">
        <f t="shared" si="23"/>
        <v>69420.2806260001</v>
      </c>
      <c r="W108" s="6">
        <f>Q108/(constants!$B$1*constants!$B$2*(110/250)*AVERAGE(0.8,1)*1.5)</f>
        <v>2.08678166791793</v>
      </c>
      <c r="X108" s="7">
        <v>0.894256449666216</v>
      </c>
      <c r="Y108" s="3">
        <f t="shared" si="24"/>
        <v>433.741046108494</v>
      </c>
      <c r="Z108" s="5">
        <v>1.1</v>
      </c>
      <c r="AA108" s="5">
        <v>1</v>
      </c>
      <c r="AB108" s="3">
        <f t="shared" si="25"/>
        <v>477.115150719343</v>
      </c>
      <c r="AC108" t="str">
        <f t="shared" si="26"/>
        <v>https://wiki.52poke.com/wiki/亚克诺姆</v>
      </c>
      <c r="AD108" s="2">
        <f t="shared" si="27"/>
        <v>3.24156776307896e-8</v>
      </c>
      <c r="AE108" t="str">
        <f>IF(ISNUMBER(SEARCH(AE$1,$D108)),"T","")</f>
        <v/>
      </c>
      <c r="AF108" t="str">
        <f>IF(ISNUMBER(SEARCH(AF$1,$D108)),"T","")</f>
        <v/>
      </c>
      <c r="AG108" t="str">
        <f>IF(ISNUMBER(SEARCH(AG$1,$D108)),"T","")</f>
        <v/>
      </c>
      <c r="AH108" t="str">
        <f>IF(ISNUMBER(SEARCH(AH$1,$D108)),"T","")</f>
        <v/>
      </c>
      <c r="AI108" t="str">
        <f>IF(ISNUMBER(SEARCH(AI$1,$D108)),"T","")</f>
        <v/>
      </c>
      <c r="AJ108" t="str">
        <f>IF(ISNUMBER(SEARCH(AJ$1,$D108)),"T","")</f>
        <v/>
      </c>
      <c r="AK108" t="str">
        <f>IF(ISNUMBER(SEARCH(AK$1,$D108)),"T","")</f>
        <v/>
      </c>
      <c r="AL108" t="str">
        <f>IF(ISNUMBER(SEARCH(AL$1,$D108)),"T","")</f>
        <v/>
      </c>
      <c r="AM108" t="str">
        <f>IF(ISNUMBER(SEARCH(AM$1,$D108)),"T","")</f>
        <v/>
      </c>
      <c r="AN108" t="str">
        <f>IF(ISNUMBER(SEARCH(AN$1,$D108)),"T","")</f>
        <v/>
      </c>
      <c r="AO108" t="str">
        <f>IF(ISNUMBER(SEARCH(AO$1,$D108)),"T","")</f>
        <v>T</v>
      </c>
      <c r="AP108" t="str">
        <f>IF(ISNUMBER(SEARCH(AP$1,$D108)),"T","")</f>
        <v/>
      </c>
      <c r="AQ108" t="str">
        <f>IF(ISNUMBER(SEARCH(AQ$1,$D108)),"T","")</f>
        <v/>
      </c>
      <c r="AR108" t="str">
        <f>IF(ISNUMBER(SEARCH(AR$1,$D108)),"T","")</f>
        <v/>
      </c>
      <c r="AS108" t="str">
        <f>IF(ISNUMBER(SEARCH(AS$1,$D108)),"T","")</f>
        <v/>
      </c>
      <c r="AT108" t="str">
        <f>IF(ISNUMBER(SEARCH(AT$1,$D108)),"T","")</f>
        <v/>
      </c>
      <c r="AU108" t="str">
        <f>IF(ISNUMBER(SEARCH(AU$1,$D108)),"T","")</f>
        <v/>
      </c>
      <c r="AV108" t="str">
        <f>IF(ISNUMBER(SEARCH(AV$1,$D108)),"T","")</f>
        <v/>
      </c>
    </row>
    <row r="109" spans="1:48">
      <c r="A109">
        <v>975</v>
      </c>
      <c r="B109" t="s">
        <v>341</v>
      </c>
      <c r="C109" t="s">
        <v>342</v>
      </c>
      <c r="D109" t="s">
        <v>124</v>
      </c>
      <c r="E109">
        <v>9</v>
      </c>
      <c r="F109">
        <v>170</v>
      </c>
      <c r="G109">
        <v>113</v>
      </c>
      <c r="H109">
        <v>65</v>
      </c>
      <c r="I109">
        <v>45</v>
      </c>
      <c r="J109">
        <v>55</v>
      </c>
      <c r="K109">
        <v>73</v>
      </c>
      <c r="L109">
        <f t="shared" si="14"/>
        <v>113</v>
      </c>
      <c r="M109">
        <f t="shared" si="15"/>
        <v>55</v>
      </c>
      <c r="N109" s="3">
        <f t="shared" si="16"/>
        <v>245.5</v>
      </c>
      <c r="O109" s="3">
        <f t="shared" si="17"/>
        <v>133.5</v>
      </c>
      <c r="P109" s="3">
        <f t="shared" si="18"/>
        <v>75.5</v>
      </c>
      <c r="Q109" s="3">
        <f t="shared" si="19"/>
        <v>18535.25</v>
      </c>
      <c r="R109" s="3">
        <f t="shared" si="20"/>
        <v>20990.25</v>
      </c>
      <c r="S109" s="3">
        <f t="shared" si="21"/>
        <v>18535.25</v>
      </c>
      <c r="T109" s="3">
        <v>475.599163220454</v>
      </c>
      <c r="U109" s="3">
        <f t="shared" si="22"/>
        <v>475.599163220454</v>
      </c>
      <c r="V109" s="4">
        <f t="shared" si="23"/>
        <v>63492.4882899306</v>
      </c>
      <c r="W109" s="6">
        <f>Q109/(constants!$B$1*constants!$B$2*(110/250)*AVERAGE(0.8,1)*1.5)</f>
        <v>2.83981717738484</v>
      </c>
      <c r="X109" s="7">
        <v>0.398854517635815</v>
      </c>
      <c r="Y109" s="3">
        <f t="shared" si="24"/>
        <v>432.362671285258</v>
      </c>
      <c r="Z109" s="5">
        <v>1.1</v>
      </c>
      <c r="AA109" s="5">
        <v>1</v>
      </c>
      <c r="AB109" s="3">
        <f t="shared" si="25"/>
        <v>475.598938413784</v>
      </c>
      <c r="AC109" t="str">
        <f t="shared" si="26"/>
        <v>https://wiki.52poke.com/wiki/浩大鲸</v>
      </c>
      <c r="AD109" s="2">
        <f t="shared" si="27"/>
        <v>5.05380390639374e-8</v>
      </c>
      <c r="AE109" t="str">
        <f>IF(ISNUMBER(SEARCH(AE$1,$D109)),"T","")</f>
        <v/>
      </c>
      <c r="AF109" t="str">
        <f>IF(ISNUMBER(SEARCH(AF$1,$D109)),"T","")</f>
        <v/>
      </c>
      <c r="AG109" t="str">
        <f>IF(ISNUMBER(SEARCH(AG$1,$D109)),"T","")</f>
        <v/>
      </c>
      <c r="AH109" t="str">
        <f>IF(ISNUMBER(SEARCH(AH$1,$D109)),"T","")</f>
        <v/>
      </c>
      <c r="AI109" t="str">
        <f>IF(ISNUMBER(SEARCH(AI$1,$D109)),"T","")</f>
        <v/>
      </c>
      <c r="AJ109" t="str">
        <f>IF(ISNUMBER(SEARCH(AJ$1,$D109)),"T","")</f>
        <v>T</v>
      </c>
      <c r="AK109" t="str">
        <f>IF(ISNUMBER(SEARCH(AK$1,$D109)),"T","")</f>
        <v/>
      </c>
      <c r="AL109" t="str">
        <f>IF(ISNUMBER(SEARCH(AL$1,$D109)),"T","")</f>
        <v/>
      </c>
      <c r="AM109" t="str">
        <f>IF(ISNUMBER(SEARCH(AM$1,$D109)),"T","")</f>
        <v/>
      </c>
      <c r="AN109" t="str">
        <f>IF(ISNUMBER(SEARCH(AN$1,$D109)),"T","")</f>
        <v/>
      </c>
      <c r="AO109" t="str">
        <f>IF(ISNUMBER(SEARCH(AO$1,$D109)),"T","")</f>
        <v/>
      </c>
      <c r="AP109" t="str">
        <f>IF(ISNUMBER(SEARCH(AP$1,$D109)),"T","")</f>
        <v/>
      </c>
      <c r="AQ109" t="str">
        <f>IF(ISNUMBER(SEARCH(AQ$1,$D109)),"T","")</f>
        <v/>
      </c>
      <c r="AR109" t="str">
        <f>IF(ISNUMBER(SEARCH(AR$1,$D109)),"T","")</f>
        <v/>
      </c>
      <c r="AS109" t="str">
        <f>IF(ISNUMBER(SEARCH(AS$1,$D109)),"T","")</f>
        <v/>
      </c>
      <c r="AT109" t="str">
        <f>IF(ISNUMBER(SEARCH(AT$1,$D109)),"T","")</f>
        <v/>
      </c>
      <c r="AU109" t="str">
        <f>IF(ISNUMBER(SEARCH(AU$1,$D109)),"T","")</f>
        <v/>
      </c>
      <c r="AV109" t="str">
        <f>IF(ISNUMBER(SEARCH(AV$1,$D109)),"T","")</f>
        <v/>
      </c>
    </row>
    <row r="110" spans="1:48">
      <c r="A110">
        <v>763</v>
      </c>
      <c r="B110" t="s">
        <v>343</v>
      </c>
      <c r="C110" t="s">
        <v>344</v>
      </c>
      <c r="D110" t="s">
        <v>227</v>
      </c>
      <c r="E110">
        <v>7</v>
      </c>
      <c r="F110">
        <v>72</v>
      </c>
      <c r="G110">
        <v>120</v>
      </c>
      <c r="H110">
        <v>98</v>
      </c>
      <c r="I110">
        <v>50</v>
      </c>
      <c r="J110">
        <v>98</v>
      </c>
      <c r="K110">
        <v>72</v>
      </c>
      <c r="L110">
        <f t="shared" si="14"/>
        <v>120</v>
      </c>
      <c r="M110">
        <f t="shared" si="15"/>
        <v>98</v>
      </c>
      <c r="N110" s="3">
        <f t="shared" si="16"/>
        <v>147.5</v>
      </c>
      <c r="O110" s="3">
        <f t="shared" si="17"/>
        <v>140.5</v>
      </c>
      <c r="P110" s="3">
        <f t="shared" si="18"/>
        <v>118.5</v>
      </c>
      <c r="Q110" s="3">
        <f t="shared" si="19"/>
        <v>17478.75</v>
      </c>
      <c r="R110" s="3">
        <f t="shared" si="20"/>
        <v>17478.75</v>
      </c>
      <c r="S110" s="3">
        <f t="shared" si="21"/>
        <v>17478.75</v>
      </c>
      <c r="T110" s="3">
        <v>474.90109762136</v>
      </c>
      <c r="U110" s="3">
        <f t="shared" si="22"/>
        <v>474.90109762136</v>
      </c>
      <c r="V110" s="4">
        <f t="shared" si="23"/>
        <v>66723.6042158011</v>
      </c>
      <c r="W110" s="6">
        <f>Q110/(constants!$B$1*constants!$B$2*(110/250)*AVERAGE(0.8,1)*1.5)</f>
        <v>2.67794901548214</v>
      </c>
      <c r="X110" s="7">
        <v>0.394848619670438</v>
      </c>
      <c r="Y110" s="3">
        <f t="shared" si="24"/>
        <v>431.728067738937</v>
      </c>
      <c r="Z110" s="5">
        <v>1.1</v>
      </c>
      <c r="AA110" s="5">
        <v>1</v>
      </c>
      <c r="AB110" s="3">
        <f t="shared" si="25"/>
        <v>474.900874512831</v>
      </c>
      <c r="AC110" t="str">
        <f t="shared" si="26"/>
        <v>https://wiki.52poke.com/wiki/甜冷美后</v>
      </c>
      <c r="AD110" s="2">
        <f t="shared" si="27"/>
        <v>4.97774158073061e-8</v>
      </c>
      <c r="AE110" t="str">
        <f>IF(ISNUMBER(SEARCH(AE$1,$D110)),"T","")</f>
        <v/>
      </c>
      <c r="AF110" t="str">
        <f>IF(ISNUMBER(SEARCH(AF$1,$D110)),"T","")</f>
        <v/>
      </c>
      <c r="AG110" t="str">
        <f>IF(ISNUMBER(SEARCH(AG$1,$D110)),"T","")</f>
        <v/>
      </c>
      <c r="AH110" t="str">
        <f>IF(ISNUMBER(SEARCH(AH$1,$D110)),"T","")</f>
        <v>T</v>
      </c>
      <c r="AI110" t="str">
        <f>IF(ISNUMBER(SEARCH(AI$1,$D110)),"T","")</f>
        <v/>
      </c>
      <c r="AJ110" t="str">
        <f>IF(ISNUMBER(SEARCH(AJ$1,$D110)),"T","")</f>
        <v/>
      </c>
      <c r="AK110" t="str">
        <f>IF(ISNUMBER(SEARCH(AK$1,$D110)),"T","")</f>
        <v/>
      </c>
      <c r="AL110" t="str">
        <f>IF(ISNUMBER(SEARCH(AL$1,$D110)),"T","")</f>
        <v/>
      </c>
      <c r="AM110" t="str">
        <f>IF(ISNUMBER(SEARCH(AM$1,$D110)),"T","")</f>
        <v/>
      </c>
      <c r="AN110" t="str">
        <f>IF(ISNUMBER(SEARCH(AN$1,$D110)),"T","")</f>
        <v/>
      </c>
      <c r="AO110" t="str">
        <f>IF(ISNUMBER(SEARCH(AO$1,$D110)),"T","")</f>
        <v/>
      </c>
      <c r="AP110" t="str">
        <f>IF(ISNUMBER(SEARCH(AP$1,$D110)),"T","")</f>
        <v/>
      </c>
      <c r="AQ110" t="str">
        <f>IF(ISNUMBER(SEARCH(AQ$1,$D110)),"T","")</f>
        <v/>
      </c>
      <c r="AR110" t="str">
        <f>IF(ISNUMBER(SEARCH(AR$1,$D110)),"T","")</f>
        <v/>
      </c>
      <c r="AS110" t="str">
        <f>IF(ISNUMBER(SEARCH(AS$1,$D110)),"T","")</f>
        <v/>
      </c>
      <c r="AT110" t="str">
        <f>IF(ISNUMBER(SEARCH(AT$1,$D110)),"T","")</f>
        <v/>
      </c>
      <c r="AU110" t="str">
        <f>IF(ISNUMBER(SEARCH(AU$1,$D110)),"T","")</f>
        <v/>
      </c>
      <c r="AV110" t="str">
        <f>IF(ISNUMBER(SEARCH(AV$1,$D110)),"T","")</f>
        <v/>
      </c>
    </row>
    <row r="111" spans="1:48">
      <c r="A111">
        <v>812</v>
      </c>
      <c r="B111" t="s">
        <v>345</v>
      </c>
      <c r="C111" t="s">
        <v>346</v>
      </c>
      <c r="D111" t="s">
        <v>227</v>
      </c>
      <c r="E111">
        <v>8</v>
      </c>
      <c r="F111">
        <v>100</v>
      </c>
      <c r="G111">
        <v>125</v>
      </c>
      <c r="H111">
        <v>90</v>
      </c>
      <c r="I111">
        <v>60</v>
      </c>
      <c r="J111">
        <v>70</v>
      </c>
      <c r="K111">
        <v>85</v>
      </c>
      <c r="L111">
        <f t="shared" si="14"/>
        <v>125</v>
      </c>
      <c r="M111">
        <f t="shared" si="15"/>
        <v>70</v>
      </c>
      <c r="N111" s="3">
        <f t="shared" si="16"/>
        <v>175.5</v>
      </c>
      <c r="O111" s="3">
        <f t="shared" si="17"/>
        <v>145.5</v>
      </c>
      <c r="P111" s="3">
        <f t="shared" si="18"/>
        <v>90.5</v>
      </c>
      <c r="Q111" s="3">
        <f t="shared" si="19"/>
        <v>15882.75</v>
      </c>
      <c r="R111" s="3">
        <f t="shared" si="20"/>
        <v>19392.75</v>
      </c>
      <c r="S111" s="3">
        <f t="shared" si="21"/>
        <v>15882.75</v>
      </c>
      <c r="T111" s="3">
        <v>474.899943973498</v>
      </c>
      <c r="U111" s="3">
        <f t="shared" si="22"/>
        <v>474.899943973498</v>
      </c>
      <c r="V111" s="4">
        <f t="shared" si="23"/>
        <v>69097.941848144</v>
      </c>
      <c r="W111" s="6">
        <f>Q111/(constants!$B$1*constants!$B$2*(110/250)*AVERAGE(0.8,1)*1.5)</f>
        <v>2.433423140994</v>
      </c>
      <c r="X111" s="7">
        <v>0.533772947868159</v>
      </c>
      <c r="Y111" s="3">
        <f t="shared" si="24"/>
        <v>431.727030929445</v>
      </c>
      <c r="Z111" s="5">
        <v>1.1</v>
      </c>
      <c r="AA111" s="5">
        <v>1</v>
      </c>
      <c r="AB111" s="3">
        <f t="shared" si="25"/>
        <v>474.899734022389</v>
      </c>
      <c r="AC111" t="str">
        <f t="shared" si="26"/>
        <v>https://wiki.52poke.com/wiki/轰擂金刚猩</v>
      </c>
      <c r="AD111" s="2">
        <f t="shared" si="27"/>
        <v>4.40794681044652e-8</v>
      </c>
      <c r="AE111" t="str">
        <f>IF(ISNUMBER(SEARCH(AE$1,$D111)),"T","")</f>
        <v/>
      </c>
      <c r="AF111" t="str">
        <f>IF(ISNUMBER(SEARCH(AF$1,$D111)),"T","")</f>
        <v/>
      </c>
      <c r="AG111" t="str">
        <f>IF(ISNUMBER(SEARCH(AG$1,$D111)),"T","")</f>
        <v/>
      </c>
      <c r="AH111" t="str">
        <f>IF(ISNUMBER(SEARCH(AH$1,$D111)),"T","")</f>
        <v>T</v>
      </c>
      <c r="AI111" t="str">
        <f>IF(ISNUMBER(SEARCH(AI$1,$D111)),"T","")</f>
        <v/>
      </c>
      <c r="AJ111" t="str">
        <f>IF(ISNUMBER(SEARCH(AJ$1,$D111)),"T","")</f>
        <v/>
      </c>
      <c r="AK111" t="str">
        <f>IF(ISNUMBER(SEARCH(AK$1,$D111)),"T","")</f>
        <v/>
      </c>
      <c r="AL111" t="str">
        <f>IF(ISNUMBER(SEARCH(AL$1,$D111)),"T","")</f>
        <v/>
      </c>
      <c r="AM111" t="str">
        <f>IF(ISNUMBER(SEARCH(AM$1,$D111)),"T","")</f>
        <v/>
      </c>
      <c r="AN111" t="str">
        <f>IF(ISNUMBER(SEARCH(AN$1,$D111)),"T","")</f>
        <v/>
      </c>
      <c r="AO111" t="str">
        <f>IF(ISNUMBER(SEARCH(AO$1,$D111)),"T","")</f>
        <v/>
      </c>
      <c r="AP111" t="str">
        <f>IF(ISNUMBER(SEARCH(AP$1,$D111)),"T","")</f>
        <v/>
      </c>
      <c r="AQ111" t="str">
        <f>IF(ISNUMBER(SEARCH(AQ$1,$D111)),"T","")</f>
        <v/>
      </c>
      <c r="AR111" t="str">
        <f>IF(ISNUMBER(SEARCH(AR$1,$D111)),"T","")</f>
        <v/>
      </c>
      <c r="AS111" t="str">
        <f>IF(ISNUMBER(SEARCH(AS$1,$D111)),"T","")</f>
        <v/>
      </c>
      <c r="AT111" t="str">
        <f>IF(ISNUMBER(SEARCH(AT$1,$D111)),"T","")</f>
        <v/>
      </c>
      <c r="AU111" t="str">
        <f>IF(ISNUMBER(SEARCH(AU$1,$D111)),"T","")</f>
        <v/>
      </c>
      <c r="AV111" t="str">
        <f>IF(ISNUMBER(SEARCH(AV$1,$D111)),"T","")</f>
        <v/>
      </c>
    </row>
    <row r="112" spans="1:48">
      <c r="A112">
        <v>892</v>
      </c>
      <c r="B112" t="s">
        <v>347</v>
      </c>
      <c r="C112" t="s">
        <v>348</v>
      </c>
      <c r="D112" t="s">
        <v>349</v>
      </c>
      <c r="E112">
        <v>8</v>
      </c>
      <c r="F112">
        <v>100</v>
      </c>
      <c r="G112">
        <v>130</v>
      </c>
      <c r="H112">
        <v>100</v>
      </c>
      <c r="I112">
        <v>63</v>
      </c>
      <c r="J112">
        <v>60</v>
      </c>
      <c r="K112">
        <v>97</v>
      </c>
      <c r="L112">
        <f t="shared" si="14"/>
        <v>130</v>
      </c>
      <c r="M112">
        <f t="shared" si="15"/>
        <v>60</v>
      </c>
      <c r="N112" s="3">
        <f t="shared" si="16"/>
        <v>175.5</v>
      </c>
      <c r="O112" s="3">
        <f t="shared" si="17"/>
        <v>150.5</v>
      </c>
      <c r="P112" s="3">
        <f t="shared" si="18"/>
        <v>80.5</v>
      </c>
      <c r="Q112" s="3">
        <f t="shared" si="19"/>
        <v>14127.75</v>
      </c>
      <c r="R112" s="3">
        <f t="shared" si="20"/>
        <v>21147.75</v>
      </c>
      <c r="S112" s="3">
        <f t="shared" si="21"/>
        <v>14127.75</v>
      </c>
      <c r="T112" s="3">
        <v>474.117948036861</v>
      </c>
      <c r="U112" s="3">
        <f t="shared" si="22"/>
        <v>474.117948036861</v>
      </c>
      <c r="V112" s="4">
        <f t="shared" si="23"/>
        <v>71354.7511795476</v>
      </c>
      <c r="W112" s="6">
        <f>Q112/(constants!$B$1*constants!$B$2*(110/250)*AVERAGE(0.8,1)*1.5)</f>
        <v>2.16453660607754</v>
      </c>
      <c r="X112" s="7">
        <v>0.69935801710079</v>
      </c>
      <c r="Y112" s="3">
        <f t="shared" si="24"/>
        <v>431.016140788338</v>
      </c>
      <c r="Z112" s="5">
        <v>1.1</v>
      </c>
      <c r="AA112" s="5">
        <v>1</v>
      </c>
      <c r="AB112" s="3">
        <f t="shared" si="25"/>
        <v>474.117754867172</v>
      </c>
      <c r="AC112" t="str">
        <f t="shared" si="26"/>
        <v>https://wiki.52poke.com/wiki/武道熊师</v>
      </c>
      <c r="AD112" s="2">
        <f t="shared" si="27"/>
        <v>3.73145285939724e-8</v>
      </c>
      <c r="AE112" t="str">
        <f>IF(ISNUMBER(SEARCH(AE$1,$D112)),"T","")</f>
        <v/>
      </c>
      <c r="AF112" t="str">
        <f>IF(ISNUMBER(SEARCH(AF$1,$D112)),"T","")</f>
        <v/>
      </c>
      <c r="AG112" t="str">
        <f>IF(ISNUMBER(SEARCH(AG$1,$D112)),"T","")</f>
        <v/>
      </c>
      <c r="AH112" t="str">
        <f>IF(ISNUMBER(SEARCH(AH$1,$D112)),"T","")</f>
        <v/>
      </c>
      <c r="AI112" t="str">
        <f>IF(ISNUMBER(SEARCH(AI$1,$D112)),"T","")</f>
        <v/>
      </c>
      <c r="AJ112" t="str">
        <f>IF(ISNUMBER(SEARCH(AJ$1,$D112)),"T","")</f>
        <v/>
      </c>
      <c r="AK112" t="str">
        <f>IF(ISNUMBER(SEARCH(AK$1,$D112)),"T","")</f>
        <v>T</v>
      </c>
      <c r="AL112" t="str">
        <f>IF(ISNUMBER(SEARCH(AL$1,$D112)),"T","")</f>
        <v/>
      </c>
      <c r="AM112" t="str">
        <f>IF(ISNUMBER(SEARCH(AM$1,$D112)),"T","")</f>
        <v/>
      </c>
      <c r="AN112" t="str">
        <f>IF(ISNUMBER(SEARCH(AN$1,$D112)),"T","")</f>
        <v/>
      </c>
      <c r="AO112" t="str">
        <f>IF(ISNUMBER(SEARCH(AO$1,$D112)),"T","")</f>
        <v/>
      </c>
      <c r="AP112" t="str">
        <f>IF(ISNUMBER(SEARCH(AP$1,$D112)),"T","")</f>
        <v/>
      </c>
      <c r="AQ112" t="str">
        <f>IF(ISNUMBER(SEARCH(AQ$1,$D112)),"T","")</f>
        <v/>
      </c>
      <c r="AR112" t="str">
        <f>IF(ISNUMBER(SEARCH(AR$1,$D112)),"T","")</f>
        <v/>
      </c>
      <c r="AS112" t="str">
        <f>IF(ISNUMBER(SEARCH(AS$1,$D112)),"T","")</f>
        <v/>
      </c>
      <c r="AT112" t="str">
        <f>IF(ISNUMBER(SEARCH(AT$1,$D112)),"T","")</f>
        <v>T</v>
      </c>
      <c r="AU112" t="str">
        <f>IF(ISNUMBER(SEARCH(AU$1,$D112)),"T","")</f>
        <v/>
      </c>
      <c r="AV112" t="str">
        <f>IF(ISNUMBER(SEARCH(AV$1,$D112)),"T","")</f>
        <v/>
      </c>
    </row>
    <row r="113" spans="1:48">
      <c r="A113">
        <v>903</v>
      </c>
      <c r="B113" t="s">
        <v>350</v>
      </c>
      <c r="C113" t="s">
        <v>351</v>
      </c>
      <c r="D113" t="s">
        <v>352</v>
      </c>
      <c r="E113">
        <v>8</v>
      </c>
      <c r="F113">
        <v>80</v>
      </c>
      <c r="G113">
        <v>130</v>
      </c>
      <c r="H113">
        <v>60</v>
      </c>
      <c r="I113">
        <v>40</v>
      </c>
      <c r="J113">
        <v>80</v>
      </c>
      <c r="K113">
        <v>120</v>
      </c>
      <c r="L113">
        <f t="shared" si="14"/>
        <v>130</v>
      </c>
      <c r="M113">
        <f t="shared" si="15"/>
        <v>60</v>
      </c>
      <c r="N113" s="3">
        <f t="shared" si="16"/>
        <v>155.5</v>
      </c>
      <c r="O113" s="3">
        <f t="shared" si="17"/>
        <v>150.5</v>
      </c>
      <c r="P113" s="3">
        <f t="shared" si="18"/>
        <v>80.5</v>
      </c>
      <c r="Q113" s="3">
        <f t="shared" si="19"/>
        <v>12517.75</v>
      </c>
      <c r="R113" s="3">
        <f t="shared" si="20"/>
        <v>12517.75</v>
      </c>
      <c r="S113" s="3">
        <f t="shared" si="21"/>
        <v>15627.75</v>
      </c>
      <c r="T113" s="3">
        <v>469.52444303856</v>
      </c>
      <c r="U113" s="3">
        <f t="shared" si="22"/>
        <v>469.52444303856</v>
      </c>
      <c r="V113" s="4">
        <f t="shared" si="23"/>
        <v>70663.4286773033</v>
      </c>
      <c r="W113" s="6">
        <f>Q113/(constants!$B$1*constants!$B$2*(110/250)*AVERAGE(0.8,1)*1.5)</f>
        <v>1.9178657677781</v>
      </c>
      <c r="X113" s="7">
        <v>0.918282053922355</v>
      </c>
      <c r="Y113" s="3">
        <f t="shared" si="24"/>
        <v>426.840247165919</v>
      </c>
      <c r="Z113" s="5">
        <v>1.1</v>
      </c>
      <c r="AA113" s="5">
        <v>1</v>
      </c>
      <c r="AB113" s="3">
        <f t="shared" si="25"/>
        <v>469.524271882511</v>
      </c>
      <c r="AC113" t="str">
        <f t="shared" si="26"/>
        <v>https://wiki.52poke.com/wiki/大狃拉</v>
      </c>
      <c r="AD113" s="2">
        <f t="shared" si="27"/>
        <v>2.92943930969309e-8</v>
      </c>
      <c r="AE113" t="str">
        <f>IF(ISNUMBER(SEARCH(AE$1,$D113)),"T","")</f>
        <v/>
      </c>
      <c r="AF113" t="str">
        <f>IF(ISNUMBER(SEARCH(AF$1,$D113)),"T","")</f>
        <v/>
      </c>
      <c r="AG113" t="str">
        <f>IF(ISNUMBER(SEARCH(AG$1,$D113)),"T","")</f>
        <v/>
      </c>
      <c r="AH113" t="str">
        <f>IF(ISNUMBER(SEARCH(AH$1,$D113)),"T","")</f>
        <v/>
      </c>
      <c r="AI113" t="str">
        <f>IF(ISNUMBER(SEARCH(AI$1,$D113)),"T","")</f>
        <v/>
      </c>
      <c r="AJ113" t="str">
        <f>IF(ISNUMBER(SEARCH(AJ$1,$D113)),"T","")</f>
        <v/>
      </c>
      <c r="AK113" t="str">
        <f>IF(ISNUMBER(SEARCH(AK$1,$D113)),"T","")</f>
        <v>T</v>
      </c>
      <c r="AL113" t="str">
        <f>IF(ISNUMBER(SEARCH(AL$1,$D113)),"T","")</f>
        <v>T</v>
      </c>
      <c r="AM113" t="str">
        <f>IF(ISNUMBER(SEARCH(AM$1,$D113)),"T","")</f>
        <v/>
      </c>
      <c r="AN113" t="str">
        <f>IF(ISNUMBER(SEARCH(AN$1,$D113)),"T","")</f>
        <v/>
      </c>
      <c r="AO113" t="str">
        <f>IF(ISNUMBER(SEARCH(AO$1,$D113)),"T","")</f>
        <v/>
      </c>
      <c r="AP113" t="str">
        <f>IF(ISNUMBER(SEARCH(AP$1,$D113)),"T","")</f>
        <v/>
      </c>
      <c r="AQ113" t="str">
        <f>IF(ISNUMBER(SEARCH(AQ$1,$D113)),"T","")</f>
        <v/>
      </c>
      <c r="AR113" t="str">
        <f>IF(ISNUMBER(SEARCH(AR$1,$D113)),"T","")</f>
        <v/>
      </c>
      <c r="AS113" t="str">
        <f>IF(ISNUMBER(SEARCH(AS$1,$D113)),"T","")</f>
        <v/>
      </c>
      <c r="AT113" t="str">
        <f>IF(ISNUMBER(SEARCH(AT$1,$D113)),"T","")</f>
        <v/>
      </c>
      <c r="AU113" t="str">
        <f>IF(ISNUMBER(SEARCH(AU$1,$D113)),"T","")</f>
        <v/>
      </c>
      <c r="AV113" t="str">
        <f>IF(ISNUMBER(SEARCH(AV$1,$D113)),"T","")</f>
        <v/>
      </c>
    </row>
    <row r="114" spans="1:48">
      <c r="A114">
        <v>1004</v>
      </c>
      <c r="B114" t="s">
        <v>353</v>
      </c>
      <c r="C114" t="s">
        <v>354</v>
      </c>
      <c r="D114" t="s">
        <v>355</v>
      </c>
      <c r="E114">
        <v>9</v>
      </c>
      <c r="F114">
        <v>55</v>
      </c>
      <c r="G114">
        <v>80</v>
      </c>
      <c r="H114">
        <v>80</v>
      </c>
      <c r="I114">
        <v>135</v>
      </c>
      <c r="J114">
        <v>120</v>
      </c>
      <c r="K114">
        <v>100</v>
      </c>
      <c r="L114">
        <f t="shared" si="14"/>
        <v>135</v>
      </c>
      <c r="M114">
        <f t="shared" si="15"/>
        <v>80</v>
      </c>
      <c r="N114" s="3">
        <f t="shared" si="16"/>
        <v>130.5</v>
      </c>
      <c r="O114" s="3">
        <f t="shared" si="17"/>
        <v>155.5</v>
      </c>
      <c r="P114" s="3">
        <f t="shared" si="18"/>
        <v>100.5</v>
      </c>
      <c r="Q114" s="3">
        <f t="shared" si="19"/>
        <v>13115.25</v>
      </c>
      <c r="R114" s="3">
        <f t="shared" si="20"/>
        <v>13115.25</v>
      </c>
      <c r="S114" s="3">
        <f t="shared" si="21"/>
        <v>18335.25</v>
      </c>
      <c r="T114" s="3">
        <v>468.933118584882</v>
      </c>
      <c r="U114" s="3">
        <f t="shared" si="22"/>
        <v>468.933118584882</v>
      </c>
      <c r="V114" s="4">
        <f t="shared" si="23"/>
        <v>72919.0999399491</v>
      </c>
      <c r="W114" s="6">
        <f>Q114/(constants!$B$1*constants!$B$2*(110/250)*AVERAGE(0.8,1)*1.5)</f>
        <v>2.00940975901035</v>
      </c>
      <c r="X114" s="7">
        <v>0.732086489463838</v>
      </c>
      <c r="Y114" s="3">
        <f t="shared" si="24"/>
        <v>426.302666637736</v>
      </c>
      <c r="Z114" s="5">
        <v>1.1</v>
      </c>
      <c r="AA114" s="5">
        <v>1</v>
      </c>
      <c r="AB114" s="3">
        <f t="shared" si="25"/>
        <v>468.93293330151</v>
      </c>
      <c r="AC114" t="str">
        <f t="shared" si="26"/>
        <v>https://wiki.52poke.com/wiki/古玉鱼</v>
      </c>
      <c r="AD114" s="2">
        <f t="shared" si="27"/>
        <v>3.43299280837545e-8</v>
      </c>
      <c r="AE114" t="str">
        <f>IF(ISNUMBER(SEARCH(AE$1,$D114)),"T","")</f>
        <v/>
      </c>
      <c r="AF114" t="str">
        <f>IF(ISNUMBER(SEARCH(AF$1,$D114)),"T","")</f>
        <v>T</v>
      </c>
      <c r="AG114" t="str">
        <f>IF(ISNUMBER(SEARCH(AG$1,$D114)),"T","")</f>
        <v/>
      </c>
      <c r="AH114" t="str">
        <f>IF(ISNUMBER(SEARCH(AH$1,$D114)),"T","")</f>
        <v/>
      </c>
      <c r="AI114" t="str">
        <f>IF(ISNUMBER(SEARCH(AI$1,$D114)),"T","")</f>
        <v/>
      </c>
      <c r="AJ114" t="str">
        <f>IF(ISNUMBER(SEARCH(AJ$1,$D114)),"T","")</f>
        <v/>
      </c>
      <c r="AK114" t="str">
        <f>IF(ISNUMBER(SEARCH(AK$1,$D114)),"T","")</f>
        <v/>
      </c>
      <c r="AL114" t="str">
        <f>IF(ISNUMBER(SEARCH(AL$1,$D114)),"T","")</f>
        <v/>
      </c>
      <c r="AM114" t="str">
        <f>IF(ISNUMBER(SEARCH(AM$1,$D114)),"T","")</f>
        <v/>
      </c>
      <c r="AN114" t="str">
        <f>IF(ISNUMBER(SEARCH(AN$1,$D114)),"T","")</f>
        <v/>
      </c>
      <c r="AO114" t="str">
        <f>IF(ISNUMBER(SEARCH(AO$1,$D114)),"T","")</f>
        <v/>
      </c>
      <c r="AP114" t="str">
        <f>IF(ISNUMBER(SEARCH(AP$1,$D114)),"T","")</f>
        <v/>
      </c>
      <c r="AQ114" t="str">
        <f>IF(ISNUMBER(SEARCH(AQ$1,$D114)),"T","")</f>
        <v/>
      </c>
      <c r="AR114" t="str">
        <f>IF(ISNUMBER(SEARCH(AR$1,$D114)),"T","")</f>
        <v/>
      </c>
      <c r="AS114" t="str">
        <f>IF(ISNUMBER(SEARCH(AS$1,$D114)),"T","")</f>
        <v/>
      </c>
      <c r="AT114" t="str">
        <f>IF(ISNUMBER(SEARCH(AT$1,$D114)),"T","")</f>
        <v>T</v>
      </c>
      <c r="AU114" t="str">
        <f>IF(ISNUMBER(SEARCH(AU$1,$D114)),"T","")</f>
        <v/>
      </c>
      <c r="AV114" t="str">
        <f>IF(ISNUMBER(SEARCH(AV$1,$D114)),"T","")</f>
        <v/>
      </c>
    </row>
    <row r="115" spans="1:48">
      <c r="A115">
        <v>773</v>
      </c>
      <c r="B115" t="s">
        <v>356</v>
      </c>
      <c r="C115" t="s">
        <v>357</v>
      </c>
      <c r="D115" t="s">
        <v>64</v>
      </c>
      <c r="E115">
        <v>7</v>
      </c>
      <c r="F115">
        <v>95</v>
      </c>
      <c r="G115">
        <v>95</v>
      </c>
      <c r="H115">
        <v>95</v>
      </c>
      <c r="I115">
        <v>95</v>
      </c>
      <c r="J115">
        <v>95</v>
      </c>
      <c r="K115">
        <v>95</v>
      </c>
      <c r="L115">
        <f t="shared" si="14"/>
        <v>95</v>
      </c>
      <c r="M115">
        <f t="shared" si="15"/>
        <v>95</v>
      </c>
      <c r="N115" s="3">
        <f t="shared" si="16"/>
        <v>170.5</v>
      </c>
      <c r="O115" s="3">
        <f t="shared" si="17"/>
        <v>115.5</v>
      </c>
      <c r="P115" s="3">
        <f t="shared" si="18"/>
        <v>115.5</v>
      </c>
      <c r="Q115" s="3">
        <f t="shared" si="19"/>
        <v>19692.75</v>
      </c>
      <c r="R115" s="3">
        <f t="shared" si="20"/>
        <v>19692.75</v>
      </c>
      <c r="S115" s="3">
        <f t="shared" si="21"/>
        <v>19692.75</v>
      </c>
      <c r="T115" s="3">
        <v>467.597908110957</v>
      </c>
      <c r="U115" s="3">
        <f t="shared" si="22"/>
        <v>467.597908110957</v>
      </c>
      <c r="V115" s="4">
        <f t="shared" si="23"/>
        <v>54007.5583868155</v>
      </c>
      <c r="W115" s="6">
        <f>Q115/(constants!$B$1*constants!$B$2*(110/250)*AVERAGE(0.8,1)*1.5)</f>
        <v>3.01715972106906</v>
      </c>
      <c r="X115" s="7">
        <v>0.663262958736691</v>
      </c>
      <c r="Y115" s="3">
        <f t="shared" si="24"/>
        <v>425.088819517565</v>
      </c>
      <c r="Z115" s="5">
        <v>1.1</v>
      </c>
      <c r="AA115" s="5">
        <v>1</v>
      </c>
      <c r="AB115" s="3">
        <f t="shared" si="25"/>
        <v>467.597701469321</v>
      </c>
      <c r="AC115" t="str">
        <f t="shared" si="26"/>
        <v>https://wiki.52poke.com/wiki/银伴战兽</v>
      </c>
      <c r="AD115" s="2">
        <f t="shared" si="27"/>
        <v>4.27007657044538e-8</v>
      </c>
      <c r="AE115" t="str">
        <f>IF(ISNUMBER(SEARCH(AE$1,$D115)),"T","")</f>
        <v>T</v>
      </c>
      <c r="AF115" t="str">
        <f>IF(ISNUMBER(SEARCH(AF$1,$D115)),"T","")</f>
        <v/>
      </c>
      <c r="AG115" t="str">
        <f>IF(ISNUMBER(SEARCH(AG$1,$D115)),"T","")</f>
        <v/>
      </c>
      <c r="AH115" t="str">
        <f>IF(ISNUMBER(SEARCH(AH$1,$D115)),"T","")</f>
        <v/>
      </c>
      <c r="AI115" t="str">
        <f>IF(ISNUMBER(SEARCH(AI$1,$D115)),"T","")</f>
        <v/>
      </c>
      <c r="AJ115" t="str">
        <f>IF(ISNUMBER(SEARCH(AJ$1,$D115)),"T","")</f>
        <v/>
      </c>
      <c r="AK115" t="str">
        <f>IF(ISNUMBER(SEARCH(AK$1,$D115)),"T","")</f>
        <v/>
      </c>
      <c r="AL115" t="str">
        <f>IF(ISNUMBER(SEARCH(AL$1,$D115)),"T","")</f>
        <v/>
      </c>
      <c r="AM115" t="str">
        <f>IF(ISNUMBER(SEARCH(AM$1,$D115)),"T","")</f>
        <v/>
      </c>
      <c r="AN115" t="str">
        <f>IF(ISNUMBER(SEARCH(AN$1,$D115)),"T","")</f>
        <v/>
      </c>
      <c r="AO115" t="str">
        <f>IF(ISNUMBER(SEARCH(AO$1,$D115)),"T","")</f>
        <v/>
      </c>
      <c r="AP115" t="str">
        <f>IF(ISNUMBER(SEARCH(AP$1,$D115)),"T","")</f>
        <v/>
      </c>
      <c r="AQ115" t="str">
        <f>IF(ISNUMBER(SEARCH(AQ$1,$D115)),"T","")</f>
        <v/>
      </c>
      <c r="AR115" t="str">
        <f>IF(ISNUMBER(SEARCH(AR$1,$D115)),"T","")</f>
        <v/>
      </c>
      <c r="AS115" t="str">
        <f>IF(ISNUMBER(SEARCH(AS$1,$D115)),"T","")</f>
        <v/>
      </c>
      <c r="AT115" t="str">
        <f>IF(ISNUMBER(SEARCH(AT$1,$D115)),"T","")</f>
        <v/>
      </c>
      <c r="AU115" t="str">
        <f>IF(ISNUMBER(SEARCH(AU$1,$D115)),"T","")</f>
        <v/>
      </c>
      <c r="AV115" t="str">
        <f>IF(ISNUMBER(SEARCH(AV$1,$D115)),"T","")</f>
        <v/>
      </c>
    </row>
    <row r="116" spans="1:48">
      <c r="A116">
        <v>488</v>
      </c>
      <c r="B116" t="s">
        <v>358</v>
      </c>
      <c r="C116" t="s">
        <v>359</v>
      </c>
      <c r="D116" t="s">
        <v>61</v>
      </c>
      <c r="E116">
        <v>4</v>
      </c>
      <c r="F116">
        <v>120</v>
      </c>
      <c r="G116">
        <v>70</v>
      </c>
      <c r="H116">
        <v>110</v>
      </c>
      <c r="I116">
        <v>75</v>
      </c>
      <c r="J116">
        <v>120</v>
      </c>
      <c r="K116">
        <v>85</v>
      </c>
      <c r="L116">
        <f t="shared" si="14"/>
        <v>75</v>
      </c>
      <c r="M116">
        <f t="shared" si="15"/>
        <v>110</v>
      </c>
      <c r="N116" s="3">
        <f t="shared" si="16"/>
        <v>195.5</v>
      </c>
      <c r="O116" s="3">
        <f t="shared" si="17"/>
        <v>95.5</v>
      </c>
      <c r="P116" s="3">
        <f t="shared" si="18"/>
        <v>130.5</v>
      </c>
      <c r="Q116" s="3">
        <f t="shared" si="19"/>
        <v>25512.75</v>
      </c>
      <c r="R116" s="3">
        <f t="shared" si="20"/>
        <v>25512.75</v>
      </c>
      <c r="S116" s="3">
        <f t="shared" si="21"/>
        <v>27467.75</v>
      </c>
      <c r="T116" s="3">
        <v>467.487144776665</v>
      </c>
      <c r="U116" s="3">
        <f t="shared" si="22"/>
        <v>467.487144776665</v>
      </c>
      <c r="V116" s="4">
        <f t="shared" si="23"/>
        <v>44645.0223261715</v>
      </c>
      <c r="W116" s="6">
        <f>Q116/(constants!$B$1*constants!$B$2*(110/250)*AVERAGE(0.8,1)*1.5)</f>
        <v>3.9088518197664</v>
      </c>
      <c r="X116" s="7">
        <v>0.541285480769186</v>
      </c>
      <c r="Y116" s="3">
        <f t="shared" si="24"/>
        <v>424.988112201148</v>
      </c>
      <c r="Z116" s="5">
        <v>1.1</v>
      </c>
      <c r="AA116" s="5">
        <v>1</v>
      </c>
      <c r="AB116" s="3">
        <f t="shared" si="25"/>
        <v>467.486923421263</v>
      </c>
      <c r="AC116" t="str">
        <f t="shared" si="26"/>
        <v>https://wiki.52poke.com/wiki/克雷色利亚</v>
      </c>
      <c r="AD116" s="2">
        <f t="shared" si="27"/>
        <v>4.8998213946252e-8</v>
      </c>
      <c r="AE116" t="str">
        <f>IF(ISNUMBER(SEARCH(AE$1,$D116)),"T","")</f>
        <v/>
      </c>
      <c r="AF116" t="str">
        <f>IF(ISNUMBER(SEARCH(AF$1,$D116)),"T","")</f>
        <v/>
      </c>
      <c r="AG116" t="str">
        <f>IF(ISNUMBER(SEARCH(AG$1,$D116)),"T","")</f>
        <v/>
      </c>
      <c r="AH116" t="str">
        <f>IF(ISNUMBER(SEARCH(AH$1,$D116)),"T","")</f>
        <v/>
      </c>
      <c r="AI116" t="str">
        <f>IF(ISNUMBER(SEARCH(AI$1,$D116)),"T","")</f>
        <v/>
      </c>
      <c r="AJ116" t="str">
        <f>IF(ISNUMBER(SEARCH(AJ$1,$D116)),"T","")</f>
        <v/>
      </c>
      <c r="AK116" t="str">
        <f>IF(ISNUMBER(SEARCH(AK$1,$D116)),"T","")</f>
        <v/>
      </c>
      <c r="AL116" t="str">
        <f>IF(ISNUMBER(SEARCH(AL$1,$D116)),"T","")</f>
        <v/>
      </c>
      <c r="AM116" t="str">
        <f>IF(ISNUMBER(SEARCH(AM$1,$D116)),"T","")</f>
        <v/>
      </c>
      <c r="AN116" t="str">
        <f>IF(ISNUMBER(SEARCH(AN$1,$D116)),"T","")</f>
        <v/>
      </c>
      <c r="AO116" t="str">
        <f>IF(ISNUMBER(SEARCH(AO$1,$D116)),"T","")</f>
        <v>T</v>
      </c>
      <c r="AP116" t="str">
        <f>IF(ISNUMBER(SEARCH(AP$1,$D116)),"T","")</f>
        <v/>
      </c>
      <c r="AQ116" t="str">
        <f>IF(ISNUMBER(SEARCH(AQ$1,$D116)),"T","")</f>
        <v/>
      </c>
      <c r="AR116" t="str">
        <f>IF(ISNUMBER(SEARCH(AR$1,$D116)),"T","")</f>
        <v/>
      </c>
      <c r="AS116" t="str">
        <f>IF(ISNUMBER(SEARCH(AS$1,$D116)),"T","")</f>
        <v/>
      </c>
      <c r="AT116" t="str">
        <f>IF(ISNUMBER(SEARCH(AT$1,$D116)),"T","")</f>
        <v/>
      </c>
      <c r="AU116" t="str">
        <f>IF(ISNUMBER(SEARCH(AU$1,$D116)),"T","")</f>
        <v/>
      </c>
      <c r="AV116" t="str">
        <f>IF(ISNUMBER(SEARCH(AV$1,$D116)),"T","")</f>
        <v/>
      </c>
    </row>
    <row r="117" spans="1:48">
      <c r="A117">
        <v>727</v>
      </c>
      <c r="B117" t="s">
        <v>360</v>
      </c>
      <c r="C117" t="s">
        <v>361</v>
      </c>
      <c r="D117" t="s">
        <v>362</v>
      </c>
      <c r="E117">
        <v>7</v>
      </c>
      <c r="F117">
        <v>95</v>
      </c>
      <c r="G117">
        <v>115</v>
      </c>
      <c r="H117">
        <v>90</v>
      </c>
      <c r="I117">
        <v>80</v>
      </c>
      <c r="J117">
        <v>90</v>
      </c>
      <c r="K117">
        <v>60</v>
      </c>
      <c r="L117">
        <f t="shared" si="14"/>
        <v>115</v>
      </c>
      <c r="M117">
        <f t="shared" si="15"/>
        <v>90</v>
      </c>
      <c r="N117" s="3">
        <f t="shared" si="16"/>
        <v>170.5</v>
      </c>
      <c r="O117" s="3">
        <f t="shared" si="17"/>
        <v>135.5</v>
      </c>
      <c r="P117" s="3">
        <f t="shared" si="18"/>
        <v>110.5</v>
      </c>
      <c r="Q117" s="3">
        <f t="shared" si="19"/>
        <v>18840.25</v>
      </c>
      <c r="R117" s="3">
        <f t="shared" si="20"/>
        <v>18840.25</v>
      </c>
      <c r="S117" s="3">
        <f t="shared" si="21"/>
        <v>18840.25</v>
      </c>
      <c r="T117" s="3">
        <v>467.387910130539</v>
      </c>
      <c r="U117" s="3">
        <f t="shared" si="22"/>
        <v>467.387910130539</v>
      </c>
      <c r="V117" s="4">
        <f t="shared" si="23"/>
        <v>63331.061822688</v>
      </c>
      <c r="W117" s="6">
        <f>Q117/(constants!$B$1*constants!$B$2*(110/250)*AVERAGE(0.8,1)*1.5)</f>
        <v>2.88654674613101</v>
      </c>
      <c r="X117" s="7">
        <v>0.249231034488489</v>
      </c>
      <c r="Y117" s="3">
        <f t="shared" si="24"/>
        <v>424.897889273942</v>
      </c>
      <c r="Z117" s="5">
        <v>1.1</v>
      </c>
      <c r="AA117" s="5">
        <v>1</v>
      </c>
      <c r="AB117" s="3">
        <f t="shared" si="25"/>
        <v>467.387678201336</v>
      </c>
      <c r="AC117" t="str">
        <f t="shared" si="26"/>
        <v>https://wiki.52poke.com/wiki/炽焰咆哮虎</v>
      </c>
      <c r="AD117" s="2">
        <f t="shared" si="27"/>
        <v>5.37911551433298e-8</v>
      </c>
      <c r="AE117" t="str">
        <f>IF(ISNUMBER(SEARCH(AE$1,$D117)),"T","")</f>
        <v/>
      </c>
      <c r="AF117" t="str">
        <f>IF(ISNUMBER(SEARCH(AF$1,$D117)),"T","")</f>
        <v>T</v>
      </c>
      <c r="AG117" t="str">
        <f>IF(ISNUMBER(SEARCH(AG$1,$D117)),"T","")</f>
        <v/>
      </c>
      <c r="AH117" t="str">
        <f>IF(ISNUMBER(SEARCH(AH$1,$D117)),"T","")</f>
        <v/>
      </c>
      <c r="AI117" t="str">
        <f>IF(ISNUMBER(SEARCH(AI$1,$D117)),"T","")</f>
        <v/>
      </c>
      <c r="AJ117" t="str">
        <f>IF(ISNUMBER(SEARCH(AJ$1,$D117)),"T","")</f>
        <v/>
      </c>
      <c r="AK117" t="str">
        <f>IF(ISNUMBER(SEARCH(AK$1,$D117)),"T","")</f>
        <v/>
      </c>
      <c r="AL117" t="str">
        <f>IF(ISNUMBER(SEARCH(AL$1,$D117)),"T","")</f>
        <v/>
      </c>
      <c r="AM117" t="str">
        <f>IF(ISNUMBER(SEARCH(AM$1,$D117)),"T","")</f>
        <v/>
      </c>
      <c r="AN117" t="str">
        <f>IF(ISNUMBER(SEARCH(AN$1,$D117)),"T","")</f>
        <v/>
      </c>
      <c r="AO117" t="str">
        <f>IF(ISNUMBER(SEARCH(AO$1,$D117)),"T","")</f>
        <v/>
      </c>
      <c r="AP117" t="str">
        <f>IF(ISNUMBER(SEARCH(AP$1,$D117)),"T","")</f>
        <v/>
      </c>
      <c r="AQ117" t="str">
        <f>IF(ISNUMBER(SEARCH(AQ$1,$D117)),"T","")</f>
        <v/>
      </c>
      <c r="AR117" t="str">
        <f>IF(ISNUMBER(SEARCH(AR$1,$D117)),"T","")</f>
        <v/>
      </c>
      <c r="AS117" t="str">
        <f>IF(ISNUMBER(SEARCH(AS$1,$D117)),"T","")</f>
        <v/>
      </c>
      <c r="AT117" t="str">
        <f>IF(ISNUMBER(SEARCH(AT$1,$D117)),"T","")</f>
        <v>T</v>
      </c>
      <c r="AU117" t="str">
        <f>IF(ISNUMBER(SEARCH(AU$1,$D117)),"T","")</f>
        <v/>
      </c>
      <c r="AV117" t="str">
        <f>IF(ISNUMBER(SEARCH(AV$1,$D117)),"T","")</f>
        <v/>
      </c>
    </row>
    <row r="118" spans="1:48">
      <c r="A118">
        <v>1002</v>
      </c>
      <c r="B118" t="s">
        <v>363</v>
      </c>
      <c r="C118" t="s">
        <v>364</v>
      </c>
      <c r="D118" t="s">
        <v>365</v>
      </c>
      <c r="E118">
        <v>9</v>
      </c>
      <c r="F118">
        <v>80</v>
      </c>
      <c r="G118">
        <v>120</v>
      </c>
      <c r="H118">
        <v>80</v>
      </c>
      <c r="I118">
        <v>90</v>
      </c>
      <c r="J118">
        <v>65</v>
      </c>
      <c r="K118">
        <v>135</v>
      </c>
      <c r="L118">
        <f t="shared" si="14"/>
        <v>120</v>
      </c>
      <c r="M118">
        <f t="shared" si="15"/>
        <v>65</v>
      </c>
      <c r="N118" s="3">
        <f t="shared" si="16"/>
        <v>155.5</v>
      </c>
      <c r="O118" s="3">
        <f t="shared" si="17"/>
        <v>140.5</v>
      </c>
      <c r="P118" s="3">
        <f t="shared" si="18"/>
        <v>85.5</v>
      </c>
      <c r="Q118" s="3">
        <f t="shared" si="19"/>
        <v>13295.25</v>
      </c>
      <c r="R118" s="3">
        <f t="shared" si="20"/>
        <v>15627.75</v>
      </c>
      <c r="S118" s="3">
        <f t="shared" si="21"/>
        <v>13295.25</v>
      </c>
      <c r="T118" s="3">
        <v>465.490774475586</v>
      </c>
      <c r="U118" s="3">
        <f t="shared" si="22"/>
        <v>465.490774475586</v>
      </c>
      <c r="V118" s="4">
        <f t="shared" si="23"/>
        <v>65401.4538138198</v>
      </c>
      <c r="W118" s="6">
        <f>Q118/(constants!$B$1*constants!$B$2*(110/250)*AVERAGE(0.8,1)*1.5)</f>
        <v>2.03698786515563</v>
      </c>
      <c r="X118" s="7">
        <v>0.974921580121551</v>
      </c>
      <c r="Y118" s="3">
        <f t="shared" si="24"/>
        <v>423.173277061443</v>
      </c>
      <c r="Z118" s="5">
        <v>1.1</v>
      </c>
      <c r="AA118" s="5">
        <v>1</v>
      </c>
      <c r="AB118" s="3">
        <f t="shared" si="25"/>
        <v>465.490604767588</v>
      </c>
      <c r="AC118" t="str">
        <f t="shared" si="26"/>
        <v>https://wiki.52poke.com/wiki/古剑豹</v>
      </c>
      <c r="AD118" s="2">
        <f t="shared" si="27"/>
        <v>2.88008046422504e-8</v>
      </c>
      <c r="AE118" t="str">
        <f>IF(ISNUMBER(SEARCH(AE$1,$D118)),"T","")</f>
        <v/>
      </c>
      <c r="AF118" t="str">
        <f>IF(ISNUMBER(SEARCH(AF$1,$D118)),"T","")</f>
        <v/>
      </c>
      <c r="AG118" t="str">
        <f>IF(ISNUMBER(SEARCH(AG$1,$D118)),"T","")</f>
        <v/>
      </c>
      <c r="AH118" t="str">
        <f>IF(ISNUMBER(SEARCH(AH$1,$D118)),"T","")</f>
        <v/>
      </c>
      <c r="AI118" t="str">
        <f>IF(ISNUMBER(SEARCH(AI$1,$D118)),"T","")</f>
        <v/>
      </c>
      <c r="AJ118" t="str">
        <f>IF(ISNUMBER(SEARCH(AJ$1,$D118)),"T","")</f>
        <v>T</v>
      </c>
      <c r="AK118" t="str">
        <f>IF(ISNUMBER(SEARCH(AK$1,$D118)),"T","")</f>
        <v/>
      </c>
      <c r="AL118" t="str">
        <f>IF(ISNUMBER(SEARCH(AL$1,$D118)),"T","")</f>
        <v/>
      </c>
      <c r="AM118" t="str">
        <f>IF(ISNUMBER(SEARCH(AM$1,$D118)),"T","")</f>
        <v/>
      </c>
      <c r="AN118" t="str">
        <f>IF(ISNUMBER(SEARCH(AN$1,$D118)),"T","")</f>
        <v/>
      </c>
      <c r="AO118" t="str">
        <f>IF(ISNUMBER(SEARCH(AO$1,$D118)),"T","")</f>
        <v/>
      </c>
      <c r="AP118" t="str">
        <f>IF(ISNUMBER(SEARCH(AP$1,$D118)),"T","")</f>
        <v/>
      </c>
      <c r="AQ118" t="str">
        <f>IF(ISNUMBER(SEARCH(AQ$1,$D118)),"T","")</f>
        <v/>
      </c>
      <c r="AR118" t="str">
        <f>IF(ISNUMBER(SEARCH(AR$1,$D118)),"T","")</f>
        <v/>
      </c>
      <c r="AS118" t="str">
        <f>IF(ISNUMBER(SEARCH(AS$1,$D118)),"T","")</f>
        <v/>
      </c>
      <c r="AT118" t="str">
        <f>IF(ISNUMBER(SEARCH(AT$1,$D118)),"T","")</f>
        <v>T</v>
      </c>
      <c r="AU118" t="str">
        <f>IF(ISNUMBER(SEARCH(AU$1,$D118)),"T","")</f>
        <v/>
      </c>
      <c r="AV118" t="str">
        <f>IF(ISNUMBER(SEARCH(AV$1,$D118)),"T","")</f>
        <v/>
      </c>
    </row>
    <row r="119" spans="1:48">
      <c r="A119">
        <v>59</v>
      </c>
      <c r="B119" t="s">
        <v>366</v>
      </c>
      <c r="C119" t="s">
        <v>367</v>
      </c>
      <c r="D119" t="s">
        <v>368</v>
      </c>
      <c r="E119">
        <v>1</v>
      </c>
      <c r="F119">
        <v>90</v>
      </c>
      <c r="G119">
        <v>110</v>
      </c>
      <c r="H119">
        <v>80</v>
      </c>
      <c r="I119">
        <v>100</v>
      </c>
      <c r="J119">
        <v>80</v>
      </c>
      <c r="K119">
        <v>95</v>
      </c>
      <c r="L119">
        <f t="shared" si="14"/>
        <v>110</v>
      </c>
      <c r="M119">
        <f t="shared" si="15"/>
        <v>80</v>
      </c>
      <c r="N119" s="3">
        <f t="shared" si="16"/>
        <v>165.5</v>
      </c>
      <c r="O119" s="3">
        <f t="shared" si="17"/>
        <v>130.5</v>
      </c>
      <c r="P119" s="3">
        <f t="shared" si="18"/>
        <v>100.5</v>
      </c>
      <c r="Q119" s="3">
        <f t="shared" si="19"/>
        <v>16632.75</v>
      </c>
      <c r="R119" s="3">
        <f t="shared" si="20"/>
        <v>16632.75</v>
      </c>
      <c r="S119" s="3">
        <f t="shared" si="21"/>
        <v>16632.75</v>
      </c>
      <c r="T119" s="3">
        <v>465.361887821128</v>
      </c>
      <c r="U119" s="3">
        <f t="shared" si="22"/>
        <v>465.361887821128</v>
      </c>
      <c r="V119" s="4">
        <f t="shared" si="23"/>
        <v>60729.7263606572</v>
      </c>
      <c r="W119" s="6">
        <f>Q119/(constants!$B$1*constants!$B$2*(110/250)*AVERAGE(0.8,1)*1.5)</f>
        <v>2.54833191659933</v>
      </c>
      <c r="X119" s="7">
        <v>0.693477143814647</v>
      </c>
      <c r="Y119" s="3">
        <f t="shared" si="24"/>
        <v>423.056082384024</v>
      </c>
      <c r="Z119" s="5">
        <v>1.1</v>
      </c>
      <c r="AA119" s="5">
        <v>1</v>
      </c>
      <c r="AB119" s="3">
        <f t="shared" si="25"/>
        <v>465.361690622426</v>
      </c>
      <c r="AC119" t="str">
        <f t="shared" si="26"/>
        <v>https://wiki.52poke.com/wiki/风速狗</v>
      </c>
      <c r="AD119" s="2">
        <f t="shared" si="27"/>
        <v>3.88873278843777e-8</v>
      </c>
      <c r="AE119" t="str">
        <f>IF(ISNUMBER(SEARCH(AE$1,$D119)),"T","")</f>
        <v/>
      </c>
      <c r="AF119" t="str">
        <f>IF(ISNUMBER(SEARCH(AF$1,$D119)),"T","")</f>
        <v>T</v>
      </c>
      <c r="AG119" t="str">
        <f>IF(ISNUMBER(SEARCH(AG$1,$D119)),"T","")</f>
        <v/>
      </c>
      <c r="AH119" t="str">
        <f>IF(ISNUMBER(SEARCH(AH$1,$D119)),"T","")</f>
        <v/>
      </c>
      <c r="AI119" t="str">
        <f>IF(ISNUMBER(SEARCH(AI$1,$D119)),"T","")</f>
        <v/>
      </c>
      <c r="AJ119" t="str">
        <f>IF(ISNUMBER(SEARCH(AJ$1,$D119)),"T","")</f>
        <v/>
      </c>
      <c r="AK119" t="str">
        <f>IF(ISNUMBER(SEARCH(AK$1,$D119)),"T","")</f>
        <v/>
      </c>
      <c r="AL119" t="str">
        <f>IF(ISNUMBER(SEARCH(AL$1,$D119)),"T","")</f>
        <v/>
      </c>
      <c r="AM119" t="str">
        <f>IF(ISNUMBER(SEARCH(AM$1,$D119)),"T","")</f>
        <v/>
      </c>
      <c r="AN119" t="str">
        <f>IF(ISNUMBER(SEARCH(AN$1,$D119)),"T","")</f>
        <v/>
      </c>
      <c r="AO119" t="str">
        <f>IF(ISNUMBER(SEARCH(AO$1,$D119)),"T","")</f>
        <v/>
      </c>
      <c r="AP119" t="str">
        <f>IF(ISNUMBER(SEARCH(AP$1,$D119)),"T","")</f>
        <v/>
      </c>
      <c r="AQ119" t="str">
        <f>IF(ISNUMBER(SEARCH(AQ$1,$D119)),"T","")</f>
        <v>T</v>
      </c>
      <c r="AR119" t="str">
        <f>IF(ISNUMBER(SEARCH(AR$1,$D119)),"T","")</f>
        <v/>
      </c>
      <c r="AS119" t="str">
        <f>IF(ISNUMBER(SEARCH(AS$1,$D119)),"T","")</f>
        <v/>
      </c>
      <c r="AT119" t="str">
        <f>IF(ISNUMBER(SEARCH(AT$1,$D119)),"T","")</f>
        <v/>
      </c>
      <c r="AU119" t="str">
        <f>IF(ISNUMBER(SEARCH(AU$1,$D119)),"T","")</f>
        <v/>
      </c>
      <c r="AV119" t="str">
        <f>IF(ISNUMBER(SEARCH(AV$1,$D119)),"T","")</f>
        <v/>
      </c>
    </row>
    <row r="120" spans="1:48">
      <c r="A120">
        <v>260</v>
      </c>
      <c r="B120" t="s">
        <v>369</v>
      </c>
      <c r="C120" t="s">
        <v>370</v>
      </c>
      <c r="D120" t="s">
        <v>371</v>
      </c>
      <c r="E120">
        <v>3</v>
      </c>
      <c r="F120">
        <v>100</v>
      </c>
      <c r="G120">
        <v>110</v>
      </c>
      <c r="H120">
        <v>90</v>
      </c>
      <c r="I120">
        <v>85</v>
      </c>
      <c r="J120">
        <v>90</v>
      </c>
      <c r="K120">
        <v>60</v>
      </c>
      <c r="L120">
        <f t="shared" si="14"/>
        <v>110</v>
      </c>
      <c r="M120">
        <f t="shared" si="15"/>
        <v>90</v>
      </c>
      <c r="N120" s="3">
        <f t="shared" si="16"/>
        <v>175.5</v>
      </c>
      <c r="O120" s="3">
        <f t="shared" si="17"/>
        <v>130.5</v>
      </c>
      <c r="P120" s="3">
        <f t="shared" si="18"/>
        <v>110.5</v>
      </c>
      <c r="Q120" s="3">
        <f t="shared" si="19"/>
        <v>19392.75</v>
      </c>
      <c r="R120" s="3">
        <f t="shared" si="20"/>
        <v>19392.75</v>
      </c>
      <c r="S120" s="3">
        <f t="shared" si="21"/>
        <v>19392.75</v>
      </c>
      <c r="T120" s="3">
        <v>465.123599580087</v>
      </c>
      <c r="U120" s="3">
        <f t="shared" si="22"/>
        <v>465.123599580087</v>
      </c>
      <c r="V120" s="4">
        <f t="shared" si="23"/>
        <v>60698.6297452014</v>
      </c>
      <c r="W120" s="6">
        <f>Q120/(constants!$B$1*constants!$B$2*(110/250)*AVERAGE(0.8,1)*1.5)</f>
        <v>2.97119621082693</v>
      </c>
      <c r="X120" s="7">
        <v>0.268952654785676</v>
      </c>
      <c r="Y120" s="3">
        <f t="shared" si="24"/>
        <v>422.839426962445</v>
      </c>
      <c r="Z120" s="5">
        <v>1.1</v>
      </c>
      <c r="AA120" s="5">
        <v>1</v>
      </c>
      <c r="AB120" s="3">
        <f t="shared" si="25"/>
        <v>465.12336965869</v>
      </c>
      <c r="AC120" t="str">
        <f t="shared" si="26"/>
        <v>https://wiki.52poke.com/wiki/巨沼怪</v>
      </c>
      <c r="AD120" s="2">
        <f t="shared" si="27"/>
        <v>5.28638488084682e-8</v>
      </c>
      <c r="AE120" t="str">
        <f>IF(ISNUMBER(SEARCH(AE$1,$D120)),"T","")</f>
        <v/>
      </c>
      <c r="AF120" t="str">
        <f>IF(ISNUMBER(SEARCH(AF$1,$D120)),"T","")</f>
        <v/>
      </c>
      <c r="AG120" t="str">
        <f>IF(ISNUMBER(SEARCH(AG$1,$D120)),"T","")</f>
        <v>T</v>
      </c>
      <c r="AH120" t="str">
        <f>IF(ISNUMBER(SEARCH(AH$1,$D120)),"T","")</f>
        <v/>
      </c>
      <c r="AI120" t="str">
        <f>IF(ISNUMBER(SEARCH(AI$1,$D120)),"T","")</f>
        <v/>
      </c>
      <c r="AJ120" t="str">
        <f>IF(ISNUMBER(SEARCH(AJ$1,$D120)),"T","")</f>
        <v/>
      </c>
      <c r="AK120" t="str">
        <f>IF(ISNUMBER(SEARCH(AK$1,$D120)),"T","")</f>
        <v/>
      </c>
      <c r="AL120" t="str">
        <f>IF(ISNUMBER(SEARCH(AL$1,$D120)),"T","")</f>
        <v/>
      </c>
      <c r="AM120" t="str">
        <f>IF(ISNUMBER(SEARCH(AM$1,$D120)),"T","")</f>
        <v>T</v>
      </c>
      <c r="AN120" t="str">
        <f>IF(ISNUMBER(SEARCH(AN$1,$D120)),"T","")</f>
        <v/>
      </c>
      <c r="AO120" t="str">
        <f>IF(ISNUMBER(SEARCH(AO$1,$D120)),"T","")</f>
        <v/>
      </c>
      <c r="AP120" t="str">
        <f>IF(ISNUMBER(SEARCH(AP$1,$D120)),"T","")</f>
        <v/>
      </c>
      <c r="AQ120" t="str">
        <f>IF(ISNUMBER(SEARCH(AQ$1,$D120)),"T","")</f>
        <v/>
      </c>
      <c r="AR120" t="str">
        <f>IF(ISNUMBER(SEARCH(AR$1,$D120)),"T","")</f>
        <v/>
      </c>
      <c r="AS120" t="str">
        <f>IF(ISNUMBER(SEARCH(AS$1,$D120)),"T","")</f>
        <v/>
      </c>
      <c r="AT120" t="str">
        <f>IF(ISNUMBER(SEARCH(AT$1,$D120)),"T","")</f>
        <v/>
      </c>
      <c r="AU120" t="str">
        <f>IF(ISNUMBER(SEARCH(AU$1,$D120)),"T","")</f>
        <v/>
      </c>
      <c r="AV120" t="str">
        <f>IF(ISNUMBER(SEARCH(AV$1,$D120)),"T","")</f>
        <v/>
      </c>
    </row>
    <row r="121" spans="1:48">
      <c r="A121">
        <v>750</v>
      </c>
      <c r="B121" t="s">
        <v>372</v>
      </c>
      <c r="C121" t="s">
        <v>373</v>
      </c>
      <c r="D121" t="s">
        <v>108</v>
      </c>
      <c r="E121">
        <v>7</v>
      </c>
      <c r="F121">
        <v>100</v>
      </c>
      <c r="G121">
        <v>125</v>
      </c>
      <c r="H121">
        <v>100</v>
      </c>
      <c r="I121">
        <v>55</v>
      </c>
      <c r="J121">
        <v>85</v>
      </c>
      <c r="K121">
        <v>35</v>
      </c>
      <c r="L121">
        <f t="shared" si="14"/>
        <v>125</v>
      </c>
      <c r="M121">
        <f t="shared" si="15"/>
        <v>85</v>
      </c>
      <c r="N121" s="3">
        <f t="shared" si="16"/>
        <v>175.5</v>
      </c>
      <c r="O121" s="3">
        <f t="shared" si="17"/>
        <v>145.5</v>
      </c>
      <c r="P121" s="3">
        <f t="shared" si="18"/>
        <v>105.5</v>
      </c>
      <c r="Q121" s="3">
        <f t="shared" si="19"/>
        <v>18515.25</v>
      </c>
      <c r="R121" s="3">
        <f t="shared" si="20"/>
        <v>21147.75</v>
      </c>
      <c r="S121" s="3">
        <f t="shared" si="21"/>
        <v>18515.25</v>
      </c>
      <c r="T121" s="3">
        <v>463.623538227564</v>
      </c>
      <c r="U121" s="3">
        <f t="shared" si="22"/>
        <v>463.623538227564</v>
      </c>
      <c r="V121" s="4">
        <f t="shared" si="23"/>
        <v>67457.2248121106</v>
      </c>
      <c r="W121" s="6">
        <f>Q121/(constants!$B$1*constants!$B$2*(110/250)*AVERAGE(0.8,1)*1.5)</f>
        <v>2.8367529433687</v>
      </c>
      <c r="X121" s="7">
        <v>0.0599874095080835</v>
      </c>
      <c r="Y121" s="3">
        <f t="shared" si="24"/>
        <v>421.475721343572</v>
      </c>
      <c r="Z121" s="5">
        <v>1.1</v>
      </c>
      <c r="AA121" s="5">
        <v>1</v>
      </c>
      <c r="AB121" s="3">
        <f t="shared" si="25"/>
        <v>463.623293477929</v>
      </c>
      <c r="AC121" t="str">
        <f t="shared" si="26"/>
        <v>https://wiki.52poke.com/wiki/重泥挽马</v>
      </c>
      <c r="AD121" s="2">
        <f t="shared" si="27"/>
        <v>5.99023836873067e-8</v>
      </c>
      <c r="AE121" t="str">
        <f>IF(ISNUMBER(SEARCH(AE$1,$D121)),"T","")</f>
        <v/>
      </c>
      <c r="AF121" t="str">
        <f>IF(ISNUMBER(SEARCH(AF$1,$D121)),"T","")</f>
        <v/>
      </c>
      <c r="AG121" t="str">
        <f>IF(ISNUMBER(SEARCH(AG$1,$D121)),"T","")</f>
        <v/>
      </c>
      <c r="AH121" t="str">
        <f>IF(ISNUMBER(SEARCH(AH$1,$D121)),"T","")</f>
        <v/>
      </c>
      <c r="AI121" t="str">
        <f>IF(ISNUMBER(SEARCH(AI$1,$D121)),"T","")</f>
        <v/>
      </c>
      <c r="AJ121" t="str">
        <f>IF(ISNUMBER(SEARCH(AJ$1,$D121)),"T","")</f>
        <v/>
      </c>
      <c r="AK121" t="str">
        <f>IF(ISNUMBER(SEARCH(AK$1,$D121)),"T","")</f>
        <v/>
      </c>
      <c r="AL121" t="str">
        <f>IF(ISNUMBER(SEARCH(AL$1,$D121)),"T","")</f>
        <v/>
      </c>
      <c r="AM121" t="str">
        <f>IF(ISNUMBER(SEARCH(AM$1,$D121)),"T","")</f>
        <v>T</v>
      </c>
      <c r="AN121" t="str">
        <f>IF(ISNUMBER(SEARCH(AN$1,$D121)),"T","")</f>
        <v/>
      </c>
      <c r="AO121" t="str">
        <f>IF(ISNUMBER(SEARCH(AO$1,$D121)),"T","")</f>
        <v/>
      </c>
      <c r="AP121" t="str">
        <f>IF(ISNUMBER(SEARCH(AP$1,$D121)),"T","")</f>
        <v/>
      </c>
      <c r="AQ121" t="str">
        <f>IF(ISNUMBER(SEARCH(AQ$1,$D121)),"T","")</f>
        <v/>
      </c>
      <c r="AR121" t="str">
        <f>IF(ISNUMBER(SEARCH(AR$1,$D121)),"T","")</f>
        <v/>
      </c>
      <c r="AS121" t="str">
        <f>IF(ISNUMBER(SEARCH(AS$1,$D121)),"T","")</f>
        <v/>
      </c>
      <c r="AT121" t="str">
        <f>IF(ISNUMBER(SEARCH(AT$1,$D121)),"T","")</f>
        <v/>
      </c>
      <c r="AU121" t="str">
        <f>IF(ISNUMBER(SEARCH(AU$1,$D121)),"T","")</f>
        <v/>
      </c>
      <c r="AV121" t="str">
        <f>IF(ISNUMBER(SEARCH(AV$1,$D121)),"T","")</f>
        <v/>
      </c>
    </row>
    <row r="122" spans="1:48">
      <c r="A122">
        <v>471</v>
      </c>
      <c r="B122" t="s">
        <v>374</v>
      </c>
      <c r="C122" t="s">
        <v>375</v>
      </c>
      <c r="D122" t="s">
        <v>124</v>
      </c>
      <c r="E122">
        <v>4</v>
      </c>
      <c r="F122">
        <v>65</v>
      </c>
      <c r="G122">
        <v>60</v>
      </c>
      <c r="H122">
        <v>110</v>
      </c>
      <c r="I122">
        <v>130</v>
      </c>
      <c r="J122">
        <v>95</v>
      </c>
      <c r="K122">
        <v>65</v>
      </c>
      <c r="L122">
        <f t="shared" si="14"/>
        <v>130</v>
      </c>
      <c r="M122">
        <f t="shared" si="15"/>
        <v>95</v>
      </c>
      <c r="N122" s="3">
        <f t="shared" si="16"/>
        <v>140.5</v>
      </c>
      <c r="O122" s="3">
        <f t="shared" si="17"/>
        <v>150.5</v>
      </c>
      <c r="P122" s="3">
        <f t="shared" si="18"/>
        <v>115.5</v>
      </c>
      <c r="Q122" s="3">
        <f t="shared" si="19"/>
        <v>16227.75</v>
      </c>
      <c r="R122" s="3">
        <f t="shared" si="20"/>
        <v>18335.25</v>
      </c>
      <c r="S122" s="3">
        <f t="shared" si="21"/>
        <v>16227.75</v>
      </c>
      <c r="T122" s="3">
        <v>462.695339877313</v>
      </c>
      <c r="U122" s="3">
        <f t="shared" si="22"/>
        <v>462.695339877313</v>
      </c>
      <c r="V122" s="4">
        <f t="shared" si="23"/>
        <v>69635.6486515356</v>
      </c>
      <c r="W122" s="6">
        <f>Q122/(constants!$B$1*constants!$B$2*(110/250)*AVERAGE(0.8,1)*1.5)</f>
        <v>2.48628117777245</v>
      </c>
      <c r="X122" s="7">
        <v>0.308615336840536</v>
      </c>
      <c r="Y122" s="3">
        <f t="shared" si="24"/>
        <v>420.631925449255</v>
      </c>
      <c r="Z122" s="5">
        <v>1.1</v>
      </c>
      <c r="AA122" s="5">
        <v>1</v>
      </c>
      <c r="AB122" s="3">
        <f t="shared" si="25"/>
        <v>462.69511799418</v>
      </c>
      <c r="AC122" t="str">
        <f t="shared" si="26"/>
        <v>https://wiki.52poke.com/wiki/冰伊布</v>
      </c>
      <c r="AD122" s="2">
        <f t="shared" si="27"/>
        <v>4.92321245117796e-8</v>
      </c>
      <c r="AE122" t="str">
        <f>IF(ISNUMBER(SEARCH(AE$1,$D122)),"T","")</f>
        <v/>
      </c>
      <c r="AF122" t="str">
        <f>IF(ISNUMBER(SEARCH(AF$1,$D122)),"T","")</f>
        <v/>
      </c>
      <c r="AG122" t="str">
        <f>IF(ISNUMBER(SEARCH(AG$1,$D122)),"T","")</f>
        <v/>
      </c>
      <c r="AH122" t="str">
        <f>IF(ISNUMBER(SEARCH(AH$1,$D122)),"T","")</f>
        <v/>
      </c>
      <c r="AI122" t="str">
        <f>IF(ISNUMBER(SEARCH(AI$1,$D122)),"T","")</f>
        <v/>
      </c>
      <c r="AJ122" t="str">
        <f>IF(ISNUMBER(SEARCH(AJ$1,$D122)),"T","")</f>
        <v>T</v>
      </c>
      <c r="AK122" t="str">
        <f>IF(ISNUMBER(SEARCH(AK$1,$D122)),"T","")</f>
        <v/>
      </c>
      <c r="AL122" t="str">
        <f>IF(ISNUMBER(SEARCH(AL$1,$D122)),"T","")</f>
        <v/>
      </c>
      <c r="AM122" t="str">
        <f>IF(ISNUMBER(SEARCH(AM$1,$D122)),"T","")</f>
        <v/>
      </c>
      <c r="AN122" t="str">
        <f>IF(ISNUMBER(SEARCH(AN$1,$D122)),"T","")</f>
        <v/>
      </c>
      <c r="AO122" t="str">
        <f>IF(ISNUMBER(SEARCH(AO$1,$D122)),"T","")</f>
        <v/>
      </c>
      <c r="AP122" t="str">
        <f>IF(ISNUMBER(SEARCH(AP$1,$D122)),"T","")</f>
        <v/>
      </c>
      <c r="AQ122" t="str">
        <f>IF(ISNUMBER(SEARCH(AQ$1,$D122)),"T","")</f>
        <v/>
      </c>
      <c r="AR122" t="str">
        <f>IF(ISNUMBER(SEARCH(AR$1,$D122)),"T","")</f>
        <v/>
      </c>
      <c r="AS122" t="str">
        <f>IF(ISNUMBER(SEARCH(AS$1,$D122)),"T","")</f>
        <v/>
      </c>
      <c r="AT122" t="str">
        <f>IF(ISNUMBER(SEARCH(AT$1,$D122)),"T","")</f>
        <v/>
      </c>
      <c r="AU122" t="str">
        <f>IF(ISNUMBER(SEARCH(AU$1,$D122)),"T","")</f>
        <v/>
      </c>
      <c r="AV122" t="str">
        <f>IF(ISNUMBER(SEARCH(AV$1,$D122)),"T","")</f>
        <v/>
      </c>
    </row>
    <row r="123" spans="1:48">
      <c r="A123">
        <v>799</v>
      </c>
      <c r="B123" t="s">
        <v>376</v>
      </c>
      <c r="C123" t="s">
        <v>377</v>
      </c>
      <c r="D123" t="s">
        <v>177</v>
      </c>
      <c r="E123">
        <v>7</v>
      </c>
      <c r="F123">
        <v>223</v>
      </c>
      <c r="G123">
        <v>101</v>
      </c>
      <c r="H123">
        <v>53</v>
      </c>
      <c r="I123">
        <v>97</v>
      </c>
      <c r="J123">
        <v>53</v>
      </c>
      <c r="K123">
        <v>43</v>
      </c>
      <c r="L123">
        <f t="shared" si="14"/>
        <v>101</v>
      </c>
      <c r="M123">
        <f t="shared" si="15"/>
        <v>53</v>
      </c>
      <c r="N123" s="3">
        <f t="shared" si="16"/>
        <v>298.5</v>
      </c>
      <c r="O123" s="3">
        <f t="shared" si="17"/>
        <v>121.5</v>
      </c>
      <c r="P123" s="3">
        <f t="shared" si="18"/>
        <v>73.5</v>
      </c>
      <c r="Q123" s="3">
        <f t="shared" si="19"/>
        <v>21939.75</v>
      </c>
      <c r="R123" s="3">
        <f t="shared" si="20"/>
        <v>21939.75</v>
      </c>
      <c r="S123" s="3">
        <f t="shared" si="21"/>
        <v>21939.75</v>
      </c>
      <c r="T123" s="3">
        <v>462.544001797013</v>
      </c>
      <c r="U123" s="3">
        <f t="shared" si="22"/>
        <v>462.544001797013</v>
      </c>
      <c r="V123" s="4">
        <f t="shared" si="23"/>
        <v>56199.0962183371</v>
      </c>
      <c r="W123" s="6">
        <f>Q123/(constants!$B$1*constants!$B$2*(110/250)*AVERAGE(0.8,1)*1.5)</f>
        <v>3.36142641278262</v>
      </c>
      <c r="X123" s="7">
        <v>0.0994322450361804</v>
      </c>
      <c r="Y123" s="3">
        <f t="shared" si="24"/>
        <v>420.494326924985</v>
      </c>
      <c r="Z123" s="5">
        <v>1.1</v>
      </c>
      <c r="AA123" s="5">
        <v>1</v>
      </c>
      <c r="AB123" s="3">
        <f t="shared" si="25"/>
        <v>462.543759617483</v>
      </c>
      <c r="AC123" t="str">
        <f t="shared" si="26"/>
        <v>https://wiki.52poke.com/wiki/恶食大王</v>
      </c>
      <c r="AD123" s="2">
        <f t="shared" si="27"/>
        <v>5.86509247259875e-8</v>
      </c>
      <c r="AE123" t="str">
        <f>IF(ISNUMBER(SEARCH(AE$1,$D123)),"T","")</f>
        <v/>
      </c>
      <c r="AF123" t="str">
        <f>IF(ISNUMBER(SEARCH(AF$1,$D123)),"T","")</f>
        <v/>
      </c>
      <c r="AG123" t="str">
        <f>IF(ISNUMBER(SEARCH(AG$1,$D123)),"T","")</f>
        <v/>
      </c>
      <c r="AH123" t="str">
        <f>IF(ISNUMBER(SEARCH(AH$1,$D123)),"T","")</f>
        <v/>
      </c>
      <c r="AI123" t="str">
        <f>IF(ISNUMBER(SEARCH(AI$1,$D123)),"T","")</f>
        <v/>
      </c>
      <c r="AJ123" t="str">
        <f>IF(ISNUMBER(SEARCH(AJ$1,$D123)),"T","")</f>
        <v/>
      </c>
      <c r="AK123" t="str">
        <f>IF(ISNUMBER(SEARCH(AK$1,$D123)),"T","")</f>
        <v/>
      </c>
      <c r="AL123" t="str">
        <f>IF(ISNUMBER(SEARCH(AL$1,$D123)),"T","")</f>
        <v/>
      </c>
      <c r="AM123" t="str">
        <f>IF(ISNUMBER(SEARCH(AM$1,$D123)),"T","")</f>
        <v/>
      </c>
      <c r="AN123" t="str">
        <f>IF(ISNUMBER(SEARCH(AN$1,$D123)),"T","")</f>
        <v/>
      </c>
      <c r="AO123" t="str">
        <f>IF(ISNUMBER(SEARCH(AO$1,$D123)),"T","")</f>
        <v/>
      </c>
      <c r="AP123" t="str">
        <f>IF(ISNUMBER(SEARCH(AP$1,$D123)),"T","")</f>
        <v/>
      </c>
      <c r="AQ123" t="str">
        <f>IF(ISNUMBER(SEARCH(AQ$1,$D123)),"T","")</f>
        <v/>
      </c>
      <c r="AR123" t="str">
        <f>IF(ISNUMBER(SEARCH(AR$1,$D123)),"T","")</f>
        <v/>
      </c>
      <c r="AS123" t="str">
        <f>IF(ISNUMBER(SEARCH(AS$1,$D123)),"T","")</f>
        <v>T</v>
      </c>
      <c r="AT123" t="str">
        <f>IF(ISNUMBER(SEARCH(AT$1,$D123)),"T","")</f>
        <v>T</v>
      </c>
      <c r="AU123" t="str">
        <f>IF(ISNUMBER(SEARCH(AU$1,$D123)),"T","")</f>
        <v/>
      </c>
      <c r="AV123" t="str">
        <f>IF(ISNUMBER(SEARCH(AV$1,$D123)),"T","")</f>
        <v/>
      </c>
    </row>
    <row r="124" spans="1:48">
      <c r="A124">
        <v>786</v>
      </c>
      <c r="B124" t="s">
        <v>378</v>
      </c>
      <c r="C124" t="s">
        <v>379</v>
      </c>
      <c r="D124" t="s">
        <v>380</v>
      </c>
      <c r="E124">
        <v>7</v>
      </c>
      <c r="F124">
        <v>70</v>
      </c>
      <c r="G124">
        <v>85</v>
      </c>
      <c r="H124">
        <v>75</v>
      </c>
      <c r="I124">
        <v>130</v>
      </c>
      <c r="J124">
        <v>115</v>
      </c>
      <c r="K124">
        <v>95</v>
      </c>
      <c r="L124">
        <f t="shared" si="14"/>
        <v>130</v>
      </c>
      <c r="M124">
        <f t="shared" si="15"/>
        <v>75</v>
      </c>
      <c r="N124" s="3">
        <f t="shared" si="16"/>
        <v>145.5</v>
      </c>
      <c r="O124" s="3">
        <f t="shared" si="17"/>
        <v>150.5</v>
      </c>
      <c r="P124" s="3">
        <f t="shared" si="18"/>
        <v>95.5</v>
      </c>
      <c r="Q124" s="3">
        <f t="shared" si="19"/>
        <v>13895.25</v>
      </c>
      <c r="R124" s="3">
        <f t="shared" si="20"/>
        <v>13895.25</v>
      </c>
      <c r="S124" s="3">
        <f t="shared" si="21"/>
        <v>19715.25</v>
      </c>
      <c r="T124" s="3">
        <v>461.936082668734</v>
      </c>
      <c r="U124" s="3">
        <f t="shared" si="22"/>
        <v>461.936082668734</v>
      </c>
      <c r="V124" s="4">
        <f t="shared" si="23"/>
        <v>69521.3804416445</v>
      </c>
      <c r="W124" s="6">
        <f>Q124/(constants!$B$1*constants!$B$2*(110/250)*AVERAGE(0.8,1)*1.5)</f>
        <v>2.12891488563989</v>
      </c>
      <c r="X124" s="7">
        <v>0.661395550349441</v>
      </c>
      <c r="Y124" s="3">
        <f t="shared" si="24"/>
        <v>419.941720616394</v>
      </c>
      <c r="Z124" s="5">
        <v>1.1</v>
      </c>
      <c r="AA124" s="5">
        <v>1</v>
      </c>
      <c r="AB124" s="3">
        <f t="shared" si="25"/>
        <v>461.935892678033</v>
      </c>
      <c r="AC124" t="str">
        <f t="shared" si="26"/>
        <v>https://wiki.52poke.com/wiki/卡璞・蝶蝶</v>
      </c>
      <c r="AD124" s="2">
        <f t="shared" si="27"/>
        <v>3.60964663433327e-8</v>
      </c>
      <c r="AE124" t="str">
        <f>IF(ISNUMBER(SEARCH(AE$1,$D124)),"T","")</f>
        <v/>
      </c>
      <c r="AF124" t="str">
        <f>IF(ISNUMBER(SEARCH(AF$1,$D124)),"T","")</f>
        <v/>
      </c>
      <c r="AG124" t="str">
        <f>IF(ISNUMBER(SEARCH(AG$1,$D124)),"T","")</f>
        <v/>
      </c>
      <c r="AH124" t="str">
        <f>IF(ISNUMBER(SEARCH(AH$1,$D124)),"T","")</f>
        <v/>
      </c>
      <c r="AI124" t="str">
        <f>IF(ISNUMBER(SEARCH(AI$1,$D124)),"T","")</f>
        <v/>
      </c>
      <c r="AJ124" t="str">
        <f>IF(ISNUMBER(SEARCH(AJ$1,$D124)),"T","")</f>
        <v/>
      </c>
      <c r="AK124" t="str">
        <f>IF(ISNUMBER(SEARCH(AK$1,$D124)),"T","")</f>
        <v/>
      </c>
      <c r="AL124" t="str">
        <f>IF(ISNUMBER(SEARCH(AL$1,$D124)),"T","")</f>
        <v/>
      </c>
      <c r="AM124" t="str">
        <f>IF(ISNUMBER(SEARCH(AM$1,$D124)),"T","")</f>
        <v/>
      </c>
      <c r="AN124" t="str">
        <f>IF(ISNUMBER(SEARCH(AN$1,$D124)),"T","")</f>
        <v/>
      </c>
      <c r="AO124" t="str">
        <f>IF(ISNUMBER(SEARCH(AO$1,$D124)),"T","")</f>
        <v>T</v>
      </c>
      <c r="AP124" t="str">
        <f>IF(ISNUMBER(SEARCH(AP$1,$D124)),"T","")</f>
        <v/>
      </c>
      <c r="AQ124" t="str">
        <f>IF(ISNUMBER(SEARCH(AQ$1,$D124)),"T","")</f>
        <v/>
      </c>
      <c r="AR124" t="str">
        <f>IF(ISNUMBER(SEARCH(AR$1,$D124)),"T","")</f>
        <v/>
      </c>
      <c r="AS124" t="str">
        <f>IF(ISNUMBER(SEARCH(AS$1,$D124)),"T","")</f>
        <v/>
      </c>
      <c r="AT124" t="str">
        <f>IF(ISNUMBER(SEARCH(AT$1,$D124)),"T","")</f>
        <v/>
      </c>
      <c r="AU124" t="str">
        <f>IF(ISNUMBER(SEARCH(AU$1,$D124)),"T","")</f>
        <v/>
      </c>
      <c r="AV124" t="str">
        <f>IF(ISNUMBER(SEARCH(AV$1,$D124)),"T","")</f>
        <v>T</v>
      </c>
    </row>
    <row r="125" spans="1:48">
      <c r="A125">
        <v>936</v>
      </c>
      <c r="B125" t="s">
        <v>381</v>
      </c>
      <c r="C125" t="s">
        <v>382</v>
      </c>
      <c r="D125" t="s">
        <v>383</v>
      </c>
      <c r="E125">
        <v>9</v>
      </c>
      <c r="F125">
        <v>85</v>
      </c>
      <c r="G125">
        <v>60</v>
      </c>
      <c r="H125">
        <v>100</v>
      </c>
      <c r="I125">
        <v>125</v>
      </c>
      <c r="J125">
        <v>80</v>
      </c>
      <c r="K125">
        <v>75</v>
      </c>
      <c r="L125">
        <f t="shared" si="14"/>
        <v>125</v>
      </c>
      <c r="M125">
        <f t="shared" si="15"/>
        <v>80</v>
      </c>
      <c r="N125" s="3">
        <f t="shared" si="16"/>
        <v>160.5</v>
      </c>
      <c r="O125" s="3">
        <f t="shared" si="17"/>
        <v>145.5</v>
      </c>
      <c r="P125" s="3">
        <f t="shared" si="18"/>
        <v>100.5</v>
      </c>
      <c r="Q125" s="3">
        <f t="shared" si="19"/>
        <v>16130.25</v>
      </c>
      <c r="R125" s="3">
        <f t="shared" si="20"/>
        <v>19340.25</v>
      </c>
      <c r="S125" s="3">
        <f t="shared" si="21"/>
        <v>16130.25</v>
      </c>
      <c r="T125" s="3">
        <v>461.531517954862</v>
      </c>
      <c r="U125" s="3">
        <f t="shared" si="22"/>
        <v>461.531517954862</v>
      </c>
      <c r="V125" s="4">
        <f t="shared" si="23"/>
        <v>67152.8358624324</v>
      </c>
      <c r="W125" s="6">
        <f>Q125/(constants!$B$1*constants!$B$2*(110/250)*AVERAGE(0.8,1)*1.5)</f>
        <v>2.47134303694376</v>
      </c>
      <c r="X125" s="7">
        <v>0.41232647091064</v>
      </c>
      <c r="Y125" s="3">
        <f t="shared" si="24"/>
        <v>419.573913392815</v>
      </c>
      <c r="Z125" s="5">
        <v>1.1</v>
      </c>
      <c r="AA125" s="5">
        <v>1</v>
      </c>
      <c r="AB125" s="3">
        <f t="shared" si="25"/>
        <v>461.531304732097</v>
      </c>
      <c r="AC125" t="str">
        <f t="shared" si="26"/>
        <v>https://wiki.52poke.com/wiki/红莲铠骑</v>
      </c>
      <c r="AD125" s="2">
        <f t="shared" si="27"/>
        <v>4.5463947519462e-8</v>
      </c>
      <c r="AE125" t="str">
        <f>IF(ISNUMBER(SEARCH(AE$1,$D125)),"T","")</f>
        <v/>
      </c>
      <c r="AF125" t="str">
        <f>IF(ISNUMBER(SEARCH(AF$1,$D125)),"T","")</f>
        <v>T</v>
      </c>
      <c r="AG125" t="str">
        <f>IF(ISNUMBER(SEARCH(AG$1,$D125)),"T","")</f>
        <v/>
      </c>
      <c r="AH125" t="str">
        <f>IF(ISNUMBER(SEARCH(AH$1,$D125)),"T","")</f>
        <v/>
      </c>
      <c r="AI125" t="str">
        <f>IF(ISNUMBER(SEARCH(AI$1,$D125)),"T","")</f>
        <v/>
      </c>
      <c r="AJ125" t="str">
        <f>IF(ISNUMBER(SEARCH(AJ$1,$D125)),"T","")</f>
        <v/>
      </c>
      <c r="AK125" t="str">
        <f>IF(ISNUMBER(SEARCH(AK$1,$D125)),"T","")</f>
        <v/>
      </c>
      <c r="AL125" t="str">
        <f>IF(ISNUMBER(SEARCH(AL$1,$D125)),"T","")</f>
        <v/>
      </c>
      <c r="AM125" t="str">
        <f>IF(ISNUMBER(SEARCH(AM$1,$D125)),"T","")</f>
        <v/>
      </c>
      <c r="AN125" t="str">
        <f>IF(ISNUMBER(SEARCH(AN$1,$D125)),"T","")</f>
        <v/>
      </c>
      <c r="AO125" t="str">
        <f>IF(ISNUMBER(SEARCH(AO$1,$D125)),"T","")</f>
        <v>T</v>
      </c>
      <c r="AP125" t="str">
        <f>IF(ISNUMBER(SEARCH(AP$1,$D125)),"T","")</f>
        <v/>
      </c>
      <c r="AQ125" t="str">
        <f>IF(ISNUMBER(SEARCH(AQ$1,$D125)),"T","")</f>
        <v/>
      </c>
      <c r="AR125" t="str">
        <f>IF(ISNUMBER(SEARCH(AR$1,$D125)),"T","")</f>
        <v/>
      </c>
      <c r="AS125" t="str">
        <f>IF(ISNUMBER(SEARCH(AS$1,$D125)),"T","")</f>
        <v/>
      </c>
      <c r="AT125" t="str">
        <f>IF(ISNUMBER(SEARCH(AT$1,$D125)),"T","")</f>
        <v/>
      </c>
      <c r="AU125" t="str">
        <f>IF(ISNUMBER(SEARCH(AU$1,$D125)),"T","")</f>
        <v/>
      </c>
      <c r="AV125" t="str">
        <f>IF(ISNUMBER(SEARCH(AV$1,$D125)),"T","")</f>
        <v/>
      </c>
    </row>
    <row r="126" spans="1:48">
      <c r="A126">
        <v>626</v>
      </c>
      <c r="B126" t="s">
        <v>384</v>
      </c>
      <c r="C126" t="s">
        <v>385</v>
      </c>
      <c r="D126" t="s">
        <v>64</v>
      </c>
      <c r="E126">
        <v>5</v>
      </c>
      <c r="F126">
        <v>95</v>
      </c>
      <c r="G126">
        <v>110</v>
      </c>
      <c r="H126">
        <v>95</v>
      </c>
      <c r="I126">
        <v>40</v>
      </c>
      <c r="J126">
        <v>95</v>
      </c>
      <c r="K126">
        <v>55</v>
      </c>
      <c r="L126">
        <f t="shared" si="14"/>
        <v>110</v>
      </c>
      <c r="M126">
        <f t="shared" si="15"/>
        <v>95</v>
      </c>
      <c r="N126" s="3">
        <f t="shared" si="16"/>
        <v>170.5</v>
      </c>
      <c r="O126" s="3">
        <f t="shared" si="17"/>
        <v>130.5</v>
      </c>
      <c r="P126" s="3">
        <f t="shared" si="18"/>
        <v>115.5</v>
      </c>
      <c r="Q126" s="3">
        <f t="shared" si="19"/>
        <v>19692.75</v>
      </c>
      <c r="R126" s="3">
        <f t="shared" si="20"/>
        <v>19692.75</v>
      </c>
      <c r="S126" s="3">
        <f t="shared" si="21"/>
        <v>19692.75</v>
      </c>
      <c r="T126" s="3">
        <v>461.433975015167</v>
      </c>
      <c r="U126" s="3">
        <f t="shared" si="22"/>
        <v>461.433975015167</v>
      </c>
      <c r="V126" s="4">
        <f t="shared" si="23"/>
        <v>60217.1337394793</v>
      </c>
      <c r="W126" s="6">
        <f>Q126/(constants!$B$1*constants!$B$2*(110/250)*AVERAGE(0.8,1)*1.5)</f>
        <v>3.01715972106906</v>
      </c>
      <c r="X126" s="7">
        <v>0.197286405973467</v>
      </c>
      <c r="Y126" s="3">
        <f t="shared" si="24"/>
        <v>419.48521957905</v>
      </c>
      <c r="Z126" s="5">
        <v>1.1</v>
      </c>
      <c r="AA126" s="5">
        <v>1</v>
      </c>
      <c r="AB126" s="3">
        <f t="shared" si="25"/>
        <v>461.433741536955</v>
      </c>
      <c r="AC126" t="str">
        <f t="shared" si="26"/>
        <v>https://wiki.52poke.com/wiki/爆炸头水牛</v>
      </c>
      <c r="AD126" s="2">
        <f t="shared" si="27"/>
        <v>5.45120753772787e-8</v>
      </c>
      <c r="AE126" t="str">
        <f>IF(ISNUMBER(SEARCH(AE$1,$D126)),"T","")</f>
        <v>T</v>
      </c>
      <c r="AF126" t="str">
        <f>IF(ISNUMBER(SEARCH(AF$1,$D126)),"T","")</f>
        <v/>
      </c>
      <c r="AG126" t="str">
        <f>IF(ISNUMBER(SEARCH(AG$1,$D126)),"T","")</f>
        <v/>
      </c>
      <c r="AH126" t="str">
        <f>IF(ISNUMBER(SEARCH(AH$1,$D126)),"T","")</f>
        <v/>
      </c>
      <c r="AI126" t="str">
        <f>IF(ISNUMBER(SEARCH(AI$1,$D126)),"T","")</f>
        <v/>
      </c>
      <c r="AJ126" t="str">
        <f>IF(ISNUMBER(SEARCH(AJ$1,$D126)),"T","")</f>
        <v/>
      </c>
      <c r="AK126" t="str">
        <f>IF(ISNUMBER(SEARCH(AK$1,$D126)),"T","")</f>
        <v/>
      </c>
      <c r="AL126" t="str">
        <f>IF(ISNUMBER(SEARCH(AL$1,$D126)),"T","")</f>
        <v/>
      </c>
      <c r="AM126" t="str">
        <f>IF(ISNUMBER(SEARCH(AM$1,$D126)),"T","")</f>
        <v/>
      </c>
      <c r="AN126" t="str">
        <f>IF(ISNUMBER(SEARCH(AN$1,$D126)),"T","")</f>
        <v/>
      </c>
      <c r="AO126" t="str">
        <f>IF(ISNUMBER(SEARCH(AO$1,$D126)),"T","")</f>
        <v/>
      </c>
      <c r="AP126" t="str">
        <f>IF(ISNUMBER(SEARCH(AP$1,$D126)),"T","")</f>
        <v/>
      </c>
      <c r="AQ126" t="str">
        <f>IF(ISNUMBER(SEARCH(AQ$1,$D126)),"T","")</f>
        <v/>
      </c>
      <c r="AR126" t="str">
        <f>IF(ISNUMBER(SEARCH(AR$1,$D126)),"T","")</f>
        <v/>
      </c>
      <c r="AS126" t="str">
        <f>IF(ISNUMBER(SEARCH(AS$1,$D126)),"T","")</f>
        <v/>
      </c>
      <c r="AT126" t="str">
        <f>IF(ISNUMBER(SEARCH(AT$1,$D126)),"T","")</f>
        <v/>
      </c>
      <c r="AU126" t="str">
        <f>IF(ISNUMBER(SEARCH(AU$1,$D126)),"T","")</f>
        <v/>
      </c>
      <c r="AV126" t="str">
        <f>IF(ISNUMBER(SEARCH(AV$1,$D126)),"T","")</f>
        <v/>
      </c>
    </row>
    <row r="127" spans="1:48">
      <c r="A127">
        <v>614</v>
      </c>
      <c r="B127" t="s">
        <v>386</v>
      </c>
      <c r="C127" t="s">
        <v>387</v>
      </c>
      <c r="D127" t="s">
        <v>124</v>
      </c>
      <c r="E127">
        <v>5</v>
      </c>
      <c r="F127">
        <v>95</v>
      </c>
      <c r="G127">
        <v>130</v>
      </c>
      <c r="H127">
        <v>80</v>
      </c>
      <c r="I127">
        <v>70</v>
      </c>
      <c r="J127">
        <v>80</v>
      </c>
      <c r="K127">
        <v>50</v>
      </c>
      <c r="L127">
        <f t="shared" si="14"/>
        <v>130</v>
      </c>
      <c r="M127">
        <f t="shared" si="15"/>
        <v>80</v>
      </c>
      <c r="N127" s="3">
        <f t="shared" si="16"/>
        <v>170.5</v>
      </c>
      <c r="O127" s="3">
        <f t="shared" si="17"/>
        <v>150.5</v>
      </c>
      <c r="P127" s="3">
        <f t="shared" si="18"/>
        <v>100.5</v>
      </c>
      <c r="Q127" s="3">
        <f t="shared" si="19"/>
        <v>17135.25</v>
      </c>
      <c r="R127" s="3">
        <f t="shared" si="20"/>
        <v>17135.25</v>
      </c>
      <c r="S127" s="3">
        <f t="shared" si="21"/>
        <v>17135.25</v>
      </c>
      <c r="T127" s="3">
        <v>460.498392520292</v>
      </c>
      <c r="U127" s="3">
        <f t="shared" si="22"/>
        <v>460.498392520292</v>
      </c>
      <c r="V127" s="4">
        <f t="shared" si="23"/>
        <v>69305.0080743039</v>
      </c>
      <c r="W127" s="6">
        <f>Q127/(constants!$B$1*constants!$B$2*(110/250)*AVERAGE(0.8,1)*1.5)</f>
        <v>2.6253207962549</v>
      </c>
      <c r="X127" s="7">
        <v>0.156305046263072</v>
      </c>
      <c r="Y127" s="3">
        <f t="shared" si="24"/>
        <v>418.634689298955</v>
      </c>
      <c r="Z127" s="5">
        <v>1.1</v>
      </c>
      <c r="AA127" s="5">
        <v>1</v>
      </c>
      <c r="AB127" s="3">
        <f t="shared" si="25"/>
        <v>460.49815822885</v>
      </c>
      <c r="AC127" t="str">
        <f t="shared" si="26"/>
        <v>https://wiki.52poke.com/wiki/冻原熊</v>
      </c>
      <c r="AD127" s="2">
        <f t="shared" si="27"/>
        <v>5.48924796804779e-8</v>
      </c>
      <c r="AE127" t="str">
        <f>IF(ISNUMBER(SEARCH(AE$1,$D127)),"T","")</f>
        <v/>
      </c>
      <c r="AF127" t="str">
        <f>IF(ISNUMBER(SEARCH(AF$1,$D127)),"T","")</f>
        <v/>
      </c>
      <c r="AG127" t="str">
        <f>IF(ISNUMBER(SEARCH(AG$1,$D127)),"T","")</f>
        <v/>
      </c>
      <c r="AH127" t="str">
        <f>IF(ISNUMBER(SEARCH(AH$1,$D127)),"T","")</f>
        <v/>
      </c>
      <c r="AI127" t="str">
        <f>IF(ISNUMBER(SEARCH(AI$1,$D127)),"T","")</f>
        <v/>
      </c>
      <c r="AJ127" t="str">
        <f>IF(ISNUMBER(SEARCH(AJ$1,$D127)),"T","")</f>
        <v>T</v>
      </c>
      <c r="AK127" t="str">
        <f>IF(ISNUMBER(SEARCH(AK$1,$D127)),"T","")</f>
        <v/>
      </c>
      <c r="AL127" t="str">
        <f>IF(ISNUMBER(SEARCH(AL$1,$D127)),"T","")</f>
        <v/>
      </c>
      <c r="AM127" t="str">
        <f>IF(ISNUMBER(SEARCH(AM$1,$D127)),"T","")</f>
        <v/>
      </c>
      <c r="AN127" t="str">
        <f>IF(ISNUMBER(SEARCH(AN$1,$D127)),"T","")</f>
        <v/>
      </c>
      <c r="AO127" t="str">
        <f>IF(ISNUMBER(SEARCH(AO$1,$D127)),"T","")</f>
        <v/>
      </c>
      <c r="AP127" t="str">
        <f>IF(ISNUMBER(SEARCH(AP$1,$D127)),"T","")</f>
        <v/>
      </c>
      <c r="AQ127" t="str">
        <f>IF(ISNUMBER(SEARCH(AQ$1,$D127)),"T","")</f>
        <v/>
      </c>
      <c r="AR127" t="str">
        <f>IF(ISNUMBER(SEARCH(AR$1,$D127)),"T","")</f>
        <v/>
      </c>
      <c r="AS127" t="str">
        <f>IF(ISNUMBER(SEARCH(AS$1,$D127)),"T","")</f>
        <v/>
      </c>
      <c r="AT127" t="str">
        <f>IF(ISNUMBER(SEARCH(AT$1,$D127)),"T","")</f>
        <v/>
      </c>
      <c r="AU127" t="str">
        <f>IF(ISNUMBER(SEARCH(AU$1,$D127)),"T","")</f>
        <v/>
      </c>
      <c r="AV127" t="str">
        <f>IF(ISNUMBER(SEARCH(AV$1,$D127)),"T","")</f>
        <v/>
      </c>
    </row>
    <row r="128" spans="1:48">
      <c r="A128">
        <v>785</v>
      </c>
      <c r="B128" t="s">
        <v>388</v>
      </c>
      <c r="C128" t="s">
        <v>389</v>
      </c>
      <c r="D128" t="s">
        <v>390</v>
      </c>
      <c r="E128">
        <v>7</v>
      </c>
      <c r="F128">
        <v>70</v>
      </c>
      <c r="G128">
        <v>115</v>
      </c>
      <c r="H128">
        <v>85</v>
      </c>
      <c r="I128">
        <v>95</v>
      </c>
      <c r="J128">
        <v>75</v>
      </c>
      <c r="K128">
        <v>130</v>
      </c>
      <c r="L128">
        <f t="shared" si="14"/>
        <v>115</v>
      </c>
      <c r="M128">
        <f t="shared" si="15"/>
        <v>75</v>
      </c>
      <c r="N128" s="3">
        <f t="shared" si="16"/>
        <v>145.5</v>
      </c>
      <c r="O128" s="3">
        <f t="shared" si="17"/>
        <v>135.5</v>
      </c>
      <c r="P128" s="3">
        <f t="shared" si="18"/>
        <v>95.5</v>
      </c>
      <c r="Q128" s="3">
        <f t="shared" si="19"/>
        <v>13895.25</v>
      </c>
      <c r="R128" s="3">
        <f t="shared" si="20"/>
        <v>15350.25</v>
      </c>
      <c r="S128" s="3">
        <f t="shared" si="21"/>
        <v>13895.25</v>
      </c>
      <c r="T128" s="3">
        <v>460.280400647507</v>
      </c>
      <c r="U128" s="3">
        <f t="shared" si="22"/>
        <v>460.280400647507</v>
      </c>
      <c r="V128" s="4">
        <f t="shared" si="23"/>
        <v>62367.9942877372</v>
      </c>
      <c r="W128" s="6">
        <f>Q128/(constants!$B$1*constants!$B$2*(110/250)*AVERAGE(0.8,1)*1.5)</f>
        <v>2.12891488563989</v>
      </c>
      <c r="X128" s="7">
        <v>0.959177899283001</v>
      </c>
      <c r="Y128" s="3">
        <f t="shared" si="24"/>
        <v>418.436572357051</v>
      </c>
      <c r="Z128" s="5">
        <v>1.1</v>
      </c>
      <c r="AA128" s="5">
        <v>1</v>
      </c>
      <c r="AB128" s="3">
        <f t="shared" si="25"/>
        <v>460.280229592757</v>
      </c>
      <c r="AC128" t="str">
        <f t="shared" si="26"/>
        <v>https://wiki.52poke.com/wiki/卡璞・鸣鸣</v>
      </c>
      <c r="AD128" s="2">
        <f t="shared" si="27"/>
        <v>2.92597276573934e-8</v>
      </c>
      <c r="AE128" t="str">
        <f>IF(ISNUMBER(SEARCH(AE$1,$D128)),"T","")</f>
        <v/>
      </c>
      <c r="AF128" t="str">
        <f>IF(ISNUMBER(SEARCH(AF$1,$D128)),"T","")</f>
        <v/>
      </c>
      <c r="AG128" t="str">
        <f>IF(ISNUMBER(SEARCH(AG$1,$D128)),"T","")</f>
        <v/>
      </c>
      <c r="AH128" t="str">
        <f>IF(ISNUMBER(SEARCH(AH$1,$D128)),"T","")</f>
        <v/>
      </c>
      <c r="AI128" t="str">
        <f>IF(ISNUMBER(SEARCH(AI$1,$D128)),"T","")</f>
        <v>T</v>
      </c>
      <c r="AJ128" t="str">
        <f>IF(ISNUMBER(SEARCH(AJ$1,$D128)),"T","")</f>
        <v/>
      </c>
      <c r="AK128" t="str">
        <f>IF(ISNUMBER(SEARCH(AK$1,$D128)),"T","")</f>
        <v/>
      </c>
      <c r="AL128" t="str">
        <f>IF(ISNUMBER(SEARCH(AL$1,$D128)),"T","")</f>
        <v/>
      </c>
      <c r="AM128" t="str">
        <f>IF(ISNUMBER(SEARCH(AM$1,$D128)),"T","")</f>
        <v/>
      </c>
      <c r="AN128" t="str">
        <f>IF(ISNUMBER(SEARCH(AN$1,$D128)),"T","")</f>
        <v/>
      </c>
      <c r="AO128" t="str">
        <f>IF(ISNUMBER(SEARCH(AO$1,$D128)),"T","")</f>
        <v/>
      </c>
      <c r="AP128" t="str">
        <f>IF(ISNUMBER(SEARCH(AP$1,$D128)),"T","")</f>
        <v/>
      </c>
      <c r="AQ128" t="str">
        <f>IF(ISNUMBER(SEARCH(AQ$1,$D128)),"T","")</f>
        <v/>
      </c>
      <c r="AR128" t="str">
        <f>IF(ISNUMBER(SEARCH(AR$1,$D128)),"T","")</f>
        <v/>
      </c>
      <c r="AS128" t="str">
        <f>IF(ISNUMBER(SEARCH(AS$1,$D128)),"T","")</f>
        <v/>
      </c>
      <c r="AT128" t="str">
        <f>IF(ISNUMBER(SEARCH(AT$1,$D128)),"T","")</f>
        <v/>
      </c>
      <c r="AU128" t="str">
        <f>IF(ISNUMBER(SEARCH(AU$1,$D128)),"T","")</f>
        <v/>
      </c>
      <c r="AV128" t="str">
        <f>IF(ISNUMBER(SEARCH(AV$1,$D128)),"T","")</f>
        <v>T</v>
      </c>
    </row>
    <row r="129" spans="1:48">
      <c r="A129">
        <v>144</v>
      </c>
      <c r="B129" t="s">
        <v>391</v>
      </c>
      <c r="C129" t="s">
        <v>392</v>
      </c>
      <c r="D129" t="s">
        <v>133</v>
      </c>
      <c r="E129">
        <v>1</v>
      </c>
      <c r="F129">
        <v>90</v>
      </c>
      <c r="G129">
        <v>85</v>
      </c>
      <c r="H129">
        <v>100</v>
      </c>
      <c r="I129">
        <v>95</v>
      </c>
      <c r="J129">
        <v>125</v>
      </c>
      <c r="K129">
        <v>85</v>
      </c>
      <c r="L129">
        <f t="shared" si="14"/>
        <v>95</v>
      </c>
      <c r="M129">
        <f t="shared" si="15"/>
        <v>100</v>
      </c>
      <c r="N129" s="3">
        <f t="shared" si="16"/>
        <v>165.5</v>
      </c>
      <c r="O129" s="3">
        <f t="shared" si="17"/>
        <v>115.5</v>
      </c>
      <c r="P129" s="3">
        <f t="shared" si="18"/>
        <v>120.5</v>
      </c>
      <c r="Q129" s="3">
        <f t="shared" si="19"/>
        <v>19942.75</v>
      </c>
      <c r="R129" s="3">
        <f t="shared" si="20"/>
        <v>19942.75</v>
      </c>
      <c r="S129" s="3">
        <f t="shared" si="21"/>
        <v>24080.25</v>
      </c>
      <c r="T129" s="3">
        <v>459.351372080548</v>
      </c>
      <c r="U129" s="3">
        <f t="shared" si="22"/>
        <v>459.351372080548</v>
      </c>
      <c r="V129" s="4">
        <f t="shared" si="23"/>
        <v>53055.0834753033</v>
      </c>
      <c r="W129" s="6">
        <f>Q129/(constants!$B$1*constants!$B$2*(110/250)*AVERAGE(0.8,1)*1.5)</f>
        <v>3.05546264627084</v>
      </c>
      <c r="X129" s="7">
        <v>0.560052212568919</v>
      </c>
      <c r="Y129" s="3">
        <f t="shared" si="24"/>
        <v>417.591966195992</v>
      </c>
      <c r="Z129" s="5">
        <v>1.1</v>
      </c>
      <c r="AA129" s="5">
        <v>1</v>
      </c>
      <c r="AB129" s="3">
        <f t="shared" si="25"/>
        <v>459.351162815591</v>
      </c>
      <c r="AC129" t="str">
        <f t="shared" si="26"/>
        <v>https://wiki.52poke.com/wiki/急冻鸟</v>
      </c>
      <c r="AD129" s="2">
        <f t="shared" si="27"/>
        <v>4.37918221063866e-8</v>
      </c>
      <c r="AE129" t="str">
        <f>IF(ISNUMBER(SEARCH(AE$1,$D129)),"T","")</f>
        <v/>
      </c>
      <c r="AF129" t="str">
        <f>IF(ISNUMBER(SEARCH(AF$1,$D129)),"T","")</f>
        <v/>
      </c>
      <c r="AG129" t="str">
        <f>IF(ISNUMBER(SEARCH(AG$1,$D129)),"T","")</f>
        <v/>
      </c>
      <c r="AH129" t="str">
        <f>IF(ISNUMBER(SEARCH(AH$1,$D129)),"T","")</f>
        <v/>
      </c>
      <c r="AI129" t="str">
        <f>IF(ISNUMBER(SEARCH(AI$1,$D129)),"T","")</f>
        <v/>
      </c>
      <c r="AJ129" t="str">
        <f>IF(ISNUMBER(SEARCH(AJ$1,$D129)),"T","")</f>
        <v/>
      </c>
      <c r="AK129" t="str">
        <f>IF(ISNUMBER(SEARCH(AK$1,$D129)),"T","")</f>
        <v/>
      </c>
      <c r="AL129" t="str">
        <f>IF(ISNUMBER(SEARCH(AL$1,$D129)),"T","")</f>
        <v/>
      </c>
      <c r="AM129" t="str">
        <f>IF(ISNUMBER(SEARCH(AM$1,$D129)),"T","")</f>
        <v/>
      </c>
      <c r="AN129" t="str">
        <f>IF(ISNUMBER(SEARCH(AN$1,$D129)),"T","")</f>
        <v>T</v>
      </c>
      <c r="AO129" t="str">
        <f>IF(ISNUMBER(SEARCH(AO$1,$D129)),"T","")</f>
        <v>T</v>
      </c>
      <c r="AP129" t="str">
        <f>IF(ISNUMBER(SEARCH(AP$1,$D129)),"T","")</f>
        <v/>
      </c>
      <c r="AQ129" t="str">
        <f>IF(ISNUMBER(SEARCH(AQ$1,$D129)),"T","")</f>
        <v/>
      </c>
      <c r="AR129" t="str">
        <f>IF(ISNUMBER(SEARCH(AR$1,$D129)),"T","")</f>
        <v/>
      </c>
      <c r="AS129" t="str">
        <f>IF(ISNUMBER(SEARCH(AS$1,$D129)),"T","")</f>
        <v/>
      </c>
      <c r="AT129" t="str">
        <f>IF(ISNUMBER(SEARCH(AT$1,$D129)),"T","")</f>
        <v/>
      </c>
      <c r="AU129" t="str">
        <f>IF(ISNUMBER(SEARCH(AU$1,$D129)),"T","")</f>
        <v/>
      </c>
      <c r="AV129" t="str">
        <f>IF(ISNUMBER(SEARCH(AV$1,$D129)),"T","")</f>
        <v/>
      </c>
    </row>
    <row r="130" spans="1:48">
      <c r="A130">
        <v>68</v>
      </c>
      <c r="B130" t="s">
        <v>393</v>
      </c>
      <c r="C130" t="s">
        <v>394</v>
      </c>
      <c r="D130" t="s">
        <v>102</v>
      </c>
      <c r="E130">
        <v>1</v>
      </c>
      <c r="F130">
        <v>90</v>
      </c>
      <c r="G130">
        <v>130</v>
      </c>
      <c r="H130">
        <v>80</v>
      </c>
      <c r="I130">
        <v>65</v>
      </c>
      <c r="J130">
        <v>85</v>
      </c>
      <c r="K130">
        <v>55</v>
      </c>
      <c r="L130">
        <f t="shared" ref="L130:L193" si="28">MAX(G130,I130)</f>
        <v>130</v>
      </c>
      <c r="M130">
        <f t="shared" ref="M130:M193" si="29">MIN(H130,J130)</f>
        <v>80</v>
      </c>
      <c r="N130" s="3">
        <f t="shared" ref="N130:N193" si="30">(F130*2+31)/2+60</f>
        <v>165.5</v>
      </c>
      <c r="O130" s="3">
        <f t="shared" ref="O130:O193" si="31">(L130*2+31)/2+5</f>
        <v>150.5</v>
      </c>
      <c r="P130" s="3">
        <f t="shared" ref="P130:P193" si="32">(M130*2+31)/2+5</f>
        <v>100.5</v>
      </c>
      <c r="Q130" s="3">
        <f t="shared" ref="Q130:Q193" si="33">N130*P130</f>
        <v>16632.75</v>
      </c>
      <c r="R130" s="3">
        <f t="shared" ref="R130:R193" si="34">((H130*2+31)/2+5)*N130</f>
        <v>16632.75</v>
      </c>
      <c r="S130" s="3">
        <f t="shared" ref="S130:S193" si="35">((J130*2+31)/2+5)*N130</f>
        <v>17460.25</v>
      </c>
      <c r="T130" s="3">
        <v>457.65419021509</v>
      </c>
      <c r="U130" s="3">
        <f t="shared" ref="U130:U193" si="36">IF(T130&lt;200,0,T130)</f>
        <v>457.65419021509</v>
      </c>
      <c r="V130" s="4">
        <f t="shared" ref="V130:V193" si="37">U130*O130</f>
        <v>68876.955627371</v>
      </c>
      <c r="W130" s="6">
        <f>Q130/(constants!$B$1*constants!$B$2*(110/250)*AVERAGE(0.8,1)*1.5)</f>
        <v>2.54833191659933</v>
      </c>
      <c r="X130" s="7">
        <v>0.216113645432476</v>
      </c>
      <c r="Y130" s="3">
        <f t="shared" ref="Y130:Y193" si="38">(W130+X130)*O130</f>
        <v>416.049057085787</v>
      </c>
      <c r="Z130" s="5">
        <v>1.1</v>
      </c>
      <c r="AA130" s="5">
        <v>1</v>
      </c>
      <c r="AB130" s="3">
        <f t="shared" ref="AB130:AB193" si="39">Y130*Z130*AA130</f>
        <v>457.653962794366</v>
      </c>
      <c r="AC130" t="str">
        <f t="shared" ref="AC130:AC193" si="40">CONCATENATE("https://wiki.52poke.com/wiki/",B130)</f>
        <v>https://wiki.52poke.com/wiki/怪力</v>
      </c>
      <c r="AD130" s="2">
        <f t="shared" ref="AD130:AD193" si="41">(T130-AB130)^2</f>
        <v>5.17201859124585e-8</v>
      </c>
      <c r="AE130" t="str">
        <f>IF(ISNUMBER(SEARCH(AE$1,$D130)),"T","")</f>
        <v/>
      </c>
      <c r="AF130" t="str">
        <f>IF(ISNUMBER(SEARCH(AF$1,$D130)),"T","")</f>
        <v/>
      </c>
      <c r="AG130" t="str">
        <f>IF(ISNUMBER(SEARCH(AG$1,$D130)),"T","")</f>
        <v/>
      </c>
      <c r="AH130" t="str">
        <f>IF(ISNUMBER(SEARCH(AH$1,$D130)),"T","")</f>
        <v/>
      </c>
      <c r="AI130" t="str">
        <f>IF(ISNUMBER(SEARCH(AI$1,$D130)),"T","")</f>
        <v/>
      </c>
      <c r="AJ130" t="str">
        <f>IF(ISNUMBER(SEARCH(AJ$1,$D130)),"T","")</f>
        <v/>
      </c>
      <c r="AK130" t="str">
        <f>IF(ISNUMBER(SEARCH(AK$1,$D130)),"T","")</f>
        <v>T</v>
      </c>
      <c r="AL130" t="str">
        <f>IF(ISNUMBER(SEARCH(AL$1,$D130)),"T","")</f>
        <v/>
      </c>
      <c r="AM130" t="str">
        <f>IF(ISNUMBER(SEARCH(AM$1,$D130)),"T","")</f>
        <v/>
      </c>
      <c r="AN130" t="str">
        <f>IF(ISNUMBER(SEARCH(AN$1,$D130)),"T","")</f>
        <v/>
      </c>
      <c r="AO130" t="str">
        <f>IF(ISNUMBER(SEARCH(AO$1,$D130)),"T","")</f>
        <v/>
      </c>
      <c r="AP130" t="str">
        <f>IF(ISNUMBER(SEARCH(AP$1,$D130)),"T","")</f>
        <v/>
      </c>
      <c r="AQ130" t="str">
        <f>IF(ISNUMBER(SEARCH(AQ$1,$D130)),"T","")</f>
        <v/>
      </c>
      <c r="AR130" t="str">
        <f>IF(ISNUMBER(SEARCH(AR$1,$D130)),"T","")</f>
        <v/>
      </c>
      <c r="AS130" t="str">
        <f>IF(ISNUMBER(SEARCH(AS$1,$D130)),"T","")</f>
        <v/>
      </c>
      <c r="AT130" t="str">
        <f>IF(ISNUMBER(SEARCH(AT$1,$D130)),"T","")</f>
        <v/>
      </c>
      <c r="AU130" t="str">
        <f>IF(ISNUMBER(SEARCH(AU$1,$D130)),"T","")</f>
        <v/>
      </c>
      <c r="AV130" t="str">
        <f>IF(ISNUMBER(SEARCH(AV$1,$D130)),"T","")</f>
        <v/>
      </c>
    </row>
    <row r="131" spans="1:48">
      <c r="A131">
        <v>473</v>
      </c>
      <c r="B131" t="s">
        <v>395</v>
      </c>
      <c r="C131" t="s">
        <v>396</v>
      </c>
      <c r="D131" t="s">
        <v>397</v>
      </c>
      <c r="E131">
        <v>4</v>
      </c>
      <c r="F131">
        <v>110</v>
      </c>
      <c r="G131">
        <v>130</v>
      </c>
      <c r="H131">
        <v>80</v>
      </c>
      <c r="I131">
        <v>70</v>
      </c>
      <c r="J131">
        <v>60</v>
      </c>
      <c r="K131">
        <v>80</v>
      </c>
      <c r="L131">
        <f t="shared" si="28"/>
        <v>130</v>
      </c>
      <c r="M131">
        <f t="shared" si="29"/>
        <v>60</v>
      </c>
      <c r="N131" s="3">
        <f t="shared" si="30"/>
        <v>185.5</v>
      </c>
      <c r="O131" s="3">
        <f t="shared" si="31"/>
        <v>150.5</v>
      </c>
      <c r="P131" s="3">
        <f t="shared" si="32"/>
        <v>80.5</v>
      </c>
      <c r="Q131" s="3">
        <f t="shared" si="33"/>
        <v>14932.75</v>
      </c>
      <c r="R131" s="3">
        <f t="shared" si="34"/>
        <v>18642.75</v>
      </c>
      <c r="S131" s="3">
        <f t="shared" si="35"/>
        <v>14932.75</v>
      </c>
      <c r="T131" s="3">
        <v>457.01219607902</v>
      </c>
      <c r="U131" s="3">
        <f t="shared" si="36"/>
        <v>457.01219607902</v>
      </c>
      <c r="V131" s="4">
        <f t="shared" si="37"/>
        <v>68780.3355098925</v>
      </c>
      <c r="W131" s="6">
        <f>Q131/(constants!$B$1*constants!$B$2*(110/250)*AVERAGE(0.8,1)*1.5)</f>
        <v>2.28787202522726</v>
      </c>
      <c r="X131" s="7">
        <v>0.472695730148833</v>
      </c>
      <c r="Y131" s="3">
        <f t="shared" si="38"/>
        <v>415.465447184101</v>
      </c>
      <c r="Z131" s="5">
        <v>1.1</v>
      </c>
      <c r="AA131" s="5">
        <v>1</v>
      </c>
      <c r="AB131" s="3">
        <f t="shared" si="39"/>
        <v>457.011991902512</v>
      </c>
      <c r="AC131" t="str">
        <f t="shared" si="40"/>
        <v>https://wiki.52poke.com/wiki/象牙猪</v>
      </c>
      <c r="AD131" s="2">
        <f t="shared" si="41"/>
        <v>4.16880465668151e-8</v>
      </c>
      <c r="AE131" t="str">
        <f>IF(ISNUMBER(SEARCH(AE$1,$D131)),"T","")</f>
        <v/>
      </c>
      <c r="AF131" t="str">
        <f>IF(ISNUMBER(SEARCH(AF$1,$D131)),"T","")</f>
        <v/>
      </c>
      <c r="AG131" t="str">
        <f>IF(ISNUMBER(SEARCH(AG$1,$D131)),"T","")</f>
        <v/>
      </c>
      <c r="AH131" t="str">
        <f>IF(ISNUMBER(SEARCH(AH$1,$D131)),"T","")</f>
        <v/>
      </c>
      <c r="AI131" t="str">
        <f>IF(ISNUMBER(SEARCH(AI$1,$D131)),"T","")</f>
        <v/>
      </c>
      <c r="AJ131" t="str">
        <f>IF(ISNUMBER(SEARCH(AJ$1,$D131)),"T","")</f>
        <v>T</v>
      </c>
      <c r="AK131" t="str">
        <f>IF(ISNUMBER(SEARCH(AK$1,$D131)),"T","")</f>
        <v/>
      </c>
      <c r="AL131" t="str">
        <f>IF(ISNUMBER(SEARCH(AL$1,$D131)),"T","")</f>
        <v/>
      </c>
      <c r="AM131" t="str">
        <f>IF(ISNUMBER(SEARCH(AM$1,$D131)),"T","")</f>
        <v>T</v>
      </c>
      <c r="AN131" t="str">
        <f>IF(ISNUMBER(SEARCH(AN$1,$D131)),"T","")</f>
        <v/>
      </c>
      <c r="AO131" t="str">
        <f>IF(ISNUMBER(SEARCH(AO$1,$D131)),"T","")</f>
        <v/>
      </c>
      <c r="AP131" t="str">
        <f>IF(ISNUMBER(SEARCH(AP$1,$D131)),"T","")</f>
        <v/>
      </c>
      <c r="AQ131" t="str">
        <f>IF(ISNUMBER(SEARCH(AQ$1,$D131)),"T","")</f>
        <v/>
      </c>
      <c r="AR131" t="str">
        <f>IF(ISNUMBER(SEARCH(AR$1,$D131)),"T","")</f>
        <v/>
      </c>
      <c r="AS131" t="str">
        <f>IF(ISNUMBER(SEARCH(AS$1,$D131)),"T","")</f>
        <v/>
      </c>
      <c r="AT131" t="str">
        <f>IF(ISNUMBER(SEARCH(AT$1,$D131)),"T","")</f>
        <v/>
      </c>
      <c r="AU131" t="str">
        <f>IF(ISNUMBER(SEARCH(AU$1,$D131)),"T","")</f>
        <v/>
      </c>
      <c r="AV131" t="str">
        <f>IF(ISNUMBER(SEARCH(AV$1,$D131)),"T","")</f>
        <v/>
      </c>
    </row>
    <row r="132" spans="1:48">
      <c r="A132">
        <v>508</v>
      </c>
      <c r="B132" t="s">
        <v>398</v>
      </c>
      <c r="C132" t="s">
        <v>399</v>
      </c>
      <c r="D132" t="s">
        <v>64</v>
      </c>
      <c r="E132">
        <v>5</v>
      </c>
      <c r="F132">
        <v>85</v>
      </c>
      <c r="G132">
        <v>110</v>
      </c>
      <c r="H132">
        <v>90</v>
      </c>
      <c r="I132">
        <v>45</v>
      </c>
      <c r="J132">
        <v>90</v>
      </c>
      <c r="K132">
        <v>80</v>
      </c>
      <c r="L132">
        <f t="shared" si="28"/>
        <v>110</v>
      </c>
      <c r="M132">
        <f t="shared" si="29"/>
        <v>90</v>
      </c>
      <c r="N132" s="3">
        <f t="shared" si="30"/>
        <v>160.5</v>
      </c>
      <c r="O132" s="3">
        <f t="shared" si="31"/>
        <v>130.5</v>
      </c>
      <c r="P132" s="3">
        <f t="shared" si="32"/>
        <v>110.5</v>
      </c>
      <c r="Q132" s="3">
        <f t="shared" si="33"/>
        <v>17735.25</v>
      </c>
      <c r="R132" s="3">
        <f t="shared" si="34"/>
        <v>17735.25</v>
      </c>
      <c r="S132" s="3">
        <f t="shared" si="35"/>
        <v>17735.25</v>
      </c>
      <c r="T132" s="3">
        <v>456.97215464643</v>
      </c>
      <c r="U132" s="3">
        <f t="shared" si="36"/>
        <v>456.97215464643</v>
      </c>
      <c r="V132" s="4">
        <f t="shared" si="37"/>
        <v>59634.8661813591</v>
      </c>
      <c r="W132" s="6">
        <f>Q132/(constants!$B$1*constants!$B$2*(110/250)*AVERAGE(0.8,1)*1.5)</f>
        <v>2.71724781673916</v>
      </c>
      <c r="X132" s="7">
        <v>0.466116477070902</v>
      </c>
      <c r="Y132" s="3">
        <f t="shared" si="38"/>
        <v>415.429040342213</v>
      </c>
      <c r="Z132" s="5">
        <v>1.1</v>
      </c>
      <c r="AA132" s="5">
        <v>1</v>
      </c>
      <c r="AB132" s="3">
        <f t="shared" si="39"/>
        <v>456.971944376434</v>
      </c>
      <c r="AC132" t="str">
        <f t="shared" si="40"/>
        <v>https://wiki.52poke.com/wiki/长毛狗</v>
      </c>
      <c r="AD132" s="2">
        <f t="shared" si="41"/>
        <v>4.42134710220441e-8</v>
      </c>
      <c r="AE132" t="str">
        <f>IF(ISNUMBER(SEARCH(AE$1,$D132)),"T","")</f>
        <v>T</v>
      </c>
      <c r="AF132" t="str">
        <f>IF(ISNUMBER(SEARCH(AF$1,$D132)),"T","")</f>
        <v/>
      </c>
      <c r="AG132" t="str">
        <f>IF(ISNUMBER(SEARCH(AG$1,$D132)),"T","")</f>
        <v/>
      </c>
      <c r="AH132" t="str">
        <f>IF(ISNUMBER(SEARCH(AH$1,$D132)),"T","")</f>
        <v/>
      </c>
      <c r="AI132" t="str">
        <f>IF(ISNUMBER(SEARCH(AI$1,$D132)),"T","")</f>
        <v/>
      </c>
      <c r="AJ132" t="str">
        <f>IF(ISNUMBER(SEARCH(AJ$1,$D132)),"T","")</f>
        <v/>
      </c>
      <c r="AK132" t="str">
        <f>IF(ISNUMBER(SEARCH(AK$1,$D132)),"T","")</f>
        <v/>
      </c>
      <c r="AL132" t="str">
        <f>IF(ISNUMBER(SEARCH(AL$1,$D132)),"T","")</f>
        <v/>
      </c>
      <c r="AM132" t="str">
        <f>IF(ISNUMBER(SEARCH(AM$1,$D132)),"T","")</f>
        <v/>
      </c>
      <c r="AN132" t="str">
        <f>IF(ISNUMBER(SEARCH(AN$1,$D132)),"T","")</f>
        <v/>
      </c>
      <c r="AO132" t="str">
        <f>IF(ISNUMBER(SEARCH(AO$1,$D132)),"T","")</f>
        <v/>
      </c>
      <c r="AP132" t="str">
        <f>IF(ISNUMBER(SEARCH(AP$1,$D132)),"T","")</f>
        <v/>
      </c>
      <c r="AQ132" t="str">
        <f>IF(ISNUMBER(SEARCH(AQ$1,$D132)),"T","")</f>
        <v/>
      </c>
      <c r="AR132" t="str">
        <f>IF(ISNUMBER(SEARCH(AR$1,$D132)),"T","")</f>
        <v/>
      </c>
      <c r="AS132" t="str">
        <f>IF(ISNUMBER(SEARCH(AS$1,$D132)),"T","")</f>
        <v/>
      </c>
      <c r="AT132" t="str">
        <f>IF(ISNUMBER(SEARCH(AT$1,$D132)),"T","")</f>
        <v/>
      </c>
      <c r="AU132" t="str">
        <f>IF(ISNUMBER(SEARCH(AU$1,$D132)),"T","")</f>
        <v/>
      </c>
      <c r="AV132" t="str">
        <f>IF(ISNUMBER(SEARCH(AV$1,$D132)),"T","")</f>
        <v/>
      </c>
    </row>
    <row r="133" spans="1:48">
      <c r="A133">
        <v>553</v>
      </c>
      <c r="B133" t="s">
        <v>400</v>
      </c>
      <c r="C133" t="s">
        <v>401</v>
      </c>
      <c r="D133" t="s">
        <v>402</v>
      </c>
      <c r="E133">
        <v>5</v>
      </c>
      <c r="F133">
        <v>95</v>
      </c>
      <c r="G133">
        <v>117</v>
      </c>
      <c r="H133">
        <v>80</v>
      </c>
      <c r="I133">
        <v>65</v>
      </c>
      <c r="J133">
        <v>70</v>
      </c>
      <c r="K133">
        <v>92</v>
      </c>
      <c r="L133">
        <f t="shared" si="28"/>
        <v>117</v>
      </c>
      <c r="M133">
        <f t="shared" si="29"/>
        <v>70</v>
      </c>
      <c r="N133" s="3">
        <f t="shared" si="30"/>
        <v>170.5</v>
      </c>
      <c r="O133" s="3">
        <f t="shared" si="31"/>
        <v>137.5</v>
      </c>
      <c r="P133" s="3">
        <f t="shared" si="32"/>
        <v>90.5</v>
      </c>
      <c r="Q133" s="3">
        <f t="shared" si="33"/>
        <v>15430.25</v>
      </c>
      <c r="R133" s="3">
        <f t="shared" si="34"/>
        <v>17135.25</v>
      </c>
      <c r="S133" s="3">
        <f t="shared" si="35"/>
        <v>15430.25</v>
      </c>
      <c r="T133" s="3">
        <v>455.469799660168</v>
      </c>
      <c r="U133" s="3">
        <f t="shared" si="36"/>
        <v>455.469799660168</v>
      </c>
      <c r="V133" s="4">
        <f t="shared" si="37"/>
        <v>62627.0974532731</v>
      </c>
      <c r="W133" s="6">
        <f>Q133/(constants!$B$1*constants!$B$2*(110/250)*AVERAGE(0.8,1)*1.5)</f>
        <v>2.36409484637879</v>
      </c>
      <c r="X133" s="7">
        <v>0.647274455475065</v>
      </c>
      <c r="Y133" s="3">
        <f t="shared" si="38"/>
        <v>414.063279004905</v>
      </c>
      <c r="Z133" s="5">
        <v>1.1</v>
      </c>
      <c r="AA133" s="5">
        <v>1</v>
      </c>
      <c r="AB133" s="3">
        <f t="shared" si="39"/>
        <v>455.469606905396</v>
      </c>
      <c r="AC133" t="str">
        <f t="shared" si="40"/>
        <v>https://wiki.52poke.com/wiki/流氓鳄</v>
      </c>
      <c r="AD133" s="2">
        <f t="shared" si="41"/>
        <v>3.71544022827597e-8</v>
      </c>
      <c r="AE133" t="str">
        <f>IF(ISNUMBER(SEARCH(AE$1,$D133)),"T","")</f>
        <v/>
      </c>
      <c r="AF133" t="str">
        <f>IF(ISNUMBER(SEARCH(AF$1,$D133)),"T","")</f>
        <v/>
      </c>
      <c r="AG133" t="str">
        <f>IF(ISNUMBER(SEARCH(AG$1,$D133)),"T","")</f>
        <v/>
      </c>
      <c r="AH133" t="str">
        <f>IF(ISNUMBER(SEARCH(AH$1,$D133)),"T","")</f>
        <v/>
      </c>
      <c r="AI133" t="str">
        <f>IF(ISNUMBER(SEARCH(AI$1,$D133)),"T","")</f>
        <v/>
      </c>
      <c r="AJ133" t="str">
        <f>IF(ISNUMBER(SEARCH(AJ$1,$D133)),"T","")</f>
        <v/>
      </c>
      <c r="AK133" t="str">
        <f>IF(ISNUMBER(SEARCH(AK$1,$D133)),"T","")</f>
        <v/>
      </c>
      <c r="AL133" t="str">
        <f>IF(ISNUMBER(SEARCH(AL$1,$D133)),"T","")</f>
        <v/>
      </c>
      <c r="AM133" t="str">
        <f>IF(ISNUMBER(SEARCH(AM$1,$D133)),"T","")</f>
        <v>T</v>
      </c>
      <c r="AN133" t="str">
        <f>IF(ISNUMBER(SEARCH(AN$1,$D133)),"T","")</f>
        <v/>
      </c>
      <c r="AO133" t="str">
        <f>IF(ISNUMBER(SEARCH(AO$1,$D133)),"T","")</f>
        <v/>
      </c>
      <c r="AP133" t="str">
        <f>IF(ISNUMBER(SEARCH(AP$1,$D133)),"T","")</f>
        <v/>
      </c>
      <c r="AQ133" t="str">
        <f>IF(ISNUMBER(SEARCH(AQ$1,$D133)),"T","")</f>
        <v/>
      </c>
      <c r="AR133" t="str">
        <f>IF(ISNUMBER(SEARCH(AR$1,$D133)),"T","")</f>
        <v/>
      </c>
      <c r="AS133" t="str">
        <f>IF(ISNUMBER(SEARCH(AS$1,$D133)),"T","")</f>
        <v/>
      </c>
      <c r="AT133" t="str">
        <f>IF(ISNUMBER(SEARCH(AT$1,$D133)),"T","")</f>
        <v>T</v>
      </c>
      <c r="AU133" t="str">
        <f>IF(ISNUMBER(SEARCH(AU$1,$D133)),"T","")</f>
        <v/>
      </c>
      <c r="AV133" t="str">
        <f>IF(ISNUMBER(SEARCH(AV$1,$D133)),"T","")</f>
        <v/>
      </c>
    </row>
    <row r="134" spans="1:48">
      <c r="A134">
        <v>1006</v>
      </c>
      <c r="B134" t="s">
        <v>403</v>
      </c>
      <c r="C134" t="s">
        <v>404</v>
      </c>
      <c r="D134" t="s">
        <v>405</v>
      </c>
      <c r="E134">
        <v>9</v>
      </c>
      <c r="F134">
        <v>74</v>
      </c>
      <c r="G134">
        <v>130</v>
      </c>
      <c r="H134">
        <v>90</v>
      </c>
      <c r="I134">
        <v>120</v>
      </c>
      <c r="J134">
        <v>60</v>
      </c>
      <c r="K134">
        <v>116</v>
      </c>
      <c r="L134">
        <f t="shared" si="28"/>
        <v>130</v>
      </c>
      <c r="M134">
        <f t="shared" si="29"/>
        <v>60</v>
      </c>
      <c r="N134" s="3">
        <f t="shared" si="30"/>
        <v>149.5</v>
      </c>
      <c r="O134" s="3">
        <f t="shared" si="31"/>
        <v>150.5</v>
      </c>
      <c r="P134" s="3">
        <f t="shared" si="32"/>
        <v>80.5</v>
      </c>
      <c r="Q134" s="3">
        <f t="shared" si="33"/>
        <v>12034.75</v>
      </c>
      <c r="R134" s="3">
        <f t="shared" si="34"/>
        <v>16519.75</v>
      </c>
      <c r="S134" s="3">
        <f t="shared" si="35"/>
        <v>12034.75</v>
      </c>
      <c r="T134" s="3">
        <v>455.100905451125</v>
      </c>
      <c r="U134" s="3">
        <f t="shared" si="36"/>
        <v>455.100905451125</v>
      </c>
      <c r="V134" s="4">
        <f t="shared" si="37"/>
        <v>68492.6862703943</v>
      </c>
      <c r="W134" s="6">
        <f>Q134/(constants!$B$1*constants!$B$2*(110/250)*AVERAGE(0.8,1)*1.5)</f>
        <v>1.84386451628827</v>
      </c>
      <c r="X134" s="7">
        <v>0.905158382528806</v>
      </c>
      <c r="Y134" s="3">
        <f t="shared" si="38"/>
        <v>413.727946271971</v>
      </c>
      <c r="Z134" s="5">
        <v>1.1</v>
      </c>
      <c r="AA134" s="5">
        <v>1</v>
      </c>
      <c r="AB134" s="3">
        <f t="shared" si="39"/>
        <v>455.100740899168</v>
      </c>
      <c r="AC134" t="str">
        <f t="shared" si="40"/>
        <v>https://wiki.52poke.com/wiki/铁武者</v>
      </c>
      <c r="AD134" s="2">
        <f t="shared" si="41"/>
        <v>2.70773466738147e-8</v>
      </c>
      <c r="AE134" t="str">
        <f>IF(ISNUMBER(SEARCH(AE$1,$D134)),"T","")</f>
        <v/>
      </c>
      <c r="AF134" t="str">
        <f>IF(ISNUMBER(SEARCH(AF$1,$D134)),"T","")</f>
        <v/>
      </c>
      <c r="AG134" t="str">
        <f>IF(ISNUMBER(SEARCH(AG$1,$D134)),"T","")</f>
        <v/>
      </c>
      <c r="AH134" t="str">
        <f>IF(ISNUMBER(SEARCH(AH$1,$D134)),"T","")</f>
        <v/>
      </c>
      <c r="AI134" t="str">
        <f>IF(ISNUMBER(SEARCH(AI$1,$D134)),"T","")</f>
        <v/>
      </c>
      <c r="AJ134" t="str">
        <f>IF(ISNUMBER(SEARCH(AJ$1,$D134)),"T","")</f>
        <v/>
      </c>
      <c r="AK134" t="str">
        <f>IF(ISNUMBER(SEARCH(AK$1,$D134)),"T","")</f>
        <v>T</v>
      </c>
      <c r="AL134" t="str">
        <f>IF(ISNUMBER(SEARCH(AL$1,$D134)),"T","")</f>
        <v/>
      </c>
      <c r="AM134" t="str">
        <f>IF(ISNUMBER(SEARCH(AM$1,$D134)),"T","")</f>
        <v/>
      </c>
      <c r="AN134" t="str">
        <f>IF(ISNUMBER(SEARCH(AN$1,$D134)),"T","")</f>
        <v/>
      </c>
      <c r="AO134" t="str">
        <f>IF(ISNUMBER(SEARCH(AO$1,$D134)),"T","")</f>
        <v/>
      </c>
      <c r="AP134" t="str">
        <f>IF(ISNUMBER(SEARCH(AP$1,$D134)),"T","")</f>
        <v/>
      </c>
      <c r="AQ134" t="str">
        <f>IF(ISNUMBER(SEARCH(AQ$1,$D134)),"T","")</f>
        <v/>
      </c>
      <c r="AR134" t="str">
        <f>IF(ISNUMBER(SEARCH(AR$1,$D134)),"T","")</f>
        <v/>
      </c>
      <c r="AS134" t="str">
        <f>IF(ISNUMBER(SEARCH(AS$1,$D134)),"T","")</f>
        <v/>
      </c>
      <c r="AT134" t="str">
        <f>IF(ISNUMBER(SEARCH(AT$1,$D134)),"T","")</f>
        <v/>
      </c>
      <c r="AU134" t="str">
        <f>IF(ISNUMBER(SEARCH(AU$1,$D134)),"T","")</f>
        <v/>
      </c>
      <c r="AV134" t="str">
        <f>IF(ISNUMBER(SEARCH(AV$1,$D134)),"T","")</f>
        <v>T</v>
      </c>
    </row>
    <row r="135" spans="1:48">
      <c r="A135">
        <v>719</v>
      </c>
      <c r="B135" t="s">
        <v>406</v>
      </c>
      <c r="C135" t="s">
        <v>407</v>
      </c>
      <c r="D135" t="s">
        <v>408</v>
      </c>
      <c r="E135">
        <v>6</v>
      </c>
      <c r="F135">
        <v>50</v>
      </c>
      <c r="G135">
        <v>100</v>
      </c>
      <c r="H135">
        <v>150</v>
      </c>
      <c r="I135">
        <v>100</v>
      </c>
      <c r="J135">
        <v>150</v>
      </c>
      <c r="K135">
        <v>50</v>
      </c>
      <c r="L135">
        <f t="shared" si="28"/>
        <v>100</v>
      </c>
      <c r="M135">
        <f t="shared" si="29"/>
        <v>150</v>
      </c>
      <c r="N135" s="3">
        <f t="shared" si="30"/>
        <v>125.5</v>
      </c>
      <c r="O135" s="3">
        <f t="shared" si="31"/>
        <v>120.5</v>
      </c>
      <c r="P135" s="3">
        <f t="shared" si="32"/>
        <v>170.5</v>
      </c>
      <c r="Q135" s="3">
        <f t="shared" si="33"/>
        <v>21397.75</v>
      </c>
      <c r="R135" s="3">
        <f t="shared" si="34"/>
        <v>21397.75</v>
      </c>
      <c r="S135" s="3">
        <f t="shared" si="35"/>
        <v>21397.75</v>
      </c>
      <c r="T135" s="3">
        <v>454.881900146616</v>
      </c>
      <c r="U135" s="3">
        <f t="shared" si="36"/>
        <v>454.881900146616</v>
      </c>
      <c r="V135" s="4">
        <f t="shared" si="37"/>
        <v>54813.2689676672</v>
      </c>
      <c r="W135" s="6">
        <f>Q135/(constants!$B$1*constants!$B$2*(110/250)*AVERAGE(0.8,1)*1.5)</f>
        <v>3.27838567094517</v>
      </c>
      <c r="X135" s="7">
        <v>0.153388496492771</v>
      </c>
      <c r="Y135" s="3">
        <f t="shared" si="38"/>
        <v>413.528787176272</v>
      </c>
      <c r="Z135" s="5">
        <v>1.1</v>
      </c>
      <c r="AA135" s="5">
        <v>1</v>
      </c>
      <c r="AB135" s="3">
        <f t="shared" si="39"/>
        <v>454.881665893899</v>
      </c>
      <c r="AC135" t="str">
        <f t="shared" si="40"/>
        <v>https://wiki.52poke.com/wiki/蒂安希</v>
      </c>
      <c r="AD135" s="2">
        <f t="shared" si="41"/>
        <v>5.48743351855564e-8</v>
      </c>
      <c r="AE135" t="str">
        <f>IF(ISNUMBER(SEARCH(AE$1,$D135)),"T","")</f>
        <v/>
      </c>
      <c r="AF135" t="str">
        <f>IF(ISNUMBER(SEARCH(AF$1,$D135)),"T","")</f>
        <v/>
      </c>
      <c r="AG135" t="str">
        <f>IF(ISNUMBER(SEARCH(AG$1,$D135)),"T","")</f>
        <v/>
      </c>
      <c r="AH135" t="str">
        <f>IF(ISNUMBER(SEARCH(AH$1,$D135)),"T","")</f>
        <v/>
      </c>
      <c r="AI135" t="str">
        <f>IF(ISNUMBER(SEARCH(AI$1,$D135)),"T","")</f>
        <v/>
      </c>
      <c r="AJ135" t="str">
        <f>IF(ISNUMBER(SEARCH(AJ$1,$D135)),"T","")</f>
        <v/>
      </c>
      <c r="AK135" t="str">
        <f>IF(ISNUMBER(SEARCH(AK$1,$D135)),"T","")</f>
        <v/>
      </c>
      <c r="AL135" t="str">
        <f>IF(ISNUMBER(SEARCH(AL$1,$D135)),"T","")</f>
        <v/>
      </c>
      <c r="AM135" t="str">
        <f>IF(ISNUMBER(SEARCH(AM$1,$D135)),"T","")</f>
        <v/>
      </c>
      <c r="AN135" t="str">
        <f>IF(ISNUMBER(SEARCH(AN$1,$D135)),"T","")</f>
        <v/>
      </c>
      <c r="AO135" t="str">
        <f>IF(ISNUMBER(SEARCH(AO$1,$D135)),"T","")</f>
        <v/>
      </c>
      <c r="AP135" t="str">
        <f>IF(ISNUMBER(SEARCH(AP$1,$D135)),"T","")</f>
        <v/>
      </c>
      <c r="AQ135" t="str">
        <f>IF(ISNUMBER(SEARCH(AQ$1,$D135)),"T","")</f>
        <v>T</v>
      </c>
      <c r="AR135" t="str">
        <f>IF(ISNUMBER(SEARCH(AR$1,$D135)),"T","")</f>
        <v/>
      </c>
      <c r="AS135" t="str">
        <f>IF(ISNUMBER(SEARCH(AS$1,$D135)),"T","")</f>
        <v/>
      </c>
      <c r="AT135" t="str">
        <f>IF(ISNUMBER(SEARCH(AT$1,$D135)),"T","")</f>
        <v/>
      </c>
      <c r="AU135" t="str">
        <f>IF(ISNUMBER(SEARCH(AU$1,$D135)),"T","")</f>
        <v/>
      </c>
      <c r="AV135" t="str">
        <f>IF(ISNUMBER(SEARCH(AV$1,$D135)),"T","")</f>
        <v>T</v>
      </c>
    </row>
    <row r="136" spans="1:48">
      <c r="A136">
        <v>937</v>
      </c>
      <c r="B136" t="s">
        <v>409</v>
      </c>
      <c r="C136" t="s">
        <v>410</v>
      </c>
      <c r="D136" t="s">
        <v>411</v>
      </c>
      <c r="E136">
        <v>9</v>
      </c>
      <c r="F136">
        <v>75</v>
      </c>
      <c r="G136">
        <v>125</v>
      </c>
      <c r="H136">
        <v>80</v>
      </c>
      <c r="I136">
        <v>60</v>
      </c>
      <c r="J136">
        <v>100</v>
      </c>
      <c r="K136">
        <v>85</v>
      </c>
      <c r="L136">
        <f t="shared" si="28"/>
        <v>125</v>
      </c>
      <c r="M136">
        <f t="shared" si="29"/>
        <v>80</v>
      </c>
      <c r="N136" s="3">
        <f t="shared" si="30"/>
        <v>150.5</v>
      </c>
      <c r="O136" s="3">
        <f t="shared" si="31"/>
        <v>145.5</v>
      </c>
      <c r="P136" s="3">
        <f t="shared" si="32"/>
        <v>100.5</v>
      </c>
      <c r="Q136" s="3">
        <f t="shared" si="33"/>
        <v>15125.25</v>
      </c>
      <c r="R136" s="3">
        <f t="shared" si="34"/>
        <v>15125.25</v>
      </c>
      <c r="S136" s="3">
        <f t="shared" si="35"/>
        <v>18135.25</v>
      </c>
      <c r="T136" s="3">
        <v>454.830793191519</v>
      </c>
      <c r="U136" s="3">
        <f t="shared" si="36"/>
        <v>454.830793191519</v>
      </c>
      <c r="V136" s="4">
        <f t="shared" si="37"/>
        <v>66177.880409366</v>
      </c>
      <c r="W136" s="6">
        <f>Q136/(constants!$B$1*constants!$B$2*(110/250)*AVERAGE(0.8,1)*1.5)</f>
        <v>2.31736527763262</v>
      </c>
      <c r="X136" s="7">
        <v>0.524437866720152</v>
      </c>
      <c r="Y136" s="3">
        <f t="shared" si="38"/>
        <v>413.482357503329</v>
      </c>
      <c r="Z136" s="5">
        <v>1.1</v>
      </c>
      <c r="AA136" s="5">
        <v>1</v>
      </c>
      <c r="AB136" s="3">
        <f t="shared" si="39"/>
        <v>454.830593253662</v>
      </c>
      <c r="AC136" t="str">
        <f t="shared" si="40"/>
        <v>https://wiki.52poke.com/wiki/苍炎刃鬼</v>
      </c>
      <c r="AD136" s="2">
        <f t="shared" si="41"/>
        <v>3.99751467375389e-8</v>
      </c>
      <c r="AE136" t="str">
        <f>IF(ISNUMBER(SEARCH(AE$1,$D136)),"T","")</f>
        <v/>
      </c>
      <c r="AF136" t="str">
        <f>IF(ISNUMBER(SEARCH(AF$1,$D136)),"T","")</f>
        <v>T</v>
      </c>
      <c r="AG136" t="str">
        <f>IF(ISNUMBER(SEARCH(AG$1,$D136)),"T","")</f>
        <v/>
      </c>
      <c r="AH136" t="str">
        <f>IF(ISNUMBER(SEARCH(AH$1,$D136)),"T","")</f>
        <v/>
      </c>
      <c r="AI136" t="str">
        <f>IF(ISNUMBER(SEARCH(AI$1,$D136)),"T","")</f>
        <v/>
      </c>
      <c r="AJ136" t="str">
        <f>IF(ISNUMBER(SEARCH(AJ$1,$D136)),"T","")</f>
        <v/>
      </c>
      <c r="AK136" t="str">
        <f>IF(ISNUMBER(SEARCH(AK$1,$D136)),"T","")</f>
        <v/>
      </c>
      <c r="AL136" t="str">
        <f>IF(ISNUMBER(SEARCH(AL$1,$D136)),"T","")</f>
        <v/>
      </c>
      <c r="AM136" t="str">
        <f>IF(ISNUMBER(SEARCH(AM$1,$D136)),"T","")</f>
        <v/>
      </c>
      <c r="AN136" t="str">
        <f>IF(ISNUMBER(SEARCH(AN$1,$D136)),"T","")</f>
        <v/>
      </c>
      <c r="AO136" t="str">
        <f>IF(ISNUMBER(SEARCH(AO$1,$D136)),"T","")</f>
        <v/>
      </c>
      <c r="AP136" t="str">
        <f>IF(ISNUMBER(SEARCH(AP$1,$D136)),"T","")</f>
        <v/>
      </c>
      <c r="AQ136" t="str">
        <f>IF(ISNUMBER(SEARCH(AQ$1,$D136)),"T","")</f>
        <v/>
      </c>
      <c r="AR136" t="str">
        <f>IF(ISNUMBER(SEARCH(AR$1,$D136)),"T","")</f>
        <v>T</v>
      </c>
      <c r="AS136" t="str">
        <f>IF(ISNUMBER(SEARCH(AS$1,$D136)),"T","")</f>
        <v/>
      </c>
      <c r="AT136" t="str">
        <f>IF(ISNUMBER(SEARCH(AT$1,$D136)),"T","")</f>
        <v/>
      </c>
      <c r="AU136" t="str">
        <f>IF(ISNUMBER(SEARCH(AU$1,$D136)),"T","")</f>
        <v/>
      </c>
      <c r="AV136" t="str">
        <f>IF(ISNUMBER(SEARCH(AV$1,$D136)),"T","")</f>
        <v/>
      </c>
    </row>
    <row r="137" spans="1:48">
      <c r="A137">
        <v>990</v>
      </c>
      <c r="B137" t="s">
        <v>412</v>
      </c>
      <c r="C137" t="s">
        <v>413</v>
      </c>
      <c r="D137" t="s">
        <v>311</v>
      </c>
      <c r="E137">
        <v>9</v>
      </c>
      <c r="F137">
        <v>90</v>
      </c>
      <c r="G137">
        <v>112</v>
      </c>
      <c r="H137">
        <v>120</v>
      </c>
      <c r="I137">
        <v>72</v>
      </c>
      <c r="J137">
        <v>70</v>
      </c>
      <c r="K137">
        <v>106</v>
      </c>
      <c r="L137">
        <f t="shared" si="28"/>
        <v>112</v>
      </c>
      <c r="M137">
        <f t="shared" si="29"/>
        <v>70</v>
      </c>
      <c r="N137" s="3">
        <f t="shared" si="30"/>
        <v>165.5</v>
      </c>
      <c r="O137" s="3">
        <f t="shared" si="31"/>
        <v>132.5</v>
      </c>
      <c r="P137" s="3">
        <f t="shared" si="32"/>
        <v>90.5</v>
      </c>
      <c r="Q137" s="3">
        <f t="shared" si="33"/>
        <v>14977.75</v>
      </c>
      <c r="R137" s="3">
        <f t="shared" si="34"/>
        <v>23252.75</v>
      </c>
      <c r="S137" s="3">
        <f t="shared" si="35"/>
        <v>14977.75</v>
      </c>
      <c r="T137" s="3">
        <v>454.716875408518</v>
      </c>
      <c r="U137" s="3">
        <f t="shared" si="36"/>
        <v>454.716875408518</v>
      </c>
      <c r="V137" s="4">
        <f t="shared" si="37"/>
        <v>60249.9859916286</v>
      </c>
      <c r="W137" s="6">
        <f>Q137/(constants!$B$1*constants!$B$2*(110/250)*AVERAGE(0.8,1)*1.5)</f>
        <v>2.29476655176358</v>
      </c>
      <c r="X137" s="7">
        <v>0.825073551907728</v>
      </c>
      <c r="Y137" s="3">
        <f t="shared" si="38"/>
        <v>413.378813736448</v>
      </c>
      <c r="Z137" s="5">
        <v>1.1</v>
      </c>
      <c r="AA137" s="5">
        <v>1</v>
      </c>
      <c r="AB137" s="3">
        <f t="shared" si="39"/>
        <v>454.716695110093</v>
      </c>
      <c r="AC137" t="str">
        <f t="shared" si="40"/>
        <v>https://wiki.52poke.com/wiki/铁辙迹</v>
      </c>
      <c r="AD137" s="2">
        <f t="shared" si="41"/>
        <v>3.25075221986025e-8</v>
      </c>
      <c r="AE137" t="str">
        <f>IF(ISNUMBER(SEARCH(AE$1,$D137)),"T","")</f>
        <v/>
      </c>
      <c r="AF137" t="str">
        <f>IF(ISNUMBER(SEARCH(AF$1,$D137)),"T","")</f>
        <v/>
      </c>
      <c r="AG137" t="str">
        <f>IF(ISNUMBER(SEARCH(AG$1,$D137)),"T","")</f>
        <v/>
      </c>
      <c r="AH137" t="str">
        <f>IF(ISNUMBER(SEARCH(AH$1,$D137)),"T","")</f>
        <v/>
      </c>
      <c r="AI137" t="str">
        <f>IF(ISNUMBER(SEARCH(AI$1,$D137)),"T","")</f>
        <v/>
      </c>
      <c r="AJ137" t="str">
        <f>IF(ISNUMBER(SEARCH(AJ$1,$D137)),"T","")</f>
        <v/>
      </c>
      <c r="AK137" t="str">
        <f>IF(ISNUMBER(SEARCH(AK$1,$D137)),"T","")</f>
        <v/>
      </c>
      <c r="AL137" t="str">
        <f>IF(ISNUMBER(SEARCH(AL$1,$D137)),"T","")</f>
        <v/>
      </c>
      <c r="AM137" t="str">
        <f>IF(ISNUMBER(SEARCH(AM$1,$D137)),"T","")</f>
        <v>T</v>
      </c>
      <c r="AN137" t="str">
        <f>IF(ISNUMBER(SEARCH(AN$1,$D137)),"T","")</f>
        <v/>
      </c>
      <c r="AO137" t="str">
        <f>IF(ISNUMBER(SEARCH(AO$1,$D137)),"T","")</f>
        <v/>
      </c>
      <c r="AP137" t="str">
        <f>IF(ISNUMBER(SEARCH(AP$1,$D137)),"T","")</f>
        <v/>
      </c>
      <c r="AQ137" t="str">
        <f>IF(ISNUMBER(SEARCH(AQ$1,$D137)),"T","")</f>
        <v/>
      </c>
      <c r="AR137" t="str">
        <f>IF(ISNUMBER(SEARCH(AR$1,$D137)),"T","")</f>
        <v/>
      </c>
      <c r="AS137" t="str">
        <f>IF(ISNUMBER(SEARCH(AS$1,$D137)),"T","")</f>
        <v/>
      </c>
      <c r="AT137" t="str">
        <f>IF(ISNUMBER(SEARCH(AT$1,$D137)),"T","")</f>
        <v/>
      </c>
      <c r="AU137" t="str">
        <f>IF(ISNUMBER(SEARCH(AU$1,$D137)),"T","")</f>
        <v>T</v>
      </c>
      <c r="AV137" t="str">
        <f>IF(ISNUMBER(SEARCH(AV$1,$D137)),"T","")</f>
        <v/>
      </c>
    </row>
    <row r="138" spans="1:48">
      <c r="A138">
        <v>895</v>
      </c>
      <c r="B138" t="s">
        <v>414</v>
      </c>
      <c r="C138" t="s">
        <v>415</v>
      </c>
      <c r="D138" t="s">
        <v>245</v>
      </c>
      <c r="E138">
        <v>8</v>
      </c>
      <c r="F138">
        <v>200</v>
      </c>
      <c r="G138">
        <v>100</v>
      </c>
      <c r="H138">
        <v>50</v>
      </c>
      <c r="I138">
        <v>100</v>
      </c>
      <c r="J138">
        <v>50</v>
      </c>
      <c r="K138">
        <v>80</v>
      </c>
      <c r="L138">
        <f t="shared" si="28"/>
        <v>100</v>
      </c>
      <c r="M138">
        <f t="shared" si="29"/>
        <v>50</v>
      </c>
      <c r="N138" s="3">
        <f t="shared" si="30"/>
        <v>275.5</v>
      </c>
      <c r="O138" s="3">
        <f t="shared" si="31"/>
        <v>120.5</v>
      </c>
      <c r="P138" s="3">
        <f t="shared" si="32"/>
        <v>70.5</v>
      </c>
      <c r="Q138" s="3">
        <f t="shared" si="33"/>
        <v>19422.75</v>
      </c>
      <c r="R138" s="3">
        <f t="shared" si="34"/>
        <v>19422.75</v>
      </c>
      <c r="S138" s="3">
        <f t="shared" si="35"/>
        <v>19422.75</v>
      </c>
      <c r="T138" s="3">
        <v>454.69841209534</v>
      </c>
      <c r="U138" s="3">
        <f t="shared" si="36"/>
        <v>454.69841209534</v>
      </c>
      <c r="V138" s="4">
        <f t="shared" si="37"/>
        <v>54791.1586574885</v>
      </c>
      <c r="W138" s="6">
        <f>Q138/(constants!$B$1*constants!$B$2*(110/250)*AVERAGE(0.8,1)*1.5)</f>
        <v>2.97579256185115</v>
      </c>
      <c r="X138" s="7">
        <v>0.454597475598981</v>
      </c>
      <c r="Y138" s="3">
        <f t="shared" si="38"/>
        <v>413.36199951274</v>
      </c>
      <c r="Z138" s="5">
        <v>1.1</v>
      </c>
      <c r="AA138" s="5">
        <v>1</v>
      </c>
      <c r="AB138" s="3">
        <f t="shared" si="39"/>
        <v>454.698199464014</v>
      </c>
      <c r="AC138" t="str">
        <f t="shared" si="40"/>
        <v>https://wiki.52poke.com/wiki/雷吉铎拉戈</v>
      </c>
      <c r="AD138" s="2">
        <f t="shared" si="41"/>
        <v>4.52120806547929e-8</v>
      </c>
      <c r="AE138" t="str">
        <f>IF(ISNUMBER(SEARCH(AE$1,$D138)),"T","")</f>
        <v/>
      </c>
      <c r="AF138" t="str">
        <f>IF(ISNUMBER(SEARCH(AF$1,$D138)),"T","")</f>
        <v/>
      </c>
      <c r="AG138" t="str">
        <f>IF(ISNUMBER(SEARCH(AG$1,$D138)),"T","")</f>
        <v/>
      </c>
      <c r="AH138" t="str">
        <f>IF(ISNUMBER(SEARCH(AH$1,$D138)),"T","")</f>
        <v/>
      </c>
      <c r="AI138" t="str">
        <f>IF(ISNUMBER(SEARCH(AI$1,$D138)),"T","")</f>
        <v/>
      </c>
      <c r="AJ138" t="str">
        <f>IF(ISNUMBER(SEARCH(AJ$1,$D138)),"T","")</f>
        <v/>
      </c>
      <c r="AK138" t="str">
        <f>IF(ISNUMBER(SEARCH(AK$1,$D138)),"T","")</f>
        <v/>
      </c>
      <c r="AL138" t="str">
        <f>IF(ISNUMBER(SEARCH(AL$1,$D138)),"T","")</f>
        <v/>
      </c>
      <c r="AM138" t="str">
        <f>IF(ISNUMBER(SEARCH(AM$1,$D138)),"T","")</f>
        <v/>
      </c>
      <c r="AN138" t="str">
        <f>IF(ISNUMBER(SEARCH(AN$1,$D138)),"T","")</f>
        <v/>
      </c>
      <c r="AO138" t="str">
        <f>IF(ISNUMBER(SEARCH(AO$1,$D138)),"T","")</f>
        <v/>
      </c>
      <c r="AP138" t="str">
        <f>IF(ISNUMBER(SEARCH(AP$1,$D138)),"T","")</f>
        <v/>
      </c>
      <c r="AQ138" t="str">
        <f>IF(ISNUMBER(SEARCH(AQ$1,$D138)),"T","")</f>
        <v/>
      </c>
      <c r="AR138" t="str">
        <f>IF(ISNUMBER(SEARCH(AR$1,$D138)),"T","")</f>
        <v/>
      </c>
      <c r="AS138" t="str">
        <f>IF(ISNUMBER(SEARCH(AS$1,$D138)),"T","")</f>
        <v>T</v>
      </c>
      <c r="AT138" t="str">
        <f>IF(ISNUMBER(SEARCH(AT$1,$D138)),"T","")</f>
        <v/>
      </c>
      <c r="AU138" t="str">
        <f>IF(ISNUMBER(SEARCH(AU$1,$D138)),"T","")</f>
        <v/>
      </c>
      <c r="AV138" t="str">
        <f>IF(ISNUMBER(SEARCH(AV$1,$D138)),"T","")</f>
        <v/>
      </c>
    </row>
    <row r="139" spans="1:48">
      <c r="A139">
        <v>984</v>
      </c>
      <c r="B139" t="s">
        <v>416</v>
      </c>
      <c r="C139" t="s">
        <v>417</v>
      </c>
      <c r="D139" t="s">
        <v>418</v>
      </c>
      <c r="E139">
        <v>9</v>
      </c>
      <c r="F139">
        <v>115</v>
      </c>
      <c r="G139">
        <v>131</v>
      </c>
      <c r="H139">
        <v>131</v>
      </c>
      <c r="I139">
        <v>53</v>
      </c>
      <c r="J139">
        <v>53</v>
      </c>
      <c r="K139">
        <v>87</v>
      </c>
      <c r="L139">
        <f t="shared" si="28"/>
        <v>131</v>
      </c>
      <c r="M139">
        <f t="shared" si="29"/>
        <v>53</v>
      </c>
      <c r="N139" s="3">
        <f t="shared" si="30"/>
        <v>190.5</v>
      </c>
      <c r="O139" s="3">
        <f t="shared" si="31"/>
        <v>151.5</v>
      </c>
      <c r="P139" s="3">
        <f t="shared" si="32"/>
        <v>73.5</v>
      </c>
      <c r="Q139" s="3">
        <f t="shared" si="33"/>
        <v>14001.75</v>
      </c>
      <c r="R139" s="3">
        <f t="shared" si="34"/>
        <v>28860.75</v>
      </c>
      <c r="S139" s="3">
        <f t="shared" si="35"/>
        <v>14001.75</v>
      </c>
      <c r="T139" s="3">
        <v>452.874156358149</v>
      </c>
      <c r="U139" s="3">
        <f t="shared" si="36"/>
        <v>452.874156358149</v>
      </c>
      <c r="V139" s="4">
        <f t="shared" si="37"/>
        <v>68610.4346882596</v>
      </c>
      <c r="W139" s="6">
        <f>Q139/(constants!$B$1*constants!$B$2*(110/250)*AVERAGE(0.8,1)*1.5)</f>
        <v>2.14523193177584</v>
      </c>
      <c r="X139" s="7">
        <v>0.572283601612664</v>
      </c>
      <c r="Y139" s="3">
        <f t="shared" si="38"/>
        <v>411.703603308359</v>
      </c>
      <c r="Z139" s="5">
        <v>1.1</v>
      </c>
      <c r="AA139" s="5">
        <v>1</v>
      </c>
      <c r="AB139" s="3">
        <f t="shared" si="39"/>
        <v>452.873963639195</v>
      </c>
      <c r="AC139" t="str">
        <f t="shared" si="40"/>
        <v>https://wiki.52poke.com/wiki/雄伟牙</v>
      </c>
      <c r="AD139" s="2">
        <f t="shared" si="41"/>
        <v>3.71405952515971e-8</v>
      </c>
      <c r="AE139" t="str">
        <f>IF(ISNUMBER(SEARCH(AE$1,$D139)),"T","")</f>
        <v/>
      </c>
      <c r="AF139" t="str">
        <f>IF(ISNUMBER(SEARCH(AF$1,$D139)),"T","")</f>
        <v/>
      </c>
      <c r="AG139" t="str">
        <f>IF(ISNUMBER(SEARCH(AG$1,$D139)),"T","")</f>
        <v/>
      </c>
      <c r="AH139" t="str">
        <f>IF(ISNUMBER(SEARCH(AH$1,$D139)),"T","")</f>
        <v/>
      </c>
      <c r="AI139" t="str">
        <f>IF(ISNUMBER(SEARCH(AI$1,$D139)),"T","")</f>
        <v/>
      </c>
      <c r="AJ139" t="str">
        <f>IF(ISNUMBER(SEARCH(AJ$1,$D139)),"T","")</f>
        <v/>
      </c>
      <c r="AK139" t="str">
        <f>IF(ISNUMBER(SEARCH(AK$1,$D139)),"T","")</f>
        <v>T</v>
      </c>
      <c r="AL139" t="str">
        <f>IF(ISNUMBER(SEARCH(AL$1,$D139)),"T","")</f>
        <v/>
      </c>
      <c r="AM139" t="str">
        <f>IF(ISNUMBER(SEARCH(AM$1,$D139)),"T","")</f>
        <v>T</v>
      </c>
      <c r="AN139" t="str">
        <f>IF(ISNUMBER(SEARCH(AN$1,$D139)),"T","")</f>
        <v/>
      </c>
      <c r="AO139" t="str">
        <f>IF(ISNUMBER(SEARCH(AO$1,$D139)),"T","")</f>
        <v/>
      </c>
      <c r="AP139" t="str">
        <f>IF(ISNUMBER(SEARCH(AP$1,$D139)),"T","")</f>
        <v/>
      </c>
      <c r="AQ139" t="str">
        <f>IF(ISNUMBER(SEARCH(AQ$1,$D139)),"T","")</f>
        <v/>
      </c>
      <c r="AR139" t="str">
        <f>IF(ISNUMBER(SEARCH(AR$1,$D139)),"T","")</f>
        <v/>
      </c>
      <c r="AS139" t="str">
        <f>IF(ISNUMBER(SEARCH(AS$1,$D139)),"T","")</f>
        <v/>
      </c>
      <c r="AT139" t="str">
        <f>IF(ISNUMBER(SEARCH(AT$1,$D139)),"T","")</f>
        <v/>
      </c>
      <c r="AU139" t="str">
        <f>IF(ISNUMBER(SEARCH(AU$1,$D139)),"T","")</f>
        <v/>
      </c>
      <c r="AV139" t="str">
        <f>IF(ISNUMBER(SEARCH(AV$1,$D139)),"T","")</f>
        <v/>
      </c>
    </row>
    <row r="140" spans="1:48">
      <c r="A140">
        <v>214</v>
      </c>
      <c r="B140" t="s">
        <v>419</v>
      </c>
      <c r="C140" t="s">
        <v>420</v>
      </c>
      <c r="D140" t="s">
        <v>269</v>
      </c>
      <c r="E140">
        <v>2</v>
      </c>
      <c r="F140">
        <v>80</v>
      </c>
      <c r="G140">
        <v>125</v>
      </c>
      <c r="H140">
        <v>75</v>
      </c>
      <c r="I140">
        <v>40</v>
      </c>
      <c r="J140">
        <v>95</v>
      </c>
      <c r="K140">
        <v>85</v>
      </c>
      <c r="L140">
        <f t="shared" si="28"/>
        <v>125</v>
      </c>
      <c r="M140">
        <f t="shared" si="29"/>
        <v>75</v>
      </c>
      <c r="N140" s="3">
        <f t="shared" si="30"/>
        <v>155.5</v>
      </c>
      <c r="O140" s="3">
        <f t="shared" si="31"/>
        <v>145.5</v>
      </c>
      <c r="P140" s="3">
        <f t="shared" si="32"/>
        <v>95.5</v>
      </c>
      <c r="Q140" s="3">
        <f t="shared" si="33"/>
        <v>14850.25</v>
      </c>
      <c r="R140" s="3">
        <f t="shared" si="34"/>
        <v>14850.25</v>
      </c>
      <c r="S140" s="3">
        <f t="shared" si="35"/>
        <v>17960.25</v>
      </c>
      <c r="T140" s="3">
        <v>452.658124258917</v>
      </c>
      <c r="U140" s="3">
        <f t="shared" si="36"/>
        <v>452.658124258917</v>
      </c>
      <c r="V140" s="4">
        <f t="shared" si="37"/>
        <v>65861.7570796724</v>
      </c>
      <c r="W140" s="6">
        <f>Q140/(constants!$B$1*constants!$B$2*(110/250)*AVERAGE(0.8,1)*1.5)</f>
        <v>2.27523205991067</v>
      </c>
      <c r="X140" s="7">
        <v>0.552996168494411</v>
      </c>
      <c r="Y140" s="3">
        <f t="shared" si="38"/>
        <v>411.507207232939</v>
      </c>
      <c r="Z140" s="5">
        <v>1.1</v>
      </c>
      <c r="AA140" s="5">
        <v>1</v>
      </c>
      <c r="AB140" s="3">
        <f t="shared" si="39"/>
        <v>452.657927956233</v>
      </c>
      <c r="AC140" t="str">
        <f t="shared" si="40"/>
        <v>https://wiki.52poke.com/wiki/赫拉克罗斯</v>
      </c>
      <c r="AD140" s="2">
        <f t="shared" si="41"/>
        <v>3.85347435905852e-8</v>
      </c>
      <c r="AE140" t="str">
        <f>IF(ISNUMBER(SEARCH(AE$1,$D140)),"T","")</f>
        <v/>
      </c>
      <c r="AF140" t="str">
        <f>IF(ISNUMBER(SEARCH(AF$1,$D140)),"T","")</f>
        <v/>
      </c>
      <c r="AG140" t="str">
        <f>IF(ISNUMBER(SEARCH(AG$1,$D140)),"T","")</f>
        <v/>
      </c>
      <c r="AH140" t="str">
        <f>IF(ISNUMBER(SEARCH(AH$1,$D140)),"T","")</f>
        <v/>
      </c>
      <c r="AI140" t="str">
        <f>IF(ISNUMBER(SEARCH(AI$1,$D140)),"T","")</f>
        <v/>
      </c>
      <c r="AJ140" t="str">
        <f>IF(ISNUMBER(SEARCH(AJ$1,$D140)),"T","")</f>
        <v/>
      </c>
      <c r="AK140" t="str">
        <f>IF(ISNUMBER(SEARCH(AK$1,$D140)),"T","")</f>
        <v>T</v>
      </c>
      <c r="AL140" t="str">
        <f>IF(ISNUMBER(SEARCH(AL$1,$D140)),"T","")</f>
        <v/>
      </c>
      <c r="AM140" t="str">
        <f>IF(ISNUMBER(SEARCH(AM$1,$D140)),"T","")</f>
        <v/>
      </c>
      <c r="AN140" t="str">
        <f>IF(ISNUMBER(SEARCH(AN$1,$D140)),"T","")</f>
        <v/>
      </c>
      <c r="AO140" t="str">
        <f>IF(ISNUMBER(SEARCH(AO$1,$D140)),"T","")</f>
        <v/>
      </c>
      <c r="AP140" t="str">
        <f>IF(ISNUMBER(SEARCH(AP$1,$D140)),"T","")</f>
        <v>T</v>
      </c>
      <c r="AQ140" t="str">
        <f>IF(ISNUMBER(SEARCH(AQ$1,$D140)),"T","")</f>
        <v/>
      </c>
      <c r="AR140" t="str">
        <f>IF(ISNUMBER(SEARCH(AR$1,$D140)),"T","")</f>
        <v/>
      </c>
      <c r="AS140" t="str">
        <f>IF(ISNUMBER(SEARCH(AS$1,$D140)),"T","")</f>
        <v/>
      </c>
      <c r="AT140" t="str">
        <f>IF(ISNUMBER(SEARCH(AT$1,$D140)),"T","")</f>
        <v/>
      </c>
      <c r="AU140" t="str">
        <f>IF(ISNUMBER(SEARCH(AU$1,$D140)),"T","")</f>
        <v/>
      </c>
      <c r="AV140" t="str">
        <f>IF(ISNUMBER(SEARCH(AV$1,$D140)),"T","")</f>
        <v/>
      </c>
    </row>
    <row r="141" spans="1:48">
      <c r="A141">
        <v>818</v>
      </c>
      <c r="B141" t="s">
        <v>421</v>
      </c>
      <c r="C141" t="s">
        <v>422</v>
      </c>
      <c r="D141" t="s">
        <v>52</v>
      </c>
      <c r="E141">
        <v>8</v>
      </c>
      <c r="F141">
        <v>70</v>
      </c>
      <c r="G141">
        <v>85</v>
      </c>
      <c r="H141">
        <v>65</v>
      </c>
      <c r="I141">
        <v>125</v>
      </c>
      <c r="J141">
        <v>65</v>
      </c>
      <c r="K141">
        <v>120</v>
      </c>
      <c r="L141">
        <f t="shared" si="28"/>
        <v>125</v>
      </c>
      <c r="M141">
        <f t="shared" si="29"/>
        <v>65</v>
      </c>
      <c r="N141" s="3">
        <f t="shared" si="30"/>
        <v>145.5</v>
      </c>
      <c r="O141" s="3">
        <f t="shared" si="31"/>
        <v>145.5</v>
      </c>
      <c r="P141" s="3">
        <f t="shared" si="32"/>
        <v>85.5</v>
      </c>
      <c r="Q141" s="3">
        <f t="shared" si="33"/>
        <v>12440.25</v>
      </c>
      <c r="R141" s="3">
        <f t="shared" si="34"/>
        <v>12440.25</v>
      </c>
      <c r="S141" s="3">
        <f t="shared" si="35"/>
        <v>12440.25</v>
      </c>
      <c r="T141" s="3">
        <v>452.328936010416</v>
      </c>
      <c r="U141" s="3">
        <f t="shared" si="36"/>
        <v>452.328936010416</v>
      </c>
      <c r="V141" s="4">
        <f t="shared" si="37"/>
        <v>65813.8601895155</v>
      </c>
      <c r="W141" s="6">
        <f>Q141/(constants!$B$1*constants!$B$2*(110/250)*AVERAGE(0.8,1)*1.5)</f>
        <v>1.90599186096555</v>
      </c>
      <c r="X141" s="7">
        <v>0.920179782677507</v>
      </c>
      <c r="Y141" s="3">
        <f t="shared" si="38"/>
        <v>411.207974150065</v>
      </c>
      <c r="Z141" s="5">
        <v>1.1</v>
      </c>
      <c r="AA141" s="5">
        <v>1</v>
      </c>
      <c r="AB141" s="3">
        <f t="shared" si="39"/>
        <v>452.328771565072</v>
      </c>
      <c r="AC141" t="str">
        <f t="shared" si="40"/>
        <v>https://wiki.52poke.com/wiki/千面避役</v>
      </c>
      <c r="AD141" s="2">
        <f t="shared" si="41"/>
        <v>2.70422711672793e-8</v>
      </c>
      <c r="AE141" t="str">
        <f>IF(ISNUMBER(SEARCH(AE$1,$D141)),"T","")</f>
        <v/>
      </c>
      <c r="AF141" t="str">
        <f>IF(ISNUMBER(SEARCH(AF$1,$D141)),"T","")</f>
        <v/>
      </c>
      <c r="AG141" t="str">
        <f>IF(ISNUMBER(SEARCH(AG$1,$D141)),"T","")</f>
        <v>T</v>
      </c>
      <c r="AH141" t="str">
        <f>IF(ISNUMBER(SEARCH(AH$1,$D141)),"T","")</f>
        <v/>
      </c>
      <c r="AI141" t="str">
        <f>IF(ISNUMBER(SEARCH(AI$1,$D141)),"T","")</f>
        <v/>
      </c>
      <c r="AJ141" t="str">
        <f>IF(ISNUMBER(SEARCH(AJ$1,$D141)),"T","")</f>
        <v/>
      </c>
      <c r="AK141" t="str">
        <f>IF(ISNUMBER(SEARCH(AK$1,$D141)),"T","")</f>
        <v/>
      </c>
      <c r="AL141" t="str">
        <f>IF(ISNUMBER(SEARCH(AL$1,$D141)),"T","")</f>
        <v/>
      </c>
      <c r="AM141" t="str">
        <f>IF(ISNUMBER(SEARCH(AM$1,$D141)),"T","")</f>
        <v/>
      </c>
      <c r="AN141" t="str">
        <f>IF(ISNUMBER(SEARCH(AN$1,$D141)),"T","")</f>
        <v/>
      </c>
      <c r="AO141" t="str">
        <f>IF(ISNUMBER(SEARCH(AO$1,$D141)),"T","")</f>
        <v/>
      </c>
      <c r="AP141" t="str">
        <f>IF(ISNUMBER(SEARCH(AP$1,$D141)),"T","")</f>
        <v/>
      </c>
      <c r="AQ141" t="str">
        <f>IF(ISNUMBER(SEARCH(AQ$1,$D141)),"T","")</f>
        <v/>
      </c>
      <c r="AR141" t="str">
        <f>IF(ISNUMBER(SEARCH(AR$1,$D141)),"T","")</f>
        <v/>
      </c>
      <c r="AS141" t="str">
        <f>IF(ISNUMBER(SEARCH(AS$1,$D141)),"T","")</f>
        <v/>
      </c>
      <c r="AT141" t="str">
        <f>IF(ISNUMBER(SEARCH(AT$1,$D141)),"T","")</f>
        <v/>
      </c>
      <c r="AU141" t="str">
        <f>IF(ISNUMBER(SEARCH(AU$1,$D141)),"T","")</f>
        <v/>
      </c>
      <c r="AV141" t="str">
        <f>IF(ISNUMBER(SEARCH(AV$1,$D141)),"T","")</f>
        <v/>
      </c>
    </row>
    <row r="142" spans="1:48">
      <c r="A142">
        <v>879</v>
      </c>
      <c r="B142" t="s">
        <v>423</v>
      </c>
      <c r="C142" t="s">
        <v>424</v>
      </c>
      <c r="D142" t="s">
        <v>266</v>
      </c>
      <c r="E142">
        <v>8</v>
      </c>
      <c r="F142">
        <v>122</v>
      </c>
      <c r="G142">
        <v>130</v>
      </c>
      <c r="H142">
        <v>69</v>
      </c>
      <c r="I142">
        <v>80</v>
      </c>
      <c r="J142">
        <v>69</v>
      </c>
      <c r="K142">
        <v>30</v>
      </c>
      <c r="L142">
        <f t="shared" si="28"/>
        <v>130</v>
      </c>
      <c r="M142">
        <f t="shared" si="29"/>
        <v>69</v>
      </c>
      <c r="N142" s="3">
        <f t="shared" si="30"/>
        <v>197.5</v>
      </c>
      <c r="O142" s="3">
        <f t="shared" si="31"/>
        <v>150.5</v>
      </c>
      <c r="P142" s="3">
        <f t="shared" si="32"/>
        <v>89.5</v>
      </c>
      <c r="Q142" s="3">
        <f t="shared" si="33"/>
        <v>17676.25</v>
      </c>
      <c r="R142" s="3">
        <f t="shared" si="34"/>
        <v>17676.25</v>
      </c>
      <c r="S142" s="3">
        <f t="shared" si="35"/>
        <v>17676.25</v>
      </c>
      <c r="T142" s="3">
        <v>452.159487299224</v>
      </c>
      <c r="U142" s="3">
        <f t="shared" si="36"/>
        <v>452.159487299224</v>
      </c>
      <c r="V142" s="4">
        <f t="shared" si="37"/>
        <v>68050.0028385332</v>
      </c>
      <c r="W142" s="6">
        <f>Q142/(constants!$B$1*constants!$B$2*(110/250)*AVERAGE(0.8,1)*1.5)</f>
        <v>2.70820832639154</v>
      </c>
      <c r="X142" s="7">
        <v>0.0230465549775455</v>
      </c>
      <c r="Y142" s="3">
        <f t="shared" si="38"/>
        <v>411.053859646048</v>
      </c>
      <c r="Z142" s="5">
        <v>1.1</v>
      </c>
      <c r="AA142" s="5">
        <v>1</v>
      </c>
      <c r="AB142" s="3">
        <f t="shared" si="39"/>
        <v>452.159245610652</v>
      </c>
      <c r="AC142" t="str">
        <f t="shared" si="40"/>
        <v>https://wiki.52poke.com/wiki/大王铜象</v>
      </c>
      <c r="AD142" s="2">
        <f t="shared" si="41"/>
        <v>5.84133656586345e-8</v>
      </c>
      <c r="AE142" t="str">
        <f>IF(ISNUMBER(SEARCH(AE$1,$D142)),"T","")</f>
        <v/>
      </c>
      <c r="AF142" t="str">
        <f>IF(ISNUMBER(SEARCH(AF$1,$D142)),"T","")</f>
        <v/>
      </c>
      <c r="AG142" t="str">
        <f>IF(ISNUMBER(SEARCH(AG$1,$D142)),"T","")</f>
        <v/>
      </c>
      <c r="AH142" t="str">
        <f>IF(ISNUMBER(SEARCH(AH$1,$D142)),"T","")</f>
        <v/>
      </c>
      <c r="AI142" t="str">
        <f>IF(ISNUMBER(SEARCH(AI$1,$D142)),"T","")</f>
        <v/>
      </c>
      <c r="AJ142" t="str">
        <f>IF(ISNUMBER(SEARCH(AJ$1,$D142)),"T","")</f>
        <v/>
      </c>
      <c r="AK142" t="str">
        <f>IF(ISNUMBER(SEARCH(AK$1,$D142)),"T","")</f>
        <v/>
      </c>
      <c r="AL142" t="str">
        <f>IF(ISNUMBER(SEARCH(AL$1,$D142)),"T","")</f>
        <v/>
      </c>
      <c r="AM142" t="str">
        <f>IF(ISNUMBER(SEARCH(AM$1,$D142)),"T","")</f>
        <v/>
      </c>
      <c r="AN142" t="str">
        <f>IF(ISNUMBER(SEARCH(AN$1,$D142)),"T","")</f>
        <v/>
      </c>
      <c r="AO142" t="str">
        <f>IF(ISNUMBER(SEARCH(AO$1,$D142)),"T","")</f>
        <v/>
      </c>
      <c r="AP142" t="str">
        <f>IF(ISNUMBER(SEARCH(AP$1,$D142)),"T","")</f>
        <v/>
      </c>
      <c r="AQ142" t="str">
        <f>IF(ISNUMBER(SEARCH(AQ$1,$D142)),"T","")</f>
        <v/>
      </c>
      <c r="AR142" t="str">
        <f>IF(ISNUMBER(SEARCH(AR$1,$D142)),"T","")</f>
        <v/>
      </c>
      <c r="AS142" t="str">
        <f>IF(ISNUMBER(SEARCH(AS$1,$D142)),"T","")</f>
        <v/>
      </c>
      <c r="AT142" t="str">
        <f>IF(ISNUMBER(SEARCH(AT$1,$D142)),"T","")</f>
        <v/>
      </c>
      <c r="AU142" t="str">
        <f>IF(ISNUMBER(SEARCH(AU$1,$D142)),"T","")</f>
        <v>T</v>
      </c>
      <c r="AV142" t="str">
        <f>IF(ISNUMBER(SEARCH(AV$1,$D142)),"T","")</f>
        <v/>
      </c>
    </row>
    <row r="143" spans="1:48">
      <c r="A143">
        <v>788</v>
      </c>
      <c r="B143" t="s">
        <v>425</v>
      </c>
      <c r="C143" t="s">
        <v>426</v>
      </c>
      <c r="D143" t="s">
        <v>427</v>
      </c>
      <c r="E143">
        <v>7</v>
      </c>
      <c r="F143">
        <v>70</v>
      </c>
      <c r="G143">
        <v>75</v>
      </c>
      <c r="H143">
        <v>115</v>
      </c>
      <c r="I143">
        <v>95</v>
      </c>
      <c r="J143">
        <v>130</v>
      </c>
      <c r="K143">
        <v>85</v>
      </c>
      <c r="L143">
        <f t="shared" si="28"/>
        <v>95</v>
      </c>
      <c r="M143">
        <f t="shared" si="29"/>
        <v>115</v>
      </c>
      <c r="N143" s="3">
        <f t="shared" si="30"/>
        <v>145.5</v>
      </c>
      <c r="O143" s="3">
        <f t="shared" si="31"/>
        <v>115.5</v>
      </c>
      <c r="P143" s="3">
        <f t="shared" si="32"/>
        <v>135.5</v>
      </c>
      <c r="Q143" s="3">
        <f t="shared" si="33"/>
        <v>19715.25</v>
      </c>
      <c r="R143" s="3">
        <f t="shared" si="34"/>
        <v>19715.25</v>
      </c>
      <c r="S143" s="3">
        <f t="shared" si="35"/>
        <v>21897.75</v>
      </c>
      <c r="T143" s="3">
        <v>451.828120065583</v>
      </c>
      <c r="U143" s="3">
        <f t="shared" si="36"/>
        <v>451.828120065583</v>
      </c>
      <c r="V143" s="4">
        <f t="shared" si="37"/>
        <v>52186.1478675748</v>
      </c>
      <c r="W143" s="6">
        <f>Q143/(constants!$B$1*constants!$B$2*(110/250)*AVERAGE(0.8,1)*1.5)</f>
        <v>3.02060698433722</v>
      </c>
      <c r="X143" s="7">
        <v>0.535693001399485</v>
      </c>
      <c r="Y143" s="3">
        <f t="shared" si="38"/>
        <v>410.75264835259</v>
      </c>
      <c r="Z143" s="5">
        <v>1.1</v>
      </c>
      <c r="AA143" s="5">
        <v>1</v>
      </c>
      <c r="AB143" s="3">
        <f t="shared" si="39"/>
        <v>451.827913187849</v>
      </c>
      <c r="AC143" t="str">
        <f t="shared" si="40"/>
        <v>https://wiki.52poke.com/wiki/卡璞・鳍鳍</v>
      </c>
      <c r="AD143" s="2">
        <f t="shared" si="41"/>
        <v>4.27983969431543e-8</v>
      </c>
      <c r="AE143" t="str">
        <f>IF(ISNUMBER(SEARCH(AE$1,$D143)),"T","")</f>
        <v/>
      </c>
      <c r="AF143" t="str">
        <f>IF(ISNUMBER(SEARCH(AF$1,$D143)),"T","")</f>
        <v/>
      </c>
      <c r="AG143" t="str">
        <f>IF(ISNUMBER(SEARCH(AG$1,$D143)),"T","")</f>
        <v>T</v>
      </c>
      <c r="AH143" t="str">
        <f>IF(ISNUMBER(SEARCH(AH$1,$D143)),"T","")</f>
        <v/>
      </c>
      <c r="AI143" t="str">
        <f>IF(ISNUMBER(SEARCH(AI$1,$D143)),"T","")</f>
        <v/>
      </c>
      <c r="AJ143" t="str">
        <f>IF(ISNUMBER(SEARCH(AJ$1,$D143)),"T","")</f>
        <v/>
      </c>
      <c r="AK143" t="str">
        <f>IF(ISNUMBER(SEARCH(AK$1,$D143)),"T","")</f>
        <v/>
      </c>
      <c r="AL143" t="str">
        <f>IF(ISNUMBER(SEARCH(AL$1,$D143)),"T","")</f>
        <v/>
      </c>
      <c r="AM143" t="str">
        <f>IF(ISNUMBER(SEARCH(AM$1,$D143)),"T","")</f>
        <v/>
      </c>
      <c r="AN143" t="str">
        <f>IF(ISNUMBER(SEARCH(AN$1,$D143)),"T","")</f>
        <v/>
      </c>
      <c r="AO143" t="str">
        <f>IF(ISNUMBER(SEARCH(AO$1,$D143)),"T","")</f>
        <v/>
      </c>
      <c r="AP143" t="str">
        <f>IF(ISNUMBER(SEARCH(AP$1,$D143)),"T","")</f>
        <v/>
      </c>
      <c r="AQ143" t="str">
        <f>IF(ISNUMBER(SEARCH(AQ$1,$D143)),"T","")</f>
        <v/>
      </c>
      <c r="AR143" t="str">
        <f>IF(ISNUMBER(SEARCH(AR$1,$D143)),"T","")</f>
        <v/>
      </c>
      <c r="AS143" t="str">
        <f>IF(ISNUMBER(SEARCH(AS$1,$D143)),"T","")</f>
        <v/>
      </c>
      <c r="AT143" t="str">
        <f>IF(ISNUMBER(SEARCH(AT$1,$D143)),"T","")</f>
        <v/>
      </c>
      <c r="AU143" t="str">
        <f>IF(ISNUMBER(SEARCH(AU$1,$D143)),"T","")</f>
        <v/>
      </c>
      <c r="AV143" t="str">
        <f>IF(ISNUMBER(SEARCH(AV$1,$D143)),"T","")</f>
        <v>T</v>
      </c>
    </row>
    <row r="144" spans="1:48">
      <c r="A144">
        <v>462</v>
      </c>
      <c r="B144" t="s">
        <v>428</v>
      </c>
      <c r="C144" t="s">
        <v>429</v>
      </c>
      <c r="D144" t="s">
        <v>430</v>
      </c>
      <c r="E144">
        <v>4</v>
      </c>
      <c r="F144">
        <v>70</v>
      </c>
      <c r="G144">
        <v>70</v>
      </c>
      <c r="H144">
        <v>115</v>
      </c>
      <c r="I144">
        <v>130</v>
      </c>
      <c r="J144">
        <v>90</v>
      </c>
      <c r="K144">
        <v>60</v>
      </c>
      <c r="L144">
        <f t="shared" si="28"/>
        <v>130</v>
      </c>
      <c r="M144">
        <f t="shared" si="29"/>
        <v>90</v>
      </c>
      <c r="N144" s="3">
        <f t="shared" si="30"/>
        <v>145.5</v>
      </c>
      <c r="O144" s="3">
        <f t="shared" si="31"/>
        <v>150.5</v>
      </c>
      <c r="P144" s="3">
        <f t="shared" si="32"/>
        <v>110.5</v>
      </c>
      <c r="Q144" s="3">
        <f t="shared" si="33"/>
        <v>16077.75</v>
      </c>
      <c r="R144" s="3">
        <f t="shared" si="34"/>
        <v>19715.25</v>
      </c>
      <c r="S144" s="3">
        <f t="shared" si="35"/>
        <v>16077.75</v>
      </c>
      <c r="T144" s="3">
        <v>450.953604012038</v>
      </c>
      <c r="U144" s="3">
        <f t="shared" si="36"/>
        <v>450.953604012038</v>
      </c>
      <c r="V144" s="4">
        <f t="shared" si="37"/>
        <v>67868.5174038117</v>
      </c>
      <c r="W144" s="6">
        <f>Q144/(constants!$B$1*constants!$B$2*(110/250)*AVERAGE(0.8,1)*1.5)</f>
        <v>2.46329942265139</v>
      </c>
      <c r="X144" s="7">
        <v>0.260671487526</v>
      </c>
      <c r="Y144" s="3">
        <f t="shared" si="38"/>
        <v>409.957621981697</v>
      </c>
      <c r="Z144" s="5">
        <v>1.1</v>
      </c>
      <c r="AA144" s="5">
        <v>1</v>
      </c>
      <c r="AB144" s="3">
        <f t="shared" si="39"/>
        <v>450.953384179867</v>
      </c>
      <c r="AC144" t="str">
        <f t="shared" si="40"/>
        <v>https://wiki.52poke.com/wiki/自爆磁怪</v>
      </c>
      <c r="AD144" s="2">
        <f t="shared" si="41"/>
        <v>4.83261835870189e-8</v>
      </c>
      <c r="AE144" t="str">
        <f>IF(ISNUMBER(SEARCH(AE$1,$D144)),"T","")</f>
        <v/>
      </c>
      <c r="AF144" t="str">
        <f>IF(ISNUMBER(SEARCH(AF$1,$D144)),"T","")</f>
        <v/>
      </c>
      <c r="AG144" t="str">
        <f>IF(ISNUMBER(SEARCH(AG$1,$D144)),"T","")</f>
        <v/>
      </c>
      <c r="AH144" t="str">
        <f>IF(ISNUMBER(SEARCH(AH$1,$D144)),"T","")</f>
        <v/>
      </c>
      <c r="AI144" t="str">
        <f>IF(ISNUMBER(SEARCH(AI$1,$D144)),"T","")</f>
        <v>T</v>
      </c>
      <c r="AJ144" t="str">
        <f>IF(ISNUMBER(SEARCH(AJ$1,$D144)),"T","")</f>
        <v/>
      </c>
      <c r="AK144" t="str">
        <f>IF(ISNUMBER(SEARCH(AK$1,$D144)),"T","")</f>
        <v/>
      </c>
      <c r="AL144" t="str">
        <f>IF(ISNUMBER(SEARCH(AL$1,$D144)),"T","")</f>
        <v/>
      </c>
      <c r="AM144" t="str">
        <f>IF(ISNUMBER(SEARCH(AM$1,$D144)),"T","")</f>
        <v/>
      </c>
      <c r="AN144" t="str">
        <f>IF(ISNUMBER(SEARCH(AN$1,$D144)),"T","")</f>
        <v/>
      </c>
      <c r="AO144" t="str">
        <f>IF(ISNUMBER(SEARCH(AO$1,$D144)),"T","")</f>
        <v/>
      </c>
      <c r="AP144" t="str">
        <f>IF(ISNUMBER(SEARCH(AP$1,$D144)),"T","")</f>
        <v/>
      </c>
      <c r="AQ144" t="str">
        <f>IF(ISNUMBER(SEARCH(AQ$1,$D144)),"T","")</f>
        <v/>
      </c>
      <c r="AR144" t="str">
        <f>IF(ISNUMBER(SEARCH(AR$1,$D144)),"T","")</f>
        <v/>
      </c>
      <c r="AS144" t="str">
        <f>IF(ISNUMBER(SEARCH(AS$1,$D144)),"T","")</f>
        <v/>
      </c>
      <c r="AT144" t="str">
        <f>IF(ISNUMBER(SEARCH(AT$1,$D144)),"T","")</f>
        <v/>
      </c>
      <c r="AU144" t="str">
        <f>IF(ISNUMBER(SEARCH(AU$1,$D144)),"T","")</f>
        <v>T</v>
      </c>
      <c r="AV144" t="str">
        <f>IF(ISNUMBER(SEARCH(AV$1,$D144)),"T","")</f>
        <v/>
      </c>
    </row>
    <row r="145" spans="1:48">
      <c r="A145">
        <v>143</v>
      </c>
      <c r="B145" t="s">
        <v>431</v>
      </c>
      <c r="C145" t="s">
        <v>432</v>
      </c>
      <c r="D145" t="s">
        <v>64</v>
      </c>
      <c r="E145">
        <v>1</v>
      </c>
      <c r="F145">
        <v>160</v>
      </c>
      <c r="G145">
        <v>110</v>
      </c>
      <c r="H145">
        <v>65</v>
      </c>
      <c r="I145">
        <v>65</v>
      </c>
      <c r="J145">
        <v>110</v>
      </c>
      <c r="K145">
        <v>30</v>
      </c>
      <c r="L145">
        <f t="shared" si="28"/>
        <v>110</v>
      </c>
      <c r="M145">
        <f t="shared" si="29"/>
        <v>65</v>
      </c>
      <c r="N145" s="3">
        <f t="shared" si="30"/>
        <v>235.5</v>
      </c>
      <c r="O145" s="3">
        <f t="shared" si="31"/>
        <v>130.5</v>
      </c>
      <c r="P145" s="3">
        <f t="shared" si="32"/>
        <v>85.5</v>
      </c>
      <c r="Q145" s="3">
        <f t="shared" si="33"/>
        <v>20135.25</v>
      </c>
      <c r="R145" s="3">
        <f t="shared" si="34"/>
        <v>20135.25</v>
      </c>
      <c r="S145" s="3">
        <f t="shared" si="35"/>
        <v>30732.75</v>
      </c>
      <c r="T145" s="3">
        <v>449.047686221934</v>
      </c>
      <c r="U145" s="3">
        <f t="shared" si="36"/>
        <v>449.047686221934</v>
      </c>
      <c r="V145" s="4">
        <f t="shared" si="37"/>
        <v>58600.7230519624</v>
      </c>
      <c r="W145" s="6">
        <f>Q145/(constants!$B$1*constants!$B$2*(110/250)*AVERAGE(0.8,1)*1.5)</f>
        <v>3.08495589867621</v>
      </c>
      <c r="X145" s="7">
        <v>0.043204655119826</v>
      </c>
      <c r="Y145" s="3">
        <f t="shared" si="38"/>
        <v>408.224952270382</v>
      </c>
      <c r="Z145" s="5">
        <v>1.1</v>
      </c>
      <c r="AA145" s="5">
        <v>1</v>
      </c>
      <c r="AB145" s="3">
        <f t="shared" si="39"/>
        <v>449.04744749742</v>
      </c>
      <c r="AC145" t="str">
        <f t="shared" si="40"/>
        <v>https://wiki.52poke.com/wiki/卡比兽</v>
      </c>
      <c r="AD145" s="2">
        <f t="shared" si="41"/>
        <v>5.6989393376895e-8</v>
      </c>
      <c r="AE145" t="str">
        <f>IF(ISNUMBER(SEARCH(AE$1,$D145)),"T","")</f>
        <v>T</v>
      </c>
      <c r="AF145" t="str">
        <f>IF(ISNUMBER(SEARCH(AF$1,$D145)),"T","")</f>
        <v/>
      </c>
      <c r="AG145" t="str">
        <f>IF(ISNUMBER(SEARCH(AG$1,$D145)),"T","")</f>
        <v/>
      </c>
      <c r="AH145" t="str">
        <f>IF(ISNUMBER(SEARCH(AH$1,$D145)),"T","")</f>
        <v/>
      </c>
      <c r="AI145" t="str">
        <f>IF(ISNUMBER(SEARCH(AI$1,$D145)),"T","")</f>
        <v/>
      </c>
      <c r="AJ145" t="str">
        <f>IF(ISNUMBER(SEARCH(AJ$1,$D145)),"T","")</f>
        <v/>
      </c>
      <c r="AK145" t="str">
        <f>IF(ISNUMBER(SEARCH(AK$1,$D145)),"T","")</f>
        <v/>
      </c>
      <c r="AL145" t="str">
        <f>IF(ISNUMBER(SEARCH(AL$1,$D145)),"T","")</f>
        <v/>
      </c>
      <c r="AM145" t="str">
        <f>IF(ISNUMBER(SEARCH(AM$1,$D145)),"T","")</f>
        <v/>
      </c>
      <c r="AN145" t="str">
        <f>IF(ISNUMBER(SEARCH(AN$1,$D145)),"T","")</f>
        <v/>
      </c>
      <c r="AO145" t="str">
        <f>IF(ISNUMBER(SEARCH(AO$1,$D145)),"T","")</f>
        <v/>
      </c>
      <c r="AP145" t="str">
        <f>IF(ISNUMBER(SEARCH(AP$1,$D145)),"T","")</f>
        <v/>
      </c>
      <c r="AQ145" t="str">
        <f>IF(ISNUMBER(SEARCH(AQ$1,$D145)),"T","")</f>
        <v/>
      </c>
      <c r="AR145" t="str">
        <f>IF(ISNUMBER(SEARCH(AR$1,$D145)),"T","")</f>
        <v/>
      </c>
      <c r="AS145" t="str">
        <f>IF(ISNUMBER(SEARCH(AS$1,$D145)),"T","")</f>
        <v/>
      </c>
      <c r="AT145" t="str">
        <f>IF(ISNUMBER(SEARCH(AT$1,$D145)),"T","")</f>
        <v/>
      </c>
      <c r="AU145" t="str">
        <f>IF(ISNUMBER(SEARCH(AU$1,$D145)),"T","")</f>
        <v/>
      </c>
      <c r="AV145" t="str">
        <f>IF(ISNUMBER(SEARCH(AV$1,$D145)),"T","")</f>
        <v/>
      </c>
    </row>
    <row r="146" spans="1:48">
      <c r="A146">
        <v>1019</v>
      </c>
      <c r="B146" t="s">
        <v>433</v>
      </c>
      <c r="C146" t="s">
        <v>434</v>
      </c>
      <c r="D146" t="s">
        <v>435</v>
      </c>
      <c r="E146">
        <v>9</v>
      </c>
      <c r="F146">
        <v>106</v>
      </c>
      <c r="G146">
        <v>80</v>
      </c>
      <c r="H146">
        <v>110</v>
      </c>
      <c r="I146">
        <v>120</v>
      </c>
      <c r="J146">
        <v>80</v>
      </c>
      <c r="K146">
        <v>44</v>
      </c>
      <c r="L146">
        <f t="shared" si="28"/>
        <v>120</v>
      </c>
      <c r="M146">
        <f t="shared" si="29"/>
        <v>80</v>
      </c>
      <c r="N146" s="3">
        <f t="shared" si="30"/>
        <v>181.5</v>
      </c>
      <c r="O146" s="3">
        <f t="shared" si="31"/>
        <v>140.5</v>
      </c>
      <c r="P146" s="3">
        <f t="shared" si="32"/>
        <v>100.5</v>
      </c>
      <c r="Q146" s="3">
        <f t="shared" si="33"/>
        <v>18240.75</v>
      </c>
      <c r="R146" s="3">
        <f t="shared" si="34"/>
        <v>23685.75</v>
      </c>
      <c r="S146" s="3">
        <f t="shared" si="35"/>
        <v>18240.75</v>
      </c>
      <c r="T146" s="3">
        <v>448.305833281677</v>
      </c>
      <c r="U146" s="3">
        <f t="shared" si="36"/>
        <v>448.305833281677</v>
      </c>
      <c r="V146" s="4">
        <f t="shared" si="37"/>
        <v>62986.9695760756</v>
      </c>
      <c r="W146" s="6">
        <f>Q146/(constants!$B$1*constants!$B$2*(110/250)*AVERAGE(0.8,1)*1.5)</f>
        <v>2.79469633149715</v>
      </c>
      <c r="X146" s="7">
        <v>0.10601929740323</v>
      </c>
      <c r="Y146" s="3">
        <f t="shared" si="38"/>
        <v>407.550545860503</v>
      </c>
      <c r="Z146" s="5">
        <v>1.1</v>
      </c>
      <c r="AA146" s="5">
        <v>1</v>
      </c>
      <c r="AB146" s="3">
        <f t="shared" si="39"/>
        <v>448.305600446554</v>
      </c>
      <c r="AC146" t="str">
        <f t="shared" si="40"/>
        <v>https://wiki.52poke.com/wiki/蜜集大蛇</v>
      </c>
      <c r="AD146" s="2">
        <f t="shared" si="41"/>
        <v>5.42121945688528e-8</v>
      </c>
      <c r="AE146" t="str">
        <f>IF(ISNUMBER(SEARCH(AE$1,$D146)),"T","")</f>
        <v/>
      </c>
      <c r="AF146" t="str">
        <f>IF(ISNUMBER(SEARCH(AF$1,$D146)),"T","")</f>
        <v/>
      </c>
      <c r="AG146" t="str">
        <f>IF(ISNUMBER(SEARCH(AG$1,$D146)),"T","")</f>
        <v/>
      </c>
      <c r="AH146" t="str">
        <f>IF(ISNUMBER(SEARCH(AH$1,$D146)),"T","")</f>
        <v>T</v>
      </c>
      <c r="AI146" t="str">
        <f>IF(ISNUMBER(SEARCH(AI$1,$D146)),"T","")</f>
        <v/>
      </c>
      <c r="AJ146" t="str">
        <f>IF(ISNUMBER(SEARCH(AJ$1,$D146)),"T","")</f>
        <v/>
      </c>
      <c r="AK146" t="str">
        <f>IF(ISNUMBER(SEARCH(AK$1,$D146)),"T","")</f>
        <v/>
      </c>
      <c r="AL146" t="str">
        <f>IF(ISNUMBER(SEARCH(AL$1,$D146)),"T","")</f>
        <v/>
      </c>
      <c r="AM146" t="str">
        <f>IF(ISNUMBER(SEARCH(AM$1,$D146)),"T","")</f>
        <v/>
      </c>
      <c r="AN146" t="str">
        <f>IF(ISNUMBER(SEARCH(AN$1,$D146)),"T","")</f>
        <v/>
      </c>
      <c r="AO146" t="str">
        <f>IF(ISNUMBER(SEARCH(AO$1,$D146)),"T","")</f>
        <v/>
      </c>
      <c r="AP146" t="str">
        <f>IF(ISNUMBER(SEARCH(AP$1,$D146)),"T","")</f>
        <v/>
      </c>
      <c r="AQ146" t="str">
        <f>IF(ISNUMBER(SEARCH(AQ$1,$D146)),"T","")</f>
        <v/>
      </c>
      <c r="AR146" t="str">
        <f>IF(ISNUMBER(SEARCH(AR$1,$D146)),"T","")</f>
        <v/>
      </c>
      <c r="AS146" t="str">
        <f>IF(ISNUMBER(SEARCH(AS$1,$D146)),"T","")</f>
        <v>T</v>
      </c>
      <c r="AT146" t="str">
        <f>IF(ISNUMBER(SEARCH(AT$1,$D146)),"T","")</f>
        <v/>
      </c>
      <c r="AU146" t="str">
        <f>IF(ISNUMBER(SEARCH(AU$1,$D146)),"T","")</f>
        <v/>
      </c>
      <c r="AV146" t="str">
        <f>IF(ISNUMBER(SEARCH(AV$1,$D146)),"T","")</f>
        <v/>
      </c>
    </row>
    <row r="147" spans="1:48">
      <c r="A147">
        <v>297</v>
      </c>
      <c r="B147" t="s">
        <v>436</v>
      </c>
      <c r="C147" t="s">
        <v>437</v>
      </c>
      <c r="D147" t="s">
        <v>102</v>
      </c>
      <c r="E147">
        <v>3</v>
      </c>
      <c r="F147">
        <v>144</v>
      </c>
      <c r="G147">
        <v>120</v>
      </c>
      <c r="H147">
        <v>60</v>
      </c>
      <c r="I147">
        <v>40</v>
      </c>
      <c r="J147">
        <v>60</v>
      </c>
      <c r="K147">
        <v>50</v>
      </c>
      <c r="L147">
        <f t="shared" si="28"/>
        <v>120</v>
      </c>
      <c r="M147">
        <f t="shared" si="29"/>
        <v>60</v>
      </c>
      <c r="N147" s="3">
        <f t="shared" si="30"/>
        <v>219.5</v>
      </c>
      <c r="O147" s="3">
        <f t="shared" si="31"/>
        <v>140.5</v>
      </c>
      <c r="P147" s="3">
        <f t="shared" si="32"/>
        <v>80.5</v>
      </c>
      <c r="Q147" s="3">
        <f t="shared" si="33"/>
        <v>17669.75</v>
      </c>
      <c r="R147" s="3">
        <f t="shared" si="34"/>
        <v>17669.75</v>
      </c>
      <c r="S147" s="3">
        <f t="shared" si="35"/>
        <v>17669.75</v>
      </c>
      <c r="T147" s="3">
        <v>445.24008591754</v>
      </c>
      <c r="U147" s="3">
        <f t="shared" si="36"/>
        <v>445.24008591754</v>
      </c>
      <c r="V147" s="4">
        <f t="shared" si="37"/>
        <v>62556.2320714144</v>
      </c>
      <c r="W147" s="6">
        <f>Q147/(constants!$B$1*constants!$B$2*(110/250)*AVERAGE(0.8,1)*1.5)</f>
        <v>2.70721245033629</v>
      </c>
      <c r="X147" s="7">
        <v>0.173666620326786</v>
      </c>
      <c r="Y147" s="3">
        <f t="shared" si="38"/>
        <v>404.763509428163</v>
      </c>
      <c r="Z147" s="5">
        <v>1.1</v>
      </c>
      <c r="AA147" s="5">
        <v>1</v>
      </c>
      <c r="AB147" s="3">
        <f t="shared" si="39"/>
        <v>445.239860370979</v>
      </c>
      <c r="AC147" t="str">
        <f t="shared" si="40"/>
        <v>https://wiki.52poke.com/wiki/铁掌力士</v>
      </c>
      <c r="AD147" s="2">
        <f t="shared" si="41"/>
        <v>5.08712510817391e-8</v>
      </c>
      <c r="AE147" t="str">
        <f>IF(ISNUMBER(SEARCH(AE$1,$D147)),"T","")</f>
        <v/>
      </c>
      <c r="AF147" t="str">
        <f>IF(ISNUMBER(SEARCH(AF$1,$D147)),"T","")</f>
        <v/>
      </c>
      <c r="AG147" t="str">
        <f>IF(ISNUMBER(SEARCH(AG$1,$D147)),"T","")</f>
        <v/>
      </c>
      <c r="AH147" t="str">
        <f>IF(ISNUMBER(SEARCH(AH$1,$D147)),"T","")</f>
        <v/>
      </c>
      <c r="AI147" t="str">
        <f>IF(ISNUMBER(SEARCH(AI$1,$D147)),"T","")</f>
        <v/>
      </c>
      <c r="AJ147" t="str">
        <f>IF(ISNUMBER(SEARCH(AJ$1,$D147)),"T","")</f>
        <v/>
      </c>
      <c r="AK147" t="str">
        <f>IF(ISNUMBER(SEARCH(AK$1,$D147)),"T","")</f>
        <v>T</v>
      </c>
      <c r="AL147" t="str">
        <f>IF(ISNUMBER(SEARCH(AL$1,$D147)),"T","")</f>
        <v/>
      </c>
      <c r="AM147" t="str">
        <f>IF(ISNUMBER(SEARCH(AM$1,$D147)),"T","")</f>
        <v/>
      </c>
      <c r="AN147" t="str">
        <f>IF(ISNUMBER(SEARCH(AN$1,$D147)),"T","")</f>
        <v/>
      </c>
      <c r="AO147" t="str">
        <f>IF(ISNUMBER(SEARCH(AO$1,$D147)),"T","")</f>
        <v/>
      </c>
      <c r="AP147" t="str">
        <f>IF(ISNUMBER(SEARCH(AP$1,$D147)),"T","")</f>
        <v/>
      </c>
      <c r="AQ147" t="str">
        <f>IF(ISNUMBER(SEARCH(AQ$1,$D147)),"T","")</f>
        <v/>
      </c>
      <c r="AR147" t="str">
        <f>IF(ISNUMBER(SEARCH(AR$1,$D147)),"T","")</f>
        <v/>
      </c>
      <c r="AS147" t="str">
        <f>IF(ISNUMBER(SEARCH(AS$1,$D147)),"T","")</f>
        <v/>
      </c>
      <c r="AT147" t="str">
        <f>IF(ISNUMBER(SEARCH(AT$1,$D147)),"T","")</f>
        <v/>
      </c>
      <c r="AU147" t="str">
        <f>IF(ISNUMBER(SEARCH(AU$1,$D147)),"T","")</f>
        <v/>
      </c>
      <c r="AV147" t="str">
        <f>IF(ISNUMBER(SEARCH(AV$1,$D147)),"T","")</f>
        <v/>
      </c>
    </row>
    <row r="148" spans="1:48">
      <c r="A148">
        <v>914</v>
      </c>
      <c r="B148" t="s">
        <v>438</v>
      </c>
      <c r="C148" t="s">
        <v>439</v>
      </c>
      <c r="D148" t="s">
        <v>145</v>
      </c>
      <c r="E148">
        <v>9</v>
      </c>
      <c r="F148">
        <v>85</v>
      </c>
      <c r="G148">
        <v>120</v>
      </c>
      <c r="H148">
        <v>80</v>
      </c>
      <c r="I148">
        <v>85</v>
      </c>
      <c r="J148">
        <v>75</v>
      </c>
      <c r="K148">
        <v>85</v>
      </c>
      <c r="L148">
        <f t="shared" si="28"/>
        <v>120</v>
      </c>
      <c r="M148">
        <f t="shared" si="29"/>
        <v>75</v>
      </c>
      <c r="N148" s="3">
        <f t="shared" si="30"/>
        <v>160.5</v>
      </c>
      <c r="O148" s="3">
        <f t="shared" si="31"/>
        <v>140.5</v>
      </c>
      <c r="P148" s="3">
        <f t="shared" si="32"/>
        <v>95.5</v>
      </c>
      <c r="Q148" s="3">
        <f t="shared" si="33"/>
        <v>15327.75</v>
      </c>
      <c r="R148" s="3">
        <f t="shared" si="34"/>
        <v>16130.25</v>
      </c>
      <c r="S148" s="3">
        <f t="shared" si="35"/>
        <v>15327.75</v>
      </c>
      <c r="T148" s="3">
        <v>444.280043523878</v>
      </c>
      <c r="U148" s="3">
        <f t="shared" si="36"/>
        <v>444.280043523878</v>
      </c>
      <c r="V148" s="4">
        <f t="shared" si="37"/>
        <v>62421.3461151049</v>
      </c>
      <c r="W148" s="6">
        <f>Q148/(constants!$B$1*constants!$B$2*(110/250)*AVERAGE(0.8,1)*1.5)</f>
        <v>2.34839064704606</v>
      </c>
      <c r="X148" s="7">
        <v>0.5262767607308</v>
      </c>
      <c r="Y148" s="3">
        <f t="shared" si="38"/>
        <v>403.890770792649</v>
      </c>
      <c r="Z148" s="5">
        <v>1.1</v>
      </c>
      <c r="AA148" s="5">
        <v>1</v>
      </c>
      <c r="AB148" s="3">
        <f t="shared" si="39"/>
        <v>444.279847871914</v>
      </c>
      <c r="AC148" t="str">
        <f t="shared" si="40"/>
        <v>https://wiki.52poke.com/wiki/狂欢浪舞鸭</v>
      </c>
      <c r="AD148" s="2">
        <f t="shared" si="41"/>
        <v>3.82796910249896e-8</v>
      </c>
      <c r="AE148" t="str">
        <f>IF(ISNUMBER(SEARCH(AE$1,$D148)),"T","")</f>
        <v/>
      </c>
      <c r="AF148" t="str">
        <f>IF(ISNUMBER(SEARCH(AF$1,$D148)),"T","")</f>
        <v/>
      </c>
      <c r="AG148" t="str">
        <f>IF(ISNUMBER(SEARCH(AG$1,$D148)),"T","")</f>
        <v>T</v>
      </c>
      <c r="AH148" t="str">
        <f>IF(ISNUMBER(SEARCH(AH$1,$D148)),"T","")</f>
        <v/>
      </c>
      <c r="AI148" t="str">
        <f>IF(ISNUMBER(SEARCH(AI$1,$D148)),"T","")</f>
        <v/>
      </c>
      <c r="AJ148" t="str">
        <f>IF(ISNUMBER(SEARCH(AJ$1,$D148)),"T","")</f>
        <v/>
      </c>
      <c r="AK148" t="str">
        <f>IF(ISNUMBER(SEARCH(AK$1,$D148)),"T","")</f>
        <v>T</v>
      </c>
      <c r="AL148" t="str">
        <f>IF(ISNUMBER(SEARCH(AL$1,$D148)),"T","")</f>
        <v/>
      </c>
      <c r="AM148" t="str">
        <f>IF(ISNUMBER(SEARCH(AM$1,$D148)),"T","")</f>
        <v/>
      </c>
      <c r="AN148" t="str">
        <f>IF(ISNUMBER(SEARCH(AN$1,$D148)),"T","")</f>
        <v/>
      </c>
      <c r="AO148" t="str">
        <f>IF(ISNUMBER(SEARCH(AO$1,$D148)),"T","")</f>
        <v/>
      </c>
      <c r="AP148" t="str">
        <f>IF(ISNUMBER(SEARCH(AP$1,$D148)),"T","")</f>
        <v/>
      </c>
      <c r="AQ148" t="str">
        <f>IF(ISNUMBER(SEARCH(AQ$1,$D148)),"T","")</f>
        <v/>
      </c>
      <c r="AR148" t="str">
        <f>IF(ISNUMBER(SEARCH(AR$1,$D148)),"T","")</f>
        <v/>
      </c>
      <c r="AS148" t="str">
        <f>IF(ISNUMBER(SEARCH(AS$1,$D148)),"T","")</f>
        <v/>
      </c>
      <c r="AT148" t="str">
        <f>IF(ISNUMBER(SEARCH(AT$1,$D148)),"T","")</f>
        <v/>
      </c>
      <c r="AU148" t="str">
        <f>IF(ISNUMBER(SEARCH(AU$1,$D148)),"T","")</f>
        <v/>
      </c>
      <c r="AV148" t="str">
        <f>IF(ISNUMBER(SEARCH(AV$1,$D148)),"T","")</f>
        <v/>
      </c>
    </row>
    <row r="149" spans="1:48">
      <c r="A149">
        <v>379</v>
      </c>
      <c r="B149" t="s">
        <v>440</v>
      </c>
      <c r="C149" t="s">
        <v>441</v>
      </c>
      <c r="D149" t="s">
        <v>266</v>
      </c>
      <c r="E149">
        <v>3</v>
      </c>
      <c r="F149">
        <v>80</v>
      </c>
      <c r="G149">
        <v>75</v>
      </c>
      <c r="H149">
        <v>150</v>
      </c>
      <c r="I149">
        <v>75</v>
      </c>
      <c r="J149">
        <v>150</v>
      </c>
      <c r="K149">
        <v>50</v>
      </c>
      <c r="L149">
        <f t="shared" si="28"/>
        <v>75</v>
      </c>
      <c r="M149">
        <f t="shared" si="29"/>
        <v>150</v>
      </c>
      <c r="N149" s="3">
        <f t="shared" si="30"/>
        <v>155.5</v>
      </c>
      <c r="O149" s="3">
        <f t="shared" si="31"/>
        <v>95.5</v>
      </c>
      <c r="P149" s="3">
        <f t="shared" si="32"/>
        <v>170.5</v>
      </c>
      <c r="Q149" s="3">
        <f t="shared" si="33"/>
        <v>26512.75</v>
      </c>
      <c r="R149" s="3">
        <f t="shared" si="34"/>
        <v>26512.75</v>
      </c>
      <c r="S149" s="3">
        <f t="shared" si="35"/>
        <v>26512.75</v>
      </c>
      <c r="T149" s="3">
        <v>444.120864291554</v>
      </c>
      <c r="U149" s="3">
        <f t="shared" si="36"/>
        <v>444.120864291554</v>
      </c>
      <c r="V149" s="4">
        <f t="shared" si="37"/>
        <v>42413.5425398434</v>
      </c>
      <c r="W149" s="6">
        <f>Q149/(constants!$B$1*constants!$B$2*(110/250)*AVERAGE(0.8,1)*1.5)</f>
        <v>4.0620635205735</v>
      </c>
      <c r="X149" s="7">
        <v>0.165643611838552</v>
      </c>
      <c r="Y149" s="3">
        <f t="shared" si="38"/>
        <v>403.746031145351</v>
      </c>
      <c r="Z149" s="5">
        <v>1.1</v>
      </c>
      <c r="AA149" s="5">
        <v>1</v>
      </c>
      <c r="AB149" s="3">
        <f t="shared" si="39"/>
        <v>444.120634259886</v>
      </c>
      <c r="AC149" t="str">
        <f t="shared" si="40"/>
        <v>https://wiki.52poke.com/wiki/雷吉斯奇鲁</v>
      </c>
      <c r="AD149" s="2">
        <f t="shared" si="41"/>
        <v>5.2914568215827e-8</v>
      </c>
      <c r="AE149" t="str">
        <f>IF(ISNUMBER(SEARCH(AE$1,$D149)),"T","")</f>
        <v/>
      </c>
      <c r="AF149" t="str">
        <f>IF(ISNUMBER(SEARCH(AF$1,$D149)),"T","")</f>
        <v/>
      </c>
      <c r="AG149" t="str">
        <f>IF(ISNUMBER(SEARCH(AG$1,$D149)),"T","")</f>
        <v/>
      </c>
      <c r="AH149" t="str">
        <f>IF(ISNUMBER(SEARCH(AH$1,$D149)),"T","")</f>
        <v/>
      </c>
      <c r="AI149" t="str">
        <f>IF(ISNUMBER(SEARCH(AI$1,$D149)),"T","")</f>
        <v/>
      </c>
      <c r="AJ149" t="str">
        <f>IF(ISNUMBER(SEARCH(AJ$1,$D149)),"T","")</f>
        <v/>
      </c>
      <c r="AK149" t="str">
        <f>IF(ISNUMBER(SEARCH(AK$1,$D149)),"T","")</f>
        <v/>
      </c>
      <c r="AL149" t="str">
        <f>IF(ISNUMBER(SEARCH(AL$1,$D149)),"T","")</f>
        <v/>
      </c>
      <c r="AM149" t="str">
        <f>IF(ISNUMBER(SEARCH(AM$1,$D149)),"T","")</f>
        <v/>
      </c>
      <c r="AN149" t="str">
        <f>IF(ISNUMBER(SEARCH(AN$1,$D149)),"T","")</f>
        <v/>
      </c>
      <c r="AO149" t="str">
        <f>IF(ISNUMBER(SEARCH(AO$1,$D149)),"T","")</f>
        <v/>
      </c>
      <c r="AP149" t="str">
        <f>IF(ISNUMBER(SEARCH(AP$1,$D149)),"T","")</f>
        <v/>
      </c>
      <c r="AQ149" t="str">
        <f>IF(ISNUMBER(SEARCH(AQ$1,$D149)),"T","")</f>
        <v/>
      </c>
      <c r="AR149" t="str">
        <f>IF(ISNUMBER(SEARCH(AR$1,$D149)),"T","")</f>
        <v/>
      </c>
      <c r="AS149" t="str">
        <f>IF(ISNUMBER(SEARCH(AS$1,$D149)),"T","")</f>
        <v/>
      </c>
      <c r="AT149" t="str">
        <f>IF(ISNUMBER(SEARCH(AT$1,$D149)),"T","")</f>
        <v/>
      </c>
      <c r="AU149" t="str">
        <f>IF(ISNUMBER(SEARCH(AU$1,$D149)),"T","")</f>
        <v>T</v>
      </c>
      <c r="AV149" t="str">
        <f>IF(ISNUMBER(SEARCH(AV$1,$D149)),"T","")</f>
        <v/>
      </c>
    </row>
    <row r="150" spans="1:48">
      <c r="A150">
        <v>461</v>
      </c>
      <c r="B150" t="s">
        <v>442</v>
      </c>
      <c r="C150" t="s">
        <v>443</v>
      </c>
      <c r="D150" t="s">
        <v>365</v>
      </c>
      <c r="E150">
        <v>4</v>
      </c>
      <c r="F150">
        <v>70</v>
      </c>
      <c r="G150">
        <v>120</v>
      </c>
      <c r="H150">
        <v>65</v>
      </c>
      <c r="I150">
        <v>45</v>
      </c>
      <c r="J150">
        <v>85</v>
      </c>
      <c r="K150">
        <v>125</v>
      </c>
      <c r="L150">
        <f t="shared" si="28"/>
        <v>120</v>
      </c>
      <c r="M150">
        <f t="shared" si="29"/>
        <v>65</v>
      </c>
      <c r="N150" s="3">
        <f t="shared" si="30"/>
        <v>145.5</v>
      </c>
      <c r="O150" s="3">
        <f t="shared" si="31"/>
        <v>140.5</v>
      </c>
      <c r="P150" s="3">
        <f t="shared" si="32"/>
        <v>85.5</v>
      </c>
      <c r="Q150" s="3">
        <f t="shared" si="33"/>
        <v>12440.25</v>
      </c>
      <c r="R150" s="3">
        <f t="shared" si="34"/>
        <v>12440.25</v>
      </c>
      <c r="S150" s="3">
        <f t="shared" si="35"/>
        <v>15350.25</v>
      </c>
      <c r="T150" s="3">
        <v>441.251241214059</v>
      </c>
      <c r="U150" s="3">
        <f t="shared" si="36"/>
        <v>441.251241214059</v>
      </c>
      <c r="V150" s="4">
        <f t="shared" si="37"/>
        <v>61995.7993905753</v>
      </c>
      <c r="W150" s="6">
        <f>Q150/(constants!$B$1*constants!$B$2*(110/250)*AVERAGE(0.8,1)*1.5)</f>
        <v>1.90599186096555</v>
      </c>
      <c r="X150" s="7">
        <v>0.949078229100818</v>
      </c>
      <c r="Y150" s="3">
        <f t="shared" si="38"/>
        <v>401.137347654325</v>
      </c>
      <c r="Z150" s="5">
        <v>1.1</v>
      </c>
      <c r="AA150" s="5">
        <v>1</v>
      </c>
      <c r="AB150" s="3">
        <f t="shared" si="39"/>
        <v>441.251082419758</v>
      </c>
      <c r="AC150" t="str">
        <f t="shared" si="40"/>
        <v>https://wiki.52poke.com/wiki/玛狃拉</v>
      </c>
      <c r="AD150" s="2">
        <f t="shared" si="41"/>
        <v>2.52156301025608e-8</v>
      </c>
      <c r="AE150" t="str">
        <f>IF(ISNUMBER(SEARCH(AE$1,$D150)),"T","")</f>
        <v/>
      </c>
      <c r="AF150" t="str">
        <f>IF(ISNUMBER(SEARCH(AF$1,$D150)),"T","")</f>
        <v/>
      </c>
      <c r="AG150" t="str">
        <f>IF(ISNUMBER(SEARCH(AG$1,$D150)),"T","")</f>
        <v/>
      </c>
      <c r="AH150" t="str">
        <f>IF(ISNUMBER(SEARCH(AH$1,$D150)),"T","")</f>
        <v/>
      </c>
      <c r="AI150" t="str">
        <f>IF(ISNUMBER(SEARCH(AI$1,$D150)),"T","")</f>
        <v/>
      </c>
      <c r="AJ150" t="str">
        <f>IF(ISNUMBER(SEARCH(AJ$1,$D150)),"T","")</f>
        <v>T</v>
      </c>
      <c r="AK150" t="str">
        <f>IF(ISNUMBER(SEARCH(AK$1,$D150)),"T","")</f>
        <v/>
      </c>
      <c r="AL150" t="str">
        <f>IF(ISNUMBER(SEARCH(AL$1,$D150)),"T","")</f>
        <v/>
      </c>
      <c r="AM150" t="str">
        <f>IF(ISNUMBER(SEARCH(AM$1,$D150)),"T","")</f>
        <v/>
      </c>
      <c r="AN150" t="str">
        <f>IF(ISNUMBER(SEARCH(AN$1,$D150)),"T","")</f>
        <v/>
      </c>
      <c r="AO150" t="str">
        <f>IF(ISNUMBER(SEARCH(AO$1,$D150)),"T","")</f>
        <v/>
      </c>
      <c r="AP150" t="str">
        <f>IF(ISNUMBER(SEARCH(AP$1,$D150)),"T","")</f>
        <v/>
      </c>
      <c r="AQ150" t="str">
        <f>IF(ISNUMBER(SEARCH(AQ$1,$D150)),"T","")</f>
        <v/>
      </c>
      <c r="AR150" t="str">
        <f>IF(ISNUMBER(SEARCH(AR$1,$D150)),"T","")</f>
        <v/>
      </c>
      <c r="AS150" t="str">
        <f>IF(ISNUMBER(SEARCH(AS$1,$D150)),"T","")</f>
        <v/>
      </c>
      <c r="AT150" t="str">
        <f>IF(ISNUMBER(SEARCH(AT$1,$D150)),"T","")</f>
        <v>T</v>
      </c>
      <c r="AU150" t="str">
        <f>IF(ISNUMBER(SEARCH(AU$1,$D150)),"T","")</f>
        <v/>
      </c>
      <c r="AV150" t="str">
        <f>IF(ISNUMBER(SEARCH(AV$1,$D150)),"T","")</f>
        <v/>
      </c>
    </row>
    <row r="151" spans="1:48">
      <c r="A151">
        <v>6</v>
      </c>
      <c r="B151" t="s">
        <v>444</v>
      </c>
      <c r="C151" t="s">
        <v>445</v>
      </c>
      <c r="D151" t="s">
        <v>105</v>
      </c>
      <c r="E151">
        <v>1</v>
      </c>
      <c r="F151">
        <v>78</v>
      </c>
      <c r="G151">
        <v>84</v>
      </c>
      <c r="H151">
        <v>78</v>
      </c>
      <c r="I151">
        <v>109</v>
      </c>
      <c r="J151">
        <v>85</v>
      </c>
      <c r="K151">
        <v>100</v>
      </c>
      <c r="L151">
        <f t="shared" si="28"/>
        <v>109</v>
      </c>
      <c r="M151">
        <f t="shared" si="29"/>
        <v>78</v>
      </c>
      <c r="N151" s="3">
        <f t="shared" si="30"/>
        <v>153.5</v>
      </c>
      <c r="O151" s="3">
        <f t="shared" si="31"/>
        <v>129.5</v>
      </c>
      <c r="P151" s="3">
        <f t="shared" si="32"/>
        <v>98.5</v>
      </c>
      <c r="Q151" s="3">
        <f t="shared" si="33"/>
        <v>15119.75</v>
      </c>
      <c r="R151" s="3">
        <f t="shared" si="34"/>
        <v>15119.75</v>
      </c>
      <c r="S151" s="3">
        <f t="shared" si="35"/>
        <v>16194.25</v>
      </c>
      <c r="T151" s="3">
        <v>440.7237095882</v>
      </c>
      <c r="U151" s="3">
        <f t="shared" si="36"/>
        <v>440.7237095882</v>
      </c>
      <c r="V151" s="4">
        <f t="shared" si="37"/>
        <v>57073.7203916719</v>
      </c>
      <c r="W151" s="6">
        <f>Q151/(constants!$B$1*constants!$B$2*(110/250)*AVERAGE(0.8,1)*1.5)</f>
        <v>2.31652261327818</v>
      </c>
      <c r="X151" s="7">
        <v>0.777359673147542</v>
      </c>
      <c r="Y151" s="3">
        <f t="shared" si="38"/>
        <v>400.657756092132</v>
      </c>
      <c r="Z151" s="5">
        <v>1.1</v>
      </c>
      <c r="AA151" s="5">
        <v>1</v>
      </c>
      <c r="AB151" s="3">
        <f t="shared" si="39"/>
        <v>440.723531701345</v>
      </c>
      <c r="AC151" t="str">
        <f t="shared" si="40"/>
        <v>https://wiki.52poke.com/wiki/喷火龙</v>
      </c>
      <c r="AD151" s="2">
        <f t="shared" si="41"/>
        <v>3.164373326236e-8</v>
      </c>
      <c r="AE151" t="str">
        <f>IF(ISNUMBER(SEARCH(AE$1,$D151)),"T","")</f>
        <v/>
      </c>
      <c r="AF151" t="str">
        <f>IF(ISNUMBER(SEARCH(AF$1,$D151)),"T","")</f>
        <v>T</v>
      </c>
      <c r="AG151" t="str">
        <f>IF(ISNUMBER(SEARCH(AG$1,$D151)),"T","")</f>
        <v/>
      </c>
      <c r="AH151" t="str">
        <f>IF(ISNUMBER(SEARCH(AH$1,$D151)),"T","")</f>
        <v/>
      </c>
      <c r="AI151" t="str">
        <f>IF(ISNUMBER(SEARCH(AI$1,$D151)),"T","")</f>
        <v/>
      </c>
      <c r="AJ151" t="str">
        <f>IF(ISNUMBER(SEARCH(AJ$1,$D151)),"T","")</f>
        <v/>
      </c>
      <c r="AK151" t="str">
        <f>IF(ISNUMBER(SEARCH(AK$1,$D151)),"T","")</f>
        <v/>
      </c>
      <c r="AL151" t="str">
        <f>IF(ISNUMBER(SEARCH(AL$1,$D151)),"T","")</f>
        <v/>
      </c>
      <c r="AM151" t="str">
        <f>IF(ISNUMBER(SEARCH(AM$1,$D151)),"T","")</f>
        <v/>
      </c>
      <c r="AN151" t="str">
        <f>IF(ISNUMBER(SEARCH(AN$1,$D151)),"T","")</f>
        <v>T</v>
      </c>
      <c r="AO151" t="str">
        <f>IF(ISNUMBER(SEARCH(AO$1,$D151)),"T","")</f>
        <v/>
      </c>
      <c r="AP151" t="str">
        <f>IF(ISNUMBER(SEARCH(AP$1,$D151)),"T","")</f>
        <v/>
      </c>
      <c r="AQ151" t="str">
        <f>IF(ISNUMBER(SEARCH(AQ$1,$D151)),"T","")</f>
        <v/>
      </c>
      <c r="AR151" t="str">
        <f>IF(ISNUMBER(SEARCH(AR$1,$D151)),"T","")</f>
        <v/>
      </c>
      <c r="AS151" t="str">
        <f>IF(ISNUMBER(SEARCH(AS$1,$D151)),"T","")</f>
        <v/>
      </c>
      <c r="AT151" t="str">
        <f>IF(ISNUMBER(SEARCH(AT$1,$D151)),"T","")</f>
        <v/>
      </c>
      <c r="AU151" t="str">
        <f>IF(ISNUMBER(SEARCH(AU$1,$D151)),"T","")</f>
        <v/>
      </c>
      <c r="AV151" t="str">
        <f>IF(ISNUMBER(SEARCH(AV$1,$D151)),"T","")</f>
        <v/>
      </c>
    </row>
    <row r="152" spans="1:48">
      <c r="A152">
        <v>715</v>
      </c>
      <c r="B152" t="s">
        <v>446</v>
      </c>
      <c r="C152" t="s">
        <v>447</v>
      </c>
      <c r="D152" t="s">
        <v>448</v>
      </c>
      <c r="E152">
        <v>6</v>
      </c>
      <c r="F152">
        <v>85</v>
      </c>
      <c r="G152">
        <v>70</v>
      </c>
      <c r="H152">
        <v>80</v>
      </c>
      <c r="I152">
        <v>97</v>
      </c>
      <c r="J152">
        <v>80</v>
      </c>
      <c r="K152">
        <v>123</v>
      </c>
      <c r="L152">
        <f t="shared" si="28"/>
        <v>97</v>
      </c>
      <c r="M152">
        <f t="shared" si="29"/>
        <v>80</v>
      </c>
      <c r="N152" s="3">
        <f t="shared" si="30"/>
        <v>160.5</v>
      </c>
      <c r="O152" s="3">
        <f t="shared" si="31"/>
        <v>117.5</v>
      </c>
      <c r="P152" s="3">
        <f t="shared" si="32"/>
        <v>100.5</v>
      </c>
      <c r="Q152" s="3">
        <f t="shared" si="33"/>
        <v>16130.25</v>
      </c>
      <c r="R152" s="3">
        <f t="shared" si="34"/>
        <v>16130.25</v>
      </c>
      <c r="S152" s="3">
        <f t="shared" si="35"/>
        <v>16130.25</v>
      </c>
      <c r="T152" s="3">
        <v>440.610173331702</v>
      </c>
      <c r="U152" s="3">
        <f t="shared" si="36"/>
        <v>440.610173331702</v>
      </c>
      <c r="V152" s="4">
        <f t="shared" si="37"/>
        <v>51771.695366475</v>
      </c>
      <c r="W152" s="6">
        <f>Q152/(constants!$B$1*constants!$B$2*(110/250)*AVERAGE(0.8,1)*1.5)</f>
        <v>2.47134303694376</v>
      </c>
      <c r="X152" s="7">
        <v>0.937631826820231</v>
      </c>
      <c r="Y152" s="3">
        <f t="shared" si="38"/>
        <v>400.554546492269</v>
      </c>
      <c r="Z152" s="5">
        <v>1.1</v>
      </c>
      <c r="AA152" s="5">
        <v>1</v>
      </c>
      <c r="AB152" s="3">
        <f t="shared" si="39"/>
        <v>440.610001141496</v>
      </c>
      <c r="AC152" t="str">
        <f t="shared" si="40"/>
        <v>https://wiki.52poke.com/wiki/音波龙</v>
      </c>
      <c r="AD152" s="2">
        <f t="shared" si="41"/>
        <v>2.96494670231712e-8</v>
      </c>
      <c r="AE152" t="str">
        <f>IF(ISNUMBER(SEARCH(AE$1,$D152)),"T","")</f>
        <v/>
      </c>
      <c r="AF152" t="str">
        <f>IF(ISNUMBER(SEARCH(AF$1,$D152)),"T","")</f>
        <v/>
      </c>
      <c r="AG152" t="str">
        <f>IF(ISNUMBER(SEARCH(AG$1,$D152)),"T","")</f>
        <v/>
      </c>
      <c r="AH152" t="str">
        <f>IF(ISNUMBER(SEARCH(AH$1,$D152)),"T","")</f>
        <v/>
      </c>
      <c r="AI152" t="str">
        <f>IF(ISNUMBER(SEARCH(AI$1,$D152)),"T","")</f>
        <v/>
      </c>
      <c r="AJ152" t="str">
        <f>IF(ISNUMBER(SEARCH(AJ$1,$D152)),"T","")</f>
        <v/>
      </c>
      <c r="AK152" t="str">
        <f>IF(ISNUMBER(SEARCH(AK$1,$D152)),"T","")</f>
        <v/>
      </c>
      <c r="AL152" t="str">
        <f>IF(ISNUMBER(SEARCH(AL$1,$D152)),"T","")</f>
        <v/>
      </c>
      <c r="AM152" t="str">
        <f>IF(ISNUMBER(SEARCH(AM$1,$D152)),"T","")</f>
        <v/>
      </c>
      <c r="AN152" t="str">
        <f>IF(ISNUMBER(SEARCH(AN$1,$D152)),"T","")</f>
        <v>T</v>
      </c>
      <c r="AO152" t="str">
        <f>IF(ISNUMBER(SEARCH(AO$1,$D152)),"T","")</f>
        <v/>
      </c>
      <c r="AP152" t="str">
        <f>IF(ISNUMBER(SEARCH(AP$1,$D152)),"T","")</f>
        <v/>
      </c>
      <c r="AQ152" t="str">
        <f>IF(ISNUMBER(SEARCH(AQ$1,$D152)),"T","")</f>
        <v/>
      </c>
      <c r="AR152" t="str">
        <f>IF(ISNUMBER(SEARCH(AR$1,$D152)),"T","")</f>
        <v/>
      </c>
      <c r="AS152" t="str">
        <f>IF(ISNUMBER(SEARCH(AS$1,$D152)),"T","")</f>
        <v>T</v>
      </c>
      <c r="AT152" t="str">
        <f>IF(ISNUMBER(SEARCH(AT$1,$D152)),"T","")</f>
        <v/>
      </c>
      <c r="AU152" t="str">
        <f>IF(ISNUMBER(SEARCH(AU$1,$D152)),"T","")</f>
        <v/>
      </c>
      <c r="AV152" t="str">
        <f>IF(ISNUMBER(SEARCH(AV$1,$D152)),"T","")</f>
        <v/>
      </c>
    </row>
    <row r="153" spans="1:48">
      <c r="A153">
        <v>386</v>
      </c>
      <c r="B153" t="s">
        <v>449</v>
      </c>
      <c r="C153" t="s">
        <v>450</v>
      </c>
      <c r="D153" t="s">
        <v>61</v>
      </c>
      <c r="E153">
        <v>3</v>
      </c>
      <c r="F153">
        <v>50</v>
      </c>
      <c r="G153">
        <v>150</v>
      </c>
      <c r="H153">
        <v>50</v>
      </c>
      <c r="I153">
        <v>150</v>
      </c>
      <c r="J153">
        <v>50</v>
      </c>
      <c r="K153">
        <v>150</v>
      </c>
      <c r="L153">
        <f t="shared" si="28"/>
        <v>150</v>
      </c>
      <c r="M153">
        <f t="shared" si="29"/>
        <v>50</v>
      </c>
      <c r="N153" s="3">
        <f t="shared" si="30"/>
        <v>125.5</v>
      </c>
      <c r="O153" s="3">
        <f t="shared" si="31"/>
        <v>170.5</v>
      </c>
      <c r="P153" s="3">
        <f t="shared" si="32"/>
        <v>70.5</v>
      </c>
      <c r="Q153" s="3">
        <f t="shared" si="33"/>
        <v>8847.75</v>
      </c>
      <c r="R153" s="3">
        <f t="shared" si="34"/>
        <v>8847.75</v>
      </c>
      <c r="S153" s="3">
        <f t="shared" si="35"/>
        <v>8847.75</v>
      </c>
      <c r="T153" s="3">
        <v>440.427032590267</v>
      </c>
      <c r="U153" s="3">
        <f t="shared" si="36"/>
        <v>440.427032590267</v>
      </c>
      <c r="V153" s="4">
        <f t="shared" si="37"/>
        <v>75092.8090566405</v>
      </c>
      <c r="W153" s="6">
        <f>Q153/(constants!$B$1*constants!$B$2*(110/250)*AVERAGE(0.8,1)*1.5)</f>
        <v>1.35557882581604</v>
      </c>
      <c r="X153" s="7">
        <v>0.992738399125831</v>
      </c>
      <c r="Y153" s="3">
        <f t="shared" si="38"/>
        <v>400.388086852589</v>
      </c>
      <c r="Z153" s="5">
        <v>1.1</v>
      </c>
      <c r="AA153" s="5">
        <v>1</v>
      </c>
      <c r="AB153" s="3">
        <f t="shared" si="39"/>
        <v>440.426895537848</v>
      </c>
      <c r="AC153" t="str">
        <f t="shared" si="40"/>
        <v>https://wiki.52poke.com/wiki/代欧奇希斯</v>
      </c>
      <c r="AD153" s="2">
        <f t="shared" si="41"/>
        <v>1.87833656178636e-8</v>
      </c>
      <c r="AE153" t="str">
        <f>IF(ISNUMBER(SEARCH(AE$1,$D153)),"T","")</f>
        <v/>
      </c>
      <c r="AF153" t="str">
        <f>IF(ISNUMBER(SEARCH(AF$1,$D153)),"T","")</f>
        <v/>
      </c>
      <c r="AG153" t="str">
        <f>IF(ISNUMBER(SEARCH(AG$1,$D153)),"T","")</f>
        <v/>
      </c>
      <c r="AH153" t="str">
        <f>IF(ISNUMBER(SEARCH(AH$1,$D153)),"T","")</f>
        <v/>
      </c>
      <c r="AI153" t="str">
        <f>IF(ISNUMBER(SEARCH(AI$1,$D153)),"T","")</f>
        <v/>
      </c>
      <c r="AJ153" t="str">
        <f>IF(ISNUMBER(SEARCH(AJ$1,$D153)),"T","")</f>
        <v/>
      </c>
      <c r="AK153" t="str">
        <f>IF(ISNUMBER(SEARCH(AK$1,$D153)),"T","")</f>
        <v/>
      </c>
      <c r="AL153" t="str">
        <f>IF(ISNUMBER(SEARCH(AL$1,$D153)),"T","")</f>
        <v/>
      </c>
      <c r="AM153" t="str">
        <f>IF(ISNUMBER(SEARCH(AM$1,$D153)),"T","")</f>
        <v/>
      </c>
      <c r="AN153" t="str">
        <f>IF(ISNUMBER(SEARCH(AN$1,$D153)),"T","")</f>
        <v/>
      </c>
      <c r="AO153" t="str">
        <f>IF(ISNUMBER(SEARCH(AO$1,$D153)),"T","")</f>
        <v>T</v>
      </c>
      <c r="AP153" t="str">
        <f>IF(ISNUMBER(SEARCH(AP$1,$D153)),"T","")</f>
        <v/>
      </c>
      <c r="AQ153" t="str">
        <f>IF(ISNUMBER(SEARCH(AQ$1,$D153)),"T","")</f>
        <v/>
      </c>
      <c r="AR153" t="str">
        <f>IF(ISNUMBER(SEARCH(AR$1,$D153)),"T","")</f>
        <v/>
      </c>
      <c r="AS153" t="str">
        <f>IF(ISNUMBER(SEARCH(AS$1,$D153)),"T","")</f>
        <v/>
      </c>
      <c r="AT153" t="str">
        <f>IF(ISNUMBER(SEARCH(AT$1,$D153)),"T","")</f>
        <v/>
      </c>
      <c r="AU153" t="str">
        <f>IF(ISNUMBER(SEARCH(AU$1,$D153)),"T","")</f>
        <v/>
      </c>
      <c r="AV153" t="str">
        <f>IF(ISNUMBER(SEARCH(AV$1,$D153)),"T","")</f>
        <v/>
      </c>
    </row>
    <row r="154" spans="1:48">
      <c r="A154">
        <v>579</v>
      </c>
      <c r="B154" t="s">
        <v>451</v>
      </c>
      <c r="C154" t="s">
        <v>452</v>
      </c>
      <c r="D154" t="s">
        <v>61</v>
      </c>
      <c r="E154">
        <v>5</v>
      </c>
      <c r="F154">
        <v>110</v>
      </c>
      <c r="G154">
        <v>65</v>
      </c>
      <c r="H154">
        <v>75</v>
      </c>
      <c r="I154">
        <v>125</v>
      </c>
      <c r="J154">
        <v>85</v>
      </c>
      <c r="K154">
        <v>30</v>
      </c>
      <c r="L154">
        <f t="shared" si="28"/>
        <v>125</v>
      </c>
      <c r="M154">
        <f t="shared" si="29"/>
        <v>75</v>
      </c>
      <c r="N154" s="3">
        <f t="shared" si="30"/>
        <v>185.5</v>
      </c>
      <c r="O154" s="3">
        <f t="shared" si="31"/>
        <v>145.5</v>
      </c>
      <c r="P154" s="3">
        <f t="shared" si="32"/>
        <v>95.5</v>
      </c>
      <c r="Q154" s="3">
        <f t="shared" si="33"/>
        <v>17715.25</v>
      </c>
      <c r="R154" s="3">
        <f t="shared" si="34"/>
        <v>17715.25</v>
      </c>
      <c r="S154" s="3">
        <f t="shared" si="35"/>
        <v>19570.25</v>
      </c>
      <c r="T154" s="3">
        <v>439.615856922657</v>
      </c>
      <c r="U154" s="3">
        <f t="shared" si="36"/>
        <v>439.615856922657</v>
      </c>
      <c r="V154" s="4">
        <f t="shared" si="37"/>
        <v>63964.1071822466</v>
      </c>
      <c r="W154" s="6">
        <f>Q154/(constants!$B$1*constants!$B$2*(110/250)*AVERAGE(0.8,1)*1.5)</f>
        <v>2.71418358272302</v>
      </c>
      <c r="X154" s="7">
        <v>0.0325557034255139</v>
      </c>
      <c r="Y154" s="3">
        <f t="shared" si="38"/>
        <v>399.650566134611</v>
      </c>
      <c r="Z154" s="5">
        <v>1.1</v>
      </c>
      <c r="AA154" s="5">
        <v>1</v>
      </c>
      <c r="AB154" s="3">
        <f t="shared" si="39"/>
        <v>439.615622748073</v>
      </c>
      <c r="AC154" t="str">
        <f t="shared" si="40"/>
        <v>https://wiki.52poke.com/wiki/人造细胞卵</v>
      </c>
      <c r="AD154" s="2">
        <f t="shared" si="41"/>
        <v>5.48377359619116e-8</v>
      </c>
      <c r="AE154" t="str">
        <f>IF(ISNUMBER(SEARCH(AE$1,$D154)),"T","")</f>
        <v/>
      </c>
      <c r="AF154" t="str">
        <f>IF(ISNUMBER(SEARCH(AF$1,$D154)),"T","")</f>
        <v/>
      </c>
      <c r="AG154" t="str">
        <f>IF(ISNUMBER(SEARCH(AG$1,$D154)),"T","")</f>
        <v/>
      </c>
      <c r="AH154" t="str">
        <f>IF(ISNUMBER(SEARCH(AH$1,$D154)),"T","")</f>
        <v/>
      </c>
      <c r="AI154" t="str">
        <f>IF(ISNUMBER(SEARCH(AI$1,$D154)),"T","")</f>
        <v/>
      </c>
      <c r="AJ154" t="str">
        <f>IF(ISNUMBER(SEARCH(AJ$1,$D154)),"T","")</f>
        <v/>
      </c>
      <c r="AK154" t="str">
        <f>IF(ISNUMBER(SEARCH(AK$1,$D154)),"T","")</f>
        <v/>
      </c>
      <c r="AL154" t="str">
        <f>IF(ISNUMBER(SEARCH(AL$1,$D154)),"T","")</f>
        <v/>
      </c>
      <c r="AM154" t="str">
        <f>IF(ISNUMBER(SEARCH(AM$1,$D154)),"T","")</f>
        <v/>
      </c>
      <c r="AN154" t="str">
        <f>IF(ISNUMBER(SEARCH(AN$1,$D154)),"T","")</f>
        <v/>
      </c>
      <c r="AO154" t="str">
        <f>IF(ISNUMBER(SEARCH(AO$1,$D154)),"T","")</f>
        <v>T</v>
      </c>
      <c r="AP154" t="str">
        <f>IF(ISNUMBER(SEARCH(AP$1,$D154)),"T","")</f>
        <v/>
      </c>
      <c r="AQ154" t="str">
        <f>IF(ISNUMBER(SEARCH(AQ$1,$D154)),"T","")</f>
        <v/>
      </c>
      <c r="AR154" t="str">
        <f>IF(ISNUMBER(SEARCH(AR$1,$D154)),"T","")</f>
        <v/>
      </c>
      <c r="AS154" t="str">
        <f>IF(ISNUMBER(SEARCH(AS$1,$D154)),"T","")</f>
        <v/>
      </c>
      <c r="AT154" t="str">
        <f>IF(ISNUMBER(SEARCH(AT$1,$D154)),"T","")</f>
        <v/>
      </c>
      <c r="AU154" t="str">
        <f>IF(ISNUMBER(SEARCH(AU$1,$D154)),"T","")</f>
        <v/>
      </c>
      <c r="AV154" t="str">
        <f>IF(ISNUMBER(SEARCH(AV$1,$D154)),"T","")</f>
        <v/>
      </c>
    </row>
    <row r="155" spans="1:48">
      <c r="A155">
        <v>157</v>
      </c>
      <c r="B155" t="s">
        <v>453</v>
      </c>
      <c r="C155" t="s">
        <v>454</v>
      </c>
      <c r="D155" t="s">
        <v>411</v>
      </c>
      <c r="E155">
        <v>2</v>
      </c>
      <c r="F155">
        <v>78</v>
      </c>
      <c r="G155">
        <v>84</v>
      </c>
      <c r="H155">
        <v>78</v>
      </c>
      <c r="I155">
        <v>109</v>
      </c>
      <c r="J155">
        <v>85</v>
      </c>
      <c r="K155">
        <v>100</v>
      </c>
      <c r="L155">
        <f t="shared" si="28"/>
        <v>109</v>
      </c>
      <c r="M155">
        <f t="shared" si="29"/>
        <v>78</v>
      </c>
      <c r="N155" s="3">
        <f t="shared" si="30"/>
        <v>153.5</v>
      </c>
      <c r="O155" s="3">
        <f t="shared" si="31"/>
        <v>129.5</v>
      </c>
      <c r="P155" s="3">
        <f t="shared" si="32"/>
        <v>98.5</v>
      </c>
      <c r="Q155" s="3">
        <f t="shared" si="33"/>
        <v>15119.75</v>
      </c>
      <c r="R155" s="3">
        <f t="shared" si="34"/>
        <v>15119.75</v>
      </c>
      <c r="S155" s="3">
        <f t="shared" si="35"/>
        <v>16194.25</v>
      </c>
      <c r="T155" s="3">
        <v>439.330340889182</v>
      </c>
      <c r="U155" s="3">
        <f t="shared" si="36"/>
        <v>439.330340889182</v>
      </c>
      <c r="V155" s="4">
        <f t="shared" si="37"/>
        <v>56893.2791451491</v>
      </c>
      <c r="W155" s="6">
        <f>Q155/(constants!$B$1*constants!$B$2*(110/250)*AVERAGE(0.8,1)*1.5)</f>
        <v>2.31652261327818</v>
      </c>
      <c r="X155" s="7">
        <v>0.767578215098977</v>
      </c>
      <c r="Y155" s="3">
        <f t="shared" si="38"/>
        <v>399.391057274842</v>
      </c>
      <c r="Z155" s="5">
        <v>1.1</v>
      </c>
      <c r="AA155" s="5">
        <v>1</v>
      </c>
      <c r="AB155" s="3">
        <f t="shared" si="39"/>
        <v>439.330163002327</v>
      </c>
      <c r="AC155" t="str">
        <f t="shared" si="40"/>
        <v>https://wiki.52poke.com/wiki/火暴兽</v>
      </c>
      <c r="AD155" s="2">
        <f t="shared" si="41"/>
        <v>3.16437332825834e-8</v>
      </c>
      <c r="AE155" t="str">
        <f>IF(ISNUMBER(SEARCH(AE$1,$D155)),"T","")</f>
        <v/>
      </c>
      <c r="AF155" t="str">
        <f>IF(ISNUMBER(SEARCH(AF$1,$D155)),"T","")</f>
        <v>T</v>
      </c>
      <c r="AG155" t="str">
        <f>IF(ISNUMBER(SEARCH(AG$1,$D155)),"T","")</f>
        <v/>
      </c>
      <c r="AH155" t="str">
        <f>IF(ISNUMBER(SEARCH(AH$1,$D155)),"T","")</f>
        <v/>
      </c>
      <c r="AI155" t="str">
        <f>IF(ISNUMBER(SEARCH(AI$1,$D155)),"T","")</f>
        <v/>
      </c>
      <c r="AJ155" t="str">
        <f>IF(ISNUMBER(SEARCH(AJ$1,$D155)),"T","")</f>
        <v/>
      </c>
      <c r="AK155" t="str">
        <f>IF(ISNUMBER(SEARCH(AK$1,$D155)),"T","")</f>
        <v/>
      </c>
      <c r="AL155" t="str">
        <f>IF(ISNUMBER(SEARCH(AL$1,$D155)),"T","")</f>
        <v/>
      </c>
      <c r="AM155" t="str">
        <f>IF(ISNUMBER(SEARCH(AM$1,$D155)),"T","")</f>
        <v/>
      </c>
      <c r="AN155" t="str">
        <f>IF(ISNUMBER(SEARCH(AN$1,$D155)),"T","")</f>
        <v/>
      </c>
      <c r="AO155" t="str">
        <f>IF(ISNUMBER(SEARCH(AO$1,$D155)),"T","")</f>
        <v/>
      </c>
      <c r="AP155" t="str">
        <f>IF(ISNUMBER(SEARCH(AP$1,$D155)),"T","")</f>
        <v/>
      </c>
      <c r="AQ155" t="str">
        <f>IF(ISNUMBER(SEARCH(AQ$1,$D155)),"T","")</f>
        <v/>
      </c>
      <c r="AR155" t="str">
        <f>IF(ISNUMBER(SEARCH(AR$1,$D155)),"T","")</f>
        <v>T</v>
      </c>
      <c r="AS155" t="str">
        <f>IF(ISNUMBER(SEARCH(AS$1,$D155)),"T","")</f>
        <v/>
      </c>
      <c r="AT155" t="str">
        <f>IF(ISNUMBER(SEARCH(AT$1,$D155)),"T","")</f>
        <v/>
      </c>
      <c r="AU155" t="str">
        <f>IF(ISNUMBER(SEARCH(AU$1,$D155)),"T","")</f>
        <v/>
      </c>
      <c r="AV155" t="str">
        <f>IF(ISNUMBER(SEARCH(AV$1,$D155)),"T","")</f>
        <v/>
      </c>
    </row>
    <row r="156" spans="1:48">
      <c r="A156">
        <v>123</v>
      </c>
      <c r="B156" t="s">
        <v>455</v>
      </c>
      <c r="C156" t="s">
        <v>456</v>
      </c>
      <c r="D156" t="s">
        <v>457</v>
      </c>
      <c r="E156">
        <v>1</v>
      </c>
      <c r="F156">
        <v>70</v>
      </c>
      <c r="G156">
        <v>110</v>
      </c>
      <c r="H156">
        <v>80</v>
      </c>
      <c r="I156">
        <v>55</v>
      </c>
      <c r="J156">
        <v>80</v>
      </c>
      <c r="K156">
        <v>105</v>
      </c>
      <c r="L156">
        <f t="shared" si="28"/>
        <v>110</v>
      </c>
      <c r="M156">
        <f t="shared" si="29"/>
        <v>80</v>
      </c>
      <c r="N156" s="3">
        <f t="shared" si="30"/>
        <v>145.5</v>
      </c>
      <c r="O156" s="3">
        <f t="shared" si="31"/>
        <v>130.5</v>
      </c>
      <c r="P156" s="3">
        <f t="shared" si="32"/>
        <v>100.5</v>
      </c>
      <c r="Q156" s="3">
        <f t="shared" si="33"/>
        <v>14622.75</v>
      </c>
      <c r="R156" s="3">
        <f t="shared" si="34"/>
        <v>14622.75</v>
      </c>
      <c r="S156" s="3">
        <f t="shared" si="35"/>
        <v>14622.75</v>
      </c>
      <c r="T156" s="3">
        <v>439.136748754686</v>
      </c>
      <c r="U156" s="3">
        <f t="shared" si="36"/>
        <v>439.136748754686</v>
      </c>
      <c r="V156" s="4">
        <f t="shared" si="37"/>
        <v>57307.3457124865</v>
      </c>
      <c r="W156" s="6">
        <f>Q156/(constants!$B$1*constants!$B$2*(110/250)*AVERAGE(0.8,1)*1.5)</f>
        <v>2.24037639797705</v>
      </c>
      <c r="X156" s="7">
        <v>0.818742901128785</v>
      </c>
      <c r="Y156" s="3">
        <f t="shared" si="38"/>
        <v>399.215068533312</v>
      </c>
      <c r="Z156" s="5">
        <v>1.1</v>
      </c>
      <c r="AA156" s="5">
        <v>1</v>
      </c>
      <c r="AB156" s="3">
        <f t="shared" si="39"/>
        <v>439.136575386643</v>
      </c>
      <c r="AC156" t="str">
        <f t="shared" si="40"/>
        <v>https://wiki.52poke.com/wiki/飞天螳螂</v>
      </c>
      <c r="AD156" s="2">
        <f t="shared" si="41"/>
        <v>3.00564782033234e-8</v>
      </c>
      <c r="AE156" t="str">
        <f>IF(ISNUMBER(SEARCH(AE$1,$D156)),"T","")</f>
        <v/>
      </c>
      <c r="AF156" t="str">
        <f>IF(ISNUMBER(SEARCH(AF$1,$D156)),"T","")</f>
        <v/>
      </c>
      <c r="AG156" t="str">
        <f>IF(ISNUMBER(SEARCH(AG$1,$D156)),"T","")</f>
        <v/>
      </c>
      <c r="AH156" t="str">
        <f>IF(ISNUMBER(SEARCH(AH$1,$D156)),"T","")</f>
        <v/>
      </c>
      <c r="AI156" t="str">
        <f>IF(ISNUMBER(SEARCH(AI$1,$D156)),"T","")</f>
        <v/>
      </c>
      <c r="AJ156" t="str">
        <f>IF(ISNUMBER(SEARCH(AJ$1,$D156)),"T","")</f>
        <v/>
      </c>
      <c r="AK156" t="str">
        <f>IF(ISNUMBER(SEARCH(AK$1,$D156)),"T","")</f>
        <v/>
      </c>
      <c r="AL156" t="str">
        <f>IF(ISNUMBER(SEARCH(AL$1,$D156)),"T","")</f>
        <v/>
      </c>
      <c r="AM156" t="str">
        <f>IF(ISNUMBER(SEARCH(AM$1,$D156)),"T","")</f>
        <v/>
      </c>
      <c r="AN156" t="str">
        <f>IF(ISNUMBER(SEARCH(AN$1,$D156)),"T","")</f>
        <v>T</v>
      </c>
      <c r="AO156" t="str">
        <f>IF(ISNUMBER(SEARCH(AO$1,$D156)),"T","")</f>
        <v/>
      </c>
      <c r="AP156" t="str">
        <f>IF(ISNUMBER(SEARCH(AP$1,$D156)),"T","")</f>
        <v>T</v>
      </c>
      <c r="AQ156" t="str">
        <f>IF(ISNUMBER(SEARCH(AQ$1,$D156)),"T","")</f>
        <v/>
      </c>
      <c r="AR156" t="str">
        <f>IF(ISNUMBER(SEARCH(AR$1,$D156)),"T","")</f>
        <v/>
      </c>
      <c r="AS156" t="str">
        <f>IF(ISNUMBER(SEARCH(AS$1,$D156)),"T","")</f>
        <v/>
      </c>
      <c r="AT156" t="str">
        <f>IF(ISNUMBER(SEARCH(AT$1,$D156)),"T","")</f>
        <v/>
      </c>
      <c r="AU156" t="str">
        <f>IF(ISNUMBER(SEARCH(AU$1,$D156)),"T","")</f>
        <v/>
      </c>
      <c r="AV156" t="str">
        <f>IF(ISNUMBER(SEARCH(AV$1,$D156)),"T","")</f>
        <v/>
      </c>
    </row>
    <row r="157" spans="1:48">
      <c r="A157">
        <v>794</v>
      </c>
      <c r="B157" t="s">
        <v>458</v>
      </c>
      <c r="C157" t="s">
        <v>459</v>
      </c>
      <c r="D157" t="s">
        <v>269</v>
      </c>
      <c r="E157">
        <v>7</v>
      </c>
      <c r="F157">
        <v>107</v>
      </c>
      <c r="G157">
        <v>139</v>
      </c>
      <c r="H157">
        <v>139</v>
      </c>
      <c r="I157">
        <v>53</v>
      </c>
      <c r="J157">
        <v>53</v>
      </c>
      <c r="K157">
        <v>79</v>
      </c>
      <c r="L157">
        <f t="shared" si="28"/>
        <v>139</v>
      </c>
      <c r="M157">
        <f t="shared" si="29"/>
        <v>53</v>
      </c>
      <c r="N157" s="3">
        <f t="shared" si="30"/>
        <v>182.5</v>
      </c>
      <c r="O157" s="3">
        <f t="shared" si="31"/>
        <v>159.5</v>
      </c>
      <c r="P157" s="3">
        <f t="shared" si="32"/>
        <v>73.5</v>
      </c>
      <c r="Q157" s="3">
        <f t="shared" si="33"/>
        <v>13413.75</v>
      </c>
      <c r="R157" s="3">
        <f t="shared" si="34"/>
        <v>29108.75</v>
      </c>
      <c r="S157" s="3">
        <f t="shared" si="35"/>
        <v>13413.75</v>
      </c>
      <c r="T157" s="3">
        <v>439.126924440802</v>
      </c>
      <c r="U157" s="3">
        <f t="shared" si="36"/>
        <v>439.126924440802</v>
      </c>
      <c r="V157" s="4">
        <f t="shared" si="37"/>
        <v>70040.7444483079</v>
      </c>
      <c r="W157" s="6">
        <f>Q157/(constants!$B$1*constants!$B$2*(110/250)*AVERAGE(0.8,1)*1.5)</f>
        <v>2.05514345170127</v>
      </c>
      <c r="X157" s="7">
        <v>0.44771622379498</v>
      </c>
      <c r="Y157" s="3">
        <f t="shared" si="38"/>
        <v>399.206118241652</v>
      </c>
      <c r="Z157" s="5">
        <v>1.1</v>
      </c>
      <c r="AA157" s="5">
        <v>1</v>
      </c>
      <c r="AB157" s="3">
        <f t="shared" si="39"/>
        <v>439.126730065817</v>
      </c>
      <c r="AC157" t="str">
        <f t="shared" si="40"/>
        <v>https://wiki.52poke.com/wiki/爆肌蚊</v>
      </c>
      <c r="AD157" s="2">
        <f t="shared" si="41"/>
        <v>3.77816348710802e-8</v>
      </c>
      <c r="AE157" t="str">
        <f>IF(ISNUMBER(SEARCH(AE$1,$D157)),"T","")</f>
        <v/>
      </c>
      <c r="AF157" t="str">
        <f>IF(ISNUMBER(SEARCH(AF$1,$D157)),"T","")</f>
        <v/>
      </c>
      <c r="AG157" t="str">
        <f>IF(ISNUMBER(SEARCH(AG$1,$D157)),"T","")</f>
        <v/>
      </c>
      <c r="AH157" t="str">
        <f>IF(ISNUMBER(SEARCH(AH$1,$D157)),"T","")</f>
        <v/>
      </c>
      <c r="AI157" t="str">
        <f>IF(ISNUMBER(SEARCH(AI$1,$D157)),"T","")</f>
        <v/>
      </c>
      <c r="AJ157" t="str">
        <f>IF(ISNUMBER(SEARCH(AJ$1,$D157)),"T","")</f>
        <v/>
      </c>
      <c r="AK157" t="str">
        <f>IF(ISNUMBER(SEARCH(AK$1,$D157)),"T","")</f>
        <v>T</v>
      </c>
      <c r="AL157" t="str">
        <f>IF(ISNUMBER(SEARCH(AL$1,$D157)),"T","")</f>
        <v/>
      </c>
      <c r="AM157" t="str">
        <f>IF(ISNUMBER(SEARCH(AM$1,$D157)),"T","")</f>
        <v/>
      </c>
      <c r="AN157" t="str">
        <f>IF(ISNUMBER(SEARCH(AN$1,$D157)),"T","")</f>
        <v/>
      </c>
      <c r="AO157" t="str">
        <f>IF(ISNUMBER(SEARCH(AO$1,$D157)),"T","")</f>
        <v/>
      </c>
      <c r="AP157" t="str">
        <f>IF(ISNUMBER(SEARCH(AP$1,$D157)),"T","")</f>
        <v>T</v>
      </c>
      <c r="AQ157" t="str">
        <f>IF(ISNUMBER(SEARCH(AQ$1,$D157)),"T","")</f>
        <v/>
      </c>
      <c r="AR157" t="str">
        <f>IF(ISNUMBER(SEARCH(AR$1,$D157)),"T","")</f>
        <v/>
      </c>
      <c r="AS157" t="str">
        <f>IF(ISNUMBER(SEARCH(AS$1,$D157)),"T","")</f>
        <v/>
      </c>
      <c r="AT157" t="str">
        <f>IF(ISNUMBER(SEARCH(AT$1,$D157)),"T","")</f>
        <v/>
      </c>
      <c r="AU157" t="str">
        <f>IF(ISNUMBER(SEARCH(AU$1,$D157)),"T","")</f>
        <v/>
      </c>
      <c r="AV157" t="str">
        <f>IF(ISNUMBER(SEARCH(AV$1,$D157)),"T","")</f>
        <v/>
      </c>
    </row>
    <row r="158" spans="1:48">
      <c r="A158">
        <v>534</v>
      </c>
      <c r="B158" t="s">
        <v>460</v>
      </c>
      <c r="C158" t="s">
        <v>461</v>
      </c>
      <c r="D158" t="s">
        <v>102</v>
      </c>
      <c r="E158">
        <v>5</v>
      </c>
      <c r="F158">
        <v>105</v>
      </c>
      <c r="G158">
        <v>140</v>
      </c>
      <c r="H158">
        <v>95</v>
      </c>
      <c r="I158">
        <v>55</v>
      </c>
      <c r="J158">
        <v>65</v>
      </c>
      <c r="K158">
        <v>45</v>
      </c>
      <c r="L158">
        <f t="shared" si="28"/>
        <v>140</v>
      </c>
      <c r="M158">
        <f t="shared" si="29"/>
        <v>65</v>
      </c>
      <c r="N158" s="3">
        <f t="shared" si="30"/>
        <v>180.5</v>
      </c>
      <c r="O158" s="3">
        <f t="shared" si="31"/>
        <v>160.5</v>
      </c>
      <c r="P158" s="3">
        <f t="shared" si="32"/>
        <v>85.5</v>
      </c>
      <c r="Q158" s="3">
        <f t="shared" si="33"/>
        <v>15432.75</v>
      </c>
      <c r="R158" s="3">
        <f t="shared" si="34"/>
        <v>20847.75</v>
      </c>
      <c r="S158" s="3">
        <f t="shared" si="35"/>
        <v>15432.75</v>
      </c>
      <c r="T158" s="3">
        <v>438.831376958282</v>
      </c>
      <c r="U158" s="3">
        <f t="shared" si="36"/>
        <v>438.831376958282</v>
      </c>
      <c r="V158" s="4">
        <f t="shared" si="37"/>
        <v>70432.4360018043</v>
      </c>
      <c r="W158" s="6">
        <f>Q158/(constants!$B$1*constants!$B$2*(110/250)*AVERAGE(0.8,1)*1.5)</f>
        <v>2.36447787563081</v>
      </c>
      <c r="X158" s="7">
        <v>0.121113469169184</v>
      </c>
      <c r="Y158" s="3">
        <f t="shared" si="38"/>
        <v>398.937410840399</v>
      </c>
      <c r="Z158" s="5">
        <v>1.1</v>
      </c>
      <c r="AA158" s="5">
        <v>1</v>
      </c>
      <c r="AB158" s="3">
        <f t="shared" si="39"/>
        <v>438.831151924439</v>
      </c>
      <c r="AC158" t="str">
        <f t="shared" si="40"/>
        <v>https://wiki.52poke.com/wiki/修建老匠</v>
      </c>
      <c r="AD158" s="2">
        <f t="shared" si="41"/>
        <v>5.06402307167498e-8</v>
      </c>
      <c r="AE158" t="str">
        <f>IF(ISNUMBER(SEARCH(AE$1,$D158)),"T","")</f>
        <v/>
      </c>
      <c r="AF158" t="str">
        <f>IF(ISNUMBER(SEARCH(AF$1,$D158)),"T","")</f>
        <v/>
      </c>
      <c r="AG158" t="str">
        <f>IF(ISNUMBER(SEARCH(AG$1,$D158)),"T","")</f>
        <v/>
      </c>
      <c r="AH158" t="str">
        <f>IF(ISNUMBER(SEARCH(AH$1,$D158)),"T","")</f>
        <v/>
      </c>
      <c r="AI158" t="str">
        <f>IF(ISNUMBER(SEARCH(AI$1,$D158)),"T","")</f>
        <v/>
      </c>
      <c r="AJ158" t="str">
        <f>IF(ISNUMBER(SEARCH(AJ$1,$D158)),"T","")</f>
        <v/>
      </c>
      <c r="AK158" t="str">
        <f>IF(ISNUMBER(SEARCH(AK$1,$D158)),"T","")</f>
        <v>T</v>
      </c>
      <c r="AL158" t="str">
        <f>IF(ISNUMBER(SEARCH(AL$1,$D158)),"T","")</f>
        <v/>
      </c>
      <c r="AM158" t="str">
        <f>IF(ISNUMBER(SEARCH(AM$1,$D158)),"T","")</f>
        <v/>
      </c>
      <c r="AN158" t="str">
        <f>IF(ISNUMBER(SEARCH(AN$1,$D158)),"T","")</f>
        <v/>
      </c>
      <c r="AO158" t="str">
        <f>IF(ISNUMBER(SEARCH(AO$1,$D158)),"T","")</f>
        <v/>
      </c>
      <c r="AP158" t="str">
        <f>IF(ISNUMBER(SEARCH(AP$1,$D158)),"T","")</f>
        <v/>
      </c>
      <c r="AQ158" t="str">
        <f>IF(ISNUMBER(SEARCH(AQ$1,$D158)),"T","")</f>
        <v/>
      </c>
      <c r="AR158" t="str">
        <f>IF(ISNUMBER(SEARCH(AR$1,$D158)),"T","")</f>
        <v/>
      </c>
      <c r="AS158" t="str">
        <f>IF(ISNUMBER(SEARCH(AS$1,$D158)),"T","")</f>
        <v/>
      </c>
      <c r="AT158" t="str">
        <f>IF(ISNUMBER(SEARCH(AT$1,$D158)),"T","")</f>
        <v/>
      </c>
      <c r="AU158" t="str">
        <f>IF(ISNUMBER(SEARCH(AU$1,$D158)),"T","")</f>
        <v/>
      </c>
      <c r="AV158" t="str">
        <f>IF(ISNUMBER(SEARCH(AV$1,$D158)),"T","")</f>
        <v/>
      </c>
    </row>
    <row r="159" spans="1:48">
      <c r="A159">
        <v>539</v>
      </c>
      <c r="B159" t="s">
        <v>462</v>
      </c>
      <c r="C159" t="s">
        <v>463</v>
      </c>
      <c r="D159" t="s">
        <v>102</v>
      </c>
      <c r="E159">
        <v>5</v>
      </c>
      <c r="F159">
        <v>75</v>
      </c>
      <c r="G159">
        <v>125</v>
      </c>
      <c r="H159">
        <v>75</v>
      </c>
      <c r="I159">
        <v>30</v>
      </c>
      <c r="J159">
        <v>75</v>
      </c>
      <c r="K159">
        <v>85</v>
      </c>
      <c r="L159">
        <f t="shared" si="28"/>
        <v>125</v>
      </c>
      <c r="M159">
        <f t="shared" si="29"/>
        <v>75</v>
      </c>
      <c r="N159" s="3">
        <f t="shared" si="30"/>
        <v>150.5</v>
      </c>
      <c r="O159" s="3">
        <f t="shared" si="31"/>
        <v>145.5</v>
      </c>
      <c r="P159" s="3">
        <f t="shared" si="32"/>
        <v>95.5</v>
      </c>
      <c r="Q159" s="3">
        <f t="shared" si="33"/>
        <v>14372.75</v>
      </c>
      <c r="R159" s="3">
        <f t="shared" si="34"/>
        <v>14372.75</v>
      </c>
      <c r="S159" s="3">
        <f t="shared" si="35"/>
        <v>14372.75</v>
      </c>
      <c r="T159" s="3">
        <v>438.79086228856</v>
      </c>
      <c r="U159" s="3">
        <f t="shared" si="36"/>
        <v>438.79086228856</v>
      </c>
      <c r="V159" s="4">
        <f t="shared" si="37"/>
        <v>63844.0704629855</v>
      </c>
      <c r="W159" s="6">
        <f>Q159/(constants!$B$1*constants!$B$2*(110/250)*AVERAGE(0.8,1)*1.5)</f>
        <v>2.20207347277528</v>
      </c>
      <c r="X159" s="7">
        <v>0.539511483787418</v>
      </c>
      <c r="Y159" s="3">
        <f t="shared" si="38"/>
        <v>398.900611179872</v>
      </c>
      <c r="Z159" s="5">
        <v>1.1</v>
      </c>
      <c r="AA159" s="5">
        <v>1</v>
      </c>
      <c r="AB159" s="3">
        <f t="shared" si="39"/>
        <v>438.79067229786</v>
      </c>
      <c r="AC159" t="str">
        <f t="shared" si="40"/>
        <v>https://wiki.52poke.com/wiki/打击鬼</v>
      </c>
      <c r="AD159" s="2">
        <f t="shared" si="41"/>
        <v>3.60964661921366e-8</v>
      </c>
      <c r="AE159" t="str">
        <f>IF(ISNUMBER(SEARCH(AE$1,$D159)),"T","")</f>
        <v/>
      </c>
      <c r="AF159" t="str">
        <f>IF(ISNUMBER(SEARCH(AF$1,$D159)),"T","")</f>
        <v/>
      </c>
      <c r="AG159" t="str">
        <f>IF(ISNUMBER(SEARCH(AG$1,$D159)),"T","")</f>
        <v/>
      </c>
      <c r="AH159" t="str">
        <f>IF(ISNUMBER(SEARCH(AH$1,$D159)),"T","")</f>
        <v/>
      </c>
      <c r="AI159" t="str">
        <f>IF(ISNUMBER(SEARCH(AI$1,$D159)),"T","")</f>
        <v/>
      </c>
      <c r="AJ159" t="str">
        <f>IF(ISNUMBER(SEARCH(AJ$1,$D159)),"T","")</f>
        <v/>
      </c>
      <c r="AK159" t="str">
        <f>IF(ISNUMBER(SEARCH(AK$1,$D159)),"T","")</f>
        <v>T</v>
      </c>
      <c r="AL159" t="str">
        <f>IF(ISNUMBER(SEARCH(AL$1,$D159)),"T","")</f>
        <v/>
      </c>
      <c r="AM159" t="str">
        <f>IF(ISNUMBER(SEARCH(AM$1,$D159)),"T","")</f>
        <v/>
      </c>
      <c r="AN159" t="str">
        <f>IF(ISNUMBER(SEARCH(AN$1,$D159)),"T","")</f>
        <v/>
      </c>
      <c r="AO159" t="str">
        <f>IF(ISNUMBER(SEARCH(AO$1,$D159)),"T","")</f>
        <v/>
      </c>
      <c r="AP159" t="str">
        <f>IF(ISNUMBER(SEARCH(AP$1,$D159)),"T","")</f>
        <v/>
      </c>
      <c r="AQ159" t="str">
        <f>IF(ISNUMBER(SEARCH(AQ$1,$D159)),"T","")</f>
        <v/>
      </c>
      <c r="AR159" t="str">
        <f>IF(ISNUMBER(SEARCH(AR$1,$D159)),"T","")</f>
        <v/>
      </c>
      <c r="AS159" t="str">
        <f>IF(ISNUMBER(SEARCH(AS$1,$D159)),"T","")</f>
        <v/>
      </c>
      <c r="AT159" t="str">
        <f>IF(ISNUMBER(SEARCH(AT$1,$D159)),"T","")</f>
        <v/>
      </c>
      <c r="AU159" t="str">
        <f>IF(ISNUMBER(SEARCH(AU$1,$D159)),"T","")</f>
        <v/>
      </c>
      <c r="AV159" t="str">
        <f>IF(ISNUMBER(SEARCH(AV$1,$D159)),"T","")</f>
        <v/>
      </c>
    </row>
    <row r="160" spans="1:48">
      <c r="A160">
        <v>365</v>
      </c>
      <c r="B160" t="s">
        <v>464</v>
      </c>
      <c r="C160" t="s">
        <v>465</v>
      </c>
      <c r="D160" t="s">
        <v>466</v>
      </c>
      <c r="E160">
        <v>3</v>
      </c>
      <c r="F160">
        <v>110</v>
      </c>
      <c r="G160">
        <v>80</v>
      </c>
      <c r="H160">
        <v>90</v>
      </c>
      <c r="I160">
        <v>95</v>
      </c>
      <c r="J160">
        <v>90</v>
      </c>
      <c r="K160">
        <v>65</v>
      </c>
      <c r="L160">
        <f t="shared" si="28"/>
        <v>95</v>
      </c>
      <c r="M160">
        <f t="shared" si="29"/>
        <v>90</v>
      </c>
      <c r="N160" s="3">
        <f t="shared" si="30"/>
        <v>185.5</v>
      </c>
      <c r="O160" s="3">
        <f t="shared" si="31"/>
        <v>115.5</v>
      </c>
      <c r="P160" s="3">
        <f t="shared" si="32"/>
        <v>110.5</v>
      </c>
      <c r="Q160" s="3">
        <f t="shared" si="33"/>
        <v>20497.75</v>
      </c>
      <c r="R160" s="3">
        <f t="shared" si="34"/>
        <v>20497.75</v>
      </c>
      <c r="S160" s="3">
        <f t="shared" si="35"/>
        <v>20497.75</v>
      </c>
      <c r="T160" s="3">
        <v>438.565511522872</v>
      </c>
      <c r="U160" s="3">
        <f t="shared" si="36"/>
        <v>438.565511522872</v>
      </c>
      <c r="V160" s="4">
        <f t="shared" si="37"/>
        <v>50654.3165808917</v>
      </c>
      <c r="W160" s="6">
        <f>Q160/(constants!$B$1*constants!$B$2*(110/250)*AVERAGE(0.8,1)*1.5)</f>
        <v>3.14049514021878</v>
      </c>
      <c r="X160" s="7">
        <v>0.311415890352981</v>
      </c>
      <c r="Y160" s="3">
        <f t="shared" si="38"/>
        <v>398.695724031038</v>
      </c>
      <c r="Z160" s="5">
        <v>1.1</v>
      </c>
      <c r="AA160" s="5">
        <v>1</v>
      </c>
      <c r="AB160" s="3">
        <f t="shared" si="39"/>
        <v>438.565296434142</v>
      </c>
      <c r="AC160" t="str">
        <f t="shared" si="40"/>
        <v>https://wiki.52poke.com/wiki/帝牙海狮</v>
      </c>
      <c r="AD160" s="2">
        <f t="shared" si="41"/>
        <v>4.62631616209862e-8</v>
      </c>
      <c r="AE160" t="str">
        <f>IF(ISNUMBER(SEARCH(AE$1,$D160)),"T","")</f>
        <v/>
      </c>
      <c r="AF160" t="str">
        <f>IF(ISNUMBER(SEARCH(AF$1,$D160)),"T","")</f>
        <v/>
      </c>
      <c r="AG160" t="str">
        <f>IF(ISNUMBER(SEARCH(AG$1,$D160)),"T","")</f>
        <v>T</v>
      </c>
      <c r="AH160" t="str">
        <f>IF(ISNUMBER(SEARCH(AH$1,$D160)),"T","")</f>
        <v/>
      </c>
      <c r="AI160" t="str">
        <f>IF(ISNUMBER(SEARCH(AI$1,$D160)),"T","")</f>
        <v/>
      </c>
      <c r="AJ160" t="str">
        <f>IF(ISNUMBER(SEARCH(AJ$1,$D160)),"T","")</f>
        <v>T</v>
      </c>
      <c r="AK160" t="str">
        <f>IF(ISNUMBER(SEARCH(AK$1,$D160)),"T","")</f>
        <v/>
      </c>
      <c r="AL160" t="str">
        <f>IF(ISNUMBER(SEARCH(AL$1,$D160)),"T","")</f>
        <v/>
      </c>
      <c r="AM160" t="str">
        <f>IF(ISNUMBER(SEARCH(AM$1,$D160)),"T","")</f>
        <v/>
      </c>
      <c r="AN160" t="str">
        <f>IF(ISNUMBER(SEARCH(AN$1,$D160)),"T","")</f>
        <v/>
      </c>
      <c r="AO160" t="str">
        <f>IF(ISNUMBER(SEARCH(AO$1,$D160)),"T","")</f>
        <v/>
      </c>
      <c r="AP160" t="str">
        <f>IF(ISNUMBER(SEARCH(AP$1,$D160)),"T","")</f>
        <v/>
      </c>
      <c r="AQ160" t="str">
        <f>IF(ISNUMBER(SEARCH(AQ$1,$D160)),"T","")</f>
        <v/>
      </c>
      <c r="AR160" t="str">
        <f>IF(ISNUMBER(SEARCH(AR$1,$D160)),"T","")</f>
        <v/>
      </c>
      <c r="AS160" t="str">
        <f>IF(ISNUMBER(SEARCH(AS$1,$D160)),"T","")</f>
        <v/>
      </c>
      <c r="AT160" t="str">
        <f>IF(ISNUMBER(SEARCH(AT$1,$D160)),"T","")</f>
        <v/>
      </c>
      <c r="AU160" t="str">
        <f>IF(ISNUMBER(SEARCH(AU$1,$D160)),"T","")</f>
        <v/>
      </c>
      <c r="AV160" t="str">
        <f>IF(ISNUMBER(SEARCH(AV$1,$D160)),"T","")</f>
        <v/>
      </c>
    </row>
    <row r="161" spans="1:48">
      <c r="A161">
        <v>793</v>
      </c>
      <c r="B161" t="s">
        <v>467</v>
      </c>
      <c r="C161" t="s">
        <v>468</v>
      </c>
      <c r="D161" t="s">
        <v>280</v>
      </c>
      <c r="E161">
        <v>7</v>
      </c>
      <c r="F161">
        <v>109</v>
      </c>
      <c r="G161">
        <v>53</v>
      </c>
      <c r="H161">
        <v>47</v>
      </c>
      <c r="I161">
        <v>127</v>
      </c>
      <c r="J161">
        <v>131</v>
      </c>
      <c r="K161">
        <v>103</v>
      </c>
      <c r="L161">
        <f t="shared" si="28"/>
        <v>127</v>
      </c>
      <c r="M161">
        <f t="shared" si="29"/>
        <v>47</v>
      </c>
      <c r="N161" s="3">
        <f t="shared" si="30"/>
        <v>184.5</v>
      </c>
      <c r="O161" s="3">
        <f t="shared" si="31"/>
        <v>147.5</v>
      </c>
      <c r="P161" s="3">
        <f t="shared" si="32"/>
        <v>67.5</v>
      </c>
      <c r="Q161" s="3">
        <f t="shared" si="33"/>
        <v>12453.75</v>
      </c>
      <c r="R161" s="3">
        <f t="shared" si="34"/>
        <v>12453.75</v>
      </c>
      <c r="S161" s="3">
        <f t="shared" si="35"/>
        <v>27951.75</v>
      </c>
      <c r="T161" s="3">
        <v>438.553761239439</v>
      </c>
      <c r="U161" s="3">
        <f t="shared" si="36"/>
        <v>438.553761239439</v>
      </c>
      <c r="V161" s="4">
        <f t="shared" si="37"/>
        <v>64686.6797828172</v>
      </c>
      <c r="W161" s="6">
        <f>Q161/(constants!$B$1*constants!$B$2*(110/250)*AVERAGE(0.8,1)*1.5)</f>
        <v>1.90806021892645</v>
      </c>
      <c r="X161" s="7">
        <v>0.79488951514302</v>
      </c>
      <c r="Y161" s="3">
        <f t="shared" si="38"/>
        <v>398.685085775247</v>
      </c>
      <c r="Z161" s="5">
        <v>1.1</v>
      </c>
      <c r="AA161" s="5">
        <v>1</v>
      </c>
      <c r="AB161" s="3">
        <f t="shared" si="39"/>
        <v>438.553594352771</v>
      </c>
      <c r="AC161" t="str">
        <f t="shared" si="40"/>
        <v>https://wiki.52poke.com/wiki/虚吾伊德</v>
      </c>
      <c r="AD161" s="2">
        <f t="shared" si="41"/>
        <v>2.78511597893961e-8</v>
      </c>
      <c r="AE161" t="str">
        <f>IF(ISNUMBER(SEARCH(AE$1,$D161)),"T","")</f>
        <v/>
      </c>
      <c r="AF161" t="str">
        <f>IF(ISNUMBER(SEARCH(AF$1,$D161)),"T","")</f>
        <v/>
      </c>
      <c r="AG161" t="str">
        <f>IF(ISNUMBER(SEARCH(AG$1,$D161)),"T","")</f>
        <v/>
      </c>
      <c r="AH161" t="str">
        <f>IF(ISNUMBER(SEARCH(AH$1,$D161)),"T","")</f>
        <v/>
      </c>
      <c r="AI161" t="str">
        <f>IF(ISNUMBER(SEARCH(AI$1,$D161)),"T","")</f>
        <v/>
      </c>
      <c r="AJ161" t="str">
        <f>IF(ISNUMBER(SEARCH(AJ$1,$D161)),"T","")</f>
        <v/>
      </c>
      <c r="AK161" t="str">
        <f>IF(ISNUMBER(SEARCH(AK$1,$D161)),"T","")</f>
        <v/>
      </c>
      <c r="AL161" t="str">
        <f>IF(ISNUMBER(SEARCH(AL$1,$D161)),"T","")</f>
        <v>T</v>
      </c>
      <c r="AM161" t="str">
        <f>IF(ISNUMBER(SEARCH(AM$1,$D161)),"T","")</f>
        <v/>
      </c>
      <c r="AN161" t="str">
        <f>IF(ISNUMBER(SEARCH(AN$1,$D161)),"T","")</f>
        <v/>
      </c>
      <c r="AO161" t="str">
        <f>IF(ISNUMBER(SEARCH(AO$1,$D161)),"T","")</f>
        <v/>
      </c>
      <c r="AP161" t="str">
        <f>IF(ISNUMBER(SEARCH(AP$1,$D161)),"T","")</f>
        <v/>
      </c>
      <c r="AQ161" t="str">
        <f>IF(ISNUMBER(SEARCH(AQ$1,$D161)),"T","")</f>
        <v>T</v>
      </c>
      <c r="AR161" t="str">
        <f>IF(ISNUMBER(SEARCH(AR$1,$D161)),"T","")</f>
        <v/>
      </c>
      <c r="AS161" t="str">
        <f>IF(ISNUMBER(SEARCH(AS$1,$D161)),"T","")</f>
        <v/>
      </c>
      <c r="AT161" t="str">
        <f>IF(ISNUMBER(SEARCH(AT$1,$D161)),"T","")</f>
        <v/>
      </c>
      <c r="AU161" t="str">
        <f>IF(ISNUMBER(SEARCH(AU$1,$D161)),"T","")</f>
        <v/>
      </c>
      <c r="AV161" t="str">
        <f>IF(ISNUMBER(SEARCH(AV$1,$D161)),"T","")</f>
        <v/>
      </c>
    </row>
    <row r="162" spans="1:48">
      <c r="A162">
        <v>902</v>
      </c>
      <c r="B162" t="s">
        <v>469</v>
      </c>
      <c r="C162" t="s">
        <v>470</v>
      </c>
      <c r="D162" t="s">
        <v>471</v>
      </c>
      <c r="E162">
        <v>8</v>
      </c>
      <c r="F162">
        <v>120</v>
      </c>
      <c r="G162">
        <v>112</v>
      </c>
      <c r="H162">
        <v>65</v>
      </c>
      <c r="I162">
        <v>80</v>
      </c>
      <c r="J162">
        <v>75</v>
      </c>
      <c r="K162">
        <v>78</v>
      </c>
      <c r="L162">
        <f t="shared" si="28"/>
        <v>112</v>
      </c>
      <c r="M162">
        <f t="shared" si="29"/>
        <v>65</v>
      </c>
      <c r="N162" s="3">
        <f t="shared" si="30"/>
        <v>195.5</v>
      </c>
      <c r="O162" s="3">
        <f t="shared" si="31"/>
        <v>132.5</v>
      </c>
      <c r="P162" s="3">
        <f t="shared" si="32"/>
        <v>85.5</v>
      </c>
      <c r="Q162" s="3">
        <f t="shared" si="33"/>
        <v>16715.25</v>
      </c>
      <c r="R162" s="3">
        <f t="shared" si="34"/>
        <v>16715.25</v>
      </c>
      <c r="S162" s="3">
        <f t="shared" si="35"/>
        <v>18670.25</v>
      </c>
      <c r="T162" s="3">
        <v>437.330170118385</v>
      </c>
      <c r="U162" s="3">
        <f t="shared" si="36"/>
        <v>437.330170118385</v>
      </c>
      <c r="V162" s="4">
        <f t="shared" si="37"/>
        <v>57946.247540686</v>
      </c>
      <c r="W162" s="6">
        <f>Q162/(constants!$B$1*constants!$B$2*(110/250)*AVERAGE(0.8,1)*1.5)</f>
        <v>2.56097188191592</v>
      </c>
      <c r="X162" s="7">
        <v>0.439576789812155</v>
      </c>
      <c r="Y162" s="3">
        <f t="shared" si="38"/>
        <v>397.572699003969</v>
      </c>
      <c r="Z162" s="5">
        <v>1.1</v>
      </c>
      <c r="AA162" s="5">
        <v>1</v>
      </c>
      <c r="AB162" s="3">
        <f t="shared" si="39"/>
        <v>437.329968904366</v>
      </c>
      <c r="AC162" t="str">
        <f t="shared" si="40"/>
        <v>https://wiki.52poke.com/wiki/幽尾玄鱼</v>
      </c>
      <c r="AD162" s="2">
        <f t="shared" si="41"/>
        <v>4.04870812821727e-8</v>
      </c>
      <c r="AE162" t="str">
        <f>IF(ISNUMBER(SEARCH(AE$1,$D162)),"T","")</f>
        <v/>
      </c>
      <c r="AF162" t="str">
        <f>IF(ISNUMBER(SEARCH(AF$1,$D162)),"T","")</f>
        <v/>
      </c>
      <c r="AG162" t="str">
        <f>IF(ISNUMBER(SEARCH(AG$1,$D162)),"T","")</f>
        <v>T</v>
      </c>
      <c r="AH162" t="str">
        <f>IF(ISNUMBER(SEARCH(AH$1,$D162)),"T","")</f>
        <v/>
      </c>
      <c r="AI162" t="str">
        <f>IF(ISNUMBER(SEARCH(AI$1,$D162)),"T","")</f>
        <v/>
      </c>
      <c r="AJ162" t="str">
        <f>IF(ISNUMBER(SEARCH(AJ$1,$D162)),"T","")</f>
        <v/>
      </c>
      <c r="AK162" t="str">
        <f>IF(ISNUMBER(SEARCH(AK$1,$D162)),"T","")</f>
        <v/>
      </c>
      <c r="AL162" t="str">
        <f>IF(ISNUMBER(SEARCH(AL$1,$D162)),"T","")</f>
        <v/>
      </c>
      <c r="AM162" t="str">
        <f>IF(ISNUMBER(SEARCH(AM$1,$D162)),"T","")</f>
        <v/>
      </c>
      <c r="AN162" t="str">
        <f>IF(ISNUMBER(SEARCH(AN$1,$D162)),"T","")</f>
        <v/>
      </c>
      <c r="AO162" t="str">
        <f>IF(ISNUMBER(SEARCH(AO$1,$D162)),"T","")</f>
        <v/>
      </c>
      <c r="AP162" t="str">
        <f>IF(ISNUMBER(SEARCH(AP$1,$D162)),"T","")</f>
        <v/>
      </c>
      <c r="AQ162" t="str">
        <f>IF(ISNUMBER(SEARCH(AQ$1,$D162)),"T","")</f>
        <v/>
      </c>
      <c r="AR162" t="str">
        <f>IF(ISNUMBER(SEARCH(AR$1,$D162)),"T","")</f>
        <v>T</v>
      </c>
      <c r="AS162" t="str">
        <f>IF(ISNUMBER(SEARCH(AS$1,$D162)),"T","")</f>
        <v/>
      </c>
      <c r="AT162" t="str">
        <f>IF(ISNUMBER(SEARCH(AT$1,$D162)),"T","")</f>
        <v/>
      </c>
      <c r="AU162" t="str">
        <f>IF(ISNUMBER(SEARCH(AU$1,$D162)),"T","")</f>
        <v/>
      </c>
      <c r="AV162" t="str">
        <f>IF(ISNUMBER(SEARCH(AV$1,$D162)),"T","")</f>
        <v/>
      </c>
    </row>
    <row r="163" spans="1:48">
      <c r="A163">
        <v>518</v>
      </c>
      <c r="B163" t="s">
        <v>472</v>
      </c>
      <c r="C163" t="s">
        <v>473</v>
      </c>
      <c r="D163" t="s">
        <v>61</v>
      </c>
      <c r="E163">
        <v>5</v>
      </c>
      <c r="F163">
        <v>116</v>
      </c>
      <c r="G163">
        <v>55</v>
      </c>
      <c r="H163">
        <v>85</v>
      </c>
      <c r="I163">
        <v>107</v>
      </c>
      <c r="J163">
        <v>95</v>
      </c>
      <c r="K163">
        <v>29</v>
      </c>
      <c r="L163">
        <f t="shared" si="28"/>
        <v>107</v>
      </c>
      <c r="M163">
        <f t="shared" si="29"/>
        <v>85</v>
      </c>
      <c r="N163" s="3">
        <f t="shared" si="30"/>
        <v>191.5</v>
      </c>
      <c r="O163" s="3">
        <f t="shared" si="31"/>
        <v>127.5</v>
      </c>
      <c r="P163" s="3">
        <f t="shared" si="32"/>
        <v>105.5</v>
      </c>
      <c r="Q163" s="3">
        <f t="shared" si="33"/>
        <v>20203.25</v>
      </c>
      <c r="R163" s="3">
        <f t="shared" si="34"/>
        <v>20203.25</v>
      </c>
      <c r="S163" s="3">
        <f t="shared" si="35"/>
        <v>22118.25</v>
      </c>
      <c r="T163" s="3">
        <v>436.746533192658</v>
      </c>
      <c r="U163" s="3">
        <f t="shared" si="36"/>
        <v>436.746533192658</v>
      </c>
      <c r="V163" s="4">
        <f t="shared" si="37"/>
        <v>55685.1829820639</v>
      </c>
      <c r="W163" s="6">
        <f>Q163/(constants!$B$1*constants!$B$2*(110/250)*AVERAGE(0.8,1)*1.5)</f>
        <v>3.09537429433109</v>
      </c>
      <c r="X163" s="7">
        <v>0.0186813147126625</v>
      </c>
      <c r="Y163" s="3">
        <f t="shared" si="38"/>
        <v>397.042090153078</v>
      </c>
      <c r="Z163" s="5">
        <v>1.1</v>
      </c>
      <c r="AA163" s="5">
        <v>1</v>
      </c>
      <c r="AB163" s="3">
        <f t="shared" si="39"/>
        <v>436.746299168386</v>
      </c>
      <c r="AC163" t="str">
        <f t="shared" si="40"/>
        <v>https://wiki.52poke.com/wiki/梦梦蚀</v>
      </c>
      <c r="AD163" s="2">
        <f t="shared" si="41"/>
        <v>5.47673597804903e-8</v>
      </c>
      <c r="AE163" t="str">
        <f>IF(ISNUMBER(SEARCH(AE$1,$D163)),"T","")</f>
        <v/>
      </c>
      <c r="AF163" t="str">
        <f>IF(ISNUMBER(SEARCH(AF$1,$D163)),"T","")</f>
        <v/>
      </c>
      <c r="AG163" t="str">
        <f>IF(ISNUMBER(SEARCH(AG$1,$D163)),"T","")</f>
        <v/>
      </c>
      <c r="AH163" t="str">
        <f>IF(ISNUMBER(SEARCH(AH$1,$D163)),"T","")</f>
        <v/>
      </c>
      <c r="AI163" t="str">
        <f>IF(ISNUMBER(SEARCH(AI$1,$D163)),"T","")</f>
        <v/>
      </c>
      <c r="AJ163" t="str">
        <f>IF(ISNUMBER(SEARCH(AJ$1,$D163)),"T","")</f>
        <v/>
      </c>
      <c r="AK163" t="str">
        <f>IF(ISNUMBER(SEARCH(AK$1,$D163)),"T","")</f>
        <v/>
      </c>
      <c r="AL163" t="str">
        <f>IF(ISNUMBER(SEARCH(AL$1,$D163)),"T","")</f>
        <v/>
      </c>
      <c r="AM163" t="str">
        <f>IF(ISNUMBER(SEARCH(AM$1,$D163)),"T","")</f>
        <v/>
      </c>
      <c r="AN163" t="str">
        <f>IF(ISNUMBER(SEARCH(AN$1,$D163)),"T","")</f>
        <v/>
      </c>
      <c r="AO163" t="str">
        <f>IF(ISNUMBER(SEARCH(AO$1,$D163)),"T","")</f>
        <v>T</v>
      </c>
      <c r="AP163" t="str">
        <f>IF(ISNUMBER(SEARCH(AP$1,$D163)),"T","")</f>
        <v/>
      </c>
      <c r="AQ163" t="str">
        <f>IF(ISNUMBER(SEARCH(AQ$1,$D163)),"T","")</f>
        <v/>
      </c>
      <c r="AR163" t="str">
        <f>IF(ISNUMBER(SEARCH(AR$1,$D163)),"T","")</f>
        <v/>
      </c>
      <c r="AS163" t="str">
        <f>IF(ISNUMBER(SEARCH(AS$1,$D163)),"T","")</f>
        <v/>
      </c>
      <c r="AT163" t="str">
        <f>IF(ISNUMBER(SEARCH(AT$1,$D163)),"T","")</f>
        <v/>
      </c>
      <c r="AU163" t="str">
        <f>IF(ISNUMBER(SEARCH(AU$1,$D163)),"T","")</f>
        <v/>
      </c>
      <c r="AV163" t="str">
        <f>IF(ISNUMBER(SEARCH(AV$1,$D163)),"T","")</f>
        <v/>
      </c>
    </row>
    <row r="164" spans="1:48">
      <c r="A164">
        <v>780</v>
      </c>
      <c r="B164" t="s">
        <v>474</v>
      </c>
      <c r="C164" t="s">
        <v>475</v>
      </c>
      <c r="D164" t="s">
        <v>476</v>
      </c>
      <c r="E164">
        <v>7</v>
      </c>
      <c r="F164">
        <v>78</v>
      </c>
      <c r="G164">
        <v>60</v>
      </c>
      <c r="H164">
        <v>85</v>
      </c>
      <c r="I164">
        <v>135</v>
      </c>
      <c r="J164">
        <v>91</v>
      </c>
      <c r="K164">
        <v>36</v>
      </c>
      <c r="L164">
        <f t="shared" si="28"/>
        <v>135</v>
      </c>
      <c r="M164">
        <f t="shared" si="29"/>
        <v>85</v>
      </c>
      <c r="N164" s="3">
        <f t="shared" si="30"/>
        <v>153.5</v>
      </c>
      <c r="O164" s="3">
        <f t="shared" si="31"/>
        <v>155.5</v>
      </c>
      <c r="P164" s="3">
        <f t="shared" si="32"/>
        <v>105.5</v>
      </c>
      <c r="Q164" s="3">
        <f t="shared" si="33"/>
        <v>16194.25</v>
      </c>
      <c r="R164" s="3">
        <f t="shared" si="34"/>
        <v>16194.25</v>
      </c>
      <c r="S164" s="3">
        <f t="shared" si="35"/>
        <v>17115.25</v>
      </c>
      <c r="T164" s="3">
        <v>435.900861226684</v>
      </c>
      <c r="U164" s="3">
        <f t="shared" si="36"/>
        <v>435.900861226684</v>
      </c>
      <c r="V164" s="4">
        <f t="shared" si="37"/>
        <v>67782.5839207494</v>
      </c>
      <c r="W164" s="6">
        <f>Q164/(constants!$B$1*constants!$B$2*(110/250)*AVERAGE(0.8,1)*1.5)</f>
        <v>2.48114858579542</v>
      </c>
      <c r="X164" s="7">
        <v>0.0672327789826268</v>
      </c>
      <c r="Y164" s="3">
        <f t="shared" si="38"/>
        <v>396.273302222986</v>
      </c>
      <c r="Z164" s="5">
        <v>1.1</v>
      </c>
      <c r="AA164" s="5">
        <v>1</v>
      </c>
      <c r="AB164" s="3">
        <f t="shared" si="39"/>
        <v>435.900632445284</v>
      </c>
      <c r="AC164" t="str">
        <f t="shared" si="40"/>
        <v>https://wiki.52poke.com/wiki/老翁龙</v>
      </c>
      <c r="AD164" s="2">
        <f t="shared" si="41"/>
        <v>5.2340928900078e-8</v>
      </c>
      <c r="AE164" t="str">
        <f>IF(ISNUMBER(SEARCH(AE$1,$D164)),"T","")</f>
        <v>T</v>
      </c>
      <c r="AF164" t="str">
        <f>IF(ISNUMBER(SEARCH(AF$1,$D164)),"T","")</f>
        <v/>
      </c>
      <c r="AG164" t="str">
        <f>IF(ISNUMBER(SEARCH(AG$1,$D164)),"T","")</f>
        <v/>
      </c>
      <c r="AH164" t="str">
        <f>IF(ISNUMBER(SEARCH(AH$1,$D164)),"T","")</f>
        <v/>
      </c>
      <c r="AI164" t="str">
        <f>IF(ISNUMBER(SEARCH(AI$1,$D164)),"T","")</f>
        <v/>
      </c>
      <c r="AJ164" t="str">
        <f>IF(ISNUMBER(SEARCH(AJ$1,$D164)),"T","")</f>
        <v/>
      </c>
      <c r="AK164" t="str">
        <f>IF(ISNUMBER(SEARCH(AK$1,$D164)),"T","")</f>
        <v/>
      </c>
      <c r="AL164" t="str">
        <f>IF(ISNUMBER(SEARCH(AL$1,$D164)),"T","")</f>
        <v/>
      </c>
      <c r="AM164" t="str">
        <f>IF(ISNUMBER(SEARCH(AM$1,$D164)),"T","")</f>
        <v/>
      </c>
      <c r="AN164" t="str">
        <f>IF(ISNUMBER(SEARCH(AN$1,$D164)),"T","")</f>
        <v/>
      </c>
      <c r="AO164" t="str">
        <f>IF(ISNUMBER(SEARCH(AO$1,$D164)),"T","")</f>
        <v/>
      </c>
      <c r="AP164" t="str">
        <f>IF(ISNUMBER(SEARCH(AP$1,$D164)),"T","")</f>
        <v/>
      </c>
      <c r="AQ164" t="str">
        <f>IF(ISNUMBER(SEARCH(AQ$1,$D164)),"T","")</f>
        <v/>
      </c>
      <c r="AR164" t="str">
        <f>IF(ISNUMBER(SEARCH(AR$1,$D164)),"T","")</f>
        <v/>
      </c>
      <c r="AS164" t="str">
        <f>IF(ISNUMBER(SEARCH(AS$1,$D164)),"T","")</f>
        <v>T</v>
      </c>
      <c r="AT164" t="str">
        <f>IF(ISNUMBER(SEARCH(AT$1,$D164)),"T","")</f>
        <v/>
      </c>
      <c r="AU164" t="str">
        <f>IF(ISNUMBER(SEARCH(AU$1,$D164)),"T","")</f>
        <v/>
      </c>
      <c r="AV164" t="str">
        <f>IF(ISNUMBER(SEARCH(AV$1,$D164)),"T","")</f>
        <v/>
      </c>
    </row>
    <row r="165" spans="1:48">
      <c r="A165">
        <v>908</v>
      </c>
      <c r="B165" t="s">
        <v>477</v>
      </c>
      <c r="C165" t="s">
        <v>478</v>
      </c>
      <c r="D165" t="s">
        <v>157</v>
      </c>
      <c r="E165">
        <v>9</v>
      </c>
      <c r="F165">
        <v>76</v>
      </c>
      <c r="G165">
        <v>110</v>
      </c>
      <c r="H165">
        <v>70</v>
      </c>
      <c r="I165">
        <v>81</v>
      </c>
      <c r="J165">
        <v>70</v>
      </c>
      <c r="K165">
        <v>123</v>
      </c>
      <c r="L165">
        <f t="shared" si="28"/>
        <v>110</v>
      </c>
      <c r="M165">
        <f t="shared" si="29"/>
        <v>70</v>
      </c>
      <c r="N165" s="3">
        <f t="shared" si="30"/>
        <v>151.5</v>
      </c>
      <c r="O165" s="3">
        <f t="shared" si="31"/>
        <v>130.5</v>
      </c>
      <c r="P165" s="3">
        <f t="shared" si="32"/>
        <v>90.5</v>
      </c>
      <c r="Q165" s="3">
        <f t="shared" si="33"/>
        <v>13710.75</v>
      </c>
      <c r="R165" s="3">
        <f t="shared" si="34"/>
        <v>13710.75</v>
      </c>
      <c r="S165" s="3">
        <f t="shared" si="35"/>
        <v>13710.75</v>
      </c>
      <c r="T165" s="3">
        <v>435.892221032937</v>
      </c>
      <c r="U165" s="3">
        <f t="shared" si="36"/>
        <v>435.892221032937</v>
      </c>
      <c r="V165" s="4">
        <f t="shared" si="37"/>
        <v>56883.9348447983</v>
      </c>
      <c r="W165" s="6">
        <f>Q165/(constants!$B$1*constants!$B$2*(110/250)*AVERAGE(0.8,1)*1.5)</f>
        <v>2.10064732684098</v>
      </c>
      <c r="X165" s="7">
        <v>0.935869973595187</v>
      </c>
      <c r="Y165" s="3">
        <f t="shared" si="38"/>
        <v>396.265507706919</v>
      </c>
      <c r="Z165" s="5">
        <v>1.1</v>
      </c>
      <c r="AA165" s="5">
        <v>1</v>
      </c>
      <c r="AB165" s="3">
        <f t="shared" si="39"/>
        <v>435.892058477611</v>
      </c>
      <c r="AC165" t="str">
        <f t="shared" si="40"/>
        <v>https://wiki.52poke.com/wiki/魔幻假面喵</v>
      </c>
      <c r="AD165" s="2">
        <f t="shared" si="41"/>
        <v>2.64242338723135e-8</v>
      </c>
      <c r="AE165" t="str">
        <f>IF(ISNUMBER(SEARCH(AE$1,$D165)),"T","")</f>
        <v/>
      </c>
      <c r="AF165" t="str">
        <f>IF(ISNUMBER(SEARCH(AF$1,$D165)),"T","")</f>
        <v/>
      </c>
      <c r="AG165" t="str">
        <f>IF(ISNUMBER(SEARCH(AG$1,$D165)),"T","")</f>
        <v/>
      </c>
      <c r="AH165" t="str">
        <f>IF(ISNUMBER(SEARCH(AH$1,$D165)),"T","")</f>
        <v>T</v>
      </c>
      <c r="AI165" t="str">
        <f>IF(ISNUMBER(SEARCH(AI$1,$D165)),"T","")</f>
        <v/>
      </c>
      <c r="AJ165" t="str">
        <f>IF(ISNUMBER(SEARCH(AJ$1,$D165)),"T","")</f>
        <v/>
      </c>
      <c r="AK165" t="str">
        <f>IF(ISNUMBER(SEARCH(AK$1,$D165)),"T","")</f>
        <v/>
      </c>
      <c r="AL165" t="str">
        <f>IF(ISNUMBER(SEARCH(AL$1,$D165)),"T","")</f>
        <v/>
      </c>
      <c r="AM165" t="str">
        <f>IF(ISNUMBER(SEARCH(AM$1,$D165)),"T","")</f>
        <v/>
      </c>
      <c r="AN165" t="str">
        <f>IF(ISNUMBER(SEARCH(AN$1,$D165)),"T","")</f>
        <v/>
      </c>
      <c r="AO165" t="str">
        <f>IF(ISNUMBER(SEARCH(AO$1,$D165)),"T","")</f>
        <v/>
      </c>
      <c r="AP165" t="str">
        <f>IF(ISNUMBER(SEARCH(AP$1,$D165)),"T","")</f>
        <v/>
      </c>
      <c r="AQ165" t="str">
        <f>IF(ISNUMBER(SEARCH(AQ$1,$D165)),"T","")</f>
        <v/>
      </c>
      <c r="AR165" t="str">
        <f>IF(ISNUMBER(SEARCH(AR$1,$D165)),"T","")</f>
        <v/>
      </c>
      <c r="AS165" t="str">
        <f>IF(ISNUMBER(SEARCH(AS$1,$D165)),"T","")</f>
        <v/>
      </c>
      <c r="AT165" t="str">
        <f>IF(ISNUMBER(SEARCH(AT$1,$D165)),"T","")</f>
        <v>T</v>
      </c>
      <c r="AU165" t="str">
        <f>IF(ISNUMBER(SEARCH(AU$1,$D165)),"T","")</f>
        <v/>
      </c>
      <c r="AV165" t="str">
        <f>IF(ISNUMBER(SEARCH(AV$1,$D165)),"T","")</f>
        <v/>
      </c>
    </row>
    <row r="166" spans="1:48">
      <c r="A166">
        <v>900</v>
      </c>
      <c r="B166" t="s">
        <v>479</v>
      </c>
      <c r="C166" t="s">
        <v>480</v>
      </c>
      <c r="D166" t="s">
        <v>481</v>
      </c>
      <c r="E166">
        <v>8</v>
      </c>
      <c r="F166">
        <v>70</v>
      </c>
      <c r="G166">
        <v>135</v>
      </c>
      <c r="H166">
        <v>95</v>
      </c>
      <c r="I166">
        <v>45</v>
      </c>
      <c r="J166">
        <v>70</v>
      </c>
      <c r="K166">
        <v>85</v>
      </c>
      <c r="L166">
        <f t="shared" si="28"/>
        <v>135</v>
      </c>
      <c r="M166">
        <f t="shared" si="29"/>
        <v>70</v>
      </c>
      <c r="N166" s="3">
        <f t="shared" si="30"/>
        <v>145.5</v>
      </c>
      <c r="O166" s="3">
        <f t="shared" si="31"/>
        <v>155.5</v>
      </c>
      <c r="P166" s="3">
        <f t="shared" si="32"/>
        <v>90.5</v>
      </c>
      <c r="Q166" s="3">
        <f t="shared" si="33"/>
        <v>13167.75</v>
      </c>
      <c r="R166" s="3">
        <f t="shared" si="34"/>
        <v>16805.25</v>
      </c>
      <c r="S166" s="3">
        <f t="shared" si="35"/>
        <v>13167.75</v>
      </c>
      <c r="T166" s="3">
        <v>435.683613557966</v>
      </c>
      <c r="U166" s="3">
        <f t="shared" si="36"/>
        <v>435.683613557966</v>
      </c>
      <c r="V166" s="4">
        <f t="shared" si="37"/>
        <v>67748.8019082637</v>
      </c>
      <c r="W166" s="6">
        <f>Q166/(constants!$B$1*constants!$B$2*(110/250)*AVERAGE(0.8,1)*1.5)</f>
        <v>2.01745337330272</v>
      </c>
      <c r="X166" s="7">
        <v>0.529658158605547</v>
      </c>
      <c r="Y166" s="3">
        <f t="shared" si="38"/>
        <v>396.075843211736</v>
      </c>
      <c r="Z166" s="5">
        <v>1.1</v>
      </c>
      <c r="AA166" s="5">
        <v>1</v>
      </c>
      <c r="AB166" s="3">
        <f t="shared" si="39"/>
        <v>435.683427532909</v>
      </c>
      <c r="AC166" t="str">
        <f t="shared" si="40"/>
        <v>https://wiki.52poke.com/wiki/劈斧螳螂</v>
      </c>
      <c r="AD166" s="2">
        <f t="shared" si="41"/>
        <v>3.46053217542994e-8</v>
      </c>
      <c r="AE166" t="str">
        <f>IF(ISNUMBER(SEARCH(AE$1,$D166)),"T","")</f>
        <v/>
      </c>
      <c r="AF166" t="str">
        <f>IF(ISNUMBER(SEARCH(AF$1,$D166)),"T","")</f>
        <v/>
      </c>
      <c r="AG166" t="str">
        <f>IF(ISNUMBER(SEARCH(AG$1,$D166)),"T","")</f>
        <v/>
      </c>
      <c r="AH166" t="str">
        <f>IF(ISNUMBER(SEARCH(AH$1,$D166)),"T","")</f>
        <v/>
      </c>
      <c r="AI166" t="str">
        <f>IF(ISNUMBER(SEARCH(AI$1,$D166)),"T","")</f>
        <v/>
      </c>
      <c r="AJ166" t="str">
        <f>IF(ISNUMBER(SEARCH(AJ$1,$D166)),"T","")</f>
        <v/>
      </c>
      <c r="AK166" t="str">
        <f>IF(ISNUMBER(SEARCH(AK$1,$D166)),"T","")</f>
        <v/>
      </c>
      <c r="AL166" t="str">
        <f>IF(ISNUMBER(SEARCH(AL$1,$D166)),"T","")</f>
        <v/>
      </c>
      <c r="AM166" t="str">
        <f>IF(ISNUMBER(SEARCH(AM$1,$D166)),"T","")</f>
        <v/>
      </c>
      <c r="AN166" t="str">
        <f>IF(ISNUMBER(SEARCH(AN$1,$D166)),"T","")</f>
        <v/>
      </c>
      <c r="AO166" t="str">
        <f>IF(ISNUMBER(SEARCH(AO$1,$D166)),"T","")</f>
        <v/>
      </c>
      <c r="AP166" t="str">
        <f>IF(ISNUMBER(SEARCH(AP$1,$D166)),"T","")</f>
        <v>T</v>
      </c>
      <c r="AQ166" t="str">
        <f>IF(ISNUMBER(SEARCH(AQ$1,$D166)),"T","")</f>
        <v>T</v>
      </c>
      <c r="AR166" t="str">
        <f>IF(ISNUMBER(SEARCH(AR$1,$D166)),"T","")</f>
        <v/>
      </c>
      <c r="AS166" t="str">
        <f>IF(ISNUMBER(SEARCH(AS$1,$D166)),"T","")</f>
        <v/>
      </c>
      <c r="AT166" t="str">
        <f>IF(ISNUMBER(SEARCH(AT$1,$D166)),"T","")</f>
        <v/>
      </c>
      <c r="AU166" t="str">
        <f>IF(ISNUMBER(SEARCH(AU$1,$D166)),"T","")</f>
        <v/>
      </c>
      <c r="AV166" t="str">
        <f>IF(ISNUMBER(SEARCH(AV$1,$D166)),"T","")</f>
        <v/>
      </c>
    </row>
    <row r="167" spans="1:48">
      <c r="A167">
        <v>217</v>
      </c>
      <c r="B167" t="s">
        <v>482</v>
      </c>
      <c r="C167" t="s">
        <v>483</v>
      </c>
      <c r="D167" t="s">
        <v>64</v>
      </c>
      <c r="E167">
        <v>2</v>
      </c>
      <c r="F167">
        <v>90</v>
      </c>
      <c r="G167">
        <v>130</v>
      </c>
      <c r="H167">
        <v>75</v>
      </c>
      <c r="I167">
        <v>75</v>
      </c>
      <c r="J167">
        <v>75</v>
      </c>
      <c r="K167">
        <v>55</v>
      </c>
      <c r="L167">
        <f t="shared" si="28"/>
        <v>130</v>
      </c>
      <c r="M167">
        <f t="shared" si="29"/>
        <v>75</v>
      </c>
      <c r="N167" s="3">
        <f t="shared" si="30"/>
        <v>165.5</v>
      </c>
      <c r="O167" s="3">
        <f t="shared" si="31"/>
        <v>150.5</v>
      </c>
      <c r="P167" s="3">
        <f t="shared" si="32"/>
        <v>95.5</v>
      </c>
      <c r="Q167" s="3">
        <f t="shared" si="33"/>
        <v>15805.25</v>
      </c>
      <c r="R167" s="3">
        <f t="shared" si="34"/>
        <v>15805.25</v>
      </c>
      <c r="S167" s="3">
        <f t="shared" si="35"/>
        <v>15805.25</v>
      </c>
      <c r="T167" s="3">
        <v>435.572839617988</v>
      </c>
      <c r="U167" s="3">
        <f t="shared" si="36"/>
        <v>435.572839617988</v>
      </c>
      <c r="V167" s="4">
        <f t="shared" si="37"/>
        <v>65553.7123625072</v>
      </c>
      <c r="W167" s="6">
        <f>Q167/(constants!$B$1*constants!$B$2*(110/250)*AVERAGE(0.8,1)*1.5)</f>
        <v>2.42154923418145</v>
      </c>
      <c r="X167" s="7">
        <v>0.20951463481116</v>
      </c>
      <c r="Y167" s="3">
        <f t="shared" si="38"/>
        <v>395.975112283388</v>
      </c>
      <c r="Z167" s="5">
        <v>1.1</v>
      </c>
      <c r="AA167" s="5">
        <v>1</v>
      </c>
      <c r="AB167" s="3">
        <f t="shared" si="39"/>
        <v>435.572623511727</v>
      </c>
      <c r="AC167" t="str">
        <f t="shared" si="40"/>
        <v>https://wiki.52poke.com/wiki/圈圈熊</v>
      </c>
      <c r="AD167" s="2">
        <f t="shared" si="41"/>
        <v>4.67019159727629e-8</v>
      </c>
      <c r="AE167" t="str">
        <f>IF(ISNUMBER(SEARCH(AE$1,$D167)),"T","")</f>
        <v>T</v>
      </c>
      <c r="AF167" t="str">
        <f>IF(ISNUMBER(SEARCH(AF$1,$D167)),"T","")</f>
        <v/>
      </c>
      <c r="AG167" t="str">
        <f>IF(ISNUMBER(SEARCH(AG$1,$D167)),"T","")</f>
        <v/>
      </c>
      <c r="AH167" t="str">
        <f>IF(ISNUMBER(SEARCH(AH$1,$D167)),"T","")</f>
        <v/>
      </c>
      <c r="AI167" t="str">
        <f>IF(ISNUMBER(SEARCH(AI$1,$D167)),"T","")</f>
        <v/>
      </c>
      <c r="AJ167" t="str">
        <f>IF(ISNUMBER(SEARCH(AJ$1,$D167)),"T","")</f>
        <v/>
      </c>
      <c r="AK167" t="str">
        <f>IF(ISNUMBER(SEARCH(AK$1,$D167)),"T","")</f>
        <v/>
      </c>
      <c r="AL167" t="str">
        <f>IF(ISNUMBER(SEARCH(AL$1,$D167)),"T","")</f>
        <v/>
      </c>
      <c r="AM167" t="str">
        <f>IF(ISNUMBER(SEARCH(AM$1,$D167)),"T","")</f>
        <v/>
      </c>
      <c r="AN167" t="str">
        <f>IF(ISNUMBER(SEARCH(AN$1,$D167)),"T","")</f>
        <v/>
      </c>
      <c r="AO167" t="str">
        <f>IF(ISNUMBER(SEARCH(AO$1,$D167)),"T","")</f>
        <v/>
      </c>
      <c r="AP167" t="str">
        <f>IF(ISNUMBER(SEARCH(AP$1,$D167)),"T","")</f>
        <v/>
      </c>
      <c r="AQ167" t="str">
        <f>IF(ISNUMBER(SEARCH(AQ$1,$D167)),"T","")</f>
        <v/>
      </c>
      <c r="AR167" t="str">
        <f>IF(ISNUMBER(SEARCH(AR$1,$D167)),"T","")</f>
        <v/>
      </c>
      <c r="AS167" t="str">
        <f>IF(ISNUMBER(SEARCH(AS$1,$D167)),"T","")</f>
        <v/>
      </c>
      <c r="AT167" t="str">
        <f>IF(ISNUMBER(SEARCH(AT$1,$D167)),"T","")</f>
        <v/>
      </c>
      <c r="AU167" t="str">
        <f>IF(ISNUMBER(SEARCH(AU$1,$D167)),"T","")</f>
        <v/>
      </c>
      <c r="AV167" t="str">
        <f>IF(ISNUMBER(SEARCH(AV$1,$D167)),"T","")</f>
        <v/>
      </c>
    </row>
    <row r="168" spans="1:48">
      <c r="A168">
        <v>480</v>
      </c>
      <c r="B168" t="s">
        <v>484</v>
      </c>
      <c r="C168" t="s">
        <v>485</v>
      </c>
      <c r="D168" t="s">
        <v>61</v>
      </c>
      <c r="E168">
        <v>4</v>
      </c>
      <c r="F168">
        <v>75</v>
      </c>
      <c r="G168">
        <v>75</v>
      </c>
      <c r="H168">
        <v>130</v>
      </c>
      <c r="I168">
        <v>75</v>
      </c>
      <c r="J168">
        <v>130</v>
      </c>
      <c r="K168">
        <v>95</v>
      </c>
      <c r="L168">
        <f t="shared" si="28"/>
        <v>75</v>
      </c>
      <c r="M168">
        <f t="shared" si="29"/>
        <v>130</v>
      </c>
      <c r="N168" s="3">
        <f t="shared" si="30"/>
        <v>150.5</v>
      </c>
      <c r="O168" s="3">
        <f t="shared" si="31"/>
        <v>95.5</v>
      </c>
      <c r="P168" s="3">
        <f t="shared" si="32"/>
        <v>150.5</v>
      </c>
      <c r="Q168" s="3">
        <f t="shared" si="33"/>
        <v>22650.25</v>
      </c>
      <c r="R168" s="3">
        <f t="shared" si="34"/>
        <v>22650.25</v>
      </c>
      <c r="S168" s="3">
        <f t="shared" si="35"/>
        <v>22650.25</v>
      </c>
      <c r="T168" s="3">
        <v>435.078979247001</v>
      </c>
      <c r="U168" s="3">
        <f t="shared" si="36"/>
        <v>435.078979247001</v>
      </c>
      <c r="V168" s="4">
        <f t="shared" si="37"/>
        <v>41550.0425180886</v>
      </c>
      <c r="W168" s="6">
        <f>Q168/(constants!$B$1*constants!$B$2*(110/250)*AVERAGE(0.8,1)*1.5)</f>
        <v>3.47028332620607</v>
      </c>
      <c r="X168" s="7">
        <v>0.671351921080088</v>
      </c>
      <c r="Y168" s="3">
        <f t="shared" si="38"/>
        <v>395.526166115828</v>
      </c>
      <c r="Z168" s="5">
        <v>1.1</v>
      </c>
      <c r="AA168" s="5">
        <v>1</v>
      </c>
      <c r="AB168" s="3">
        <f t="shared" si="39"/>
        <v>435.078782727411</v>
      </c>
      <c r="AC168" t="str">
        <f t="shared" si="40"/>
        <v>https://wiki.52poke.com/wiki/由克希</v>
      </c>
      <c r="AD168" s="2">
        <f t="shared" si="41"/>
        <v>3.86199493509019e-8</v>
      </c>
      <c r="AE168" t="str">
        <f>IF(ISNUMBER(SEARCH(AE$1,$D168)),"T","")</f>
        <v/>
      </c>
      <c r="AF168" t="str">
        <f>IF(ISNUMBER(SEARCH(AF$1,$D168)),"T","")</f>
        <v/>
      </c>
      <c r="AG168" t="str">
        <f>IF(ISNUMBER(SEARCH(AG$1,$D168)),"T","")</f>
        <v/>
      </c>
      <c r="AH168" t="str">
        <f>IF(ISNUMBER(SEARCH(AH$1,$D168)),"T","")</f>
        <v/>
      </c>
      <c r="AI168" t="str">
        <f>IF(ISNUMBER(SEARCH(AI$1,$D168)),"T","")</f>
        <v/>
      </c>
      <c r="AJ168" t="str">
        <f>IF(ISNUMBER(SEARCH(AJ$1,$D168)),"T","")</f>
        <v/>
      </c>
      <c r="AK168" t="str">
        <f>IF(ISNUMBER(SEARCH(AK$1,$D168)),"T","")</f>
        <v/>
      </c>
      <c r="AL168" t="str">
        <f>IF(ISNUMBER(SEARCH(AL$1,$D168)),"T","")</f>
        <v/>
      </c>
      <c r="AM168" t="str">
        <f>IF(ISNUMBER(SEARCH(AM$1,$D168)),"T","")</f>
        <v/>
      </c>
      <c r="AN168" t="str">
        <f>IF(ISNUMBER(SEARCH(AN$1,$D168)),"T","")</f>
        <v/>
      </c>
      <c r="AO168" t="str">
        <f>IF(ISNUMBER(SEARCH(AO$1,$D168)),"T","")</f>
        <v>T</v>
      </c>
      <c r="AP168" t="str">
        <f>IF(ISNUMBER(SEARCH(AP$1,$D168)),"T","")</f>
        <v/>
      </c>
      <c r="AQ168" t="str">
        <f>IF(ISNUMBER(SEARCH(AQ$1,$D168)),"T","")</f>
        <v/>
      </c>
      <c r="AR168" t="str">
        <f>IF(ISNUMBER(SEARCH(AR$1,$D168)),"T","")</f>
        <v/>
      </c>
      <c r="AS168" t="str">
        <f>IF(ISNUMBER(SEARCH(AS$1,$D168)),"T","")</f>
        <v/>
      </c>
      <c r="AT168" t="str">
        <f>IF(ISNUMBER(SEARCH(AT$1,$D168)),"T","")</f>
        <v/>
      </c>
      <c r="AU168" t="str">
        <f>IF(ISNUMBER(SEARCH(AU$1,$D168)),"T","")</f>
        <v/>
      </c>
      <c r="AV168" t="str">
        <f>IF(ISNUMBER(SEARCH(AV$1,$D168)),"T","")</f>
        <v/>
      </c>
    </row>
    <row r="169" spans="1:48">
      <c r="A169">
        <v>538</v>
      </c>
      <c r="B169" t="s">
        <v>486</v>
      </c>
      <c r="C169" t="s">
        <v>487</v>
      </c>
      <c r="D169" t="s">
        <v>102</v>
      </c>
      <c r="E169">
        <v>5</v>
      </c>
      <c r="F169">
        <v>120</v>
      </c>
      <c r="G169">
        <v>100</v>
      </c>
      <c r="H169">
        <v>85</v>
      </c>
      <c r="I169">
        <v>30</v>
      </c>
      <c r="J169">
        <v>85</v>
      </c>
      <c r="K169">
        <v>45</v>
      </c>
      <c r="L169">
        <f t="shared" si="28"/>
        <v>100</v>
      </c>
      <c r="M169">
        <f t="shared" si="29"/>
        <v>85</v>
      </c>
      <c r="N169" s="3">
        <f t="shared" si="30"/>
        <v>195.5</v>
      </c>
      <c r="O169" s="3">
        <f t="shared" si="31"/>
        <v>120.5</v>
      </c>
      <c r="P169" s="3">
        <f t="shared" si="32"/>
        <v>105.5</v>
      </c>
      <c r="Q169" s="3">
        <f t="shared" si="33"/>
        <v>20625.25</v>
      </c>
      <c r="R169" s="3">
        <f t="shared" si="34"/>
        <v>20625.25</v>
      </c>
      <c r="S169" s="3">
        <f t="shared" si="35"/>
        <v>20625.25</v>
      </c>
      <c r="T169" s="3">
        <v>434.68272097826</v>
      </c>
      <c r="U169" s="3">
        <f t="shared" si="36"/>
        <v>434.68272097826</v>
      </c>
      <c r="V169" s="4">
        <f t="shared" si="37"/>
        <v>52379.2678778803</v>
      </c>
      <c r="W169" s="6">
        <f>Q169/(constants!$B$1*constants!$B$2*(110/250)*AVERAGE(0.8,1)*1.5)</f>
        <v>3.16002963207169</v>
      </c>
      <c r="X169" s="7">
        <v>0.119355469267569</v>
      </c>
      <c r="Y169" s="3">
        <f t="shared" si="38"/>
        <v>395.16590471138</v>
      </c>
      <c r="Z169" s="5">
        <v>1.1</v>
      </c>
      <c r="AA169" s="5">
        <v>1</v>
      </c>
      <c r="AB169" s="3">
        <f t="shared" si="39"/>
        <v>434.682495182518</v>
      </c>
      <c r="AC169" t="str">
        <f t="shared" si="40"/>
        <v>https://wiki.52poke.com/wiki/投摔鬼</v>
      </c>
      <c r="AD169" s="2">
        <f t="shared" si="41"/>
        <v>5.0983716994925e-8</v>
      </c>
      <c r="AE169" t="str">
        <f>IF(ISNUMBER(SEARCH(AE$1,$D169)),"T","")</f>
        <v/>
      </c>
      <c r="AF169" t="str">
        <f>IF(ISNUMBER(SEARCH(AF$1,$D169)),"T","")</f>
        <v/>
      </c>
      <c r="AG169" t="str">
        <f>IF(ISNUMBER(SEARCH(AG$1,$D169)),"T","")</f>
        <v/>
      </c>
      <c r="AH169" t="str">
        <f>IF(ISNUMBER(SEARCH(AH$1,$D169)),"T","")</f>
        <v/>
      </c>
      <c r="AI169" t="str">
        <f>IF(ISNUMBER(SEARCH(AI$1,$D169)),"T","")</f>
        <v/>
      </c>
      <c r="AJ169" t="str">
        <f>IF(ISNUMBER(SEARCH(AJ$1,$D169)),"T","")</f>
        <v/>
      </c>
      <c r="AK169" t="str">
        <f>IF(ISNUMBER(SEARCH(AK$1,$D169)),"T","")</f>
        <v>T</v>
      </c>
      <c r="AL169" t="str">
        <f>IF(ISNUMBER(SEARCH(AL$1,$D169)),"T","")</f>
        <v/>
      </c>
      <c r="AM169" t="str">
        <f>IF(ISNUMBER(SEARCH(AM$1,$D169)),"T","")</f>
        <v/>
      </c>
      <c r="AN169" t="str">
        <f>IF(ISNUMBER(SEARCH(AN$1,$D169)),"T","")</f>
        <v/>
      </c>
      <c r="AO169" t="str">
        <f>IF(ISNUMBER(SEARCH(AO$1,$D169)),"T","")</f>
        <v/>
      </c>
      <c r="AP169" t="str">
        <f>IF(ISNUMBER(SEARCH(AP$1,$D169)),"T","")</f>
        <v/>
      </c>
      <c r="AQ169" t="str">
        <f>IF(ISNUMBER(SEARCH(AQ$1,$D169)),"T","")</f>
        <v/>
      </c>
      <c r="AR169" t="str">
        <f>IF(ISNUMBER(SEARCH(AR$1,$D169)),"T","")</f>
        <v/>
      </c>
      <c r="AS169" t="str">
        <f>IF(ISNUMBER(SEARCH(AS$1,$D169)),"T","")</f>
        <v/>
      </c>
      <c r="AT169" t="str">
        <f>IF(ISNUMBER(SEARCH(AT$1,$D169)),"T","")</f>
        <v/>
      </c>
      <c r="AU169" t="str">
        <f>IF(ISNUMBER(SEARCH(AU$1,$D169)),"T","")</f>
        <v/>
      </c>
      <c r="AV169" t="str">
        <f>IF(ISNUMBER(SEARCH(AV$1,$D169)),"T","")</f>
        <v/>
      </c>
    </row>
    <row r="170" spans="1:48">
      <c r="A170">
        <v>623</v>
      </c>
      <c r="B170" t="s">
        <v>488</v>
      </c>
      <c r="C170" t="s">
        <v>489</v>
      </c>
      <c r="D170" t="s">
        <v>490</v>
      </c>
      <c r="E170">
        <v>5</v>
      </c>
      <c r="F170">
        <v>89</v>
      </c>
      <c r="G170">
        <v>124</v>
      </c>
      <c r="H170">
        <v>80</v>
      </c>
      <c r="I170">
        <v>55</v>
      </c>
      <c r="J170">
        <v>80</v>
      </c>
      <c r="K170">
        <v>55</v>
      </c>
      <c r="L170">
        <f t="shared" si="28"/>
        <v>124</v>
      </c>
      <c r="M170">
        <f t="shared" si="29"/>
        <v>80</v>
      </c>
      <c r="N170" s="3">
        <f t="shared" si="30"/>
        <v>164.5</v>
      </c>
      <c r="O170" s="3">
        <f t="shared" si="31"/>
        <v>144.5</v>
      </c>
      <c r="P170" s="3">
        <f t="shared" si="32"/>
        <v>100.5</v>
      </c>
      <c r="Q170" s="3">
        <f t="shared" si="33"/>
        <v>16532.25</v>
      </c>
      <c r="R170" s="3">
        <f t="shared" si="34"/>
        <v>16532.25</v>
      </c>
      <c r="S170" s="3">
        <f t="shared" si="35"/>
        <v>16532.25</v>
      </c>
      <c r="T170" s="3">
        <v>434.265387911209</v>
      </c>
      <c r="U170" s="3">
        <f t="shared" si="36"/>
        <v>434.265387911209</v>
      </c>
      <c r="V170" s="4">
        <f t="shared" si="37"/>
        <v>62751.3485531697</v>
      </c>
      <c r="W170" s="6">
        <f>Q170/(constants!$B$1*constants!$B$2*(110/250)*AVERAGE(0.8,1)*1.5)</f>
        <v>2.53293414066822</v>
      </c>
      <c r="X170" s="7">
        <v>0.199152495861833</v>
      </c>
      <c r="Y170" s="3">
        <f t="shared" si="38"/>
        <v>394.786518978592</v>
      </c>
      <c r="Z170" s="5">
        <v>1.1</v>
      </c>
      <c r="AA170" s="5">
        <v>1</v>
      </c>
      <c r="AB170" s="3">
        <f t="shared" si="39"/>
        <v>434.265170876451</v>
      </c>
      <c r="AC170" t="str">
        <f t="shared" si="40"/>
        <v>https://wiki.52poke.com/wiki/泥偶巨人</v>
      </c>
      <c r="AD170" s="2">
        <f t="shared" si="41"/>
        <v>4.71040860113286e-8</v>
      </c>
      <c r="AE170" t="str">
        <f>IF(ISNUMBER(SEARCH(AE$1,$D170)),"T","")</f>
        <v/>
      </c>
      <c r="AF170" t="str">
        <f>IF(ISNUMBER(SEARCH(AF$1,$D170)),"T","")</f>
        <v/>
      </c>
      <c r="AG170" t="str">
        <f>IF(ISNUMBER(SEARCH(AG$1,$D170)),"T","")</f>
        <v/>
      </c>
      <c r="AH170" t="str">
        <f>IF(ISNUMBER(SEARCH(AH$1,$D170)),"T","")</f>
        <v/>
      </c>
      <c r="AI170" t="str">
        <f>IF(ISNUMBER(SEARCH(AI$1,$D170)),"T","")</f>
        <v/>
      </c>
      <c r="AJ170" t="str">
        <f>IF(ISNUMBER(SEARCH(AJ$1,$D170)),"T","")</f>
        <v/>
      </c>
      <c r="AK170" t="str">
        <f>IF(ISNUMBER(SEARCH(AK$1,$D170)),"T","")</f>
        <v/>
      </c>
      <c r="AL170" t="str">
        <f>IF(ISNUMBER(SEARCH(AL$1,$D170)),"T","")</f>
        <v/>
      </c>
      <c r="AM170" t="str">
        <f>IF(ISNUMBER(SEARCH(AM$1,$D170)),"T","")</f>
        <v>T</v>
      </c>
      <c r="AN170" t="str">
        <f>IF(ISNUMBER(SEARCH(AN$1,$D170)),"T","")</f>
        <v/>
      </c>
      <c r="AO170" t="str">
        <f>IF(ISNUMBER(SEARCH(AO$1,$D170)),"T","")</f>
        <v/>
      </c>
      <c r="AP170" t="str">
        <f>IF(ISNUMBER(SEARCH(AP$1,$D170)),"T","")</f>
        <v/>
      </c>
      <c r="AQ170" t="str">
        <f>IF(ISNUMBER(SEARCH(AQ$1,$D170)),"T","")</f>
        <v/>
      </c>
      <c r="AR170" t="str">
        <f>IF(ISNUMBER(SEARCH(AR$1,$D170)),"T","")</f>
        <v>T</v>
      </c>
      <c r="AS170" t="str">
        <f>IF(ISNUMBER(SEARCH(AS$1,$D170)),"T","")</f>
        <v/>
      </c>
      <c r="AT170" t="str">
        <f>IF(ISNUMBER(SEARCH(AT$1,$D170)),"T","")</f>
        <v/>
      </c>
      <c r="AU170" t="str">
        <f>IF(ISNUMBER(SEARCH(AU$1,$D170)),"T","")</f>
        <v/>
      </c>
      <c r="AV170" t="str">
        <f>IF(ISNUMBER(SEARCH(AV$1,$D170)),"T","")</f>
        <v/>
      </c>
    </row>
    <row r="171" spans="1:48">
      <c r="A171">
        <v>655</v>
      </c>
      <c r="B171" t="s">
        <v>491</v>
      </c>
      <c r="C171" t="s">
        <v>492</v>
      </c>
      <c r="D171" t="s">
        <v>383</v>
      </c>
      <c r="E171">
        <v>6</v>
      </c>
      <c r="F171">
        <v>75</v>
      </c>
      <c r="G171">
        <v>69</v>
      </c>
      <c r="H171">
        <v>72</v>
      </c>
      <c r="I171">
        <v>114</v>
      </c>
      <c r="J171">
        <v>100</v>
      </c>
      <c r="K171">
        <v>104</v>
      </c>
      <c r="L171">
        <f t="shared" si="28"/>
        <v>114</v>
      </c>
      <c r="M171">
        <f t="shared" si="29"/>
        <v>72</v>
      </c>
      <c r="N171" s="3">
        <f t="shared" si="30"/>
        <v>150.5</v>
      </c>
      <c r="O171" s="3">
        <f t="shared" si="31"/>
        <v>134.5</v>
      </c>
      <c r="P171" s="3">
        <f t="shared" si="32"/>
        <v>92.5</v>
      </c>
      <c r="Q171" s="3">
        <f t="shared" si="33"/>
        <v>13921.25</v>
      </c>
      <c r="R171" s="3">
        <f t="shared" si="34"/>
        <v>13921.25</v>
      </c>
      <c r="S171" s="3">
        <f t="shared" si="35"/>
        <v>18135.25</v>
      </c>
      <c r="T171" s="3">
        <v>434.136184541928</v>
      </c>
      <c r="U171" s="3">
        <f t="shared" si="36"/>
        <v>434.136184541928</v>
      </c>
      <c r="V171" s="4">
        <f t="shared" si="37"/>
        <v>58391.3168208893</v>
      </c>
      <c r="W171" s="6">
        <f>Q171/(constants!$B$1*constants!$B$2*(110/250)*AVERAGE(0.8,1)*1.5)</f>
        <v>2.13289838986087</v>
      </c>
      <c r="X171" s="7">
        <v>0.801444391023675</v>
      </c>
      <c r="Y171" s="3">
        <f t="shared" si="38"/>
        <v>394.669104028972</v>
      </c>
      <c r="Z171" s="5">
        <v>1.1</v>
      </c>
      <c r="AA171" s="5">
        <v>1</v>
      </c>
      <c r="AB171" s="3">
        <f t="shared" si="39"/>
        <v>434.136014431869</v>
      </c>
      <c r="AC171" t="str">
        <f t="shared" si="40"/>
        <v>https://wiki.52poke.com/wiki/妖火红狐</v>
      </c>
      <c r="AD171" s="2">
        <f t="shared" si="41"/>
        <v>2.89374322318796e-8</v>
      </c>
      <c r="AE171" t="str">
        <f>IF(ISNUMBER(SEARCH(AE$1,$D171)),"T","")</f>
        <v/>
      </c>
      <c r="AF171" t="str">
        <f>IF(ISNUMBER(SEARCH(AF$1,$D171)),"T","")</f>
        <v>T</v>
      </c>
      <c r="AG171" t="str">
        <f>IF(ISNUMBER(SEARCH(AG$1,$D171)),"T","")</f>
        <v/>
      </c>
      <c r="AH171" t="str">
        <f>IF(ISNUMBER(SEARCH(AH$1,$D171)),"T","")</f>
        <v/>
      </c>
      <c r="AI171" t="str">
        <f>IF(ISNUMBER(SEARCH(AI$1,$D171)),"T","")</f>
        <v/>
      </c>
      <c r="AJ171" t="str">
        <f>IF(ISNUMBER(SEARCH(AJ$1,$D171)),"T","")</f>
        <v/>
      </c>
      <c r="AK171" t="str">
        <f>IF(ISNUMBER(SEARCH(AK$1,$D171)),"T","")</f>
        <v/>
      </c>
      <c r="AL171" t="str">
        <f>IF(ISNUMBER(SEARCH(AL$1,$D171)),"T","")</f>
        <v/>
      </c>
      <c r="AM171" t="str">
        <f>IF(ISNUMBER(SEARCH(AM$1,$D171)),"T","")</f>
        <v/>
      </c>
      <c r="AN171" t="str">
        <f>IF(ISNUMBER(SEARCH(AN$1,$D171)),"T","")</f>
        <v/>
      </c>
      <c r="AO171" t="str">
        <f>IF(ISNUMBER(SEARCH(AO$1,$D171)),"T","")</f>
        <v>T</v>
      </c>
      <c r="AP171" t="str">
        <f>IF(ISNUMBER(SEARCH(AP$1,$D171)),"T","")</f>
        <v/>
      </c>
      <c r="AQ171" t="str">
        <f>IF(ISNUMBER(SEARCH(AQ$1,$D171)),"T","")</f>
        <v/>
      </c>
      <c r="AR171" t="str">
        <f>IF(ISNUMBER(SEARCH(AR$1,$D171)),"T","")</f>
        <v/>
      </c>
      <c r="AS171" t="str">
        <f>IF(ISNUMBER(SEARCH(AS$1,$D171)),"T","")</f>
        <v/>
      </c>
      <c r="AT171" t="str">
        <f>IF(ISNUMBER(SEARCH(AT$1,$D171)),"T","")</f>
        <v/>
      </c>
      <c r="AU171" t="str">
        <f>IF(ISNUMBER(SEARCH(AU$1,$D171)),"T","")</f>
        <v/>
      </c>
      <c r="AV171" t="str">
        <f>IF(ISNUMBER(SEARCH(AV$1,$D171)),"T","")</f>
        <v/>
      </c>
    </row>
    <row r="172" spans="1:48">
      <c r="A172">
        <v>103</v>
      </c>
      <c r="B172" t="s">
        <v>493</v>
      </c>
      <c r="C172" t="s">
        <v>494</v>
      </c>
      <c r="D172" t="s">
        <v>435</v>
      </c>
      <c r="E172">
        <v>1</v>
      </c>
      <c r="F172">
        <v>95</v>
      </c>
      <c r="G172">
        <v>95</v>
      </c>
      <c r="H172">
        <v>85</v>
      </c>
      <c r="I172">
        <v>125</v>
      </c>
      <c r="J172">
        <v>75</v>
      </c>
      <c r="K172">
        <v>55</v>
      </c>
      <c r="L172">
        <f t="shared" si="28"/>
        <v>125</v>
      </c>
      <c r="M172">
        <f t="shared" si="29"/>
        <v>75</v>
      </c>
      <c r="N172" s="3">
        <f t="shared" si="30"/>
        <v>170.5</v>
      </c>
      <c r="O172" s="3">
        <f t="shared" si="31"/>
        <v>145.5</v>
      </c>
      <c r="P172" s="3">
        <f t="shared" si="32"/>
        <v>95.5</v>
      </c>
      <c r="Q172" s="3">
        <f t="shared" si="33"/>
        <v>16282.75</v>
      </c>
      <c r="R172" s="3">
        <f t="shared" si="34"/>
        <v>17987.75</v>
      </c>
      <c r="S172" s="3">
        <f t="shared" si="35"/>
        <v>16282.75</v>
      </c>
      <c r="T172" s="3">
        <v>433.586558602176</v>
      </c>
      <c r="U172" s="3">
        <f t="shared" si="36"/>
        <v>433.586558602176</v>
      </c>
      <c r="V172" s="4">
        <f t="shared" si="37"/>
        <v>63086.8442766166</v>
      </c>
      <c r="W172" s="6">
        <f>Q172/(constants!$B$1*constants!$B$2*(110/250)*AVERAGE(0.8,1)*1.5)</f>
        <v>2.49470782131684</v>
      </c>
      <c r="X172" s="7">
        <v>0.214360240935836</v>
      </c>
      <c r="Y172" s="3">
        <f t="shared" si="38"/>
        <v>394.169403057765</v>
      </c>
      <c r="Z172" s="5">
        <v>1.1</v>
      </c>
      <c r="AA172" s="5">
        <v>1</v>
      </c>
      <c r="AB172" s="3">
        <f t="shared" si="39"/>
        <v>433.586343363541</v>
      </c>
      <c r="AC172" t="str">
        <f t="shared" si="40"/>
        <v>https://wiki.52poke.com/wiki/椰蛋树</v>
      </c>
      <c r="AD172" s="2">
        <f t="shared" si="41"/>
        <v>4.63276698041801e-8</v>
      </c>
      <c r="AE172" t="str">
        <f>IF(ISNUMBER(SEARCH(AE$1,$D172)),"T","")</f>
        <v/>
      </c>
      <c r="AF172" t="str">
        <f>IF(ISNUMBER(SEARCH(AF$1,$D172)),"T","")</f>
        <v/>
      </c>
      <c r="AG172" t="str">
        <f>IF(ISNUMBER(SEARCH(AG$1,$D172)),"T","")</f>
        <v/>
      </c>
      <c r="AH172" t="str">
        <f>IF(ISNUMBER(SEARCH(AH$1,$D172)),"T","")</f>
        <v>T</v>
      </c>
      <c r="AI172" t="str">
        <f>IF(ISNUMBER(SEARCH(AI$1,$D172)),"T","")</f>
        <v/>
      </c>
      <c r="AJ172" t="str">
        <f>IF(ISNUMBER(SEARCH(AJ$1,$D172)),"T","")</f>
        <v/>
      </c>
      <c r="AK172" t="str">
        <f>IF(ISNUMBER(SEARCH(AK$1,$D172)),"T","")</f>
        <v/>
      </c>
      <c r="AL172" t="str">
        <f>IF(ISNUMBER(SEARCH(AL$1,$D172)),"T","")</f>
        <v/>
      </c>
      <c r="AM172" t="str">
        <f>IF(ISNUMBER(SEARCH(AM$1,$D172)),"T","")</f>
        <v/>
      </c>
      <c r="AN172" t="str">
        <f>IF(ISNUMBER(SEARCH(AN$1,$D172)),"T","")</f>
        <v/>
      </c>
      <c r="AO172" t="str">
        <f>IF(ISNUMBER(SEARCH(AO$1,$D172)),"T","")</f>
        <v/>
      </c>
      <c r="AP172" t="str">
        <f>IF(ISNUMBER(SEARCH(AP$1,$D172)),"T","")</f>
        <v/>
      </c>
      <c r="AQ172" t="str">
        <f>IF(ISNUMBER(SEARCH(AQ$1,$D172)),"T","")</f>
        <v/>
      </c>
      <c r="AR172" t="str">
        <f>IF(ISNUMBER(SEARCH(AR$1,$D172)),"T","")</f>
        <v/>
      </c>
      <c r="AS172" t="str">
        <f>IF(ISNUMBER(SEARCH(AS$1,$D172)),"T","")</f>
        <v>T</v>
      </c>
      <c r="AT172" t="str">
        <f>IF(ISNUMBER(SEARCH(AT$1,$D172)),"T","")</f>
        <v/>
      </c>
      <c r="AU172" t="str">
        <f>IF(ISNUMBER(SEARCH(AU$1,$D172)),"T","")</f>
        <v/>
      </c>
      <c r="AV172" t="str">
        <f>IF(ISNUMBER(SEARCH(AV$1,$D172)),"T","")</f>
        <v/>
      </c>
    </row>
    <row r="173" spans="1:48">
      <c r="A173">
        <v>115</v>
      </c>
      <c r="B173" t="s">
        <v>495</v>
      </c>
      <c r="C173" t="s">
        <v>496</v>
      </c>
      <c r="D173" t="s">
        <v>64</v>
      </c>
      <c r="E173">
        <v>1</v>
      </c>
      <c r="F173">
        <v>105</v>
      </c>
      <c r="G173">
        <v>95</v>
      </c>
      <c r="H173">
        <v>80</v>
      </c>
      <c r="I173">
        <v>40</v>
      </c>
      <c r="J173">
        <v>80</v>
      </c>
      <c r="K173">
        <v>90</v>
      </c>
      <c r="L173">
        <f t="shared" si="28"/>
        <v>95</v>
      </c>
      <c r="M173">
        <f t="shared" si="29"/>
        <v>80</v>
      </c>
      <c r="N173" s="3">
        <f t="shared" si="30"/>
        <v>180.5</v>
      </c>
      <c r="O173" s="3">
        <f t="shared" si="31"/>
        <v>115.5</v>
      </c>
      <c r="P173" s="3">
        <f t="shared" si="32"/>
        <v>100.5</v>
      </c>
      <c r="Q173" s="3">
        <f t="shared" si="33"/>
        <v>18140.25</v>
      </c>
      <c r="R173" s="3">
        <f t="shared" si="34"/>
        <v>18140.25</v>
      </c>
      <c r="S173" s="3">
        <f t="shared" si="35"/>
        <v>18140.25</v>
      </c>
      <c r="T173" s="3">
        <v>433.242779045633</v>
      </c>
      <c r="U173" s="3">
        <f t="shared" si="36"/>
        <v>433.242779045633</v>
      </c>
      <c r="V173" s="4">
        <f t="shared" si="37"/>
        <v>50039.5409797706</v>
      </c>
      <c r="W173" s="6">
        <f>Q173/(constants!$B$1*constants!$B$2*(110/250)*AVERAGE(0.8,1)*1.5)</f>
        <v>2.77929855556604</v>
      </c>
      <c r="X173" s="7">
        <v>0.630717884377463</v>
      </c>
      <c r="Y173" s="3">
        <f t="shared" si="38"/>
        <v>393.856898813474</v>
      </c>
      <c r="Z173" s="5">
        <v>1.1</v>
      </c>
      <c r="AA173" s="5">
        <v>1</v>
      </c>
      <c r="AB173" s="3">
        <f t="shared" si="39"/>
        <v>433.242588694822</v>
      </c>
      <c r="AC173" t="str">
        <f t="shared" si="40"/>
        <v>https://wiki.52poke.com/wiki/袋兽</v>
      </c>
      <c r="AD173" s="2">
        <f t="shared" si="41"/>
        <v>3.62334313605097e-8</v>
      </c>
      <c r="AE173" t="str">
        <f>IF(ISNUMBER(SEARCH(AE$1,$D173)),"T","")</f>
        <v>T</v>
      </c>
      <c r="AF173" t="str">
        <f>IF(ISNUMBER(SEARCH(AF$1,$D173)),"T","")</f>
        <v/>
      </c>
      <c r="AG173" t="str">
        <f>IF(ISNUMBER(SEARCH(AG$1,$D173)),"T","")</f>
        <v/>
      </c>
      <c r="AH173" t="str">
        <f>IF(ISNUMBER(SEARCH(AH$1,$D173)),"T","")</f>
        <v/>
      </c>
      <c r="AI173" t="str">
        <f>IF(ISNUMBER(SEARCH(AI$1,$D173)),"T","")</f>
        <v/>
      </c>
      <c r="AJ173" t="str">
        <f>IF(ISNUMBER(SEARCH(AJ$1,$D173)),"T","")</f>
        <v/>
      </c>
      <c r="AK173" t="str">
        <f>IF(ISNUMBER(SEARCH(AK$1,$D173)),"T","")</f>
        <v/>
      </c>
      <c r="AL173" t="str">
        <f>IF(ISNUMBER(SEARCH(AL$1,$D173)),"T","")</f>
        <v/>
      </c>
      <c r="AM173" t="str">
        <f>IF(ISNUMBER(SEARCH(AM$1,$D173)),"T","")</f>
        <v/>
      </c>
      <c r="AN173" t="str">
        <f>IF(ISNUMBER(SEARCH(AN$1,$D173)),"T","")</f>
        <v/>
      </c>
      <c r="AO173" t="str">
        <f>IF(ISNUMBER(SEARCH(AO$1,$D173)),"T","")</f>
        <v/>
      </c>
      <c r="AP173" t="str">
        <f>IF(ISNUMBER(SEARCH(AP$1,$D173)),"T","")</f>
        <v/>
      </c>
      <c r="AQ173" t="str">
        <f>IF(ISNUMBER(SEARCH(AQ$1,$D173)),"T","")</f>
        <v/>
      </c>
      <c r="AR173" t="str">
        <f>IF(ISNUMBER(SEARCH(AR$1,$D173)),"T","")</f>
        <v/>
      </c>
      <c r="AS173" t="str">
        <f>IF(ISNUMBER(SEARCH(AS$1,$D173)),"T","")</f>
        <v/>
      </c>
      <c r="AT173" t="str">
        <f>IF(ISNUMBER(SEARCH(AT$1,$D173)),"T","")</f>
        <v/>
      </c>
      <c r="AU173" t="str">
        <f>IF(ISNUMBER(SEARCH(AU$1,$D173)),"T","")</f>
        <v/>
      </c>
      <c r="AV173" t="str">
        <f>IF(ISNUMBER(SEARCH(AV$1,$D173)),"T","")</f>
        <v/>
      </c>
    </row>
    <row r="174" spans="1:48">
      <c r="A174">
        <v>500</v>
      </c>
      <c r="B174" t="s">
        <v>497</v>
      </c>
      <c r="C174" t="s">
        <v>498</v>
      </c>
      <c r="D174" t="s">
        <v>499</v>
      </c>
      <c r="E174">
        <v>5</v>
      </c>
      <c r="F174">
        <v>110</v>
      </c>
      <c r="G174">
        <v>123</v>
      </c>
      <c r="H174">
        <v>65</v>
      </c>
      <c r="I174">
        <v>100</v>
      </c>
      <c r="J174">
        <v>65</v>
      </c>
      <c r="K174">
        <v>65</v>
      </c>
      <c r="L174">
        <f t="shared" si="28"/>
        <v>123</v>
      </c>
      <c r="M174">
        <f t="shared" si="29"/>
        <v>65</v>
      </c>
      <c r="N174" s="3">
        <f t="shared" si="30"/>
        <v>185.5</v>
      </c>
      <c r="O174" s="3">
        <f t="shared" si="31"/>
        <v>143.5</v>
      </c>
      <c r="P174" s="3">
        <f t="shared" si="32"/>
        <v>85.5</v>
      </c>
      <c r="Q174" s="3">
        <f t="shared" si="33"/>
        <v>15860.25</v>
      </c>
      <c r="R174" s="3">
        <f t="shared" si="34"/>
        <v>15860.25</v>
      </c>
      <c r="S174" s="3">
        <f t="shared" si="35"/>
        <v>15860.25</v>
      </c>
      <c r="T174" s="3">
        <v>432.011080514571</v>
      </c>
      <c r="U174" s="3">
        <f t="shared" si="36"/>
        <v>432.011080514571</v>
      </c>
      <c r="V174" s="4">
        <f t="shared" si="37"/>
        <v>61993.5900538409</v>
      </c>
      <c r="W174" s="6">
        <f>Q174/(constants!$B$1*constants!$B$2*(110/250)*AVERAGE(0.8,1)*1.5)</f>
        <v>2.42997587772584</v>
      </c>
      <c r="X174" s="7">
        <v>0.306868428531507</v>
      </c>
      <c r="Y174" s="3">
        <f t="shared" si="38"/>
        <v>392.73715794793</v>
      </c>
      <c r="Z174" s="5">
        <v>1.1</v>
      </c>
      <c r="AA174" s="5">
        <v>1</v>
      </c>
      <c r="AB174" s="3">
        <f t="shared" si="39"/>
        <v>432.010873742723</v>
      </c>
      <c r="AC174" t="str">
        <f t="shared" si="40"/>
        <v>https://wiki.52poke.com/wiki/炎武王</v>
      </c>
      <c r="AD174" s="2">
        <f t="shared" si="41"/>
        <v>4.27545972014114e-8</v>
      </c>
      <c r="AE174" t="str">
        <f>IF(ISNUMBER(SEARCH(AE$1,$D174)),"T","")</f>
        <v/>
      </c>
      <c r="AF174" t="str">
        <f>IF(ISNUMBER(SEARCH(AF$1,$D174)),"T","")</f>
        <v>T</v>
      </c>
      <c r="AG174" t="str">
        <f>IF(ISNUMBER(SEARCH(AG$1,$D174)),"T","")</f>
        <v/>
      </c>
      <c r="AH174" t="str">
        <f>IF(ISNUMBER(SEARCH(AH$1,$D174)),"T","")</f>
        <v/>
      </c>
      <c r="AI174" t="str">
        <f>IF(ISNUMBER(SEARCH(AI$1,$D174)),"T","")</f>
        <v/>
      </c>
      <c r="AJ174" t="str">
        <f>IF(ISNUMBER(SEARCH(AJ$1,$D174)),"T","")</f>
        <v/>
      </c>
      <c r="AK174" t="str">
        <f>IF(ISNUMBER(SEARCH(AK$1,$D174)),"T","")</f>
        <v>T</v>
      </c>
      <c r="AL174" t="str">
        <f>IF(ISNUMBER(SEARCH(AL$1,$D174)),"T","")</f>
        <v/>
      </c>
      <c r="AM174" t="str">
        <f>IF(ISNUMBER(SEARCH(AM$1,$D174)),"T","")</f>
        <v/>
      </c>
      <c r="AN174" t="str">
        <f>IF(ISNUMBER(SEARCH(AN$1,$D174)),"T","")</f>
        <v/>
      </c>
      <c r="AO174" t="str">
        <f>IF(ISNUMBER(SEARCH(AO$1,$D174)),"T","")</f>
        <v/>
      </c>
      <c r="AP174" t="str">
        <f>IF(ISNUMBER(SEARCH(AP$1,$D174)),"T","")</f>
        <v/>
      </c>
      <c r="AQ174" t="str">
        <f>IF(ISNUMBER(SEARCH(AQ$1,$D174)),"T","")</f>
        <v/>
      </c>
      <c r="AR174" t="str">
        <f>IF(ISNUMBER(SEARCH(AR$1,$D174)),"T","")</f>
        <v/>
      </c>
      <c r="AS174" t="str">
        <f>IF(ISNUMBER(SEARCH(AS$1,$D174)),"T","")</f>
        <v/>
      </c>
      <c r="AT174" t="str">
        <f>IF(ISNUMBER(SEARCH(AT$1,$D174)),"T","")</f>
        <v/>
      </c>
      <c r="AU174" t="str">
        <f>IF(ISNUMBER(SEARCH(AU$1,$D174)),"T","")</f>
        <v/>
      </c>
      <c r="AV174" t="str">
        <f>IF(ISNUMBER(SEARCH(AV$1,$D174)),"T","")</f>
        <v/>
      </c>
    </row>
    <row r="175" spans="1:48">
      <c r="A175">
        <v>196</v>
      </c>
      <c r="B175" t="s">
        <v>500</v>
      </c>
      <c r="C175" t="s">
        <v>501</v>
      </c>
      <c r="D175" t="s">
        <v>61</v>
      </c>
      <c r="E175">
        <v>2</v>
      </c>
      <c r="F175">
        <v>65</v>
      </c>
      <c r="G175">
        <v>65</v>
      </c>
      <c r="H175">
        <v>60</v>
      </c>
      <c r="I175">
        <v>130</v>
      </c>
      <c r="J175">
        <v>95</v>
      </c>
      <c r="K175">
        <v>110</v>
      </c>
      <c r="L175">
        <f t="shared" si="28"/>
        <v>130</v>
      </c>
      <c r="M175">
        <f t="shared" si="29"/>
        <v>60</v>
      </c>
      <c r="N175" s="3">
        <f t="shared" si="30"/>
        <v>140.5</v>
      </c>
      <c r="O175" s="3">
        <f t="shared" si="31"/>
        <v>150.5</v>
      </c>
      <c r="P175" s="3">
        <f t="shared" si="32"/>
        <v>80.5</v>
      </c>
      <c r="Q175" s="3">
        <f t="shared" si="33"/>
        <v>11310.25</v>
      </c>
      <c r="R175" s="3">
        <f t="shared" si="34"/>
        <v>11310.25</v>
      </c>
      <c r="S175" s="3">
        <f t="shared" si="35"/>
        <v>16227.75</v>
      </c>
      <c r="T175" s="3">
        <v>430.714206848131</v>
      </c>
      <c r="U175" s="3">
        <f t="shared" si="36"/>
        <v>430.714206848131</v>
      </c>
      <c r="V175" s="4">
        <f t="shared" si="37"/>
        <v>64822.4881306437</v>
      </c>
      <c r="W175" s="6">
        <f>Q175/(constants!$B$1*constants!$B$2*(110/250)*AVERAGE(0.8,1)*1.5)</f>
        <v>1.73286263905353</v>
      </c>
      <c r="X175" s="7">
        <v>0.868853170081547</v>
      </c>
      <c r="Y175" s="3">
        <f t="shared" si="38"/>
        <v>391.558229274829</v>
      </c>
      <c r="Z175" s="5">
        <v>1.1</v>
      </c>
      <c r="AA175" s="5">
        <v>1</v>
      </c>
      <c r="AB175" s="3">
        <f t="shared" si="39"/>
        <v>430.714052202312</v>
      </c>
      <c r="AC175" t="str">
        <f t="shared" si="40"/>
        <v>https://wiki.52poke.com/wiki/太阳伊布</v>
      </c>
      <c r="AD175" s="2">
        <f t="shared" si="41"/>
        <v>2.39153294249158e-8</v>
      </c>
      <c r="AE175" t="str">
        <f>IF(ISNUMBER(SEARCH(AE$1,$D175)),"T","")</f>
        <v/>
      </c>
      <c r="AF175" t="str">
        <f>IF(ISNUMBER(SEARCH(AF$1,$D175)),"T","")</f>
        <v/>
      </c>
      <c r="AG175" t="str">
        <f>IF(ISNUMBER(SEARCH(AG$1,$D175)),"T","")</f>
        <v/>
      </c>
      <c r="AH175" t="str">
        <f>IF(ISNUMBER(SEARCH(AH$1,$D175)),"T","")</f>
        <v/>
      </c>
      <c r="AI175" t="str">
        <f>IF(ISNUMBER(SEARCH(AI$1,$D175)),"T","")</f>
        <v/>
      </c>
      <c r="AJ175" t="str">
        <f>IF(ISNUMBER(SEARCH(AJ$1,$D175)),"T","")</f>
        <v/>
      </c>
      <c r="AK175" t="str">
        <f>IF(ISNUMBER(SEARCH(AK$1,$D175)),"T","")</f>
        <v/>
      </c>
      <c r="AL175" t="str">
        <f>IF(ISNUMBER(SEARCH(AL$1,$D175)),"T","")</f>
        <v/>
      </c>
      <c r="AM175" t="str">
        <f>IF(ISNUMBER(SEARCH(AM$1,$D175)),"T","")</f>
        <v/>
      </c>
      <c r="AN175" t="str">
        <f>IF(ISNUMBER(SEARCH(AN$1,$D175)),"T","")</f>
        <v/>
      </c>
      <c r="AO175" t="str">
        <f>IF(ISNUMBER(SEARCH(AO$1,$D175)),"T","")</f>
        <v>T</v>
      </c>
      <c r="AP175" t="str">
        <f>IF(ISNUMBER(SEARCH(AP$1,$D175)),"T","")</f>
        <v/>
      </c>
      <c r="AQ175" t="str">
        <f>IF(ISNUMBER(SEARCH(AQ$1,$D175)),"T","")</f>
        <v/>
      </c>
      <c r="AR175" t="str">
        <f>IF(ISNUMBER(SEARCH(AR$1,$D175)),"T","")</f>
        <v/>
      </c>
      <c r="AS175" t="str">
        <f>IF(ISNUMBER(SEARCH(AS$1,$D175)),"T","")</f>
        <v/>
      </c>
      <c r="AT175" t="str">
        <f>IF(ISNUMBER(SEARCH(AT$1,$D175)),"T","")</f>
        <v/>
      </c>
      <c r="AU175" t="str">
        <f>IF(ISNUMBER(SEARCH(AU$1,$D175)),"T","")</f>
        <v/>
      </c>
      <c r="AV175" t="str">
        <f>IF(ISNUMBER(SEARCH(AV$1,$D175)),"T","")</f>
        <v/>
      </c>
    </row>
    <row r="176" spans="1:48">
      <c r="A176">
        <v>1018</v>
      </c>
      <c r="B176" t="s">
        <v>502</v>
      </c>
      <c r="C176" t="s">
        <v>503</v>
      </c>
      <c r="D176" t="s">
        <v>82</v>
      </c>
      <c r="E176">
        <v>9</v>
      </c>
      <c r="F176">
        <v>90</v>
      </c>
      <c r="G176">
        <v>105</v>
      </c>
      <c r="H176">
        <v>130</v>
      </c>
      <c r="I176">
        <v>125</v>
      </c>
      <c r="J176">
        <v>65</v>
      </c>
      <c r="K176">
        <v>85</v>
      </c>
      <c r="L176">
        <f t="shared" si="28"/>
        <v>125</v>
      </c>
      <c r="M176">
        <f t="shared" si="29"/>
        <v>65</v>
      </c>
      <c r="N176" s="3">
        <f t="shared" si="30"/>
        <v>165.5</v>
      </c>
      <c r="O176" s="3">
        <f t="shared" si="31"/>
        <v>145.5</v>
      </c>
      <c r="P176" s="3">
        <f t="shared" si="32"/>
        <v>85.5</v>
      </c>
      <c r="Q176" s="3">
        <f t="shared" si="33"/>
        <v>14150.25</v>
      </c>
      <c r="R176" s="3">
        <f t="shared" si="34"/>
        <v>24907.75</v>
      </c>
      <c r="S176" s="3">
        <f t="shared" si="35"/>
        <v>14150.25</v>
      </c>
      <c r="T176" s="3">
        <v>430.375900123117</v>
      </c>
      <c r="U176" s="3">
        <f t="shared" si="36"/>
        <v>430.375900123117</v>
      </c>
      <c r="V176" s="4">
        <f t="shared" si="37"/>
        <v>62619.6934679135</v>
      </c>
      <c r="W176" s="6">
        <f>Q176/(constants!$B$1*constants!$B$2*(110/250)*AVERAGE(0.8,1)*1.5)</f>
        <v>2.1679838693457</v>
      </c>
      <c r="X176" s="7">
        <v>0.521024022398143</v>
      </c>
      <c r="Y176" s="3">
        <f t="shared" si="38"/>
        <v>391.250648248729</v>
      </c>
      <c r="Z176" s="5">
        <v>1.1</v>
      </c>
      <c r="AA176" s="5">
        <v>1</v>
      </c>
      <c r="AB176" s="3">
        <f t="shared" si="39"/>
        <v>430.375713073602</v>
      </c>
      <c r="AC176" t="str">
        <f t="shared" si="40"/>
        <v>https://wiki.52poke.com/wiki/铝钢桥龙</v>
      </c>
      <c r="AD176" s="2">
        <f t="shared" si="41"/>
        <v>3.49875210745414e-8</v>
      </c>
      <c r="AE176" t="str">
        <f>IF(ISNUMBER(SEARCH(AE$1,$D176)),"T","")</f>
        <v/>
      </c>
      <c r="AF176" t="str">
        <f>IF(ISNUMBER(SEARCH(AF$1,$D176)),"T","")</f>
        <v/>
      </c>
      <c r="AG176" t="str">
        <f>IF(ISNUMBER(SEARCH(AG$1,$D176)),"T","")</f>
        <v/>
      </c>
      <c r="AH176" t="str">
        <f>IF(ISNUMBER(SEARCH(AH$1,$D176)),"T","")</f>
        <v/>
      </c>
      <c r="AI176" t="str">
        <f>IF(ISNUMBER(SEARCH(AI$1,$D176)),"T","")</f>
        <v/>
      </c>
      <c r="AJ176" t="str">
        <f>IF(ISNUMBER(SEARCH(AJ$1,$D176)),"T","")</f>
        <v/>
      </c>
      <c r="AK176" t="str">
        <f>IF(ISNUMBER(SEARCH(AK$1,$D176)),"T","")</f>
        <v/>
      </c>
      <c r="AL176" t="str">
        <f>IF(ISNUMBER(SEARCH(AL$1,$D176)),"T","")</f>
        <v/>
      </c>
      <c r="AM176" t="str">
        <f>IF(ISNUMBER(SEARCH(AM$1,$D176)),"T","")</f>
        <v/>
      </c>
      <c r="AN176" t="str">
        <f>IF(ISNUMBER(SEARCH(AN$1,$D176)),"T","")</f>
        <v/>
      </c>
      <c r="AO176" t="str">
        <f>IF(ISNUMBER(SEARCH(AO$1,$D176)),"T","")</f>
        <v/>
      </c>
      <c r="AP176" t="str">
        <f>IF(ISNUMBER(SEARCH(AP$1,$D176)),"T","")</f>
        <v/>
      </c>
      <c r="AQ176" t="str">
        <f>IF(ISNUMBER(SEARCH(AQ$1,$D176)),"T","")</f>
        <v/>
      </c>
      <c r="AR176" t="str">
        <f>IF(ISNUMBER(SEARCH(AR$1,$D176)),"T","")</f>
        <v/>
      </c>
      <c r="AS176" t="str">
        <f>IF(ISNUMBER(SEARCH(AS$1,$D176)),"T","")</f>
        <v>T</v>
      </c>
      <c r="AT176" t="str">
        <f>IF(ISNUMBER(SEARCH(AT$1,$D176)),"T","")</f>
        <v/>
      </c>
      <c r="AU176" t="str">
        <f>IF(ISNUMBER(SEARCH(AU$1,$D176)),"T","")</f>
        <v>T</v>
      </c>
      <c r="AV176" t="str">
        <f>IF(ISNUMBER(SEARCH(AV$1,$D176)),"T","")</f>
        <v/>
      </c>
    </row>
    <row r="177" spans="1:48">
      <c r="A177">
        <v>181</v>
      </c>
      <c r="B177" t="s">
        <v>504</v>
      </c>
      <c r="C177" t="s">
        <v>505</v>
      </c>
      <c r="D177" t="s">
        <v>169</v>
      </c>
      <c r="E177">
        <v>2</v>
      </c>
      <c r="F177">
        <v>90</v>
      </c>
      <c r="G177">
        <v>75</v>
      </c>
      <c r="H177">
        <v>85</v>
      </c>
      <c r="I177">
        <v>115</v>
      </c>
      <c r="J177">
        <v>90</v>
      </c>
      <c r="K177">
        <v>55</v>
      </c>
      <c r="L177">
        <f t="shared" si="28"/>
        <v>115</v>
      </c>
      <c r="M177">
        <f t="shared" si="29"/>
        <v>85</v>
      </c>
      <c r="N177" s="3">
        <f t="shared" si="30"/>
        <v>165.5</v>
      </c>
      <c r="O177" s="3">
        <f t="shared" si="31"/>
        <v>135.5</v>
      </c>
      <c r="P177" s="3">
        <f t="shared" si="32"/>
        <v>105.5</v>
      </c>
      <c r="Q177" s="3">
        <f t="shared" si="33"/>
        <v>17460.25</v>
      </c>
      <c r="R177" s="3">
        <f t="shared" si="34"/>
        <v>17460.25</v>
      </c>
      <c r="S177" s="3">
        <f t="shared" si="35"/>
        <v>18287.75</v>
      </c>
      <c r="T177" s="3">
        <v>430.216744132132</v>
      </c>
      <c r="U177" s="3">
        <f t="shared" si="36"/>
        <v>430.216744132132</v>
      </c>
      <c r="V177" s="4">
        <f t="shared" si="37"/>
        <v>58294.3688299039</v>
      </c>
      <c r="W177" s="6">
        <f>Q177/(constants!$B$1*constants!$B$2*(110/250)*AVERAGE(0.8,1)*1.5)</f>
        <v>2.67511459901721</v>
      </c>
      <c r="X177" s="7">
        <v>0.211276069826458</v>
      </c>
      <c r="Y177" s="3">
        <f t="shared" si="38"/>
        <v>391.105935628317</v>
      </c>
      <c r="Z177" s="5">
        <v>1.1</v>
      </c>
      <c r="AA177" s="5">
        <v>1</v>
      </c>
      <c r="AB177" s="3">
        <f t="shared" si="39"/>
        <v>430.216529191148</v>
      </c>
      <c r="AC177" t="str">
        <f t="shared" si="40"/>
        <v>https://wiki.52poke.com/wiki/电龙</v>
      </c>
      <c r="AD177" s="2">
        <f t="shared" si="41"/>
        <v>4.61996264538816e-8</v>
      </c>
      <c r="AE177" t="str">
        <f>IF(ISNUMBER(SEARCH(AE$1,$D177)),"T","")</f>
        <v/>
      </c>
      <c r="AF177" t="str">
        <f>IF(ISNUMBER(SEARCH(AF$1,$D177)),"T","")</f>
        <v/>
      </c>
      <c r="AG177" t="str">
        <f>IF(ISNUMBER(SEARCH(AG$1,$D177)),"T","")</f>
        <v/>
      </c>
      <c r="AH177" t="str">
        <f>IF(ISNUMBER(SEARCH(AH$1,$D177)),"T","")</f>
        <v/>
      </c>
      <c r="AI177" t="str">
        <f>IF(ISNUMBER(SEARCH(AI$1,$D177)),"T","")</f>
        <v>T</v>
      </c>
      <c r="AJ177" t="str">
        <f>IF(ISNUMBER(SEARCH(AJ$1,$D177)),"T","")</f>
        <v/>
      </c>
      <c r="AK177" t="str">
        <f>IF(ISNUMBER(SEARCH(AK$1,$D177)),"T","")</f>
        <v/>
      </c>
      <c r="AL177" t="str">
        <f>IF(ISNUMBER(SEARCH(AL$1,$D177)),"T","")</f>
        <v/>
      </c>
      <c r="AM177" t="str">
        <f>IF(ISNUMBER(SEARCH(AM$1,$D177)),"T","")</f>
        <v/>
      </c>
      <c r="AN177" t="str">
        <f>IF(ISNUMBER(SEARCH(AN$1,$D177)),"T","")</f>
        <v/>
      </c>
      <c r="AO177" t="str">
        <f>IF(ISNUMBER(SEARCH(AO$1,$D177)),"T","")</f>
        <v/>
      </c>
      <c r="AP177" t="str">
        <f>IF(ISNUMBER(SEARCH(AP$1,$D177)),"T","")</f>
        <v/>
      </c>
      <c r="AQ177" t="str">
        <f>IF(ISNUMBER(SEARCH(AQ$1,$D177)),"T","")</f>
        <v/>
      </c>
      <c r="AR177" t="str">
        <f>IF(ISNUMBER(SEARCH(AR$1,$D177)),"T","")</f>
        <v/>
      </c>
      <c r="AS177" t="str">
        <f>IF(ISNUMBER(SEARCH(AS$1,$D177)),"T","")</f>
        <v/>
      </c>
      <c r="AT177" t="str">
        <f>IF(ISNUMBER(SEARCH(AT$1,$D177)),"T","")</f>
        <v/>
      </c>
      <c r="AU177" t="str">
        <f>IF(ISNUMBER(SEARCH(AU$1,$D177)),"T","")</f>
        <v/>
      </c>
      <c r="AV177" t="str">
        <f>IF(ISNUMBER(SEARCH(AV$1,$D177)),"T","")</f>
        <v/>
      </c>
    </row>
    <row r="178" spans="1:48">
      <c r="A178">
        <v>806</v>
      </c>
      <c r="B178" t="s">
        <v>506</v>
      </c>
      <c r="C178" t="s">
        <v>507</v>
      </c>
      <c r="D178" t="s">
        <v>411</v>
      </c>
      <c r="E178">
        <v>7</v>
      </c>
      <c r="F178">
        <v>53</v>
      </c>
      <c r="G178">
        <v>127</v>
      </c>
      <c r="H178">
        <v>53</v>
      </c>
      <c r="I178">
        <v>151</v>
      </c>
      <c r="J178">
        <v>79</v>
      </c>
      <c r="K178">
        <v>107</v>
      </c>
      <c r="L178">
        <f t="shared" si="28"/>
        <v>151</v>
      </c>
      <c r="M178">
        <f t="shared" si="29"/>
        <v>53</v>
      </c>
      <c r="N178" s="3">
        <f t="shared" si="30"/>
        <v>128.5</v>
      </c>
      <c r="O178" s="3">
        <f t="shared" si="31"/>
        <v>171.5</v>
      </c>
      <c r="P178" s="3">
        <f t="shared" si="32"/>
        <v>73.5</v>
      </c>
      <c r="Q178" s="3">
        <f t="shared" si="33"/>
        <v>9444.75</v>
      </c>
      <c r="R178" s="3">
        <f t="shared" si="34"/>
        <v>9444.75</v>
      </c>
      <c r="S178" s="3">
        <f t="shared" si="35"/>
        <v>12785.75</v>
      </c>
      <c r="T178" s="3">
        <v>429.895776122804</v>
      </c>
      <c r="U178" s="3">
        <f t="shared" si="36"/>
        <v>429.895776122804</v>
      </c>
      <c r="V178" s="4">
        <f t="shared" si="37"/>
        <v>73727.1256050609</v>
      </c>
      <c r="W178" s="6">
        <f>Q178/(constants!$B$1*constants!$B$2*(110/250)*AVERAGE(0.8,1)*1.5)</f>
        <v>1.44704621119788</v>
      </c>
      <c r="X178" s="7">
        <v>0.8317538363226</v>
      </c>
      <c r="Y178" s="3">
        <f t="shared" si="38"/>
        <v>390.814208149762</v>
      </c>
      <c r="Z178" s="5">
        <v>1.1</v>
      </c>
      <c r="AA178" s="5">
        <v>1</v>
      </c>
      <c r="AB178" s="3">
        <f t="shared" si="39"/>
        <v>429.895628964738</v>
      </c>
      <c r="AC178" t="str">
        <f t="shared" si="40"/>
        <v>https://wiki.52poke.com/wiki/砰头小丑</v>
      </c>
      <c r="AD178" s="2">
        <f t="shared" si="41"/>
        <v>2.16554962716095e-8</v>
      </c>
      <c r="AE178" t="str">
        <f>IF(ISNUMBER(SEARCH(AE$1,$D178)),"T","")</f>
        <v/>
      </c>
      <c r="AF178" t="str">
        <f>IF(ISNUMBER(SEARCH(AF$1,$D178)),"T","")</f>
        <v>T</v>
      </c>
      <c r="AG178" t="str">
        <f>IF(ISNUMBER(SEARCH(AG$1,$D178)),"T","")</f>
        <v/>
      </c>
      <c r="AH178" t="str">
        <f>IF(ISNUMBER(SEARCH(AH$1,$D178)),"T","")</f>
        <v/>
      </c>
      <c r="AI178" t="str">
        <f>IF(ISNUMBER(SEARCH(AI$1,$D178)),"T","")</f>
        <v/>
      </c>
      <c r="AJ178" t="str">
        <f>IF(ISNUMBER(SEARCH(AJ$1,$D178)),"T","")</f>
        <v/>
      </c>
      <c r="AK178" t="str">
        <f>IF(ISNUMBER(SEARCH(AK$1,$D178)),"T","")</f>
        <v/>
      </c>
      <c r="AL178" t="str">
        <f>IF(ISNUMBER(SEARCH(AL$1,$D178)),"T","")</f>
        <v/>
      </c>
      <c r="AM178" t="str">
        <f>IF(ISNUMBER(SEARCH(AM$1,$D178)),"T","")</f>
        <v/>
      </c>
      <c r="AN178" t="str">
        <f>IF(ISNUMBER(SEARCH(AN$1,$D178)),"T","")</f>
        <v/>
      </c>
      <c r="AO178" t="str">
        <f>IF(ISNUMBER(SEARCH(AO$1,$D178)),"T","")</f>
        <v/>
      </c>
      <c r="AP178" t="str">
        <f>IF(ISNUMBER(SEARCH(AP$1,$D178)),"T","")</f>
        <v/>
      </c>
      <c r="AQ178" t="str">
        <f>IF(ISNUMBER(SEARCH(AQ$1,$D178)),"T","")</f>
        <v/>
      </c>
      <c r="AR178" t="str">
        <f>IF(ISNUMBER(SEARCH(AR$1,$D178)),"T","")</f>
        <v>T</v>
      </c>
      <c r="AS178" t="str">
        <f>IF(ISNUMBER(SEARCH(AS$1,$D178)),"T","")</f>
        <v/>
      </c>
      <c r="AT178" t="str">
        <f>IF(ISNUMBER(SEARCH(AT$1,$D178)),"T","")</f>
        <v/>
      </c>
      <c r="AU178" t="str">
        <f>IF(ISNUMBER(SEARCH(AU$1,$D178)),"T","")</f>
        <v/>
      </c>
      <c r="AV178" t="str">
        <f>IF(ISNUMBER(SEARCH(AV$1,$D178)),"T","")</f>
        <v/>
      </c>
    </row>
    <row r="179" spans="1:48">
      <c r="A179">
        <v>930</v>
      </c>
      <c r="B179" t="s">
        <v>508</v>
      </c>
      <c r="C179" t="s">
        <v>509</v>
      </c>
      <c r="D179" t="s">
        <v>510</v>
      </c>
      <c r="E179">
        <v>9</v>
      </c>
      <c r="F179">
        <v>78</v>
      </c>
      <c r="G179">
        <v>69</v>
      </c>
      <c r="H179">
        <v>90</v>
      </c>
      <c r="I179">
        <v>125</v>
      </c>
      <c r="J179">
        <v>109</v>
      </c>
      <c r="K179">
        <v>39</v>
      </c>
      <c r="L179">
        <f t="shared" si="28"/>
        <v>125</v>
      </c>
      <c r="M179">
        <f t="shared" si="29"/>
        <v>90</v>
      </c>
      <c r="N179" s="3">
        <f t="shared" si="30"/>
        <v>153.5</v>
      </c>
      <c r="O179" s="3">
        <f t="shared" si="31"/>
        <v>145.5</v>
      </c>
      <c r="P179" s="3">
        <f t="shared" si="32"/>
        <v>110.5</v>
      </c>
      <c r="Q179" s="3">
        <f t="shared" si="33"/>
        <v>16961.75</v>
      </c>
      <c r="R179" s="3">
        <f t="shared" si="34"/>
        <v>16961.75</v>
      </c>
      <c r="S179" s="3">
        <f t="shared" si="35"/>
        <v>19878.25</v>
      </c>
      <c r="T179" s="3">
        <v>427.616600329109</v>
      </c>
      <c r="U179" s="3">
        <f t="shared" si="36"/>
        <v>427.616600329109</v>
      </c>
      <c r="V179" s="4">
        <f t="shared" si="37"/>
        <v>62218.2153478854</v>
      </c>
      <c r="W179" s="6">
        <f>Q179/(constants!$B$1*constants!$B$2*(110/250)*AVERAGE(0.8,1)*1.5)</f>
        <v>2.59873856616487</v>
      </c>
      <c r="X179" s="7">
        <v>0.073028857233447</v>
      </c>
      <c r="Y179" s="3">
        <f t="shared" si="38"/>
        <v>388.742160104455</v>
      </c>
      <c r="Z179" s="5">
        <v>1.1</v>
      </c>
      <c r="AA179" s="5">
        <v>1</v>
      </c>
      <c r="AB179" s="3">
        <f t="shared" si="39"/>
        <v>427.6163761149</v>
      </c>
      <c r="AC179" t="str">
        <f t="shared" si="40"/>
        <v>https://wiki.52poke.com/wiki/奥利瓦</v>
      </c>
      <c r="AD179" s="2">
        <f t="shared" si="41"/>
        <v>5.0272011402036e-8</v>
      </c>
      <c r="AE179" t="str">
        <f>IF(ISNUMBER(SEARCH(AE$1,$D179)),"T","")</f>
        <v>T</v>
      </c>
      <c r="AF179" t="str">
        <f>IF(ISNUMBER(SEARCH(AF$1,$D179)),"T","")</f>
        <v/>
      </c>
      <c r="AG179" t="str">
        <f>IF(ISNUMBER(SEARCH(AG$1,$D179)),"T","")</f>
        <v/>
      </c>
      <c r="AH179" t="str">
        <f>IF(ISNUMBER(SEARCH(AH$1,$D179)),"T","")</f>
        <v>T</v>
      </c>
      <c r="AI179" t="str">
        <f>IF(ISNUMBER(SEARCH(AI$1,$D179)),"T","")</f>
        <v/>
      </c>
      <c r="AJ179" t="str">
        <f>IF(ISNUMBER(SEARCH(AJ$1,$D179)),"T","")</f>
        <v/>
      </c>
      <c r="AK179" t="str">
        <f>IF(ISNUMBER(SEARCH(AK$1,$D179)),"T","")</f>
        <v/>
      </c>
      <c r="AL179" t="str">
        <f>IF(ISNUMBER(SEARCH(AL$1,$D179)),"T","")</f>
        <v/>
      </c>
      <c r="AM179" t="str">
        <f>IF(ISNUMBER(SEARCH(AM$1,$D179)),"T","")</f>
        <v/>
      </c>
      <c r="AN179" t="str">
        <f>IF(ISNUMBER(SEARCH(AN$1,$D179)),"T","")</f>
        <v/>
      </c>
      <c r="AO179" t="str">
        <f>IF(ISNUMBER(SEARCH(AO$1,$D179)),"T","")</f>
        <v/>
      </c>
      <c r="AP179" t="str">
        <f>IF(ISNUMBER(SEARCH(AP$1,$D179)),"T","")</f>
        <v/>
      </c>
      <c r="AQ179" t="str">
        <f>IF(ISNUMBER(SEARCH(AQ$1,$D179)),"T","")</f>
        <v/>
      </c>
      <c r="AR179" t="str">
        <f>IF(ISNUMBER(SEARCH(AR$1,$D179)),"T","")</f>
        <v/>
      </c>
      <c r="AS179" t="str">
        <f>IF(ISNUMBER(SEARCH(AS$1,$D179)),"T","")</f>
        <v/>
      </c>
      <c r="AT179" t="str">
        <f>IF(ISNUMBER(SEARCH(AT$1,$D179)),"T","")</f>
        <v/>
      </c>
      <c r="AU179" t="str">
        <f>IF(ISNUMBER(SEARCH(AU$1,$D179)),"T","")</f>
        <v/>
      </c>
      <c r="AV179" t="str">
        <f>IF(ISNUMBER(SEARCH(AV$1,$D179)),"T","")</f>
        <v/>
      </c>
    </row>
    <row r="180" spans="1:48">
      <c r="A180">
        <v>409</v>
      </c>
      <c r="B180" t="s">
        <v>511</v>
      </c>
      <c r="C180" t="s">
        <v>512</v>
      </c>
      <c r="D180" t="s">
        <v>513</v>
      </c>
      <c r="E180">
        <v>4</v>
      </c>
      <c r="F180">
        <v>97</v>
      </c>
      <c r="G180">
        <v>165</v>
      </c>
      <c r="H180">
        <v>60</v>
      </c>
      <c r="I180">
        <v>65</v>
      </c>
      <c r="J180">
        <v>50</v>
      </c>
      <c r="K180">
        <v>58</v>
      </c>
      <c r="L180">
        <f t="shared" si="28"/>
        <v>165</v>
      </c>
      <c r="M180">
        <f t="shared" si="29"/>
        <v>50</v>
      </c>
      <c r="N180" s="3">
        <f t="shared" si="30"/>
        <v>172.5</v>
      </c>
      <c r="O180" s="3">
        <f t="shared" si="31"/>
        <v>185.5</v>
      </c>
      <c r="P180" s="3">
        <f t="shared" si="32"/>
        <v>70.5</v>
      </c>
      <c r="Q180" s="3">
        <f t="shared" si="33"/>
        <v>12161.25</v>
      </c>
      <c r="R180" s="3">
        <f t="shared" si="34"/>
        <v>13886.25</v>
      </c>
      <c r="S180" s="3">
        <f t="shared" si="35"/>
        <v>12161.25</v>
      </c>
      <c r="T180" s="3">
        <v>426.699059379437</v>
      </c>
      <c r="U180" s="3">
        <f t="shared" si="36"/>
        <v>426.699059379437</v>
      </c>
      <c r="V180" s="4">
        <f t="shared" si="37"/>
        <v>79152.6755148856</v>
      </c>
      <c r="W180" s="6">
        <f>Q180/(constants!$B$1*constants!$B$2*(110/250)*AVERAGE(0.8,1)*1.5)</f>
        <v>1.86324579644037</v>
      </c>
      <c r="X180" s="7">
        <v>0.227902718275122</v>
      </c>
      <c r="Y180" s="3">
        <f t="shared" si="38"/>
        <v>387.908049479724</v>
      </c>
      <c r="Z180" s="5">
        <v>1.1</v>
      </c>
      <c r="AA180" s="5">
        <v>1</v>
      </c>
      <c r="AB180" s="3">
        <f t="shared" si="39"/>
        <v>426.698854427697</v>
      </c>
      <c r="AC180" t="str">
        <f t="shared" si="40"/>
        <v>https://wiki.52poke.com/wiki/战槌龙</v>
      </c>
      <c r="AD180" s="2">
        <f t="shared" si="41"/>
        <v>4.20052158873118e-8</v>
      </c>
      <c r="AE180" t="str">
        <f>IF(ISNUMBER(SEARCH(AE$1,$D180)),"T","")</f>
        <v/>
      </c>
      <c r="AF180" t="str">
        <f>IF(ISNUMBER(SEARCH(AF$1,$D180)),"T","")</f>
        <v/>
      </c>
      <c r="AG180" t="str">
        <f>IF(ISNUMBER(SEARCH(AG$1,$D180)),"T","")</f>
        <v/>
      </c>
      <c r="AH180" t="str">
        <f>IF(ISNUMBER(SEARCH(AH$1,$D180)),"T","")</f>
        <v/>
      </c>
      <c r="AI180" t="str">
        <f>IF(ISNUMBER(SEARCH(AI$1,$D180)),"T","")</f>
        <v/>
      </c>
      <c r="AJ180" t="str">
        <f>IF(ISNUMBER(SEARCH(AJ$1,$D180)),"T","")</f>
        <v/>
      </c>
      <c r="AK180" t="str">
        <f>IF(ISNUMBER(SEARCH(AK$1,$D180)),"T","")</f>
        <v/>
      </c>
      <c r="AL180" t="str">
        <f>IF(ISNUMBER(SEARCH(AL$1,$D180)),"T","")</f>
        <v/>
      </c>
      <c r="AM180" t="str">
        <f>IF(ISNUMBER(SEARCH(AM$1,$D180)),"T","")</f>
        <v/>
      </c>
      <c r="AN180" t="str">
        <f>IF(ISNUMBER(SEARCH(AN$1,$D180)),"T","")</f>
        <v/>
      </c>
      <c r="AO180" t="str">
        <f>IF(ISNUMBER(SEARCH(AO$1,$D180)),"T","")</f>
        <v/>
      </c>
      <c r="AP180" t="str">
        <f>IF(ISNUMBER(SEARCH(AP$1,$D180)),"T","")</f>
        <v/>
      </c>
      <c r="AQ180" t="str">
        <f>IF(ISNUMBER(SEARCH(AQ$1,$D180)),"T","")</f>
        <v>T</v>
      </c>
      <c r="AR180" t="str">
        <f>IF(ISNUMBER(SEARCH(AR$1,$D180)),"T","")</f>
        <v/>
      </c>
      <c r="AS180" t="str">
        <f>IF(ISNUMBER(SEARCH(AS$1,$D180)),"T","")</f>
        <v/>
      </c>
      <c r="AT180" t="str">
        <f>IF(ISNUMBER(SEARCH(AT$1,$D180)),"T","")</f>
        <v/>
      </c>
      <c r="AU180" t="str">
        <f>IF(ISNUMBER(SEARCH(AU$1,$D180)),"T","")</f>
        <v/>
      </c>
      <c r="AV180" t="str">
        <f>IF(ISNUMBER(SEARCH(AV$1,$D180)),"T","")</f>
        <v/>
      </c>
    </row>
    <row r="181" spans="1:48">
      <c r="A181">
        <v>720</v>
      </c>
      <c r="B181" t="s">
        <v>514</v>
      </c>
      <c r="C181" t="s">
        <v>515</v>
      </c>
      <c r="D181" t="s">
        <v>76</v>
      </c>
      <c r="E181">
        <v>6</v>
      </c>
      <c r="F181">
        <v>80</v>
      </c>
      <c r="G181">
        <v>110</v>
      </c>
      <c r="H181">
        <v>60</v>
      </c>
      <c r="I181">
        <v>150</v>
      </c>
      <c r="J181">
        <v>130</v>
      </c>
      <c r="K181">
        <v>70</v>
      </c>
      <c r="L181">
        <f t="shared" si="28"/>
        <v>150</v>
      </c>
      <c r="M181">
        <f t="shared" si="29"/>
        <v>60</v>
      </c>
      <c r="N181" s="3">
        <f t="shared" si="30"/>
        <v>155.5</v>
      </c>
      <c r="O181" s="3">
        <f t="shared" si="31"/>
        <v>170.5</v>
      </c>
      <c r="P181" s="3">
        <f t="shared" si="32"/>
        <v>80.5</v>
      </c>
      <c r="Q181" s="3">
        <f t="shared" si="33"/>
        <v>12517.75</v>
      </c>
      <c r="R181" s="3">
        <f t="shared" si="34"/>
        <v>12517.75</v>
      </c>
      <c r="S181" s="3">
        <f t="shared" si="35"/>
        <v>23402.75</v>
      </c>
      <c r="T181" s="3">
        <v>426.317851065828</v>
      </c>
      <c r="U181" s="3">
        <f t="shared" si="36"/>
        <v>426.317851065828</v>
      </c>
      <c r="V181" s="4">
        <f t="shared" si="37"/>
        <v>72687.1936067237</v>
      </c>
      <c r="W181" s="6">
        <f>Q181/(constants!$B$1*constants!$B$2*(110/250)*AVERAGE(0.8,1)*1.5)</f>
        <v>1.9178657677781</v>
      </c>
      <c r="X181" s="7">
        <v>0.355222246963504</v>
      </c>
      <c r="Y181" s="3">
        <f t="shared" si="38"/>
        <v>387.561506513444</v>
      </c>
      <c r="Z181" s="5">
        <v>1.1</v>
      </c>
      <c r="AA181" s="5">
        <v>1</v>
      </c>
      <c r="AB181" s="3">
        <f t="shared" si="39"/>
        <v>426.317657164789</v>
      </c>
      <c r="AC181" t="str">
        <f t="shared" si="40"/>
        <v>https://wiki.52poke.com/wiki/胡帕</v>
      </c>
      <c r="AD181" s="2">
        <f t="shared" si="41"/>
        <v>3.75976130510722e-8</v>
      </c>
      <c r="AE181" t="str">
        <f>IF(ISNUMBER(SEARCH(AE$1,$D181)),"T","")</f>
        <v/>
      </c>
      <c r="AF181" t="str">
        <f>IF(ISNUMBER(SEARCH(AF$1,$D181)),"T","")</f>
        <v/>
      </c>
      <c r="AG181" t="str">
        <f>IF(ISNUMBER(SEARCH(AG$1,$D181)),"T","")</f>
        <v/>
      </c>
      <c r="AH181" t="str">
        <f>IF(ISNUMBER(SEARCH(AH$1,$D181)),"T","")</f>
        <v/>
      </c>
      <c r="AI181" t="str">
        <f>IF(ISNUMBER(SEARCH(AI$1,$D181)),"T","")</f>
        <v/>
      </c>
      <c r="AJ181" t="str">
        <f>IF(ISNUMBER(SEARCH(AJ$1,$D181)),"T","")</f>
        <v/>
      </c>
      <c r="AK181" t="str">
        <f>IF(ISNUMBER(SEARCH(AK$1,$D181)),"T","")</f>
        <v/>
      </c>
      <c r="AL181" t="str">
        <f>IF(ISNUMBER(SEARCH(AL$1,$D181)),"T","")</f>
        <v/>
      </c>
      <c r="AM181" t="str">
        <f>IF(ISNUMBER(SEARCH(AM$1,$D181)),"T","")</f>
        <v/>
      </c>
      <c r="AN181" t="str">
        <f>IF(ISNUMBER(SEARCH(AN$1,$D181)),"T","")</f>
        <v/>
      </c>
      <c r="AO181" t="str">
        <f>IF(ISNUMBER(SEARCH(AO$1,$D181)),"T","")</f>
        <v>T</v>
      </c>
      <c r="AP181" t="str">
        <f>IF(ISNUMBER(SEARCH(AP$1,$D181)),"T","")</f>
        <v/>
      </c>
      <c r="AQ181" t="str">
        <f>IF(ISNUMBER(SEARCH(AQ$1,$D181)),"T","")</f>
        <v/>
      </c>
      <c r="AR181" t="str">
        <f>IF(ISNUMBER(SEARCH(AR$1,$D181)),"T","")</f>
        <v>T</v>
      </c>
      <c r="AS181" t="str">
        <f>IF(ISNUMBER(SEARCH(AS$1,$D181)),"T","")</f>
        <v/>
      </c>
      <c r="AT181" t="str">
        <f>IF(ISNUMBER(SEARCH(AT$1,$D181)),"T","")</f>
        <v/>
      </c>
      <c r="AU181" t="str">
        <f>IF(ISNUMBER(SEARCH(AU$1,$D181)),"T","")</f>
        <v/>
      </c>
      <c r="AV181" t="str">
        <f>IF(ISNUMBER(SEARCH(AV$1,$D181)),"T","")</f>
        <v/>
      </c>
    </row>
    <row r="182" spans="1:48">
      <c r="A182">
        <v>745</v>
      </c>
      <c r="B182" t="s">
        <v>516</v>
      </c>
      <c r="C182" t="s">
        <v>517</v>
      </c>
      <c r="D182" t="s">
        <v>513</v>
      </c>
      <c r="E182">
        <v>7</v>
      </c>
      <c r="F182">
        <v>75</v>
      </c>
      <c r="G182">
        <v>115</v>
      </c>
      <c r="H182">
        <v>65</v>
      </c>
      <c r="I182">
        <v>55</v>
      </c>
      <c r="J182">
        <v>65</v>
      </c>
      <c r="K182">
        <v>112</v>
      </c>
      <c r="L182">
        <f t="shared" si="28"/>
        <v>115</v>
      </c>
      <c r="M182">
        <f t="shared" si="29"/>
        <v>65</v>
      </c>
      <c r="N182" s="3">
        <f t="shared" si="30"/>
        <v>150.5</v>
      </c>
      <c r="O182" s="3">
        <f t="shared" si="31"/>
        <v>135.5</v>
      </c>
      <c r="P182" s="3">
        <f t="shared" si="32"/>
        <v>85.5</v>
      </c>
      <c r="Q182" s="3">
        <f t="shared" si="33"/>
        <v>12867.75</v>
      </c>
      <c r="R182" s="3">
        <f t="shared" si="34"/>
        <v>12867.75</v>
      </c>
      <c r="S182" s="3">
        <f t="shared" si="35"/>
        <v>12867.75</v>
      </c>
      <c r="T182" s="3">
        <v>425.667191379661</v>
      </c>
      <c r="U182" s="3">
        <f t="shared" si="36"/>
        <v>425.667191379661</v>
      </c>
      <c r="V182" s="4">
        <f t="shared" si="37"/>
        <v>57677.9044319441</v>
      </c>
      <c r="W182" s="6">
        <f>Q182/(constants!$B$1*constants!$B$2*(110/250)*AVERAGE(0.8,1)*1.5)</f>
        <v>1.97148986306059</v>
      </c>
      <c r="X182" s="7">
        <v>0.884377516837079</v>
      </c>
      <c r="Y182" s="3">
        <f t="shared" si="38"/>
        <v>386.970029976134</v>
      </c>
      <c r="Z182" s="5">
        <v>1.1</v>
      </c>
      <c r="AA182" s="5">
        <v>1</v>
      </c>
      <c r="AB182" s="3">
        <f t="shared" si="39"/>
        <v>425.667032973748</v>
      </c>
      <c r="AC182" t="str">
        <f t="shared" si="40"/>
        <v>https://wiki.52poke.com/wiki/鬃岩狼人</v>
      </c>
      <c r="AD182" s="2">
        <f t="shared" si="41"/>
        <v>2.5092433380847e-8</v>
      </c>
      <c r="AE182" t="str">
        <f>IF(ISNUMBER(SEARCH(AE$1,$D182)),"T","")</f>
        <v/>
      </c>
      <c r="AF182" t="str">
        <f>IF(ISNUMBER(SEARCH(AF$1,$D182)),"T","")</f>
        <v/>
      </c>
      <c r="AG182" t="str">
        <f>IF(ISNUMBER(SEARCH(AG$1,$D182)),"T","")</f>
        <v/>
      </c>
      <c r="AH182" t="str">
        <f>IF(ISNUMBER(SEARCH(AH$1,$D182)),"T","")</f>
        <v/>
      </c>
      <c r="AI182" t="str">
        <f>IF(ISNUMBER(SEARCH(AI$1,$D182)),"T","")</f>
        <v/>
      </c>
      <c r="AJ182" t="str">
        <f>IF(ISNUMBER(SEARCH(AJ$1,$D182)),"T","")</f>
        <v/>
      </c>
      <c r="AK182" t="str">
        <f>IF(ISNUMBER(SEARCH(AK$1,$D182)),"T","")</f>
        <v/>
      </c>
      <c r="AL182" t="str">
        <f>IF(ISNUMBER(SEARCH(AL$1,$D182)),"T","")</f>
        <v/>
      </c>
      <c r="AM182" t="str">
        <f>IF(ISNUMBER(SEARCH(AM$1,$D182)),"T","")</f>
        <v/>
      </c>
      <c r="AN182" t="str">
        <f>IF(ISNUMBER(SEARCH(AN$1,$D182)),"T","")</f>
        <v/>
      </c>
      <c r="AO182" t="str">
        <f>IF(ISNUMBER(SEARCH(AO$1,$D182)),"T","")</f>
        <v/>
      </c>
      <c r="AP182" t="str">
        <f>IF(ISNUMBER(SEARCH(AP$1,$D182)),"T","")</f>
        <v/>
      </c>
      <c r="AQ182" t="str">
        <f>IF(ISNUMBER(SEARCH(AQ$1,$D182)),"T","")</f>
        <v>T</v>
      </c>
      <c r="AR182" t="str">
        <f>IF(ISNUMBER(SEARCH(AR$1,$D182)),"T","")</f>
        <v/>
      </c>
      <c r="AS182" t="str">
        <f>IF(ISNUMBER(SEARCH(AS$1,$D182)),"T","")</f>
        <v/>
      </c>
      <c r="AT182" t="str">
        <f>IF(ISNUMBER(SEARCH(AT$1,$D182)),"T","")</f>
        <v/>
      </c>
      <c r="AU182" t="str">
        <f>IF(ISNUMBER(SEARCH(AU$1,$D182)),"T","")</f>
        <v/>
      </c>
      <c r="AV182" t="str">
        <f>IF(ISNUMBER(SEARCH(AV$1,$D182)),"T","")</f>
        <v/>
      </c>
    </row>
    <row r="183" spans="1:48">
      <c r="A183">
        <v>466</v>
      </c>
      <c r="B183" t="s">
        <v>518</v>
      </c>
      <c r="C183" t="s">
        <v>519</v>
      </c>
      <c r="D183" t="s">
        <v>169</v>
      </c>
      <c r="E183">
        <v>4</v>
      </c>
      <c r="F183">
        <v>75</v>
      </c>
      <c r="G183">
        <v>123</v>
      </c>
      <c r="H183">
        <v>67</v>
      </c>
      <c r="I183">
        <v>95</v>
      </c>
      <c r="J183">
        <v>85</v>
      </c>
      <c r="K183">
        <v>95</v>
      </c>
      <c r="L183">
        <f t="shared" si="28"/>
        <v>123</v>
      </c>
      <c r="M183">
        <f t="shared" si="29"/>
        <v>67</v>
      </c>
      <c r="N183" s="3">
        <f t="shared" si="30"/>
        <v>150.5</v>
      </c>
      <c r="O183" s="3">
        <f t="shared" si="31"/>
        <v>143.5</v>
      </c>
      <c r="P183" s="3">
        <f t="shared" si="32"/>
        <v>87.5</v>
      </c>
      <c r="Q183" s="3">
        <f t="shared" si="33"/>
        <v>13168.75</v>
      </c>
      <c r="R183" s="3">
        <f t="shared" si="34"/>
        <v>13168.75</v>
      </c>
      <c r="S183" s="3">
        <f t="shared" si="35"/>
        <v>15877.75</v>
      </c>
      <c r="T183" s="3">
        <v>425.439547755623</v>
      </c>
      <c r="U183" s="3">
        <f t="shared" si="36"/>
        <v>425.439547755623</v>
      </c>
      <c r="V183" s="4">
        <f t="shared" si="37"/>
        <v>61050.5751029319</v>
      </c>
      <c r="W183" s="6">
        <f>Q183/(constants!$B$1*constants!$B$2*(110/250)*AVERAGE(0.8,1)*1.5)</f>
        <v>2.01760658500353</v>
      </c>
      <c r="X183" s="7">
        <v>0.677606440483712</v>
      </c>
      <c r="Y183" s="3">
        <f t="shared" si="38"/>
        <v>386.763069157419</v>
      </c>
      <c r="Z183" s="5">
        <v>1.1</v>
      </c>
      <c r="AA183" s="5">
        <v>1</v>
      </c>
      <c r="AB183" s="3">
        <f t="shared" si="39"/>
        <v>425.439376073161</v>
      </c>
      <c r="AC183" t="str">
        <f t="shared" si="40"/>
        <v>https://wiki.52poke.com/wiki/电击魔兽</v>
      </c>
      <c r="AD183" s="2">
        <f t="shared" si="41"/>
        <v>2.94748677961024e-8</v>
      </c>
      <c r="AE183" t="str">
        <f>IF(ISNUMBER(SEARCH(AE$1,$D183)),"T","")</f>
        <v/>
      </c>
      <c r="AF183" t="str">
        <f>IF(ISNUMBER(SEARCH(AF$1,$D183)),"T","")</f>
        <v/>
      </c>
      <c r="AG183" t="str">
        <f>IF(ISNUMBER(SEARCH(AG$1,$D183)),"T","")</f>
        <v/>
      </c>
      <c r="AH183" t="str">
        <f>IF(ISNUMBER(SEARCH(AH$1,$D183)),"T","")</f>
        <v/>
      </c>
      <c r="AI183" t="str">
        <f>IF(ISNUMBER(SEARCH(AI$1,$D183)),"T","")</f>
        <v>T</v>
      </c>
      <c r="AJ183" t="str">
        <f>IF(ISNUMBER(SEARCH(AJ$1,$D183)),"T","")</f>
        <v/>
      </c>
      <c r="AK183" t="str">
        <f>IF(ISNUMBER(SEARCH(AK$1,$D183)),"T","")</f>
        <v/>
      </c>
      <c r="AL183" t="str">
        <f>IF(ISNUMBER(SEARCH(AL$1,$D183)),"T","")</f>
        <v/>
      </c>
      <c r="AM183" t="str">
        <f>IF(ISNUMBER(SEARCH(AM$1,$D183)),"T","")</f>
        <v/>
      </c>
      <c r="AN183" t="str">
        <f>IF(ISNUMBER(SEARCH(AN$1,$D183)),"T","")</f>
        <v/>
      </c>
      <c r="AO183" t="str">
        <f>IF(ISNUMBER(SEARCH(AO$1,$D183)),"T","")</f>
        <v/>
      </c>
      <c r="AP183" t="str">
        <f>IF(ISNUMBER(SEARCH(AP$1,$D183)),"T","")</f>
        <v/>
      </c>
      <c r="AQ183" t="str">
        <f>IF(ISNUMBER(SEARCH(AQ$1,$D183)),"T","")</f>
        <v/>
      </c>
      <c r="AR183" t="str">
        <f>IF(ISNUMBER(SEARCH(AR$1,$D183)),"T","")</f>
        <v/>
      </c>
      <c r="AS183" t="str">
        <f>IF(ISNUMBER(SEARCH(AS$1,$D183)),"T","")</f>
        <v/>
      </c>
      <c r="AT183" t="str">
        <f>IF(ISNUMBER(SEARCH(AT$1,$D183)),"T","")</f>
        <v/>
      </c>
      <c r="AU183" t="str">
        <f>IF(ISNUMBER(SEARCH(AU$1,$D183)),"T","")</f>
        <v/>
      </c>
      <c r="AV183" t="str">
        <f>IF(ISNUMBER(SEARCH(AV$1,$D183)),"T","")</f>
        <v/>
      </c>
    </row>
    <row r="184" spans="1:48">
      <c r="A184">
        <v>760</v>
      </c>
      <c r="B184" t="s">
        <v>520</v>
      </c>
      <c r="C184" t="s">
        <v>521</v>
      </c>
      <c r="D184" t="s">
        <v>522</v>
      </c>
      <c r="E184">
        <v>7</v>
      </c>
      <c r="F184">
        <v>120</v>
      </c>
      <c r="G184">
        <v>125</v>
      </c>
      <c r="H184">
        <v>80</v>
      </c>
      <c r="I184">
        <v>55</v>
      </c>
      <c r="J184">
        <v>60</v>
      </c>
      <c r="K184">
        <v>60</v>
      </c>
      <c r="L184">
        <f t="shared" si="28"/>
        <v>125</v>
      </c>
      <c r="M184">
        <f t="shared" si="29"/>
        <v>60</v>
      </c>
      <c r="N184" s="3">
        <f t="shared" si="30"/>
        <v>195.5</v>
      </c>
      <c r="O184" s="3">
        <f t="shared" si="31"/>
        <v>145.5</v>
      </c>
      <c r="P184" s="3">
        <f t="shared" si="32"/>
        <v>80.5</v>
      </c>
      <c r="Q184" s="3">
        <f t="shared" si="33"/>
        <v>15737.75</v>
      </c>
      <c r="R184" s="3">
        <f t="shared" si="34"/>
        <v>19647.75</v>
      </c>
      <c r="S184" s="3">
        <f t="shared" si="35"/>
        <v>15737.75</v>
      </c>
      <c r="T184" s="3">
        <v>425.015476958151</v>
      </c>
      <c r="U184" s="3">
        <f t="shared" si="36"/>
        <v>425.015476958151</v>
      </c>
      <c r="V184" s="4">
        <f t="shared" si="37"/>
        <v>61839.751897411</v>
      </c>
      <c r="W184" s="6">
        <f>Q184/(constants!$B$1*constants!$B$2*(110/250)*AVERAGE(0.8,1)*1.5)</f>
        <v>2.41120744437697</v>
      </c>
      <c r="X184" s="7">
        <v>0.244308137777167</v>
      </c>
      <c r="Y184" s="3">
        <f t="shared" si="38"/>
        <v>386.377517203427</v>
      </c>
      <c r="Z184" s="5">
        <v>1.1</v>
      </c>
      <c r="AA184" s="5">
        <v>1</v>
      </c>
      <c r="AB184" s="3">
        <f t="shared" si="39"/>
        <v>425.01526892377</v>
      </c>
      <c r="AC184" t="str">
        <f t="shared" si="40"/>
        <v>https://wiki.52poke.com/wiki/穿著熊</v>
      </c>
      <c r="AD184" s="2">
        <f t="shared" si="41"/>
        <v>4.32783035553785e-8</v>
      </c>
      <c r="AE184" t="str">
        <f>IF(ISNUMBER(SEARCH(AE$1,$D184)),"T","")</f>
        <v>T</v>
      </c>
      <c r="AF184" t="str">
        <f>IF(ISNUMBER(SEARCH(AF$1,$D184)),"T","")</f>
        <v/>
      </c>
      <c r="AG184" t="str">
        <f>IF(ISNUMBER(SEARCH(AG$1,$D184)),"T","")</f>
        <v/>
      </c>
      <c r="AH184" t="str">
        <f>IF(ISNUMBER(SEARCH(AH$1,$D184)),"T","")</f>
        <v/>
      </c>
      <c r="AI184" t="str">
        <f>IF(ISNUMBER(SEARCH(AI$1,$D184)),"T","")</f>
        <v/>
      </c>
      <c r="AJ184" t="str">
        <f>IF(ISNUMBER(SEARCH(AJ$1,$D184)),"T","")</f>
        <v/>
      </c>
      <c r="AK184" t="str">
        <f>IF(ISNUMBER(SEARCH(AK$1,$D184)),"T","")</f>
        <v>T</v>
      </c>
      <c r="AL184" t="str">
        <f>IF(ISNUMBER(SEARCH(AL$1,$D184)),"T","")</f>
        <v/>
      </c>
      <c r="AM184" t="str">
        <f>IF(ISNUMBER(SEARCH(AM$1,$D184)),"T","")</f>
        <v/>
      </c>
      <c r="AN184" t="str">
        <f>IF(ISNUMBER(SEARCH(AN$1,$D184)),"T","")</f>
        <v/>
      </c>
      <c r="AO184" t="str">
        <f>IF(ISNUMBER(SEARCH(AO$1,$D184)),"T","")</f>
        <v/>
      </c>
      <c r="AP184" t="str">
        <f>IF(ISNUMBER(SEARCH(AP$1,$D184)),"T","")</f>
        <v/>
      </c>
      <c r="AQ184" t="str">
        <f>IF(ISNUMBER(SEARCH(AQ$1,$D184)),"T","")</f>
        <v/>
      </c>
      <c r="AR184" t="str">
        <f>IF(ISNUMBER(SEARCH(AR$1,$D184)),"T","")</f>
        <v/>
      </c>
      <c r="AS184" t="str">
        <f>IF(ISNUMBER(SEARCH(AS$1,$D184)),"T","")</f>
        <v/>
      </c>
      <c r="AT184" t="str">
        <f>IF(ISNUMBER(SEARCH(AT$1,$D184)),"T","")</f>
        <v/>
      </c>
      <c r="AU184" t="str">
        <f>IF(ISNUMBER(SEARCH(AU$1,$D184)),"T","")</f>
        <v/>
      </c>
      <c r="AV184" t="str">
        <f>IF(ISNUMBER(SEARCH(AV$1,$D184)),"T","")</f>
        <v/>
      </c>
    </row>
    <row r="185" spans="1:48">
      <c r="A185">
        <v>738</v>
      </c>
      <c r="B185" t="s">
        <v>523</v>
      </c>
      <c r="C185" t="s">
        <v>524</v>
      </c>
      <c r="D185" t="s">
        <v>525</v>
      </c>
      <c r="E185">
        <v>7</v>
      </c>
      <c r="F185">
        <v>77</v>
      </c>
      <c r="G185">
        <v>70</v>
      </c>
      <c r="H185">
        <v>90</v>
      </c>
      <c r="I185">
        <v>145</v>
      </c>
      <c r="J185">
        <v>75</v>
      </c>
      <c r="K185">
        <v>43</v>
      </c>
      <c r="L185">
        <f t="shared" si="28"/>
        <v>145</v>
      </c>
      <c r="M185">
        <f t="shared" si="29"/>
        <v>75</v>
      </c>
      <c r="N185" s="3">
        <f t="shared" si="30"/>
        <v>152.5</v>
      </c>
      <c r="O185" s="3">
        <f t="shared" si="31"/>
        <v>165.5</v>
      </c>
      <c r="P185" s="3">
        <f t="shared" si="32"/>
        <v>95.5</v>
      </c>
      <c r="Q185" s="3">
        <f t="shared" si="33"/>
        <v>14563.75</v>
      </c>
      <c r="R185" s="3">
        <f t="shared" si="34"/>
        <v>16851.25</v>
      </c>
      <c r="S185" s="3">
        <f t="shared" si="35"/>
        <v>14563.75</v>
      </c>
      <c r="T185" s="3">
        <v>424.955434698153</v>
      </c>
      <c r="U185" s="3">
        <f t="shared" si="36"/>
        <v>424.955434698153</v>
      </c>
      <c r="V185" s="4">
        <f t="shared" si="37"/>
        <v>70330.1244425443</v>
      </c>
      <c r="W185" s="6">
        <f>Q185/(constants!$B$1*constants!$B$2*(110/250)*AVERAGE(0.8,1)*1.5)</f>
        <v>2.23133690762944</v>
      </c>
      <c r="X185" s="7">
        <v>0.102940575040424</v>
      </c>
      <c r="Y185" s="3">
        <f t="shared" si="38"/>
        <v>386.322923381862</v>
      </c>
      <c r="Z185" s="5">
        <v>1.1</v>
      </c>
      <c r="AA185" s="5">
        <v>1</v>
      </c>
      <c r="AB185" s="3">
        <f t="shared" si="39"/>
        <v>424.955215720048</v>
      </c>
      <c r="AC185" t="str">
        <f t="shared" si="40"/>
        <v>https://wiki.52poke.com/wiki/锹农炮虫</v>
      </c>
      <c r="AD185" s="2">
        <f t="shared" si="41"/>
        <v>4.7951410449135e-8</v>
      </c>
      <c r="AE185" t="str">
        <f>IF(ISNUMBER(SEARCH(AE$1,$D185)),"T","")</f>
        <v/>
      </c>
      <c r="AF185" t="str">
        <f>IF(ISNUMBER(SEARCH(AF$1,$D185)),"T","")</f>
        <v/>
      </c>
      <c r="AG185" t="str">
        <f>IF(ISNUMBER(SEARCH(AG$1,$D185)),"T","")</f>
        <v/>
      </c>
      <c r="AH185" t="str">
        <f>IF(ISNUMBER(SEARCH(AH$1,$D185)),"T","")</f>
        <v/>
      </c>
      <c r="AI185" t="str">
        <f>IF(ISNUMBER(SEARCH(AI$1,$D185)),"T","")</f>
        <v>T</v>
      </c>
      <c r="AJ185" t="str">
        <f>IF(ISNUMBER(SEARCH(AJ$1,$D185)),"T","")</f>
        <v/>
      </c>
      <c r="AK185" t="str">
        <f>IF(ISNUMBER(SEARCH(AK$1,$D185)),"T","")</f>
        <v/>
      </c>
      <c r="AL185" t="str">
        <f>IF(ISNUMBER(SEARCH(AL$1,$D185)),"T","")</f>
        <v/>
      </c>
      <c r="AM185" t="str">
        <f>IF(ISNUMBER(SEARCH(AM$1,$D185)),"T","")</f>
        <v/>
      </c>
      <c r="AN185" t="str">
        <f>IF(ISNUMBER(SEARCH(AN$1,$D185)),"T","")</f>
        <v/>
      </c>
      <c r="AO185" t="str">
        <f>IF(ISNUMBER(SEARCH(AO$1,$D185)),"T","")</f>
        <v/>
      </c>
      <c r="AP185" t="str">
        <f>IF(ISNUMBER(SEARCH(AP$1,$D185)),"T","")</f>
        <v>T</v>
      </c>
      <c r="AQ185" t="str">
        <f>IF(ISNUMBER(SEARCH(AQ$1,$D185)),"T","")</f>
        <v/>
      </c>
      <c r="AR185" t="str">
        <f>IF(ISNUMBER(SEARCH(AR$1,$D185)),"T","")</f>
        <v/>
      </c>
      <c r="AS185" t="str">
        <f>IF(ISNUMBER(SEARCH(AS$1,$D185)),"T","")</f>
        <v/>
      </c>
      <c r="AT185" t="str">
        <f>IF(ISNUMBER(SEARCH(AT$1,$D185)),"T","")</f>
        <v/>
      </c>
      <c r="AU185" t="str">
        <f>IF(ISNUMBER(SEARCH(AU$1,$D185)),"T","")</f>
        <v/>
      </c>
      <c r="AV185" t="str">
        <f>IF(ISNUMBER(SEARCH(AV$1,$D185)),"T","")</f>
        <v/>
      </c>
    </row>
    <row r="186" spans="1:48">
      <c r="A186">
        <v>526</v>
      </c>
      <c r="B186" t="s">
        <v>526</v>
      </c>
      <c r="C186" t="s">
        <v>527</v>
      </c>
      <c r="D186" t="s">
        <v>513</v>
      </c>
      <c r="E186">
        <v>5</v>
      </c>
      <c r="F186">
        <v>85</v>
      </c>
      <c r="G186">
        <v>135</v>
      </c>
      <c r="H186">
        <v>130</v>
      </c>
      <c r="I186">
        <v>60</v>
      </c>
      <c r="J186">
        <v>80</v>
      </c>
      <c r="K186">
        <v>25</v>
      </c>
      <c r="L186">
        <f t="shared" si="28"/>
        <v>135</v>
      </c>
      <c r="M186">
        <f t="shared" si="29"/>
        <v>80</v>
      </c>
      <c r="N186" s="3">
        <f t="shared" si="30"/>
        <v>160.5</v>
      </c>
      <c r="O186" s="3">
        <f t="shared" si="31"/>
        <v>155.5</v>
      </c>
      <c r="P186" s="3">
        <f t="shared" si="32"/>
        <v>100.5</v>
      </c>
      <c r="Q186" s="3">
        <f t="shared" si="33"/>
        <v>16130.25</v>
      </c>
      <c r="R186" s="3">
        <f t="shared" si="34"/>
        <v>24155.25</v>
      </c>
      <c r="S186" s="3">
        <f t="shared" si="35"/>
        <v>16130.25</v>
      </c>
      <c r="T186" s="3">
        <v>424.747207806066</v>
      </c>
      <c r="U186" s="3">
        <f t="shared" si="36"/>
        <v>424.747207806066</v>
      </c>
      <c r="V186" s="4">
        <f t="shared" si="37"/>
        <v>66048.1908138433</v>
      </c>
      <c r="W186" s="6">
        <f>Q186/(constants!$B$1*constants!$B$2*(110/250)*AVERAGE(0.8,1)*1.5)</f>
        <v>2.47134303694376</v>
      </c>
      <c r="X186" s="7">
        <v>0.0118313560922824</v>
      </c>
      <c r="Y186" s="3">
        <f t="shared" si="38"/>
        <v>386.133618117105</v>
      </c>
      <c r="Z186" s="5">
        <v>1.1</v>
      </c>
      <c r="AA186" s="5">
        <v>1</v>
      </c>
      <c r="AB186" s="3">
        <f t="shared" si="39"/>
        <v>424.746979928815</v>
      </c>
      <c r="AC186" t="str">
        <f t="shared" si="40"/>
        <v>https://wiki.52poke.com/wiki/庞岩怪</v>
      </c>
      <c r="AD186" s="2">
        <f t="shared" si="41"/>
        <v>5.19280413968386e-8</v>
      </c>
      <c r="AE186" t="str">
        <f>IF(ISNUMBER(SEARCH(AE$1,$D186)),"T","")</f>
        <v/>
      </c>
      <c r="AF186" t="str">
        <f>IF(ISNUMBER(SEARCH(AF$1,$D186)),"T","")</f>
        <v/>
      </c>
      <c r="AG186" t="str">
        <f>IF(ISNUMBER(SEARCH(AG$1,$D186)),"T","")</f>
        <v/>
      </c>
      <c r="AH186" t="str">
        <f>IF(ISNUMBER(SEARCH(AH$1,$D186)),"T","")</f>
        <v/>
      </c>
      <c r="AI186" t="str">
        <f>IF(ISNUMBER(SEARCH(AI$1,$D186)),"T","")</f>
        <v/>
      </c>
      <c r="AJ186" t="str">
        <f>IF(ISNUMBER(SEARCH(AJ$1,$D186)),"T","")</f>
        <v/>
      </c>
      <c r="AK186" t="str">
        <f>IF(ISNUMBER(SEARCH(AK$1,$D186)),"T","")</f>
        <v/>
      </c>
      <c r="AL186" t="str">
        <f>IF(ISNUMBER(SEARCH(AL$1,$D186)),"T","")</f>
        <v/>
      </c>
      <c r="AM186" t="str">
        <f>IF(ISNUMBER(SEARCH(AM$1,$D186)),"T","")</f>
        <v/>
      </c>
      <c r="AN186" t="str">
        <f>IF(ISNUMBER(SEARCH(AN$1,$D186)),"T","")</f>
        <v/>
      </c>
      <c r="AO186" t="str">
        <f>IF(ISNUMBER(SEARCH(AO$1,$D186)),"T","")</f>
        <v/>
      </c>
      <c r="AP186" t="str">
        <f>IF(ISNUMBER(SEARCH(AP$1,$D186)),"T","")</f>
        <v/>
      </c>
      <c r="AQ186" t="str">
        <f>IF(ISNUMBER(SEARCH(AQ$1,$D186)),"T","")</f>
        <v>T</v>
      </c>
      <c r="AR186" t="str">
        <f>IF(ISNUMBER(SEARCH(AR$1,$D186)),"T","")</f>
        <v/>
      </c>
      <c r="AS186" t="str">
        <f>IF(ISNUMBER(SEARCH(AS$1,$D186)),"T","")</f>
        <v/>
      </c>
      <c r="AT186" t="str">
        <f>IF(ISNUMBER(SEARCH(AT$1,$D186)),"T","")</f>
        <v/>
      </c>
      <c r="AU186" t="str">
        <f>IF(ISNUMBER(SEARCH(AU$1,$D186)),"T","")</f>
        <v/>
      </c>
      <c r="AV186" t="str">
        <f>IF(ISNUMBER(SEARCH(AV$1,$D186)),"T","")</f>
        <v/>
      </c>
    </row>
    <row r="187" spans="1:48">
      <c r="A187">
        <v>911</v>
      </c>
      <c r="B187" t="s">
        <v>528</v>
      </c>
      <c r="C187" t="s">
        <v>529</v>
      </c>
      <c r="D187" t="s">
        <v>411</v>
      </c>
      <c r="E187">
        <v>9</v>
      </c>
      <c r="F187">
        <v>104</v>
      </c>
      <c r="G187">
        <v>75</v>
      </c>
      <c r="H187">
        <v>100</v>
      </c>
      <c r="I187">
        <v>110</v>
      </c>
      <c r="J187">
        <v>75</v>
      </c>
      <c r="K187">
        <v>66</v>
      </c>
      <c r="L187">
        <f t="shared" si="28"/>
        <v>110</v>
      </c>
      <c r="M187">
        <f t="shared" si="29"/>
        <v>75</v>
      </c>
      <c r="N187" s="3">
        <f t="shared" si="30"/>
        <v>179.5</v>
      </c>
      <c r="O187" s="3">
        <f t="shared" si="31"/>
        <v>130.5</v>
      </c>
      <c r="P187" s="3">
        <f t="shared" si="32"/>
        <v>95.5</v>
      </c>
      <c r="Q187" s="3">
        <f t="shared" si="33"/>
        <v>17142.25</v>
      </c>
      <c r="R187" s="3">
        <f t="shared" si="34"/>
        <v>21629.75</v>
      </c>
      <c r="S187" s="3">
        <f t="shared" si="35"/>
        <v>17142.25</v>
      </c>
      <c r="T187" s="3">
        <v>423.982969563641</v>
      </c>
      <c r="U187" s="3">
        <f t="shared" si="36"/>
        <v>423.982969563641</v>
      </c>
      <c r="V187" s="4">
        <f t="shared" si="37"/>
        <v>55329.7775280552</v>
      </c>
      <c r="W187" s="6">
        <f>Q187/(constants!$B$1*constants!$B$2*(110/250)*AVERAGE(0.8,1)*1.5)</f>
        <v>2.62639327816055</v>
      </c>
      <c r="X187" s="7">
        <v>0.327161346181372</v>
      </c>
      <c r="Y187" s="3">
        <f t="shared" si="38"/>
        <v>385.438878476621</v>
      </c>
      <c r="Z187" s="5">
        <v>1.1</v>
      </c>
      <c r="AA187" s="5">
        <v>1</v>
      </c>
      <c r="AB187" s="3">
        <f t="shared" si="39"/>
        <v>423.982766324283</v>
      </c>
      <c r="AC187" t="str">
        <f t="shared" si="40"/>
        <v>https://wiki.52poke.com/wiki/骨纹巨声鳄</v>
      </c>
      <c r="AD187" s="2">
        <f t="shared" si="41"/>
        <v>4.13062367446049e-8</v>
      </c>
      <c r="AE187" t="str">
        <f>IF(ISNUMBER(SEARCH(AE$1,$D187)),"T","")</f>
        <v/>
      </c>
      <c r="AF187" t="str">
        <f>IF(ISNUMBER(SEARCH(AF$1,$D187)),"T","")</f>
        <v>T</v>
      </c>
      <c r="AG187" t="str">
        <f>IF(ISNUMBER(SEARCH(AG$1,$D187)),"T","")</f>
        <v/>
      </c>
      <c r="AH187" t="str">
        <f>IF(ISNUMBER(SEARCH(AH$1,$D187)),"T","")</f>
        <v/>
      </c>
      <c r="AI187" t="str">
        <f>IF(ISNUMBER(SEARCH(AI$1,$D187)),"T","")</f>
        <v/>
      </c>
      <c r="AJ187" t="str">
        <f>IF(ISNUMBER(SEARCH(AJ$1,$D187)),"T","")</f>
        <v/>
      </c>
      <c r="AK187" t="str">
        <f>IF(ISNUMBER(SEARCH(AK$1,$D187)),"T","")</f>
        <v/>
      </c>
      <c r="AL187" t="str">
        <f>IF(ISNUMBER(SEARCH(AL$1,$D187)),"T","")</f>
        <v/>
      </c>
      <c r="AM187" t="str">
        <f>IF(ISNUMBER(SEARCH(AM$1,$D187)),"T","")</f>
        <v/>
      </c>
      <c r="AN187" t="str">
        <f>IF(ISNUMBER(SEARCH(AN$1,$D187)),"T","")</f>
        <v/>
      </c>
      <c r="AO187" t="str">
        <f>IF(ISNUMBER(SEARCH(AO$1,$D187)),"T","")</f>
        <v/>
      </c>
      <c r="AP187" t="str">
        <f>IF(ISNUMBER(SEARCH(AP$1,$D187)),"T","")</f>
        <v/>
      </c>
      <c r="AQ187" t="str">
        <f>IF(ISNUMBER(SEARCH(AQ$1,$D187)),"T","")</f>
        <v/>
      </c>
      <c r="AR187" t="str">
        <f>IF(ISNUMBER(SEARCH(AR$1,$D187)),"T","")</f>
        <v>T</v>
      </c>
      <c r="AS187" t="str">
        <f>IF(ISNUMBER(SEARCH(AS$1,$D187)),"T","")</f>
        <v/>
      </c>
      <c r="AT187" t="str">
        <f>IF(ISNUMBER(SEARCH(AT$1,$D187)),"T","")</f>
        <v/>
      </c>
      <c r="AU187" t="str">
        <f>IF(ISNUMBER(SEARCH(AU$1,$D187)),"T","")</f>
        <v/>
      </c>
      <c r="AV187" t="str">
        <f>IF(ISNUMBER(SEARCH(AV$1,$D187)),"T","")</f>
        <v/>
      </c>
    </row>
    <row r="188" spans="1:48">
      <c r="A188">
        <v>212</v>
      </c>
      <c r="B188" t="s">
        <v>530</v>
      </c>
      <c r="C188" t="s">
        <v>531</v>
      </c>
      <c r="D188" t="s">
        <v>250</v>
      </c>
      <c r="E188">
        <v>2</v>
      </c>
      <c r="F188">
        <v>70</v>
      </c>
      <c r="G188">
        <v>130</v>
      </c>
      <c r="H188">
        <v>100</v>
      </c>
      <c r="I188">
        <v>55</v>
      </c>
      <c r="J188">
        <v>80</v>
      </c>
      <c r="K188">
        <v>65</v>
      </c>
      <c r="L188">
        <f t="shared" si="28"/>
        <v>130</v>
      </c>
      <c r="M188">
        <f t="shared" si="29"/>
        <v>80</v>
      </c>
      <c r="N188" s="3">
        <f t="shared" si="30"/>
        <v>145.5</v>
      </c>
      <c r="O188" s="3">
        <f t="shared" si="31"/>
        <v>150.5</v>
      </c>
      <c r="P188" s="3">
        <f t="shared" si="32"/>
        <v>100.5</v>
      </c>
      <c r="Q188" s="3">
        <f t="shared" si="33"/>
        <v>14622.75</v>
      </c>
      <c r="R188" s="3">
        <f t="shared" si="34"/>
        <v>17532.75</v>
      </c>
      <c r="S188" s="3">
        <f t="shared" si="35"/>
        <v>14622.75</v>
      </c>
      <c r="T188" s="3">
        <v>423.851511107224</v>
      </c>
      <c r="U188" s="3">
        <f t="shared" si="36"/>
        <v>423.851511107224</v>
      </c>
      <c r="V188" s="4">
        <f t="shared" si="37"/>
        <v>63789.6524216372</v>
      </c>
      <c r="W188" s="6">
        <f>Q188/(constants!$B$1*constants!$B$2*(110/250)*AVERAGE(0.8,1)*1.5)</f>
        <v>2.24037639797705</v>
      </c>
      <c r="X188" s="7">
        <v>0.31988522189227</v>
      </c>
      <c r="Y188" s="3">
        <f t="shared" si="38"/>
        <v>385.319373790333</v>
      </c>
      <c r="Z188" s="5">
        <v>1.1</v>
      </c>
      <c r="AA188" s="5">
        <v>1</v>
      </c>
      <c r="AB188" s="3">
        <f t="shared" si="39"/>
        <v>423.851311169367</v>
      </c>
      <c r="AC188" t="str">
        <f t="shared" si="40"/>
        <v>https://wiki.52poke.com/wiki/巨钳螳螂</v>
      </c>
      <c r="AD188" s="2">
        <f t="shared" si="41"/>
        <v>3.99751467602692e-8</v>
      </c>
      <c r="AE188" t="str">
        <f>IF(ISNUMBER(SEARCH(AE$1,$D188)),"T","")</f>
        <v/>
      </c>
      <c r="AF188" t="str">
        <f>IF(ISNUMBER(SEARCH(AF$1,$D188)),"T","")</f>
        <v/>
      </c>
      <c r="AG188" t="str">
        <f>IF(ISNUMBER(SEARCH(AG$1,$D188)),"T","")</f>
        <v/>
      </c>
      <c r="AH188" t="str">
        <f>IF(ISNUMBER(SEARCH(AH$1,$D188)),"T","")</f>
        <v/>
      </c>
      <c r="AI188" t="str">
        <f>IF(ISNUMBER(SEARCH(AI$1,$D188)),"T","")</f>
        <v/>
      </c>
      <c r="AJ188" t="str">
        <f>IF(ISNUMBER(SEARCH(AJ$1,$D188)),"T","")</f>
        <v/>
      </c>
      <c r="AK188" t="str">
        <f>IF(ISNUMBER(SEARCH(AK$1,$D188)),"T","")</f>
        <v/>
      </c>
      <c r="AL188" t="str">
        <f>IF(ISNUMBER(SEARCH(AL$1,$D188)),"T","")</f>
        <v/>
      </c>
      <c r="AM188" t="str">
        <f>IF(ISNUMBER(SEARCH(AM$1,$D188)),"T","")</f>
        <v/>
      </c>
      <c r="AN188" t="str">
        <f>IF(ISNUMBER(SEARCH(AN$1,$D188)),"T","")</f>
        <v/>
      </c>
      <c r="AO188" t="str">
        <f>IF(ISNUMBER(SEARCH(AO$1,$D188)),"T","")</f>
        <v/>
      </c>
      <c r="AP188" t="str">
        <f>IF(ISNUMBER(SEARCH(AP$1,$D188)),"T","")</f>
        <v>T</v>
      </c>
      <c r="AQ188" t="str">
        <f>IF(ISNUMBER(SEARCH(AQ$1,$D188)),"T","")</f>
        <v/>
      </c>
      <c r="AR188" t="str">
        <f>IF(ISNUMBER(SEARCH(AR$1,$D188)),"T","")</f>
        <v/>
      </c>
      <c r="AS188" t="str">
        <f>IF(ISNUMBER(SEARCH(AS$1,$D188)),"T","")</f>
        <v/>
      </c>
      <c r="AT188" t="str">
        <f>IF(ISNUMBER(SEARCH(AT$1,$D188)),"T","")</f>
        <v/>
      </c>
      <c r="AU188" t="str">
        <f>IF(ISNUMBER(SEARCH(AU$1,$D188)),"T","")</f>
        <v>T</v>
      </c>
      <c r="AV188" t="str">
        <f>IF(ISNUMBER(SEARCH(AV$1,$D188)),"T","")</f>
        <v/>
      </c>
    </row>
    <row r="189" spans="1:48">
      <c r="A189">
        <v>389</v>
      </c>
      <c r="B189" t="s">
        <v>532</v>
      </c>
      <c r="C189" t="s">
        <v>533</v>
      </c>
      <c r="D189" t="s">
        <v>534</v>
      </c>
      <c r="E189">
        <v>4</v>
      </c>
      <c r="F189">
        <v>95</v>
      </c>
      <c r="G189">
        <v>109</v>
      </c>
      <c r="H189">
        <v>105</v>
      </c>
      <c r="I189">
        <v>75</v>
      </c>
      <c r="J189">
        <v>85</v>
      </c>
      <c r="K189">
        <v>56</v>
      </c>
      <c r="L189">
        <f t="shared" si="28"/>
        <v>109</v>
      </c>
      <c r="M189">
        <f t="shared" si="29"/>
        <v>85</v>
      </c>
      <c r="N189" s="3">
        <f t="shared" si="30"/>
        <v>170.5</v>
      </c>
      <c r="O189" s="3">
        <f t="shared" si="31"/>
        <v>129.5</v>
      </c>
      <c r="P189" s="3">
        <f t="shared" si="32"/>
        <v>105.5</v>
      </c>
      <c r="Q189" s="3">
        <f t="shared" si="33"/>
        <v>17987.75</v>
      </c>
      <c r="R189" s="3">
        <f t="shared" si="34"/>
        <v>21397.75</v>
      </c>
      <c r="S189" s="3">
        <f t="shared" si="35"/>
        <v>17987.75</v>
      </c>
      <c r="T189" s="3">
        <v>423.846256000655</v>
      </c>
      <c r="U189" s="3">
        <f t="shared" si="36"/>
        <v>423.846256000655</v>
      </c>
      <c r="V189" s="4">
        <f t="shared" si="37"/>
        <v>54888.0901520848</v>
      </c>
      <c r="W189" s="6">
        <f>Q189/(constants!$B$1*constants!$B$2*(110/250)*AVERAGE(0.8,1)*1.5)</f>
        <v>2.75593377119295</v>
      </c>
      <c r="X189" s="7">
        <v>0.219468435695155</v>
      </c>
      <c r="Y189" s="3">
        <f t="shared" si="38"/>
        <v>385.31458579201</v>
      </c>
      <c r="Z189" s="5">
        <v>1.1</v>
      </c>
      <c r="AA189" s="5">
        <v>1</v>
      </c>
      <c r="AB189" s="3">
        <f t="shared" si="39"/>
        <v>423.846044371211</v>
      </c>
      <c r="AC189" t="str">
        <f t="shared" si="40"/>
        <v>https://wiki.52poke.com/wiki/土台龟</v>
      </c>
      <c r="AD189" s="2">
        <f t="shared" si="41"/>
        <v>4.47870215118273e-8</v>
      </c>
      <c r="AE189" t="str">
        <f>IF(ISNUMBER(SEARCH(AE$1,$D189)),"T","")</f>
        <v/>
      </c>
      <c r="AF189" t="str">
        <f>IF(ISNUMBER(SEARCH(AF$1,$D189)),"T","")</f>
        <v/>
      </c>
      <c r="AG189" t="str">
        <f>IF(ISNUMBER(SEARCH(AG$1,$D189)),"T","")</f>
        <v/>
      </c>
      <c r="AH189" t="str">
        <f>IF(ISNUMBER(SEARCH(AH$1,$D189)),"T","")</f>
        <v>T</v>
      </c>
      <c r="AI189" t="str">
        <f>IF(ISNUMBER(SEARCH(AI$1,$D189)),"T","")</f>
        <v/>
      </c>
      <c r="AJ189" t="str">
        <f>IF(ISNUMBER(SEARCH(AJ$1,$D189)),"T","")</f>
        <v/>
      </c>
      <c r="AK189" t="str">
        <f>IF(ISNUMBER(SEARCH(AK$1,$D189)),"T","")</f>
        <v/>
      </c>
      <c r="AL189" t="str">
        <f>IF(ISNUMBER(SEARCH(AL$1,$D189)),"T","")</f>
        <v/>
      </c>
      <c r="AM189" t="str">
        <f>IF(ISNUMBER(SEARCH(AM$1,$D189)),"T","")</f>
        <v>T</v>
      </c>
      <c r="AN189" t="str">
        <f>IF(ISNUMBER(SEARCH(AN$1,$D189)),"T","")</f>
        <v/>
      </c>
      <c r="AO189" t="str">
        <f>IF(ISNUMBER(SEARCH(AO$1,$D189)),"T","")</f>
        <v/>
      </c>
      <c r="AP189" t="str">
        <f>IF(ISNUMBER(SEARCH(AP$1,$D189)),"T","")</f>
        <v/>
      </c>
      <c r="AQ189" t="str">
        <f>IF(ISNUMBER(SEARCH(AQ$1,$D189)),"T","")</f>
        <v/>
      </c>
      <c r="AR189" t="str">
        <f>IF(ISNUMBER(SEARCH(AR$1,$D189)),"T","")</f>
        <v/>
      </c>
      <c r="AS189" t="str">
        <f>IF(ISNUMBER(SEARCH(AS$1,$D189)),"T","")</f>
        <v/>
      </c>
      <c r="AT189" t="str">
        <f>IF(ISNUMBER(SEARCH(AT$1,$D189)),"T","")</f>
        <v/>
      </c>
      <c r="AU189" t="str">
        <f>IF(ISNUMBER(SEARCH(AU$1,$D189)),"T","")</f>
        <v/>
      </c>
      <c r="AV189" t="str">
        <f>IF(ISNUMBER(SEARCH(AV$1,$D189)),"T","")</f>
        <v/>
      </c>
    </row>
    <row r="190" spans="1:48">
      <c r="A190">
        <v>805</v>
      </c>
      <c r="B190" t="s">
        <v>535</v>
      </c>
      <c r="C190" t="s">
        <v>536</v>
      </c>
      <c r="D190" t="s">
        <v>537</v>
      </c>
      <c r="E190">
        <v>7</v>
      </c>
      <c r="F190">
        <v>61</v>
      </c>
      <c r="G190">
        <v>131</v>
      </c>
      <c r="H190">
        <v>211</v>
      </c>
      <c r="I190">
        <v>53</v>
      </c>
      <c r="J190">
        <v>101</v>
      </c>
      <c r="K190">
        <v>13</v>
      </c>
      <c r="L190">
        <f t="shared" si="28"/>
        <v>131</v>
      </c>
      <c r="M190">
        <f t="shared" si="29"/>
        <v>101</v>
      </c>
      <c r="N190" s="3">
        <f t="shared" si="30"/>
        <v>136.5</v>
      </c>
      <c r="O190" s="3">
        <f t="shared" si="31"/>
        <v>151.5</v>
      </c>
      <c r="P190" s="3">
        <f t="shared" si="32"/>
        <v>121.5</v>
      </c>
      <c r="Q190" s="3">
        <f t="shared" si="33"/>
        <v>16584.75</v>
      </c>
      <c r="R190" s="3">
        <f t="shared" si="34"/>
        <v>31599.75</v>
      </c>
      <c r="S190" s="3">
        <f t="shared" si="35"/>
        <v>16584.75</v>
      </c>
      <c r="T190" s="3">
        <v>423.786485089107</v>
      </c>
      <c r="U190" s="3">
        <f t="shared" si="36"/>
        <v>423.786485089107</v>
      </c>
      <c r="V190" s="4">
        <f t="shared" si="37"/>
        <v>64203.6524909997</v>
      </c>
      <c r="W190" s="6">
        <f>Q190/(constants!$B$1*constants!$B$2*(110/250)*AVERAGE(0.8,1)*1.5)</f>
        <v>2.54097775496059</v>
      </c>
      <c r="X190" s="7">
        <v>0.00199408313091676</v>
      </c>
      <c r="Y190" s="3">
        <f t="shared" si="38"/>
        <v>385.260233470863</v>
      </c>
      <c r="Z190" s="5">
        <v>1.1</v>
      </c>
      <c r="AA190" s="5">
        <v>1</v>
      </c>
      <c r="AB190" s="3">
        <f t="shared" si="39"/>
        <v>423.78625681795</v>
      </c>
      <c r="AC190" t="str">
        <f t="shared" si="40"/>
        <v>https://wiki.52poke.com/wiki/垒磊石</v>
      </c>
      <c r="AD190" s="2">
        <f t="shared" si="41"/>
        <v>5.21077213122848e-8</v>
      </c>
      <c r="AE190" t="str">
        <f>IF(ISNUMBER(SEARCH(AE$1,$D190)),"T","")</f>
        <v/>
      </c>
      <c r="AF190" t="str">
        <f>IF(ISNUMBER(SEARCH(AF$1,$D190)),"T","")</f>
        <v/>
      </c>
      <c r="AG190" t="str">
        <f>IF(ISNUMBER(SEARCH(AG$1,$D190)),"T","")</f>
        <v/>
      </c>
      <c r="AH190" t="str">
        <f>IF(ISNUMBER(SEARCH(AH$1,$D190)),"T","")</f>
        <v/>
      </c>
      <c r="AI190" t="str">
        <f>IF(ISNUMBER(SEARCH(AI$1,$D190)),"T","")</f>
        <v/>
      </c>
      <c r="AJ190" t="str">
        <f>IF(ISNUMBER(SEARCH(AJ$1,$D190)),"T","")</f>
        <v/>
      </c>
      <c r="AK190" t="str">
        <f>IF(ISNUMBER(SEARCH(AK$1,$D190)),"T","")</f>
        <v/>
      </c>
      <c r="AL190" t="str">
        <f>IF(ISNUMBER(SEARCH(AL$1,$D190)),"T","")</f>
        <v/>
      </c>
      <c r="AM190" t="str">
        <f>IF(ISNUMBER(SEARCH(AM$1,$D190)),"T","")</f>
        <v/>
      </c>
      <c r="AN190" t="str">
        <f>IF(ISNUMBER(SEARCH(AN$1,$D190)),"T","")</f>
        <v/>
      </c>
      <c r="AO190" t="str">
        <f>IF(ISNUMBER(SEARCH(AO$1,$D190)),"T","")</f>
        <v/>
      </c>
      <c r="AP190" t="str">
        <f>IF(ISNUMBER(SEARCH(AP$1,$D190)),"T","")</f>
        <v/>
      </c>
      <c r="AQ190" t="str">
        <f>IF(ISNUMBER(SEARCH(AQ$1,$D190)),"T","")</f>
        <v>T</v>
      </c>
      <c r="AR190" t="str">
        <f>IF(ISNUMBER(SEARCH(AR$1,$D190)),"T","")</f>
        <v/>
      </c>
      <c r="AS190" t="str">
        <f>IF(ISNUMBER(SEARCH(AS$1,$D190)),"T","")</f>
        <v/>
      </c>
      <c r="AT190" t="str">
        <f>IF(ISNUMBER(SEARCH(AT$1,$D190)),"T","")</f>
        <v/>
      </c>
      <c r="AU190" t="str">
        <f>IF(ISNUMBER(SEARCH(AU$1,$D190)),"T","")</f>
        <v>T</v>
      </c>
      <c r="AV190" t="str">
        <f>IF(ISNUMBER(SEARCH(AV$1,$D190)),"T","")</f>
        <v/>
      </c>
    </row>
    <row r="191" spans="1:48">
      <c r="A191">
        <v>798</v>
      </c>
      <c r="B191" t="s">
        <v>538</v>
      </c>
      <c r="C191" t="s">
        <v>539</v>
      </c>
      <c r="D191" t="s">
        <v>540</v>
      </c>
      <c r="E191">
        <v>7</v>
      </c>
      <c r="F191">
        <v>59</v>
      </c>
      <c r="G191">
        <v>181</v>
      </c>
      <c r="H191">
        <v>131</v>
      </c>
      <c r="I191">
        <v>59</v>
      </c>
      <c r="J191">
        <v>31</v>
      </c>
      <c r="K191">
        <v>109</v>
      </c>
      <c r="L191">
        <f t="shared" si="28"/>
        <v>181</v>
      </c>
      <c r="M191">
        <f t="shared" si="29"/>
        <v>31</v>
      </c>
      <c r="N191" s="3">
        <f t="shared" si="30"/>
        <v>134.5</v>
      </c>
      <c r="O191" s="3">
        <f t="shared" si="31"/>
        <v>201.5</v>
      </c>
      <c r="P191" s="3">
        <f t="shared" si="32"/>
        <v>51.5</v>
      </c>
      <c r="Q191" s="3">
        <f t="shared" si="33"/>
        <v>6926.75</v>
      </c>
      <c r="R191" s="3">
        <f t="shared" si="34"/>
        <v>20376.75</v>
      </c>
      <c r="S191" s="3">
        <f t="shared" si="35"/>
        <v>6926.75</v>
      </c>
      <c r="T191" s="3">
        <v>423.417780154602</v>
      </c>
      <c r="U191" s="3">
        <f t="shared" si="36"/>
        <v>423.417780154602</v>
      </c>
      <c r="V191" s="4">
        <f t="shared" si="37"/>
        <v>85318.6827011523</v>
      </c>
      <c r="W191" s="6">
        <f>Q191/(constants!$B$1*constants!$B$2*(110/250)*AVERAGE(0.8,1)*1.5)</f>
        <v>1.0612591485656</v>
      </c>
      <c r="X191" s="7">
        <v>0.849039310041594</v>
      </c>
      <c r="Y191" s="3">
        <f t="shared" si="38"/>
        <v>384.925139409349</v>
      </c>
      <c r="Z191" s="5">
        <v>1.1</v>
      </c>
      <c r="AA191" s="5">
        <v>1</v>
      </c>
      <c r="AB191" s="3">
        <f t="shared" si="39"/>
        <v>423.417653350284</v>
      </c>
      <c r="AC191" t="str">
        <f t="shared" si="40"/>
        <v>https://wiki.52poke.com/wiki/纸御剑</v>
      </c>
      <c r="AD191" s="2">
        <f t="shared" si="41"/>
        <v>1.60793351572746e-8</v>
      </c>
      <c r="AE191" t="str">
        <f>IF(ISNUMBER(SEARCH(AE$1,$D191)),"T","")</f>
        <v/>
      </c>
      <c r="AF191" t="str">
        <f>IF(ISNUMBER(SEARCH(AF$1,$D191)),"T","")</f>
        <v/>
      </c>
      <c r="AG191" t="str">
        <f>IF(ISNUMBER(SEARCH(AG$1,$D191)),"T","")</f>
        <v/>
      </c>
      <c r="AH191" t="str">
        <f>IF(ISNUMBER(SEARCH(AH$1,$D191)),"T","")</f>
        <v>T</v>
      </c>
      <c r="AI191" t="str">
        <f>IF(ISNUMBER(SEARCH(AI$1,$D191)),"T","")</f>
        <v/>
      </c>
      <c r="AJ191" t="str">
        <f>IF(ISNUMBER(SEARCH(AJ$1,$D191)),"T","")</f>
        <v/>
      </c>
      <c r="AK191" t="str">
        <f>IF(ISNUMBER(SEARCH(AK$1,$D191)),"T","")</f>
        <v/>
      </c>
      <c r="AL191" t="str">
        <f>IF(ISNUMBER(SEARCH(AL$1,$D191)),"T","")</f>
        <v/>
      </c>
      <c r="AM191" t="str">
        <f>IF(ISNUMBER(SEARCH(AM$1,$D191)),"T","")</f>
        <v/>
      </c>
      <c r="AN191" t="str">
        <f>IF(ISNUMBER(SEARCH(AN$1,$D191)),"T","")</f>
        <v/>
      </c>
      <c r="AO191" t="str">
        <f>IF(ISNUMBER(SEARCH(AO$1,$D191)),"T","")</f>
        <v/>
      </c>
      <c r="AP191" t="str">
        <f>IF(ISNUMBER(SEARCH(AP$1,$D191)),"T","")</f>
        <v/>
      </c>
      <c r="AQ191" t="str">
        <f>IF(ISNUMBER(SEARCH(AQ$1,$D191)),"T","")</f>
        <v/>
      </c>
      <c r="AR191" t="str">
        <f>IF(ISNUMBER(SEARCH(AR$1,$D191)),"T","")</f>
        <v/>
      </c>
      <c r="AS191" t="str">
        <f>IF(ISNUMBER(SEARCH(AS$1,$D191)),"T","")</f>
        <v/>
      </c>
      <c r="AT191" t="str">
        <f>IF(ISNUMBER(SEARCH(AT$1,$D191)),"T","")</f>
        <v/>
      </c>
      <c r="AU191" t="str">
        <f>IF(ISNUMBER(SEARCH(AU$1,$D191)),"T","")</f>
        <v>T</v>
      </c>
      <c r="AV191" t="str">
        <f>IF(ISNUMBER(SEARCH(AV$1,$D191)),"T","")</f>
        <v/>
      </c>
    </row>
    <row r="192" spans="1:48">
      <c r="A192">
        <v>781</v>
      </c>
      <c r="B192" t="s">
        <v>541</v>
      </c>
      <c r="C192" t="s">
        <v>542</v>
      </c>
      <c r="D192" t="s">
        <v>543</v>
      </c>
      <c r="E192">
        <v>7</v>
      </c>
      <c r="F192">
        <v>70</v>
      </c>
      <c r="G192">
        <v>131</v>
      </c>
      <c r="H192">
        <v>100</v>
      </c>
      <c r="I192">
        <v>86</v>
      </c>
      <c r="J192">
        <v>90</v>
      </c>
      <c r="K192">
        <v>40</v>
      </c>
      <c r="L192">
        <f t="shared" si="28"/>
        <v>131</v>
      </c>
      <c r="M192">
        <f t="shared" si="29"/>
        <v>90</v>
      </c>
      <c r="N192" s="3">
        <f t="shared" si="30"/>
        <v>145.5</v>
      </c>
      <c r="O192" s="3">
        <f t="shared" si="31"/>
        <v>151.5</v>
      </c>
      <c r="P192" s="3">
        <f t="shared" si="32"/>
        <v>110.5</v>
      </c>
      <c r="Q192" s="3">
        <f t="shared" si="33"/>
        <v>16077.75</v>
      </c>
      <c r="R192" s="3">
        <f t="shared" si="34"/>
        <v>17532.75</v>
      </c>
      <c r="S192" s="3">
        <f t="shared" si="35"/>
        <v>16077.75</v>
      </c>
      <c r="T192" s="3">
        <v>423.396243344222</v>
      </c>
      <c r="U192" s="3">
        <f t="shared" si="36"/>
        <v>423.396243344222</v>
      </c>
      <c r="V192" s="4">
        <f t="shared" si="37"/>
        <v>64144.5308666496</v>
      </c>
      <c r="W192" s="6">
        <f>Q192/(constants!$B$1*constants!$B$2*(110/250)*AVERAGE(0.8,1)*1.5)</f>
        <v>2.46329942265139</v>
      </c>
      <c r="X192" s="7">
        <v>0.0773307726763748</v>
      </c>
      <c r="Y192" s="3">
        <f t="shared" si="38"/>
        <v>384.905474592156</v>
      </c>
      <c r="Z192" s="5">
        <v>1.1</v>
      </c>
      <c r="AA192" s="5">
        <v>1</v>
      </c>
      <c r="AB192" s="3">
        <f t="shared" si="39"/>
        <v>423.396022051372</v>
      </c>
      <c r="AC192" t="str">
        <f t="shared" si="40"/>
        <v>https://wiki.52poke.com/wiki/破破舵轮</v>
      </c>
      <c r="AD192" s="2">
        <f t="shared" si="41"/>
        <v>4.89705255743579e-8</v>
      </c>
      <c r="AE192" t="str">
        <f>IF(ISNUMBER(SEARCH(AE$1,$D192)),"T","")</f>
        <v/>
      </c>
      <c r="AF192" t="str">
        <f>IF(ISNUMBER(SEARCH(AF$1,$D192)),"T","")</f>
        <v/>
      </c>
      <c r="AG192" t="str">
        <f>IF(ISNUMBER(SEARCH(AG$1,$D192)),"T","")</f>
        <v/>
      </c>
      <c r="AH192" t="str">
        <f>IF(ISNUMBER(SEARCH(AH$1,$D192)),"T","")</f>
        <v>T</v>
      </c>
      <c r="AI192" t="str">
        <f>IF(ISNUMBER(SEARCH(AI$1,$D192)),"T","")</f>
        <v/>
      </c>
      <c r="AJ192" t="str">
        <f>IF(ISNUMBER(SEARCH(AJ$1,$D192)),"T","")</f>
        <v/>
      </c>
      <c r="AK192" t="str">
        <f>IF(ISNUMBER(SEARCH(AK$1,$D192)),"T","")</f>
        <v/>
      </c>
      <c r="AL192" t="str">
        <f>IF(ISNUMBER(SEARCH(AL$1,$D192)),"T","")</f>
        <v/>
      </c>
      <c r="AM192" t="str">
        <f>IF(ISNUMBER(SEARCH(AM$1,$D192)),"T","")</f>
        <v/>
      </c>
      <c r="AN192" t="str">
        <f>IF(ISNUMBER(SEARCH(AN$1,$D192)),"T","")</f>
        <v/>
      </c>
      <c r="AO192" t="str">
        <f>IF(ISNUMBER(SEARCH(AO$1,$D192)),"T","")</f>
        <v/>
      </c>
      <c r="AP192" t="str">
        <f>IF(ISNUMBER(SEARCH(AP$1,$D192)),"T","")</f>
        <v/>
      </c>
      <c r="AQ192" t="str">
        <f>IF(ISNUMBER(SEARCH(AQ$1,$D192)),"T","")</f>
        <v/>
      </c>
      <c r="AR192" t="str">
        <f>IF(ISNUMBER(SEARCH(AR$1,$D192)),"T","")</f>
        <v>T</v>
      </c>
      <c r="AS192" t="str">
        <f>IF(ISNUMBER(SEARCH(AS$1,$D192)),"T","")</f>
        <v/>
      </c>
      <c r="AT192" t="str">
        <f>IF(ISNUMBER(SEARCH(AT$1,$D192)),"T","")</f>
        <v/>
      </c>
      <c r="AU192" t="str">
        <f>IF(ISNUMBER(SEARCH(AU$1,$D192)),"T","")</f>
        <v/>
      </c>
      <c r="AV192" t="str">
        <f>IF(ISNUMBER(SEARCH(AV$1,$D192)),"T","")</f>
        <v/>
      </c>
    </row>
    <row r="193" spans="1:48">
      <c r="A193">
        <v>981</v>
      </c>
      <c r="B193" t="s">
        <v>544</v>
      </c>
      <c r="C193" t="s">
        <v>545</v>
      </c>
      <c r="D193" t="s">
        <v>236</v>
      </c>
      <c r="E193">
        <v>9</v>
      </c>
      <c r="F193">
        <v>120</v>
      </c>
      <c r="G193">
        <v>90</v>
      </c>
      <c r="H193">
        <v>70</v>
      </c>
      <c r="I193">
        <v>110</v>
      </c>
      <c r="J193">
        <v>70</v>
      </c>
      <c r="K193">
        <v>60</v>
      </c>
      <c r="L193">
        <f t="shared" si="28"/>
        <v>110</v>
      </c>
      <c r="M193">
        <f t="shared" si="29"/>
        <v>70</v>
      </c>
      <c r="N193" s="3">
        <f t="shared" si="30"/>
        <v>195.5</v>
      </c>
      <c r="O193" s="3">
        <f t="shared" si="31"/>
        <v>130.5</v>
      </c>
      <c r="P193" s="3">
        <f t="shared" si="32"/>
        <v>90.5</v>
      </c>
      <c r="Q193" s="3">
        <f t="shared" si="33"/>
        <v>17692.75</v>
      </c>
      <c r="R193" s="3">
        <f t="shared" si="34"/>
        <v>17692.75</v>
      </c>
      <c r="S193" s="3">
        <f t="shared" si="35"/>
        <v>17692.75</v>
      </c>
      <c r="T193" s="3">
        <v>423.228665913971</v>
      </c>
      <c r="U193" s="3">
        <f t="shared" si="36"/>
        <v>423.228665913971</v>
      </c>
      <c r="V193" s="4">
        <f t="shared" si="37"/>
        <v>55231.3409017732</v>
      </c>
      <c r="W193" s="6">
        <f>Q193/(constants!$B$1*constants!$B$2*(110/250)*AVERAGE(0.8,1)*1.5)</f>
        <v>2.71073631945486</v>
      </c>
      <c r="X193" s="7">
        <v>0.237563618879224</v>
      </c>
      <c r="Y193" s="3">
        <f t="shared" si="38"/>
        <v>384.753141952598</v>
      </c>
      <c r="Z193" s="5">
        <v>1.1</v>
      </c>
      <c r="AA193" s="5">
        <v>1</v>
      </c>
      <c r="AB193" s="3">
        <f t="shared" si="39"/>
        <v>423.228456147858</v>
      </c>
      <c r="AC193" t="str">
        <f t="shared" si="40"/>
        <v>https://wiki.52poke.com/wiki/奇麒麟</v>
      </c>
      <c r="AD193" s="2">
        <f t="shared" si="41"/>
        <v>4.4001822360826e-8</v>
      </c>
      <c r="AE193" t="str">
        <f>IF(ISNUMBER(SEARCH(AE$1,$D193)),"T","")</f>
        <v>T</v>
      </c>
      <c r="AF193" t="str">
        <f>IF(ISNUMBER(SEARCH(AF$1,$D193)),"T","")</f>
        <v/>
      </c>
      <c r="AG193" t="str">
        <f>IF(ISNUMBER(SEARCH(AG$1,$D193)),"T","")</f>
        <v/>
      </c>
      <c r="AH193" t="str">
        <f>IF(ISNUMBER(SEARCH(AH$1,$D193)),"T","")</f>
        <v/>
      </c>
      <c r="AI193" t="str">
        <f>IF(ISNUMBER(SEARCH(AI$1,$D193)),"T","")</f>
        <v/>
      </c>
      <c r="AJ193" t="str">
        <f>IF(ISNUMBER(SEARCH(AJ$1,$D193)),"T","")</f>
        <v/>
      </c>
      <c r="AK193" t="str">
        <f>IF(ISNUMBER(SEARCH(AK$1,$D193)),"T","")</f>
        <v/>
      </c>
      <c r="AL193" t="str">
        <f>IF(ISNUMBER(SEARCH(AL$1,$D193)),"T","")</f>
        <v/>
      </c>
      <c r="AM193" t="str">
        <f>IF(ISNUMBER(SEARCH(AM$1,$D193)),"T","")</f>
        <v/>
      </c>
      <c r="AN193" t="str">
        <f>IF(ISNUMBER(SEARCH(AN$1,$D193)),"T","")</f>
        <v/>
      </c>
      <c r="AO193" t="str">
        <f>IF(ISNUMBER(SEARCH(AO$1,$D193)),"T","")</f>
        <v>T</v>
      </c>
      <c r="AP193" t="str">
        <f>IF(ISNUMBER(SEARCH(AP$1,$D193)),"T","")</f>
        <v/>
      </c>
      <c r="AQ193" t="str">
        <f>IF(ISNUMBER(SEARCH(AQ$1,$D193)),"T","")</f>
        <v/>
      </c>
      <c r="AR193" t="str">
        <f>IF(ISNUMBER(SEARCH(AR$1,$D193)),"T","")</f>
        <v/>
      </c>
      <c r="AS193" t="str">
        <f>IF(ISNUMBER(SEARCH(AS$1,$D193)),"T","")</f>
        <v/>
      </c>
      <c r="AT193" t="str">
        <f>IF(ISNUMBER(SEARCH(AT$1,$D193)),"T","")</f>
        <v/>
      </c>
      <c r="AU193" t="str">
        <f>IF(ISNUMBER(SEARCH(AU$1,$D193)),"T","")</f>
        <v/>
      </c>
      <c r="AV193" t="str">
        <f>IF(ISNUMBER(SEARCH(AV$1,$D193)),"T","")</f>
        <v/>
      </c>
    </row>
    <row r="194" spans="1:48">
      <c r="A194">
        <v>668</v>
      </c>
      <c r="B194" t="s">
        <v>546</v>
      </c>
      <c r="C194" t="s">
        <v>547</v>
      </c>
      <c r="D194" t="s">
        <v>548</v>
      </c>
      <c r="E194">
        <v>6</v>
      </c>
      <c r="F194">
        <v>86</v>
      </c>
      <c r="G194">
        <v>68</v>
      </c>
      <c r="H194">
        <v>72</v>
      </c>
      <c r="I194">
        <v>109</v>
      </c>
      <c r="J194">
        <v>66</v>
      </c>
      <c r="K194">
        <v>106</v>
      </c>
      <c r="L194">
        <f t="shared" ref="L194:L257" si="42">MAX(G194,I194)</f>
        <v>109</v>
      </c>
      <c r="M194">
        <f t="shared" ref="M194:M257" si="43">MIN(H194,J194)</f>
        <v>66</v>
      </c>
      <c r="N194" s="3">
        <f t="shared" ref="N194:N257" si="44">(F194*2+31)/2+60</f>
        <v>161.5</v>
      </c>
      <c r="O194" s="3">
        <f t="shared" ref="O194:O257" si="45">(L194*2+31)/2+5</f>
        <v>129.5</v>
      </c>
      <c r="P194" s="3">
        <f t="shared" ref="P194:P257" si="46">(M194*2+31)/2+5</f>
        <v>86.5</v>
      </c>
      <c r="Q194" s="3">
        <f t="shared" ref="Q194:Q257" si="47">N194*P194</f>
        <v>13969.75</v>
      </c>
      <c r="R194" s="3">
        <f t="shared" ref="R194:R257" si="48">((H194*2+31)/2+5)*N194</f>
        <v>14938.75</v>
      </c>
      <c r="S194" s="3">
        <f t="shared" ref="S194:S257" si="49">((J194*2+31)/2+5)*N194</f>
        <v>13969.75</v>
      </c>
      <c r="T194" s="3">
        <v>422.96922765513</v>
      </c>
      <c r="U194" s="3">
        <f t="shared" ref="U194:U257" si="50">IF(T194&lt;200,0,T194)</f>
        <v>422.96922765513</v>
      </c>
      <c r="V194" s="4">
        <f t="shared" ref="V194:V257" si="51">U194*O194</f>
        <v>54774.5149813393</v>
      </c>
      <c r="W194" s="6">
        <f>Q194/(constants!$B$1*constants!$B$2*(110/250)*AVERAGE(0.8,1)*1.5)</f>
        <v>2.14032915735002</v>
      </c>
      <c r="X194" s="7">
        <v>0.828916636249512</v>
      </c>
      <c r="Y194" s="3">
        <f t="shared" ref="Y194:Y257" si="52">(W194+X194)*O194</f>
        <v>384.517330271139</v>
      </c>
      <c r="Z194" s="5">
        <v>1.1</v>
      </c>
      <c r="AA194" s="5">
        <v>1</v>
      </c>
      <c r="AB194" s="3">
        <f t="shared" ref="AB194:AB257" si="53">Y194*Z194*AA194</f>
        <v>422.969063298253</v>
      </c>
      <c r="AC194" t="str">
        <f t="shared" ref="AC194:AC257" si="54">CONCATENATE("https://wiki.52poke.com/wiki/",B194)</f>
        <v>https://wiki.52poke.com/wiki/火炎狮</v>
      </c>
      <c r="AD194" s="2">
        <f t="shared" ref="AD194:AD257" si="55">(T194-AB194)^2</f>
        <v>2.70131830197493e-8</v>
      </c>
      <c r="AE194" t="str">
        <f>IF(ISNUMBER(SEARCH(AE$1,$D194)),"T","")</f>
        <v>T</v>
      </c>
      <c r="AF194" t="str">
        <f>IF(ISNUMBER(SEARCH(AF$1,$D194)),"T","")</f>
        <v>T</v>
      </c>
      <c r="AG194" t="str">
        <f>IF(ISNUMBER(SEARCH(AG$1,$D194)),"T","")</f>
        <v/>
      </c>
      <c r="AH194" t="str">
        <f>IF(ISNUMBER(SEARCH(AH$1,$D194)),"T","")</f>
        <v/>
      </c>
      <c r="AI194" t="str">
        <f>IF(ISNUMBER(SEARCH(AI$1,$D194)),"T","")</f>
        <v/>
      </c>
      <c r="AJ194" t="str">
        <f>IF(ISNUMBER(SEARCH(AJ$1,$D194)),"T","")</f>
        <v/>
      </c>
      <c r="AK194" t="str">
        <f>IF(ISNUMBER(SEARCH(AK$1,$D194)),"T","")</f>
        <v/>
      </c>
      <c r="AL194" t="str">
        <f>IF(ISNUMBER(SEARCH(AL$1,$D194)),"T","")</f>
        <v/>
      </c>
      <c r="AM194" t="str">
        <f>IF(ISNUMBER(SEARCH(AM$1,$D194)),"T","")</f>
        <v/>
      </c>
      <c r="AN194" t="str">
        <f>IF(ISNUMBER(SEARCH(AN$1,$D194)),"T","")</f>
        <v/>
      </c>
      <c r="AO194" t="str">
        <f>IF(ISNUMBER(SEARCH(AO$1,$D194)),"T","")</f>
        <v/>
      </c>
      <c r="AP194" t="str">
        <f>IF(ISNUMBER(SEARCH(AP$1,$D194)),"T","")</f>
        <v/>
      </c>
      <c r="AQ194" t="str">
        <f>IF(ISNUMBER(SEARCH(AQ$1,$D194)),"T","")</f>
        <v/>
      </c>
      <c r="AR194" t="str">
        <f>IF(ISNUMBER(SEARCH(AR$1,$D194)),"T","")</f>
        <v/>
      </c>
      <c r="AS194" t="str">
        <f>IF(ISNUMBER(SEARCH(AS$1,$D194)),"T","")</f>
        <v/>
      </c>
      <c r="AT194" t="str">
        <f>IF(ISNUMBER(SEARCH(AT$1,$D194)),"T","")</f>
        <v/>
      </c>
      <c r="AU194" t="str">
        <f>IF(ISNUMBER(SEARCH(AU$1,$D194)),"T","")</f>
        <v/>
      </c>
      <c r="AV194" t="str">
        <f>IF(ISNUMBER(SEARCH(AV$1,$D194)),"T","")</f>
        <v/>
      </c>
    </row>
    <row r="195" spans="1:48">
      <c r="A195">
        <v>405</v>
      </c>
      <c r="B195" t="s">
        <v>549</v>
      </c>
      <c r="C195" t="s">
        <v>550</v>
      </c>
      <c r="D195" t="s">
        <v>169</v>
      </c>
      <c r="E195">
        <v>4</v>
      </c>
      <c r="F195">
        <v>80</v>
      </c>
      <c r="G195">
        <v>120</v>
      </c>
      <c r="H195">
        <v>79</v>
      </c>
      <c r="I195">
        <v>95</v>
      </c>
      <c r="J195">
        <v>79</v>
      </c>
      <c r="K195">
        <v>70</v>
      </c>
      <c r="L195">
        <f t="shared" si="42"/>
        <v>120</v>
      </c>
      <c r="M195">
        <f t="shared" si="43"/>
        <v>79</v>
      </c>
      <c r="N195" s="3">
        <f t="shared" si="44"/>
        <v>155.5</v>
      </c>
      <c r="O195" s="3">
        <f t="shared" si="45"/>
        <v>140.5</v>
      </c>
      <c r="P195" s="3">
        <f t="shared" si="46"/>
        <v>99.5</v>
      </c>
      <c r="Q195" s="3">
        <f t="shared" si="47"/>
        <v>15472.25</v>
      </c>
      <c r="R195" s="3">
        <f t="shared" si="48"/>
        <v>15472.25</v>
      </c>
      <c r="S195" s="3">
        <f t="shared" si="49"/>
        <v>15472.25</v>
      </c>
      <c r="T195" s="3">
        <v>422.154585194019</v>
      </c>
      <c r="U195" s="3">
        <f t="shared" si="50"/>
        <v>422.154585194019</v>
      </c>
      <c r="V195" s="4">
        <f t="shared" si="51"/>
        <v>59312.7192197597</v>
      </c>
      <c r="W195" s="6">
        <f>Q195/(constants!$B$1*constants!$B$2*(110/250)*AVERAGE(0.8,1)*1.5)</f>
        <v>2.37052973781269</v>
      </c>
      <c r="X195" s="7">
        <v>0.360977138263509</v>
      </c>
      <c r="Y195" s="3">
        <f t="shared" si="52"/>
        <v>383.776716088706</v>
      </c>
      <c r="Z195" s="5">
        <v>1.1</v>
      </c>
      <c r="AA195" s="5">
        <v>1</v>
      </c>
      <c r="AB195" s="3">
        <f t="shared" si="53"/>
        <v>422.154387697576</v>
      </c>
      <c r="AC195" t="str">
        <f t="shared" si="54"/>
        <v>https://wiki.52poke.com/wiki/伦琴猫</v>
      </c>
      <c r="AD195" s="2">
        <f t="shared" si="55"/>
        <v>3.90048448547091e-8</v>
      </c>
      <c r="AE195" t="str">
        <f>IF(ISNUMBER(SEARCH(AE$1,$D195)),"T","")</f>
        <v/>
      </c>
      <c r="AF195" t="str">
        <f>IF(ISNUMBER(SEARCH(AF$1,$D195)),"T","")</f>
        <v/>
      </c>
      <c r="AG195" t="str">
        <f>IF(ISNUMBER(SEARCH(AG$1,$D195)),"T","")</f>
        <v/>
      </c>
      <c r="AH195" t="str">
        <f>IF(ISNUMBER(SEARCH(AH$1,$D195)),"T","")</f>
        <v/>
      </c>
      <c r="AI195" t="str">
        <f>IF(ISNUMBER(SEARCH(AI$1,$D195)),"T","")</f>
        <v>T</v>
      </c>
      <c r="AJ195" t="str">
        <f>IF(ISNUMBER(SEARCH(AJ$1,$D195)),"T","")</f>
        <v/>
      </c>
      <c r="AK195" t="str">
        <f>IF(ISNUMBER(SEARCH(AK$1,$D195)),"T","")</f>
        <v/>
      </c>
      <c r="AL195" t="str">
        <f>IF(ISNUMBER(SEARCH(AL$1,$D195)),"T","")</f>
        <v/>
      </c>
      <c r="AM195" t="str">
        <f>IF(ISNUMBER(SEARCH(AM$1,$D195)),"T","")</f>
        <v/>
      </c>
      <c r="AN195" t="str">
        <f>IF(ISNUMBER(SEARCH(AN$1,$D195)),"T","")</f>
        <v/>
      </c>
      <c r="AO195" t="str">
        <f>IF(ISNUMBER(SEARCH(AO$1,$D195)),"T","")</f>
        <v/>
      </c>
      <c r="AP195" t="str">
        <f>IF(ISNUMBER(SEARCH(AP$1,$D195)),"T","")</f>
        <v/>
      </c>
      <c r="AQ195" t="str">
        <f>IF(ISNUMBER(SEARCH(AQ$1,$D195)),"T","")</f>
        <v/>
      </c>
      <c r="AR195" t="str">
        <f>IF(ISNUMBER(SEARCH(AR$1,$D195)),"T","")</f>
        <v/>
      </c>
      <c r="AS195" t="str">
        <f>IF(ISNUMBER(SEARCH(AS$1,$D195)),"T","")</f>
        <v/>
      </c>
      <c r="AT195" t="str">
        <f>IF(ISNUMBER(SEARCH(AT$1,$D195)),"T","")</f>
        <v/>
      </c>
      <c r="AU195" t="str">
        <f>IF(ISNUMBER(SEARCH(AU$1,$D195)),"T","")</f>
        <v/>
      </c>
      <c r="AV195" t="str">
        <f>IF(ISNUMBER(SEARCH(AV$1,$D195)),"T","")</f>
        <v/>
      </c>
    </row>
    <row r="196" spans="1:48">
      <c r="A196">
        <v>398</v>
      </c>
      <c r="B196" t="s">
        <v>551</v>
      </c>
      <c r="C196" t="s">
        <v>552</v>
      </c>
      <c r="D196" t="s">
        <v>553</v>
      </c>
      <c r="E196">
        <v>4</v>
      </c>
      <c r="F196">
        <v>85</v>
      </c>
      <c r="G196">
        <v>120</v>
      </c>
      <c r="H196">
        <v>70</v>
      </c>
      <c r="I196">
        <v>50</v>
      </c>
      <c r="J196">
        <v>60</v>
      </c>
      <c r="K196">
        <v>100</v>
      </c>
      <c r="L196">
        <f t="shared" si="42"/>
        <v>120</v>
      </c>
      <c r="M196">
        <f t="shared" si="43"/>
        <v>60</v>
      </c>
      <c r="N196" s="3">
        <f t="shared" si="44"/>
        <v>160.5</v>
      </c>
      <c r="O196" s="3">
        <f t="shared" si="45"/>
        <v>140.5</v>
      </c>
      <c r="P196" s="3">
        <f t="shared" si="46"/>
        <v>80.5</v>
      </c>
      <c r="Q196" s="3">
        <f t="shared" si="47"/>
        <v>12920.25</v>
      </c>
      <c r="R196" s="3">
        <f t="shared" si="48"/>
        <v>14525.25</v>
      </c>
      <c r="S196" s="3">
        <f t="shared" si="49"/>
        <v>12920.25</v>
      </c>
      <c r="T196" s="3">
        <v>421.941625255972</v>
      </c>
      <c r="U196" s="3">
        <f t="shared" si="50"/>
        <v>421.941625255972</v>
      </c>
      <c r="V196" s="4">
        <f t="shared" si="51"/>
        <v>59282.7983484641</v>
      </c>
      <c r="W196" s="6">
        <f>Q196/(constants!$B$1*constants!$B$2*(110/250)*AVERAGE(0.8,1)*1.5)</f>
        <v>1.97953347735296</v>
      </c>
      <c r="X196" s="7">
        <v>0.750595673955242</v>
      </c>
      <c r="Y196" s="3">
        <f t="shared" si="52"/>
        <v>383.583145758803</v>
      </c>
      <c r="Z196" s="5">
        <v>1.1</v>
      </c>
      <c r="AA196" s="5">
        <v>1</v>
      </c>
      <c r="AB196" s="3">
        <f t="shared" si="53"/>
        <v>421.941460334683</v>
      </c>
      <c r="AC196" t="str">
        <f t="shared" si="54"/>
        <v>https://wiki.52poke.com/wiki/姆克鹰</v>
      </c>
      <c r="AD196" s="2">
        <f t="shared" si="55"/>
        <v>2.71990315321808e-8</v>
      </c>
      <c r="AE196" t="str">
        <f>IF(ISNUMBER(SEARCH(AE$1,$D196)),"T","")</f>
        <v>T</v>
      </c>
      <c r="AF196" t="str">
        <f>IF(ISNUMBER(SEARCH(AF$1,$D196)),"T","")</f>
        <v/>
      </c>
      <c r="AG196" t="str">
        <f>IF(ISNUMBER(SEARCH(AG$1,$D196)),"T","")</f>
        <v/>
      </c>
      <c r="AH196" t="str">
        <f>IF(ISNUMBER(SEARCH(AH$1,$D196)),"T","")</f>
        <v/>
      </c>
      <c r="AI196" t="str">
        <f>IF(ISNUMBER(SEARCH(AI$1,$D196)),"T","")</f>
        <v/>
      </c>
      <c r="AJ196" t="str">
        <f>IF(ISNUMBER(SEARCH(AJ$1,$D196)),"T","")</f>
        <v/>
      </c>
      <c r="AK196" t="str">
        <f>IF(ISNUMBER(SEARCH(AK$1,$D196)),"T","")</f>
        <v/>
      </c>
      <c r="AL196" t="str">
        <f>IF(ISNUMBER(SEARCH(AL$1,$D196)),"T","")</f>
        <v/>
      </c>
      <c r="AM196" t="str">
        <f>IF(ISNUMBER(SEARCH(AM$1,$D196)),"T","")</f>
        <v/>
      </c>
      <c r="AN196" t="str">
        <f>IF(ISNUMBER(SEARCH(AN$1,$D196)),"T","")</f>
        <v>T</v>
      </c>
      <c r="AO196" t="str">
        <f>IF(ISNUMBER(SEARCH(AO$1,$D196)),"T","")</f>
        <v/>
      </c>
      <c r="AP196" t="str">
        <f>IF(ISNUMBER(SEARCH(AP$1,$D196)),"T","")</f>
        <v/>
      </c>
      <c r="AQ196" t="str">
        <f>IF(ISNUMBER(SEARCH(AQ$1,$D196)),"T","")</f>
        <v/>
      </c>
      <c r="AR196" t="str">
        <f>IF(ISNUMBER(SEARCH(AR$1,$D196)),"T","")</f>
        <v/>
      </c>
      <c r="AS196" t="str">
        <f>IF(ISNUMBER(SEARCH(AS$1,$D196)),"T","")</f>
        <v/>
      </c>
      <c r="AT196" t="str">
        <f>IF(ISNUMBER(SEARCH(AT$1,$D196)),"T","")</f>
        <v/>
      </c>
      <c r="AU196" t="str">
        <f>IF(ISNUMBER(SEARCH(AU$1,$D196)),"T","")</f>
        <v/>
      </c>
      <c r="AV196" t="str">
        <f>IF(ISNUMBER(SEARCH(AV$1,$D196)),"T","")</f>
        <v/>
      </c>
    </row>
    <row r="197" spans="1:48">
      <c r="A197">
        <v>395</v>
      </c>
      <c r="B197" t="s">
        <v>554</v>
      </c>
      <c r="C197" t="s">
        <v>555</v>
      </c>
      <c r="D197" t="s">
        <v>556</v>
      </c>
      <c r="E197">
        <v>4</v>
      </c>
      <c r="F197">
        <v>84</v>
      </c>
      <c r="G197">
        <v>86</v>
      </c>
      <c r="H197">
        <v>88</v>
      </c>
      <c r="I197">
        <v>111</v>
      </c>
      <c r="J197">
        <v>101</v>
      </c>
      <c r="K197">
        <v>60</v>
      </c>
      <c r="L197">
        <f t="shared" si="42"/>
        <v>111</v>
      </c>
      <c r="M197">
        <f t="shared" si="43"/>
        <v>88</v>
      </c>
      <c r="N197" s="3">
        <f t="shared" si="44"/>
        <v>159.5</v>
      </c>
      <c r="O197" s="3">
        <f t="shared" si="45"/>
        <v>131.5</v>
      </c>
      <c r="P197" s="3">
        <f t="shared" si="46"/>
        <v>108.5</v>
      </c>
      <c r="Q197" s="3">
        <f t="shared" si="47"/>
        <v>17305.75</v>
      </c>
      <c r="R197" s="3">
        <f t="shared" si="48"/>
        <v>17305.75</v>
      </c>
      <c r="S197" s="3">
        <f t="shared" si="49"/>
        <v>19379.25</v>
      </c>
      <c r="T197" s="3">
        <v>421.695689782151</v>
      </c>
      <c r="U197" s="3">
        <f t="shared" si="50"/>
        <v>421.695689782151</v>
      </c>
      <c r="V197" s="4">
        <f t="shared" si="51"/>
        <v>55452.9832063529</v>
      </c>
      <c r="W197" s="6">
        <f>Q197/(constants!$B$1*constants!$B$2*(110/250)*AVERAGE(0.8,1)*1.5)</f>
        <v>2.65144339124251</v>
      </c>
      <c r="X197" s="7">
        <v>0.263838205937475</v>
      </c>
      <c r="Y197" s="3">
        <f t="shared" si="52"/>
        <v>383.359530029168</v>
      </c>
      <c r="Z197" s="5">
        <v>1.1</v>
      </c>
      <c r="AA197" s="5">
        <v>1</v>
      </c>
      <c r="AB197" s="3">
        <f t="shared" si="53"/>
        <v>421.695483032085</v>
      </c>
      <c r="AC197" t="str">
        <f t="shared" si="54"/>
        <v>https://wiki.52poke.com/wiki/帝王拿波</v>
      </c>
      <c r="AD197" s="2">
        <f t="shared" si="55"/>
        <v>4.27455898669885e-8</v>
      </c>
      <c r="AE197" t="str">
        <f>IF(ISNUMBER(SEARCH(AE$1,$D197)),"T","")</f>
        <v/>
      </c>
      <c r="AF197" t="str">
        <f>IF(ISNUMBER(SEARCH(AF$1,$D197)),"T","")</f>
        <v/>
      </c>
      <c r="AG197" t="str">
        <f>IF(ISNUMBER(SEARCH(AG$1,$D197)),"T","")</f>
        <v>T</v>
      </c>
      <c r="AH197" t="str">
        <f>IF(ISNUMBER(SEARCH(AH$1,$D197)),"T","")</f>
        <v/>
      </c>
      <c r="AI197" t="str">
        <f>IF(ISNUMBER(SEARCH(AI$1,$D197)),"T","")</f>
        <v/>
      </c>
      <c r="AJ197" t="str">
        <f>IF(ISNUMBER(SEARCH(AJ$1,$D197)),"T","")</f>
        <v/>
      </c>
      <c r="AK197" t="str">
        <f>IF(ISNUMBER(SEARCH(AK$1,$D197)),"T","")</f>
        <v/>
      </c>
      <c r="AL197" t="str">
        <f>IF(ISNUMBER(SEARCH(AL$1,$D197)),"T","")</f>
        <v/>
      </c>
      <c r="AM197" t="str">
        <f>IF(ISNUMBER(SEARCH(AM$1,$D197)),"T","")</f>
        <v/>
      </c>
      <c r="AN197" t="str">
        <f>IF(ISNUMBER(SEARCH(AN$1,$D197)),"T","")</f>
        <v/>
      </c>
      <c r="AO197" t="str">
        <f>IF(ISNUMBER(SEARCH(AO$1,$D197)),"T","")</f>
        <v/>
      </c>
      <c r="AP197" t="str">
        <f>IF(ISNUMBER(SEARCH(AP$1,$D197)),"T","")</f>
        <v/>
      </c>
      <c r="AQ197" t="str">
        <f>IF(ISNUMBER(SEARCH(AQ$1,$D197)),"T","")</f>
        <v/>
      </c>
      <c r="AR197" t="str">
        <f>IF(ISNUMBER(SEARCH(AR$1,$D197)),"T","")</f>
        <v/>
      </c>
      <c r="AS197" t="str">
        <f>IF(ISNUMBER(SEARCH(AS$1,$D197)),"T","")</f>
        <v/>
      </c>
      <c r="AT197" t="str">
        <f>IF(ISNUMBER(SEARCH(AT$1,$D197)),"T","")</f>
        <v/>
      </c>
      <c r="AU197" t="str">
        <f>IF(ISNUMBER(SEARCH(AU$1,$D197)),"T","")</f>
        <v>T</v>
      </c>
      <c r="AV197" t="str">
        <f>IF(ISNUMBER(SEARCH(AV$1,$D197)),"T","")</f>
        <v/>
      </c>
    </row>
    <row r="198" spans="1:48">
      <c r="A198">
        <v>94</v>
      </c>
      <c r="B198" t="s">
        <v>557</v>
      </c>
      <c r="C198" t="s">
        <v>558</v>
      </c>
      <c r="D198" t="s">
        <v>559</v>
      </c>
      <c r="E198">
        <v>1</v>
      </c>
      <c r="F198">
        <v>60</v>
      </c>
      <c r="G198">
        <v>65</v>
      </c>
      <c r="H198">
        <v>60</v>
      </c>
      <c r="I198">
        <v>130</v>
      </c>
      <c r="J198">
        <v>75</v>
      </c>
      <c r="K198">
        <v>110</v>
      </c>
      <c r="L198">
        <f t="shared" si="42"/>
        <v>130</v>
      </c>
      <c r="M198">
        <f t="shared" si="43"/>
        <v>60</v>
      </c>
      <c r="N198" s="3">
        <f t="shared" si="44"/>
        <v>135.5</v>
      </c>
      <c r="O198" s="3">
        <f t="shared" si="45"/>
        <v>150.5</v>
      </c>
      <c r="P198" s="3">
        <f t="shared" si="46"/>
        <v>80.5</v>
      </c>
      <c r="Q198" s="3">
        <f t="shared" si="47"/>
        <v>10907.75</v>
      </c>
      <c r="R198" s="3">
        <f t="shared" si="48"/>
        <v>10907.75</v>
      </c>
      <c r="S198" s="3">
        <f t="shared" si="49"/>
        <v>12940.25</v>
      </c>
      <c r="T198" s="3">
        <v>421.220059913244</v>
      </c>
      <c r="U198" s="3">
        <f t="shared" si="50"/>
        <v>421.220059913244</v>
      </c>
      <c r="V198" s="4">
        <f t="shared" si="51"/>
        <v>63393.6190169432</v>
      </c>
      <c r="W198" s="6">
        <f>Q198/(constants!$B$1*constants!$B$2*(110/250)*AVERAGE(0.8,1)*1.5)</f>
        <v>1.67119492947867</v>
      </c>
      <c r="X198" s="7">
        <v>0.873171792181463</v>
      </c>
      <c r="Y198" s="3">
        <f t="shared" si="52"/>
        <v>382.92719160985</v>
      </c>
      <c r="Z198" s="5">
        <v>1.1</v>
      </c>
      <c r="AA198" s="5">
        <v>1</v>
      </c>
      <c r="AB198" s="3">
        <f t="shared" si="53"/>
        <v>421.219910770835</v>
      </c>
      <c r="AC198" t="str">
        <f t="shared" si="54"/>
        <v>https://wiki.52poke.com/wiki/耿鬼</v>
      </c>
      <c r="AD198" s="2">
        <f t="shared" si="55"/>
        <v>2.22434581582475e-8</v>
      </c>
      <c r="AE198" t="str">
        <f>IF(ISNUMBER(SEARCH(AE$1,$D198)),"T","")</f>
        <v/>
      </c>
      <c r="AF198" t="str">
        <f>IF(ISNUMBER(SEARCH(AF$1,$D198)),"T","")</f>
        <v/>
      </c>
      <c r="AG198" t="str">
        <f>IF(ISNUMBER(SEARCH(AG$1,$D198)),"T","")</f>
        <v/>
      </c>
      <c r="AH198" t="str">
        <f>IF(ISNUMBER(SEARCH(AH$1,$D198)),"T","")</f>
        <v/>
      </c>
      <c r="AI198" t="str">
        <f>IF(ISNUMBER(SEARCH(AI$1,$D198)),"T","")</f>
        <v/>
      </c>
      <c r="AJ198" t="str">
        <f>IF(ISNUMBER(SEARCH(AJ$1,$D198)),"T","")</f>
        <v/>
      </c>
      <c r="AK198" t="str">
        <f>IF(ISNUMBER(SEARCH(AK$1,$D198)),"T","")</f>
        <v/>
      </c>
      <c r="AL198" t="str">
        <f>IF(ISNUMBER(SEARCH(AL$1,$D198)),"T","")</f>
        <v>T</v>
      </c>
      <c r="AM198" t="str">
        <f>IF(ISNUMBER(SEARCH(AM$1,$D198)),"T","")</f>
        <v/>
      </c>
      <c r="AN198" t="str">
        <f>IF(ISNUMBER(SEARCH(AN$1,$D198)),"T","")</f>
        <v/>
      </c>
      <c r="AO198" t="str">
        <f>IF(ISNUMBER(SEARCH(AO$1,$D198)),"T","")</f>
        <v/>
      </c>
      <c r="AP198" t="str">
        <f>IF(ISNUMBER(SEARCH(AP$1,$D198)),"T","")</f>
        <v/>
      </c>
      <c r="AQ198" t="str">
        <f>IF(ISNUMBER(SEARCH(AQ$1,$D198)),"T","")</f>
        <v/>
      </c>
      <c r="AR198" t="str">
        <f>IF(ISNUMBER(SEARCH(AR$1,$D198)),"T","")</f>
        <v>T</v>
      </c>
      <c r="AS198" t="str">
        <f>IF(ISNUMBER(SEARCH(AS$1,$D198)),"T","")</f>
        <v/>
      </c>
      <c r="AT198" t="str">
        <f>IF(ISNUMBER(SEARCH(AT$1,$D198)),"T","")</f>
        <v/>
      </c>
      <c r="AU198" t="str">
        <f>IF(ISNUMBER(SEARCH(AU$1,$D198)),"T","")</f>
        <v/>
      </c>
      <c r="AV198" t="str">
        <f>IF(ISNUMBER(SEARCH(AV$1,$D198)),"T","")</f>
        <v/>
      </c>
    </row>
    <row r="199" spans="1:48">
      <c r="A199">
        <v>621</v>
      </c>
      <c r="B199" t="s">
        <v>560</v>
      </c>
      <c r="C199" t="s">
        <v>561</v>
      </c>
      <c r="D199" t="s">
        <v>245</v>
      </c>
      <c r="E199">
        <v>5</v>
      </c>
      <c r="F199">
        <v>77</v>
      </c>
      <c r="G199">
        <v>120</v>
      </c>
      <c r="H199">
        <v>90</v>
      </c>
      <c r="I199">
        <v>60</v>
      </c>
      <c r="J199">
        <v>90</v>
      </c>
      <c r="K199">
        <v>48</v>
      </c>
      <c r="L199">
        <f t="shared" si="42"/>
        <v>120</v>
      </c>
      <c r="M199">
        <f t="shared" si="43"/>
        <v>90</v>
      </c>
      <c r="N199" s="3">
        <f t="shared" si="44"/>
        <v>152.5</v>
      </c>
      <c r="O199" s="3">
        <f t="shared" si="45"/>
        <v>140.5</v>
      </c>
      <c r="P199" s="3">
        <f t="shared" si="46"/>
        <v>110.5</v>
      </c>
      <c r="Q199" s="3">
        <f t="shared" si="47"/>
        <v>16851.25</v>
      </c>
      <c r="R199" s="3">
        <f t="shared" si="48"/>
        <v>16851.25</v>
      </c>
      <c r="S199" s="3">
        <f t="shared" si="49"/>
        <v>16851.25</v>
      </c>
      <c r="T199" s="3">
        <v>420.48503415985</v>
      </c>
      <c r="U199" s="3">
        <f t="shared" si="50"/>
        <v>420.48503415985</v>
      </c>
      <c r="V199" s="4">
        <f t="shared" si="51"/>
        <v>59078.1472994589</v>
      </c>
      <c r="W199" s="6">
        <f>Q199/(constants!$B$1*constants!$B$2*(110/250)*AVERAGE(0.8,1)*1.5)</f>
        <v>2.58180867322568</v>
      </c>
      <c r="X199" s="7">
        <v>0.138895429401826</v>
      </c>
      <c r="Y199" s="3">
        <f t="shared" si="52"/>
        <v>382.258926419165</v>
      </c>
      <c r="Z199" s="5">
        <v>1.1</v>
      </c>
      <c r="AA199" s="5">
        <v>1</v>
      </c>
      <c r="AB199" s="3">
        <f t="shared" si="53"/>
        <v>420.484819061081</v>
      </c>
      <c r="AC199" t="str">
        <f t="shared" si="54"/>
        <v>https://wiki.52poke.com/wiki/赤面龙</v>
      </c>
      <c r="AD199" s="2">
        <f t="shared" si="55"/>
        <v>4.62674802743648e-8</v>
      </c>
      <c r="AE199" t="str">
        <f>IF(ISNUMBER(SEARCH(AE$1,$D199)),"T","")</f>
        <v/>
      </c>
      <c r="AF199" t="str">
        <f>IF(ISNUMBER(SEARCH(AF$1,$D199)),"T","")</f>
        <v/>
      </c>
      <c r="AG199" t="str">
        <f>IF(ISNUMBER(SEARCH(AG$1,$D199)),"T","")</f>
        <v/>
      </c>
      <c r="AH199" t="str">
        <f>IF(ISNUMBER(SEARCH(AH$1,$D199)),"T","")</f>
        <v/>
      </c>
      <c r="AI199" t="str">
        <f>IF(ISNUMBER(SEARCH(AI$1,$D199)),"T","")</f>
        <v/>
      </c>
      <c r="AJ199" t="str">
        <f>IF(ISNUMBER(SEARCH(AJ$1,$D199)),"T","")</f>
        <v/>
      </c>
      <c r="AK199" t="str">
        <f>IF(ISNUMBER(SEARCH(AK$1,$D199)),"T","")</f>
        <v/>
      </c>
      <c r="AL199" t="str">
        <f>IF(ISNUMBER(SEARCH(AL$1,$D199)),"T","")</f>
        <v/>
      </c>
      <c r="AM199" t="str">
        <f>IF(ISNUMBER(SEARCH(AM$1,$D199)),"T","")</f>
        <v/>
      </c>
      <c r="AN199" t="str">
        <f>IF(ISNUMBER(SEARCH(AN$1,$D199)),"T","")</f>
        <v/>
      </c>
      <c r="AO199" t="str">
        <f>IF(ISNUMBER(SEARCH(AO$1,$D199)),"T","")</f>
        <v/>
      </c>
      <c r="AP199" t="str">
        <f>IF(ISNUMBER(SEARCH(AP$1,$D199)),"T","")</f>
        <v/>
      </c>
      <c r="AQ199" t="str">
        <f>IF(ISNUMBER(SEARCH(AQ$1,$D199)),"T","")</f>
        <v/>
      </c>
      <c r="AR199" t="str">
        <f>IF(ISNUMBER(SEARCH(AR$1,$D199)),"T","")</f>
        <v/>
      </c>
      <c r="AS199" t="str">
        <f>IF(ISNUMBER(SEARCH(AS$1,$D199)),"T","")</f>
        <v>T</v>
      </c>
      <c r="AT199" t="str">
        <f>IF(ISNUMBER(SEARCH(AT$1,$D199)),"T","")</f>
        <v/>
      </c>
      <c r="AU199" t="str">
        <f>IF(ISNUMBER(SEARCH(AU$1,$D199)),"T","")</f>
        <v/>
      </c>
      <c r="AV199" t="str">
        <f>IF(ISNUMBER(SEARCH(AV$1,$D199)),"T","")</f>
        <v/>
      </c>
    </row>
    <row r="200" spans="1:48">
      <c r="A200">
        <v>768</v>
      </c>
      <c r="B200" t="s">
        <v>562</v>
      </c>
      <c r="C200" t="s">
        <v>563</v>
      </c>
      <c r="D200" t="s">
        <v>564</v>
      </c>
      <c r="E200">
        <v>7</v>
      </c>
      <c r="F200">
        <v>75</v>
      </c>
      <c r="G200">
        <v>125</v>
      </c>
      <c r="H200">
        <v>140</v>
      </c>
      <c r="I200">
        <v>60</v>
      </c>
      <c r="J200">
        <v>90</v>
      </c>
      <c r="K200">
        <v>40</v>
      </c>
      <c r="L200">
        <f t="shared" si="42"/>
        <v>125</v>
      </c>
      <c r="M200">
        <f t="shared" si="43"/>
        <v>90</v>
      </c>
      <c r="N200" s="3">
        <f t="shared" si="44"/>
        <v>150.5</v>
      </c>
      <c r="O200" s="3">
        <f t="shared" si="45"/>
        <v>145.5</v>
      </c>
      <c r="P200" s="3">
        <f t="shared" si="46"/>
        <v>110.5</v>
      </c>
      <c r="Q200" s="3">
        <f t="shared" si="47"/>
        <v>16630.25</v>
      </c>
      <c r="R200" s="3">
        <f t="shared" si="48"/>
        <v>24155.25</v>
      </c>
      <c r="S200" s="3">
        <f t="shared" si="49"/>
        <v>16630.25</v>
      </c>
      <c r="T200" s="3">
        <v>420.450295157313</v>
      </c>
      <c r="U200" s="3">
        <f t="shared" si="50"/>
        <v>420.450295157313</v>
      </c>
      <c r="V200" s="4">
        <f t="shared" si="51"/>
        <v>61175.517945389</v>
      </c>
      <c r="W200" s="6">
        <f>Q200/(constants!$B$1*constants!$B$2*(110/250)*AVERAGE(0.8,1)*1.5)</f>
        <v>2.54794888734731</v>
      </c>
      <c r="X200" s="7">
        <v>0.0790431484236437</v>
      </c>
      <c r="Y200" s="3">
        <f t="shared" si="52"/>
        <v>382.227341204674</v>
      </c>
      <c r="Z200" s="5">
        <v>1.1</v>
      </c>
      <c r="AA200" s="5">
        <v>1</v>
      </c>
      <c r="AB200" s="3">
        <f t="shared" si="53"/>
        <v>420.450075325142</v>
      </c>
      <c r="AC200" t="str">
        <f t="shared" si="54"/>
        <v>https://wiki.52poke.com/wiki/具甲武者</v>
      </c>
      <c r="AD200" s="2">
        <f t="shared" si="55"/>
        <v>4.83261836120109e-8</v>
      </c>
      <c r="AE200" t="str">
        <f>IF(ISNUMBER(SEARCH(AE$1,$D200)),"T","")</f>
        <v/>
      </c>
      <c r="AF200" t="str">
        <f>IF(ISNUMBER(SEARCH(AF$1,$D200)),"T","")</f>
        <v/>
      </c>
      <c r="AG200" t="str">
        <f>IF(ISNUMBER(SEARCH(AG$1,$D200)),"T","")</f>
        <v>T</v>
      </c>
      <c r="AH200" t="str">
        <f>IF(ISNUMBER(SEARCH(AH$1,$D200)),"T","")</f>
        <v/>
      </c>
      <c r="AI200" t="str">
        <f>IF(ISNUMBER(SEARCH(AI$1,$D200)),"T","")</f>
        <v/>
      </c>
      <c r="AJ200" t="str">
        <f>IF(ISNUMBER(SEARCH(AJ$1,$D200)),"T","")</f>
        <v/>
      </c>
      <c r="AK200" t="str">
        <f>IF(ISNUMBER(SEARCH(AK$1,$D200)),"T","")</f>
        <v/>
      </c>
      <c r="AL200" t="str">
        <f>IF(ISNUMBER(SEARCH(AL$1,$D200)),"T","")</f>
        <v/>
      </c>
      <c r="AM200" t="str">
        <f>IF(ISNUMBER(SEARCH(AM$1,$D200)),"T","")</f>
        <v/>
      </c>
      <c r="AN200" t="str">
        <f>IF(ISNUMBER(SEARCH(AN$1,$D200)),"T","")</f>
        <v/>
      </c>
      <c r="AO200" t="str">
        <f>IF(ISNUMBER(SEARCH(AO$1,$D200)),"T","")</f>
        <v/>
      </c>
      <c r="AP200" t="str">
        <f>IF(ISNUMBER(SEARCH(AP$1,$D200)),"T","")</f>
        <v>T</v>
      </c>
      <c r="AQ200" t="str">
        <f>IF(ISNUMBER(SEARCH(AQ$1,$D200)),"T","")</f>
        <v/>
      </c>
      <c r="AR200" t="str">
        <f>IF(ISNUMBER(SEARCH(AR$1,$D200)),"T","")</f>
        <v/>
      </c>
      <c r="AS200" t="str">
        <f>IF(ISNUMBER(SEARCH(AS$1,$D200)),"T","")</f>
        <v/>
      </c>
      <c r="AT200" t="str">
        <f>IF(ISNUMBER(SEARCH(AT$1,$D200)),"T","")</f>
        <v/>
      </c>
      <c r="AU200" t="str">
        <f>IF(ISNUMBER(SEARCH(AU$1,$D200)),"T","")</f>
        <v/>
      </c>
      <c r="AV200" t="str">
        <f>IF(ISNUMBER(SEARCH(AV$1,$D200)),"T","")</f>
        <v/>
      </c>
    </row>
    <row r="201" spans="1:48">
      <c r="A201">
        <v>1001</v>
      </c>
      <c r="B201" t="s">
        <v>565</v>
      </c>
      <c r="C201" t="s">
        <v>566</v>
      </c>
      <c r="D201" t="s">
        <v>130</v>
      </c>
      <c r="E201">
        <v>9</v>
      </c>
      <c r="F201">
        <v>85</v>
      </c>
      <c r="G201">
        <v>85</v>
      </c>
      <c r="H201">
        <v>100</v>
      </c>
      <c r="I201">
        <v>95</v>
      </c>
      <c r="J201">
        <v>135</v>
      </c>
      <c r="K201">
        <v>70</v>
      </c>
      <c r="L201">
        <f t="shared" si="42"/>
        <v>95</v>
      </c>
      <c r="M201">
        <f t="shared" si="43"/>
        <v>100</v>
      </c>
      <c r="N201" s="3">
        <f t="shared" si="44"/>
        <v>160.5</v>
      </c>
      <c r="O201" s="3">
        <f t="shared" si="45"/>
        <v>115.5</v>
      </c>
      <c r="P201" s="3">
        <f t="shared" si="46"/>
        <v>120.5</v>
      </c>
      <c r="Q201" s="3">
        <f t="shared" si="47"/>
        <v>19340.25</v>
      </c>
      <c r="R201" s="3">
        <f t="shared" si="48"/>
        <v>19340.25</v>
      </c>
      <c r="S201" s="3">
        <f t="shared" si="49"/>
        <v>24957.75</v>
      </c>
      <c r="T201" s="3">
        <v>420.113776745787</v>
      </c>
      <c r="U201" s="3">
        <f t="shared" si="50"/>
        <v>420.113776745787</v>
      </c>
      <c r="V201" s="4">
        <f t="shared" si="51"/>
        <v>48523.1412141384</v>
      </c>
      <c r="W201" s="6">
        <f>Q201/(constants!$B$1*constants!$B$2*(110/250)*AVERAGE(0.8,1)*1.5)</f>
        <v>2.96315259653456</v>
      </c>
      <c r="X201" s="7">
        <v>0.343526457405106</v>
      </c>
      <c r="Y201" s="3">
        <f t="shared" si="52"/>
        <v>381.921430730031</v>
      </c>
      <c r="Z201" s="5">
        <v>1.1</v>
      </c>
      <c r="AA201" s="5">
        <v>1</v>
      </c>
      <c r="AB201" s="3">
        <f t="shared" si="53"/>
        <v>420.113573803035</v>
      </c>
      <c r="AC201" t="str">
        <f t="shared" si="54"/>
        <v>https://wiki.52poke.com/wiki/古简蜗</v>
      </c>
      <c r="AD201" s="2">
        <f t="shared" si="55"/>
        <v>4.11857607612244e-8</v>
      </c>
      <c r="AE201" t="str">
        <f>IF(ISNUMBER(SEARCH(AE$1,$D201)),"T","")</f>
        <v/>
      </c>
      <c r="AF201" t="str">
        <f>IF(ISNUMBER(SEARCH(AF$1,$D201)),"T","")</f>
        <v/>
      </c>
      <c r="AG201" t="str">
        <f>IF(ISNUMBER(SEARCH(AG$1,$D201)),"T","")</f>
        <v/>
      </c>
      <c r="AH201" t="str">
        <f>IF(ISNUMBER(SEARCH(AH$1,$D201)),"T","")</f>
        <v>T</v>
      </c>
      <c r="AI201" t="str">
        <f>IF(ISNUMBER(SEARCH(AI$1,$D201)),"T","")</f>
        <v/>
      </c>
      <c r="AJ201" t="str">
        <f>IF(ISNUMBER(SEARCH(AJ$1,$D201)),"T","")</f>
        <v/>
      </c>
      <c r="AK201" t="str">
        <f>IF(ISNUMBER(SEARCH(AK$1,$D201)),"T","")</f>
        <v/>
      </c>
      <c r="AL201" t="str">
        <f>IF(ISNUMBER(SEARCH(AL$1,$D201)),"T","")</f>
        <v/>
      </c>
      <c r="AM201" t="str">
        <f>IF(ISNUMBER(SEARCH(AM$1,$D201)),"T","")</f>
        <v/>
      </c>
      <c r="AN201" t="str">
        <f>IF(ISNUMBER(SEARCH(AN$1,$D201)),"T","")</f>
        <v/>
      </c>
      <c r="AO201" t="str">
        <f>IF(ISNUMBER(SEARCH(AO$1,$D201)),"T","")</f>
        <v/>
      </c>
      <c r="AP201" t="str">
        <f>IF(ISNUMBER(SEARCH(AP$1,$D201)),"T","")</f>
        <v/>
      </c>
      <c r="AQ201" t="str">
        <f>IF(ISNUMBER(SEARCH(AQ$1,$D201)),"T","")</f>
        <v/>
      </c>
      <c r="AR201" t="str">
        <f>IF(ISNUMBER(SEARCH(AR$1,$D201)),"T","")</f>
        <v/>
      </c>
      <c r="AS201" t="str">
        <f>IF(ISNUMBER(SEARCH(AS$1,$D201)),"T","")</f>
        <v/>
      </c>
      <c r="AT201" t="str">
        <f>IF(ISNUMBER(SEARCH(AT$1,$D201)),"T","")</f>
        <v>T</v>
      </c>
      <c r="AU201" t="str">
        <f>IF(ISNUMBER(SEARCH(AU$1,$D201)),"T","")</f>
        <v/>
      </c>
      <c r="AV201" t="str">
        <f>IF(ISNUMBER(SEARCH(AV$1,$D201)),"T","")</f>
        <v/>
      </c>
    </row>
    <row r="202" spans="1:48">
      <c r="A202">
        <v>865</v>
      </c>
      <c r="B202" t="s">
        <v>567</v>
      </c>
      <c r="C202" t="s">
        <v>568</v>
      </c>
      <c r="D202" t="s">
        <v>102</v>
      </c>
      <c r="E202">
        <v>8</v>
      </c>
      <c r="F202">
        <v>62</v>
      </c>
      <c r="G202">
        <v>135</v>
      </c>
      <c r="H202">
        <v>95</v>
      </c>
      <c r="I202">
        <v>68</v>
      </c>
      <c r="J202">
        <v>82</v>
      </c>
      <c r="K202">
        <v>65</v>
      </c>
      <c r="L202">
        <f t="shared" si="42"/>
        <v>135</v>
      </c>
      <c r="M202">
        <f t="shared" si="43"/>
        <v>82</v>
      </c>
      <c r="N202" s="3">
        <f t="shared" si="44"/>
        <v>137.5</v>
      </c>
      <c r="O202" s="3">
        <f t="shared" si="45"/>
        <v>155.5</v>
      </c>
      <c r="P202" s="3">
        <f t="shared" si="46"/>
        <v>102.5</v>
      </c>
      <c r="Q202" s="3">
        <f t="shared" si="47"/>
        <v>14093.75</v>
      </c>
      <c r="R202" s="3">
        <f t="shared" si="48"/>
        <v>15881.25</v>
      </c>
      <c r="S202" s="3">
        <f t="shared" si="49"/>
        <v>14093.75</v>
      </c>
      <c r="T202" s="3">
        <v>419.824462654927</v>
      </c>
      <c r="U202" s="3">
        <f t="shared" si="50"/>
        <v>419.824462654927</v>
      </c>
      <c r="V202" s="4">
        <f t="shared" si="51"/>
        <v>65282.7039428412</v>
      </c>
      <c r="W202" s="6">
        <f>Q202/(constants!$B$1*constants!$B$2*(110/250)*AVERAGE(0.8,1)*1.5)</f>
        <v>2.1593274082501</v>
      </c>
      <c r="X202" s="7">
        <v>0.295067584722538</v>
      </c>
      <c r="Y202" s="3">
        <f t="shared" si="52"/>
        <v>381.658421407245</v>
      </c>
      <c r="Z202" s="5">
        <v>1.1</v>
      </c>
      <c r="AA202" s="5">
        <v>1</v>
      </c>
      <c r="AB202" s="3">
        <f t="shared" si="53"/>
        <v>419.824263547969</v>
      </c>
      <c r="AC202" t="str">
        <f t="shared" si="54"/>
        <v>https://wiki.52poke.com/wiki/葱游兵</v>
      </c>
      <c r="AD202" s="2">
        <f t="shared" si="55"/>
        <v>3.96435805910571e-8</v>
      </c>
      <c r="AE202" t="str">
        <f>IF(ISNUMBER(SEARCH(AE$1,$D202)),"T","")</f>
        <v/>
      </c>
      <c r="AF202" t="str">
        <f>IF(ISNUMBER(SEARCH(AF$1,$D202)),"T","")</f>
        <v/>
      </c>
      <c r="AG202" t="str">
        <f>IF(ISNUMBER(SEARCH(AG$1,$D202)),"T","")</f>
        <v/>
      </c>
      <c r="AH202" t="str">
        <f>IF(ISNUMBER(SEARCH(AH$1,$D202)),"T","")</f>
        <v/>
      </c>
      <c r="AI202" t="str">
        <f>IF(ISNUMBER(SEARCH(AI$1,$D202)),"T","")</f>
        <v/>
      </c>
      <c r="AJ202" t="str">
        <f>IF(ISNUMBER(SEARCH(AJ$1,$D202)),"T","")</f>
        <v/>
      </c>
      <c r="AK202" t="str">
        <f>IF(ISNUMBER(SEARCH(AK$1,$D202)),"T","")</f>
        <v>T</v>
      </c>
      <c r="AL202" t="str">
        <f>IF(ISNUMBER(SEARCH(AL$1,$D202)),"T","")</f>
        <v/>
      </c>
      <c r="AM202" t="str">
        <f>IF(ISNUMBER(SEARCH(AM$1,$D202)),"T","")</f>
        <v/>
      </c>
      <c r="AN202" t="str">
        <f>IF(ISNUMBER(SEARCH(AN$1,$D202)),"T","")</f>
        <v/>
      </c>
      <c r="AO202" t="str">
        <f>IF(ISNUMBER(SEARCH(AO$1,$D202)),"T","")</f>
        <v/>
      </c>
      <c r="AP202" t="str">
        <f>IF(ISNUMBER(SEARCH(AP$1,$D202)),"T","")</f>
        <v/>
      </c>
      <c r="AQ202" t="str">
        <f>IF(ISNUMBER(SEARCH(AQ$1,$D202)),"T","")</f>
        <v/>
      </c>
      <c r="AR202" t="str">
        <f>IF(ISNUMBER(SEARCH(AR$1,$D202)),"T","")</f>
        <v/>
      </c>
      <c r="AS202" t="str">
        <f>IF(ISNUMBER(SEARCH(AS$1,$D202)),"T","")</f>
        <v/>
      </c>
      <c r="AT202" t="str">
        <f>IF(ISNUMBER(SEARCH(AT$1,$D202)),"T","")</f>
        <v/>
      </c>
      <c r="AU202" t="str">
        <f>IF(ISNUMBER(SEARCH(AU$1,$D202)),"T","")</f>
        <v/>
      </c>
      <c r="AV202" t="str">
        <f>IF(ISNUMBER(SEARCH(AV$1,$D202)),"T","")</f>
        <v/>
      </c>
    </row>
    <row r="203" spans="1:48">
      <c r="A203">
        <v>330</v>
      </c>
      <c r="B203" t="s">
        <v>569</v>
      </c>
      <c r="C203" t="s">
        <v>570</v>
      </c>
      <c r="D203" t="s">
        <v>571</v>
      </c>
      <c r="E203">
        <v>3</v>
      </c>
      <c r="F203">
        <v>80</v>
      </c>
      <c r="G203">
        <v>100</v>
      </c>
      <c r="H203">
        <v>80</v>
      </c>
      <c r="I203">
        <v>80</v>
      </c>
      <c r="J203">
        <v>80</v>
      </c>
      <c r="K203">
        <v>100</v>
      </c>
      <c r="L203">
        <f t="shared" si="42"/>
        <v>100</v>
      </c>
      <c r="M203">
        <f t="shared" si="43"/>
        <v>80</v>
      </c>
      <c r="N203" s="3">
        <f t="shared" si="44"/>
        <v>155.5</v>
      </c>
      <c r="O203" s="3">
        <f t="shared" si="45"/>
        <v>120.5</v>
      </c>
      <c r="P203" s="3">
        <f t="shared" si="46"/>
        <v>100.5</v>
      </c>
      <c r="Q203" s="3">
        <f t="shared" si="47"/>
        <v>15627.75</v>
      </c>
      <c r="R203" s="3">
        <f t="shared" si="48"/>
        <v>15627.75</v>
      </c>
      <c r="S203" s="3">
        <f t="shared" si="49"/>
        <v>15627.75</v>
      </c>
      <c r="T203" s="3">
        <v>417.724967441071</v>
      </c>
      <c r="U203" s="3">
        <f t="shared" si="50"/>
        <v>417.724967441071</v>
      </c>
      <c r="V203" s="4">
        <f t="shared" si="51"/>
        <v>50335.8585766491</v>
      </c>
      <c r="W203" s="6">
        <f>Q203/(constants!$B$1*constants!$B$2*(110/250)*AVERAGE(0.8,1)*1.5)</f>
        <v>2.39435415728819</v>
      </c>
      <c r="X203" s="7">
        <v>0.757096588510813</v>
      </c>
      <c r="Y203" s="3">
        <f t="shared" si="52"/>
        <v>379.74981486878</v>
      </c>
      <c r="Z203" s="5">
        <v>1.1</v>
      </c>
      <c r="AA203" s="5">
        <v>1</v>
      </c>
      <c r="AB203" s="3">
        <f t="shared" si="53"/>
        <v>417.724796355658</v>
      </c>
      <c r="AC203" t="str">
        <f t="shared" si="54"/>
        <v>https://wiki.52poke.com/wiki/沙漠蜻蜓</v>
      </c>
      <c r="AD203" s="2">
        <f t="shared" si="55"/>
        <v>2.92702184639349e-8</v>
      </c>
      <c r="AE203" t="str">
        <f>IF(ISNUMBER(SEARCH(AE$1,$D203)),"T","")</f>
        <v/>
      </c>
      <c r="AF203" t="str">
        <f>IF(ISNUMBER(SEARCH(AF$1,$D203)),"T","")</f>
        <v/>
      </c>
      <c r="AG203" t="str">
        <f>IF(ISNUMBER(SEARCH(AG$1,$D203)),"T","")</f>
        <v/>
      </c>
      <c r="AH203" t="str">
        <f>IF(ISNUMBER(SEARCH(AH$1,$D203)),"T","")</f>
        <v/>
      </c>
      <c r="AI203" t="str">
        <f>IF(ISNUMBER(SEARCH(AI$1,$D203)),"T","")</f>
        <v/>
      </c>
      <c r="AJ203" t="str">
        <f>IF(ISNUMBER(SEARCH(AJ$1,$D203)),"T","")</f>
        <v/>
      </c>
      <c r="AK203" t="str">
        <f>IF(ISNUMBER(SEARCH(AK$1,$D203)),"T","")</f>
        <v/>
      </c>
      <c r="AL203" t="str">
        <f>IF(ISNUMBER(SEARCH(AL$1,$D203)),"T","")</f>
        <v/>
      </c>
      <c r="AM203" t="str">
        <f>IF(ISNUMBER(SEARCH(AM$1,$D203)),"T","")</f>
        <v>T</v>
      </c>
      <c r="AN203" t="str">
        <f>IF(ISNUMBER(SEARCH(AN$1,$D203)),"T","")</f>
        <v/>
      </c>
      <c r="AO203" t="str">
        <f>IF(ISNUMBER(SEARCH(AO$1,$D203)),"T","")</f>
        <v/>
      </c>
      <c r="AP203" t="str">
        <f>IF(ISNUMBER(SEARCH(AP$1,$D203)),"T","")</f>
        <v/>
      </c>
      <c r="AQ203" t="str">
        <f>IF(ISNUMBER(SEARCH(AQ$1,$D203)),"T","")</f>
        <v/>
      </c>
      <c r="AR203" t="str">
        <f>IF(ISNUMBER(SEARCH(AR$1,$D203)),"T","")</f>
        <v/>
      </c>
      <c r="AS203" t="str">
        <f>IF(ISNUMBER(SEARCH(AS$1,$D203)),"T","")</f>
        <v>T</v>
      </c>
      <c r="AT203" t="str">
        <f>IF(ISNUMBER(SEARCH(AT$1,$D203)),"T","")</f>
        <v/>
      </c>
      <c r="AU203" t="str">
        <f>IF(ISNUMBER(SEARCH(AU$1,$D203)),"T","")</f>
        <v/>
      </c>
      <c r="AV203" t="str">
        <f>IF(ISNUMBER(SEARCH(AV$1,$D203)),"T","")</f>
        <v/>
      </c>
    </row>
    <row r="204" spans="1:48">
      <c r="A204">
        <v>169</v>
      </c>
      <c r="B204" t="s">
        <v>572</v>
      </c>
      <c r="C204" t="s">
        <v>573</v>
      </c>
      <c r="D204" t="s">
        <v>574</v>
      </c>
      <c r="E204">
        <v>2</v>
      </c>
      <c r="F204">
        <v>85</v>
      </c>
      <c r="G204">
        <v>90</v>
      </c>
      <c r="H204">
        <v>80</v>
      </c>
      <c r="I204">
        <v>70</v>
      </c>
      <c r="J204">
        <v>80</v>
      </c>
      <c r="K204">
        <v>130</v>
      </c>
      <c r="L204">
        <f t="shared" si="42"/>
        <v>90</v>
      </c>
      <c r="M204">
        <f t="shared" si="43"/>
        <v>80</v>
      </c>
      <c r="N204" s="3">
        <f t="shared" si="44"/>
        <v>160.5</v>
      </c>
      <c r="O204" s="3">
        <f t="shared" si="45"/>
        <v>110.5</v>
      </c>
      <c r="P204" s="3">
        <f t="shared" si="46"/>
        <v>100.5</v>
      </c>
      <c r="Q204" s="3">
        <f t="shared" si="47"/>
        <v>16130.25</v>
      </c>
      <c r="R204" s="3">
        <f t="shared" si="48"/>
        <v>16130.25</v>
      </c>
      <c r="S204" s="3">
        <f t="shared" si="49"/>
        <v>16130.25</v>
      </c>
      <c r="T204" s="3">
        <v>417.206115702303</v>
      </c>
      <c r="U204" s="3">
        <f t="shared" si="50"/>
        <v>417.206115702303</v>
      </c>
      <c r="V204" s="4">
        <f t="shared" si="51"/>
        <v>46101.2757851045</v>
      </c>
      <c r="W204" s="6">
        <f>Q204/(constants!$B$1*constants!$B$2*(110/250)*AVERAGE(0.8,1)*1.5)</f>
        <v>2.47134303694376</v>
      </c>
      <c r="X204" s="7">
        <v>0.961038318632029</v>
      </c>
      <c r="Y204" s="3">
        <f t="shared" si="52"/>
        <v>379.278139791125</v>
      </c>
      <c r="Z204" s="5">
        <v>1.1</v>
      </c>
      <c r="AA204" s="5">
        <v>1</v>
      </c>
      <c r="AB204" s="3">
        <f t="shared" si="53"/>
        <v>417.205953770237</v>
      </c>
      <c r="AC204" t="str">
        <f t="shared" si="54"/>
        <v>https://wiki.52poke.com/wiki/叉字蝠</v>
      </c>
      <c r="AD204" s="2">
        <f t="shared" si="55"/>
        <v>2.62219938954075e-8</v>
      </c>
      <c r="AE204" t="str">
        <f>IF(ISNUMBER(SEARCH(AE$1,$D204)),"T","")</f>
        <v/>
      </c>
      <c r="AF204" t="str">
        <f>IF(ISNUMBER(SEARCH(AF$1,$D204)),"T","")</f>
        <v/>
      </c>
      <c r="AG204" t="str">
        <f>IF(ISNUMBER(SEARCH(AG$1,$D204)),"T","")</f>
        <v/>
      </c>
      <c r="AH204" t="str">
        <f>IF(ISNUMBER(SEARCH(AH$1,$D204)),"T","")</f>
        <v/>
      </c>
      <c r="AI204" t="str">
        <f>IF(ISNUMBER(SEARCH(AI$1,$D204)),"T","")</f>
        <v/>
      </c>
      <c r="AJ204" t="str">
        <f>IF(ISNUMBER(SEARCH(AJ$1,$D204)),"T","")</f>
        <v/>
      </c>
      <c r="AK204" t="str">
        <f>IF(ISNUMBER(SEARCH(AK$1,$D204)),"T","")</f>
        <v/>
      </c>
      <c r="AL204" t="str">
        <f>IF(ISNUMBER(SEARCH(AL$1,$D204)),"T","")</f>
        <v>T</v>
      </c>
      <c r="AM204" t="str">
        <f>IF(ISNUMBER(SEARCH(AM$1,$D204)),"T","")</f>
        <v/>
      </c>
      <c r="AN204" t="str">
        <f>IF(ISNUMBER(SEARCH(AN$1,$D204)),"T","")</f>
        <v>T</v>
      </c>
      <c r="AO204" t="str">
        <f>IF(ISNUMBER(SEARCH(AO$1,$D204)),"T","")</f>
        <v/>
      </c>
      <c r="AP204" t="str">
        <f>IF(ISNUMBER(SEARCH(AP$1,$D204)),"T","")</f>
        <v/>
      </c>
      <c r="AQ204" t="str">
        <f>IF(ISNUMBER(SEARCH(AQ$1,$D204)),"T","")</f>
        <v/>
      </c>
      <c r="AR204" t="str">
        <f>IF(ISNUMBER(SEARCH(AR$1,$D204)),"T","")</f>
        <v/>
      </c>
      <c r="AS204" t="str">
        <f>IF(ISNUMBER(SEARCH(AS$1,$D204)),"T","")</f>
        <v/>
      </c>
      <c r="AT204" t="str">
        <f>IF(ISNUMBER(SEARCH(AT$1,$D204)),"T","")</f>
        <v/>
      </c>
      <c r="AU204" t="str">
        <f>IF(ISNUMBER(SEARCH(AU$1,$D204)),"T","")</f>
        <v/>
      </c>
      <c r="AV204" t="str">
        <f>IF(ISNUMBER(SEARCH(AV$1,$D204)),"T","")</f>
        <v/>
      </c>
    </row>
    <row r="205" spans="1:48">
      <c r="A205">
        <v>675</v>
      </c>
      <c r="B205" t="s">
        <v>575</v>
      </c>
      <c r="C205" t="s">
        <v>576</v>
      </c>
      <c r="D205" t="s">
        <v>349</v>
      </c>
      <c r="E205">
        <v>6</v>
      </c>
      <c r="F205">
        <v>95</v>
      </c>
      <c r="G205">
        <v>124</v>
      </c>
      <c r="H205">
        <v>78</v>
      </c>
      <c r="I205">
        <v>69</v>
      </c>
      <c r="J205">
        <v>71</v>
      </c>
      <c r="K205">
        <v>58</v>
      </c>
      <c r="L205">
        <f t="shared" si="42"/>
        <v>124</v>
      </c>
      <c r="M205">
        <f t="shared" si="43"/>
        <v>71</v>
      </c>
      <c r="N205" s="3">
        <f t="shared" si="44"/>
        <v>170.5</v>
      </c>
      <c r="O205" s="3">
        <f t="shared" si="45"/>
        <v>144.5</v>
      </c>
      <c r="P205" s="3">
        <f t="shared" si="46"/>
        <v>91.5</v>
      </c>
      <c r="Q205" s="3">
        <f t="shared" si="47"/>
        <v>15600.75</v>
      </c>
      <c r="R205" s="3">
        <f t="shared" si="48"/>
        <v>16794.25</v>
      </c>
      <c r="S205" s="3">
        <f t="shared" si="49"/>
        <v>15600.75</v>
      </c>
      <c r="T205" s="3">
        <v>415.468409002029</v>
      </c>
      <c r="U205" s="3">
        <f t="shared" si="50"/>
        <v>415.468409002029</v>
      </c>
      <c r="V205" s="4">
        <f t="shared" si="51"/>
        <v>60035.1851007932</v>
      </c>
      <c r="W205" s="6">
        <f>Q205/(constants!$B$1*constants!$B$2*(110/250)*AVERAGE(0.8,1)*1.5)</f>
        <v>2.3902174413664</v>
      </c>
      <c r="X205" s="7">
        <v>0.223612091165643</v>
      </c>
      <c r="Y205" s="3">
        <f t="shared" si="52"/>
        <v>377.69836745088</v>
      </c>
      <c r="Z205" s="5">
        <v>1.1</v>
      </c>
      <c r="AA205" s="5">
        <v>1</v>
      </c>
      <c r="AB205" s="3">
        <f t="shared" si="53"/>
        <v>415.468204195968</v>
      </c>
      <c r="AC205" t="str">
        <f t="shared" si="54"/>
        <v>https://wiki.52poke.com/wiki/流氓熊猫</v>
      </c>
      <c r="AD205" s="2">
        <f t="shared" si="55"/>
        <v>4.19455224561826e-8</v>
      </c>
      <c r="AE205" t="str">
        <f>IF(ISNUMBER(SEARCH(AE$1,$D205)),"T","")</f>
        <v/>
      </c>
      <c r="AF205" t="str">
        <f>IF(ISNUMBER(SEARCH(AF$1,$D205)),"T","")</f>
        <v/>
      </c>
      <c r="AG205" t="str">
        <f>IF(ISNUMBER(SEARCH(AG$1,$D205)),"T","")</f>
        <v/>
      </c>
      <c r="AH205" t="str">
        <f>IF(ISNUMBER(SEARCH(AH$1,$D205)),"T","")</f>
        <v/>
      </c>
      <c r="AI205" t="str">
        <f>IF(ISNUMBER(SEARCH(AI$1,$D205)),"T","")</f>
        <v/>
      </c>
      <c r="AJ205" t="str">
        <f>IF(ISNUMBER(SEARCH(AJ$1,$D205)),"T","")</f>
        <v/>
      </c>
      <c r="AK205" t="str">
        <f>IF(ISNUMBER(SEARCH(AK$1,$D205)),"T","")</f>
        <v>T</v>
      </c>
      <c r="AL205" t="str">
        <f>IF(ISNUMBER(SEARCH(AL$1,$D205)),"T","")</f>
        <v/>
      </c>
      <c r="AM205" t="str">
        <f>IF(ISNUMBER(SEARCH(AM$1,$D205)),"T","")</f>
        <v/>
      </c>
      <c r="AN205" t="str">
        <f>IF(ISNUMBER(SEARCH(AN$1,$D205)),"T","")</f>
        <v/>
      </c>
      <c r="AO205" t="str">
        <f>IF(ISNUMBER(SEARCH(AO$1,$D205)),"T","")</f>
        <v/>
      </c>
      <c r="AP205" t="str">
        <f>IF(ISNUMBER(SEARCH(AP$1,$D205)),"T","")</f>
        <v/>
      </c>
      <c r="AQ205" t="str">
        <f>IF(ISNUMBER(SEARCH(AQ$1,$D205)),"T","")</f>
        <v/>
      </c>
      <c r="AR205" t="str">
        <f>IF(ISNUMBER(SEARCH(AR$1,$D205)),"T","")</f>
        <v/>
      </c>
      <c r="AS205" t="str">
        <f>IF(ISNUMBER(SEARCH(AS$1,$D205)),"T","")</f>
        <v/>
      </c>
      <c r="AT205" t="str">
        <f>IF(ISNUMBER(SEARCH(AT$1,$D205)),"T","")</f>
        <v>T</v>
      </c>
      <c r="AU205" t="str">
        <f>IF(ISNUMBER(SEARCH(AU$1,$D205)),"T","")</f>
        <v/>
      </c>
      <c r="AV205" t="str">
        <f>IF(ISNUMBER(SEARCH(AV$1,$D205)),"T","")</f>
        <v/>
      </c>
    </row>
    <row r="206" spans="1:48">
      <c r="A206">
        <v>142</v>
      </c>
      <c r="B206" t="s">
        <v>577</v>
      </c>
      <c r="C206" t="s">
        <v>578</v>
      </c>
      <c r="D206" t="s">
        <v>288</v>
      </c>
      <c r="E206">
        <v>1</v>
      </c>
      <c r="F206">
        <v>80</v>
      </c>
      <c r="G206">
        <v>105</v>
      </c>
      <c r="H206">
        <v>65</v>
      </c>
      <c r="I206">
        <v>60</v>
      </c>
      <c r="J206">
        <v>75</v>
      </c>
      <c r="K206">
        <v>130</v>
      </c>
      <c r="L206">
        <f t="shared" si="42"/>
        <v>105</v>
      </c>
      <c r="M206">
        <f t="shared" si="43"/>
        <v>65</v>
      </c>
      <c r="N206" s="3">
        <f t="shared" si="44"/>
        <v>155.5</v>
      </c>
      <c r="O206" s="3">
        <f t="shared" si="45"/>
        <v>125.5</v>
      </c>
      <c r="P206" s="3">
        <f t="shared" si="46"/>
        <v>85.5</v>
      </c>
      <c r="Q206" s="3">
        <f t="shared" si="47"/>
        <v>13295.25</v>
      </c>
      <c r="R206" s="3">
        <f t="shared" si="48"/>
        <v>13295.25</v>
      </c>
      <c r="S206" s="3">
        <f t="shared" si="49"/>
        <v>14850.25</v>
      </c>
      <c r="T206" s="3">
        <v>414.542770734446</v>
      </c>
      <c r="U206" s="3">
        <f t="shared" si="50"/>
        <v>414.542770734446</v>
      </c>
      <c r="V206" s="4">
        <f t="shared" si="51"/>
        <v>52025.117727173</v>
      </c>
      <c r="W206" s="6">
        <f>Q206/(constants!$B$1*constants!$B$2*(110/250)*AVERAGE(0.8,1)*1.5)</f>
        <v>2.03698786515563</v>
      </c>
      <c r="X206" s="7">
        <v>0.96585617066284</v>
      </c>
      <c r="Y206" s="3">
        <f t="shared" si="52"/>
        <v>376.856926495218</v>
      </c>
      <c r="Z206" s="5">
        <v>1.1</v>
      </c>
      <c r="AA206" s="5">
        <v>1</v>
      </c>
      <c r="AB206" s="3">
        <f t="shared" si="53"/>
        <v>414.542619144739</v>
      </c>
      <c r="AC206" t="str">
        <f t="shared" si="54"/>
        <v>https://wiki.52poke.com/wiki/化石翼龙</v>
      </c>
      <c r="AD206" s="2">
        <f t="shared" si="55"/>
        <v>2.29794391655894e-8</v>
      </c>
      <c r="AE206" t="str">
        <f>IF(ISNUMBER(SEARCH(AE$1,$D206)),"T","")</f>
        <v/>
      </c>
      <c r="AF206" t="str">
        <f>IF(ISNUMBER(SEARCH(AF$1,$D206)),"T","")</f>
        <v/>
      </c>
      <c r="AG206" t="str">
        <f>IF(ISNUMBER(SEARCH(AG$1,$D206)),"T","")</f>
        <v/>
      </c>
      <c r="AH206" t="str">
        <f>IF(ISNUMBER(SEARCH(AH$1,$D206)),"T","")</f>
        <v/>
      </c>
      <c r="AI206" t="str">
        <f>IF(ISNUMBER(SEARCH(AI$1,$D206)),"T","")</f>
        <v/>
      </c>
      <c r="AJ206" t="str">
        <f>IF(ISNUMBER(SEARCH(AJ$1,$D206)),"T","")</f>
        <v/>
      </c>
      <c r="AK206" t="str">
        <f>IF(ISNUMBER(SEARCH(AK$1,$D206)),"T","")</f>
        <v/>
      </c>
      <c r="AL206" t="str">
        <f>IF(ISNUMBER(SEARCH(AL$1,$D206)),"T","")</f>
        <v/>
      </c>
      <c r="AM206" t="str">
        <f>IF(ISNUMBER(SEARCH(AM$1,$D206)),"T","")</f>
        <v/>
      </c>
      <c r="AN206" t="str">
        <f>IF(ISNUMBER(SEARCH(AN$1,$D206)),"T","")</f>
        <v>T</v>
      </c>
      <c r="AO206" t="str">
        <f>IF(ISNUMBER(SEARCH(AO$1,$D206)),"T","")</f>
        <v/>
      </c>
      <c r="AP206" t="str">
        <f>IF(ISNUMBER(SEARCH(AP$1,$D206)),"T","")</f>
        <v/>
      </c>
      <c r="AQ206" t="str">
        <f>IF(ISNUMBER(SEARCH(AQ$1,$D206)),"T","")</f>
        <v>T</v>
      </c>
      <c r="AR206" t="str">
        <f>IF(ISNUMBER(SEARCH(AR$1,$D206)),"T","")</f>
        <v/>
      </c>
      <c r="AS206" t="str">
        <f>IF(ISNUMBER(SEARCH(AS$1,$D206)),"T","")</f>
        <v/>
      </c>
      <c r="AT206" t="str">
        <f>IF(ISNUMBER(SEARCH(AT$1,$D206)),"T","")</f>
        <v/>
      </c>
      <c r="AU206" t="str">
        <f>IF(ISNUMBER(SEARCH(AU$1,$D206)),"T","")</f>
        <v/>
      </c>
      <c r="AV206" t="str">
        <f>IF(ISNUMBER(SEARCH(AV$1,$D206)),"T","")</f>
        <v/>
      </c>
    </row>
    <row r="207" spans="1:48">
      <c r="A207">
        <v>982</v>
      </c>
      <c r="B207" t="s">
        <v>579</v>
      </c>
      <c r="C207" t="s">
        <v>580</v>
      </c>
      <c r="D207" t="s">
        <v>64</v>
      </c>
      <c r="E207">
        <v>9</v>
      </c>
      <c r="F207">
        <v>125</v>
      </c>
      <c r="G207">
        <v>100</v>
      </c>
      <c r="H207">
        <v>80</v>
      </c>
      <c r="I207">
        <v>85</v>
      </c>
      <c r="J207">
        <v>75</v>
      </c>
      <c r="K207">
        <v>55</v>
      </c>
      <c r="L207">
        <f t="shared" si="42"/>
        <v>100</v>
      </c>
      <c r="M207">
        <f t="shared" si="43"/>
        <v>75</v>
      </c>
      <c r="N207" s="3">
        <f t="shared" si="44"/>
        <v>200.5</v>
      </c>
      <c r="O207" s="3">
        <f t="shared" si="45"/>
        <v>120.5</v>
      </c>
      <c r="P207" s="3">
        <f t="shared" si="46"/>
        <v>95.5</v>
      </c>
      <c r="Q207" s="3">
        <f t="shared" si="47"/>
        <v>19147.75</v>
      </c>
      <c r="R207" s="3">
        <f t="shared" si="48"/>
        <v>20150.25</v>
      </c>
      <c r="S207" s="3">
        <f t="shared" si="49"/>
        <v>19147.75</v>
      </c>
      <c r="T207" s="3">
        <v>414.394735027432</v>
      </c>
      <c r="U207" s="3">
        <f t="shared" si="50"/>
        <v>414.394735027432</v>
      </c>
      <c r="V207" s="4">
        <f t="shared" si="51"/>
        <v>49934.5655708056</v>
      </c>
      <c r="W207" s="6">
        <f>Q207/(constants!$B$1*constants!$B$2*(110/250)*AVERAGE(0.8,1)*1.5)</f>
        <v>2.93365934412919</v>
      </c>
      <c r="X207" s="7">
        <v>0.192666762296158</v>
      </c>
      <c r="Y207" s="3">
        <f t="shared" si="52"/>
        <v>376.722295824255</v>
      </c>
      <c r="Z207" s="5">
        <v>1.1</v>
      </c>
      <c r="AA207" s="5">
        <v>1</v>
      </c>
      <c r="AB207" s="3">
        <f t="shared" si="53"/>
        <v>414.39452540668</v>
      </c>
      <c r="AC207" t="str">
        <f t="shared" si="54"/>
        <v>https://wiki.52poke.com/wiki/土龙节节</v>
      </c>
      <c r="AD207" s="2">
        <f t="shared" si="55"/>
        <v>4.39408595509769e-8</v>
      </c>
      <c r="AE207" t="str">
        <f>IF(ISNUMBER(SEARCH(AE$1,$D207)),"T","")</f>
        <v>T</v>
      </c>
      <c r="AF207" t="str">
        <f>IF(ISNUMBER(SEARCH(AF$1,$D207)),"T","")</f>
        <v/>
      </c>
      <c r="AG207" t="str">
        <f>IF(ISNUMBER(SEARCH(AG$1,$D207)),"T","")</f>
        <v/>
      </c>
      <c r="AH207" t="str">
        <f>IF(ISNUMBER(SEARCH(AH$1,$D207)),"T","")</f>
        <v/>
      </c>
      <c r="AI207" t="str">
        <f>IF(ISNUMBER(SEARCH(AI$1,$D207)),"T","")</f>
        <v/>
      </c>
      <c r="AJ207" t="str">
        <f>IF(ISNUMBER(SEARCH(AJ$1,$D207)),"T","")</f>
        <v/>
      </c>
      <c r="AK207" t="str">
        <f>IF(ISNUMBER(SEARCH(AK$1,$D207)),"T","")</f>
        <v/>
      </c>
      <c r="AL207" t="str">
        <f>IF(ISNUMBER(SEARCH(AL$1,$D207)),"T","")</f>
        <v/>
      </c>
      <c r="AM207" t="str">
        <f>IF(ISNUMBER(SEARCH(AM$1,$D207)),"T","")</f>
        <v/>
      </c>
      <c r="AN207" t="str">
        <f>IF(ISNUMBER(SEARCH(AN$1,$D207)),"T","")</f>
        <v/>
      </c>
      <c r="AO207" t="str">
        <f>IF(ISNUMBER(SEARCH(AO$1,$D207)),"T","")</f>
        <v/>
      </c>
      <c r="AP207" t="str">
        <f>IF(ISNUMBER(SEARCH(AP$1,$D207)),"T","")</f>
        <v/>
      </c>
      <c r="AQ207" t="str">
        <f>IF(ISNUMBER(SEARCH(AQ$1,$D207)),"T","")</f>
        <v/>
      </c>
      <c r="AR207" t="str">
        <f>IF(ISNUMBER(SEARCH(AR$1,$D207)),"T","")</f>
        <v/>
      </c>
      <c r="AS207" t="str">
        <f>IF(ISNUMBER(SEARCH(AS$1,$D207)),"T","")</f>
        <v/>
      </c>
      <c r="AT207" t="str">
        <f>IF(ISNUMBER(SEARCH(AT$1,$D207)),"T","")</f>
        <v/>
      </c>
      <c r="AU207" t="str">
        <f>IF(ISNUMBER(SEARCH(AU$1,$D207)),"T","")</f>
        <v/>
      </c>
      <c r="AV207" t="str">
        <f>IF(ISNUMBER(SEARCH(AV$1,$D207)),"T","")</f>
        <v/>
      </c>
    </row>
    <row r="208" spans="1:48">
      <c r="A208">
        <v>943</v>
      </c>
      <c r="B208" t="s">
        <v>581</v>
      </c>
      <c r="C208" t="s">
        <v>582</v>
      </c>
      <c r="D208" t="s">
        <v>166</v>
      </c>
      <c r="E208">
        <v>9</v>
      </c>
      <c r="F208">
        <v>80</v>
      </c>
      <c r="G208">
        <v>120</v>
      </c>
      <c r="H208">
        <v>90</v>
      </c>
      <c r="I208">
        <v>60</v>
      </c>
      <c r="J208">
        <v>70</v>
      </c>
      <c r="K208">
        <v>85</v>
      </c>
      <c r="L208">
        <f t="shared" si="42"/>
        <v>120</v>
      </c>
      <c r="M208">
        <f t="shared" si="43"/>
        <v>70</v>
      </c>
      <c r="N208" s="3">
        <f t="shared" si="44"/>
        <v>155.5</v>
      </c>
      <c r="O208" s="3">
        <f t="shared" si="45"/>
        <v>140.5</v>
      </c>
      <c r="P208" s="3">
        <f t="shared" si="46"/>
        <v>90.5</v>
      </c>
      <c r="Q208" s="3">
        <f t="shared" si="47"/>
        <v>14072.75</v>
      </c>
      <c r="R208" s="3">
        <f t="shared" si="48"/>
        <v>17182.75</v>
      </c>
      <c r="S208" s="3">
        <f t="shared" si="49"/>
        <v>14072.75</v>
      </c>
      <c r="T208" s="3">
        <v>414.020152054906</v>
      </c>
      <c r="U208" s="3">
        <f t="shared" si="50"/>
        <v>414.020152054906</v>
      </c>
      <c r="V208" s="4">
        <f t="shared" si="51"/>
        <v>58169.8313637143</v>
      </c>
      <c r="W208" s="6">
        <f>Q208/(constants!$B$1*constants!$B$2*(110/250)*AVERAGE(0.8,1)*1.5)</f>
        <v>2.15610996253315</v>
      </c>
      <c r="X208" s="7">
        <v>0.522764009789483</v>
      </c>
      <c r="Y208" s="3">
        <f t="shared" si="52"/>
        <v>376.38179311133</v>
      </c>
      <c r="Z208" s="5">
        <v>1.1</v>
      </c>
      <c r="AA208" s="5">
        <v>1</v>
      </c>
      <c r="AB208" s="3">
        <f t="shared" si="53"/>
        <v>414.019972422463</v>
      </c>
      <c r="AC208" t="str">
        <f t="shared" si="54"/>
        <v>https://wiki.52poke.com/wiki/獒教父</v>
      </c>
      <c r="AD208" s="2">
        <f t="shared" si="55"/>
        <v>3.22678146829337e-8</v>
      </c>
      <c r="AE208" t="str">
        <f>IF(ISNUMBER(SEARCH(AE$1,$D208)),"T","")</f>
        <v/>
      </c>
      <c r="AF208" t="str">
        <f>IF(ISNUMBER(SEARCH(AF$1,$D208)),"T","")</f>
        <v/>
      </c>
      <c r="AG208" t="str">
        <f>IF(ISNUMBER(SEARCH(AG$1,$D208)),"T","")</f>
        <v/>
      </c>
      <c r="AH208" t="str">
        <f>IF(ISNUMBER(SEARCH(AH$1,$D208)),"T","")</f>
        <v/>
      </c>
      <c r="AI208" t="str">
        <f>IF(ISNUMBER(SEARCH(AI$1,$D208)),"T","")</f>
        <v/>
      </c>
      <c r="AJ208" t="str">
        <f>IF(ISNUMBER(SEARCH(AJ$1,$D208)),"T","")</f>
        <v/>
      </c>
      <c r="AK208" t="str">
        <f>IF(ISNUMBER(SEARCH(AK$1,$D208)),"T","")</f>
        <v/>
      </c>
      <c r="AL208" t="str">
        <f>IF(ISNUMBER(SEARCH(AL$1,$D208)),"T","")</f>
        <v/>
      </c>
      <c r="AM208" t="str">
        <f>IF(ISNUMBER(SEARCH(AM$1,$D208)),"T","")</f>
        <v/>
      </c>
      <c r="AN208" t="str">
        <f>IF(ISNUMBER(SEARCH(AN$1,$D208)),"T","")</f>
        <v/>
      </c>
      <c r="AO208" t="str">
        <f>IF(ISNUMBER(SEARCH(AO$1,$D208)),"T","")</f>
        <v/>
      </c>
      <c r="AP208" t="str">
        <f>IF(ISNUMBER(SEARCH(AP$1,$D208)),"T","")</f>
        <v/>
      </c>
      <c r="AQ208" t="str">
        <f>IF(ISNUMBER(SEARCH(AQ$1,$D208)),"T","")</f>
        <v/>
      </c>
      <c r="AR208" t="str">
        <f>IF(ISNUMBER(SEARCH(AR$1,$D208)),"T","")</f>
        <v/>
      </c>
      <c r="AS208" t="str">
        <f>IF(ISNUMBER(SEARCH(AS$1,$D208)),"T","")</f>
        <v/>
      </c>
      <c r="AT208" t="str">
        <f>IF(ISNUMBER(SEARCH(AT$1,$D208)),"T","")</f>
        <v>T</v>
      </c>
      <c r="AU208" t="str">
        <f>IF(ISNUMBER(SEARCH(AU$1,$D208)),"T","")</f>
        <v/>
      </c>
      <c r="AV208" t="str">
        <f>IF(ISNUMBER(SEARCH(AV$1,$D208)),"T","")</f>
        <v/>
      </c>
    </row>
    <row r="209" spans="1:48">
      <c r="A209">
        <v>991</v>
      </c>
      <c r="B209" t="s">
        <v>583</v>
      </c>
      <c r="C209" t="s">
        <v>584</v>
      </c>
      <c r="D209" t="s">
        <v>466</v>
      </c>
      <c r="E209">
        <v>9</v>
      </c>
      <c r="F209">
        <v>56</v>
      </c>
      <c r="G209">
        <v>80</v>
      </c>
      <c r="H209">
        <v>114</v>
      </c>
      <c r="I209">
        <v>124</v>
      </c>
      <c r="J209">
        <v>60</v>
      </c>
      <c r="K209">
        <v>136</v>
      </c>
      <c r="L209">
        <f t="shared" si="42"/>
        <v>124</v>
      </c>
      <c r="M209">
        <f t="shared" si="43"/>
        <v>60</v>
      </c>
      <c r="N209" s="3">
        <f t="shared" si="44"/>
        <v>131.5</v>
      </c>
      <c r="O209" s="3">
        <f t="shared" si="45"/>
        <v>144.5</v>
      </c>
      <c r="P209" s="3">
        <f t="shared" si="46"/>
        <v>80.5</v>
      </c>
      <c r="Q209" s="3">
        <f t="shared" si="47"/>
        <v>10585.75</v>
      </c>
      <c r="R209" s="3">
        <f t="shared" si="48"/>
        <v>17686.75</v>
      </c>
      <c r="S209" s="3">
        <f t="shared" si="49"/>
        <v>10585.75</v>
      </c>
      <c r="T209" s="3">
        <v>413.330931003762</v>
      </c>
      <c r="U209" s="3">
        <f t="shared" si="50"/>
        <v>413.330931003762</v>
      </c>
      <c r="V209" s="4">
        <f t="shared" si="51"/>
        <v>59726.3195300436</v>
      </c>
      <c r="W209" s="6">
        <f>Q209/(constants!$B$1*constants!$B$2*(110/250)*AVERAGE(0.8,1)*1.5)</f>
        <v>1.62186076181878</v>
      </c>
      <c r="X209" s="7">
        <v>0.978521698290896</v>
      </c>
      <c r="Y209" s="3">
        <f t="shared" si="52"/>
        <v>375.755265485849</v>
      </c>
      <c r="Z209" s="5">
        <v>1.1</v>
      </c>
      <c r="AA209" s="5">
        <v>1</v>
      </c>
      <c r="AB209" s="3">
        <f t="shared" si="53"/>
        <v>413.330792034434</v>
      </c>
      <c r="AC209" t="str">
        <f t="shared" si="54"/>
        <v>https://wiki.52poke.com/wiki/铁包袱</v>
      </c>
      <c r="AD209" s="2">
        <f t="shared" si="55"/>
        <v>1.93124742567963e-8</v>
      </c>
      <c r="AE209" t="str">
        <f>IF(ISNUMBER(SEARCH(AE$1,$D209)),"T","")</f>
        <v/>
      </c>
      <c r="AF209" t="str">
        <f>IF(ISNUMBER(SEARCH(AF$1,$D209)),"T","")</f>
        <v/>
      </c>
      <c r="AG209" t="str">
        <f>IF(ISNUMBER(SEARCH(AG$1,$D209)),"T","")</f>
        <v>T</v>
      </c>
      <c r="AH209" t="str">
        <f>IF(ISNUMBER(SEARCH(AH$1,$D209)),"T","")</f>
        <v/>
      </c>
      <c r="AI209" t="str">
        <f>IF(ISNUMBER(SEARCH(AI$1,$D209)),"T","")</f>
        <v/>
      </c>
      <c r="AJ209" t="str">
        <f>IF(ISNUMBER(SEARCH(AJ$1,$D209)),"T","")</f>
        <v>T</v>
      </c>
      <c r="AK209" t="str">
        <f>IF(ISNUMBER(SEARCH(AK$1,$D209)),"T","")</f>
        <v/>
      </c>
      <c r="AL209" t="str">
        <f>IF(ISNUMBER(SEARCH(AL$1,$D209)),"T","")</f>
        <v/>
      </c>
      <c r="AM209" t="str">
        <f>IF(ISNUMBER(SEARCH(AM$1,$D209)),"T","")</f>
        <v/>
      </c>
      <c r="AN209" t="str">
        <f>IF(ISNUMBER(SEARCH(AN$1,$D209)),"T","")</f>
        <v/>
      </c>
      <c r="AO209" t="str">
        <f>IF(ISNUMBER(SEARCH(AO$1,$D209)),"T","")</f>
        <v/>
      </c>
      <c r="AP209" t="str">
        <f>IF(ISNUMBER(SEARCH(AP$1,$D209)),"T","")</f>
        <v/>
      </c>
      <c r="AQ209" t="str">
        <f>IF(ISNUMBER(SEARCH(AQ$1,$D209)),"T","")</f>
        <v/>
      </c>
      <c r="AR209" t="str">
        <f>IF(ISNUMBER(SEARCH(AR$1,$D209)),"T","")</f>
        <v/>
      </c>
      <c r="AS209" t="str">
        <f>IF(ISNUMBER(SEARCH(AS$1,$D209)),"T","")</f>
        <v/>
      </c>
      <c r="AT209" t="str">
        <f>IF(ISNUMBER(SEARCH(AT$1,$D209)),"T","")</f>
        <v/>
      </c>
      <c r="AU209" t="str">
        <f>IF(ISNUMBER(SEARCH(AU$1,$D209)),"T","")</f>
        <v/>
      </c>
      <c r="AV209" t="str">
        <f>IF(ISNUMBER(SEARCH(AV$1,$D209)),"T","")</f>
        <v/>
      </c>
    </row>
    <row r="210" spans="1:48">
      <c r="A210">
        <v>772</v>
      </c>
      <c r="B210" t="s">
        <v>585</v>
      </c>
      <c r="C210" t="s">
        <v>586</v>
      </c>
      <c r="D210" t="s">
        <v>64</v>
      </c>
      <c r="E210">
        <v>7</v>
      </c>
      <c r="F210">
        <v>95</v>
      </c>
      <c r="G210">
        <v>95</v>
      </c>
      <c r="H210">
        <v>95</v>
      </c>
      <c r="I210">
        <v>95</v>
      </c>
      <c r="J210">
        <v>95</v>
      </c>
      <c r="K210">
        <v>59</v>
      </c>
      <c r="L210">
        <f t="shared" si="42"/>
        <v>95</v>
      </c>
      <c r="M210">
        <f t="shared" si="43"/>
        <v>95</v>
      </c>
      <c r="N210" s="3">
        <f t="shared" si="44"/>
        <v>170.5</v>
      </c>
      <c r="O210" s="3">
        <f t="shared" si="45"/>
        <v>115.5</v>
      </c>
      <c r="P210" s="3">
        <f t="shared" si="46"/>
        <v>115.5</v>
      </c>
      <c r="Q210" s="3">
        <f t="shared" si="47"/>
        <v>19692.75</v>
      </c>
      <c r="R210" s="3">
        <f t="shared" si="48"/>
        <v>19692.75</v>
      </c>
      <c r="S210" s="3">
        <f t="shared" si="49"/>
        <v>19692.75</v>
      </c>
      <c r="T210" s="3">
        <v>412.840557008932</v>
      </c>
      <c r="U210" s="3">
        <f t="shared" si="50"/>
        <v>412.840557008932</v>
      </c>
      <c r="V210" s="4">
        <f t="shared" si="51"/>
        <v>47683.0843345316</v>
      </c>
      <c r="W210" s="6">
        <f>Q210/(constants!$B$1*constants!$B$2*(110/250)*AVERAGE(0.8,1)*1.5)</f>
        <v>3.01715972106906</v>
      </c>
      <c r="X210" s="7">
        <v>0.232272395163099</v>
      </c>
      <c r="Y210" s="3">
        <f t="shared" si="52"/>
        <v>375.309409424815</v>
      </c>
      <c r="Z210" s="5">
        <v>1.1</v>
      </c>
      <c r="AA210" s="5">
        <v>1</v>
      </c>
      <c r="AB210" s="3">
        <f t="shared" si="53"/>
        <v>412.840350367296</v>
      </c>
      <c r="AC210" t="str">
        <f t="shared" si="54"/>
        <v>https://wiki.52poke.com/wiki/属性：空</v>
      </c>
      <c r="AD210" s="2">
        <f t="shared" si="55"/>
        <v>4.27007656339765e-8</v>
      </c>
      <c r="AE210" t="str">
        <f>IF(ISNUMBER(SEARCH(AE$1,$D210)),"T","")</f>
        <v>T</v>
      </c>
      <c r="AF210" t="str">
        <f>IF(ISNUMBER(SEARCH(AF$1,$D210)),"T","")</f>
        <v/>
      </c>
      <c r="AG210" t="str">
        <f>IF(ISNUMBER(SEARCH(AG$1,$D210)),"T","")</f>
        <v/>
      </c>
      <c r="AH210" t="str">
        <f>IF(ISNUMBER(SEARCH(AH$1,$D210)),"T","")</f>
        <v/>
      </c>
      <c r="AI210" t="str">
        <f>IF(ISNUMBER(SEARCH(AI$1,$D210)),"T","")</f>
        <v/>
      </c>
      <c r="AJ210" t="str">
        <f>IF(ISNUMBER(SEARCH(AJ$1,$D210)),"T","")</f>
        <v/>
      </c>
      <c r="AK210" t="str">
        <f>IF(ISNUMBER(SEARCH(AK$1,$D210)),"T","")</f>
        <v/>
      </c>
      <c r="AL210" t="str">
        <f>IF(ISNUMBER(SEARCH(AL$1,$D210)),"T","")</f>
        <v/>
      </c>
      <c r="AM210" t="str">
        <f>IF(ISNUMBER(SEARCH(AM$1,$D210)),"T","")</f>
        <v/>
      </c>
      <c r="AN210" t="str">
        <f>IF(ISNUMBER(SEARCH(AN$1,$D210)),"T","")</f>
        <v/>
      </c>
      <c r="AO210" t="str">
        <f>IF(ISNUMBER(SEARCH(AO$1,$D210)),"T","")</f>
        <v/>
      </c>
      <c r="AP210" t="str">
        <f>IF(ISNUMBER(SEARCH(AP$1,$D210)),"T","")</f>
        <v/>
      </c>
      <c r="AQ210" t="str">
        <f>IF(ISNUMBER(SEARCH(AQ$1,$D210)),"T","")</f>
        <v/>
      </c>
      <c r="AR210" t="str">
        <f>IF(ISNUMBER(SEARCH(AR$1,$D210)),"T","")</f>
        <v/>
      </c>
      <c r="AS210" t="str">
        <f>IF(ISNUMBER(SEARCH(AS$1,$D210)),"T","")</f>
        <v/>
      </c>
      <c r="AT210" t="str">
        <f>IF(ISNUMBER(SEARCH(AT$1,$D210)),"T","")</f>
        <v/>
      </c>
      <c r="AU210" t="str">
        <f>IF(ISNUMBER(SEARCH(AU$1,$D210)),"T","")</f>
        <v/>
      </c>
      <c r="AV210" t="str">
        <f>IF(ISNUMBER(SEARCH(AV$1,$D210)),"T","")</f>
        <v/>
      </c>
    </row>
    <row r="211" spans="1:48">
      <c r="A211">
        <v>939</v>
      </c>
      <c r="B211" t="s">
        <v>587</v>
      </c>
      <c r="C211" t="s">
        <v>588</v>
      </c>
      <c r="D211" t="s">
        <v>169</v>
      </c>
      <c r="E211">
        <v>9</v>
      </c>
      <c r="F211">
        <v>109</v>
      </c>
      <c r="G211">
        <v>64</v>
      </c>
      <c r="H211">
        <v>91</v>
      </c>
      <c r="I211">
        <v>103</v>
      </c>
      <c r="J211">
        <v>83</v>
      </c>
      <c r="K211">
        <v>45</v>
      </c>
      <c r="L211">
        <f t="shared" si="42"/>
        <v>103</v>
      </c>
      <c r="M211">
        <f t="shared" si="43"/>
        <v>83</v>
      </c>
      <c r="N211" s="3">
        <f t="shared" si="44"/>
        <v>184.5</v>
      </c>
      <c r="O211" s="3">
        <f t="shared" si="45"/>
        <v>123.5</v>
      </c>
      <c r="P211" s="3">
        <f t="shared" si="46"/>
        <v>103.5</v>
      </c>
      <c r="Q211" s="3">
        <f t="shared" si="47"/>
        <v>19095.75</v>
      </c>
      <c r="R211" s="3">
        <f t="shared" si="48"/>
        <v>20571.75</v>
      </c>
      <c r="S211" s="3">
        <f t="shared" si="49"/>
        <v>19095.75</v>
      </c>
      <c r="T211" s="3">
        <v>412.777973705863</v>
      </c>
      <c r="U211" s="3">
        <f t="shared" si="50"/>
        <v>412.777973705863</v>
      </c>
      <c r="V211" s="4">
        <f t="shared" si="51"/>
        <v>50978.0797526741</v>
      </c>
      <c r="W211" s="6">
        <f>Q211/(constants!$B$1*constants!$B$2*(110/250)*AVERAGE(0.8,1)*1.5)</f>
        <v>2.92569233568722</v>
      </c>
      <c r="X211" s="7">
        <v>0.112789515249706</v>
      </c>
      <c r="Y211" s="3">
        <f t="shared" si="52"/>
        <v>375.252508590711</v>
      </c>
      <c r="Z211" s="5">
        <v>1.1</v>
      </c>
      <c r="AA211" s="5">
        <v>1</v>
      </c>
      <c r="AB211" s="3">
        <f t="shared" si="53"/>
        <v>412.777759449782</v>
      </c>
      <c r="AC211" t="str">
        <f t="shared" si="54"/>
        <v>https://wiki.52poke.com/wiki/电肚蛙</v>
      </c>
      <c r="AD211" s="2">
        <f t="shared" si="55"/>
        <v>4.59056683404882e-8</v>
      </c>
      <c r="AE211" t="str">
        <f>IF(ISNUMBER(SEARCH(AE$1,$D211)),"T","")</f>
        <v/>
      </c>
      <c r="AF211" t="str">
        <f>IF(ISNUMBER(SEARCH(AF$1,$D211)),"T","")</f>
        <v/>
      </c>
      <c r="AG211" t="str">
        <f>IF(ISNUMBER(SEARCH(AG$1,$D211)),"T","")</f>
        <v/>
      </c>
      <c r="AH211" t="str">
        <f>IF(ISNUMBER(SEARCH(AH$1,$D211)),"T","")</f>
        <v/>
      </c>
      <c r="AI211" t="str">
        <f>IF(ISNUMBER(SEARCH(AI$1,$D211)),"T","")</f>
        <v>T</v>
      </c>
      <c r="AJ211" t="str">
        <f>IF(ISNUMBER(SEARCH(AJ$1,$D211)),"T","")</f>
        <v/>
      </c>
      <c r="AK211" t="str">
        <f>IF(ISNUMBER(SEARCH(AK$1,$D211)),"T","")</f>
        <v/>
      </c>
      <c r="AL211" t="str">
        <f>IF(ISNUMBER(SEARCH(AL$1,$D211)),"T","")</f>
        <v/>
      </c>
      <c r="AM211" t="str">
        <f>IF(ISNUMBER(SEARCH(AM$1,$D211)),"T","")</f>
        <v/>
      </c>
      <c r="AN211" t="str">
        <f>IF(ISNUMBER(SEARCH(AN$1,$D211)),"T","")</f>
        <v/>
      </c>
      <c r="AO211" t="str">
        <f>IF(ISNUMBER(SEARCH(AO$1,$D211)),"T","")</f>
        <v/>
      </c>
      <c r="AP211" t="str">
        <f>IF(ISNUMBER(SEARCH(AP$1,$D211)),"T","")</f>
        <v/>
      </c>
      <c r="AQ211" t="str">
        <f>IF(ISNUMBER(SEARCH(AQ$1,$D211)),"T","")</f>
        <v/>
      </c>
      <c r="AR211" t="str">
        <f>IF(ISNUMBER(SEARCH(AR$1,$D211)),"T","")</f>
        <v/>
      </c>
      <c r="AS211" t="str">
        <f>IF(ISNUMBER(SEARCH(AS$1,$D211)),"T","")</f>
        <v/>
      </c>
      <c r="AT211" t="str">
        <f>IF(ISNUMBER(SEARCH(AT$1,$D211)),"T","")</f>
        <v/>
      </c>
      <c r="AU211" t="str">
        <f>IF(ISNUMBER(SEARCH(AU$1,$D211)),"T","")</f>
        <v/>
      </c>
      <c r="AV211" t="str">
        <f>IF(ISNUMBER(SEARCH(AV$1,$D211)),"T","")</f>
        <v/>
      </c>
    </row>
    <row r="212" spans="1:48">
      <c r="A212">
        <v>693</v>
      </c>
      <c r="B212" t="s">
        <v>589</v>
      </c>
      <c r="C212" t="s">
        <v>590</v>
      </c>
      <c r="D212" t="s">
        <v>52</v>
      </c>
      <c r="E212">
        <v>6</v>
      </c>
      <c r="F212">
        <v>71</v>
      </c>
      <c r="G212">
        <v>73</v>
      </c>
      <c r="H212">
        <v>88</v>
      </c>
      <c r="I212">
        <v>120</v>
      </c>
      <c r="J212">
        <v>89</v>
      </c>
      <c r="K212">
        <v>59</v>
      </c>
      <c r="L212">
        <f t="shared" si="42"/>
        <v>120</v>
      </c>
      <c r="M212">
        <f t="shared" si="43"/>
        <v>88</v>
      </c>
      <c r="N212" s="3">
        <f t="shared" si="44"/>
        <v>146.5</v>
      </c>
      <c r="O212" s="3">
        <f t="shared" si="45"/>
        <v>140.5</v>
      </c>
      <c r="P212" s="3">
        <f t="shared" si="46"/>
        <v>108.5</v>
      </c>
      <c r="Q212" s="3">
        <f t="shared" si="47"/>
        <v>15895.25</v>
      </c>
      <c r="R212" s="3">
        <f t="shared" si="48"/>
        <v>15895.25</v>
      </c>
      <c r="S212" s="3">
        <f t="shared" si="49"/>
        <v>16041.75</v>
      </c>
      <c r="T212" s="3">
        <v>412.537460680799</v>
      </c>
      <c r="U212" s="3">
        <f t="shared" si="50"/>
        <v>412.537460680799</v>
      </c>
      <c r="V212" s="4">
        <f t="shared" si="51"/>
        <v>57961.5132256523</v>
      </c>
      <c r="W212" s="6">
        <f>Q212/(constants!$B$1*constants!$B$2*(110/250)*AVERAGE(0.8,1)*1.5)</f>
        <v>2.43533828725409</v>
      </c>
      <c r="X212" s="7">
        <v>0.233941931347967</v>
      </c>
      <c r="Y212" s="3">
        <f t="shared" si="52"/>
        <v>375.033870713589</v>
      </c>
      <c r="Z212" s="5">
        <v>1.1</v>
      </c>
      <c r="AA212" s="5">
        <v>1</v>
      </c>
      <c r="AB212" s="3">
        <f t="shared" si="53"/>
        <v>412.537257784948</v>
      </c>
      <c r="AC212" t="str">
        <f t="shared" si="54"/>
        <v>https://wiki.52poke.com/wiki/钢炮臂虾</v>
      </c>
      <c r="AD212" s="2">
        <f t="shared" si="55"/>
        <v>4.1166726227714e-8</v>
      </c>
      <c r="AE212" t="str">
        <f>IF(ISNUMBER(SEARCH(AE$1,$D212)),"T","")</f>
        <v/>
      </c>
      <c r="AF212" t="str">
        <f>IF(ISNUMBER(SEARCH(AF$1,$D212)),"T","")</f>
        <v/>
      </c>
      <c r="AG212" t="str">
        <f>IF(ISNUMBER(SEARCH(AG$1,$D212)),"T","")</f>
        <v>T</v>
      </c>
      <c r="AH212" t="str">
        <f>IF(ISNUMBER(SEARCH(AH$1,$D212)),"T","")</f>
        <v/>
      </c>
      <c r="AI212" t="str">
        <f>IF(ISNUMBER(SEARCH(AI$1,$D212)),"T","")</f>
        <v/>
      </c>
      <c r="AJ212" t="str">
        <f>IF(ISNUMBER(SEARCH(AJ$1,$D212)),"T","")</f>
        <v/>
      </c>
      <c r="AK212" t="str">
        <f>IF(ISNUMBER(SEARCH(AK$1,$D212)),"T","")</f>
        <v/>
      </c>
      <c r="AL212" t="str">
        <f>IF(ISNUMBER(SEARCH(AL$1,$D212)),"T","")</f>
        <v/>
      </c>
      <c r="AM212" t="str">
        <f>IF(ISNUMBER(SEARCH(AM$1,$D212)),"T","")</f>
        <v/>
      </c>
      <c r="AN212" t="str">
        <f>IF(ISNUMBER(SEARCH(AN$1,$D212)),"T","")</f>
        <v/>
      </c>
      <c r="AO212" t="str">
        <f>IF(ISNUMBER(SEARCH(AO$1,$D212)),"T","")</f>
        <v/>
      </c>
      <c r="AP212" t="str">
        <f>IF(ISNUMBER(SEARCH(AP$1,$D212)),"T","")</f>
        <v/>
      </c>
      <c r="AQ212" t="str">
        <f>IF(ISNUMBER(SEARCH(AQ$1,$D212)),"T","")</f>
        <v/>
      </c>
      <c r="AR212" t="str">
        <f>IF(ISNUMBER(SEARCH(AR$1,$D212)),"T","")</f>
        <v/>
      </c>
      <c r="AS212" t="str">
        <f>IF(ISNUMBER(SEARCH(AS$1,$D212)),"T","")</f>
        <v/>
      </c>
      <c r="AT212" t="str">
        <f>IF(ISNUMBER(SEARCH(AT$1,$D212)),"T","")</f>
        <v/>
      </c>
      <c r="AU212" t="str">
        <f>IF(ISNUMBER(SEARCH(AU$1,$D212)),"T","")</f>
        <v/>
      </c>
      <c r="AV212" t="str">
        <f>IF(ISNUMBER(SEARCH(AV$1,$D212)),"T","")</f>
        <v/>
      </c>
    </row>
    <row r="213" spans="1:48">
      <c r="A213">
        <v>233</v>
      </c>
      <c r="B213" t="s">
        <v>591</v>
      </c>
      <c r="C213" t="s">
        <v>592</v>
      </c>
      <c r="D213" t="s">
        <v>64</v>
      </c>
      <c r="E213">
        <v>2</v>
      </c>
      <c r="F213">
        <v>85</v>
      </c>
      <c r="G213">
        <v>80</v>
      </c>
      <c r="H213">
        <v>90</v>
      </c>
      <c r="I213">
        <v>105</v>
      </c>
      <c r="J213">
        <v>95</v>
      </c>
      <c r="K213">
        <v>60</v>
      </c>
      <c r="L213">
        <f t="shared" si="42"/>
        <v>105</v>
      </c>
      <c r="M213">
        <f t="shared" si="43"/>
        <v>90</v>
      </c>
      <c r="N213" s="3">
        <f t="shared" si="44"/>
        <v>160.5</v>
      </c>
      <c r="O213" s="3">
        <f t="shared" si="45"/>
        <v>125.5</v>
      </c>
      <c r="P213" s="3">
        <f t="shared" si="46"/>
        <v>110.5</v>
      </c>
      <c r="Q213" s="3">
        <f t="shared" si="47"/>
        <v>17735.25</v>
      </c>
      <c r="R213" s="3">
        <f t="shared" si="48"/>
        <v>17735.25</v>
      </c>
      <c r="S213" s="3">
        <f t="shared" si="49"/>
        <v>18537.75</v>
      </c>
      <c r="T213" s="3">
        <v>412.504838720269</v>
      </c>
      <c r="U213" s="3">
        <f t="shared" si="50"/>
        <v>412.504838720269</v>
      </c>
      <c r="V213" s="4">
        <f t="shared" si="51"/>
        <v>51769.3572593938</v>
      </c>
      <c r="W213" s="6">
        <f>Q213/(constants!$B$1*constants!$B$2*(110/250)*AVERAGE(0.8,1)*1.5)</f>
        <v>2.71724781673916</v>
      </c>
      <c r="X213" s="7">
        <v>0.270833577730926</v>
      </c>
      <c r="Y213" s="3">
        <f t="shared" si="52"/>
        <v>375.004215005996</v>
      </c>
      <c r="Z213" s="5">
        <v>1.1</v>
      </c>
      <c r="AA213" s="5">
        <v>1</v>
      </c>
      <c r="AB213" s="3">
        <f t="shared" si="53"/>
        <v>412.504636506595</v>
      </c>
      <c r="AC213" t="str">
        <f t="shared" si="54"/>
        <v>https://wiki.52poke.com/wiki/多边兽Ⅱ</v>
      </c>
      <c r="AD213" s="2">
        <f t="shared" si="55"/>
        <v>4.08903697748067e-8</v>
      </c>
      <c r="AE213" t="str">
        <f>IF(ISNUMBER(SEARCH(AE$1,$D213)),"T","")</f>
        <v>T</v>
      </c>
      <c r="AF213" t="str">
        <f>IF(ISNUMBER(SEARCH(AF$1,$D213)),"T","")</f>
        <v/>
      </c>
      <c r="AG213" t="str">
        <f>IF(ISNUMBER(SEARCH(AG$1,$D213)),"T","")</f>
        <v/>
      </c>
      <c r="AH213" t="str">
        <f>IF(ISNUMBER(SEARCH(AH$1,$D213)),"T","")</f>
        <v/>
      </c>
      <c r="AI213" t="str">
        <f>IF(ISNUMBER(SEARCH(AI$1,$D213)),"T","")</f>
        <v/>
      </c>
      <c r="AJ213" t="str">
        <f>IF(ISNUMBER(SEARCH(AJ$1,$D213)),"T","")</f>
        <v/>
      </c>
      <c r="AK213" t="str">
        <f>IF(ISNUMBER(SEARCH(AK$1,$D213)),"T","")</f>
        <v/>
      </c>
      <c r="AL213" t="str">
        <f>IF(ISNUMBER(SEARCH(AL$1,$D213)),"T","")</f>
        <v/>
      </c>
      <c r="AM213" t="str">
        <f>IF(ISNUMBER(SEARCH(AM$1,$D213)),"T","")</f>
        <v/>
      </c>
      <c r="AN213" t="str">
        <f>IF(ISNUMBER(SEARCH(AN$1,$D213)),"T","")</f>
        <v/>
      </c>
      <c r="AO213" t="str">
        <f>IF(ISNUMBER(SEARCH(AO$1,$D213)),"T","")</f>
        <v/>
      </c>
      <c r="AP213" t="str">
        <f>IF(ISNUMBER(SEARCH(AP$1,$D213)),"T","")</f>
        <v/>
      </c>
      <c r="AQ213" t="str">
        <f>IF(ISNUMBER(SEARCH(AQ$1,$D213)),"T","")</f>
        <v/>
      </c>
      <c r="AR213" t="str">
        <f>IF(ISNUMBER(SEARCH(AR$1,$D213)),"T","")</f>
        <v/>
      </c>
      <c r="AS213" t="str">
        <f>IF(ISNUMBER(SEARCH(AS$1,$D213)),"T","")</f>
        <v/>
      </c>
      <c r="AT213" t="str">
        <f>IF(ISNUMBER(SEARCH(AT$1,$D213)),"T","")</f>
        <v/>
      </c>
      <c r="AU213" t="str">
        <f>IF(ISNUMBER(SEARCH(AU$1,$D213)),"T","")</f>
        <v/>
      </c>
      <c r="AV213" t="str">
        <f>IF(ISNUMBER(SEARCH(AV$1,$D213)),"T","")</f>
        <v/>
      </c>
    </row>
    <row r="214" spans="1:48">
      <c r="A214">
        <v>160</v>
      </c>
      <c r="B214" t="s">
        <v>593</v>
      </c>
      <c r="C214" t="s">
        <v>594</v>
      </c>
      <c r="D214" t="s">
        <v>52</v>
      </c>
      <c r="E214">
        <v>2</v>
      </c>
      <c r="F214">
        <v>85</v>
      </c>
      <c r="G214">
        <v>105</v>
      </c>
      <c r="H214">
        <v>100</v>
      </c>
      <c r="I214">
        <v>79</v>
      </c>
      <c r="J214">
        <v>83</v>
      </c>
      <c r="K214">
        <v>78</v>
      </c>
      <c r="L214">
        <f t="shared" si="42"/>
        <v>105</v>
      </c>
      <c r="M214">
        <f t="shared" si="43"/>
        <v>83</v>
      </c>
      <c r="N214" s="3">
        <f t="shared" si="44"/>
        <v>160.5</v>
      </c>
      <c r="O214" s="3">
        <f t="shared" si="45"/>
        <v>125.5</v>
      </c>
      <c r="P214" s="3">
        <f t="shared" si="46"/>
        <v>103.5</v>
      </c>
      <c r="Q214" s="3">
        <f t="shared" si="47"/>
        <v>16611.75</v>
      </c>
      <c r="R214" s="3">
        <f t="shared" si="48"/>
        <v>19340.25</v>
      </c>
      <c r="S214" s="3">
        <f t="shared" si="49"/>
        <v>16611.75</v>
      </c>
      <c r="T214" s="3">
        <v>412.414274906792</v>
      </c>
      <c r="U214" s="3">
        <f t="shared" si="50"/>
        <v>412.414274906792</v>
      </c>
      <c r="V214" s="4">
        <f t="shared" si="51"/>
        <v>51757.9915008024</v>
      </c>
      <c r="W214" s="6">
        <f>Q214/(constants!$B$1*constants!$B$2*(110/250)*AVERAGE(0.8,1)*1.5)</f>
        <v>2.54511447088238</v>
      </c>
      <c r="X214" s="7">
        <v>0.442310994550678</v>
      </c>
      <c r="Y214" s="3">
        <f t="shared" si="52"/>
        <v>374.921895911849</v>
      </c>
      <c r="Z214" s="5">
        <v>1.1</v>
      </c>
      <c r="AA214" s="5">
        <v>1</v>
      </c>
      <c r="AB214" s="3">
        <f t="shared" si="53"/>
        <v>412.414085503034</v>
      </c>
      <c r="AC214" t="str">
        <f t="shared" si="54"/>
        <v>https://wiki.52poke.com/wiki/大力鳄</v>
      </c>
      <c r="AD214" s="2">
        <f t="shared" si="55"/>
        <v>3.58737836037904e-8</v>
      </c>
      <c r="AE214" t="str">
        <f>IF(ISNUMBER(SEARCH(AE$1,$D214)),"T","")</f>
        <v/>
      </c>
      <c r="AF214" t="str">
        <f>IF(ISNUMBER(SEARCH(AF$1,$D214)),"T","")</f>
        <v/>
      </c>
      <c r="AG214" t="str">
        <f>IF(ISNUMBER(SEARCH(AG$1,$D214)),"T","")</f>
        <v>T</v>
      </c>
      <c r="AH214" t="str">
        <f>IF(ISNUMBER(SEARCH(AH$1,$D214)),"T","")</f>
        <v/>
      </c>
      <c r="AI214" t="str">
        <f>IF(ISNUMBER(SEARCH(AI$1,$D214)),"T","")</f>
        <v/>
      </c>
      <c r="AJ214" t="str">
        <f>IF(ISNUMBER(SEARCH(AJ$1,$D214)),"T","")</f>
        <v/>
      </c>
      <c r="AK214" t="str">
        <f>IF(ISNUMBER(SEARCH(AK$1,$D214)),"T","")</f>
        <v/>
      </c>
      <c r="AL214" t="str">
        <f>IF(ISNUMBER(SEARCH(AL$1,$D214)),"T","")</f>
        <v/>
      </c>
      <c r="AM214" t="str">
        <f>IF(ISNUMBER(SEARCH(AM$1,$D214)),"T","")</f>
        <v/>
      </c>
      <c r="AN214" t="str">
        <f>IF(ISNUMBER(SEARCH(AN$1,$D214)),"T","")</f>
        <v/>
      </c>
      <c r="AO214" t="str">
        <f>IF(ISNUMBER(SEARCH(AO$1,$D214)),"T","")</f>
        <v/>
      </c>
      <c r="AP214" t="str">
        <f>IF(ISNUMBER(SEARCH(AP$1,$D214)),"T","")</f>
        <v/>
      </c>
      <c r="AQ214" t="str">
        <f>IF(ISNUMBER(SEARCH(AQ$1,$D214)),"T","")</f>
        <v/>
      </c>
      <c r="AR214" t="str">
        <f>IF(ISNUMBER(SEARCH(AR$1,$D214)),"T","")</f>
        <v/>
      </c>
      <c r="AS214" t="str">
        <f>IF(ISNUMBER(SEARCH(AS$1,$D214)),"T","")</f>
        <v/>
      </c>
      <c r="AT214" t="str">
        <f>IF(ISNUMBER(SEARCH(AT$1,$D214)),"T","")</f>
        <v/>
      </c>
      <c r="AU214" t="str">
        <f>IF(ISNUMBER(SEARCH(AU$1,$D214)),"T","")</f>
        <v/>
      </c>
      <c r="AV214" t="str">
        <f>IF(ISNUMBER(SEARCH(AV$1,$D214)),"T","")</f>
        <v/>
      </c>
    </row>
    <row r="215" spans="1:48">
      <c r="A215">
        <v>985</v>
      </c>
      <c r="B215" t="s">
        <v>595</v>
      </c>
      <c r="C215" t="s">
        <v>596</v>
      </c>
      <c r="D215" t="s">
        <v>597</v>
      </c>
      <c r="E215">
        <v>9</v>
      </c>
      <c r="F215">
        <v>115</v>
      </c>
      <c r="G215">
        <v>65</v>
      </c>
      <c r="H215">
        <v>99</v>
      </c>
      <c r="I215">
        <v>65</v>
      </c>
      <c r="J215">
        <v>115</v>
      </c>
      <c r="K215">
        <v>111</v>
      </c>
      <c r="L215">
        <f t="shared" si="42"/>
        <v>65</v>
      </c>
      <c r="M215">
        <f t="shared" si="43"/>
        <v>99</v>
      </c>
      <c r="N215" s="3">
        <f t="shared" si="44"/>
        <v>190.5</v>
      </c>
      <c r="O215" s="3">
        <f t="shared" si="45"/>
        <v>85.5</v>
      </c>
      <c r="P215" s="3">
        <f t="shared" si="46"/>
        <v>119.5</v>
      </c>
      <c r="Q215" s="3">
        <f t="shared" si="47"/>
        <v>22764.75</v>
      </c>
      <c r="R215" s="3">
        <f t="shared" si="48"/>
        <v>22764.75</v>
      </c>
      <c r="S215" s="3">
        <f t="shared" si="49"/>
        <v>25812.75</v>
      </c>
      <c r="T215" s="3">
        <v>410.563970845005</v>
      </c>
      <c r="U215" s="3">
        <f t="shared" si="50"/>
        <v>410.563970845005</v>
      </c>
      <c r="V215" s="4">
        <f t="shared" si="51"/>
        <v>35103.2195072479</v>
      </c>
      <c r="W215" s="6">
        <f>Q215/(constants!$B$1*constants!$B$2*(110/250)*AVERAGE(0.8,1)*1.5)</f>
        <v>3.48782606594848</v>
      </c>
      <c r="X215" s="7">
        <v>0.877551860834871</v>
      </c>
      <c r="Y215" s="3">
        <f t="shared" si="52"/>
        <v>373.239812739977</v>
      </c>
      <c r="Z215" s="5">
        <v>1.1</v>
      </c>
      <c r="AA215" s="5">
        <v>1</v>
      </c>
      <c r="AB215" s="3">
        <f t="shared" si="53"/>
        <v>410.563794013974</v>
      </c>
      <c r="AC215" t="str">
        <f t="shared" si="54"/>
        <v>https://wiki.52poke.com/wiki/吼叫尾</v>
      </c>
      <c r="AD215" s="2">
        <f t="shared" si="55"/>
        <v>3.12692133882645e-8</v>
      </c>
      <c r="AE215" t="str">
        <f>IF(ISNUMBER(SEARCH(AE$1,$D215)),"T","")</f>
        <v/>
      </c>
      <c r="AF215" t="str">
        <f>IF(ISNUMBER(SEARCH(AF$1,$D215)),"T","")</f>
        <v/>
      </c>
      <c r="AG215" t="str">
        <f>IF(ISNUMBER(SEARCH(AG$1,$D215)),"T","")</f>
        <v/>
      </c>
      <c r="AH215" t="str">
        <f>IF(ISNUMBER(SEARCH(AH$1,$D215)),"T","")</f>
        <v/>
      </c>
      <c r="AI215" t="str">
        <f>IF(ISNUMBER(SEARCH(AI$1,$D215)),"T","")</f>
        <v/>
      </c>
      <c r="AJ215" t="str">
        <f>IF(ISNUMBER(SEARCH(AJ$1,$D215)),"T","")</f>
        <v/>
      </c>
      <c r="AK215" t="str">
        <f>IF(ISNUMBER(SEARCH(AK$1,$D215)),"T","")</f>
        <v/>
      </c>
      <c r="AL215" t="str">
        <f>IF(ISNUMBER(SEARCH(AL$1,$D215)),"T","")</f>
        <v/>
      </c>
      <c r="AM215" t="str">
        <f>IF(ISNUMBER(SEARCH(AM$1,$D215)),"T","")</f>
        <v/>
      </c>
      <c r="AN215" t="str">
        <f>IF(ISNUMBER(SEARCH(AN$1,$D215)),"T","")</f>
        <v/>
      </c>
      <c r="AO215" t="str">
        <f>IF(ISNUMBER(SEARCH(AO$1,$D215)),"T","")</f>
        <v>T</v>
      </c>
      <c r="AP215" t="str">
        <f>IF(ISNUMBER(SEARCH(AP$1,$D215)),"T","")</f>
        <v/>
      </c>
      <c r="AQ215" t="str">
        <f>IF(ISNUMBER(SEARCH(AQ$1,$D215)),"T","")</f>
        <v/>
      </c>
      <c r="AR215" t="str">
        <f>IF(ISNUMBER(SEARCH(AR$1,$D215)),"T","")</f>
        <v/>
      </c>
      <c r="AS215" t="str">
        <f>IF(ISNUMBER(SEARCH(AS$1,$D215)),"T","")</f>
        <v/>
      </c>
      <c r="AT215" t="str">
        <f>IF(ISNUMBER(SEARCH(AT$1,$D215)),"T","")</f>
        <v/>
      </c>
      <c r="AU215" t="str">
        <f>IF(ISNUMBER(SEARCH(AU$1,$D215)),"T","")</f>
        <v/>
      </c>
      <c r="AV215" t="str">
        <f>IF(ISNUMBER(SEARCH(AV$1,$D215)),"T","")</f>
        <v>T</v>
      </c>
    </row>
    <row r="216" spans="1:48">
      <c r="A216">
        <v>134</v>
      </c>
      <c r="B216" t="s">
        <v>598</v>
      </c>
      <c r="C216" t="s">
        <v>599</v>
      </c>
      <c r="D216" t="s">
        <v>52</v>
      </c>
      <c r="E216">
        <v>1</v>
      </c>
      <c r="F216">
        <v>130</v>
      </c>
      <c r="G216">
        <v>65</v>
      </c>
      <c r="H216">
        <v>60</v>
      </c>
      <c r="I216">
        <v>110</v>
      </c>
      <c r="J216">
        <v>95</v>
      </c>
      <c r="K216">
        <v>65</v>
      </c>
      <c r="L216">
        <f t="shared" si="42"/>
        <v>110</v>
      </c>
      <c r="M216">
        <f t="shared" si="43"/>
        <v>60</v>
      </c>
      <c r="N216" s="3">
        <f t="shared" si="44"/>
        <v>205.5</v>
      </c>
      <c r="O216" s="3">
        <f t="shared" si="45"/>
        <v>130.5</v>
      </c>
      <c r="P216" s="3">
        <f t="shared" si="46"/>
        <v>80.5</v>
      </c>
      <c r="Q216" s="3">
        <f t="shared" si="47"/>
        <v>16542.75</v>
      </c>
      <c r="R216" s="3">
        <f t="shared" si="48"/>
        <v>16542.75</v>
      </c>
      <c r="S216" s="3">
        <f t="shared" si="49"/>
        <v>23735.25</v>
      </c>
      <c r="T216" s="3">
        <v>410.400593219865</v>
      </c>
      <c r="U216" s="3">
        <f t="shared" si="50"/>
        <v>410.400593219865</v>
      </c>
      <c r="V216" s="4">
        <f t="shared" si="51"/>
        <v>53557.2774151924</v>
      </c>
      <c r="W216" s="6">
        <f>Q216/(constants!$B$1*constants!$B$2*(110/250)*AVERAGE(0.8,1)*1.5)</f>
        <v>2.53454286352669</v>
      </c>
      <c r="X216" s="7">
        <v>0.324394071953688</v>
      </c>
      <c r="Y216" s="3">
        <f t="shared" si="52"/>
        <v>373.091270080189</v>
      </c>
      <c r="Z216" s="5">
        <v>1.1</v>
      </c>
      <c r="AA216" s="5">
        <v>1</v>
      </c>
      <c r="AB216" s="3">
        <f t="shared" si="53"/>
        <v>410.400397088208</v>
      </c>
      <c r="AC216" t="str">
        <f t="shared" si="54"/>
        <v>https://wiki.52poke.com/wiki/水伊布</v>
      </c>
      <c r="AD216" s="2">
        <f t="shared" si="55"/>
        <v>3.84676266959833e-8</v>
      </c>
      <c r="AE216" t="str">
        <f>IF(ISNUMBER(SEARCH(AE$1,$D216)),"T","")</f>
        <v/>
      </c>
      <c r="AF216" t="str">
        <f>IF(ISNUMBER(SEARCH(AF$1,$D216)),"T","")</f>
        <v/>
      </c>
      <c r="AG216" t="str">
        <f>IF(ISNUMBER(SEARCH(AG$1,$D216)),"T","")</f>
        <v>T</v>
      </c>
      <c r="AH216" t="str">
        <f>IF(ISNUMBER(SEARCH(AH$1,$D216)),"T","")</f>
        <v/>
      </c>
      <c r="AI216" t="str">
        <f>IF(ISNUMBER(SEARCH(AI$1,$D216)),"T","")</f>
        <v/>
      </c>
      <c r="AJ216" t="str">
        <f>IF(ISNUMBER(SEARCH(AJ$1,$D216)),"T","")</f>
        <v/>
      </c>
      <c r="AK216" t="str">
        <f>IF(ISNUMBER(SEARCH(AK$1,$D216)),"T","")</f>
        <v/>
      </c>
      <c r="AL216" t="str">
        <f>IF(ISNUMBER(SEARCH(AL$1,$D216)),"T","")</f>
        <v/>
      </c>
      <c r="AM216" t="str">
        <f>IF(ISNUMBER(SEARCH(AM$1,$D216)),"T","")</f>
        <v/>
      </c>
      <c r="AN216" t="str">
        <f>IF(ISNUMBER(SEARCH(AN$1,$D216)),"T","")</f>
        <v/>
      </c>
      <c r="AO216" t="str">
        <f>IF(ISNUMBER(SEARCH(AO$1,$D216)),"T","")</f>
        <v/>
      </c>
      <c r="AP216" t="str">
        <f>IF(ISNUMBER(SEARCH(AP$1,$D216)),"T","")</f>
        <v/>
      </c>
      <c r="AQ216" t="str">
        <f>IF(ISNUMBER(SEARCH(AQ$1,$D216)),"T","")</f>
        <v/>
      </c>
      <c r="AR216" t="str">
        <f>IF(ISNUMBER(SEARCH(AR$1,$D216)),"T","")</f>
        <v/>
      </c>
      <c r="AS216" t="str">
        <f>IF(ISNUMBER(SEARCH(AS$1,$D216)),"T","")</f>
        <v/>
      </c>
      <c r="AT216" t="str">
        <f>IF(ISNUMBER(SEARCH(AT$1,$D216)),"T","")</f>
        <v/>
      </c>
      <c r="AU216" t="str">
        <f>IF(ISNUMBER(SEARCH(AU$1,$D216)),"T","")</f>
        <v/>
      </c>
      <c r="AV216" t="str">
        <f>IF(ISNUMBER(SEARCH(AV$1,$D216)),"T","")</f>
        <v/>
      </c>
    </row>
    <row r="217" spans="1:48">
      <c r="A217">
        <v>121</v>
      </c>
      <c r="B217" t="s">
        <v>600</v>
      </c>
      <c r="C217" t="s">
        <v>601</v>
      </c>
      <c r="D217" t="s">
        <v>602</v>
      </c>
      <c r="E217">
        <v>1</v>
      </c>
      <c r="F217">
        <v>60</v>
      </c>
      <c r="G217">
        <v>75</v>
      </c>
      <c r="H217">
        <v>85</v>
      </c>
      <c r="I217">
        <v>100</v>
      </c>
      <c r="J217">
        <v>85</v>
      </c>
      <c r="K217">
        <v>115</v>
      </c>
      <c r="L217">
        <f t="shared" si="42"/>
        <v>100</v>
      </c>
      <c r="M217">
        <f t="shared" si="43"/>
        <v>85</v>
      </c>
      <c r="N217" s="3">
        <f t="shared" si="44"/>
        <v>135.5</v>
      </c>
      <c r="O217" s="3">
        <f t="shared" si="45"/>
        <v>120.5</v>
      </c>
      <c r="P217" s="3">
        <f t="shared" si="46"/>
        <v>105.5</v>
      </c>
      <c r="Q217" s="3">
        <f t="shared" si="47"/>
        <v>14295.25</v>
      </c>
      <c r="R217" s="3">
        <f t="shared" si="48"/>
        <v>14295.25</v>
      </c>
      <c r="S217" s="3">
        <f t="shared" si="49"/>
        <v>14295.25</v>
      </c>
      <c r="T217" s="3">
        <v>409.929589355507</v>
      </c>
      <c r="U217" s="3">
        <f t="shared" si="50"/>
        <v>409.929589355507</v>
      </c>
      <c r="V217" s="4">
        <f t="shared" si="51"/>
        <v>49396.5155173386</v>
      </c>
      <c r="W217" s="6">
        <f>Q217/(constants!$B$1*constants!$B$2*(110/250)*AVERAGE(0.8,1)*1.5)</f>
        <v>2.19019956596273</v>
      </c>
      <c r="X217" s="7">
        <v>0.902440440507968</v>
      </c>
      <c r="Y217" s="3">
        <f t="shared" si="52"/>
        <v>372.663120779719</v>
      </c>
      <c r="Z217" s="5">
        <v>1.1</v>
      </c>
      <c r="AA217" s="5">
        <v>1</v>
      </c>
      <c r="AB217" s="3">
        <f t="shared" si="53"/>
        <v>409.929432857691</v>
      </c>
      <c r="AC217" t="str">
        <f t="shared" si="54"/>
        <v>https://wiki.52poke.com/wiki/宝石海星</v>
      </c>
      <c r="AD217" s="2">
        <f t="shared" si="55"/>
        <v>2.44915664729632e-8</v>
      </c>
      <c r="AE217" t="str">
        <f>IF(ISNUMBER(SEARCH(AE$1,$D217)),"T","")</f>
        <v/>
      </c>
      <c r="AF217" t="str">
        <f>IF(ISNUMBER(SEARCH(AF$1,$D217)),"T","")</f>
        <v/>
      </c>
      <c r="AG217" t="str">
        <f>IF(ISNUMBER(SEARCH(AG$1,$D217)),"T","")</f>
        <v>T</v>
      </c>
      <c r="AH217" t="str">
        <f>IF(ISNUMBER(SEARCH(AH$1,$D217)),"T","")</f>
        <v/>
      </c>
      <c r="AI217" t="str">
        <f>IF(ISNUMBER(SEARCH(AI$1,$D217)),"T","")</f>
        <v/>
      </c>
      <c r="AJ217" t="str">
        <f>IF(ISNUMBER(SEARCH(AJ$1,$D217)),"T","")</f>
        <v/>
      </c>
      <c r="AK217" t="str">
        <f>IF(ISNUMBER(SEARCH(AK$1,$D217)),"T","")</f>
        <v/>
      </c>
      <c r="AL217" t="str">
        <f>IF(ISNUMBER(SEARCH(AL$1,$D217)),"T","")</f>
        <v/>
      </c>
      <c r="AM217" t="str">
        <f>IF(ISNUMBER(SEARCH(AM$1,$D217)),"T","")</f>
        <v/>
      </c>
      <c r="AN217" t="str">
        <f>IF(ISNUMBER(SEARCH(AN$1,$D217)),"T","")</f>
        <v/>
      </c>
      <c r="AO217" t="str">
        <f>IF(ISNUMBER(SEARCH(AO$1,$D217)),"T","")</f>
        <v>T</v>
      </c>
      <c r="AP217" t="str">
        <f>IF(ISNUMBER(SEARCH(AP$1,$D217)),"T","")</f>
        <v/>
      </c>
      <c r="AQ217" t="str">
        <f>IF(ISNUMBER(SEARCH(AQ$1,$D217)),"T","")</f>
        <v/>
      </c>
      <c r="AR217" t="str">
        <f>IF(ISNUMBER(SEARCH(AR$1,$D217)),"T","")</f>
        <v/>
      </c>
      <c r="AS217" t="str">
        <f>IF(ISNUMBER(SEARCH(AS$1,$D217)),"T","")</f>
        <v/>
      </c>
      <c r="AT217" t="str">
        <f>IF(ISNUMBER(SEARCH(AT$1,$D217)),"T","")</f>
        <v/>
      </c>
      <c r="AU217" t="str">
        <f>IF(ISNUMBER(SEARCH(AU$1,$D217)),"T","")</f>
        <v/>
      </c>
      <c r="AV217" t="str">
        <f>IF(ISNUMBER(SEARCH(AV$1,$D217)),"T","")</f>
        <v/>
      </c>
    </row>
    <row r="218" spans="1:48">
      <c r="A218">
        <v>966</v>
      </c>
      <c r="B218" t="s">
        <v>603</v>
      </c>
      <c r="C218" t="s">
        <v>604</v>
      </c>
      <c r="D218" t="s">
        <v>605</v>
      </c>
      <c r="E218">
        <v>9</v>
      </c>
      <c r="F218">
        <v>80</v>
      </c>
      <c r="G218">
        <v>119</v>
      </c>
      <c r="H218">
        <v>90</v>
      </c>
      <c r="I218">
        <v>54</v>
      </c>
      <c r="J218">
        <v>67</v>
      </c>
      <c r="K218">
        <v>90</v>
      </c>
      <c r="L218">
        <f t="shared" si="42"/>
        <v>119</v>
      </c>
      <c r="M218">
        <f t="shared" si="43"/>
        <v>67</v>
      </c>
      <c r="N218" s="3">
        <f t="shared" si="44"/>
        <v>155.5</v>
      </c>
      <c r="O218" s="3">
        <f t="shared" si="45"/>
        <v>139.5</v>
      </c>
      <c r="P218" s="3">
        <f t="shared" si="46"/>
        <v>87.5</v>
      </c>
      <c r="Q218" s="3">
        <f t="shared" si="47"/>
        <v>13606.25</v>
      </c>
      <c r="R218" s="3">
        <f t="shared" si="48"/>
        <v>17182.75</v>
      </c>
      <c r="S218" s="3">
        <f t="shared" si="49"/>
        <v>13606.25</v>
      </c>
      <c r="T218" s="3">
        <v>409.665680353472</v>
      </c>
      <c r="U218" s="3">
        <f t="shared" si="50"/>
        <v>409.665680353472</v>
      </c>
      <c r="V218" s="4">
        <f t="shared" si="51"/>
        <v>57148.3624093093</v>
      </c>
      <c r="W218" s="6">
        <f>Q218/(constants!$B$1*constants!$B$2*(110/250)*AVERAGE(0.8,1)*1.5)</f>
        <v>2.08463670410664</v>
      </c>
      <c r="X218" s="7">
        <v>0.585063575540395</v>
      </c>
      <c r="Y218" s="3">
        <f t="shared" si="52"/>
        <v>372.423189010761</v>
      </c>
      <c r="Z218" s="5">
        <v>1.1</v>
      </c>
      <c r="AA218" s="5">
        <v>1</v>
      </c>
      <c r="AB218" s="3">
        <f t="shared" si="53"/>
        <v>409.665507911837</v>
      </c>
      <c r="AC218" t="str">
        <f t="shared" si="54"/>
        <v>https://wiki.52poke.com/wiki/普隆隆姆</v>
      </c>
      <c r="AD218" s="2">
        <f t="shared" si="55"/>
        <v>2.97361175261069e-8</v>
      </c>
      <c r="AE218" t="str">
        <f>IF(ISNUMBER(SEARCH(AE$1,$D218)),"T","")</f>
        <v/>
      </c>
      <c r="AF218" t="str">
        <f>IF(ISNUMBER(SEARCH(AF$1,$D218)),"T","")</f>
        <v/>
      </c>
      <c r="AG218" t="str">
        <f>IF(ISNUMBER(SEARCH(AG$1,$D218)),"T","")</f>
        <v/>
      </c>
      <c r="AH218" t="str">
        <f>IF(ISNUMBER(SEARCH(AH$1,$D218)),"T","")</f>
        <v/>
      </c>
      <c r="AI218" t="str">
        <f>IF(ISNUMBER(SEARCH(AI$1,$D218)),"T","")</f>
        <v/>
      </c>
      <c r="AJ218" t="str">
        <f>IF(ISNUMBER(SEARCH(AJ$1,$D218)),"T","")</f>
        <v/>
      </c>
      <c r="AK218" t="str">
        <f>IF(ISNUMBER(SEARCH(AK$1,$D218)),"T","")</f>
        <v/>
      </c>
      <c r="AL218" t="str">
        <f>IF(ISNUMBER(SEARCH(AL$1,$D218)),"T","")</f>
        <v>T</v>
      </c>
      <c r="AM218" t="str">
        <f>IF(ISNUMBER(SEARCH(AM$1,$D218)),"T","")</f>
        <v/>
      </c>
      <c r="AN218" t="str">
        <f>IF(ISNUMBER(SEARCH(AN$1,$D218)),"T","")</f>
        <v/>
      </c>
      <c r="AO218" t="str">
        <f>IF(ISNUMBER(SEARCH(AO$1,$D218)),"T","")</f>
        <v/>
      </c>
      <c r="AP218" t="str">
        <f>IF(ISNUMBER(SEARCH(AP$1,$D218)),"T","")</f>
        <v/>
      </c>
      <c r="AQ218" t="str">
        <f>IF(ISNUMBER(SEARCH(AQ$1,$D218)),"T","")</f>
        <v/>
      </c>
      <c r="AR218" t="str">
        <f>IF(ISNUMBER(SEARCH(AR$1,$D218)),"T","")</f>
        <v/>
      </c>
      <c r="AS218" t="str">
        <f>IF(ISNUMBER(SEARCH(AS$1,$D218)),"T","")</f>
        <v/>
      </c>
      <c r="AT218" t="str">
        <f>IF(ISNUMBER(SEARCH(AT$1,$D218)),"T","")</f>
        <v/>
      </c>
      <c r="AU218" t="str">
        <f>IF(ISNUMBER(SEARCH(AU$1,$D218)),"T","")</f>
        <v>T</v>
      </c>
      <c r="AV218" t="str">
        <f>IF(ISNUMBER(SEARCH(AV$1,$D218)),"T","")</f>
        <v/>
      </c>
    </row>
    <row r="219" spans="1:48">
      <c r="A219">
        <v>257</v>
      </c>
      <c r="B219" t="s">
        <v>606</v>
      </c>
      <c r="C219" t="s">
        <v>607</v>
      </c>
      <c r="D219" t="s">
        <v>499</v>
      </c>
      <c r="E219">
        <v>3</v>
      </c>
      <c r="F219">
        <v>80</v>
      </c>
      <c r="G219">
        <v>120</v>
      </c>
      <c r="H219">
        <v>70</v>
      </c>
      <c r="I219">
        <v>110</v>
      </c>
      <c r="J219">
        <v>70</v>
      </c>
      <c r="K219">
        <v>80</v>
      </c>
      <c r="L219">
        <f t="shared" si="42"/>
        <v>120</v>
      </c>
      <c r="M219">
        <f t="shared" si="43"/>
        <v>70</v>
      </c>
      <c r="N219" s="3">
        <f t="shared" si="44"/>
        <v>155.5</v>
      </c>
      <c r="O219" s="3">
        <f t="shared" si="45"/>
        <v>140.5</v>
      </c>
      <c r="P219" s="3">
        <f t="shared" si="46"/>
        <v>90.5</v>
      </c>
      <c r="Q219" s="3">
        <f t="shared" si="47"/>
        <v>14072.75</v>
      </c>
      <c r="R219" s="3">
        <f t="shared" si="48"/>
        <v>14072.75</v>
      </c>
      <c r="S219" s="3">
        <f t="shared" si="49"/>
        <v>14072.75</v>
      </c>
      <c r="T219" s="3">
        <v>408.557186889024</v>
      </c>
      <c r="U219" s="3">
        <f t="shared" si="50"/>
        <v>408.557186889024</v>
      </c>
      <c r="V219" s="4">
        <f t="shared" si="51"/>
        <v>57402.2847579079</v>
      </c>
      <c r="W219" s="6">
        <f>Q219/(constants!$B$1*constants!$B$2*(110/250)*AVERAGE(0.8,1)*1.5)</f>
        <v>2.15610996253315</v>
      </c>
      <c r="X219" s="7">
        <v>0.48741645129138</v>
      </c>
      <c r="Y219" s="3">
        <f t="shared" si="52"/>
        <v>371.415461142346</v>
      </c>
      <c r="Z219" s="5">
        <v>1.1</v>
      </c>
      <c r="AA219" s="5">
        <v>1</v>
      </c>
      <c r="AB219" s="3">
        <f t="shared" si="53"/>
        <v>408.557007256581</v>
      </c>
      <c r="AC219" t="str">
        <f t="shared" si="54"/>
        <v>https://wiki.52poke.com/wiki/火焰鸡</v>
      </c>
      <c r="AD219" s="2">
        <f t="shared" si="55"/>
        <v>3.22678146216682e-8</v>
      </c>
      <c r="AE219" t="str">
        <f>IF(ISNUMBER(SEARCH(AE$1,$D219)),"T","")</f>
        <v/>
      </c>
      <c r="AF219" t="str">
        <f>IF(ISNUMBER(SEARCH(AF$1,$D219)),"T","")</f>
        <v>T</v>
      </c>
      <c r="AG219" t="str">
        <f>IF(ISNUMBER(SEARCH(AG$1,$D219)),"T","")</f>
        <v/>
      </c>
      <c r="AH219" t="str">
        <f>IF(ISNUMBER(SEARCH(AH$1,$D219)),"T","")</f>
        <v/>
      </c>
      <c r="AI219" t="str">
        <f>IF(ISNUMBER(SEARCH(AI$1,$D219)),"T","")</f>
        <v/>
      </c>
      <c r="AJ219" t="str">
        <f>IF(ISNUMBER(SEARCH(AJ$1,$D219)),"T","")</f>
        <v/>
      </c>
      <c r="AK219" t="str">
        <f>IF(ISNUMBER(SEARCH(AK$1,$D219)),"T","")</f>
        <v>T</v>
      </c>
      <c r="AL219" t="str">
        <f>IF(ISNUMBER(SEARCH(AL$1,$D219)),"T","")</f>
        <v/>
      </c>
      <c r="AM219" t="str">
        <f>IF(ISNUMBER(SEARCH(AM$1,$D219)),"T","")</f>
        <v/>
      </c>
      <c r="AN219" t="str">
        <f>IF(ISNUMBER(SEARCH(AN$1,$D219)),"T","")</f>
        <v/>
      </c>
      <c r="AO219" t="str">
        <f>IF(ISNUMBER(SEARCH(AO$1,$D219)),"T","")</f>
        <v/>
      </c>
      <c r="AP219" t="str">
        <f>IF(ISNUMBER(SEARCH(AP$1,$D219)),"T","")</f>
        <v/>
      </c>
      <c r="AQ219" t="str">
        <f>IF(ISNUMBER(SEARCH(AQ$1,$D219)),"T","")</f>
        <v/>
      </c>
      <c r="AR219" t="str">
        <f>IF(ISNUMBER(SEARCH(AR$1,$D219)),"T","")</f>
        <v/>
      </c>
      <c r="AS219" t="str">
        <f>IF(ISNUMBER(SEARCH(AS$1,$D219)),"T","")</f>
        <v/>
      </c>
      <c r="AT219" t="str">
        <f>IF(ISNUMBER(SEARCH(AT$1,$D219)),"T","")</f>
        <v/>
      </c>
      <c r="AU219" t="str">
        <f>IF(ISNUMBER(SEARCH(AU$1,$D219)),"T","")</f>
        <v/>
      </c>
      <c r="AV219" t="str">
        <f>IF(ISNUMBER(SEARCH(AV$1,$D219)),"T","")</f>
        <v/>
      </c>
    </row>
    <row r="220" spans="1:48">
      <c r="A220">
        <v>230</v>
      </c>
      <c r="B220" t="s">
        <v>608</v>
      </c>
      <c r="C220" t="s">
        <v>609</v>
      </c>
      <c r="D220" t="s">
        <v>96</v>
      </c>
      <c r="E220">
        <v>2</v>
      </c>
      <c r="F220">
        <v>75</v>
      </c>
      <c r="G220">
        <v>95</v>
      </c>
      <c r="H220">
        <v>95</v>
      </c>
      <c r="I220">
        <v>95</v>
      </c>
      <c r="J220">
        <v>95</v>
      </c>
      <c r="K220">
        <v>85</v>
      </c>
      <c r="L220">
        <f t="shared" si="42"/>
        <v>95</v>
      </c>
      <c r="M220">
        <f t="shared" si="43"/>
        <v>95</v>
      </c>
      <c r="N220" s="3">
        <f t="shared" si="44"/>
        <v>150.5</v>
      </c>
      <c r="O220" s="3">
        <f t="shared" si="45"/>
        <v>115.5</v>
      </c>
      <c r="P220" s="3">
        <f t="shared" si="46"/>
        <v>115.5</v>
      </c>
      <c r="Q220" s="3">
        <f t="shared" si="47"/>
        <v>17382.75</v>
      </c>
      <c r="R220" s="3">
        <f t="shared" si="48"/>
        <v>17382.75</v>
      </c>
      <c r="S220" s="3">
        <f t="shared" si="49"/>
        <v>17382.75</v>
      </c>
      <c r="T220" s="3">
        <v>408.41328127698</v>
      </c>
      <c r="U220" s="3">
        <f t="shared" si="50"/>
        <v>408.41328127698</v>
      </c>
      <c r="V220" s="4">
        <f t="shared" si="51"/>
        <v>47171.7339874912</v>
      </c>
      <c r="W220" s="6">
        <f>Q220/(constants!$B$1*constants!$B$2*(110/250)*AVERAGE(0.8,1)*1.5)</f>
        <v>2.66324069220466</v>
      </c>
      <c r="X220" s="7">
        <v>0.551344895161204</v>
      </c>
      <c r="Y220" s="3">
        <f t="shared" si="52"/>
        <v>371.284635340757</v>
      </c>
      <c r="Z220" s="5">
        <v>1.1</v>
      </c>
      <c r="AA220" s="5">
        <v>1</v>
      </c>
      <c r="AB220" s="3">
        <f t="shared" si="53"/>
        <v>408.413098874833</v>
      </c>
      <c r="AC220" t="str">
        <f t="shared" si="54"/>
        <v>https://wiki.52poke.com/wiki/刺龙王</v>
      </c>
      <c r="AD220" s="2">
        <f t="shared" si="55"/>
        <v>3.32705433561869e-8</v>
      </c>
      <c r="AE220" t="str">
        <f>IF(ISNUMBER(SEARCH(AE$1,$D220)),"T","")</f>
        <v/>
      </c>
      <c r="AF220" t="str">
        <f>IF(ISNUMBER(SEARCH(AF$1,$D220)),"T","")</f>
        <v/>
      </c>
      <c r="AG220" t="str">
        <f>IF(ISNUMBER(SEARCH(AG$1,$D220)),"T","")</f>
        <v>T</v>
      </c>
      <c r="AH220" t="str">
        <f>IF(ISNUMBER(SEARCH(AH$1,$D220)),"T","")</f>
        <v/>
      </c>
      <c r="AI220" t="str">
        <f>IF(ISNUMBER(SEARCH(AI$1,$D220)),"T","")</f>
        <v/>
      </c>
      <c r="AJ220" t="str">
        <f>IF(ISNUMBER(SEARCH(AJ$1,$D220)),"T","")</f>
        <v/>
      </c>
      <c r="AK220" t="str">
        <f>IF(ISNUMBER(SEARCH(AK$1,$D220)),"T","")</f>
        <v/>
      </c>
      <c r="AL220" t="str">
        <f>IF(ISNUMBER(SEARCH(AL$1,$D220)),"T","")</f>
        <v/>
      </c>
      <c r="AM220" t="str">
        <f>IF(ISNUMBER(SEARCH(AM$1,$D220)),"T","")</f>
        <v/>
      </c>
      <c r="AN220" t="str">
        <f>IF(ISNUMBER(SEARCH(AN$1,$D220)),"T","")</f>
        <v/>
      </c>
      <c r="AO220" t="str">
        <f>IF(ISNUMBER(SEARCH(AO$1,$D220)),"T","")</f>
        <v/>
      </c>
      <c r="AP220" t="str">
        <f>IF(ISNUMBER(SEARCH(AP$1,$D220)),"T","")</f>
        <v/>
      </c>
      <c r="AQ220" t="str">
        <f>IF(ISNUMBER(SEARCH(AQ$1,$D220)),"T","")</f>
        <v/>
      </c>
      <c r="AR220" t="str">
        <f>IF(ISNUMBER(SEARCH(AR$1,$D220)),"T","")</f>
        <v/>
      </c>
      <c r="AS220" t="str">
        <f>IF(ISNUMBER(SEARCH(AS$1,$D220)),"T","")</f>
        <v>T</v>
      </c>
      <c r="AT220" t="str">
        <f>IF(ISNUMBER(SEARCH(AT$1,$D220)),"T","")</f>
        <v/>
      </c>
      <c r="AU220" t="str">
        <f>IF(ISNUMBER(SEARCH(AU$1,$D220)),"T","")</f>
        <v/>
      </c>
      <c r="AV220" t="str">
        <f>IF(ISNUMBER(SEARCH(AV$1,$D220)),"T","")</f>
        <v/>
      </c>
    </row>
    <row r="221" spans="1:48">
      <c r="A221">
        <v>620</v>
      </c>
      <c r="B221" t="s">
        <v>610</v>
      </c>
      <c r="C221" t="s">
        <v>611</v>
      </c>
      <c r="D221" t="s">
        <v>102</v>
      </c>
      <c r="E221">
        <v>5</v>
      </c>
      <c r="F221">
        <v>65</v>
      </c>
      <c r="G221">
        <v>125</v>
      </c>
      <c r="H221">
        <v>60</v>
      </c>
      <c r="I221">
        <v>95</v>
      </c>
      <c r="J221">
        <v>60</v>
      </c>
      <c r="K221">
        <v>105</v>
      </c>
      <c r="L221">
        <f t="shared" si="42"/>
        <v>125</v>
      </c>
      <c r="M221">
        <f t="shared" si="43"/>
        <v>60</v>
      </c>
      <c r="N221" s="3">
        <f t="shared" si="44"/>
        <v>140.5</v>
      </c>
      <c r="O221" s="3">
        <f t="shared" si="45"/>
        <v>145.5</v>
      </c>
      <c r="P221" s="3">
        <f t="shared" si="46"/>
        <v>80.5</v>
      </c>
      <c r="Q221" s="3">
        <f t="shared" si="47"/>
        <v>11310.25</v>
      </c>
      <c r="R221" s="3">
        <f t="shared" si="48"/>
        <v>11310.25</v>
      </c>
      <c r="S221" s="3">
        <f t="shared" si="49"/>
        <v>11310.25</v>
      </c>
      <c r="T221" s="3">
        <v>406.798825740349</v>
      </c>
      <c r="U221" s="3">
        <f t="shared" si="50"/>
        <v>406.798825740349</v>
      </c>
      <c r="V221" s="4">
        <f t="shared" si="51"/>
        <v>59189.2291452208</v>
      </c>
      <c r="W221" s="6">
        <f>Q221/(constants!$B$1*constants!$B$2*(110/250)*AVERAGE(0.8,1)*1.5)</f>
        <v>1.73286263905353</v>
      </c>
      <c r="X221" s="7">
        <v>0.808834806946252</v>
      </c>
      <c r="Y221" s="3">
        <f t="shared" si="52"/>
        <v>369.816978392968</v>
      </c>
      <c r="Z221" s="5">
        <v>1.1</v>
      </c>
      <c r="AA221" s="5">
        <v>1</v>
      </c>
      <c r="AB221" s="3">
        <f t="shared" si="53"/>
        <v>406.798676232265</v>
      </c>
      <c r="AC221" t="str">
        <f t="shared" si="54"/>
        <v>https://wiki.52poke.com/wiki/师父鼬</v>
      </c>
      <c r="AD221" s="2">
        <f t="shared" si="55"/>
        <v>2.23526672175179e-8</v>
      </c>
      <c r="AE221" t="str">
        <f>IF(ISNUMBER(SEARCH(AE$1,$D221)),"T","")</f>
        <v/>
      </c>
      <c r="AF221" t="str">
        <f>IF(ISNUMBER(SEARCH(AF$1,$D221)),"T","")</f>
        <v/>
      </c>
      <c r="AG221" t="str">
        <f>IF(ISNUMBER(SEARCH(AG$1,$D221)),"T","")</f>
        <v/>
      </c>
      <c r="AH221" t="str">
        <f>IF(ISNUMBER(SEARCH(AH$1,$D221)),"T","")</f>
        <v/>
      </c>
      <c r="AI221" t="str">
        <f>IF(ISNUMBER(SEARCH(AI$1,$D221)),"T","")</f>
        <v/>
      </c>
      <c r="AJ221" t="str">
        <f>IF(ISNUMBER(SEARCH(AJ$1,$D221)),"T","")</f>
        <v/>
      </c>
      <c r="AK221" t="str">
        <f>IF(ISNUMBER(SEARCH(AK$1,$D221)),"T","")</f>
        <v>T</v>
      </c>
      <c r="AL221" t="str">
        <f>IF(ISNUMBER(SEARCH(AL$1,$D221)),"T","")</f>
        <v/>
      </c>
      <c r="AM221" t="str">
        <f>IF(ISNUMBER(SEARCH(AM$1,$D221)),"T","")</f>
        <v/>
      </c>
      <c r="AN221" t="str">
        <f>IF(ISNUMBER(SEARCH(AN$1,$D221)),"T","")</f>
        <v/>
      </c>
      <c r="AO221" t="str">
        <f>IF(ISNUMBER(SEARCH(AO$1,$D221)),"T","")</f>
        <v/>
      </c>
      <c r="AP221" t="str">
        <f>IF(ISNUMBER(SEARCH(AP$1,$D221)),"T","")</f>
        <v/>
      </c>
      <c r="AQ221" t="str">
        <f>IF(ISNUMBER(SEARCH(AQ$1,$D221)),"T","")</f>
        <v/>
      </c>
      <c r="AR221" t="str">
        <f>IF(ISNUMBER(SEARCH(AR$1,$D221)),"T","")</f>
        <v/>
      </c>
      <c r="AS221" t="str">
        <f>IF(ISNUMBER(SEARCH(AS$1,$D221)),"T","")</f>
        <v/>
      </c>
      <c r="AT221" t="str">
        <f>IF(ISNUMBER(SEARCH(AT$1,$D221)),"T","")</f>
        <v/>
      </c>
      <c r="AU221" t="str">
        <f>IF(ISNUMBER(SEARCH(AU$1,$D221)),"T","")</f>
        <v/>
      </c>
      <c r="AV221" t="str">
        <f>IF(ISNUMBER(SEARCH(AV$1,$D221)),"T","")</f>
        <v/>
      </c>
    </row>
    <row r="222" spans="1:48">
      <c r="A222">
        <v>392</v>
      </c>
      <c r="B222" t="s">
        <v>612</v>
      </c>
      <c r="C222" t="s">
        <v>613</v>
      </c>
      <c r="D222" t="s">
        <v>499</v>
      </c>
      <c r="E222">
        <v>4</v>
      </c>
      <c r="F222">
        <v>76</v>
      </c>
      <c r="G222">
        <v>104</v>
      </c>
      <c r="H222">
        <v>71</v>
      </c>
      <c r="I222">
        <v>104</v>
      </c>
      <c r="J222">
        <v>71</v>
      </c>
      <c r="K222">
        <v>108</v>
      </c>
      <c r="L222">
        <f t="shared" si="42"/>
        <v>104</v>
      </c>
      <c r="M222">
        <f t="shared" si="43"/>
        <v>71</v>
      </c>
      <c r="N222" s="3">
        <f t="shared" si="44"/>
        <v>151.5</v>
      </c>
      <c r="O222" s="3">
        <f t="shared" si="45"/>
        <v>124.5</v>
      </c>
      <c r="P222" s="3">
        <f t="shared" si="46"/>
        <v>91.5</v>
      </c>
      <c r="Q222" s="3">
        <f t="shared" si="47"/>
        <v>13862.25</v>
      </c>
      <c r="R222" s="3">
        <f t="shared" si="48"/>
        <v>13862.25</v>
      </c>
      <c r="S222" s="3">
        <f t="shared" si="49"/>
        <v>13862.25</v>
      </c>
      <c r="T222" s="3">
        <v>406.593270561878</v>
      </c>
      <c r="U222" s="3">
        <f t="shared" si="50"/>
        <v>406.593270561878</v>
      </c>
      <c r="V222" s="4">
        <f t="shared" si="51"/>
        <v>50620.8621849538</v>
      </c>
      <c r="W222" s="6">
        <f>Q222/(constants!$B$1*constants!$B$2*(110/250)*AVERAGE(0.8,1)*1.5)</f>
        <v>2.12385889951325</v>
      </c>
      <c r="X222" s="7">
        <v>0.845057593854784</v>
      </c>
      <c r="Y222" s="3">
        <f t="shared" si="52"/>
        <v>369.630103424321</v>
      </c>
      <c r="Z222" s="5">
        <v>1.1</v>
      </c>
      <c r="AA222" s="5">
        <v>1</v>
      </c>
      <c r="AB222" s="3">
        <f t="shared" si="53"/>
        <v>406.593113766753</v>
      </c>
      <c r="AC222" t="str">
        <f t="shared" si="54"/>
        <v>https://wiki.52poke.com/wiki/烈焰猴</v>
      </c>
      <c r="AD222" s="2">
        <f t="shared" si="55"/>
        <v>2.45847113154341e-8</v>
      </c>
      <c r="AE222" t="str">
        <f>IF(ISNUMBER(SEARCH(AE$1,$D222)),"T","")</f>
        <v/>
      </c>
      <c r="AF222" t="str">
        <f>IF(ISNUMBER(SEARCH(AF$1,$D222)),"T","")</f>
        <v>T</v>
      </c>
      <c r="AG222" t="str">
        <f>IF(ISNUMBER(SEARCH(AG$1,$D222)),"T","")</f>
        <v/>
      </c>
      <c r="AH222" t="str">
        <f>IF(ISNUMBER(SEARCH(AH$1,$D222)),"T","")</f>
        <v/>
      </c>
      <c r="AI222" t="str">
        <f>IF(ISNUMBER(SEARCH(AI$1,$D222)),"T","")</f>
        <v/>
      </c>
      <c r="AJ222" t="str">
        <f>IF(ISNUMBER(SEARCH(AJ$1,$D222)),"T","")</f>
        <v/>
      </c>
      <c r="AK222" t="str">
        <f>IF(ISNUMBER(SEARCH(AK$1,$D222)),"T","")</f>
        <v>T</v>
      </c>
      <c r="AL222" t="str">
        <f>IF(ISNUMBER(SEARCH(AL$1,$D222)),"T","")</f>
        <v/>
      </c>
      <c r="AM222" t="str">
        <f>IF(ISNUMBER(SEARCH(AM$1,$D222)),"T","")</f>
        <v/>
      </c>
      <c r="AN222" t="str">
        <f>IF(ISNUMBER(SEARCH(AN$1,$D222)),"T","")</f>
        <v/>
      </c>
      <c r="AO222" t="str">
        <f>IF(ISNUMBER(SEARCH(AO$1,$D222)),"T","")</f>
        <v/>
      </c>
      <c r="AP222" t="str">
        <f>IF(ISNUMBER(SEARCH(AP$1,$D222)),"T","")</f>
        <v/>
      </c>
      <c r="AQ222" t="str">
        <f>IF(ISNUMBER(SEARCH(AQ$1,$D222)),"T","")</f>
        <v/>
      </c>
      <c r="AR222" t="str">
        <f>IF(ISNUMBER(SEARCH(AR$1,$D222)),"T","")</f>
        <v/>
      </c>
      <c r="AS222" t="str">
        <f>IF(ISNUMBER(SEARCH(AS$1,$D222)),"T","")</f>
        <v/>
      </c>
      <c r="AT222" t="str">
        <f>IF(ISNUMBER(SEARCH(AT$1,$D222)),"T","")</f>
        <v/>
      </c>
      <c r="AU222" t="str">
        <f>IF(ISNUMBER(SEARCH(AU$1,$D222)),"T","")</f>
        <v/>
      </c>
      <c r="AV222" t="str">
        <f>IF(ISNUMBER(SEARCH(AV$1,$D222)),"T","")</f>
        <v/>
      </c>
    </row>
    <row r="223" spans="1:48">
      <c r="A223">
        <v>858</v>
      </c>
      <c r="B223" t="s">
        <v>614</v>
      </c>
      <c r="C223" t="s">
        <v>615</v>
      </c>
      <c r="D223" t="s">
        <v>380</v>
      </c>
      <c r="E223">
        <v>8</v>
      </c>
      <c r="F223">
        <v>57</v>
      </c>
      <c r="G223">
        <v>90</v>
      </c>
      <c r="H223">
        <v>95</v>
      </c>
      <c r="I223">
        <v>136</v>
      </c>
      <c r="J223">
        <v>103</v>
      </c>
      <c r="K223">
        <v>29</v>
      </c>
      <c r="L223">
        <f t="shared" si="42"/>
        <v>136</v>
      </c>
      <c r="M223">
        <f t="shared" si="43"/>
        <v>95</v>
      </c>
      <c r="N223" s="3">
        <f t="shared" si="44"/>
        <v>132.5</v>
      </c>
      <c r="O223" s="3">
        <f t="shared" si="45"/>
        <v>156.5</v>
      </c>
      <c r="P223" s="3">
        <f t="shared" si="46"/>
        <v>115.5</v>
      </c>
      <c r="Q223" s="3">
        <f t="shared" si="47"/>
        <v>15303.75</v>
      </c>
      <c r="R223" s="3">
        <f t="shared" si="48"/>
        <v>15303.75</v>
      </c>
      <c r="S223" s="3">
        <f t="shared" si="49"/>
        <v>16363.75</v>
      </c>
      <c r="T223" s="3">
        <v>406.345191354123</v>
      </c>
      <c r="U223" s="3">
        <f t="shared" si="50"/>
        <v>406.345191354123</v>
      </c>
      <c r="V223" s="4">
        <f t="shared" si="51"/>
        <v>63593.0224469203</v>
      </c>
      <c r="W223" s="6">
        <f>Q223/(constants!$B$1*constants!$B$2*(110/250)*AVERAGE(0.8,1)*1.5)</f>
        <v>2.34471356622669</v>
      </c>
      <c r="X223" s="7">
        <v>0.0156987123835014</v>
      </c>
      <c r="Y223" s="3">
        <f t="shared" si="52"/>
        <v>369.404521602495</v>
      </c>
      <c r="Z223" s="5">
        <v>1.1</v>
      </c>
      <c r="AA223" s="5">
        <v>1</v>
      </c>
      <c r="AB223" s="3">
        <f t="shared" si="53"/>
        <v>406.344973762745</v>
      </c>
      <c r="AC223" t="str">
        <f t="shared" si="54"/>
        <v>https://wiki.52poke.com/wiki/布莉姆温</v>
      </c>
      <c r="AD223" s="2">
        <f t="shared" si="55"/>
        <v>4.73460078928189e-8</v>
      </c>
      <c r="AE223" t="str">
        <f>IF(ISNUMBER(SEARCH(AE$1,$D223)),"T","")</f>
        <v/>
      </c>
      <c r="AF223" t="str">
        <f>IF(ISNUMBER(SEARCH(AF$1,$D223)),"T","")</f>
        <v/>
      </c>
      <c r="AG223" t="str">
        <f>IF(ISNUMBER(SEARCH(AG$1,$D223)),"T","")</f>
        <v/>
      </c>
      <c r="AH223" t="str">
        <f>IF(ISNUMBER(SEARCH(AH$1,$D223)),"T","")</f>
        <v/>
      </c>
      <c r="AI223" t="str">
        <f>IF(ISNUMBER(SEARCH(AI$1,$D223)),"T","")</f>
        <v/>
      </c>
      <c r="AJ223" t="str">
        <f>IF(ISNUMBER(SEARCH(AJ$1,$D223)),"T","")</f>
        <v/>
      </c>
      <c r="AK223" t="str">
        <f>IF(ISNUMBER(SEARCH(AK$1,$D223)),"T","")</f>
        <v/>
      </c>
      <c r="AL223" t="str">
        <f>IF(ISNUMBER(SEARCH(AL$1,$D223)),"T","")</f>
        <v/>
      </c>
      <c r="AM223" t="str">
        <f>IF(ISNUMBER(SEARCH(AM$1,$D223)),"T","")</f>
        <v/>
      </c>
      <c r="AN223" t="str">
        <f>IF(ISNUMBER(SEARCH(AN$1,$D223)),"T","")</f>
        <v/>
      </c>
      <c r="AO223" t="str">
        <f>IF(ISNUMBER(SEARCH(AO$1,$D223)),"T","")</f>
        <v>T</v>
      </c>
      <c r="AP223" t="str">
        <f>IF(ISNUMBER(SEARCH(AP$1,$D223)),"T","")</f>
        <v/>
      </c>
      <c r="AQ223" t="str">
        <f>IF(ISNUMBER(SEARCH(AQ$1,$D223)),"T","")</f>
        <v/>
      </c>
      <c r="AR223" t="str">
        <f>IF(ISNUMBER(SEARCH(AR$1,$D223)),"T","")</f>
        <v/>
      </c>
      <c r="AS223" t="str">
        <f>IF(ISNUMBER(SEARCH(AS$1,$D223)),"T","")</f>
        <v/>
      </c>
      <c r="AT223" t="str">
        <f>IF(ISNUMBER(SEARCH(AT$1,$D223)),"T","")</f>
        <v/>
      </c>
      <c r="AU223" t="str">
        <f>IF(ISNUMBER(SEARCH(AU$1,$D223)),"T","")</f>
        <v/>
      </c>
      <c r="AV223" t="str">
        <f>IF(ISNUMBER(SEARCH(AV$1,$D223)),"T","")</f>
        <v>T</v>
      </c>
    </row>
    <row r="224" spans="1:48">
      <c r="A224">
        <v>467</v>
      </c>
      <c r="B224" t="s">
        <v>616</v>
      </c>
      <c r="C224" t="s">
        <v>617</v>
      </c>
      <c r="D224" t="s">
        <v>216</v>
      </c>
      <c r="E224">
        <v>4</v>
      </c>
      <c r="F224">
        <v>75</v>
      </c>
      <c r="G224">
        <v>95</v>
      </c>
      <c r="H224">
        <v>67</v>
      </c>
      <c r="I224">
        <v>125</v>
      </c>
      <c r="J224">
        <v>95</v>
      </c>
      <c r="K224">
        <v>83</v>
      </c>
      <c r="L224">
        <f t="shared" si="42"/>
        <v>125</v>
      </c>
      <c r="M224">
        <f t="shared" si="43"/>
        <v>67</v>
      </c>
      <c r="N224" s="3">
        <f t="shared" si="44"/>
        <v>150.5</v>
      </c>
      <c r="O224" s="3">
        <f t="shared" si="45"/>
        <v>145.5</v>
      </c>
      <c r="P224" s="3">
        <f t="shared" si="46"/>
        <v>87.5</v>
      </c>
      <c r="Q224" s="3">
        <f t="shared" si="47"/>
        <v>13168.75</v>
      </c>
      <c r="R224" s="3">
        <f t="shared" si="48"/>
        <v>13168.75</v>
      </c>
      <c r="S224" s="3">
        <f t="shared" si="49"/>
        <v>17382.75</v>
      </c>
      <c r="T224" s="3">
        <v>405.327762106725</v>
      </c>
      <c r="U224" s="3">
        <f t="shared" si="50"/>
        <v>405.327762106725</v>
      </c>
      <c r="V224" s="4">
        <f t="shared" si="51"/>
        <v>58975.1893865285</v>
      </c>
      <c r="W224" s="6">
        <f>Q224/(constants!$B$1*constants!$B$2*(110/250)*AVERAGE(0.8,1)*1.5)</f>
        <v>2.01760658500353</v>
      </c>
      <c r="X224" s="7">
        <v>0.514899432062862</v>
      </c>
      <c r="Y224" s="3">
        <f t="shared" si="52"/>
        <v>368.47962548316</v>
      </c>
      <c r="Z224" s="5">
        <v>1.1</v>
      </c>
      <c r="AA224" s="5">
        <v>1</v>
      </c>
      <c r="AB224" s="3">
        <f t="shared" si="53"/>
        <v>405.327588031476</v>
      </c>
      <c r="AC224" t="str">
        <f t="shared" si="54"/>
        <v>https://wiki.52poke.com/wiki/鸭嘴炎兽</v>
      </c>
      <c r="AD224" s="2">
        <f t="shared" si="55"/>
        <v>3.030219239088e-8</v>
      </c>
      <c r="AE224" t="str">
        <f>IF(ISNUMBER(SEARCH(AE$1,$D224)),"T","")</f>
        <v/>
      </c>
      <c r="AF224" t="str">
        <f>IF(ISNUMBER(SEARCH(AF$1,$D224)),"T","")</f>
        <v>T</v>
      </c>
      <c r="AG224" t="str">
        <f>IF(ISNUMBER(SEARCH(AG$1,$D224)),"T","")</f>
        <v/>
      </c>
      <c r="AH224" t="str">
        <f>IF(ISNUMBER(SEARCH(AH$1,$D224)),"T","")</f>
        <v/>
      </c>
      <c r="AI224" t="str">
        <f>IF(ISNUMBER(SEARCH(AI$1,$D224)),"T","")</f>
        <v/>
      </c>
      <c r="AJ224" t="str">
        <f>IF(ISNUMBER(SEARCH(AJ$1,$D224)),"T","")</f>
        <v/>
      </c>
      <c r="AK224" t="str">
        <f>IF(ISNUMBER(SEARCH(AK$1,$D224)),"T","")</f>
        <v/>
      </c>
      <c r="AL224" t="str">
        <f>IF(ISNUMBER(SEARCH(AL$1,$D224)),"T","")</f>
        <v/>
      </c>
      <c r="AM224" t="str">
        <f>IF(ISNUMBER(SEARCH(AM$1,$D224)),"T","")</f>
        <v/>
      </c>
      <c r="AN224" t="str">
        <f>IF(ISNUMBER(SEARCH(AN$1,$D224)),"T","")</f>
        <v/>
      </c>
      <c r="AO224" t="str">
        <f>IF(ISNUMBER(SEARCH(AO$1,$D224)),"T","")</f>
        <v/>
      </c>
      <c r="AP224" t="str">
        <f>IF(ISNUMBER(SEARCH(AP$1,$D224)),"T","")</f>
        <v/>
      </c>
      <c r="AQ224" t="str">
        <f>IF(ISNUMBER(SEARCH(AQ$1,$D224)),"T","")</f>
        <v/>
      </c>
      <c r="AR224" t="str">
        <f>IF(ISNUMBER(SEARCH(AR$1,$D224)),"T","")</f>
        <v/>
      </c>
      <c r="AS224" t="str">
        <f>IF(ISNUMBER(SEARCH(AS$1,$D224)),"T","")</f>
        <v/>
      </c>
      <c r="AT224" t="str">
        <f>IF(ISNUMBER(SEARCH(AT$1,$D224)),"T","")</f>
        <v/>
      </c>
      <c r="AU224" t="str">
        <f>IF(ISNUMBER(SEARCH(AU$1,$D224)),"T","")</f>
        <v/>
      </c>
      <c r="AV224" t="str">
        <f>IF(ISNUMBER(SEARCH(AV$1,$D224)),"T","")</f>
        <v/>
      </c>
    </row>
    <row r="225" spans="1:48">
      <c r="A225">
        <v>766</v>
      </c>
      <c r="B225" t="s">
        <v>618</v>
      </c>
      <c r="C225" t="s">
        <v>619</v>
      </c>
      <c r="D225" t="s">
        <v>102</v>
      </c>
      <c r="E225">
        <v>7</v>
      </c>
      <c r="F225">
        <v>100</v>
      </c>
      <c r="G225">
        <v>120</v>
      </c>
      <c r="H225">
        <v>90</v>
      </c>
      <c r="I225">
        <v>40</v>
      </c>
      <c r="J225">
        <v>60</v>
      </c>
      <c r="K225">
        <v>80</v>
      </c>
      <c r="L225">
        <f t="shared" si="42"/>
        <v>120</v>
      </c>
      <c r="M225">
        <f t="shared" si="43"/>
        <v>60</v>
      </c>
      <c r="N225" s="3">
        <f t="shared" si="44"/>
        <v>175.5</v>
      </c>
      <c r="O225" s="3">
        <f t="shared" si="45"/>
        <v>140.5</v>
      </c>
      <c r="P225" s="3">
        <f t="shared" si="46"/>
        <v>80.5</v>
      </c>
      <c r="Q225" s="3">
        <f t="shared" si="47"/>
        <v>14127.75</v>
      </c>
      <c r="R225" s="3">
        <f t="shared" si="48"/>
        <v>19392.75</v>
      </c>
      <c r="S225" s="3">
        <f t="shared" si="49"/>
        <v>14127.75</v>
      </c>
      <c r="T225" s="3">
        <v>405.234722968339</v>
      </c>
      <c r="U225" s="3">
        <f t="shared" si="50"/>
        <v>405.234722968339</v>
      </c>
      <c r="V225" s="4">
        <f t="shared" si="51"/>
        <v>56935.4785770516</v>
      </c>
      <c r="W225" s="6">
        <f>Q225/(constants!$B$1*constants!$B$2*(110/250)*AVERAGE(0.8,1)*1.5)</f>
        <v>2.16453660607754</v>
      </c>
      <c r="X225" s="7">
        <v>0.457492139531294</v>
      </c>
      <c r="Y225" s="3">
        <f t="shared" si="52"/>
        <v>368.395038758041</v>
      </c>
      <c r="Z225" s="5">
        <v>1.1</v>
      </c>
      <c r="AA225" s="5">
        <v>1</v>
      </c>
      <c r="AB225" s="3">
        <f t="shared" si="53"/>
        <v>405.234542633845</v>
      </c>
      <c r="AC225" t="str">
        <f t="shared" si="54"/>
        <v>https://wiki.52poke.com/wiki/投掷猴</v>
      </c>
      <c r="AD225" s="2">
        <f t="shared" si="55"/>
        <v>3.25205296714224e-8</v>
      </c>
      <c r="AE225" t="str">
        <f>IF(ISNUMBER(SEARCH(AE$1,$D225)),"T","")</f>
        <v/>
      </c>
      <c r="AF225" t="str">
        <f>IF(ISNUMBER(SEARCH(AF$1,$D225)),"T","")</f>
        <v/>
      </c>
      <c r="AG225" t="str">
        <f>IF(ISNUMBER(SEARCH(AG$1,$D225)),"T","")</f>
        <v/>
      </c>
      <c r="AH225" t="str">
        <f>IF(ISNUMBER(SEARCH(AH$1,$D225)),"T","")</f>
        <v/>
      </c>
      <c r="AI225" t="str">
        <f>IF(ISNUMBER(SEARCH(AI$1,$D225)),"T","")</f>
        <v/>
      </c>
      <c r="AJ225" t="str">
        <f>IF(ISNUMBER(SEARCH(AJ$1,$D225)),"T","")</f>
        <v/>
      </c>
      <c r="AK225" t="str">
        <f>IF(ISNUMBER(SEARCH(AK$1,$D225)),"T","")</f>
        <v>T</v>
      </c>
      <c r="AL225" t="str">
        <f>IF(ISNUMBER(SEARCH(AL$1,$D225)),"T","")</f>
        <v/>
      </c>
      <c r="AM225" t="str">
        <f>IF(ISNUMBER(SEARCH(AM$1,$D225)),"T","")</f>
        <v/>
      </c>
      <c r="AN225" t="str">
        <f>IF(ISNUMBER(SEARCH(AN$1,$D225)),"T","")</f>
        <v/>
      </c>
      <c r="AO225" t="str">
        <f>IF(ISNUMBER(SEARCH(AO$1,$D225)),"T","")</f>
        <v/>
      </c>
      <c r="AP225" t="str">
        <f>IF(ISNUMBER(SEARCH(AP$1,$D225)),"T","")</f>
        <v/>
      </c>
      <c r="AQ225" t="str">
        <f>IF(ISNUMBER(SEARCH(AQ$1,$D225)),"T","")</f>
        <v/>
      </c>
      <c r="AR225" t="str">
        <f>IF(ISNUMBER(SEARCH(AR$1,$D225)),"T","")</f>
        <v/>
      </c>
      <c r="AS225" t="str">
        <f>IF(ISNUMBER(SEARCH(AS$1,$D225)),"T","")</f>
        <v/>
      </c>
      <c r="AT225" t="str">
        <f>IF(ISNUMBER(SEARCH(AT$1,$D225)),"T","")</f>
        <v/>
      </c>
      <c r="AU225" t="str">
        <f>IF(ISNUMBER(SEARCH(AU$1,$D225)),"T","")</f>
        <v/>
      </c>
      <c r="AV225" t="str">
        <f>IF(ISNUMBER(SEARCH(AV$1,$D225)),"T","")</f>
        <v/>
      </c>
    </row>
    <row r="226" spans="1:48">
      <c r="A226">
        <v>561</v>
      </c>
      <c r="B226" t="s">
        <v>620</v>
      </c>
      <c r="C226" t="s">
        <v>621</v>
      </c>
      <c r="D226" t="s">
        <v>133</v>
      </c>
      <c r="E226">
        <v>5</v>
      </c>
      <c r="F226">
        <v>72</v>
      </c>
      <c r="G226">
        <v>58</v>
      </c>
      <c r="H226">
        <v>80</v>
      </c>
      <c r="I226">
        <v>103</v>
      </c>
      <c r="J226">
        <v>80</v>
      </c>
      <c r="K226">
        <v>97</v>
      </c>
      <c r="L226">
        <f t="shared" si="42"/>
        <v>103</v>
      </c>
      <c r="M226">
        <f t="shared" si="43"/>
        <v>80</v>
      </c>
      <c r="N226" s="3">
        <f t="shared" si="44"/>
        <v>147.5</v>
      </c>
      <c r="O226" s="3">
        <f t="shared" si="45"/>
        <v>123.5</v>
      </c>
      <c r="P226" s="3">
        <f t="shared" si="46"/>
        <v>100.5</v>
      </c>
      <c r="Q226" s="3">
        <f t="shared" si="47"/>
        <v>14823.75</v>
      </c>
      <c r="R226" s="3">
        <f t="shared" si="48"/>
        <v>14823.75</v>
      </c>
      <c r="S226" s="3">
        <f t="shared" si="49"/>
        <v>14823.75</v>
      </c>
      <c r="T226" s="3">
        <v>405.19899726513</v>
      </c>
      <c r="U226" s="3">
        <f t="shared" si="50"/>
        <v>405.19899726513</v>
      </c>
      <c r="V226" s="4">
        <f t="shared" si="51"/>
        <v>50042.0761622436</v>
      </c>
      <c r="W226" s="6">
        <f>Q226/(constants!$B$1*constants!$B$2*(110/250)*AVERAGE(0.8,1)*1.5)</f>
        <v>2.27117194983928</v>
      </c>
      <c r="X226" s="7">
        <v>0.711520953666672</v>
      </c>
      <c r="Y226" s="3">
        <f t="shared" si="52"/>
        <v>368.362573582985</v>
      </c>
      <c r="Z226" s="5">
        <v>1.1</v>
      </c>
      <c r="AA226" s="5">
        <v>1</v>
      </c>
      <c r="AB226" s="3">
        <f t="shared" si="53"/>
        <v>405.198830941284</v>
      </c>
      <c r="AC226" t="str">
        <f t="shared" si="54"/>
        <v>https://wiki.52poke.com/wiki/象征鸟</v>
      </c>
      <c r="AD226" s="2">
        <f t="shared" si="55"/>
        <v>2.76636217774497e-8</v>
      </c>
      <c r="AE226" t="str">
        <f>IF(ISNUMBER(SEARCH(AE$1,$D226)),"T","")</f>
        <v/>
      </c>
      <c r="AF226" t="str">
        <f>IF(ISNUMBER(SEARCH(AF$1,$D226)),"T","")</f>
        <v/>
      </c>
      <c r="AG226" t="str">
        <f>IF(ISNUMBER(SEARCH(AG$1,$D226)),"T","")</f>
        <v/>
      </c>
      <c r="AH226" t="str">
        <f>IF(ISNUMBER(SEARCH(AH$1,$D226)),"T","")</f>
        <v/>
      </c>
      <c r="AI226" t="str">
        <f>IF(ISNUMBER(SEARCH(AI$1,$D226)),"T","")</f>
        <v/>
      </c>
      <c r="AJ226" t="str">
        <f>IF(ISNUMBER(SEARCH(AJ$1,$D226)),"T","")</f>
        <v/>
      </c>
      <c r="AK226" t="str">
        <f>IF(ISNUMBER(SEARCH(AK$1,$D226)),"T","")</f>
        <v/>
      </c>
      <c r="AL226" t="str">
        <f>IF(ISNUMBER(SEARCH(AL$1,$D226)),"T","")</f>
        <v/>
      </c>
      <c r="AM226" t="str">
        <f>IF(ISNUMBER(SEARCH(AM$1,$D226)),"T","")</f>
        <v/>
      </c>
      <c r="AN226" t="str">
        <f>IF(ISNUMBER(SEARCH(AN$1,$D226)),"T","")</f>
        <v>T</v>
      </c>
      <c r="AO226" t="str">
        <f>IF(ISNUMBER(SEARCH(AO$1,$D226)),"T","")</f>
        <v>T</v>
      </c>
      <c r="AP226" t="str">
        <f>IF(ISNUMBER(SEARCH(AP$1,$D226)),"T","")</f>
        <v/>
      </c>
      <c r="AQ226" t="str">
        <f>IF(ISNUMBER(SEARCH(AQ$1,$D226)),"T","")</f>
        <v/>
      </c>
      <c r="AR226" t="str">
        <f>IF(ISNUMBER(SEARCH(AR$1,$D226)),"T","")</f>
        <v/>
      </c>
      <c r="AS226" t="str">
        <f>IF(ISNUMBER(SEARCH(AS$1,$D226)),"T","")</f>
        <v/>
      </c>
      <c r="AT226" t="str">
        <f>IF(ISNUMBER(SEARCH(AT$1,$D226)),"T","")</f>
        <v/>
      </c>
      <c r="AU226" t="str">
        <f>IF(ISNUMBER(SEARCH(AU$1,$D226)),"T","")</f>
        <v/>
      </c>
      <c r="AV226" t="str">
        <f>IF(ISNUMBER(SEARCH(AV$1,$D226)),"T","")</f>
        <v/>
      </c>
    </row>
    <row r="227" spans="1:48">
      <c r="A227">
        <v>740</v>
      </c>
      <c r="B227" t="s">
        <v>622</v>
      </c>
      <c r="C227" t="s">
        <v>623</v>
      </c>
      <c r="D227" t="s">
        <v>624</v>
      </c>
      <c r="E227">
        <v>7</v>
      </c>
      <c r="F227">
        <v>97</v>
      </c>
      <c r="G227">
        <v>132</v>
      </c>
      <c r="H227">
        <v>77</v>
      </c>
      <c r="I227">
        <v>62</v>
      </c>
      <c r="J227">
        <v>67</v>
      </c>
      <c r="K227">
        <v>43</v>
      </c>
      <c r="L227">
        <f t="shared" si="42"/>
        <v>132</v>
      </c>
      <c r="M227">
        <f t="shared" si="43"/>
        <v>67</v>
      </c>
      <c r="N227" s="3">
        <f t="shared" si="44"/>
        <v>172.5</v>
      </c>
      <c r="O227" s="3">
        <f t="shared" si="45"/>
        <v>152.5</v>
      </c>
      <c r="P227" s="3">
        <f t="shared" si="46"/>
        <v>87.5</v>
      </c>
      <c r="Q227" s="3">
        <f t="shared" si="47"/>
        <v>15093.75</v>
      </c>
      <c r="R227" s="3">
        <f t="shared" si="48"/>
        <v>16818.75</v>
      </c>
      <c r="S227" s="3">
        <f t="shared" si="49"/>
        <v>15093.75</v>
      </c>
      <c r="T227" s="3">
        <v>404.922215556135</v>
      </c>
      <c r="U227" s="3">
        <f t="shared" si="50"/>
        <v>404.922215556135</v>
      </c>
      <c r="V227" s="4">
        <f t="shared" si="51"/>
        <v>61750.6378723106</v>
      </c>
      <c r="W227" s="6">
        <f>Q227/(constants!$B$1*constants!$B$2*(110/250)*AVERAGE(0.8,1)*1.5)</f>
        <v>2.3125391090572</v>
      </c>
      <c r="X227" s="7">
        <v>0.101302956133255</v>
      </c>
      <c r="Y227" s="3">
        <f t="shared" si="52"/>
        <v>368.110914941544</v>
      </c>
      <c r="Z227" s="5">
        <v>1.1</v>
      </c>
      <c r="AA227" s="5">
        <v>1</v>
      </c>
      <c r="AB227" s="3">
        <f t="shared" si="53"/>
        <v>404.922006435699</v>
      </c>
      <c r="AC227" t="str">
        <f t="shared" si="54"/>
        <v>https://wiki.52poke.com/wiki/好胜毛蟹</v>
      </c>
      <c r="AD227" s="2">
        <f t="shared" si="55"/>
        <v>4.37313568288746e-8</v>
      </c>
      <c r="AE227" t="str">
        <f>IF(ISNUMBER(SEARCH(AE$1,$D227)),"T","")</f>
        <v/>
      </c>
      <c r="AF227" t="str">
        <f>IF(ISNUMBER(SEARCH(AF$1,$D227)),"T","")</f>
        <v/>
      </c>
      <c r="AG227" t="str">
        <f>IF(ISNUMBER(SEARCH(AG$1,$D227)),"T","")</f>
        <v/>
      </c>
      <c r="AH227" t="str">
        <f>IF(ISNUMBER(SEARCH(AH$1,$D227)),"T","")</f>
        <v/>
      </c>
      <c r="AI227" t="str">
        <f>IF(ISNUMBER(SEARCH(AI$1,$D227)),"T","")</f>
        <v/>
      </c>
      <c r="AJ227" t="str">
        <f>IF(ISNUMBER(SEARCH(AJ$1,$D227)),"T","")</f>
        <v>T</v>
      </c>
      <c r="AK227" t="str">
        <f>IF(ISNUMBER(SEARCH(AK$1,$D227)),"T","")</f>
        <v>T</v>
      </c>
      <c r="AL227" t="str">
        <f>IF(ISNUMBER(SEARCH(AL$1,$D227)),"T","")</f>
        <v/>
      </c>
      <c r="AM227" t="str">
        <f>IF(ISNUMBER(SEARCH(AM$1,$D227)),"T","")</f>
        <v/>
      </c>
      <c r="AN227" t="str">
        <f>IF(ISNUMBER(SEARCH(AN$1,$D227)),"T","")</f>
        <v/>
      </c>
      <c r="AO227" t="str">
        <f>IF(ISNUMBER(SEARCH(AO$1,$D227)),"T","")</f>
        <v/>
      </c>
      <c r="AP227" t="str">
        <f>IF(ISNUMBER(SEARCH(AP$1,$D227)),"T","")</f>
        <v/>
      </c>
      <c r="AQ227" t="str">
        <f>IF(ISNUMBER(SEARCH(AQ$1,$D227)),"T","")</f>
        <v/>
      </c>
      <c r="AR227" t="str">
        <f>IF(ISNUMBER(SEARCH(AR$1,$D227)),"T","")</f>
        <v/>
      </c>
      <c r="AS227" t="str">
        <f>IF(ISNUMBER(SEARCH(AS$1,$D227)),"T","")</f>
        <v/>
      </c>
      <c r="AT227" t="str">
        <f>IF(ISNUMBER(SEARCH(AT$1,$D227)),"T","")</f>
        <v/>
      </c>
      <c r="AU227" t="str">
        <f>IF(ISNUMBER(SEARCH(AU$1,$D227)),"T","")</f>
        <v/>
      </c>
      <c r="AV227" t="str">
        <f>IF(ISNUMBER(SEARCH(AV$1,$D227)),"T","")</f>
        <v/>
      </c>
    </row>
    <row r="228" spans="1:48">
      <c r="A228">
        <v>62</v>
      </c>
      <c r="B228" t="s">
        <v>625</v>
      </c>
      <c r="C228" t="s">
        <v>626</v>
      </c>
      <c r="D228" t="s">
        <v>145</v>
      </c>
      <c r="E228">
        <v>1</v>
      </c>
      <c r="F228">
        <v>90</v>
      </c>
      <c r="G228">
        <v>95</v>
      </c>
      <c r="H228">
        <v>95</v>
      </c>
      <c r="I228">
        <v>70</v>
      </c>
      <c r="J228">
        <v>90</v>
      </c>
      <c r="K228">
        <v>70</v>
      </c>
      <c r="L228">
        <f t="shared" si="42"/>
        <v>95</v>
      </c>
      <c r="M228">
        <f t="shared" si="43"/>
        <v>90</v>
      </c>
      <c r="N228" s="3">
        <f t="shared" si="44"/>
        <v>165.5</v>
      </c>
      <c r="O228" s="3">
        <f t="shared" si="45"/>
        <v>115.5</v>
      </c>
      <c r="P228" s="3">
        <f t="shared" si="46"/>
        <v>110.5</v>
      </c>
      <c r="Q228" s="3">
        <f t="shared" si="47"/>
        <v>18287.75</v>
      </c>
      <c r="R228" s="3">
        <f t="shared" si="48"/>
        <v>19115.25</v>
      </c>
      <c r="S228" s="3">
        <f t="shared" si="49"/>
        <v>18287.75</v>
      </c>
      <c r="T228" s="3">
        <v>404.739176092025</v>
      </c>
      <c r="U228" s="3">
        <f t="shared" si="50"/>
        <v>404.739176092025</v>
      </c>
      <c r="V228" s="4">
        <f t="shared" si="51"/>
        <v>46747.3748386289</v>
      </c>
      <c r="W228" s="6">
        <f>Q228/(constants!$B$1*constants!$B$2*(110/250)*AVERAGE(0.8,1)*1.5)</f>
        <v>2.80189728143508</v>
      </c>
      <c r="X228" s="7">
        <v>0.383769654365423</v>
      </c>
      <c r="Y228" s="3">
        <f t="shared" si="52"/>
        <v>367.944531084959</v>
      </c>
      <c r="Z228" s="5">
        <v>1.1</v>
      </c>
      <c r="AA228" s="5">
        <v>1</v>
      </c>
      <c r="AB228" s="3">
        <f t="shared" si="53"/>
        <v>404.738984193454</v>
      </c>
      <c r="AC228" t="str">
        <f t="shared" si="54"/>
        <v>https://wiki.52poke.com/wiki/蚊香泳士</v>
      </c>
      <c r="AD228" s="2">
        <f t="shared" si="55"/>
        <v>3.68250613622673e-8</v>
      </c>
      <c r="AE228" t="str">
        <f>IF(ISNUMBER(SEARCH(AE$1,$D228)),"T","")</f>
        <v/>
      </c>
      <c r="AF228" t="str">
        <f>IF(ISNUMBER(SEARCH(AF$1,$D228)),"T","")</f>
        <v/>
      </c>
      <c r="AG228" t="str">
        <f>IF(ISNUMBER(SEARCH(AG$1,$D228)),"T","")</f>
        <v>T</v>
      </c>
      <c r="AH228" t="str">
        <f>IF(ISNUMBER(SEARCH(AH$1,$D228)),"T","")</f>
        <v/>
      </c>
      <c r="AI228" t="str">
        <f>IF(ISNUMBER(SEARCH(AI$1,$D228)),"T","")</f>
        <v/>
      </c>
      <c r="AJ228" t="str">
        <f>IF(ISNUMBER(SEARCH(AJ$1,$D228)),"T","")</f>
        <v/>
      </c>
      <c r="AK228" t="str">
        <f>IF(ISNUMBER(SEARCH(AK$1,$D228)),"T","")</f>
        <v>T</v>
      </c>
      <c r="AL228" t="str">
        <f>IF(ISNUMBER(SEARCH(AL$1,$D228)),"T","")</f>
        <v/>
      </c>
      <c r="AM228" t="str">
        <f>IF(ISNUMBER(SEARCH(AM$1,$D228)),"T","")</f>
        <v/>
      </c>
      <c r="AN228" t="str">
        <f>IF(ISNUMBER(SEARCH(AN$1,$D228)),"T","")</f>
        <v/>
      </c>
      <c r="AO228" t="str">
        <f>IF(ISNUMBER(SEARCH(AO$1,$D228)),"T","")</f>
        <v/>
      </c>
      <c r="AP228" t="str">
        <f>IF(ISNUMBER(SEARCH(AP$1,$D228)),"T","")</f>
        <v/>
      </c>
      <c r="AQ228" t="str">
        <f>IF(ISNUMBER(SEARCH(AQ$1,$D228)),"T","")</f>
        <v/>
      </c>
      <c r="AR228" t="str">
        <f>IF(ISNUMBER(SEARCH(AR$1,$D228)),"T","")</f>
        <v/>
      </c>
      <c r="AS228" t="str">
        <f>IF(ISNUMBER(SEARCH(AS$1,$D228)),"T","")</f>
        <v/>
      </c>
      <c r="AT228" t="str">
        <f>IF(ISNUMBER(SEARCH(AT$1,$D228)),"T","")</f>
        <v/>
      </c>
      <c r="AU228" t="str">
        <f>IF(ISNUMBER(SEARCH(AU$1,$D228)),"T","")</f>
        <v/>
      </c>
      <c r="AV228" t="str">
        <f>IF(ISNUMBER(SEARCH(AV$1,$D228)),"T","")</f>
        <v/>
      </c>
    </row>
    <row r="229" spans="1:48">
      <c r="A229">
        <v>584</v>
      </c>
      <c r="B229" t="s">
        <v>627</v>
      </c>
      <c r="C229" t="s">
        <v>628</v>
      </c>
      <c r="D229" t="s">
        <v>124</v>
      </c>
      <c r="E229">
        <v>5</v>
      </c>
      <c r="F229">
        <v>71</v>
      </c>
      <c r="G229">
        <v>95</v>
      </c>
      <c r="H229">
        <v>85</v>
      </c>
      <c r="I229">
        <v>110</v>
      </c>
      <c r="J229">
        <v>95</v>
      </c>
      <c r="K229">
        <v>79</v>
      </c>
      <c r="L229">
        <f t="shared" si="42"/>
        <v>110</v>
      </c>
      <c r="M229">
        <f t="shared" si="43"/>
        <v>85</v>
      </c>
      <c r="N229" s="3">
        <f t="shared" si="44"/>
        <v>146.5</v>
      </c>
      <c r="O229" s="3">
        <f t="shared" si="45"/>
        <v>130.5</v>
      </c>
      <c r="P229" s="3">
        <f t="shared" si="46"/>
        <v>105.5</v>
      </c>
      <c r="Q229" s="3">
        <f t="shared" si="47"/>
        <v>15455.75</v>
      </c>
      <c r="R229" s="3">
        <f t="shared" si="48"/>
        <v>15455.75</v>
      </c>
      <c r="S229" s="3">
        <f t="shared" si="49"/>
        <v>16920.75</v>
      </c>
      <c r="T229" s="3">
        <v>404.451359858154</v>
      </c>
      <c r="U229" s="3">
        <f t="shared" si="50"/>
        <v>404.451359858154</v>
      </c>
      <c r="V229" s="4">
        <f t="shared" si="51"/>
        <v>52780.9024614891</v>
      </c>
      <c r="W229" s="6">
        <f>Q229/(constants!$B$1*constants!$B$2*(110/250)*AVERAGE(0.8,1)*1.5)</f>
        <v>2.36800174474937</v>
      </c>
      <c r="X229" s="7">
        <v>0.449491648591082</v>
      </c>
      <c r="Y229" s="3">
        <f t="shared" si="52"/>
        <v>367.682887830929</v>
      </c>
      <c r="Z229" s="5">
        <v>1.1</v>
      </c>
      <c r="AA229" s="5">
        <v>1</v>
      </c>
      <c r="AB229" s="3">
        <f t="shared" si="53"/>
        <v>404.451176614022</v>
      </c>
      <c r="AC229" t="str">
        <f t="shared" si="54"/>
        <v>https://wiki.52poke.com/wiki/双倍多多冰</v>
      </c>
      <c r="AD229" s="2">
        <f t="shared" si="55"/>
        <v>3.35784119188597e-8</v>
      </c>
      <c r="AE229" t="str">
        <f>IF(ISNUMBER(SEARCH(AE$1,$D229)),"T","")</f>
        <v/>
      </c>
      <c r="AF229" t="str">
        <f>IF(ISNUMBER(SEARCH(AF$1,$D229)),"T","")</f>
        <v/>
      </c>
      <c r="AG229" t="str">
        <f>IF(ISNUMBER(SEARCH(AG$1,$D229)),"T","")</f>
        <v/>
      </c>
      <c r="AH229" t="str">
        <f>IF(ISNUMBER(SEARCH(AH$1,$D229)),"T","")</f>
        <v/>
      </c>
      <c r="AI229" t="str">
        <f>IF(ISNUMBER(SEARCH(AI$1,$D229)),"T","")</f>
        <v/>
      </c>
      <c r="AJ229" t="str">
        <f>IF(ISNUMBER(SEARCH(AJ$1,$D229)),"T","")</f>
        <v>T</v>
      </c>
      <c r="AK229" t="str">
        <f>IF(ISNUMBER(SEARCH(AK$1,$D229)),"T","")</f>
        <v/>
      </c>
      <c r="AL229" t="str">
        <f>IF(ISNUMBER(SEARCH(AL$1,$D229)),"T","")</f>
        <v/>
      </c>
      <c r="AM229" t="str">
        <f>IF(ISNUMBER(SEARCH(AM$1,$D229)),"T","")</f>
        <v/>
      </c>
      <c r="AN229" t="str">
        <f>IF(ISNUMBER(SEARCH(AN$1,$D229)),"T","")</f>
        <v/>
      </c>
      <c r="AO229" t="str">
        <f>IF(ISNUMBER(SEARCH(AO$1,$D229)),"T","")</f>
        <v/>
      </c>
      <c r="AP229" t="str">
        <f>IF(ISNUMBER(SEARCH(AP$1,$D229)),"T","")</f>
        <v/>
      </c>
      <c r="AQ229" t="str">
        <f>IF(ISNUMBER(SEARCH(AQ$1,$D229)),"T","")</f>
        <v/>
      </c>
      <c r="AR229" t="str">
        <f>IF(ISNUMBER(SEARCH(AR$1,$D229)),"T","")</f>
        <v/>
      </c>
      <c r="AS229" t="str">
        <f>IF(ISNUMBER(SEARCH(AS$1,$D229)),"T","")</f>
        <v/>
      </c>
      <c r="AT229" t="str">
        <f>IF(ISNUMBER(SEARCH(AT$1,$D229)),"T","")</f>
        <v/>
      </c>
      <c r="AU229" t="str">
        <f>IF(ISNUMBER(SEARCH(AU$1,$D229)),"T","")</f>
        <v/>
      </c>
      <c r="AV229" t="str">
        <f>IF(ISNUMBER(SEARCH(AV$1,$D229)),"T","")</f>
        <v/>
      </c>
    </row>
    <row r="230" spans="1:48">
      <c r="A230">
        <v>1013</v>
      </c>
      <c r="B230" t="s">
        <v>629</v>
      </c>
      <c r="C230" t="s">
        <v>630</v>
      </c>
      <c r="D230" t="s">
        <v>631</v>
      </c>
      <c r="E230">
        <v>9</v>
      </c>
      <c r="F230">
        <v>71</v>
      </c>
      <c r="G230">
        <v>60</v>
      </c>
      <c r="H230">
        <v>106</v>
      </c>
      <c r="I230">
        <v>121</v>
      </c>
      <c r="J230">
        <v>80</v>
      </c>
      <c r="K230">
        <v>70</v>
      </c>
      <c r="L230">
        <f t="shared" si="42"/>
        <v>121</v>
      </c>
      <c r="M230">
        <f t="shared" si="43"/>
        <v>80</v>
      </c>
      <c r="N230" s="3">
        <f t="shared" si="44"/>
        <v>146.5</v>
      </c>
      <c r="O230" s="3">
        <f t="shared" si="45"/>
        <v>141.5</v>
      </c>
      <c r="P230" s="3">
        <f t="shared" si="46"/>
        <v>100.5</v>
      </c>
      <c r="Q230" s="3">
        <f t="shared" si="47"/>
        <v>14723.25</v>
      </c>
      <c r="R230" s="3">
        <f t="shared" si="48"/>
        <v>18532.25</v>
      </c>
      <c r="S230" s="3">
        <f t="shared" si="49"/>
        <v>14723.25</v>
      </c>
      <c r="T230" s="3">
        <v>404.326861374115</v>
      </c>
      <c r="U230" s="3">
        <f t="shared" si="50"/>
        <v>404.326861374115</v>
      </c>
      <c r="V230" s="4">
        <f t="shared" si="51"/>
        <v>57212.2508844373</v>
      </c>
      <c r="W230" s="6">
        <f>Q230/(constants!$B$1*constants!$B$2*(110/250)*AVERAGE(0.8,1)*1.5)</f>
        <v>2.25577417390817</v>
      </c>
      <c r="X230" s="7">
        <v>0.341891563969797</v>
      </c>
      <c r="Y230" s="3">
        <f t="shared" si="52"/>
        <v>367.569701909732</v>
      </c>
      <c r="Z230" s="5">
        <v>1.1</v>
      </c>
      <c r="AA230" s="5">
        <v>1</v>
      </c>
      <c r="AB230" s="3">
        <f t="shared" si="53"/>
        <v>404.326672100705</v>
      </c>
      <c r="AC230" t="str">
        <f t="shared" si="54"/>
        <v>https://wiki.52poke.com/wiki/来悲粗茶</v>
      </c>
      <c r="AD230" s="2">
        <f t="shared" si="55"/>
        <v>3.5824423604329e-8</v>
      </c>
      <c r="AE230" t="str">
        <f>IF(ISNUMBER(SEARCH(AE$1,$D230)),"T","")</f>
        <v/>
      </c>
      <c r="AF230" t="str">
        <f>IF(ISNUMBER(SEARCH(AF$1,$D230)),"T","")</f>
        <v/>
      </c>
      <c r="AG230" t="str">
        <f>IF(ISNUMBER(SEARCH(AG$1,$D230)),"T","")</f>
        <v/>
      </c>
      <c r="AH230" t="str">
        <f>IF(ISNUMBER(SEARCH(AH$1,$D230)),"T","")</f>
        <v>T</v>
      </c>
      <c r="AI230" t="str">
        <f>IF(ISNUMBER(SEARCH(AI$1,$D230)),"T","")</f>
        <v/>
      </c>
      <c r="AJ230" t="str">
        <f>IF(ISNUMBER(SEARCH(AJ$1,$D230)),"T","")</f>
        <v/>
      </c>
      <c r="AK230" t="str">
        <f>IF(ISNUMBER(SEARCH(AK$1,$D230)),"T","")</f>
        <v/>
      </c>
      <c r="AL230" t="str">
        <f>IF(ISNUMBER(SEARCH(AL$1,$D230)),"T","")</f>
        <v/>
      </c>
      <c r="AM230" t="str">
        <f>IF(ISNUMBER(SEARCH(AM$1,$D230)),"T","")</f>
        <v/>
      </c>
      <c r="AN230" t="str">
        <f>IF(ISNUMBER(SEARCH(AN$1,$D230)),"T","")</f>
        <v/>
      </c>
      <c r="AO230" t="str">
        <f>IF(ISNUMBER(SEARCH(AO$1,$D230)),"T","")</f>
        <v/>
      </c>
      <c r="AP230" t="str">
        <f>IF(ISNUMBER(SEARCH(AP$1,$D230)),"T","")</f>
        <v/>
      </c>
      <c r="AQ230" t="str">
        <f>IF(ISNUMBER(SEARCH(AQ$1,$D230)),"T","")</f>
        <v/>
      </c>
      <c r="AR230" t="str">
        <f>IF(ISNUMBER(SEARCH(AR$1,$D230)),"T","")</f>
        <v>T</v>
      </c>
      <c r="AS230" t="str">
        <f>IF(ISNUMBER(SEARCH(AS$1,$D230)),"T","")</f>
        <v/>
      </c>
      <c r="AT230" t="str">
        <f>IF(ISNUMBER(SEARCH(AT$1,$D230)),"T","")</f>
        <v/>
      </c>
      <c r="AU230" t="str">
        <f>IF(ISNUMBER(SEARCH(AU$1,$D230)),"T","")</f>
        <v/>
      </c>
      <c r="AV230" t="str">
        <f>IF(ISNUMBER(SEARCH(AV$1,$D230)),"T","")</f>
        <v/>
      </c>
    </row>
    <row r="231" spans="1:48">
      <c r="A231">
        <v>464</v>
      </c>
      <c r="B231" t="s">
        <v>632</v>
      </c>
      <c r="C231" t="s">
        <v>633</v>
      </c>
      <c r="D231" t="s">
        <v>634</v>
      </c>
      <c r="E231">
        <v>4</v>
      </c>
      <c r="F231">
        <v>115</v>
      </c>
      <c r="G231">
        <v>140</v>
      </c>
      <c r="H231">
        <v>130</v>
      </c>
      <c r="I231">
        <v>55</v>
      </c>
      <c r="J231">
        <v>55</v>
      </c>
      <c r="K231">
        <v>40</v>
      </c>
      <c r="L231">
        <f t="shared" si="42"/>
        <v>140</v>
      </c>
      <c r="M231">
        <f t="shared" si="43"/>
        <v>55</v>
      </c>
      <c r="N231" s="3">
        <f t="shared" si="44"/>
        <v>190.5</v>
      </c>
      <c r="O231" s="3">
        <f t="shared" si="45"/>
        <v>160.5</v>
      </c>
      <c r="P231" s="3">
        <f t="shared" si="46"/>
        <v>75.5</v>
      </c>
      <c r="Q231" s="3">
        <f t="shared" si="47"/>
        <v>14382.75</v>
      </c>
      <c r="R231" s="3">
        <f t="shared" si="48"/>
        <v>28670.25</v>
      </c>
      <c r="S231" s="3">
        <f t="shared" si="49"/>
        <v>14382.75</v>
      </c>
      <c r="T231" s="3">
        <v>404.174298734943</v>
      </c>
      <c r="U231" s="3">
        <f t="shared" si="50"/>
        <v>404.174298734943</v>
      </c>
      <c r="V231" s="4">
        <f t="shared" si="51"/>
        <v>64869.9749469584</v>
      </c>
      <c r="W231" s="6">
        <f>Q231/(constants!$B$1*constants!$B$2*(110/250)*AVERAGE(0.8,1)*1.5)</f>
        <v>2.20360558978335</v>
      </c>
      <c r="X231" s="7">
        <v>0.0856840676041117</v>
      </c>
      <c r="Y231" s="3">
        <f t="shared" si="52"/>
        <v>367.430990010688</v>
      </c>
      <c r="Z231" s="5">
        <v>1.1</v>
      </c>
      <c r="AA231" s="5">
        <v>1</v>
      </c>
      <c r="AB231" s="3">
        <f t="shared" si="53"/>
        <v>404.174089011756</v>
      </c>
      <c r="AC231" t="str">
        <f t="shared" si="54"/>
        <v>https://wiki.52poke.com/wiki/超甲狂犀</v>
      </c>
      <c r="AD231" s="2">
        <f t="shared" si="55"/>
        <v>4.39838149858569e-8</v>
      </c>
      <c r="AE231" t="str">
        <f>IF(ISNUMBER(SEARCH(AE$1,$D231)),"T","")</f>
        <v/>
      </c>
      <c r="AF231" t="str">
        <f>IF(ISNUMBER(SEARCH(AF$1,$D231)),"T","")</f>
        <v/>
      </c>
      <c r="AG231" t="str">
        <f>IF(ISNUMBER(SEARCH(AG$1,$D231)),"T","")</f>
        <v/>
      </c>
      <c r="AH231" t="str">
        <f>IF(ISNUMBER(SEARCH(AH$1,$D231)),"T","")</f>
        <v/>
      </c>
      <c r="AI231" t="str">
        <f>IF(ISNUMBER(SEARCH(AI$1,$D231)),"T","")</f>
        <v/>
      </c>
      <c r="AJ231" t="str">
        <f>IF(ISNUMBER(SEARCH(AJ$1,$D231)),"T","")</f>
        <v/>
      </c>
      <c r="AK231" t="str">
        <f>IF(ISNUMBER(SEARCH(AK$1,$D231)),"T","")</f>
        <v/>
      </c>
      <c r="AL231" t="str">
        <f>IF(ISNUMBER(SEARCH(AL$1,$D231)),"T","")</f>
        <v/>
      </c>
      <c r="AM231" t="str">
        <f>IF(ISNUMBER(SEARCH(AM$1,$D231)),"T","")</f>
        <v>T</v>
      </c>
      <c r="AN231" t="str">
        <f>IF(ISNUMBER(SEARCH(AN$1,$D231)),"T","")</f>
        <v/>
      </c>
      <c r="AO231" t="str">
        <f>IF(ISNUMBER(SEARCH(AO$1,$D231)),"T","")</f>
        <v/>
      </c>
      <c r="AP231" t="str">
        <f>IF(ISNUMBER(SEARCH(AP$1,$D231)),"T","")</f>
        <v/>
      </c>
      <c r="AQ231" t="str">
        <f>IF(ISNUMBER(SEARCH(AQ$1,$D231)),"T","")</f>
        <v>T</v>
      </c>
      <c r="AR231" t="str">
        <f>IF(ISNUMBER(SEARCH(AR$1,$D231)),"T","")</f>
        <v/>
      </c>
      <c r="AS231" t="str">
        <f>IF(ISNUMBER(SEARCH(AS$1,$D231)),"T","")</f>
        <v/>
      </c>
      <c r="AT231" t="str">
        <f>IF(ISNUMBER(SEARCH(AT$1,$D231)),"T","")</f>
        <v/>
      </c>
      <c r="AU231" t="str">
        <f>IF(ISNUMBER(SEARCH(AU$1,$D231)),"T","")</f>
        <v/>
      </c>
      <c r="AV231" t="str">
        <f>IF(ISNUMBER(SEARCH(AV$1,$D231)),"T","")</f>
        <v/>
      </c>
    </row>
    <row r="232" spans="1:48">
      <c r="A232">
        <v>1016</v>
      </c>
      <c r="B232" t="s">
        <v>635</v>
      </c>
      <c r="C232" t="s">
        <v>636</v>
      </c>
      <c r="D232" t="s">
        <v>637</v>
      </c>
      <c r="E232">
        <v>9</v>
      </c>
      <c r="F232">
        <v>88</v>
      </c>
      <c r="G232">
        <v>91</v>
      </c>
      <c r="H232">
        <v>82</v>
      </c>
      <c r="I232">
        <v>70</v>
      </c>
      <c r="J232">
        <v>125</v>
      </c>
      <c r="K232">
        <v>99</v>
      </c>
      <c r="L232">
        <f t="shared" si="42"/>
        <v>91</v>
      </c>
      <c r="M232">
        <f t="shared" si="43"/>
        <v>82</v>
      </c>
      <c r="N232" s="3">
        <f t="shared" si="44"/>
        <v>163.5</v>
      </c>
      <c r="O232" s="3">
        <f t="shared" si="45"/>
        <v>111.5</v>
      </c>
      <c r="P232" s="3">
        <f t="shared" si="46"/>
        <v>102.5</v>
      </c>
      <c r="Q232" s="3">
        <f t="shared" si="47"/>
        <v>16758.75</v>
      </c>
      <c r="R232" s="3">
        <f t="shared" si="48"/>
        <v>16758.75</v>
      </c>
      <c r="S232" s="3">
        <f t="shared" si="49"/>
        <v>23789.25</v>
      </c>
      <c r="T232" s="3">
        <v>403.395701646595</v>
      </c>
      <c r="U232" s="3">
        <f t="shared" si="50"/>
        <v>403.395701646595</v>
      </c>
      <c r="V232" s="4">
        <f t="shared" si="51"/>
        <v>44978.6207335953</v>
      </c>
      <c r="W232" s="6">
        <f>Q232/(constants!$B$1*constants!$B$2*(110/250)*AVERAGE(0.8,1)*1.5)</f>
        <v>2.56763659090103</v>
      </c>
      <c r="X232" s="7">
        <v>0.721360815396979</v>
      </c>
      <c r="Y232" s="3">
        <f t="shared" si="52"/>
        <v>366.723210802227</v>
      </c>
      <c r="Z232" s="5">
        <v>1.1</v>
      </c>
      <c r="AA232" s="5">
        <v>1</v>
      </c>
      <c r="AB232" s="3">
        <f t="shared" si="53"/>
        <v>403.39553188245</v>
      </c>
      <c r="AC232" t="str">
        <f t="shared" si="54"/>
        <v>https://wiki.52poke.com/wiki/吉雉鸡</v>
      </c>
      <c r="AD232" s="2">
        <f t="shared" si="55"/>
        <v>2.88198648405148e-8</v>
      </c>
      <c r="AE232" t="str">
        <f>IF(ISNUMBER(SEARCH(AE$1,$D232)),"T","")</f>
        <v/>
      </c>
      <c r="AF232" t="str">
        <f>IF(ISNUMBER(SEARCH(AF$1,$D232)),"T","")</f>
        <v/>
      </c>
      <c r="AG232" t="str">
        <f>IF(ISNUMBER(SEARCH(AG$1,$D232)),"T","")</f>
        <v/>
      </c>
      <c r="AH232" t="str">
        <f>IF(ISNUMBER(SEARCH(AH$1,$D232)),"T","")</f>
        <v/>
      </c>
      <c r="AI232" t="str">
        <f>IF(ISNUMBER(SEARCH(AI$1,$D232)),"T","")</f>
        <v/>
      </c>
      <c r="AJ232" t="str">
        <f>IF(ISNUMBER(SEARCH(AJ$1,$D232)),"T","")</f>
        <v/>
      </c>
      <c r="AK232" t="str">
        <f>IF(ISNUMBER(SEARCH(AK$1,$D232)),"T","")</f>
        <v/>
      </c>
      <c r="AL232" t="str">
        <f>IF(ISNUMBER(SEARCH(AL$1,$D232)),"T","")</f>
        <v>T</v>
      </c>
      <c r="AM232" t="str">
        <f>IF(ISNUMBER(SEARCH(AM$1,$D232)),"T","")</f>
        <v/>
      </c>
      <c r="AN232" t="str">
        <f>IF(ISNUMBER(SEARCH(AN$1,$D232)),"T","")</f>
        <v/>
      </c>
      <c r="AO232" t="str">
        <f>IF(ISNUMBER(SEARCH(AO$1,$D232)),"T","")</f>
        <v/>
      </c>
      <c r="AP232" t="str">
        <f>IF(ISNUMBER(SEARCH(AP$1,$D232)),"T","")</f>
        <v/>
      </c>
      <c r="AQ232" t="str">
        <f>IF(ISNUMBER(SEARCH(AQ$1,$D232)),"T","")</f>
        <v/>
      </c>
      <c r="AR232" t="str">
        <f>IF(ISNUMBER(SEARCH(AR$1,$D232)),"T","")</f>
        <v/>
      </c>
      <c r="AS232" t="str">
        <f>IF(ISNUMBER(SEARCH(AS$1,$D232)),"T","")</f>
        <v/>
      </c>
      <c r="AT232" t="str">
        <f>IF(ISNUMBER(SEARCH(AT$1,$D232)),"T","")</f>
        <v/>
      </c>
      <c r="AU232" t="str">
        <f>IF(ISNUMBER(SEARCH(AU$1,$D232)),"T","")</f>
        <v/>
      </c>
      <c r="AV232" t="str">
        <f>IF(ISNUMBER(SEARCH(AV$1,$D232)),"T","")</f>
        <v>T</v>
      </c>
    </row>
    <row r="233" spans="1:48">
      <c r="A233">
        <v>542</v>
      </c>
      <c r="B233" t="s">
        <v>638</v>
      </c>
      <c r="C233" t="s">
        <v>639</v>
      </c>
      <c r="D233" t="s">
        <v>640</v>
      </c>
      <c r="E233">
        <v>5</v>
      </c>
      <c r="F233">
        <v>75</v>
      </c>
      <c r="G233">
        <v>103</v>
      </c>
      <c r="H233">
        <v>80</v>
      </c>
      <c r="I233">
        <v>70</v>
      </c>
      <c r="J233">
        <v>80</v>
      </c>
      <c r="K233">
        <v>92</v>
      </c>
      <c r="L233">
        <f t="shared" si="42"/>
        <v>103</v>
      </c>
      <c r="M233">
        <f t="shared" si="43"/>
        <v>80</v>
      </c>
      <c r="N233" s="3">
        <f t="shared" si="44"/>
        <v>150.5</v>
      </c>
      <c r="O233" s="3">
        <f t="shared" si="45"/>
        <v>123.5</v>
      </c>
      <c r="P233" s="3">
        <f t="shared" si="46"/>
        <v>100.5</v>
      </c>
      <c r="Q233" s="3">
        <f t="shared" si="47"/>
        <v>15125.25</v>
      </c>
      <c r="R233" s="3">
        <f t="shared" si="48"/>
        <v>15125.25</v>
      </c>
      <c r="S233" s="3">
        <f t="shared" si="49"/>
        <v>15125.25</v>
      </c>
      <c r="T233" s="3">
        <v>402.996625687585</v>
      </c>
      <c r="U233" s="3">
        <f t="shared" si="50"/>
        <v>402.996625687585</v>
      </c>
      <c r="V233" s="4">
        <f t="shared" si="51"/>
        <v>49770.0832724167</v>
      </c>
      <c r="W233" s="6">
        <f>Q233/(constants!$B$1*constants!$B$2*(110/250)*AVERAGE(0.8,1)*1.5)</f>
        <v>2.31736527763262</v>
      </c>
      <c r="X233" s="7">
        <v>0.649115811663518</v>
      </c>
      <c r="Y233" s="3">
        <f t="shared" si="52"/>
        <v>366.360414528073</v>
      </c>
      <c r="Z233" s="5">
        <v>1.1</v>
      </c>
      <c r="AA233" s="5">
        <v>1</v>
      </c>
      <c r="AB233" s="3">
        <f t="shared" si="53"/>
        <v>402.996455980881</v>
      </c>
      <c r="AC233" t="str">
        <f t="shared" si="54"/>
        <v>https://wiki.52poke.com/wiki/保姆虫</v>
      </c>
      <c r="AD233" s="2">
        <f t="shared" si="55"/>
        <v>2.88003654259029e-8</v>
      </c>
      <c r="AE233" t="str">
        <f>IF(ISNUMBER(SEARCH(AE$1,$D233)),"T","")</f>
        <v/>
      </c>
      <c r="AF233" t="str">
        <f>IF(ISNUMBER(SEARCH(AF$1,$D233)),"T","")</f>
        <v/>
      </c>
      <c r="AG233" t="str">
        <f>IF(ISNUMBER(SEARCH(AG$1,$D233)),"T","")</f>
        <v/>
      </c>
      <c r="AH233" t="str">
        <f>IF(ISNUMBER(SEARCH(AH$1,$D233)),"T","")</f>
        <v>T</v>
      </c>
      <c r="AI233" t="str">
        <f>IF(ISNUMBER(SEARCH(AI$1,$D233)),"T","")</f>
        <v/>
      </c>
      <c r="AJ233" t="str">
        <f>IF(ISNUMBER(SEARCH(AJ$1,$D233)),"T","")</f>
        <v/>
      </c>
      <c r="AK233" t="str">
        <f>IF(ISNUMBER(SEARCH(AK$1,$D233)),"T","")</f>
        <v/>
      </c>
      <c r="AL233" t="str">
        <f>IF(ISNUMBER(SEARCH(AL$1,$D233)),"T","")</f>
        <v/>
      </c>
      <c r="AM233" t="str">
        <f>IF(ISNUMBER(SEARCH(AM$1,$D233)),"T","")</f>
        <v/>
      </c>
      <c r="AN233" t="str">
        <f>IF(ISNUMBER(SEARCH(AN$1,$D233)),"T","")</f>
        <v/>
      </c>
      <c r="AO233" t="str">
        <f>IF(ISNUMBER(SEARCH(AO$1,$D233)),"T","")</f>
        <v/>
      </c>
      <c r="AP233" t="str">
        <f>IF(ISNUMBER(SEARCH(AP$1,$D233)),"T","")</f>
        <v>T</v>
      </c>
      <c r="AQ233" t="str">
        <f>IF(ISNUMBER(SEARCH(AQ$1,$D233)),"T","")</f>
        <v/>
      </c>
      <c r="AR233" t="str">
        <f>IF(ISNUMBER(SEARCH(AR$1,$D233)),"T","")</f>
        <v/>
      </c>
      <c r="AS233" t="str">
        <f>IF(ISNUMBER(SEARCH(AS$1,$D233)),"T","")</f>
        <v/>
      </c>
      <c r="AT233" t="str">
        <f>IF(ISNUMBER(SEARCH(AT$1,$D233)),"T","")</f>
        <v/>
      </c>
      <c r="AU233" t="str">
        <f>IF(ISNUMBER(SEARCH(AU$1,$D233)),"T","")</f>
        <v/>
      </c>
      <c r="AV233" t="str">
        <f>IF(ISNUMBER(SEARCH(AV$1,$D233)),"T","")</f>
        <v/>
      </c>
    </row>
    <row r="234" spans="1:48">
      <c r="A234">
        <v>377</v>
      </c>
      <c r="B234" t="s">
        <v>641</v>
      </c>
      <c r="C234" t="s">
        <v>642</v>
      </c>
      <c r="D234" t="s">
        <v>513</v>
      </c>
      <c r="E234">
        <v>3</v>
      </c>
      <c r="F234">
        <v>80</v>
      </c>
      <c r="G234">
        <v>100</v>
      </c>
      <c r="H234">
        <v>200</v>
      </c>
      <c r="I234">
        <v>50</v>
      </c>
      <c r="J234">
        <v>100</v>
      </c>
      <c r="K234">
        <v>50</v>
      </c>
      <c r="L234">
        <f t="shared" si="42"/>
        <v>100</v>
      </c>
      <c r="M234">
        <f t="shared" si="43"/>
        <v>100</v>
      </c>
      <c r="N234" s="3">
        <f t="shared" si="44"/>
        <v>155.5</v>
      </c>
      <c r="O234" s="3">
        <f t="shared" si="45"/>
        <v>120.5</v>
      </c>
      <c r="P234" s="3">
        <f t="shared" si="46"/>
        <v>120.5</v>
      </c>
      <c r="Q234" s="3">
        <f t="shared" si="47"/>
        <v>18737.75</v>
      </c>
      <c r="R234" s="3">
        <f t="shared" si="48"/>
        <v>34287.75</v>
      </c>
      <c r="S234" s="3">
        <f t="shared" si="49"/>
        <v>18737.75</v>
      </c>
      <c r="T234" s="3">
        <v>402.940408600452</v>
      </c>
      <c r="U234" s="3">
        <f t="shared" si="50"/>
        <v>402.940408600452</v>
      </c>
      <c r="V234" s="4">
        <f t="shared" si="51"/>
        <v>48554.3192363545</v>
      </c>
      <c r="W234" s="6">
        <f>Q234/(constants!$B$1*constants!$B$2*(110/250)*AVERAGE(0.8,1)*1.5)</f>
        <v>2.87084254679828</v>
      </c>
      <c r="X234" s="7">
        <v>0.169068456356687</v>
      </c>
      <c r="Y234" s="3">
        <f t="shared" si="52"/>
        <v>366.309275880174</v>
      </c>
      <c r="Z234" s="5">
        <v>1.1</v>
      </c>
      <c r="AA234" s="5">
        <v>1</v>
      </c>
      <c r="AB234" s="3">
        <f t="shared" si="53"/>
        <v>402.940203468191</v>
      </c>
      <c r="AC234" t="str">
        <f t="shared" si="54"/>
        <v>https://wiki.52poke.com/wiki/雷吉洛克</v>
      </c>
      <c r="AD234" s="2">
        <f t="shared" si="55"/>
        <v>4.20792444977552e-8</v>
      </c>
      <c r="AE234" t="str">
        <f>IF(ISNUMBER(SEARCH(AE$1,$D234)),"T","")</f>
        <v/>
      </c>
      <c r="AF234" t="str">
        <f>IF(ISNUMBER(SEARCH(AF$1,$D234)),"T","")</f>
        <v/>
      </c>
      <c r="AG234" t="str">
        <f>IF(ISNUMBER(SEARCH(AG$1,$D234)),"T","")</f>
        <v/>
      </c>
      <c r="AH234" t="str">
        <f>IF(ISNUMBER(SEARCH(AH$1,$D234)),"T","")</f>
        <v/>
      </c>
      <c r="AI234" t="str">
        <f>IF(ISNUMBER(SEARCH(AI$1,$D234)),"T","")</f>
        <v/>
      </c>
      <c r="AJ234" t="str">
        <f>IF(ISNUMBER(SEARCH(AJ$1,$D234)),"T","")</f>
        <v/>
      </c>
      <c r="AK234" t="str">
        <f>IF(ISNUMBER(SEARCH(AK$1,$D234)),"T","")</f>
        <v/>
      </c>
      <c r="AL234" t="str">
        <f>IF(ISNUMBER(SEARCH(AL$1,$D234)),"T","")</f>
        <v/>
      </c>
      <c r="AM234" t="str">
        <f>IF(ISNUMBER(SEARCH(AM$1,$D234)),"T","")</f>
        <v/>
      </c>
      <c r="AN234" t="str">
        <f>IF(ISNUMBER(SEARCH(AN$1,$D234)),"T","")</f>
        <v/>
      </c>
      <c r="AO234" t="str">
        <f>IF(ISNUMBER(SEARCH(AO$1,$D234)),"T","")</f>
        <v/>
      </c>
      <c r="AP234" t="str">
        <f>IF(ISNUMBER(SEARCH(AP$1,$D234)),"T","")</f>
        <v/>
      </c>
      <c r="AQ234" t="str">
        <f>IF(ISNUMBER(SEARCH(AQ$1,$D234)),"T","")</f>
        <v>T</v>
      </c>
      <c r="AR234" t="str">
        <f>IF(ISNUMBER(SEARCH(AR$1,$D234)),"T","")</f>
        <v/>
      </c>
      <c r="AS234" t="str">
        <f>IF(ISNUMBER(SEARCH(AS$1,$D234)),"T","")</f>
        <v/>
      </c>
      <c r="AT234" t="str">
        <f>IF(ISNUMBER(SEARCH(AT$1,$D234)),"T","")</f>
        <v/>
      </c>
      <c r="AU234" t="str">
        <f>IF(ISNUMBER(SEARCH(AU$1,$D234)),"T","")</f>
        <v/>
      </c>
      <c r="AV234" t="str">
        <f>IF(ISNUMBER(SEARCH(AV$1,$D234)),"T","")</f>
        <v/>
      </c>
    </row>
    <row r="235" spans="1:48">
      <c r="A235">
        <v>378</v>
      </c>
      <c r="B235" t="s">
        <v>643</v>
      </c>
      <c r="C235" t="s">
        <v>644</v>
      </c>
      <c r="D235" t="s">
        <v>124</v>
      </c>
      <c r="E235">
        <v>3</v>
      </c>
      <c r="F235">
        <v>80</v>
      </c>
      <c r="G235">
        <v>50</v>
      </c>
      <c r="H235">
        <v>100</v>
      </c>
      <c r="I235">
        <v>100</v>
      </c>
      <c r="J235">
        <v>200</v>
      </c>
      <c r="K235">
        <v>50</v>
      </c>
      <c r="L235">
        <f t="shared" si="42"/>
        <v>100</v>
      </c>
      <c r="M235">
        <f t="shared" si="43"/>
        <v>100</v>
      </c>
      <c r="N235" s="3">
        <f t="shared" si="44"/>
        <v>155.5</v>
      </c>
      <c r="O235" s="3">
        <f t="shared" si="45"/>
        <v>120.5</v>
      </c>
      <c r="P235" s="3">
        <f t="shared" si="46"/>
        <v>120.5</v>
      </c>
      <c r="Q235" s="3">
        <f t="shared" si="47"/>
        <v>18737.75</v>
      </c>
      <c r="R235" s="3">
        <f t="shared" si="48"/>
        <v>18737.75</v>
      </c>
      <c r="S235" s="3">
        <f t="shared" si="49"/>
        <v>34287.75</v>
      </c>
      <c r="T235" s="3">
        <v>402.724526469258</v>
      </c>
      <c r="U235" s="3">
        <f t="shared" si="50"/>
        <v>402.724526469258</v>
      </c>
      <c r="V235" s="4">
        <f t="shared" si="51"/>
        <v>48528.3054395456</v>
      </c>
      <c r="W235" s="6">
        <f>Q235/(constants!$B$1*constants!$B$2*(110/250)*AVERAGE(0.8,1)*1.5)</f>
        <v>2.87084254679828</v>
      </c>
      <c r="X235" s="7">
        <v>0.167439771851263</v>
      </c>
      <c r="Y235" s="3">
        <f t="shared" si="52"/>
        <v>366.11301939727</v>
      </c>
      <c r="Z235" s="5">
        <v>1.1</v>
      </c>
      <c r="AA235" s="5">
        <v>1</v>
      </c>
      <c r="AB235" s="3">
        <f t="shared" si="53"/>
        <v>402.724321336997</v>
      </c>
      <c r="AC235" t="str">
        <f t="shared" si="54"/>
        <v>https://wiki.52poke.com/wiki/雷吉艾斯</v>
      </c>
      <c r="AD235" s="2">
        <f t="shared" si="55"/>
        <v>4.20792445210761e-8</v>
      </c>
      <c r="AE235" t="str">
        <f>IF(ISNUMBER(SEARCH(AE$1,$D235)),"T","")</f>
        <v/>
      </c>
      <c r="AF235" t="str">
        <f>IF(ISNUMBER(SEARCH(AF$1,$D235)),"T","")</f>
        <v/>
      </c>
      <c r="AG235" t="str">
        <f>IF(ISNUMBER(SEARCH(AG$1,$D235)),"T","")</f>
        <v/>
      </c>
      <c r="AH235" t="str">
        <f>IF(ISNUMBER(SEARCH(AH$1,$D235)),"T","")</f>
        <v/>
      </c>
      <c r="AI235" t="str">
        <f>IF(ISNUMBER(SEARCH(AI$1,$D235)),"T","")</f>
        <v/>
      </c>
      <c r="AJ235" t="str">
        <f>IF(ISNUMBER(SEARCH(AJ$1,$D235)),"T","")</f>
        <v>T</v>
      </c>
      <c r="AK235" t="str">
        <f>IF(ISNUMBER(SEARCH(AK$1,$D235)),"T","")</f>
        <v/>
      </c>
      <c r="AL235" t="str">
        <f>IF(ISNUMBER(SEARCH(AL$1,$D235)),"T","")</f>
        <v/>
      </c>
      <c r="AM235" t="str">
        <f>IF(ISNUMBER(SEARCH(AM$1,$D235)),"T","")</f>
        <v/>
      </c>
      <c r="AN235" t="str">
        <f>IF(ISNUMBER(SEARCH(AN$1,$D235)),"T","")</f>
        <v/>
      </c>
      <c r="AO235" t="str">
        <f>IF(ISNUMBER(SEARCH(AO$1,$D235)),"T","")</f>
        <v/>
      </c>
      <c r="AP235" t="str">
        <f>IF(ISNUMBER(SEARCH(AP$1,$D235)),"T","")</f>
        <v/>
      </c>
      <c r="AQ235" t="str">
        <f>IF(ISNUMBER(SEARCH(AQ$1,$D235)),"T","")</f>
        <v/>
      </c>
      <c r="AR235" t="str">
        <f>IF(ISNUMBER(SEARCH(AR$1,$D235)),"T","")</f>
        <v/>
      </c>
      <c r="AS235" t="str">
        <f>IF(ISNUMBER(SEARCH(AS$1,$D235)),"T","")</f>
        <v/>
      </c>
      <c r="AT235" t="str">
        <f>IF(ISNUMBER(SEARCH(AT$1,$D235)),"T","")</f>
        <v/>
      </c>
      <c r="AU235" t="str">
        <f>IF(ISNUMBER(SEARCH(AU$1,$D235)),"T","")</f>
        <v/>
      </c>
      <c r="AV235" t="str">
        <f>IF(ISNUMBER(SEARCH(AV$1,$D235)),"T","")</f>
        <v/>
      </c>
    </row>
    <row r="236" spans="1:48">
      <c r="A236">
        <v>730</v>
      </c>
      <c r="B236" t="s">
        <v>645</v>
      </c>
      <c r="C236" t="s">
        <v>646</v>
      </c>
      <c r="D236" t="s">
        <v>427</v>
      </c>
      <c r="E236">
        <v>7</v>
      </c>
      <c r="F236">
        <v>80</v>
      </c>
      <c r="G236">
        <v>74</v>
      </c>
      <c r="H236">
        <v>74</v>
      </c>
      <c r="I236">
        <v>126</v>
      </c>
      <c r="J236">
        <v>116</v>
      </c>
      <c r="K236">
        <v>60</v>
      </c>
      <c r="L236">
        <f t="shared" si="42"/>
        <v>126</v>
      </c>
      <c r="M236">
        <f t="shared" si="43"/>
        <v>74</v>
      </c>
      <c r="N236" s="3">
        <f t="shared" si="44"/>
        <v>155.5</v>
      </c>
      <c r="O236" s="3">
        <f t="shared" si="45"/>
        <v>146.5</v>
      </c>
      <c r="P236" s="3">
        <f t="shared" si="46"/>
        <v>94.5</v>
      </c>
      <c r="Q236" s="3">
        <f t="shared" si="47"/>
        <v>14694.75</v>
      </c>
      <c r="R236" s="3">
        <f t="shared" si="48"/>
        <v>14694.75</v>
      </c>
      <c r="S236" s="3">
        <f t="shared" si="49"/>
        <v>21225.75</v>
      </c>
      <c r="T236" s="3">
        <v>402.715686286959</v>
      </c>
      <c r="U236" s="3">
        <f t="shared" si="50"/>
        <v>402.715686286959</v>
      </c>
      <c r="V236" s="4">
        <f t="shared" si="51"/>
        <v>58997.8480410395</v>
      </c>
      <c r="W236" s="6">
        <f>Q236/(constants!$B$1*constants!$B$2*(110/250)*AVERAGE(0.8,1)*1.5)</f>
        <v>2.25140764043517</v>
      </c>
      <c r="X236" s="7">
        <v>0.247602540792068</v>
      </c>
      <c r="Y236" s="3">
        <f t="shared" si="52"/>
        <v>366.10499154979</v>
      </c>
      <c r="Z236" s="5">
        <v>1.1</v>
      </c>
      <c r="AA236" s="5">
        <v>1</v>
      </c>
      <c r="AB236" s="3">
        <f t="shared" si="53"/>
        <v>402.715490704769</v>
      </c>
      <c r="AC236" t="str">
        <f t="shared" si="54"/>
        <v>https://wiki.52poke.com/wiki/西狮海壬</v>
      </c>
      <c r="AD236" s="2">
        <f t="shared" si="55"/>
        <v>3.82523931017996e-8</v>
      </c>
      <c r="AE236" t="str">
        <f>IF(ISNUMBER(SEARCH(AE$1,$D236)),"T","")</f>
        <v/>
      </c>
      <c r="AF236" t="str">
        <f>IF(ISNUMBER(SEARCH(AF$1,$D236)),"T","")</f>
        <v/>
      </c>
      <c r="AG236" t="str">
        <f>IF(ISNUMBER(SEARCH(AG$1,$D236)),"T","")</f>
        <v>T</v>
      </c>
      <c r="AH236" t="str">
        <f>IF(ISNUMBER(SEARCH(AH$1,$D236)),"T","")</f>
        <v/>
      </c>
      <c r="AI236" t="str">
        <f>IF(ISNUMBER(SEARCH(AI$1,$D236)),"T","")</f>
        <v/>
      </c>
      <c r="AJ236" t="str">
        <f>IF(ISNUMBER(SEARCH(AJ$1,$D236)),"T","")</f>
        <v/>
      </c>
      <c r="AK236" t="str">
        <f>IF(ISNUMBER(SEARCH(AK$1,$D236)),"T","")</f>
        <v/>
      </c>
      <c r="AL236" t="str">
        <f>IF(ISNUMBER(SEARCH(AL$1,$D236)),"T","")</f>
        <v/>
      </c>
      <c r="AM236" t="str">
        <f>IF(ISNUMBER(SEARCH(AM$1,$D236)),"T","")</f>
        <v/>
      </c>
      <c r="AN236" t="str">
        <f>IF(ISNUMBER(SEARCH(AN$1,$D236)),"T","")</f>
        <v/>
      </c>
      <c r="AO236" t="str">
        <f>IF(ISNUMBER(SEARCH(AO$1,$D236)),"T","")</f>
        <v/>
      </c>
      <c r="AP236" t="str">
        <f>IF(ISNUMBER(SEARCH(AP$1,$D236)),"T","")</f>
        <v/>
      </c>
      <c r="AQ236" t="str">
        <f>IF(ISNUMBER(SEARCH(AQ$1,$D236)),"T","")</f>
        <v/>
      </c>
      <c r="AR236" t="str">
        <f>IF(ISNUMBER(SEARCH(AR$1,$D236)),"T","")</f>
        <v/>
      </c>
      <c r="AS236" t="str">
        <f>IF(ISNUMBER(SEARCH(AS$1,$D236)),"T","")</f>
        <v/>
      </c>
      <c r="AT236" t="str">
        <f>IF(ISNUMBER(SEARCH(AT$1,$D236)),"T","")</f>
        <v/>
      </c>
      <c r="AU236" t="str">
        <f>IF(ISNUMBER(SEARCH(AU$1,$D236)),"T","")</f>
        <v/>
      </c>
      <c r="AV236" t="str">
        <f>IF(ISNUMBER(SEARCH(AV$1,$D236)),"T","")</f>
        <v>T</v>
      </c>
    </row>
    <row r="237" spans="1:48">
      <c r="A237">
        <v>486</v>
      </c>
      <c r="B237" t="s">
        <v>647</v>
      </c>
      <c r="C237" t="s">
        <v>648</v>
      </c>
      <c r="D237" t="s">
        <v>64</v>
      </c>
      <c r="E237">
        <v>4</v>
      </c>
      <c r="F237">
        <v>110</v>
      </c>
      <c r="G237">
        <v>160</v>
      </c>
      <c r="H237">
        <v>110</v>
      </c>
      <c r="I237">
        <v>80</v>
      </c>
      <c r="J237">
        <v>110</v>
      </c>
      <c r="K237">
        <v>100</v>
      </c>
      <c r="L237">
        <f t="shared" si="42"/>
        <v>160</v>
      </c>
      <c r="M237">
        <f t="shared" si="43"/>
        <v>110</v>
      </c>
      <c r="N237" s="3">
        <f t="shared" si="44"/>
        <v>185.5</v>
      </c>
      <c r="O237" s="3">
        <f t="shared" si="45"/>
        <v>180.5</v>
      </c>
      <c r="P237" s="3">
        <f t="shared" si="46"/>
        <v>130.5</v>
      </c>
      <c r="Q237" s="3">
        <f t="shared" si="47"/>
        <v>24207.75</v>
      </c>
      <c r="R237" s="3">
        <f t="shared" si="48"/>
        <v>24207.75</v>
      </c>
      <c r="S237" s="3">
        <f t="shared" si="49"/>
        <v>24207.75</v>
      </c>
      <c r="T237" s="3">
        <v>402.063646081276</v>
      </c>
      <c r="U237" s="3">
        <f t="shared" si="50"/>
        <v>402.063646081276</v>
      </c>
      <c r="V237" s="4">
        <f t="shared" si="51"/>
        <v>72572.4881176703</v>
      </c>
      <c r="W237" s="6">
        <f>Q237/(constants!$B$1*constants!$B$2*(110/250)*AVERAGE(0.8,1)*1.5)</f>
        <v>3.70891055021313</v>
      </c>
      <c r="X237" s="7">
        <v>0.746086298971849</v>
      </c>
      <c r="Y237" s="3">
        <f t="shared" si="52"/>
        <v>804.126931277889</v>
      </c>
      <c r="Z237" s="5">
        <v>0.5</v>
      </c>
      <c r="AA237" s="5">
        <v>1</v>
      </c>
      <c r="AB237" s="3">
        <f t="shared" si="53"/>
        <v>402.063465638944</v>
      </c>
      <c r="AC237" t="str">
        <f t="shared" si="54"/>
        <v>https://wiki.52poke.com/wiki/雷吉奇卡斯</v>
      </c>
      <c r="AD237" s="2">
        <f t="shared" si="55"/>
        <v>3.25594350579553e-8</v>
      </c>
      <c r="AE237" t="str">
        <f>IF(ISNUMBER(SEARCH(AE$1,$D237)),"T","")</f>
        <v>T</v>
      </c>
      <c r="AF237" t="str">
        <f>IF(ISNUMBER(SEARCH(AF$1,$D237)),"T","")</f>
        <v/>
      </c>
      <c r="AG237" t="str">
        <f>IF(ISNUMBER(SEARCH(AG$1,$D237)),"T","")</f>
        <v/>
      </c>
      <c r="AH237" t="str">
        <f>IF(ISNUMBER(SEARCH(AH$1,$D237)),"T","")</f>
        <v/>
      </c>
      <c r="AI237" t="str">
        <f>IF(ISNUMBER(SEARCH(AI$1,$D237)),"T","")</f>
        <v/>
      </c>
      <c r="AJ237" t="str">
        <f>IF(ISNUMBER(SEARCH(AJ$1,$D237)),"T","")</f>
        <v/>
      </c>
      <c r="AK237" t="str">
        <f>IF(ISNUMBER(SEARCH(AK$1,$D237)),"T","")</f>
        <v/>
      </c>
      <c r="AL237" t="str">
        <f>IF(ISNUMBER(SEARCH(AL$1,$D237)),"T","")</f>
        <v/>
      </c>
      <c r="AM237" t="str">
        <f>IF(ISNUMBER(SEARCH(AM$1,$D237)),"T","")</f>
        <v/>
      </c>
      <c r="AN237" t="str">
        <f>IF(ISNUMBER(SEARCH(AN$1,$D237)),"T","")</f>
        <v/>
      </c>
      <c r="AO237" t="str">
        <f>IF(ISNUMBER(SEARCH(AO$1,$D237)),"T","")</f>
        <v/>
      </c>
      <c r="AP237" t="str">
        <f>IF(ISNUMBER(SEARCH(AP$1,$D237)),"T","")</f>
        <v/>
      </c>
      <c r="AQ237" t="str">
        <f>IF(ISNUMBER(SEARCH(AQ$1,$D237)),"T","")</f>
        <v/>
      </c>
      <c r="AR237" t="str">
        <f>IF(ISNUMBER(SEARCH(AR$1,$D237)),"T","")</f>
        <v/>
      </c>
      <c r="AS237" t="str">
        <f>IF(ISNUMBER(SEARCH(AS$1,$D237)),"T","")</f>
        <v/>
      </c>
      <c r="AT237" t="str">
        <f>IF(ISNUMBER(SEARCH(AT$1,$D237)),"T","")</f>
        <v/>
      </c>
      <c r="AU237" t="str">
        <f>IF(ISNUMBER(SEARCH(AU$1,$D237)),"T","")</f>
        <v/>
      </c>
      <c r="AV237" t="str">
        <f>IF(ISNUMBER(SEARCH(AV$1,$D237)),"T","")</f>
        <v/>
      </c>
    </row>
    <row r="238" spans="1:48">
      <c r="A238">
        <v>127</v>
      </c>
      <c r="B238" t="s">
        <v>649</v>
      </c>
      <c r="C238" t="s">
        <v>650</v>
      </c>
      <c r="D238" t="s">
        <v>651</v>
      </c>
      <c r="E238">
        <v>1</v>
      </c>
      <c r="F238">
        <v>65</v>
      </c>
      <c r="G238">
        <v>125</v>
      </c>
      <c r="H238">
        <v>100</v>
      </c>
      <c r="I238">
        <v>55</v>
      </c>
      <c r="J238">
        <v>70</v>
      </c>
      <c r="K238">
        <v>85</v>
      </c>
      <c r="L238">
        <f t="shared" si="42"/>
        <v>125</v>
      </c>
      <c r="M238">
        <f t="shared" si="43"/>
        <v>70</v>
      </c>
      <c r="N238" s="3">
        <f t="shared" si="44"/>
        <v>140.5</v>
      </c>
      <c r="O238" s="3">
        <f t="shared" si="45"/>
        <v>145.5</v>
      </c>
      <c r="P238" s="3">
        <f t="shared" si="46"/>
        <v>90.5</v>
      </c>
      <c r="Q238" s="3">
        <f t="shared" si="47"/>
        <v>12715.25</v>
      </c>
      <c r="R238" s="3">
        <f t="shared" si="48"/>
        <v>16930.25</v>
      </c>
      <c r="S238" s="3">
        <f t="shared" si="49"/>
        <v>12715.25</v>
      </c>
      <c r="T238" s="3">
        <v>401.731202848106</v>
      </c>
      <c r="U238" s="3">
        <f t="shared" si="50"/>
        <v>401.731202848106</v>
      </c>
      <c r="V238" s="4">
        <f t="shared" si="51"/>
        <v>58451.8900143994</v>
      </c>
      <c r="W238" s="6">
        <f>Q238/(constants!$B$1*constants!$B$2*(110/250)*AVERAGE(0.8,1)*1.5)</f>
        <v>1.94812507868751</v>
      </c>
      <c r="X238" s="7">
        <v>0.561909502803204</v>
      </c>
      <c r="Y238" s="3">
        <f t="shared" si="52"/>
        <v>365.210031606898</v>
      </c>
      <c r="Z238" s="5">
        <v>1.1</v>
      </c>
      <c r="AA238" s="5">
        <v>1</v>
      </c>
      <c r="AB238" s="3">
        <f t="shared" si="53"/>
        <v>401.731034767588</v>
      </c>
      <c r="AC238" t="str">
        <f t="shared" si="54"/>
        <v>https://wiki.52poke.com/wiki/凯罗斯</v>
      </c>
      <c r="AD238" s="2">
        <f t="shared" si="55"/>
        <v>2.82510604337366e-8</v>
      </c>
      <c r="AE238" t="str">
        <f>IF(ISNUMBER(SEARCH(AE$1,$D238)),"T","")</f>
        <v/>
      </c>
      <c r="AF238" t="str">
        <f>IF(ISNUMBER(SEARCH(AF$1,$D238)),"T","")</f>
        <v/>
      </c>
      <c r="AG238" t="str">
        <f>IF(ISNUMBER(SEARCH(AG$1,$D238)),"T","")</f>
        <v/>
      </c>
      <c r="AH238" t="str">
        <f>IF(ISNUMBER(SEARCH(AH$1,$D238)),"T","")</f>
        <v/>
      </c>
      <c r="AI238" t="str">
        <f>IF(ISNUMBER(SEARCH(AI$1,$D238)),"T","")</f>
        <v/>
      </c>
      <c r="AJ238" t="str">
        <f>IF(ISNUMBER(SEARCH(AJ$1,$D238)),"T","")</f>
        <v/>
      </c>
      <c r="AK238" t="str">
        <f>IF(ISNUMBER(SEARCH(AK$1,$D238)),"T","")</f>
        <v/>
      </c>
      <c r="AL238" t="str">
        <f>IF(ISNUMBER(SEARCH(AL$1,$D238)),"T","")</f>
        <v/>
      </c>
      <c r="AM238" t="str">
        <f>IF(ISNUMBER(SEARCH(AM$1,$D238)),"T","")</f>
        <v/>
      </c>
      <c r="AN238" t="str">
        <f>IF(ISNUMBER(SEARCH(AN$1,$D238)),"T","")</f>
        <v/>
      </c>
      <c r="AO238" t="str">
        <f>IF(ISNUMBER(SEARCH(AO$1,$D238)),"T","")</f>
        <v/>
      </c>
      <c r="AP238" t="str">
        <f>IF(ISNUMBER(SEARCH(AP$1,$D238)),"T","")</f>
        <v>T</v>
      </c>
      <c r="AQ238" t="str">
        <f>IF(ISNUMBER(SEARCH(AQ$1,$D238)),"T","")</f>
        <v/>
      </c>
      <c r="AR238" t="str">
        <f>IF(ISNUMBER(SEARCH(AR$1,$D238)),"T","")</f>
        <v/>
      </c>
      <c r="AS238" t="str">
        <f>IF(ISNUMBER(SEARCH(AS$1,$D238)),"T","")</f>
        <v/>
      </c>
      <c r="AT238" t="str">
        <f>IF(ISNUMBER(SEARCH(AT$1,$D238)),"T","")</f>
        <v/>
      </c>
      <c r="AU238" t="str">
        <f>IF(ISNUMBER(SEARCH(AU$1,$D238)),"T","")</f>
        <v/>
      </c>
      <c r="AV238" t="str">
        <f>IF(ISNUMBER(SEARCH(AV$1,$D238)),"T","")</f>
        <v/>
      </c>
    </row>
    <row r="239" spans="1:48">
      <c r="A239">
        <v>934</v>
      </c>
      <c r="B239" t="s">
        <v>652</v>
      </c>
      <c r="C239" t="s">
        <v>653</v>
      </c>
      <c r="D239" t="s">
        <v>513</v>
      </c>
      <c r="E239">
        <v>9</v>
      </c>
      <c r="F239">
        <v>100</v>
      </c>
      <c r="G239">
        <v>100</v>
      </c>
      <c r="H239">
        <v>130</v>
      </c>
      <c r="I239">
        <v>45</v>
      </c>
      <c r="J239">
        <v>90</v>
      </c>
      <c r="K239">
        <v>35</v>
      </c>
      <c r="L239">
        <f t="shared" si="42"/>
        <v>100</v>
      </c>
      <c r="M239">
        <f t="shared" si="43"/>
        <v>90</v>
      </c>
      <c r="N239" s="3">
        <f t="shared" si="44"/>
        <v>175.5</v>
      </c>
      <c r="O239" s="3">
        <f t="shared" si="45"/>
        <v>120.5</v>
      </c>
      <c r="P239" s="3">
        <f t="shared" si="46"/>
        <v>110.5</v>
      </c>
      <c r="Q239" s="3">
        <f t="shared" si="47"/>
        <v>19392.75</v>
      </c>
      <c r="R239" s="3">
        <f t="shared" si="48"/>
        <v>26412.75</v>
      </c>
      <c r="S239" s="3">
        <f t="shared" si="49"/>
        <v>19392.75</v>
      </c>
      <c r="T239" s="3">
        <v>401.264327175924</v>
      </c>
      <c r="U239" s="3">
        <f t="shared" si="50"/>
        <v>401.264327175924</v>
      </c>
      <c r="V239" s="4">
        <f t="shared" si="51"/>
        <v>48352.3514246988</v>
      </c>
      <c r="W239" s="6">
        <f>Q239/(constants!$B$1*constants!$B$2*(110/250)*AVERAGE(0.8,1)*1.5)</f>
        <v>2.97119621082693</v>
      </c>
      <c r="X239" s="7">
        <v>0.0560698387620896</v>
      </c>
      <c r="Y239" s="3">
        <f t="shared" si="52"/>
        <v>364.785558975477</v>
      </c>
      <c r="Z239" s="5">
        <v>1.1</v>
      </c>
      <c r="AA239" s="5">
        <v>1</v>
      </c>
      <c r="AB239" s="3">
        <f t="shared" si="53"/>
        <v>401.264114873025</v>
      </c>
      <c r="AC239" t="str">
        <f t="shared" si="54"/>
        <v>https://wiki.52poke.com/wiki/盐石巨灵</v>
      </c>
      <c r="AD239" s="2">
        <f t="shared" si="55"/>
        <v>4.50725209967709e-8</v>
      </c>
      <c r="AE239" t="str">
        <f>IF(ISNUMBER(SEARCH(AE$1,$D239)),"T","")</f>
        <v/>
      </c>
      <c r="AF239" t="str">
        <f>IF(ISNUMBER(SEARCH(AF$1,$D239)),"T","")</f>
        <v/>
      </c>
      <c r="AG239" t="str">
        <f>IF(ISNUMBER(SEARCH(AG$1,$D239)),"T","")</f>
        <v/>
      </c>
      <c r="AH239" t="str">
        <f>IF(ISNUMBER(SEARCH(AH$1,$D239)),"T","")</f>
        <v/>
      </c>
      <c r="AI239" t="str">
        <f>IF(ISNUMBER(SEARCH(AI$1,$D239)),"T","")</f>
        <v/>
      </c>
      <c r="AJ239" t="str">
        <f>IF(ISNUMBER(SEARCH(AJ$1,$D239)),"T","")</f>
        <v/>
      </c>
      <c r="AK239" t="str">
        <f>IF(ISNUMBER(SEARCH(AK$1,$D239)),"T","")</f>
        <v/>
      </c>
      <c r="AL239" t="str">
        <f>IF(ISNUMBER(SEARCH(AL$1,$D239)),"T","")</f>
        <v/>
      </c>
      <c r="AM239" t="str">
        <f>IF(ISNUMBER(SEARCH(AM$1,$D239)),"T","")</f>
        <v/>
      </c>
      <c r="AN239" t="str">
        <f>IF(ISNUMBER(SEARCH(AN$1,$D239)),"T","")</f>
        <v/>
      </c>
      <c r="AO239" t="str">
        <f>IF(ISNUMBER(SEARCH(AO$1,$D239)),"T","")</f>
        <v/>
      </c>
      <c r="AP239" t="str">
        <f>IF(ISNUMBER(SEARCH(AP$1,$D239)),"T","")</f>
        <v/>
      </c>
      <c r="AQ239" t="str">
        <f>IF(ISNUMBER(SEARCH(AQ$1,$D239)),"T","")</f>
        <v>T</v>
      </c>
      <c r="AR239" t="str">
        <f>IF(ISNUMBER(SEARCH(AR$1,$D239)),"T","")</f>
        <v/>
      </c>
      <c r="AS239" t="str">
        <f>IF(ISNUMBER(SEARCH(AS$1,$D239)),"T","")</f>
        <v/>
      </c>
      <c r="AT239" t="str">
        <f>IF(ISNUMBER(SEARCH(AT$1,$D239)),"T","")</f>
        <v/>
      </c>
      <c r="AU239" t="str">
        <f>IF(ISNUMBER(SEARCH(AU$1,$D239)),"T","")</f>
        <v/>
      </c>
      <c r="AV239" t="str">
        <f>IF(ISNUMBER(SEARCH(AV$1,$D239)),"T","")</f>
        <v/>
      </c>
    </row>
    <row r="240" spans="1:48">
      <c r="A240">
        <v>463</v>
      </c>
      <c r="B240" t="s">
        <v>654</v>
      </c>
      <c r="C240" t="s">
        <v>655</v>
      </c>
      <c r="D240" t="s">
        <v>64</v>
      </c>
      <c r="E240">
        <v>4</v>
      </c>
      <c r="F240">
        <v>110</v>
      </c>
      <c r="G240">
        <v>85</v>
      </c>
      <c r="H240">
        <v>95</v>
      </c>
      <c r="I240">
        <v>80</v>
      </c>
      <c r="J240">
        <v>95</v>
      </c>
      <c r="K240">
        <v>50</v>
      </c>
      <c r="L240">
        <f t="shared" si="42"/>
        <v>85</v>
      </c>
      <c r="M240">
        <f t="shared" si="43"/>
        <v>95</v>
      </c>
      <c r="N240" s="3">
        <f t="shared" si="44"/>
        <v>185.5</v>
      </c>
      <c r="O240" s="3">
        <f t="shared" si="45"/>
        <v>105.5</v>
      </c>
      <c r="P240" s="3">
        <f t="shared" si="46"/>
        <v>115.5</v>
      </c>
      <c r="Q240" s="3">
        <f t="shared" si="47"/>
        <v>21425.25</v>
      </c>
      <c r="R240" s="3">
        <f t="shared" si="48"/>
        <v>21425.25</v>
      </c>
      <c r="S240" s="3">
        <f t="shared" si="49"/>
        <v>21425.25</v>
      </c>
      <c r="T240" s="3">
        <v>399.873344782886</v>
      </c>
      <c r="U240" s="3">
        <f t="shared" si="50"/>
        <v>399.873344782886</v>
      </c>
      <c r="V240" s="4">
        <f t="shared" si="51"/>
        <v>42186.6378745945</v>
      </c>
      <c r="W240" s="6">
        <f>Q240/(constants!$B$1*constants!$B$2*(110/250)*AVERAGE(0.8,1)*1.5)</f>
        <v>3.28259899271737</v>
      </c>
      <c r="X240" s="7">
        <v>0.163098029485796</v>
      </c>
      <c r="Y240" s="3">
        <f t="shared" si="52"/>
        <v>363.521035842434</v>
      </c>
      <c r="Z240" s="5">
        <v>1.1</v>
      </c>
      <c r="AA240" s="5">
        <v>1</v>
      </c>
      <c r="AB240" s="3">
        <f t="shared" si="53"/>
        <v>399.873139426677</v>
      </c>
      <c r="AC240" t="str">
        <f t="shared" si="54"/>
        <v>https://wiki.52poke.com/wiki/大舌舔</v>
      </c>
      <c r="AD240" s="2">
        <f t="shared" si="55"/>
        <v>4.21711725023853e-8</v>
      </c>
      <c r="AE240" t="str">
        <f>IF(ISNUMBER(SEARCH(AE$1,$D240)),"T","")</f>
        <v>T</v>
      </c>
      <c r="AF240" t="str">
        <f>IF(ISNUMBER(SEARCH(AF$1,$D240)),"T","")</f>
        <v/>
      </c>
      <c r="AG240" t="str">
        <f>IF(ISNUMBER(SEARCH(AG$1,$D240)),"T","")</f>
        <v/>
      </c>
      <c r="AH240" t="str">
        <f>IF(ISNUMBER(SEARCH(AH$1,$D240)),"T","")</f>
        <v/>
      </c>
      <c r="AI240" t="str">
        <f>IF(ISNUMBER(SEARCH(AI$1,$D240)),"T","")</f>
        <v/>
      </c>
      <c r="AJ240" t="str">
        <f>IF(ISNUMBER(SEARCH(AJ$1,$D240)),"T","")</f>
        <v/>
      </c>
      <c r="AK240" t="str">
        <f>IF(ISNUMBER(SEARCH(AK$1,$D240)),"T","")</f>
        <v/>
      </c>
      <c r="AL240" t="str">
        <f>IF(ISNUMBER(SEARCH(AL$1,$D240)),"T","")</f>
        <v/>
      </c>
      <c r="AM240" t="str">
        <f>IF(ISNUMBER(SEARCH(AM$1,$D240)),"T","")</f>
        <v/>
      </c>
      <c r="AN240" t="str">
        <f>IF(ISNUMBER(SEARCH(AN$1,$D240)),"T","")</f>
        <v/>
      </c>
      <c r="AO240" t="str">
        <f>IF(ISNUMBER(SEARCH(AO$1,$D240)),"T","")</f>
        <v/>
      </c>
      <c r="AP240" t="str">
        <f>IF(ISNUMBER(SEARCH(AP$1,$D240)),"T","")</f>
        <v/>
      </c>
      <c r="AQ240" t="str">
        <f>IF(ISNUMBER(SEARCH(AQ$1,$D240)),"T","")</f>
        <v/>
      </c>
      <c r="AR240" t="str">
        <f>IF(ISNUMBER(SEARCH(AR$1,$D240)),"T","")</f>
        <v/>
      </c>
      <c r="AS240" t="str">
        <f>IF(ISNUMBER(SEARCH(AS$1,$D240)),"T","")</f>
        <v/>
      </c>
      <c r="AT240" t="str">
        <f>IF(ISNUMBER(SEARCH(AT$1,$D240)),"T","")</f>
        <v/>
      </c>
      <c r="AU240" t="str">
        <f>IF(ISNUMBER(SEARCH(AU$1,$D240)),"T","")</f>
        <v/>
      </c>
      <c r="AV240" t="str">
        <f>IF(ISNUMBER(SEARCH(AV$1,$D240)),"T","")</f>
        <v/>
      </c>
    </row>
    <row r="241" spans="1:48">
      <c r="A241">
        <v>972</v>
      </c>
      <c r="B241" t="s">
        <v>656</v>
      </c>
      <c r="C241" t="s">
        <v>657</v>
      </c>
      <c r="D241" t="s">
        <v>180</v>
      </c>
      <c r="E241">
        <v>9</v>
      </c>
      <c r="F241">
        <v>72</v>
      </c>
      <c r="G241">
        <v>101</v>
      </c>
      <c r="H241">
        <v>100</v>
      </c>
      <c r="I241">
        <v>50</v>
      </c>
      <c r="J241">
        <v>97</v>
      </c>
      <c r="K241">
        <v>68</v>
      </c>
      <c r="L241">
        <f t="shared" si="42"/>
        <v>101</v>
      </c>
      <c r="M241">
        <f t="shared" si="43"/>
        <v>97</v>
      </c>
      <c r="N241" s="3">
        <f t="shared" si="44"/>
        <v>147.5</v>
      </c>
      <c r="O241" s="3">
        <f t="shared" si="45"/>
        <v>121.5</v>
      </c>
      <c r="P241" s="3">
        <f t="shared" si="46"/>
        <v>117.5</v>
      </c>
      <c r="Q241" s="3">
        <f t="shared" si="47"/>
        <v>17331.25</v>
      </c>
      <c r="R241" s="3">
        <f t="shared" si="48"/>
        <v>17773.75</v>
      </c>
      <c r="S241" s="3">
        <f t="shared" si="49"/>
        <v>17331.25</v>
      </c>
      <c r="T241" s="3">
        <v>399.62329824301</v>
      </c>
      <c r="U241" s="3">
        <f t="shared" si="50"/>
        <v>399.62329824301</v>
      </c>
      <c r="V241" s="4">
        <f t="shared" si="51"/>
        <v>48554.2307365257</v>
      </c>
      <c r="W241" s="6">
        <f>Q241/(constants!$B$1*constants!$B$2*(110/250)*AVERAGE(0.8,1)*1.5)</f>
        <v>2.65535028961309</v>
      </c>
      <c r="X241" s="7">
        <v>0.334721591673129</v>
      </c>
      <c r="Y241" s="3">
        <f t="shared" si="52"/>
        <v>363.293733576276</v>
      </c>
      <c r="Z241" s="5">
        <v>1.1</v>
      </c>
      <c r="AA241" s="5">
        <v>1</v>
      </c>
      <c r="AB241" s="3">
        <f t="shared" si="53"/>
        <v>399.623106933903</v>
      </c>
      <c r="AC241" t="str">
        <f t="shared" si="54"/>
        <v>https://wiki.52poke.com/wiki/墓扬犬</v>
      </c>
      <c r="AD241" s="2">
        <f t="shared" si="55"/>
        <v>3.65991742833536e-8</v>
      </c>
      <c r="AE241" t="str">
        <f>IF(ISNUMBER(SEARCH(AE$1,$D241)),"T","")</f>
        <v/>
      </c>
      <c r="AF241" t="str">
        <f>IF(ISNUMBER(SEARCH(AF$1,$D241)),"T","")</f>
        <v/>
      </c>
      <c r="AG241" t="str">
        <f>IF(ISNUMBER(SEARCH(AG$1,$D241)),"T","")</f>
        <v/>
      </c>
      <c r="AH241" t="str">
        <f>IF(ISNUMBER(SEARCH(AH$1,$D241)),"T","")</f>
        <v/>
      </c>
      <c r="AI241" t="str">
        <f>IF(ISNUMBER(SEARCH(AI$1,$D241)),"T","")</f>
        <v/>
      </c>
      <c r="AJ241" t="str">
        <f>IF(ISNUMBER(SEARCH(AJ$1,$D241)),"T","")</f>
        <v/>
      </c>
      <c r="AK241" t="str">
        <f>IF(ISNUMBER(SEARCH(AK$1,$D241)),"T","")</f>
        <v/>
      </c>
      <c r="AL241" t="str">
        <f>IF(ISNUMBER(SEARCH(AL$1,$D241)),"T","")</f>
        <v/>
      </c>
      <c r="AM241" t="str">
        <f>IF(ISNUMBER(SEARCH(AM$1,$D241)),"T","")</f>
        <v/>
      </c>
      <c r="AN241" t="str">
        <f>IF(ISNUMBER(SEARCH(AN$1,$D241)),"T","")</f>
        <v/>
      </c>
      <c r="AO241" t="str">
        <f>IF(ISNUMBER(SEARCH(AO$1,$D241)),"T","")</f>
        <v/>
      </c>
      <c r="AP241" t="str">
        <f>IF(ISNUMBER(SEARCH(AP$1,$D241)),"T","")</f>
        <v/>
      </c>
      <c r="AQ241" t="str">
        <f>IF(ISNUMBER(SEARCH(AQ$1,$D241)),"T","")</f>
        <v/>
      </c>
      <c r="AR241" t="str">
        <f>IF(ISNUMBER(SEARCH(AR$1,$D241)),"T","")</f>
        <v>T</v>
      </c>
      <c r="AS241" t="str">
        <f>IF(ISNUMBER(SEARCH(AS$1,$D241)),"T","")</f>
        <v/>
      </c>
      <c r="AT241" t="str">
        <f>IF(ISNUMBER(SEARCH(AT$1,$D241)),"T","")</f>
        <v/>
      </c>
      <c r="AU241" t="str">
        <f>IF(ISNUMBER(SEARCH(AU$1,$D241)),"T","")</f>
        <v/>
      </c>
      <c r="AV241" t="str">
        <f>IF(ISNUMBER(SEARCH(AV$1,$D241)),"T","")</f>
        <v/>
      </c>
    </row>
    <row r="242" spans="1:48">
      <c r="A242">
        <v>450</v>
      </c>
      <c r="B242" t="s">
        <v>658</v>
      </c>
      <c r="C242" t="s">
        <v>659</v>
      </c>
      <c r="D242" t="s">
        <v>108</v>
      </c>
      <c r="E242">
        <v>4</v>
      </c>
      <c r="F242">
        <v>108</v>
      </c>
      <c r="G242">
        <v>112</v>
      </c>
      <c r="H242">
        <v>118</v>
      </c>
      <c r="I242">
        <v>68</v>
      </c>
      <c r="J242">
        <v>72</v>
      </c>
      <c r="K242">
        <v>47</v>
      </c>
      <c r="L242">
        <f t="shared" si="42"/>
        <v>112</v>
      </c>
      <c r="M242">
        <f t="shared" si="43"/>
        <v>72</v>
      </c>
      <c r="N242" s="3">
        <f t="shared" si="44"/>
        <v>183.5</v>
      </c>
      <c r="O242" s="3">
        <f t="shared" si="45"/>
        <v>132.5</v>
      </c>
      <c r="P242" s="3">
        <f t="shared" si="46"/>
        <v>92.5</v>
      </c>
      <c r="Q242" s="3">
        <f t="shared" si="47"/>
        <v>16973.75</v>
      </c>
      <c r="R242" s="3">
        <f t="shared" si="48"/>
        <v>25414.75</v>
      </c>
      <c r="S242" s="3">
        <f t="shared" si="49"/>
        <v>16973.75</v>
      </c>
      <c r="T242" s="3">
        <v>399.043113108777</v>
      </c>
      <c r="U242" s="3">
        <f t="shared" si="50"/>
        <v>399.043113108777</v>
      </c>
      <c r="V242" s="4">
        <f t="shared" si="51"/>
        <v>52873.212486913</v>
      </c>
      <c r="W242" s="6">
        <f>Q242/(constants!$B$1*constants!$B$2*(110/250)*AVERAGE(0.8,1)*1.5)</f>
        <v>2.60057710657455</v>
      </c>
      <c r="X242" s="7">
        <v>0.137281615778796</v>
      </c>
      <c r="Y242" s="3">
        <f t="shared" si="52"/>
        <v>362.766280711819</v>
      </c>
      <c r="Z242" s="5">
        <v>1.1</v>
      </c>
      <c r="AA242" s="5">
        <v>1</v>
      </c>
      <c r="AB242" s="3">
        <f t="shared" si="53"/>
        <v>399.042908783001</v>
      </c>
      <c r="AC242" t="str">
        <f t="shared" si="54"/>
        <v>https://wiki.52poke.com/wiki/河马兽</v>
      </c>
      <c r="AD242" s="2">
        <f t="shared" si="55"/>
        <v>4.17490229224029e-8</v>
      </c>
      <c r="AE242" t="str">
        <f>IF(ISNUMBER(SEARCH(AE$1,$D242)),"T","")</f>
        <v/>
      </c>
      <c r="AF242" t="str">
        <f>IF(ISNUMBER(SEARCH(AF$1,$D242)),"T","")</f>
        <v/>
      </c>
      <c r="AG242" t="str">
        <f>IF(ISNUMBER(SEARCH(AG$1,$D242)),"T","")</f>
        <v/>
      </c>
      <c r="AH242" t="str">
        <f>IF(ISNUMBER(SEARCH(AH$1,$D242)),"T","")</f>
        <v/>
      </c>
      <c r="AI242" t="str">
        <f>IF(ISNUMBER(SEARCH(AI$1,$D242)),"T","")</f>
        <v/>
      </c>
      <c r="AJ242" t="str">
        <f>IF(ISNUMBER(SEARCH(AJ$1,$D242)),"T","")</f>
        <v/>
      </c>
      <c r="AK242" t="str">
        <f>IF(ISNUMBER(SEARCH(AK$1,$D242)),"T","")</f>
        <v/>
      </c>
      <c r="AL242" t="str">
        <f>IF(ISNUMBER(SEARCH(AL$1,$D242)),"T","")</f>
        <v/>
      </c>
      <c r="AM242" t="str">
        <f>IF(ISNUMBER(SEARCH(AM$1,$D242)),"T","")</f>
        <v>T</v>
      </c>
      <c r="AN242" t="str">
        <f>IF(ISNUMBER(SEARCH(AN$1,$D242)),"T","")</f>
        <v/>
      </c>
      <c r="AO242" t="str">
        <f>IF(ISNUMBER(SEARCH(AO$1,$D242)),"T","")</f>
        <v/>
      </c>
      <c r="AP242" t="str">
        <f>IF(ISNUMBER(SEARCH(AP$1,$D242)),"T","")</f>
        <v/>
      </c>
      <c r="AQ242" t="str">
        <f>IF(ISNUMBER(SEARCH(AQ$1,$D242)),"T","")</f>
        <v/>
      </c>
      <c r="AR242" t="str">
        <f>IF(ISNUMBER(SEARCH(AR$1,$D242)),"T","")</f>
        <v/>
      </c>
      <c r="AS242" t="str">
        <f>IF(ISNUMBER(SEARCH(AS$1,$D242)),"T","")</f>
        <v/>
      </c>
      <c r="AT242" t="str">
        <f>IF(ISNUMBER(SEARCH(AT$1,$D242)),"T","")</f>
        <v/>
      </c>
      <c r="AU242" t="str">
        <f>IF(ISNUMBER(SEARCH(AU$1,$D242)),"T","")</f>
        <v/>
      </c>
      <c r="AV242" t="str">
        <f>IF(ISNUMBER(SEARCH(AV$1,$D242)),"T","")</f>
        <v/>
      </c>
    </row>
    <row r="243" spans="1:48">
      <c r="A243">
        <v>699</v>
      </c>
      <c r="B243" t="s">
        <v>660</v>
      </c>
      <c r="C243" t="s">
        <v>661</v>
      </c>
      <c r="D243" t="s">
        <v>662</v>
      </c>
      <c r="E243">
        <v>6</v>
      </c>
      <c r="F243">
        <v>123</v>
      </c>
      <c r="G243">
        <v>77</v>
      </c>
      <c r="H243">
        <v>72</v>
      </c>
      <c r="I243">
        <v>99</v>
      </c>
      <c r="J243">
        <v>92</v>
      </c>
      <c r="K243">
        <v>58</v>
      </c>
      <c r="L243">
        <f t="shared" si="42"/>
        <v>99</v>
      </c>
      <c r="M243">
        <f t="shared" si="43"/>
        <v>72</v>
      </c>
      <c r="N243" s="3">
        <f t="shared" si="44"/>
        <v>198.5</v>
      </c>
      <c r="O243" s="3">
        <f t="shared" si="45"/>
        <v>119.5</v>
      </c>
      <c r="P243" s="3">
        <f t="shared" si="46"/>
        <v>92.5</v>
      </c>
      <c r="Q243" s="3">
        <f t="shared" si="47"/>
        <v>18361.25</v>
      </c>
      <c r="R243" s="3">
        <f t="shared" si="48"/>
        <v>18361.25</v>
      </c>
      <c r="S243" s="3">
        <f t="shared" si="49"/>
        <v>22331.25</v>
      </c>
      <c r="T243" s="3">
        <v>398.971585497383</v>
      </c>
      <c r="U243" s="3">
        <f t="shared" si="50"/>
        <v>398.971585497383</v>
      </c>
      <c r="V243" s="4">
        <f t="shared" si="51"/>
        <v>47677.1044669373</v>
      </c>
      <c r="W243" s="6">
        <f>Q243/(constants!$B$1*constants!$B$2*(110/250)*AVERAGE(0.8,1)*1.5)</f>
        <v>2.81315834144441</v>
      </c>
      <c r="X243" s="7">
        <v>0.221998647182506</v>
      </c>
      <c r="Y243" s="3">
        <f t="shared" si="52"/>
        <v>362.701260140916</v>
      </c>
      <c r="Z243" s="5">
        <v>1.1</v>
      </c>
      <c r="AA243" s="5">
        <v>1</v>
      </c>
      <c r="AB243" s="3">
        <f t="shared" si="53"/>
        <v>398.971386155008</v>
      </c>
      <c r="AC243" t="str">
        <f t="shared" si="54"/>
        <v>https://wiki.52poke.com/wiki/冰雪巨龙</v>
      </c>
      <c r="AD243" s="2">
        <f t="shared" si="55"/>
        <v>3.9737382594475e-8</v>
      </c>
      <c r="AE243" t="str">
        <f>IF(ISNUMBER(SEARCH(AE$1,$D243)),"T","")</f>
        <v/>
      </c>
      <c r="AF243" t="str">
        <f>IF(ISNUMBER(SEARCH(AF$1,$D243)),"T","")</f>
        <v/>
      </c>
      <c r="AG243" t="str">
        <f>IF(ISNUMBER(SEARCH(AG$1,$D243)),"T","")</f>
        <v/>
      </c>
      <c r="AH243" t="str">
        <f>IF(ISNUMBER(SEARCH(AH$1,$D243)),"T","")</f>
        <v/>
      </c>
      <c r="AI243" t="str">
        <f>IF(ISNUMBER(SEARCH(AI$1,$D243)),"T","")</f>
        <v/>
      </c>
      <c r="AJ243" t="str">
        <f>IF(ISNUMBER(SEARCH(AJ$1,$D243)),"T","")</f>
        <v>T</v>
      </c>
      <c r="AK243" t="str">
        <f>IF(ISNUMBER(SEARCH(AK$1,$D243)),"T","")</f>
        <v/>
      </c>
      <c r="AL243" t="str">
        <f>IF(ISNUMBER(SEARCH(AL$1,$D243)),"T","")</f>
        <v/>
      </c>
      <c r="AM243" t="str">
        <f>IF(ISNUMBER(SEARCH(AM$1,$D243)),"T","")</f>
        <v/>
      </c>
      <c r="AN243" t="str">
        <f>IF(ISNUMBER(SEARCH(AN$1,$D243)),"T","")</f>
        <v/>
      </c>
      <c r="AO243" t="str">
        <f>IF(ISNUMBER(SEARCH(AO$1,$D243)),"T","")</f>
        <v/>
      </c>
      <c r="AP243" t="str">
        <f>IF(ISNUMBER(SEARCH(AP$1,$D243)),"T","")</f>
        <v/>
      </c>
      <c r="AQ243" t="str">
        <f>IF(ISNUMBER(SEARCH(AQ$1,$D243)),"T","")</f>
        <v>T</v>
      </c>
      <c r="AR243" t="str">
        <f>IF(ISNUMBER(SEARCH(AR$1,$D243)),"T","")</f>
        <v/>
      </c>
      <c r="AS243" t="str">
        <f>IF(ISNUMBER(SEARCH(AS$1,$D243)),"T","")</f>
        <v/>
      </c>
      <c r="AT243" t="str">
        <f>IF(ISNUMBER(SEARCH(AT$1,$D243)),"T","")</f>
        <v/>
      </c>
      <c r="AU243" t="str">
        <f>IF(ISNUMBER(SEARCH(AU$1,$D243)),"T","")</f>
        <v/>
      </c>
      <c r="AV243" t="str">
        <f>IF(ISNUMBER(SEARCH(AV$1,$D243)),"T","")</f>
        <v/>
      </c>
    </row>
    <row r="244" spans="1:48">
      <c r="A244">
        <v>131</v>
      </c>
      <c r="B244" t="s">
        <v>663</v>
      </c>
      <c r="C244" t="s">
        <v>664</v>
      </c>
      <c r="D244" t="s">
        <v>665</v>
      </c>
      <c r="E244">
        <v>1</v>
      </c>
      <c r="F244">
        <v>130</v>
      </c>
      <c r="G244">
        <v>85</v>
      </c>
      <c r="H244">
        <v>80</v>
      </c>
      <c r="I244">
        <v>85</v>
      </c>
      <c r="J244">
        <v>95</v>
      </c>
      <c r="K244">
        <v>60</v>
      </c>
      <c r="L244">
        <f t="shared" si="42"/>
        <v>85</v>
      </c>
      <c r="M244">
        <f t="shared" si="43"/>
        <v>80</v>
      </c>
      <c r="N244" s="3">
        <f t="shared" si="44"/>
        <v>205.5</v>
      </c>
      <c r="O244" s="3">
        <f t="shared" si="45"/>
        <v>105.5</v>
      </c>
      <c r="P244" s="3">
        <f t="shared" si="46"/>
        <v>100.5</v>
      </c>
      <c r="Q244" s="3">
        <f t="shared" si="47"/>
        <v>20652.75</v>
      </c>
      <c r="R244" s="3">
        <f t="shared" si="48"/>
        <v>20652.75</v>
      </c>
      <c r="S244" s="3">
        <f t="shared" si="49"/>
        <v>23735.25</v>
      </c>
      <c r="T244" s="3">
        <v>398.93608664814</v>
      </c>
      <c r="U244" s="3">
        <f t="shared" si="50"/>
        <v>398.93608664814</v>
      </c>
      <c r="V244" s="4">
        <f t="shared" si="51"/>
        <v>42087.7571413788</v>
      </c>
      <c r="W244" s="6">
        <f>Q244/(constants!$B$1*constants!$B$2*(110/250)*AVERAGE(0.8,1)*1.5)</f>
        <v>3.16424295384388</v>
      </c>
      <c r="X244" s="7">
        <v>0.273377801831863</v>
      </c>
      <c r="Y244" s="3">
        <f t="shared" si="52"/>
        <v>362.668989723791</v>
      </c>
      <c r="Z244" s="5">
        <v>1.1</v>
      </c>
      <c r="AA244" s="5">
        <v>1</v>
      </c>
      <c r="AB244" s="3">
        <f t="shared" si="53"/>
        <v>398.93588869617</v>
      </c>
      <c r="AC244" t="str">
        <f t="shared" si="54"/>
        <v>https://wiki.52poke.com/wiki/拉普拉斯</v>
      </c>
      <c r="AD244" s="2">
        <f t="shared" si="55"/>
        <v>3.91849823571471e-8</v>
      </c>
      <c r="AE244" t="str">
        <f>IF(ISNUMBER(SEARCH(AE$1,$D244)),"T","")</f>
        <v/>
      </c>
      <c r="AF244" t="str">
        <f>IF(ISNUMBER(SEARCH(AF$1,$D244)),"T","")</f>
        <v/>
      </c>
      <c r="AG244" t="str">
        <f>IF(ISNUMBER(SEARCH(AG$1,$D244)),"T","")</f>
        <v>T</v>
      </c>
      <c r="AH244" t="str">
        <f>IF(ISNUMBER(SEARCH(AH$1,$D244)),"T","")</f>
        <v/>
      </c>
      <c r="AI244" t="str">
        <f>IF(ISNUMBER(SEARCH(AI$1,$D244)),"T","")</f>
        <v/>
      </c>
      <c r="AJ244" t="str">
        <f>IF(ISNUMBER(SEARCH(AJ$1,$D244)),"T","")</f>
        <v>T</v>
      </c>
      <c r="AK244" t="str">
        <f>IF(ISNUMBER(SEARCH(AK$1,$D244)),"T","")</f>
        <v/>
      </c>
      <c r="AL244" t="str">
        <f>IF(ISNUMBER(SEARCH(AL$1,$D244)),"T","")</f>
        <v/>
      </c>
      <c r="AM244" t="str">
        <f>IF(ISNUMBER(SEARCH(AM$1,$D244)),"T","")</f>
        <v/>
      </c>
      <c r="AN244" t="str">
        <f>IF(ISNUMBER(SEARCH(AN$1,$D244)),"T","")</f>
        <v/>
      </c>
      <c r="AO244" t="str">
        <f>IF(ISNUMBER(SEARCH(AO$1,$D244)),"T","")</f>
        <v/>
      </c>
      <c r="AP244" t="str">
        <f>IF(ISNUMBER(SEARCH(AP$1,$D244)),"T","")</f>
        <v/>
      </c>
      <c r="AQ244" t="str">
        <f>IF(ISNUMBER(SEARCH(AQ$1,$D244)),"T","")</f>
        <v/>
      </c>
      <c r="AR244" t="str">
        <f>IF(ISNUMBER(SEARCH(AR$1,$D244)),"T","")</f>
        <v/>
      </c>
      <c r="AS244" t="str">
        <f>IF(ISNUMBER(SEARCH(AS$1,$D244)),"T","")</f>
        <v/>
      </c>
      <c r="AT244" t="str">
        <f>IF(ISNUMBER(SEARCH(AT$1,$D244)),"T","")</f>
        <v/>
      </c>
      <c r="AU244" t="str">
        <f>IF(ISNUMBER(SEARCH(AU$1,$D244)),"T","")</f>
        <v/>
      </c>
      <c r="AV244" t="str">
        <f>IF(ISNUMBER(SEARCH(AV$1,$D244)),"T","")</f>
        <v/>
      </c>
    </row>
    <row r="245" spans="1:48">
      <c r="A245">
        <v>977</v>
      </c>
      <c r="B245" t="s">
        <v>666</v>
      </c>
      <c r="C245" t="s">
        <v>667</v>
      </c>
      <c r="D245" t="s">
        <v>52</v>
      </c>
      <c r="E245">
        <v>9</v>
      </c>
      <c r="F245">
        <v>150</v>
      </c>
      <c r="G245">
        <v>100</v>
      </c>
      <c r="H245">
        <v>115</v>
      </c>
      <c r="I245">
        <v>65</v>
      </c>
      <c r="J245">
        <v>65</v>
      </c>
      <c r="K245">
        <v>35</v>
      </c>
      <c r="L245">
        <f t="shared" si="42"/>
        <v>100</v>
      </c>
      <c r="M245">
        <f t="shared" si="43"/>
        <v>65</v>
      </c>
      <c r="N245" s="3">
        <f t="shared" si="44"/>
        <v>225.5</v>
      </c>
      <c r="O245" s="3">
        <f t="shared" si="45"/>
        <v>120.5</v>
      </c>
      <c r="P245" s="3">
        <f t="shared" si="46"/>
        <v>85.5</v>
      </c>
      <c r="Q245" s="3">
        <f t="shared" si="47"/>
        <v>19280.25</v>
      </c>
      <c r="R245" s="3">
        <f t="shared" si="48"/>
        <v>30555.25</v>
      </c>
      <c r="S245" s="3">
        <f t="shared" si="49"/>
        <v>19280.25</v>
      </c>
      <c r="T245" s="3">
        <v>398.765875020995</v>
      </c>
      <c r="U245" s="3">
        <f t="shared" si="50"/>
        <v>398.765875020995</v>
      </c>
      <c r="V245" s="4">
        <f t="shared" si="51"/>
        <v>48051.2879400299</v>
      </c>
      <c r="W245" s="6">
        <f>Q245/(constants!$B$1*constants!$B$2*(110/250)*AVERAGE(0.8,1)*1.5)</f>
        <v>2.95395989448613</v>
      </c>
      <c r="X245" s="7">
        <v>0.0544570345949192</v>
      </c>
      <c r="Y245" s="3">
        <f t="shared" si="52"/>
        <v>362.514239954267</v>
      </c>
      <c r="Z245" s="5">
        <v>1.1</v>
      </c>
      <c r="AA245" s="5">
        <v>1</v>
      </c>
      <c r="AB245" s="3">
        <f t="shared" si="53"/>
        <v>398.765663949694</v>
      </c>
      <c r="AC245" t="str">
        <f t="shared" si="54"/>
        <v>https://wiki.52poke.com/wiki/吃吼霸</v>
      </c>
      <c r="AD245" s="2">
        <f t="shared" si="55"/>
        <v>4.45510943019059e-8</v>
      </c>
      <c r="AE245" t="str">
        <f>IF(ISNUMBER(SEARCH(AE$1,$D245)),"T","")</f>
        <v/>
      </c>
      <c r="AF245" t="str">
        <f>IF(ISNUMBER(SEARCH(AF$1,$D245)),"T","")</f>
        <v/>
      </c>
      <c r="AG245" t="str">
        <f>IF(ISNUMBER(SEARCH(AG$1,$D245)),"T","")</f>
        <v>T</v>
      </c>
      <c r="AH245" t="str">
        <f>IF(ISNUMBER(SEARCH(AH$1,$D245)),"T","")</f>
        <v/>
      </c>
      <c r="AI245" t="str">
        <f>IF(ISNUMBER(SEARCH(AI$1,$D245)),"T","")</f>
        <v/>
      </c>
      <c r="AJ245" t="str">
        <f>IF(ISNUMBER(SEARCH(AJ$1,$D245)),"T","")</f>
        <v/>
      </c>
      <c r="AK245" t="str">
        <f>IF(ISNUMBER(SEARCH(AK$1,$D245)),"T","")</f>
        <v/>
      </c>
      <c r="AL245" t="str">
        <f>IF(ISNUMBER(SEARCH(AL$1,$D245)),"T","")</f>
        <v/>
      </c>
      <c r="AM245" t="str">
        <f>IF(ISNUMBER(SEARCH(AM$1,$D245)),"T","")</f>
        <v/>
      </c>
      <c r="AN245" t="str">
        <f>IF(ISNUMBER(SEARCH(AN$1,$D245)),"T","")</f>
        <v/>
      </c>
      <c r="AO245" t="str">
        <f>IF(ISNUMBER(SEARCH(AO$1,$D245)),"T","")</f>
        <v/>
      </c>
      <c r="AP245" t="str">
        <f>IF(ISNUMBER(SEARCH(AP$1,$D245)),"T","")</f>
        <v/>
      </c>
      <c r="AQ245" t="str">
        <f>IF(ISNUMBER(SEARCH(AQ$1,$D245)),"T","")</f>
        <v/>
      </c>
      <c r="AR245" t="str">
        <f>IF(ISNUMBER(SEARCH(AR$1,$D245)),"T","")</f>
        <v/>
      </c>
      <c r="AS245" t="str">
        <f>IF(ISNUMBER(SEARCH(AS$1,$D245)),"T","")</f>
        <v/>
      </c>
      <c r="AT245" t="str">
        <f>IF(ISNUMBER(SEARCH(AT$1,$D245)),"T","")</f>
        <v/>
      </c>
      <c r="AU245" t="str">
        <f>IF(ISNUMBER(SEARCH(AU$1,$D245)),"T","")</f>
        <v/>
      </c>
      <c r="AV245" t="str">
        <f>IF(ISNUMBER(SEARCH(AV$1,$D245)),"T","")</f>
        <v/>
      </c>
    </row>
    <row r="246" spans="1:48">
      <c r="A246">
        <v>862</v>
      </c>
      <c r="B246" t="s">
        <v>668</v>
      </c>
      <c r="C246" t="s">
        <v>669</v>
      </c>
      <c r="D246" t="s">
        <v>670</v>
      </c>
      <c r="E246">
        <v>8</v>
      </c>
      <c r="F246">
        <v>93</v>
      </c>
      <c r="G246">
        <v>90</v>
      </c>
      <c r="H246">
        <v>101</v>
      </c>
      <c r="I246">
        <v>60</v>
      </c>
      <c r="J246">
        <v>81</v>
      </c>
      <c r="K246">
        <v>95</v>
      </c>
      <c r="L246">
        <f t="shared" si="42"/>
        <v>90</v>
      </c>
      <c r="M246">
        <f t="shared" si="43"/>
        <v>81</v>
      </c>
      <c r="N246" s="3">
        <f t="shared" si="44"/>
        <v>168.5</v>
      </c>
      <c r="O246" s="3">
        <f t="shared" si="45"/>
        <v>110.5</v>
      </c>
      <c r="P246" s="3">
        <f t="shared" si="46"/>
        <v>101.5</v>
      </c>
      <c r="Q246" s="3">
        <f t="shared" si="47"/>
        <v>17102.75</v>
      </c>
      <c r="R246" s="3">
        <f t="shared" si="48"/>
        <v>20472.75</v>
      </c>
      <c r="S246" s="3">
        <f t="shared" si="49"/>
        <v>17102.75</v>
      </c>
      <c r="T246" s="3">
        <v>398.699374102662</v>
      </c>
      <c r="U246" s="3">
        <f t="shared" si="50"/>
        <v>398.699374102662</v>
      </c>
      <c r="V246" s="4">
        <f t="shared" si="51"/>
        <v>44056.2808383442</v>
      </c>
      <c r="W246" s="6">
        <f>Q246/(constants!$B$1*constants!$B$2*(110/250)*AVERAGE(0.8,1)*1.5)</f>
        <v>2.62034141597867</v>
      </c>
      <c r="X246" s="7">
        <v>0.659783655248312</v>
      </c>
      <c r="Y246" s="3">
        <f t="shared" si="52"/>
        <v>362.453820370581</v>
      </c>
      <c r="Z246" s="5">
        <v>1.1</v>
      </c>
      <c r="AA246" s="5">
        <v>1</v>
      </c>
      <c r="AB246" s="3">
        <f t="shared" si="53"/>
        <v>398.699202407639</v>
      </c>
      <c r="AC246" t="str">
        <f t="shared" si="54"/>
        <v>https://wiki.52poke.com/wiki/堵拦熊</v>
      </c>
      <c r="AD246" s="2">
        <f t="shared" si="55"/>
        <v>2.94791807567372e-8</v>
      </c>
      <c r="AE246" t="str">
        <f>IF(ISNUMBER(SEARCH(AE$1,$D246)),"T","")</f>
        <v>T</v>
      </c>
      <c r="AF246" t="str">
        <f>IF(ISNUMBER(SEARCH(AF$1,$D246)),"T","")</f>
        <v/>
      </c>
      <c r="AG246" t="str">
        <f>IF(ISNUMBER(SEARCH(AG$1,$D246)),"T","")</f>
        <v/>
      </c>
      <c r="AH246" t="str">
        <f>IF(ISNUMBER(SEARCH(AH$1,$D246)),"T","")</f>
        <v/>
      </c>
      <c r="AI246" t="str">
        <f>IF(ISNUMBER(SEARCH(AI$1,$D246)),"T","")</f>
        <v/>
      </c>
      <c r="AJ246" t="str">
        <f>IF(ISNUMBER(SEARCH(AJ$1,$D246)),"T","")</f>
        <v/>
      </c>
      <c r="AK246" t="str">
        <f>IF(ISNUMBER(SEARCH(AK$1,$D246)),"T","")</f>
        <v/>
      </c>
      <c r="AL246" t="str">
        <f>IF(ISNUMBER(SEARCH(AL$1,$D246)),"T","")</f>
        <v/>
      </c>
      <c r="AM246" t="str">
        <f>IF(ISNUMBER(SEARCH(AM$1,$D246)),"T","")</f>
        <v/>
      </c>
      <c r="AN246" t="str">
        <f>IF(ISNUMBER(SEARCH(AN$1,$D246)),"T","")</f>
        <v/>
      </c>
      <c r="AO246" t="str">
        <f>IF(ISNUMBER(SEARCH(AO$1,$D246)),"T","")</f>
        <v/>
      </c>
      <c r="AP246" t="str">
        <f>IF(ISNUMBER(SEARCH(AP$1,$D246)),"T","")</f>
        <v/>
      </c>
      <c r="AQ246" t="str">
        <f>IF(ISNUMBER(SEARCH(AQ$1,$D246)),"T","")</f>
        <v/>
      </c>
      <c r="AR246" t="str">
        <f>IF(ISNUMBER(SEARCH(AR$1,$D246)),"T","")</f>
        <v/>
      </c>
      <c r="AS246" t="str">
        <f>IF(ISNUMBER(SEARCH(AS$1,$D246)),"T","")</f>
        <v/>
      </c>
      <c r="AT246" t="str">
        <f>IF(ISNUMBER(SEARCH(AT$1,$D246)),"T","")</f>
        <v>T</v>
      </c>
      <c r="AU246" t="str">
        <f>IF(ISNUMBER(SEARCH(AU$1,$D246)),"T","")</f>
        <v/>
      </c>
      <c r="AV246" t="str">
        <f>IF(ISNUMBER(SEARCH(AV$1,$D246)),"T","")</f>
        <v/>
      </c>
    </row>
    <row r="247" spans="1:48">
      <c r="A247">
        <v>916</v>
      </c>
      <c r="B247" t="s">
        <v>671</v>
      </c>
      <c r="C247" t="s">
        <v>672</v>
      </c>
      <c r="D247" t="s">
        <v>64</v>
      </c>
      <c r="E247">
        <v>9</v>
      </c>
      <c r="F247">
        <v>110</v>
      </c>
      <c r="G247">
        <v>100</v>
      </c>
      <c r="H247">
        <v>75</v>
      </c>
      <c r="I247">
        <v>59</v>
      </c>
      <c r="J247">
        <v>80</v>
      </c>
      <c r="K247">
        <v>65</v>
      </c>
      <c r="L247">
        <f t="shared" si="42"/>
        <v>100</v>
      </c>
      <c r="M247">
        <f t="shared" si="43"/>
        <v>75</v>
      </c>
      <c r="N247" s="3">
        <f t="shared" si="44"/>
        <v>185.5</v>
      </c>
      <c r="O247" s="3">
        <f t="shared" si="45"/>
        <v>120.5</v>
      </c>
      <c r="P247" s="3">
        <f t="shared" si="46"/>
        <v>95.5</v>
      </c>
      <c r="Q247" s="3">
        <f t="shared" si="47"/>
        <v>17715.25</v>
      </c>
      <c r="R247" s="3">
        <f t="shared" si="48"/>
        <v>17715.25</v>
      </c>
      <c r="S247" s="3">
        <f t="shared" si="49"/>
        <v>18642.75</v>
      </c>
      <c r="T247" s="3">
        <v>398.145371484025</v>
      </c>
      <c r="U247" s="3">
        <f t="shared" si="50"/>
        <v>398.145371484025</v>
      </c>
      <c r="V247" s="4">
        <f t="shared" si="51"/>
        <v>47976.517263825</v>
      </c>
      <c r="W247" s="6">
        <f>Q247/(constants!$B$1*constants!$B$2*(110/250)*AVERAGE(0.8,1)*1.5)</f>
        <v>2.71418358272302</v>
      </c>
      <c r="X247" s="7">
        <v>0.289552196572515</v>
      </c>
      <c r="Y247" s="3">
        <f t="shared" si="52"/>
        <v>361.950161405112</v>
      </c>
      <c r="Z247" s="5">
        <v>1.1</v>
      </c>
      <c r="AA247" s="5">
        <v>1</v>
      </c>
      <c r="AB247" s="3">
        <f t="shared" si="53"/>
        <v>398.145177545623</v>
      </c>
      <c r="AC247" t="str">
        <f t="shared" si="54"/>
        <v>https://wiki.52poke.com/wiki/飘香豚</v>
      </c>
      <c r="AD247" s="2">
        <f t="shared" si="55"/>
        <v>3.76121037672105e-8</v>
      </c>
      <c r="AE247" t="str">
        <f>IF(ISNUMBER(SEARCH(AE$1,$D247)),"T","")</f>
        <v>T</v>
      </c>
      <c r="AF247" t="str">
        <f>IF(ISNUMBER(SEARCH(AF$1,$D247)),"T","")</f>
        <v/>
      </c>
      <c r="AG247" t="str">
        <f>IF(ISNUMBER(SEARCH(AG$1,$D247)),"T","")</f>
        <v/>
      </c>
      <c r="AH247" t="str">
        <f>IF(ISNUMBER(SEARCH(AH$1,$D247)),"T","")</f>
        <v/>
      </c>
      <c r="AI247" t="str">
        <f>IF(ISNUMBER(SEARCH(AI$1,$D247)),"T","")</f>
        <v/>
      </c>
      <c r="AJ247" t="str">
        <f>IF(ISNUMBER(SEARCH(AJ$1,$D247)),"T","")</f>
        <v/>
      </c>
      <c r="AK247" t="str">
        <f>IF(ISNUMBER(SEARCH(AK$1,$D247)),"T","")</f>
        <v/>
      </c>
      <c r="AL247" t="str">
        <f>IF(ISNUMBER(SEARCH(AL$1,$D247)),"T","")</f>
        <v/>
      </c>
      <c r="AM247" t="str">
        <f>IF(ISNUMBER(SEARCH(AM$1,$D247)),"T","")</f>
        <v/>
      </c>
      <c r="AN247" t="str">
        <f>IF(ISNUMBER(SEARCH(AN$1,$D247)),"T","")</f>
        <v/>
      </c>
      <c r="AO247" t="str">
        <f>IF(ISNUMBER(SEARCH(AO$1,$D247)),"T","")</f>
        <v/>
      </c>
      <c r="AP247" t="str">
        <f>IF(ISNUMBER(SEARCH(AP$1,$D247)),"T","")</f>
        <v/>
      </c>
      <c r="AQ247" t="str">
        <f>IF(ISNUMBER(SEARCH(AQ$1,$D247)),"T","")</f>
        <v/>
      </c>
      <c r="AR247" t="str">
        <f>IF(ISNUMBER(SEARCH(AR$1,$D247)),"T","")</f>
        <v/>
      </c>
      <c r="AS247" t="str">
        <f>IF(ISNUMBER(SEARCH(AS$1,$D247)),"T","")</f>
        <v/>
      </c>
      <c r="AT247" t="str">
        <f>IF(ISNUMBER(SEARCH(AT$1,$D247)),"T","")</f>
        <v/>
      </c>
      <c r="AU247" t="str">
        <f>IF(ISNUMBER(SEARCH(AU$1,$D247)),"T","")</f>
        <v/>
      </c>
      <c r="AV247" t="str">
        <f>IF(ISNUMBER(SEARCH(AV$1,$D247)),"T","")</f>
        <v/>
      </c>
    </row>
    <row r="248" spans="1:48">
      <c r="A248">
        <v>477</v>
      </c>
      <c r="B248" t="s">
        <v>673</v>
      </c>
      <c r="C248" t="s">
        <v>674</v>
      </c>
      <c r="D248" t="s">
        <v>180</v>
      </c>
      <c r="E248">
        <v>4</v>
      </c>
      <c r="F248">
        <v>45</v>
      </c>
      <c r="G248">
        <v>100</v>
      </c>
      <c r="H248">
        <v>135</v>
      </c>
      <c r="I248">
        <v>65</v>
      </c>
      <c r="J248">
        <v>135</v>
      </c>
      <c r="K248">
        <v>45</v>
      </c>
      <c r="L248">
        <f t="shared" si="42"/>
        <v>100</v>
      </c>
      <c r="M248">
        <f t="shared" si="43"/>
        <v>135</v>
      </c>
      <c r="N248" s="3">
        <f t="shared" si="44"/>
        <v>120.5</v>
      </c>
      <c r="O248" s="3">
        <f t="shared" si="45"/>
        <v>120.5</v>
      </c>
      <c r="P248" s="3">
        <f t="shared" si="46"/>
        <v>155.5</v>
      </c>
      <c r="Q248" s="3">
        <f t="shared" si="47"/>
        <v>18737.75</v>
      </c>
      <c r="R248" s="3">
        <f t="shared" si="48"/>
        <v>18737.75</v>
      </c>
      <c r="S248" s="3">
        <f t="shared" si="49"/>
        <v>18737.75</v>
      </c>
      <c r="T248" s="3">
        <v>396.819215657586</v>
      </c>
      <c r="U248" s="3">
        <f t="shared" si="50"/>
        <v>396.819215657586</v>
      </c>
      <c r="V248" s="4">
        <f t="shared" si="51"/>
        <v>47816.7154867391</v>
      </c>
      <c r="W248" s="6">
        <f>Q248/(constants!$B$1*constants!$B$2*(110/250)*AVERAGE(0.8,1)*1.5)</f>
        <v>2.87084254679828</v>
      </c>
      <c r="X248" s="7">
        <v>0.122888200280745</v>
      </c>
      <c r="Y248" s="3">
        <f t="shared" si="52"/>
        <v>360.744555023023</v>
      </c>
      <c r="Z248" s="5">
        <v>1.1</v>
      </c>
      <c r="AA248" s="5">
        <v>1</v>
      </c>
      <c r="AB248" s="3">
        <f t="shared" si="53"/>
        <v>396.819010525325</v>
      </c>
      <c r="AC248" t="str">
        <f t="shared" si="54"/>
        <v>https://wiki.52poke.com/wiki/黑夜魔灵</v>
      </c>
      <c r="AD248" s="2">
        <f t="shared" si="55"/>
        <v>4.20792445677178e-8</v>
      </c>
      <c r="AE248" t="str">
        <f>IF(ISNUMBER(SEARCH(AE$1,$D248)),"T","")</f>
        <v/>
      </c>
      <c r="AF248" t="str">
        <f>IF(ISNUMBER(SEARCH(AF$1,$D248)),"T","")</f>
        <v/>
      </c>
      <c r="AG248" t="str">
        <f>IF(ISNUMBER(SEARCH(AG$1,$D248)),"T","")</f>
        <v/>
      </c>
      <c r="AH248" t="str">
        <f>IF(ISNUMBER(SEARCH(AH$1,$D248)),"T","")</f>
        <v/>
      </c>
      <c r="AI248" t="str">
        <f>IF(ISNUMBER(SEARCH(AI$1,$D248)),"T","")</f>
        <v/>
      </c>
      <c r="AJ248" t="str">
        <f>IF(ISNUMBER(SEARCH(AJ$1,$D248)),"T","")</f>
        <v/>
      </c>
      <c r="AK248" t="str">
        <f>IF(ISNUMBER(SEARCH(AK$1,$D248)),"T","")</f>
        <v/>
      </c>
      <c r="AL248" t="str">
        <f>IF(ISNUMBER(SEARCH(AL$1,$D248)),"T","")</f>
        <v/>
      </c>
      <c r="AM248" t="str">
        <f>IF(ISNUMBER(SEARCH(AM$1,$D248)),"T","")</f>
        <v/>
      </c>
      <c r="AN248" t="str">
        <f>IF(ISNUMBER(SEARCH(AN$1,$D248)),"T","")</f>
        <v/>
      </c>
      <c r="AO248" t="str">
        <f>IF(ISNUMBER(SEARCH(AO$1,$D248)),"T","")</f>
        <v/>
      </c>
      <c r="AP248" t="str">
        <f>IF(ISNUMBER(SEARCH(AP$1,$D248)),"T","")</f>
        <v/>
      </c>
      <c r="AQ248" t="str">
        <f>IF(ISNUMBER(SEARCH(AQ$1,$D248)),"T","")</f>
        <v/>
      </c>
      <c r="AR248" t="str">
        <f>IF(ISNUMBER(SEARCH(AR$1,$D248)),"T","")</f>
        <v>T</v>
      </c>
      <c r="AS248" t="str">
        <f>IF(ISNUMBER(SEARCH(AS$1,$D248)),"T","")</f>
        <v/>
      </c>
      <c r="AT248" t="str">
        <f>IF(ISNUMBER(SEARCH(AT$1,$D248)),"T","")</f>
        <v/>
      </c>
      <c r="AU248" t="str">
        <f>IF(ISNUMBER(SEARCH(AU$1,$D248)),"T","")</f>
        <v/>
      </c>
      <c r="AV248" t="str">
        <f>IF(ISNUMBER(SEARCH(AV$1,$D248)),"T","")</f>
        <v/>
      </c>
    </row>
    <row r="249" spans="1:48">
      <c r="A249">
        <v>308</v>
      </c>
      <c r="B249" t="s">
        <v>675</v>
      </c>
      <c r="C249" t="s">
        <v>676</v>
      </c>
      <c r="D249" t="s">
        <v>677</v>
      </c>
      <c r="E249">
        <v>3</v>
      </c>
      <c r="F249">
        <v>60</v>
      </c>
      <c r="G249">
        <v>60</v>
      </c>
      <c r="H249">
        <v>75</v>
      </c>
      <c r="I249">
        <v>60</v>
      </c>
      <c r="J249">
        <v>75</v>
      </c>
      <c r="K249">
        <v>80</v>
      </c>
      <c r="L249">
        <f t="shared" si="42"/>
        <v>60</v>
      </c>
      <c r="M249">
        <f t="shared" si="43"/>
        <v>75</v>
      </c>
      <c r="N249" s="3">
        <f t="shared" si="44"/>
        <v>135.5</v>
      </c>
      <c r="O249" s="3">
        <f t="shared" si="45"/>
        <v>80.5</v>
      </c>
      <c r="P249" s="3">
        <f t="shared" si="46"/>
        <v>95.5</v>
      </c>
      <c r="Q249" s="3">
        <f t="shared" si="47"/>
        <v>12940.25</v>
      </c>
      <c r="R249" s="3">
        <f t="shared" si="48"/>
        <v>12940.25</v>
      </c>
      <c r="S249" s="3">
        <f t="shared" si="49"/>
        <v>12940.25</v>
      </c>
      <c r="T249" s="3">
        <v>396.749478592992</v>
      </c>
      <c r="U249" s="3">
        <f t="shared" si="50"/>
        <v>396.749478592992</v>
      </c>
      <c r="V249" s="4">
        <f t="shared" si="51"/>
        <v>31938.3330267359</v>
      </c>
      <c r="W249" s="6">
        <f>Q249/(constants!$B$1*constants!$B$2*(110/250)*AVERAGE(0.8,1)*1.5)</f>
        <v>1.98259771136911</v>
      </c>
      <c r="X249" s="7">
        <v>0.481683695605564</v>
      </c>
      <c r="Y249" s="3">
        <f t="shared" si="52"/>
        <v>198.374653261461</v>
      </c>
      <c r="Z249" s="5">
        <v>2</v>
      </c>
      <c r="AA249" s="5">
        <v>1</v>
      </c>
      <c r="AB249" s="3">
        <f t="shared" si="53"/>
        <v>396.749306522922</v>
      </c>
      <c r="AC249" t="str">
        <f t="shared" si="54"/>
        <v>https://wiki.52poke.com/wiki/恰雷姆</v>
      </c>
      <c r="AD249" s="2">
        <f t="shared" si="55"/>
        <v>2.96081090657903e-8</v>
      </c>
      <c r="AE249" t="str">
        <f>IF(ISNUMBER(SEARCH(AE$1,$D249)),"T","")</f>
        <v/>
      </c>
      <c r="AF249" t="str">
        <f>IF(ISNUMBER(SEARCH(AF$1,$D249)),"T","")</f>
        <v/>
      </c>
      <c r="AG249" t="str">
        <f>IF(ISNUMBER(SEARCH(AG$1,$D249)),"T","")</f>
        <v/>
      </c>
      <c r="AH249" t="str">
        <f>IF(ISNUMBER(SEARCH(AH$1,$D249)),"T","")</f>
        <v/>
      </c>
      <c r="AI249" t="str">
        <f>IF(ISNUMBER(SEARCH(AI$1,$D249)),"T","")</f>
        <v/>
      </c>
      <c r="AJ249" t="str">
        <f>IF(ISNUMBER(SEARCH(AJ$1,$D249)),"T","")</f>
        <v/>
      </c>
      <c r="AK249" t="str">
        <f>IF(ISNUMBER(SEARCH(AK$1,$D249)),"T","")</f>
        <v>T</v>
      </c>
      <c r="AL249" t="str">
        <f>IF(ISNUMBER(SEARCH(AL$1,$D249)),"T","")</f>
        <v/>
      </c>
      <c r="AM249" t="str">
        <f>IF(ISNUMBER(SEARCH(AM$1,$D249)),"T","")</f>
        <v/>
      </c>
      <c r="AN249" t="str">
        <f>IF(ISNUMBER(SEARCH(AN$1,$D249)),"T","")</f>
        <v/>
      </c>
      <c r="AO249" t="str">
        <f>IF(ISNUMBER(SEARCH(AO$1,$D249)),"T","")</f>
        <v>T</v>
      </c>
      <c r="AP249" t="str">
        <f>IF(ISNUMBER(SEARCH(AP$1,$D249)),"T","")</f>
        <v/>
      </c>
      <c r="AQ249" t="str">
        <f>IF(ISNUMBER(SEARCH(AQ$1,$D249)),"T","")</f>
        <v/>
      </c>
      <c r="AR249" t="str">
        <f>IF(ISNUMBER(SEARCH(AR$1,$D249)),"T","")</f>
        <v/>
      </c>
      <c r="AS249" t="str">
        <f>IF(ISNUMBER(SEARCH(AS$1,$D249)),"T","")</f>
        <v/>
      </c>
      <c r="AT249" t="str">
        <f>IF(ISNUMBER(SEARCH(AT$1,$D249)),"T","")</f>
        <v/>
      </c>
      <c r="AU249" t="str">
        <f>IF(ISNUMBER(SEARCH(AU$1,$D249)),"T","")</f>
        <v/>
      </c>
      <c r="AV249" t="str">
        <f>IF(ISNUMBER(SEARCH(AV$1,$D249)),"T","")</f>
        <v/>
      </c>
    </row>
    <row r="250" spans="1:48">
      <c r="A250">
        <v>795</v>
      </c>
      <c r="B250" t="s">
        <v>678</v>
      </c>
      <c r="C250" t="s">
        <v>679</v>
      </c>
      <c r="D250" t="s">
        <v>269</v>
      </c>
      <c r="E250">
        <v>7</v>
      </c>
      <c r="F250">
        <v>71</v>
      </c>
      <c r="G250">
        <v>137</v>
      </c>
      <c r="H250">
        <v>37</v>
      </c>
      <c r="I250">
        <v>137</v>
      </c>
      <c r="J250">
        <v>37</v>
      </c>
      <c r="K250">
        <v>151</v>
      </c>
      <c r="L250">
        <f t="shared" si="42"/>
        <v>137</v>
      </c>
      <c r="M250">
        <f t="shared" si="43"/>
        <v>37</v>
      </c>
      <c r="N250" s="3">
        <f t="shared" si="44"/>
        <v>146.5</v>
      </c>
      <c r="O250" s="3">
        <f t="shared" si="45"/>
        <v>157.5</v>
      </c>
      <c r="P250" s="3">
        <f t="shared" si="46"/>
        <v>57.5</v>
      </c>
      <c r="Q250" s="3">
        <f t="shared" si="47"/>
        <v>8423.75</v>
      </c>
      <c r="R250" s="3">
        <f t="shared" si="48"/>
        <v>8423.75</v>
      </c>
      <c r="S250" s="3">
        <f t="shared" si="49"/>
        <v>8423.75</v>
      </c>
      <c r="T250" s="3">
        <v>396.122212961708</v>
      </c>
      <c r="U250" s="3">
        <f t="shared" si="50"/>
        <v>396.122212961708</v>
      </c>
      <c r="V250" s="4">
        <f t="shared" si="51"/>
        <v>62389.248541469</v>
      </c>
      <c r="W250" s="6">
        <f>Q250/(constants!$B$1*constants!$B$2*(110/250)*AVERAGE(0.8,1)*1.5)</f>
        <v>1.29061706467383</v>
      </c>
      <c r="X250" s="7">
        <v>0.995801939228395</v>
      </c>
      <c r="Y250" s="3">
        <f t="shared" si="52"/>
        <v>360.1109931146</v>
      </c>
      <c r="Z250" s="5">
        <v>1.1</v>
      </c>
      <c r="AA250" s="5">
        <v>1</v>
      </c>
      <c r="AB250" s="3">
        <f t="shared" si="53"/>
        <v>396.12209242606</v>
      </c>
      <c r="AC250" t="str">
        <f t="shared" si="54"/>
        <v>https://wiki.52poke.com/wiki/费洛美螂</v>
      </c>
      <c r="AD250" s="2">
        <f t="shared" si="55"/>
        <v>1.4528842403148e-8</v>
      </c>
      <c r="AE250" t="str">
        <f>IF(ISNUMBER(SEARCH(AE$1,$D250)),"T","")</f>
        <v/>
      </c>
      <c r="AF250" t="str">
        <f>IF(ISNUMBER(SEARCH(AF$1,$D250)),"T","")</f>
        <v/>
      </c>
      <c r="AG250" t="str">
        <f>IF(ISNUMBER(SEARCH(AG$1,$D250)),"T","")</f>
        <v/>
      </c>
      <c r="AH250" t="str">
        <f>IF(ISNUMBER(SEARCH(AH$1,$D250)),"T","")</f>
        <v/>
      </c>
      <c r="AI250" t="str">
        <f>IF(ISNUMBER(SEARCH(AI$1,$D250)),"T","")</f>
        <v/>
      </c>
      <c r="AJ250" t="str">
        <f>IF(ISNUMBER(SEARCH(AJ$1,$D250)),"T","")</f>
        <v/>
      </c>
      <c r="AK250" t="str">
        <f>IF(ISNUMBER(SEARCH(AK$1,$D250)),"T","")</f>
        <v>T</v>
      </c>
      <c r="AL250" t="str">
        <f>IF(ISNUMBER(SEARCH(AL$1,$D250)),"T","")</f>
        <v/>
      </c>
      <c r="AM250" t="str">
        <f>IF(ISNUMBER(SEARCH(AM$1,$D250)),"T","")</f>
        <v/>
      </c>
      <c r="AN250" t="str">
        <f>IF(ISNUMBER(SEARCH(AN$1,$D250)),"T","")</f>
        <v/>
      </c>
      <c r="AO250" t="str">
        <f>IF(ISNUMBER(SEARCH(AO$1,$D250)),"T","")</f>
        <v/>
      </c>
      <c r="AP250" t="str">
        <f>IF(ISNUMBER(SEARCH(AP$1,$D250)),"T","")</f>
        <v>T</v>
      </c>
      <c r="AQ250" t="str">
        <f>IF(ISNUMBER(SEARCH(AQ$1,$D250)),"T","")</f>
        <v/>
      </c>
      <c r="AR250" t="str">
        <f>IF(ISNUMBER(SEARCH(AR$1,$D250)),"T","")</f>
        <v/>
      </c>
      <c r="AS250" t="str">
        <f>IF(ISNUMBER(SEARCH(AS$1,$D250)),"T","")</f>
        <v/>
      </c>
      <c r="AT250" t="str">
        <f>IF(ISNUMBER(SEARCH(AT$1,$D250)),"T","")</f>
        <v/>
      </c>
      <c r="AU250" t="str">
        <f>IF(ISNUMBER(SEARCH(AU$1,$D250)),"T","")</f>
        <v/>
      </c>
      <c r="AV250" t="str">
        <f>IF(ISNUMBER(SEARCH(AV$1,$D250)),"T","")</f>
        <v/>
      </c>
    </row>
    <row r="251" spans="1:48">
      <c r="A251">
        <v>658</v>
      </c>
      <c r="B251" t="s">
        <v>680</v>
      </c>
      <c r="C251" t="s">
        <v>681</v>
      </c>
      <c r="D251" t="s">
        <v>682</v>
      </c>
      <c r="E251">
        <v>6</v>
      </c>
      <c r="F251">
        <v>72</v>
      </c>
      <c r="G251">
        <v>95</v>
      </c>
      <c r="H251">
        <v>67</v>
      </c>
      <c r="I251">
        <v>103</v>
      </c>
      <c r="J251">
        <v>71</v>
      </c>
      <c r="K251">
        <v>122</v>
      </c>
      <c r="L251">
        <f t="shared" si="42"/>
        <v>103</v>
      </c>
      <c r="M251">
        <f t="shared" si="43"/>
        <v>67</v>
      </c>
      <c r="N251" s="3">
        <f t="shared" si="44"/>
        <v>147.5</v>
      </c>
      <c r="O251" s="3">
        <f t="shared" si="45"/>
        <v>123.5</v>
      </c>
      <c r="P251" s="3">
        <f t="shared" si="46"/>
        <v>87.5</v>
      </c>
      <c r="Q251" s="3">
        <f t="shared" si="47"/>
        <v>12906.25</v>
      </c>
      <c r="R251" s="3">
        <f t="shared" si="48"/>
        <v>12906.25</v>
      </c>
      <c r="S251" s="3">
        <f t="shared" si="49"/>
        <v>13496.25</v>
      </c>
      <c r="T251" s="3">
        <v>395.549120825988</v>
      </c>
      <c r="U251" s="3">
        <f t="shared" si="50"/>
        <v>395.549120825988</v>
      </c>
      <c r="V251" s="4">
        <f t="shared" si="51"/>
        <v>48850.3164220095</v>
      </c>
      <c r="W251" s="6">
        <f>Q251/(constants!$B$1*constants!$B$2*(110/250)*AVERAGE(0.8,1)*1.5)</f>
        <v>1.97738851354166</v>
      </c>
      <c r="X251" s="7">
        <v>0.934271228943938</v>
      </c>
      <c r="Y251" s="3">
        <f t="shared" si="52"/>
        <v>359.589978196972</v>
      </c>
      <c r="Z251" s="5">
        <v>1.1</v>
      </c>
      <c r="AA251" s="5">
        <v>1</v>
      </c>
      <c r="AB251" s="3">
        <f t="shared" si="53"/>
        <v>395.548976016669</v>
      </c>
      <c r="AC251" t="str">
        <f t="shared" si="54"/>
        <v>https://wiki.52poke.com/wiki/甲贺忍蛙</v>
      </c>
      <c r="AD251" s="2">
        <f t="shared" si="55"/>
        <v>2.09697388558564e-8</v>
      </c>
      <c r="AE251" t="str">
        <f>IF(ISNUMBER(SEARCH(AE$1,$D251)),"T","")</f>
        <v/>
      </c>
      <c r="AF251" t="str">
        <f>IF(ISNUMBER(SEARCH(AF$1,$D251)),"T","")</f>
        <v/>
      </c>
      <c r="AG251" t="str">
        <f>IF(ISNUMBER(SEARCH(AG$1,$D251)),"T","")</f>
        <v>T</v>
      </c>
      <c r="AH251" t="str">
        <f>IF(ISNUMBER(SEARCH(AH$1,$D251)),"T","")</f>
        <v/>
      </c>
      <c r="AI251" t="str">
        <f>IF(ISNUMBER(SEARCH(AI$1,$D251)),"T","")</f>
        <v/>
      </c>
      <c r="AJ251" t="str">
        <f>IF(ISNUMBER(SEARCH(AJ$1,$D251)),"T","")</f>
        <v/>
      </c>
      <c r="AK251" t="str">
        <f>IF(ISNUMBER(SEARCH(AK$1,$D251)),"T","")</f>
        <v/>
      </c>
      <c r="AL251" t="str">
        <f>IF(ISNUMBER(SEARCH(AL$1,$D251)),"T","")</f>
        <v/>
      </c>
      <c r="AM251" t="str">
        <f>IF(ISNUMBER(SEARCH(AM$1,$D251)),"T","")</f>
        <v/>
      </c>
      <c r="AN251" t="str">
        <f>IF(ISNUMBER(SEARCH(AN$1,$D251)),"T","")</f>
        <v/>
      </c>
      <c r="AO251" t="str">
        <f>IF(ISNUMBER(SEARCH(AO$1,$D251)),"T","")</f>
        <v/>
      </c>
      <c r="AP251" t="str">
        <f>IF(ISNUMBER(SEARCH(AP$1,$D251)),"T","")</f>
        <v/>
      </c>
      <c r="AQ251" t="str">
        <f>IF(ISNUMBER(SEARCH(AQ$1,$D251)),"T","")</f>
        <v/>
      </c>
      <c r="AR251" t="str">
        <f>IF(ISNUMBER(SEARCH(AR$1,$D251)),"T","")</f>
        <v/>
      </c>
      <c r="AS251" t="str">
        <f>IF(ISNUMBER(SEARCH(AS$1,$D251)),"T","")</f>
        <v/>
      </c>
      <c r="AT251" t="str">
        <f>IF(ISNUMBER(SEARCH(AT$1,$D251)),"T","")</f>
        <v>T</v>
      </c>
      <c r="AU251" t="str">
        <f>IF(ISNUMBER(SEARCH(AU$1,$D251)),"T","")</f>
        <v/>
      </c>
      <c r="AV251" t="str">
        <f>IF(ISNUMBER(SEARCH(AV$1,$D251)),"T","")</f>
        <v/>
      </c>
    </row>
    <row r="252" spans="1:48">
      <c r="A252">
        <v>706</v>
      </c>
      <c r="B252" t="s">
        <v>683</v>
      </c>
      <c r="C252" t="s">
        <v>684</v>
      </c>
      <c r="D252" t="s">
        <v>82</v>
      </c>
      <c r="E252">
        <v>6</v>
      </c>
      <c r="F252">
        <v>90</v>
      </c>
      <c r="G252">
        <v>100</v>
      </c>
      <c r="H252">
        <v>70</v>
      </c>
      <c r="I252">
        <v>110</v>
      </c>
      <c r="J252">
        <v>150</v>
      </c>
      <c r="K252">
        <v>80</v>
      </c>
      <c r="L252">
        <f t="shared" si="42"/>
        <v>110</v>
      </c>
      <c r="M252">
        <f t="shared" si="43"/>
        <v>70</v>
      </c>
      <c r="N252" s="3">
        <f t="shared" si="44"/>
        <v>165.5</v>
      </c>
      <c r="O252" s="3">
        <f t="shared" si="45"/>
        <v>130.5</v>
      </c>
      <c r="P252" s="3">
        <f t="shared" si="46"/>
        <v>90.5</v>
      </c>
      <c r="Q252" s="3">
        <f t="shared" si="47"/>
        <v>14977.75</v>
      </c>
      <c r="R252" s="3">
        <f t="shared" si="48"/>
        <v>14977.75</v>
      </c>
      <c r="S252" s="3">
        <f t="shared" si="49"/>
        <v>28217.75</v>
      </c>
      <c r="T252" s="3">
        <v>395.322106691812</v>
      </c>
      <c r="U252" s="3">
        <f t="shared" si="50"/>
        <v>395.322106691812</v>
      </c>
      <c r="V252" s="4">
        <f t="shared" si="51"/>
        <v>51589.5349232815</v>
      </c>
      <c r="W252" s="6">
        <f>Q252/(constants!$B$1*constants!$B$2*(110/250)*AVERAGE(0.8,1)*1.5)</f>
        <v>2.29476655176358</v>
      </c>
      <c r="X252" s="7">
        <v>0.459130551091676</v>
      </c>
      <c r="Y252" s="3">
        <f t="shared" si="52"/>
        <v>359.38357192261</v>
      </c>
      <c r="Z252" s="5">
        <v>1.1</v>
      </c>
      <c r="AA252" s="5">
        <v>1</v>
      </c>
      <c r="AB252" s="3">
        <f t="shared" si="53"/>
        <v>395.321929114871</v>
      </c>
      <c r="AC252" t="str">
        <f t="shared" si="54"/>
        <v>https://wiki.52poke.com/wiki/黏美龙</v>
      </c>
      <c r="AD252" s="2">
        <f t="shared" si="55"/>
        <v>3.15335698079557e-8</v>
      </c>
      <c r="AE252" t="str">
        <f>IF(ISNUMBER(SEARCH(AE$1,$D252)),"T","")</f>
        <v/>
      </c>
      <c r="AF252" t="str">
        <f>IF(ISNUMBER(SEARCH(AF$1,$D252)),"T","")</f>
        <v/>
      </c>
      <c r="AG252" t="str">
        <f>IF(ISNUMBER(SEARCH(AG$1,$D252)),"T","")</f>
        <v/>
      </c>
      <c r="AH252" t="str">
        <f>IF(ISNUMBER(SEARCH(AH$1,$D252)),"T","")</f>
        <v/>
      </c>
      <c r="AI252" t="str">
        <f>IF(ISNUMBER(SEARCH(AI$1,$D252)),"T","")</f>
        <v/>
      </c>
      <c r="AJ252" t="str">
        <f>IF(ISNUMBER(SEARCH(AJ$1,$D252)),"T","")</f>
        <v/>
      </c>
      <c r="AK252" t="str">
        <f>IF(ISNUMBER(SEARCH(AK$1,$D252)),"T","")</f>
        <v/>
      </c>
      <c r="AL252" t="str">
        <f>IF(ISNUMBER(SEARCH(AL$1,$D252)),"T","")</f>
        <v/>
      </c>
      <c r="AM252" t="str">
        <f>IF(ISNUMBER(SEARCH(AM$1,$D252)),"T","")</f>
        <v/>
      </c>
      <c r="AN252" t="str">
        <f>IF(ISNUMBER(SEARCH(AN$1,$D252)),"T","")</f>
        <v/>
      </c>
      <c r="AO252" t="str">
        <f>IF(ISNUMBER(SEARCH(AO$1,$D252)),"T","")</f>
        <v/>
      </c>
      <c r="AP252" t="str">
        <f>IF(ISNUMBER(SEARCH(AP$1,$D252)),"T","")</f>
        <v/>
      </c>
      <c r="AQ252" t="str">
        <f>IF(ISNUMBER(SEARCH(AQ$1,$D252)),"T","")</f>
        <v/>
      </c>
      <c r="AR252" t="str">
        <f>IF(ISNUMBER(SEARCH(AR$1,$D252)),"T","")</f>
        <v/>
      </c>
      <c r="AS252" t="str">
        <f>IF(ISNUMBER(SEARCH(AS$1,$D252)),"T","")</f>
        <v>T</v>
      </c>
      <c r="AT252" t="str">
        <f>IF(ISNUMBER(SEARCH(AT$1,$D252)),"T","")</f>
        <v/>
      </c>
      <c r="AU252" t="str">
        <f>IF(ISNUMBER(SEARCH(AU$1,$D252)),"T","")</f>
        <v>T</v>
      </c>
      <c r="AV252" t="str">
        <f>IF(ISNUMBER(SEARCH(AV$1,$D252)),"T","")</f>
        <v/>
      </c>
    </row>
    <row r="253" spans="1:48">
      <c r="A253">
        <v>598</v>
      </c>
      <c r="B253" t="s">
        <v>685</v>
      </c>
      <c r="C253" t="s">
        <v>686</v>
      </c>
      <c r="D253" t="s">
        <v>540</v>
      </c>
      <c r="E253">
        <v>5</v>
      </c>
      <c r="F253">
        <v>74</v>
      </c>
      <c r="G253">
        <v>94</v>
      </c>
      <c r="H253">
        <v>131</v>
      </c>
      <c r="I253">
        <v>54</v>
      </c>
      <c r="J253">
        <v>116</v>
      </c>
      <c r="K253">
        <v>20</v>
      </c>
      <c r="L253">
        <f t="shared" si="42"/>
        <v>94</v>
      </c>
      <c r="M253">
        <f t="shared" si="43"/>
        <v>116</v>
      </c>
      <c r="N253" s="3">
        <f t="shared" si="44"/>
        <v>149.5</v>
      </c>
      <c r="O253" s="3">
        <f t="shared" si="45"/>
        <v>114.5</v>
      </c>
      <c r="P253" s="3">
        <f t="shared" si="46"/>
        <v>136.5</v>
      </c>
      <c r="Q253" s="3">
        <f t="shared" si="47"/>
        <v>20406.75</v>
      </c>
      <c r="R253" s="3">
        <f t="shared" si="48"/>
        <v>22649.25</v>
      </c>
      <c r="S253" s="3">
        <f t="shared" si="49"/>
        <v>20406.75</v>
      </c>
      <c r="T253" s="3">
        <v>394.714161219213</v>
      </c>
      <c r="U253" s="3">
        <f t="shared" si="50"/>
        <v>394.714161219213</v>
      </c>
      <c r="V253" s="4">
        <f t="shared" si="51"/>
        <v>45194.7714595999</v>
      </c>
      <c r="W253" s="6">
        <f>Q253/(constants!$B$1*constants!$B$2*(110/250)*AVERAGE(0.8,1)*1.5)</f>
        <v>3.12655287544533</v>
      </c>
      <c r="X253" s="7">
        <v>0.00734112169118029</v>
      </c>
      <c r="Y253" s="3">
        <f t="shared" si="52"/>
        <v>358.830862672131</v>
      </c>
      <c r="Z253" s="5">
        <v>1.1</v>
      </c>
      <c r="AA253" s="5">
        <v>1</v>
      </c>
      <c r="AB253" s="3">
        <f t="shared" si="53"/>
        <v>394.713948939344</v>
      </c>
      <c r="AC253" t="str">
        <f t="shared" si="54"/>
        <v>https://wiki.52poke.com/wiki/坚果哑铃</v>
      </c>
      <c r="AD253" s="2">
        <f t="shared" si="55"/>
        <v>4.50627427601586e-8</v>
      </c>
      <c r="AE253" t="str">
        <f>IF(ISNUMBER(SEARCH(AE$1,$D253)),"T","")</f>
        <v/>
      </c>
      <c r="AF253" t="str">
        <f>IF(ISNUMBER(SEARCH(AF$1,$D253)),"T","")</f>
        <v/>
      </c>
      <c r="AG253" t="str">
        <f>IF(ISNUMBER(SEARCH(AG$1,$D253)),"T","")</f>
        <v/>
      </c>
      <c r="AH253" t="str">
        <f>IF(ISNUMBER(SEARCH(AH$1,$D253)),"T","")</f>
        <v>T</v>
      </c>
      <c r="AI253" t="str">
        <f>IF(ISNUMBER(SEARCH(AI$1,$D253)),"T","")</f>
        <v/>
      </c>
      <c r="AJ253" t="str">
        <f>IF(ISNUMBER(SEARCH(AJ$1,$D253)),"T","")</f>
        <v/>
      </c>
      <c r="AK253" t="str">
        <f>IF(ISNUMBER(SEARCH(AK$1,$D253)),"T","")</f>
        <v/>
      </c>
      <c r="AL253" t="str">
        <f>IF(ISNUMBER(SEARCH(AL$1,$D253)),"T","")</f>
        <v/>
      </c>
      <c r="AM253" t="str">
        <f>IF(ISNUMBER(SEARCH(AM$1,$D253)),"T","")</f>
        <v/>
      </c>
      <c r="AN253" t="str">
        <f>IF(ISNUMBER(SEARCH(AN$1,$D253)),"T","")</f>
        <v/>
      </c>
      <c r="AO253" t="str">
        <f>IF(ISNUMBER(SEARCH(AO$1,$D253)),"T","")</f>
        <v/>
      </c>
      <c r="AP253" t="str">
        <f>IF(ISNUMBER(SEARCH(AP$1,$D253)),"T","")</f>
        <v/>
      </c>
      <c r="AQ253" t="str">
        <f>IF(ISNUMBER(SEARCH(AQ$1,$D253)),"T","")</f>
        <v/>
      </c>
      <c r="AR253" t="str">
        <f>IF(ISNUMBER(SEARCH(AR$1,$D253)),"T","")</f>
        <v/>
      </c>
      <c r="AS253" t="str">
        <f>IF(ISNUMBER(SEARCH(AS$1,$D253)),"T","")</f>
        <v/>
      </c>
      <c r="AT253" t="str">
        <f>IF(ISNUMBER(SEARCH(AT$1,$D253)),"T","")</f>
        <v/>
      </c>
      <c r="AU253" t="str">
        <f>IF(ISNUMBER(SEARCH(AU$1,$D253)),"T","")</f>
        <v>T</v>
      </c>
      <c r="AV253" t="str">
        <f>IF(ISNUMBER(SEARCH(AV$1,$D253)),"T","")</f>
        <v/>
      </c>
    </row>
    <row r="254" spans="1:48">
      <c r="A254">
        <v>834</v>
      </c>
      <c r="B254" t="s">
        <v>687</v>
      </c>
      <c r="C254" t="s">
        <v>688</v>
      </c>
      <c r="D254" t="s">
        <v>689</v>
      </c>
      <c r="E254">
        <v>8</v>
      </c>
      <c r="F254">
        <v>90</v>
      </c>
      <c r="G254">
        <v>115</v>
      </c>
      <c r="H254">
        <v>90</v>
      </c>
      <c r="I254">
        <v>48</v>
      </c>
      <c r="J254">
        <v>68</v>
      </c>
      <c r="K254">
        <v>74</v>
      </c>
      <c r="L254">
        <f t="shared" si="42"/>
        <v>115</v>
      </c>
      <c r="M254">
        <f t="shared" si="43"/>
        <v>68</v>
      </c>
      <c r="N254" s="3">
        <f t="shared" si="44"/>
        <v>165.5</v>
      </c>
      <c r="O254" s="3">
        <f t="shared" si="45"/>
        <v>135.5</v>
      </c>
      <c r="P254" s="3">
        <f t="shared" si="46"/>
        <v>88.5</v>
      </c>
      <c r="Q254" s="3">
        <f t="shared" si="47"/>
        <v>14646.75</v>
      </c>
      <c r="R254" s="3">
        <f t="shared" si="48"/>
        <v>18287.75</v>
      </c>
      <c r="S254" s="3">
        <f t="shared" si="49"/>
        <v>14646.75</v>
      </c>
      <c r="T254" s="3">
        <v>394.709710128419</v>
      </c>
      <c r="U254" s="3">
        <f t="shared" si="50"/>
        <v>394.709710128419</v>
      </c>
      <c r="V254" s="4">
        <f t="shared" si="51"/>
        <v>53483.1657224008</v>
      </c>
      <c r="W254" s="6">
        <f>Q254/(constants!$B$1*constants!$B$2*(110/250)*AVERAGE(0.8,1)*1.5)</f>
        <v>2.24405347879643</v>
      </c>
      <c r="X254" s="7">
        <v>0.404115121153089</v>
      </c>
      <c r="Y254" s="3">
        <f t="shared" si="52"/>
        <v>358.826845293159</v>
      </c>
      <c r="Z254" s="5">
        <v>1.1</v>
      </c>
      <c r="AA254" s="5">
        <v>1</v>
      </c>
      <c r="AB254" s="3">
        <f t="shared" si="53"/>
        <v>394.709529822475</v>
      </c>
      <c r="AC254" t="str">
        <f t="shared" si="54"/>
        <v>https://wiki.52poke.com/wiki/暴噬龟</v>
      </c>
      <c r="AD254" s="2">
        <f t="shared" si="55"/>
        <v>3.25102333851134e-8</v>
      </c>
      <c r="AE254" t="str">
        <f>IF(ISNUMBER(SEARCH(AE$1,$D254)),"T","")</f>
        <v/>
      </c>
      <c r="AF254" t="str">
        <f>IF(ISNUMBER(SEARCH(AF$1,$D254)),"T","")</f>
        <v/>
      </c>
      <c r="AG254" t="str">
        <f>IF(ISNUMBER(SEARCH(AG$1,$D254)),"T","")</f>
        <v>T</v>
      </c>
      <c r="AH254" t="str">
        <f>IF(ISNUMBER(SEARCH(AH$1,$D254)),"T","")</f>
        <v/>
      </c>
      <c r="AI254" t="str">
        <f>IF(ISNUMBER(SEARCH(AI$1,$D254)),"T","")</f>
        <v/>
      </c>
      <c r="AJ254" t="str">
        <f>IF(ISNUMBER(SEARCH(AJ$1,$D254)),"T","")</f>
        <v/>
      </c>
      <c r="AK254" t="str">
        <f>IF(ISNUMBER(SEARCH(AK$1,$D254)),"T","")</f>
        <v/>
      </c>
      <c r="AL254" t="str">
        <f>IF(ISNUMBER(SEARCH(AL$1,$D254)),"T","")</f>
        <v/>
      </c>
      <c r="AM254" t="str">
        <f>IF(ISNUMBER(SEARCH(AM$1,$D254)),"T","")</f>
        <v/>
      </c>
      <c r="AN254" t="str">
        <f>IF(ISNUMBER(SEARCH(AN$1,$D254)),"T","")</f>
        <v/>
      </c>
      <c r="AO254" t="str">
        <f>IF(ISNUMBER(SEARCH(AO$1,$D254)),"T","")</f>
        <v/>
      </c>
      <c r="AP254" t="str">
        <f>IF(ISNUMBER(SEARCH(AP$1,$D254)),"T","")</f>
        <v/>
      </c>
      <c r="AQ254" t="str">
        <f>IF(ISNUMBER(SEARCH(AQ$1,$D254)),"T","")</f>
        <v>T</v>
      </c>
      <c r="AR254" t="str">
        <f>IF(ISNUMBER(SEARCH(AR$1,$D254)),"T","")</f>
        <v/>
      </c>
      <c r="AS254" t="str">
        <f>IF(ISNUMBER(SEARCH(AS$1,$D254)),"T","")</f>
        <v/>
      </c>
      <c r="AT254" t="str">
        <f>IF(ISNUMBER(SEARCH(AT$1,$D254)),"T","")</f>
        <v/>
      </c>
      <c r="AU254" t="str">
        <f>IF(ISNUMBER(SEARCH(AU$1,$D254)),"T","")</f>
        <v/>
      </c>
      <c r="AV254" t="str">
        <f>IF(ISNUMBER(SEARCH(AV$1,$D254)),"T","")</f>
        <v/>
      </c>
    </row>
    <row r="255" spans="1:48">
      <c r="A255">
        <v>1025</v>
      </c>
      <c r="B255" t="s">
        <v>690</v>
      </c>
      <c r="C255" t="s">
        <v>691</v>
      </c>
      <c r="D255" t="s">
        <v>692</v>
      </c>
      <c r="E255">
        <v>9</v>
      </c>
      <c r="F255">
        <v>88</v>
      </c>
      <c r="G255">
        <v>88</v>
      </c>
      <c r="H255">
        <v>160</v>
      </c>
      <c r="I255">
        <v>88</v>
      </c>
      <c r="J255">
        <v>88</v>
      </c>
      <c r="K255">
        <v>88</v>
      </c>
      <c r="L255">
        <f t="shared" si="42"/>
        <v>88</v>
      </c>
      <c r="M255">
        <f t="shared" si="43"/>
        <v>88</v>
      </c>
      <c r="N255" s="3">
        <f t="shared" si="44"/>
        <v>163.5</v>
      </c>
      <c r="O255" s="3">
        <f t="shared" si="45"/>
        <v>108.5</v>
      </c>
      <c r="P255" s="3">
        <f t="shared" si="46"/>
        <v>108.5</v>
      </c>
      <c r="Q255" s="3">
        <f t="shared" si="47"/>
        <v>17739.75</v>
      </c>
      <c r="R255" s="3">
        <f t="shared" si="48"/>
        <v>29511.75</v>
      </c>
      <c r="S255" s="3">
        <f t="shared" si="49"/>
        <v>17739.75</v>
      </c>
      <c r="T255" s="3">
        <v>393.05472822845</v>
      </c>
      <c r="U255" s="3">
        <f t="shared" si="50"/>
        <v>393.05472822845</v>
      </c>
      <c r="V255" s="4">
        <f t="shared" si="51"/>
        <v>42646.4380127868</v>
      </c>
      <c r="W255" s="6">
        <f>Q255/(constants!$B$1*constants!$B$2*(110/250)*AVERAGE(0.8,1)*1.5)</f>
        <v>2.71793726939279</v>
      </c>
      <c r="X255" s="7">
        <v>0.575356013907681</v>
      </c>
      <c r="Y255" s="3">
        <f t="shared" si="52"/>
        <v>357.322321238101</v>
      </c>
      <c r="Z255" s="5">
        <v>1.1</v>
      </c>
      <c r="AA255" s="5">
        <v>1</v>
      </c>
      <c r="AB255" s="3">
        <f t="shared" si="53"/>
        <v>393.054553361912</v>
      </c>
      <c r="AC255" t="str">
        <f t="shared" si="54"/>
        <v>https://wiki.52poke.com/wiki/桃歹郎</v>
      </c>
      <c r="AD255" s="2">
        <f t="shared" si="55"/>
        <v>3.05783062822995e-8</v>
      </c>
      <c r="AE255" t="str">
        <f>IF(ISNUMBER(SEARCH(AE$1,$D255)),"T","")</f>
        <v/>
      </c>
      <c r="AF255" t="str">
        <f>IF(ISNUMBER(SEARCH(AF$1,$D255)),"T","")</f>
        <v/>
      </c>
      <c r="AG255" t="str">
        <f>IF(ISNUMBER(SEARCH(AG$1,$D255)),"T","")</f>
        <v/>
      </c>
      <c r="AH255" t="str">
        <f>IF(ISNUMBER(SEARCH(AH$1,$D255)),"T","")</f>
        <v/>
      </c>
      <c r="AI255" t="str">
        <f>IF(ISNUMBER(SEARCH(AI$1,$D255)),"T","")</f>
        <v/>
      </c>
      <c r="AJ255" t="str">
        <f>IF(ISNUMBER(SEARCH(AJ$1,$D255)),"T","")</f>
        <v/>
      </c>
      <c r="AK255" t="str">
        <f>IF(ISNUMBER(SEARCH(AK$1,$D255)),"T","")</f>
        <v/>
      </c>
      <c r="AL255" t="str">
        <f>IF(ISNUMBER(SEARCH(AL$1,$D255)),"T","")</f>
        <v>T</v>
      </c>
      <c r="AM255" t="str">
        <f>IF(ISNUMBER(SEARCH(AM$1,$D255)),"T","")</f>
        <v/>
      </c>
      <c r="AN255" t="str">
        <f>IF(ISNUMBER(SEARCH(AN$1,$D255)),"T","")</f>
        <v/>
      </c>
      <c r="AO255" t="str">
        <f>IF(ISNUMBER(SEARCH(AO$1,$D255)),"T","")</f>
        <v/>
      </c>
      <c r="AP255" t="str">
        <f>IF(ISNUMBER(SEARCH(AP$1,$D255)),"T","")</f>
        <v/>
      </c>
      <c r="AQ255" t="str">
        <f>IF(ISNUMBER(SEARCH(AQ$1,$D255)),"T","")</f>
        <v/>
      </c>
      <c r="AR255" t="str">
        <f>IF(ISNUMBER(SEARCH(AR$1,$D255)),"T","")</f>
        <v>T</v>
      </c>
      <c r="AS255" t="str">
        <f>IF(ISNUMBER(SEARCH(AS$1,$D255)),"T","")</f>
        <v/>
      </c>
      <c r="AT255" t="str">
        <f>IF(ISNUMBER(SEARCH(AT$1,$D255)),"T","")</f>
        <v/>
      </c>
      <c r="AU255" t="str">
        <f>IF(ISNUMBER(SEARCH(AU$1,$D255)),"T","")</f>
        <v/>
      </c>
      <c r="AV255" t="str">
        <f>IF(ISNUMBER(SEARCH(AV$1,$D255)),"T","")</f>
        <v/>
      </c>
    </row>
    <row r="256" spans="1:48">
      <c r="A256">
        <v>3</v>
      </c>
      <c r="B256" t="s">
        <v>693</v>
      </c>
      <c r="C256" t="s">
        <v>694</v>
      </c>
      <c r="D256" t="s">
        <v>695</v>
      </c>
      <c r="E256">
        <v>1</v>
      </c>
      <c r="F256">
        <v>80</v>
      </c>
      <c r="G256">
        <v>82</v>
      </c>
      <c r="H256">
        <v>83</v>
      </c>
      <c r="I256">
        <v>100</v>
      </c>
      <c r="J256">
        <v>100</v>
      </c>
      <c r="K256">
        <v>80</v>
      </c>
      <c r="L256">
        <f t="shared" si="42"/>
        <v>100</v>
      </c>
      <c r="M256">
        <f t="shared" si="43"/>
        <v>83</v>
      </c>
      <c r="N256" s="3">
        <f t="shared" si="44"/>
        <v>155.5</v>
      </c>
      <c r="O256" s="3">
        <f t="shared" si="45"/>
        <v>120.5</v>
      </c>
      <c r="P256" s="3">
        <f t="shared" si="46"/>
        <v>103.5</v>
      </c>
      <c r="Q256" s="3">
        <f t="shared" si="47"/>
        <v>16094.25</v>
      </c>
      <c r="R256" s="3">
        <f t="shared" si="48"/>
        <v>16094.25</v>
      </c>
      <c r="S256" s="3">
        <f t="shared" si="49"/>
        <v>18737.75</v>
      </c>
      <c r="T256" s="3">
        <v>392.830932285615</v>
      </c>
      <c r="U256" s="3">
        <f t="shared" si="50"/>
        <v>392.830932285615</v>
      </c>
      <c r="V256" s="4">
        <f t="shared" si="51"/>
        <v>47336.1273404166</v>
      </c>
      <c r="W256" s="6">
        <f>Q256/(constants!$B$1*constants!$B$2*(110/250)*AVERAGE(0.8,1)*1.5)</f>
        <v>2.46582741571471</v>
      </c>
      <c r="X256" s="7">
        <v>0.497814652132714</v>
      </c>
      <c r="Y256" s="3">
        <f t="shared" si="52"/>
        <v>357.118869175614</v>
      </c>
      <c r="Z256" s="5">
        <v>1.1</v>
      </c>
      <c r="AA256" s="5">
        <v>1</v>
      </c>
      <c r="AB256" s="3">
        <f t="shared" si="53"/>
        <v>392.830756093176</v>
      </c>
      <c r="AC256" t="str">
        <f t="shared" si="54"/>
        <v>https://wiki.52poke.com/wiki/妙蛙花</v>
      </c>
      <c r="AD256" s="2">
        <f t="shared" si="55"/>
        <v>3.10437757308816e-8</v>
      </c>
      <c r="AE256" t="str">
        <f>IF(ISNUMBER(SEARCH(AE$1,$D256)),"T","")</f>
        <v/>
      </c>
      <c r="AF256" t="str">
        <f>IF(ISNUMBER(SEARCH(AF$1,$D256)),"T","")</f>
        <v/>
      </c>
      <c r="AG256" t="str">
        <f>IF(ISNUMBER(SEARCH(AG$1,$D256)),"T","")</f>
        <v/>
      </c>
      <c r="AH256" t="str">
        <f>IF(ISNUMBER(SEARCH(AH$1,$D256)),"T","")</f>
        <v>T</v>
      </c>
      <c r="AI256" t="str">
        <f>IF(ISNUMBER(SEARCH(AI$1,$D256)),"T","")</f>
        <v/>
      </c>
      <c r="AJ256" t="str">
        <f>IF(ISNUMBER(SEARCH(AJ$1,$D256)),"T","")</f>
        <v/>
      </c>
      <c r="AK256" t="str">
        <f>IF(ISNUMBER(SEARCH(AK$1,$D256)),"T","")</f>
        <v/>
      </c>
      <c r="AL256" t="str">
        <f>IF(ISNUMBER(SEARCH(AL$1,$D256)),"T","")</f>
        <v>T</v>
      </c>
      <c r="AM256" t="str">
        <f>IF(ISNUMBER(SEARCH(AM$1,$D256)),"T","")</f>
        <v/>
      </c>
      <c r="AN256" t="str">
        <f>IF(ISNUMBER(SEARCH(AN$1,$D256)),"T","")</f>
        <v/>
      </c>
      <c r="AO256" t="str">
        <f>IF(ISNUMBER(SEARCH(AO$1,$D256)),"T","")</f>
        <v/>
      </c>
      <c r="AP256" t="str">
        <f>IF(ISNUMBER(SEARCH(AP$1,$D256)),"T","")</f>
        <v/>
      </c>
      <c r="AQ256" t="str">
        <f>IF(ISNUMBER(SEARCH(AQ$1,$D256)),"T","")</f>
        <v/>
      </c>
      <c r="AR256" t="str">
        <f>IF(ISNUMBER(SEARCH(AR$1,$D256)),"T","")</f>
        <v/>
      </c>
      <c r="AS256" t="str">
        <f>IF(ISNUMBER(SEARCH(AS$1,$D256)),"T","")</f>
        <v/>
      </c>
      <c r="AT256" t="str">
        <f>IF(ISNUMBER(SEARCH(AT$1,$D256)),"T","")</f>
        <v/>
      </c>
      <c r="AU256" t="str">
        <f>IF(ISNUMBER(SEARCH(AU$1,$D256)),"T","")</f>
        <v/>
      </c>
      <c r="AV256" t="str">
        <f>IF(ISNUMBER(SEARCH(AV$1,$D256)),"T","")</f>
        <v/>
      </c>
    </row>
    <row r="257" spans="1:48">
      <c r="A257">
        <v>128</v>
      </c>
      <c r="B257" t="s">
        <v>696</v>
      </c>
      <c r="C257" t="s">
        <v>697</v>
      </c>
      <c r="D257" t="s">
        <v>698</v>
      </c>
      <c r="E257">
        <v>1</v>
      </c>
      <c r="F257">
        <v>75</v>
      </c>
      <c r="G257">
        <v>100</v>
      </c>
      <c r="H257">
        <v>95</v>
      </c>
      <c r="I257">
        <v>40</v>
      </c>
      <c r="J257">
        <v>70</v>
      </c>
      <c r="K257">
        <v>110</v>
      </c>
      <c r="L257">
        <f t="shared" si="42"/>
        <v>100</v>
      </c>
      <c r="M257">
        <f t="shared" si="43"/>
        <v>70</v>
      </c>
      <c r="N257" s="3">
        <f t="shared" si="44"/>
        <v>150.5</v>
      </c>
      <c r="O257" s="3">
        <f t="shared" si="45"/>
        <v>120.5</v>
      </c>
      <c r="P257" s="3">
        <f t="shared" si="46"/>
        <v>90.5</v>
      </c>
      <c r="Q257" s="3">
        <f t="shared" si="47"/>
        <v>13620.25</v>
      </c>
      <c r="R257" s="3">
        <f t="shared" si="48"/>
        <v>17382.75</v>
      </c>
      <c r="S257" s="3">
        <f t="shared" si="49"/>
        <v>13620.25</v>
      </c>
      <c r="T257" s="3">
        <v>392.131885477427</v>
      </c>
      <c r="U257" s="3">
        <f t="shared" si="50"/>
        <v>392.131885477427</v>
      </c>
      <c r="V257" s="4">
        <f t="shared" si="51"/>
        <v>47251.8922000299</v>
      </c>
      <c r="W257" s="6">
        <f>Q257/(constants!$B$1*constants!$B$2*(110/250)*AVERAGE(0.8,1)*1.5)</f>
        <v>2.08678166791793</v>
      </c>
      <c r="X257" s="7">
        <v>0.871586769420428</v>
      </c>
      <c r="Y257" s="3">
        <f t="shared" si="52"/>
        <v>356.483396699273</v>
      </c>
      <c r="Z257" s="5">
        <v>1.1</v>
      </c>
      <c r="AA257" s="5">
        <v>1</v>
      </c>
      <c r="AB257" s="3">
        <f t="shared" si="53"/>
        <v>392.1317363692</v>
      </c>
      <c r="AC257" t="str">
        <f t="shared" si="54"/>
        <v>https://wiki.52poke.com/wiki/肯泰罗</v>
      </c>
      <c r="AD257" s="2">
        <f t="shared" si="55"/>
        <v>2.22332633567609e-8</v>
      </c>
      <c r="AE257" t="str">
        <f>IF(ISNUMBER(SEARCH(AE$1,$D257)),"T","")</f>
        <v/>
      </c>
      <c r="AF257" t="str">
        <f>IF(ISNUMBER(SEARCH(AF$1,$D257)),"T","")</f>
        <v/>
      </c>
      <c r="AG257" t="str">
        <f>IF(ISNUMBER(SEARCH(AG$1,$D257)),"T","")</f>
        <v>T</v>
      </c>
      <c r="AH257" t="str">
        <f>IF(ISNUMBER(SEARCH(AH$1,$D257)),"T","")</f>
        <v/>
      </c>
      <c r="AI257" t="str">
        <f>IF(ISNUMBER(SEARCH(AI$1,$D257)),"T","")</f>
        <v/>
      </c>
      <c r="AJ257" t="str">
        <f>IF(ISNUMBER(SEARCH(AJ$1,$D257)),"T","")</f>
        <v/>
      </c>
      <c r="AK257" t="str">
        <f>IF(ISNUMBER(SEARCH(AK$1,$D257)),"T","")</f>
        <v>T</v>
      </c>
      <c r="AL257" t="str">
        <f>IF(ISNUMBER(SEARCH(AL$1,$D257)),"T","")</f>
        <v/>
      </c>
      <c r="AM257" t="str">
        <f>IF(ISNUMBER(SEARCH(AM$1,$D257)),"T","")</f>
        <v/>
      </c>
      <c r="AN257" t="str">
        <f>IF(ISNUMBER(SEARCH(AN$1,$D257)),"T","")</f>
        <v/>
      </c>
      <c r="AO257" t="str">
        <f>IF(ISNUMBER(SEARCH(AO$1,$D257)),"T","")</f>
        <v/>
      </c>
      <c r="AP257" t="str">
        <f>IF(ISNUMBER(SEARCH(AP$1,$D257)),"T","")</f>
        <v/>
      </c>
      <c r="AQ257" t="str">
        <f>IF(ISNUMBER(SEARCH(AQ$1,$D257)),"T","")</f>
        <v/>
      </c>
      <c r="AR257" t="str">
        <f>IF(ISNUMBER(SEARCH(AR$1,$D257)),"T","")</f>
        <v/>
      </c>
      <c r="AS257" t="str">
        <f>IF(ISNUMBER(SEARCH(AS$1,$D257)),"T","")</f>
        <v/>
      </c>
      <c r="AT257" t="str">
        <f>IF(ISNUMBER(SEARCH(AT$1,$D257)),"T","")</f>
        <v/>
      </c>
      <c r="AU257" t="str">
        <f>IF(ISNUMBER(SEARCH(AU$1,$D257)),"T","")</f>
        <v/>
      </c>
      <c r="AV257" t="str">
        <f>IF(ISNUMBER(SEARCH(AV$1,$D257)),"T","")</f>
        <v/>
      </c>
    </row>
    <row r="258" spans="1:48">
      <c r="A258">
        <v>904</v>
      </c>
      <c r="B258" t="s">
        <v>699</v>
      </c>
      <c r="C258" t="s">
        <v>700</v>
      </c>
      <c r="D258" t="s">
        <v>701</v>
      </c>
      <c r="E258">
        <v>8</v>
      </c>
      <c r="F258">
        <v>85</v>
      </c>
      <c r="G258">
        <v>115</v>
      </c>
      <c r="H258">
        <v>95</v>
      </c>
      <c r="I258">
        <v>65</v>
      </c>
      <c r="J258">
        <v>65</v>
      </c>
      <c r="K258">
        <v>85</v>
      </c>
      <c r="L258">
        <f t="shared" ref="L258:L321" si="56">MAX(G258,I258)</f>
        <v>115</v>
      </c>
      <c r="M258">
        <f t="shared" ref="M258:M321" si="57">MIN(H258,J258)</f>
        <v>65</v>
      </c>
      <c r="N258" s="3">
        <f t="shared" ref="N258:N321" si="58">(F258*2+31)/2+60</f>
        <v>160.5</v>
      </c>
      <c r="O258" s="3">
        <f t="shared" ref="O258:O321" si="59">(L258*2+31)/2+5</f>
        <v>135.5</v>
      </c>
      <c r="P258" s="3">
        <f t="shared" ref="P258:P321" si="60">(M258*2+31)/2+5</f>
        <v>85.5</v>
      </c>
      <c r="Q258" s="3">
        <f t="shared" ref="Q258:Q321" si="61">N258*P258</f>
        <v>13722.75</v>
      </c>
      <c r="R258" s="3">
        <f t="shared" ref="R258:R321" si="62">((H258*2+31)/2+5)*N258</f>
        <v>18537.75</v>
      </c>
      <c r="S258" s="3">
        <f t="shared" ref="S258:S321" si="63">((J258*2+31)/2+5)*N258</f>
        <v>13722.75</v>
      </c>
      <c r="T258" s="3">
        <v>392.084968614018</v>
      </c>
      <c r="U258" s="3">
        <f t="shared" ref="U258:U321" si="64">IF(T258&lt;200,0,T258)</f>
        <v>392.084968614018</v>
      </c>
      <c r="V258" s="4">
        <f t="shared" ref="V258:V321" si="65">U258*O258</f>
        <v>53127.5132471994</v>
      </c>
      <c r="W258" s="6">
        <f>Q258/(constants!$B$1*constants!$B$2*(110/250)*AVERAGE(0.8,1)*1.5)</f>
        <v>2.10248586725066</v>
      </c>
      <c r="X258" s="7">
        <v>0.528073003482616</v>
      </c>
      <c r="Y258" s="3">
        <f t="shared" ref="Y258:Y321" si="66">(W258+X258)*O258</f>
        <v>356.440726984359</v>
      </c>
      <c r="Z258" s="5">
        <v>1.1</v>
      </c>
      <c r="AA258" s="5">
        <v>1</v>
      </c>
      <c r="AB258" s="3">
        <f t="shared" ref="AB258:AB321" si="67">Y258*Z258*AA258</f>
        <v>392.084799682795</v>
      </c>
      <c r="AC258" t="str">
        <f t="shared" ref="AC258:AC321" si="68">CONCATENATE("https://wiki.52poke.com/wiki/",B258)</f>
        <v>https://wiki.52poke.com/wiki/万针鱼</v>
      </c>
      <c r="AD258" s="2">
        <f t="shared" ref="AD258:AD321" si="69">(T258-AB258)^2</f>
        <v>2.85377580519082e-8</v>
      </c>
      <c r="AE258" t="str">
        <f>IF(ISNUMBER(SEARCH(AE$1,$D258)),"T","")</f>
        <v/>
      </c>
      <c r="AF258" t="str">
        <f>IF(ISNUMBER(SEARCH(AF$1,$D258)),"T","")</f>
        <v/>
      </c>
      <c r="AG258" t="str">
        <f>IF(ISNUMBER(SEARCH(AG$1,$D258)),"T","")</f>
        <v/>
      </c>
      <c r="AH258" t="str">
        <f>IF(ISNUMBER(SEARCH(AH$1,$D258)),"T","")</f>
        <v/>
      </c>
      <c r="AI258" t="str">
        <f>IF(ISNUMBER(SEARCH(AI$1,$D258)),"T","")</f>
        <v/>
      </c>
      <c r="AJ258" t="str">
        <f>IF(ISNUMBER(SEARCH(AJ$1,$D258)),"T","")</f>
        <v/>
      </c>
      <c r="AK258" t="str">
        <f>IF(ISNUMBER(SEARCH(AK$1,$D258)),"T","")</f>
        <v/>
      </c>
      <c r="AL258" t="str">
        <f>IF(ISNUMBER(SEARCH(AL$1,$D258)),"T","")</f>
        <v>T</v>
      </c>
      <c r="AM258" t="str">
        <f>IF(ISNUMBER(SEARCH(AM$1,$D258)),"T","")</f>
        <v/>
      </c>
      <c r="AN258" t="str">
        <f>IF(ISNUMBER(SEARCH(AN$1,$D258)),"T","")</f>
        <v/>
      </c>
      <c r="AO258" t="str">
        <f>IF(ISNUMBER(SEARCH(AO$1,$D258)),"T","")</f>
        <v/>
      </c>
      <c r="AP258" t="str">
        <f>IF(ISNUMBER(SEARCH(AP$1,$D258)),"T","")</f>
        <v/>
      </c>
      <c r="AQ258" t="str">
        <f>IF(ISNUMBER(SEARCH(AQ$1,$D258)),"T","")</f>
        <v/>
      </c>
      <c r="AR258" t="str">
        <f>IF(ISNUMBER(SEARCH(AR$1,$D258)),"T","")</f>
        <v/>
      </c>
      <c r="AS258" t="str">
        <f>IF(ISNUMBER(SEARCH(AS$1,$D258)),"T","")</f>
        <v/>
      </c>
      <c r="AT258" t="str">
        <f>IF(ISNUMBER(SEARCH(AT$1,$D258)),"T","")</f>
        <v>T</v>
      </c>
      <c r="AU258" t="str">
        <f>IF(ISNUMBER(SEARCH(AU$1,$D258)),"T","")</f>
        <v/>
      </c>
      <c r="AV258" t="str">
        <f>IF(ISNUMBER(SEARCH(AV$1,$D258)),"T","")</f>
        <v/>
      </c>
    </row>
    <row r="259" spans="1:48">
      <c r="A259">
        <v>549</v>
      </c>
      <c r="B259" t="s">
        <v>702</v>
      </c>
      <c r="C259" t="s">
        <v>703</v>
      </c>
      <c r="D259" t="s">
        <v>704</v>
      </c>
      <c r="E259">
        <v>5</v>
      </c>
      <c r="F259">
        <v>70</v>
      </c>
      <c r="G259">
        <v>60</v>
      </c>
      <c r="H259">
        <v>75</v>
      </c>
      <c r="I259">
        <v>110</v>
      </c>
      <c r="J259">
        <v>75</v>
      </c>
      <c r="K259">
        <v>90</v>
      </c>
      <c r="L259">
        <f t="shared" si="56"/>
        <v>110</v>
      </c>
      <c r="M259">
        <f t="shared" si="57"/>
        <v>75</v>
      </c>
      <c r="N259" s="3">
        <f t="shared" si="58"/>
        <v>145.5</v>
      </c>
      <c r="O259" s="3">
        <f t="shared" si="59"/>
        <v>130.5</v>
      </c>
      <c r="P259" s="3">
        <f t="shared" si="60"/>
        <v>95.5</v>
      </c>
      <c r="Q259" s="3">
        <f t="shared" si="61"/>
        <v>13895.25</v>
      </c>
      <c r="R259" s="3">
        <f t="shared" si="62"/>
        <v>13895.25</v>
      </c>
      <c r="S259" s="3">
        <f t="shared" si="63"/>
        <v>13895.25</v>
      </c>
      <c r="T259" s="3">
        <v>392.068982721166</v>
      </c>
      <c r="U259" s="3">
        <f t="shared" si="64"/>
        <v>392.068982721166</v>
      </c>
      <c r="V259" s="4">
        <f t="shared" si="65"/>
        <v>51165.0022451122</v>
      </c>
      <c r="W259" s="6">
        <f>Q259/(constants!$B$1*constants!$B$2*(110/250)*AVERAGE(0.8,1)*1.5)</f>
        <v>2.12891488563989</v>
      </c>
      <c r="X259" s="7">
        <v>0.602320349319351</v>
      </c>
      <c r="Y259" s="3">
        <f t="shared" si="66"/>
        <v>356.426198162181</v>
      </c>
      <c r="Z259" s="5">
        <v>1.1</v>
      </c>
      <c r="AA259" s="5">
        <v>1</v>
      </c>
      <c r="AB259" s="3">
        <f t="shared" si="67"/>
        <v>392.068817978399</v>
      </c>
      <c r="AC259" t="str">
        <f t="shared" si="68"/>
        <v>https://wiki.52poke.com/wiki/裙儿小姐</v>
      </c>
      <c r="AD259" s="2">
        <f t="shared" si="69"/>
        <v>2.71401793624252e-8</v>
      </c>
      <c r="AE259" t="str">
        <f>IF(ISNUMBER(SEARCH(AE$1,$D259)),"T","")</f>
        <v/>
      </c>
      <c r="AF259" t="str">
        <f>IF(ISNUMBER(SEARCH(AF$1,$D259)),"T","")</f>
        <v/>
      </c>
      <c r="AG259" t="str">
        <f>IF(ISNUMBER(SEARCH(AG$1,$D259)),"T","")</f>
        <v/>
      </c>
      <c r="AH259" t="str">
        <f>IF(ISNUMBER(SEARCH(AH$1,$D259)),"T","")</f>
        <v>T</v>
      </c>
      <c r="AI259" t="str">
        <f>IF(ISNUMBER(SEARCH(AI$1,$D259)),"T","")</f>
        <v/>
      </c>
      <c r="AJ259" t="str">
        <f>IF(ISNUMBER(SEARCH(AJ$1,$D259)),"T","")</f>
        <v/>
      </c>
      <c r="AK259" t="str">
        <f>IF(ISNUMBER(SEARCH(AK$1,$D259)),"T","")</f>
        <v>T</v>
      </c>
      <c r="AL259" t="str">
        <f>IF(ISNUMBER(SEARCH(AL$1,$D259)),"T","")</f>
        <v/>
      </c>
      <c r="AM259" t="str">
        <f>IF(ISNUMBER(SEARCH(AM$1,$D259)),"T","")</f>
        <v/>
      </c>
      <c r="AN259" t="str">
        <f>IF(ISNUMBER(SEARCH(AN$1,$D259)),"T","")</f>
        <v/>
      </c>
      <c r="AO259" t="str">
        <f>IF(ISNUMBER(SEARCH(AO$1,$D259)),"T","")</f>
        <v/>
      </c>
      <c r="AP259" t="str">
        <f>IF(ISNUMBER(SEARCH(AP$1,$D259)),"T","")</f>
        <v/>
      </c>
      <c r="AQ259" t="str">
        <f>IF(ISNUMBER(SEARCH(AQ$1,$D259)),"T","")</f>
        <v/>
      </c>
      <c r="AR259" t="str">
        <f>IF(ISNUMBER(SEARCH(AR$1,$D259)),"T","")</f>
        <v/>
      </c>
      <c r="AS259" t="str">
        <f>IF(ISNUMBER(SEARCH(AS$1,$D259)),"T","")</f>
        <v/>
      </c>
      <c r="AT259" t="str">
        <f>IF(ISNUMBER(SEARCH(AT$1,$D259)),"T","")</f>
        <v/>
      </c>
      <c r="AU259" t="str">
        <f>IF(ISNUMBER(SEARCH(AU$1,$D259)),"T","")</f>
        <v/>
      </c>
      <c r="AV259" t="str">
        <f>IF(ISNUMBER(SEARCH(AV$1,$D259)),"T","")</f>
        <v/>
      </c>
    </row>
    <row r="260" spans="1:48">
      <c r="A260">
        <v>604</v>
      </c>
      <c r="B260" t="s">
        <v>705</v>
      </c>
      <c r="C260" t="s">
        <v>706</v>
      </c>
      <c r="D260" t="s">
        <v>169</v>
      </c>
      <c r="E260">
        <v>5</v>
      </c>
      <c r="F260">
        <v>85</v>
      </c>
      <c r="G260">
        <v>115</v>
      </c>
      <c r="H260">
        <v>80</v>
      </c>
      <c r="I260">
        <v>105</v>
      </c>
      <c r="J260">
        <v>80</v>
      </c>
      <c r="K260">
        <v>50</v>
      </c>
      <c r="L260">
        <f t="shared" si="56"/>
        <v>115</v>
      </c>
      <c r="M260">
        <f t="shared" si="57"/>
        <v>80</v>
      </c>
      <c r="N260" s="3">
        <f t="shared" si="58"/>
        <v>160.5</v>
      </c>
      <c r="O260" s="3">
        <f t="shared" si="59"/>
        <v>135.5</v>
      </c>
      <c r="P260" s="3">
        <f t="shared" si="60"/>
        <v>100.5</v>
      </c>
      <c r="Q260" s="3">
        <f t="shared" si="61"/>
        <v>16130.25</v>
      </c>
      <c r="R260" s="3">
        <f t="shared" si="62"/>
        <v>16130.25</v>
      </c>
      <c r="S260" s="3">
        <f t="shared" si="63"/>
        <v>16130.25</v>
      </c>
      <c r="T260" s="3">
        <v>391.928725241702</v>
      </c>
      <c r="U260" s="3">
        <f t="shared" si="64"/>
        <v>391.928725241702</v>
      </c>
      <c r="V260" s="4">
        <f t="shared" si="65"/>
        <v>53106.3422702506</v>
      </c>
      <c r="W260" s="6">
        <f>Q260/(constants!$B$1*constants!$B$2*(110/250)*AVERAGE(0.8,1)*1.5)</f>
        <v>2.47134303694376</v>
      </c>
      <c r="X260" s="7">
        <v>0.158167373478398</v>
      </c>
      <c r="Y260" s="3">
        <f t="shared" si="66"/>
        <v>356.298660612203</v>
      </c>
      <c r="Z260" s="5">
        <v>1.1</v>
      </c>
      <c r="AA260" s="5">
        <v>1</v>
      </c>
      <c r="AB260" s="3">
        <f t="shared" si="67"/>
        <v>391.928526673423</v>
      </c>
      <c r="AC260" t="str">
        <f t="shared" si="68"/>
        <v>https://wiki.52poke.com/wiki/麻麻鳗鱼王</v>
      </c>
      <c r="AD260" s="2">
        <f t="shared" si="69"/>
        <v>3.94293614546509e-8</v>
      </c>
      <c r="AE260" t="str">
        <f>IF(ISNUMBER(SEARCH(AE$1,$D260)),"T","")</f>
        <v/>
      </c>
      <c r="AF260" t="str">
        <f>IF(ISNUMBER(SEARCH(AF$1,$D260)),"T","")</f>
        <v/>
      </c>
      <c r="AG260" t="str">
        <f>IF(ISNUMBER(SEARCH(AG$1,$D260)),"T","")</f>
        <v/>
      </c>
      <c r="AH260" t="str">
        <f>IF(ISNUMBER(SEARCH(AH$1,$D260)),"T","")</f>
        <v/>
      </c>
      <c r="AI260" t="str">
        <f>IF(ISNUMBER(SEARCH(AI$1,$D260)),"T","")</f>
        <v>T</v>
      </c>
      <c r="AJ260" t="str">
        <f>IF(ISNUMBER(SEARCH(AJ$1,$D260)),"T","")</f>
        <v/>
      </c>
      <c r="AK260" t="str">
        <f>IF(ISNUMBER(SEARCH(AK$1,$D260)),"T","")</f>
        <v/>
      </c>
      <c r="AL260" t="str">
        <f>IF(ISNUMBER(SEARCH(AL$1,$D260)),"T","")</f>
        <v/>
      </c>
      <c r="AM260" t="str">
        <f>IF(ISNUMBER(SEARCH(AM$1,$D260)),"T","")</f>
        <v/>
      </c>
      <c r="AN260" t="str">
        <f>IF(ISNUMBER(SEARCH(AN$1,$D260)),"T","")</f>
        <v/>
      </c>
      <c r="AO260" t="str">
        <f>IF(ISNUMBER(SEARCH(AO$1,$D260)),"T","")</f>
        <v/>
      </c>
      <c r="AP260" t="str">
        <f>IF(ISNUMBER(SEARCH(AP$1,$D260)),"T","")</f>
        <v/>
      </c>
      <c r="AQ260" t="str">
        <f>IF(ISNUMBER(SEARCH(AQ$1,$D260)),"T","")</f>
        <v/>
      </c>
      <c r="AR260" t="str">
        <f>IF(ISNUMBER(SEARCH(AR$1,$D260)),"T","")</f>
        <v/>
      </c>
      <c r="AS260" t="str">
        <f>IF(ISNUMBER(SEARCH(AS$1,$D260)),"T","")</f>
        <v/>
      </c>
      <c r="AT260" t="str">
        <f>IF(ISNUMBER(SEARCH(AT$1,$D260)),"T","")</f>
        <v/>
      </c>
      <c r="AU260" t="str">
        <f>IF(ISNUMBER(SEARCH(AU$1,$D260)),"T","")</f>
        <v/>
      </c>
      <c r="AV260" t="str">
        <f>IF(ISNUMBER(SEARCH(AV$1,$D260)),"T","")</f>
        <v/>
      </c>
    </row>
    <row r="261" spans="1:48">
      <c r="A261">
        <v>448</v>
      </c>
      <c r="B261" t="s">
        <v>707</v>
      </c>
      <c r="C261" t="s">
        <v>708</v>
      </c>
      <c r="D261" t="s">
        <v>709</v>
      </c>
      <c r="E261">
        <v>4</v>
      </c>
      <c r="F261">
        <v>70</v>
      </c>
      <c r="G261">
        <v>110</v>
      </c>
      <c r="H261">
        <v>70</v>
      </c>
      <c r="I261">
        <v>115</v>
      </c>
      <c r="J261">
        <v>70</v>
      </c>
      <c r="K261">
        <v>90</v>
      </c>
      <c r="L261">
        <f t="shared" si="56"/>
        <v>115</v>
      </c>
      <c r="M261">
        <f t="shared" si="57"/>
        <v>70</v>
      </c>
      <c r="N261" s="3">
        <f t="shared" si="58"/>
        <v>145.5</v>
      </c>
      <c r="O261" s="3">
        <f t="shared" si="59"/>
        <v>135.5</v>
      </c>
      <c r="P261" s="3">
        <f t="shared" si="60"/>
        <v>90.5</v>
      </c>
      <c r="Q261" s="3">
        <f t="shared" si="61"/>
        <v>13167.75</v>
      </c>
      <c r="R261" s="3">
        <f t="shared" si="62"/>
        <v>13167.75</v>
      </c>
      <c r="S261" s="3">
        <f t="shared" si="63"/>
        <v>13167.75</v>
      </c>
      <c r="T261" s="3">
        <v>391.903317826816</v>
      </c>
      <c r="U261" s="3">
        <f t="shared" si="64"/>
        <v>391.903317826816</v>
      </c>
      <c r="V261" s="4">
        <f t="shared" si="65"/>
        <v>53102.8995655336</v>
      </c>
      <c r="W261" s="6">
        <f>Q261/(constants!$B$1*constants!$B$2*(110/250)*AVERAGE(0.8,1)*1.5)</f>
        <v>2.01745337330272</v>
      </c>
      <c r="X261" s="7">
        <v>0.611886819436706</v>
      </c>
      <c r="Y261" s="3">
        <f t="shared" si="66"/>
        <v>356.275596116192</v>
      </c>
      <c r="Z261" s="5">
        <v>1.1</v>
      </c>
      <c r="AA261" s="5">
        <v>1</v>
      </c>
      <c r="AB261" s="3">
        <f t="shared" si="67"/>
        <v>391.903155727812</v>
      </c>
      <c r="AC261" t="str">
        <f t="shared" si="68"/>
        <v>https://wiki.52poke.com/wiki/路卡利欧</v>
      </c>
      <c r="AD261" s="2">
        <f t="shared" si="69"/>
        <v>2.6276087208685e-8</v>
      </c>
      <c r="AE261" t="str">
        <f>IF(ISNUMBER(SEARCH(AE$1,$D261)),"T","")</f>
        <v/>
      </c>
      <c r="AF261" t="str">
        <f>IF(ISNUMBER(SEARCH(AF$1,$D261)),"T","")</f>
        <v/>
      </c>
      <c r="AG261" t="str">
        <f>IF(ISNUMBER(SEARCH(AG$1,$D261)),"T","")</f>
        <v/>
      </c>
      <c r="AH261" t="str">
        <f>IF(ISNUMBER(SEARCH(AH$1,$D261)),"T","")</f>
        <v/>
      </c>
      <c r="AI261" t="str">
        <f>IF(ISNUMBER(SEARCH(AI$1,$D261)),"T","")</f>
        <v/>
      </c>
      <c r="AJ261" t="str">
        <f>IF(ISNUMBER(SEARCH(AJ$1,$D261)),"T","")</f>
        <v/>
      </c>
      <c r="AK261" t="str">
        <f>IF(ISNUMBER(SEARCH(AK$1,$D261)),"T","")</f>
        <v>T</v>
      </c>
      <c r="AL261" t="str">
        <f>IF(ISNUMBER(SEARCH(AL$1,$D261)),"T","")</f>
        <v/>
      </c>
      <c r="AM261" t="str">
        <f>IF(ISNUMBER(SEARCH(AM$1,$D261)),"T","")</f>
        <v/>
      </c>
      <c r="AN261" t="str">
        <f>IF(ISNUMBER(SEARCH(AN$1,$D261)),"T","")</f>
        <v/>
      </c>
      <c r="AO261" t="str">
        <f>IF(ISNUMBER(SEARCH(AO$1,$D261)),"T","")</f>
        <v/>
      </c>
      <c r="AP261" t="str">
        <f>IF(ISNUMBER(SEARCH(AP$1,$D261)),"T","")</f>
        <v/>
      </c>
      <c r="AQ261" t="str">
        <f>IF(ISNUMBER(SEARCH(AQ$1,$D261)),"T","")</f>
        <v/>
      </c>
      <c r="AR261" t="str">
        <f>IF(ISNUMBER(SEARCH(AR$1,$D261)),"T","")</f>
        <v/>
      </c>
      <c r="AS261" t="str">
        <f>IF(ISNUMBER(SEARCH(AS$1,$D261)),"T","")</f>
        <v/>
      </c>
      <c r="AT261" t="str">
        <f>IF(ISNUMBER(SEARCH(AT$1,$D261)),"T","")</f>
        <v/>
      </c>
      <c r="AU261" t="str">
        <f>IF(ISNUMBER(SEARCH(AU$1,$D261)),"T","")</f>
        <v>T</v>
      </c>
      <c r="AV261" t="str">
        <f>IF(ISNUMBER(SEARCH(AV$1,$D261)),"T","")</f>
        <v/>
      </c>
    </row>
    <row r="262" spans="1:48">
      <c r="A262">
        <v>348</v>
      </c>
      <c r="B262" t="s">
        <v>710</v>
      </c>
      <c r="C262" t="s">
        <v>711</v>
      </c>
      <c r="D262" t="s">
        <v>712</v>
      </c>
      <c r="E262">
        <v>3</v>
      </c>
      <c r="F262">
        <v>75</v>
      </c>
      <c r="G262">
        <v>125</v>
      </c>
      <c r="H262">
        <v>100</v>
      </c>
      <c r="I262">
        <v>70</v>
      </c>
      <c r="J262">
        <v>80</v>
      </c>
      <c r="K262">
        <v>45</v>
      </c>
      <c r="L262">
        <f t="shared" si="56"/>
        <v>125</v>
      </c>
      <c r="M262">
        <f t="shared" si="57"/>
        <v>80</v>
      </c>
      <c r="N262" s="3">
        <f t="shared" si="58"/>
        <v>150.5</v>
      </c>
      <c r="O262" s="3">
        <f t="shared" si="59"/>
        <v>145.5</v>
      </c>
      <c r="P262" s="3">
        <f t="shared" si="60"/>
        <v>100.5</v>
      </c>
      <c r="Q262" s="3">
        <f t="shared" si="61"/>
        <v>15125.25</v>
      </c>
      <c r="R262" s="3">
        <f t="shared" si="62"/>
        <v>18135.25</v>
      </c>
      <c r="S262" s="3">
        <f t="shared" si="63"/>
        <v>15125.25</v>
      </c>
      <c r="T262" s="3">
        <v>390.984125848604</v>
      </c>
      <c r="U262" s="3">
        <f t="shared" si="64"/>
        <v>390.984125848604</v>
      </c>
      <c r="V262" s="4">
        <f t="shared" si="65"/>
        <v>56888.1903109719</v>
      </c>
      <c r="W262" s="6">
        <f>Q262/(constants!$B$1*constants!$B$2*(110/250)*AVERAGE(0.8,1)*1.5)</f>
        <v>2.31736527763262</v>
      </c>
      <c r="X262" s="7">
        <v>0.125520857392348</v>
      </c>
      <c r="Y262" s="3">
        <f t="shared" si="66"/>
        <v>355.439932646133</v>
      </c>
      <c r="Z262" s="5">
        <v>1.1</v>
      </c>
      <c r="AA262" s="5">
        <v>1</v>
      </c>
      <c r="AB262" s="3">
        <f t="shared" si="67"/>
        <v>390.983925910747</v>
      </c>
      <c r="AC262" t="str">
        <f t="shared" si="68"/>
        <v>https://wiki.52poke.com/wiki/太古盔甲</v>
      </c>
      <c r="AD262" s="2">
        <f t="shared" si="69"/>
        <v>3.99751467375389e-8</v>
      </c>
      <c r="AE262" t="str">
        <f>IF(ISNUMBER(SEARCH(AE$1,$D262)),"T","")</f>
        <v/>
      </c>
      <c r="AF262" t="str">
        <f>IF(ISNUMBER(SEARCH(AF$1,$D262)),"T","")</f>
        <v/>
      </c>
      <c r="AG262" t="str">
        <f>IF(ISNUMBER(SEARCH(AG$1,$D262)),"T","")</f>
        <v/>
      </c>
      <c r="AH262" t="str">
        <f>IF(ISNUMBER(SEARCH(AH$1,$D262)),"T","")</f>
        <v/>
      </c>
      <c r="AI262" t="str">
        <f>IF(ISNUMBER(SEARCH(AI$1,$D262)),"T","")</f>
        <v/>
      </c>
      <c r="AJ262" t="str">
        <f>IF(ISNUMBER(SEARCH(AJ$1,$D262)),"T","")</f>
        <v/>
      </c>
      <c r="AK262" t="str">
        <f>IF(ISNUMBER(SEARCH(AK$1,$D262)),"T","")</f>
        <v/>
      </c>
      <c r="AL262" t="str">
        <f>IF(ISNUMBER(SEARCH(AL$1,$D262)),"T","")</f>
        <v/>
      </c>
      <c r="AM262" t="str">
        <f>IF(ISNUMBER(SEARCH(AM$1,$D262)),"T","")</f>
        <v/>
      </c>
      <c r="AN262" t="str">
        <f>IF(ISNUMBER(SEARCH(AN$1,$D262)),"T","")</f>
        <v/>
      </c>
      <c r="AO262" t="str">
        <f>IF(ISNUMBER(SEARCH(AO$1,$D262)),"T","")</f>
        <v/>
      </c>
      <c r="AP262" t="str">
        <f>IF(ISNUMBER(SEARCH(AP$1,$D262)),"T","")</f>
        <v>T</v>
      </c>
      <c r="AQ262" t="str">
        <f>IF(ISNUMBER(SEARCH(AQ$1,$D262)),"T","")</f>
        <v>T</v>
      </c>
      <c r="AR262" t="str">
        <f>IF(ISNUMBER(SEARCH(AR$1,$D262)),"T","")</f>
        <v/>
      </c>
      <c r="AS262" t="str">
        <f>IF(ISNUMBER(SEARCH(AS$1,$D262)),"T","")</f>
        <v/>
      </c>
      <c r="AT262" t="str">
        <f>IF(ISNUMBER(SEARCH(AT$1,$D262)),"T","")</f>
        <v/>
      </c>
      <c r="AU262" t="str">
        <f>IF(ISNUMBER(SEARCH(AU$1,$D262)),"T","")</f>
        <v/>
      </c>
      <c r="AV262" t="str">
        <f>IF(ISNUMBER(SEARCH(AV$1,$D262)),"T","")</f>
        <v/>
      </c>
    </row>
    <row r="263" spans="1:48">
      <c r="A263">
        <v>973</v>
      </c>
      <c r="B263" t="s">
        <v>713</v>
      </c>
      <c r="C263" t="s">
        <v>714</v>
      </c>
      <c r="D263" t="s">
        <v>715</v>
      </c>
      <c r="E263">
        <v>9</v>
      </c>
      <c r="F263">
        <v>82</v>
      </c>
      <c r="G263">
        <v>115</v>
      </c>
      <c r="H263">
        <v>74</v>
      </c>
      <c r="I263">
        <v>75</v>
      </c>
      <c r="J263">
        <v>64</v>
      </c>
      <c r="K263">
        <v>90</v>
      </c>
      <c r="L263">
        <f t="shared" si="56"/>
        <v>115</v>
      </c>
      <c r="M263">
        <f t="shared" si="57"/>
        <v>64</v>
      </c>
      <c r="N263" s="3">
        <f t="shared" si="58"/>
        <v>157.5</v>
      </c>
      <c r="O263" s="3">
        <f t="shared" si="59"/>
        <v>135.5</v>
      </c>
      <c r="P263" s="3">
        <f t="shared" si="60"/>
        <v>84.5</v>
      </c>
      <c r="Q263" s="3">
        <f t="shared" si="61"/>
        <v>13308.75</v>
      </c>
      <c r="R263" s="3">
        <f t="shared" si="62"/>
        <v>14883.75</v>
      </c>
      <c r="S263" s="3">
        <f t="shared" si="63"/>
        <v>13308.75</v>
      </c>
      <c r="T263" s="3">
        <v>390.889683832147</v>
      </c>
      <c r="U263" s="3">
        <f t="shared" si="64"/>
        <v>390.889683832147</v>
      </c>
      <c r="V263" s="4">
        <f t="shared" si="65"/>
        <v>52965.5521592559</v>
      </c>
      <c r="W263" s="6">
        <f>Q263/(constants!$B$1*constants!$B$2*(110/250)*AVERAGE(0.8,1)*1.5)</f>
        <v>2.03905622311652</v>
      </c>
      <c r="X263" s="7">
        <v>0.58348332735238</v>
      </c>
      <c r="Y263" s="3">
        <f t="shared" si="66"/>
        <v>355.354109088536</v>
      </c>
      <c r="Z263" s="5">
        <v>1.1</v>
      </c>
      <c r="AA263" s="5">
        <v>1</v>
      </c>
      <c r="AB263" s="3">
        <f t="shared" si="67"/>
        <v>390.88951999739</v>
      </c>
      <c r="AC263" t="str">
        <f t="shared" si="68"/>
        <v>https://wiki.52poke.com/wiki/缠红鹤</v>
      </c>
      <c r="AD263" s="2">
        <f t="shared" si="69"/>
        <v>2.68418276443551e-8</v>
      </c>
      <c r="AE263" t="str">
        <f>IF(ISNUMBER(SEARCH(AE$1,$D263)),"T","")</f>
        <v/>
      </c>
      <c r="AF263" t="str">
        <f>IF(ISNUMBER(SEARCH(AF$1,$D263)),"T","")</f>
        <v/>
      </c>
      <c r="AG263" t="str">
        <f>IF(ISNUMBER(SEARCH(AG$1,$D263)),"T","")</f>
        <v/>
      </c>
      <c r="AH263" t="str">
        <f>IF(ISNUMBER(SEARCH(AH$1,$D263)),"T","")</f>
        <v/>
      </c>
      <c r="AI263" t="str">
        <f>IF(ISNUMBER(SEARCH(AI$1,$D263)),"T","")</f>
        <v/>
      </c>
      <c r="AJ263" t="str">
        <f>IF(ISNUMBER(SEARCH(AJ$1,$D263)),"T","")</f>
        <v/>
      </c>
      <c r="AK263" t="str">
        <f>IF(ISNUMBER(SEARCH(AK$1,$D263)),"T","")</f>
        <v>T</v>
      </c>
      <c r="AL263" t="str">
        <f>IF(ISNUMBER(SEARCH(AL$1,$D263)),"T","")</f>
        <v/>
      </c>
      <c r="AM263" t="str">
        <f>IF(ISNUMBER(SEARCH(AM$1,$D263)),"T","")</f>
        <v/>
      </c>
      <c r="AN263" t="str">
        <f>IF(ISNUMBER(SEARCH(AN$1,$D263)),"T","")</f>
        <v>T</v>
      </c>
      <c r="AO263" t="str">
        <f>IF(ISNUMBER(SEARCH(AO$1,$D263)),"T","")</f>
        <v/>
      </c>
      <c r="AP263" t="str">
        <f>IF(ISNUMBER(SEARCH(AP$1,$D263)),"T","")</f>
        <v/>
      </c>
      <c r="AQ263" t="str">
        <f>IF(ISNUMBER(SEARCH(AQ$1,$D263)),"T","")</f>
        <v/>
      </c>
      <c r="AR263" t="str">
        <f>IF(ISNUMBER(SEARCH(AR$1,$D263)),"T","")</f>
        <v/>
      </c>
      <c r="AS263" t="str">
        <f>IF(ISNUMBER(SEARCH(AS$1,$D263)),"T","")</f>
        <v/>
      </c>
      <c r="AT263" t="str">
        <f>IF(ISNUMBER(SEARCH(AT$1,$D263)),"T","")</f>
        <v/>
      </c>
      <c r="AU263" t="str">
        <f>IF(ISNUMBER(SEARCH(AU$1,$D263)),"T","")</f>
        <v/>
      </c>
      <c r="AV263" t="str">
        <f>IF(ISNUMBER(SEARCH(AV$1,$D263)),"T","")</f>
        <v/>
      </c>
    </row>
    <row r="264" spans="1:48">
      <c r="A264">
        <v>254</v>
      </c>
      <c r="B264" t="s">
        <v>716</v>
      </c>
      <c r="C264" t="s">
        <v>717</v>
      </c>
      <c r="D264" t="s">
        <v>227</v>
      </c>
      <c r="E264">
        <v>3</v>
      </c>
      <c r="F264">
        <v>70</v>
      </c>
      <c r="G264">
        <v>85</v>
      </c>
      <c r="H264">
        <v>65</v>
      </c>
      <c r="I264">
        <v>105</v>
      </c>
      <c r="J264">
        <v>85</v>
      </c>
      <c r="K264">
        <v>120</v>
      </c>
      <c r="L264">
        <f t="shared" si="56"/>
        <v>105</v>
      </c>
      <c r="M264">
        <f t="shared" si="57"/>
        <v>65</v>
      </c>
      <c r="N264" s="3">
        <f t="shared" si="58"/>
        <v>145.5</v>
      </c>
      <c r="O264" s="3">
        <f t="shared" si="59"/>
        <v>125.5</v>
      </c>
      <c r="P264" s="3">
        <f t="shared" si="60"/>
        <v>85.5</v>
      </c>
      <c r="Q264" s="3">
        <f t="shared" si="61"/>
        <v>12440.25</v>
      </c>
      <c r="R264" s="3">
        <f t="shared" si="62"/>
        <v>12440.25</v>
      </c>
      <c r="S264" s="3">
        <f t="shared" si="63"/>
        <v>15350.25</v>
      </c>
      <c r="T264" s="3">
        <v>390.848078273677</v>
      </c>
      <c r="U264" s="3">
        <f t="shared" si="64"/>
        <v>390.848078273677</v>
      </c>
      <c r="V264" s="4">
        <f t="shared" si="65"/>
        <v>49051.4338233465</v>
      </c>
      <c r="W264" s="6">
        <f>Q264/(constants!$B$1*constants!$B$2*(110/250)*AVERAGE(0.8,1)*1.5)</f>
        <v>1.90599186096555</v>
      </c>
      <c r="X264" s="7">
        <v>0.925213763319159</v>
      </c>
      <c r="Y264" s="3">
        <f t="shared" si="66"/>
        <v>355.316305847731</v>
      </c>
      <c r="Z264" s="5">
        <v>1.1</v>
      </c>
      <c r="AA264" s="5">
        <v>1</v>
      </c>
      <c r="AB264" s="3">
        <f t="shared" si="67"/>
        <v>390.847936432505</v>
      </c>
      <c r="AC264" t="str">
        <f t="shared" si="68"/>
        <v>https://wiki.52poke.com/wiki/蜥蜴王</v>
      </c>
      <c r="AD264" s="2">
        <f t="shared" si="69"/>
        <v>2.01189181778267e-8</v>
      </c>
      <c r="AE264" t="str">
        <f>IF(ISNUMBER(SEARCH(AE$1,$D264)),"T","")</f>
        <v/>
      </c>
      <c r="AF264" t="str">
        <f>IF(ISNUMBER(SEARCH(AF$1,$D264)),"T","")</f>
        <v/>
      </c>
      <c r="AG264" t="str">
        <f>IF(ISNUMBER(SEARCH(AG$1,$D264)),"T","")</f>
        <v/>
      </c>
      <c r="AH264" t="str">
        <f>IF(ISNUMBER(SEARCH(AH$1,$D264)),"T","")</f>
        <v>T</v>
      </c>
      <c r="AI264" t="str">
        <f>IF(ISNUMBER(SEARCH(AI$1,$D264)),"T","")</f>
        <v/>
      </c>
      <c r="AJ264" t="str">
        <f>IF(ISNUMBER(SEARCH(AJ$1,$D264)),"T","")</f>
        <v/>
      </c>
      <c r="AK264" t="str">
        <f>IF(ISNUMBER(SEARCH(AK$1,$D264)),"T","")</f>
        <v/>
      </c>
      <c r="AL264" t="str">
        <f>IF(ISNUMBER(SEARCH(AL$1,$D264)),"T","")</f>
        <v/>
      </c>
      <c r="AM264" t="str">
        <f>IF(ISNUMBER(SEARCH(AM$1,$D264)),"T","")</f>
        <v/>
      </c>
      <c r="AN264" t="str">
        <f>IF(ISNUMBER(SEARCH(AN$1,$D264)),"T","")</f>
        <v/>
      </c>
      <c r="AO264" t="str">
        <f>IF(ISNUMBER(SEARCH(AO$1,$D264)),"T","")</f>
        <v/>
      </c>
      <c r="AP264" t="str">
        <f>IF(ISNUMBER(SEARCH(AP$1,$D264)),"T","")</f>
        <v/>
      </c>
      <c r="AQ264" t="str">
        <f>IF(ISNUMBER(SEARCH(AQ$1,$D264)),"T","")</f>
        <v/>
      </c>
      <c r="AR264" t="str">
        <f>IF(ISNUMBER(SEARCH(AR$1,$D264)),"T","")</f>
        <v/>
      </c>
      <c r="AS264" t="str">
        <f>IF(ISNUMBER(SEARCH(AS$1,$D264)),"T","")</f>
        <v/>
      </c>
      <c r="AT264" t="str">
        <f>IF(ISNUMBER(SEARCH(AT$1,$D264)),"T","")</f>
        <v/>
      </c>
      <c r="AU264" t="str">
        <f>IF(ISNUMBER(SEARCH(AU$1,$D264)),"T","")</f>
        <v/>
      </c>
      <c r="AV264" t="str">
        <f>IF(ISNUMBER(SEARCH(AV$1,$D264)),"T","")</f>
        <v/>
      </c>
    </row>
    <row r="265" spans="1:48">
      <c r="A265">
        <v>733</v>
      </c>
      <c r="B265" t="s">
        <v>718</v>
      </c>
      <c r="C265" t="s">
        <v>719</v>
      </c>
      <c r="D265" t="s">
        <v>553</v>
      </c>
      <c r="E265">
        <v>7</v>
      </c>
      <c r="F265">
        <v>80</v>
      </c>
      <c r="G265">
        <v>120</v>
      </c>
      <c r="H265">
        <v>75</v>
      </c>
      <c r="I265">
        <v>75</v>
      </c>
      <c r="J265">
        <v>75</v>
      </c>
      <c r="K265">
        <v>60</v>
      </c>
      <c r="L265">
        <f t="shared" si="56"/>
        <v>120</v>
      </c>
      <c r="M265">
        <f t="shared" si="57"/>
        <v>75</v>
      </c>
      <c r="N265" s="3">
        <f t="shared" si="58"/>
        <v>155.5</v>
      </c>
      <c r="O265" s="3">
        <f t="shared" si="59"/>
        <v>140.5</v>
      </c>
      <c r="P265" s="3">
        <f t="shared" si="60"/>
        <v>95.5</v>
      </c>
      <c r="Q265" s="3">
        <f t="shared" si="61"/>
        <v>14850.25</v>
      </c>
      <c r="R265" s="3">
        <f t="shared" si="62"/>
        <v>14850.25</v>
      </c>
      <c r="S265" s="3">
        <f t="shared" si="63"/>
        <v>14850.25</v>
      </c>
      <c r="T265" s="3">
        <v>389.66075149723</v>
      </c>
      <c r="U265" s="3">
        <f t="shared" si="64"/>
        <v>389.66075149723</v>
      </c>
      <c r="V265" s="4">
        <f t="shared" si="65"/>
        <v>54747.3355853608</v>
      </c>
      <c r="W265" s="6">
        <f>Q265/(constants!$B$1*constants!$B$2*(110/250)*AVERAGE(0.8,1)*1.5)</f>
        <v>2.27523205991067</v>
      </c>
      <c r="X265" s="7">
        <v>0.246026833265276</v>
      </c>
      <c r="Y265" s="3">
        <f t="shared" si="66"/>
        <v>354.23687449122</v>
      </c>
      <c r="Z265" s="5">
        <v>1.1</v>
      </c>
      <c r="AA265" s="5">
        <v>1</v>
      </c>
      <c r="AB265" s="3">
        <f t="shared" si="67"/>
        <v>389.660561940343</v>
      </c>
      <c r="AC265" t="str">
        <f t="shared" si="68"/>
        <v>https://wiki.52poke.com/wiki/铳嘴大鸟</v>
      </c>
      <c r="AD265" s="2">
        <f t="shared" si="69"/>
        <v>3.59318135792832e-8</v>
      </c>
      <c r="AE265" t="str">
        <f>IF(ISNUMBER(SEARCH(AE$1,$D265)),"T","")</f>
        <v>T</v>
      </c>
      <c r="AF265" t="str">
        <f>IF(ISNUMBER(SEARCH(AF$1,$D265)),"T","")</f>
        <v/>
      </c>
      <c r="AG265" t="str">
        <f>IF(ISNUMBER(SEARCH(AG$1,$D265)),"T","")</f>
        <v/>
      </c>
      <c r="AH265" t="str">
        <f>IF(ISNUMBER(SEARCH(AH$1,$D265)),"T","")</f>
        <v/>
      </c>
      <c r="AI265" t="str">
        <f>IF(ISNUMBER(SEARCH(AI$1,$D265)),"T","")</f>
        <v/>
      </c>
      <c r="AJ265" t="str">
        <f>IF(ISNUMBER(SEARCH(AJ$1,$D265)),"T","")</f>
        <v/>
      </c>
      <c r="AK265" t="str">
        <f>IF(ISNUMBER(SEARCH(AK$1,$D265)),"T","")</f>
        <v/>
      </c>
      <c r="AL265" t="str">
        <f>IF(ISNUMBER(SEARCH(AL$1,$D265)),"T","")</f>
        <v/>
      </c>
      <c r="AM265" t="str">
        <f>IF(ISNUMBER(SEARCH(AM$1,$D265)),"T","")</f>
        <v/>
      </c>
      <c r="AN265" t="str">
        <f>IF(ISNUMBER(SEARCH(AN$1,$D265)),"T","")</f>
        <v>T</v>
      </c>
      <c r="AO265" t="str">
        <f>IF(ISNUMBER(SEARCH(AO$1,$D265)),"T","")</f>
        <v/>
      </c>
      <c r="AP265" t="str">
        <f>IF(ISNUMBER(SEARCH(AP$1,$D265)),"T","")</f>
        <v/>
      </c>
      <c r="AQ265" t="str">
        <f>IF(ISNUMBER(SEARCH(AQ$1,$D265)),"T","")</f>
        <v/>
      </c>
      <c r="AR265" t="str">
        <f>IF(ISNUMBER(SEARCH(AR$1,$D265)),"T","")</f>
        <v/>
      </c>
      <c r="AS265" t="str">
        <f>IF(ISNUMBER(SEARCH(AS$1,$D265)),"T","")</f>
        <v/>
      </c>
      <c r="AT265" t="str">
        <f>IF(ISNUMBER(SEARCH(AT$1,$D265)),"T","")</f>
        <v/>
      </c>
      <c r="AU265" t="str">
        <f>IF(ISNUMBER(SEARCH(AU$1,$D265)),"T","")</f>
        <v/>
      </c>
      <c r="AV265" t="str">
        <f>IF(ISNUMBER(SEARCH(AV$1,$D265)),"T","")</f>
        <v/>
      </c>
    </row>
    <row r="266" spans="1:48">
      <c r="A266">
        <v>89</v>
      </c>
      <c r="B266" t="s">
        <v>720</v>
      </c>
      <c r="C266" t="s">
        <v>721</v>
      </c>
      <c r="D266" t="s">
        <v>722</v>
      </c>
      <c r="E266">
        <v>1</v>
      </c>
      <c r="F266">
        <v>105</v>
      </c>
      <c r="G266">
        <v>105</v>
      </c>
      <c r="H266">
        <v>75</v>
      </c>
      <c r="I266">
        <v>65</v>
      </c>
      <c r="J266">
        <v>100</v>
      </c>
      <c r="K266">
        <v>50</v>
      </c>
      <c r="L266">
        <f t="shared" si="56"/>
        <v>105</v>
      </c>
      <c r="M266">
        <f t="shared" si="57"/>
        <v>75</v>
      </c>
      <c r="N266" s="3">
        <f t="shared" si="58"/>
        <v>180.5</v>
      </c>
      <c r="O266" s="3">
        <f t="shared" si="59"/>
        <v>125.5</v>
      </c>
      <c r="P266" s="3">
        <f t="shared" si="60"/>
        <v>95.5</v>
      </c>
      <c r="Q266" s="3">
        <f t="shared" si="61"/>
        <v>17237.75</v>
      </c>
      <c r="R266" s="3">
        <f t="shared" si="62"/>
        <v>17237.75</v>
      </c>
      <c r="S266" s="3">
        <f t="shared" si="63"/>
        <v>21750.25</v>
      </c>
      <c r="T266" s="3">
        <v>389.659102178811</v>
      </c>
      <c r="U266" s="3">
        <f t="shared" si="64"/>
        <v>389.659102178811</v>
      </c>
      <c r="V266" s="4">
        <f t="shared" si="65"/>
        <v>48902.2173234408</v>
      </c>
      <c r="W266" s="6">
        <f>Q266/(constants!$B$1*constants!$B$2*(110/250)*AVERAGE(0.8,1)*1.5)</f>
        <v>2.64102499558763</v>
      </c>
      <c r="X266" s="7">
        <v>0.181567584184409</v>
      </c>
      <c r="Y266" s="3">
        <f t="shared" si="66"/>
        <v>354.235368761391</v>
      </c>
      <c r="Z266" s="5">
        <v>1.1</v>
      </c>
      <c r="AA266" s="5">
        <v>1</v>
      </c>
      <c r="AB266" s="3">
        <f t="shared" si="67"/>
        <v>389.65890563753</v>
      </c>
      <c r="AC266" t="str">
        <f t="shared" si="68"/>
        <v>https://wiki.52poke.com/wiki/臭臭泥</v>
      </c>
      <c r="AD266" s="2">
        <f t="shared" si="69"/>
        <v>3.86284752542078e-8</v>
      </c>
      <c r="AE266" t="str">
        <f>IF(ISNUMBER(SEARCH(AE$1,$D266)),"T","")</f>
        <v/>
      </c>
      <c r="AF266" t="str">
        <f>IF(ISNUMBER(SEARCH(AF$1,$D266)),"T","")</f>
        <v/>
      </c>
      <c r="AG266" t="str">
        <f>IF(ISNUMBER(SEARCH(AG$1,$D266)),"T","")</f>
        <v/>
      </c>
      <c r="AH266" t="str">
        <f>IF(ISNUMBER(SEARCH(AH$1,$D266)),"T","")</f>
        <v/>
      </c>
      <c r="AI266" t="str">
        <f>IF(ISNUMBER(SEARCH(AI$1,$D266)),"T","")</f>
        <v/>
      </c>
      <c r="AJ266" t="str">
        <f>IF(ISNUMBER(SEARCH(AJ$1,$D266)),"T","")</f>
        <v/>
      </c>
      <c r="AK266" t="str">
        <f>IF(ISNUMBER(SEARCH(AK$1,$D266)),"T","")</f>
        <v/>
      </c>
      <c r="AL266" t="str">
        <f>IF(ISNUMBER(SEARCH(AL$1,$D266)),"T","")</f>
        <v>T</v>
      </c>
      <c r="AM266" t="str">
        <f>IF(ISNUMBER(SEARCH(AM$1,$D266)),"T","")</f>
        <v/>
      </c>
      <c r="AN266" t="str">
        <f>IF(ISNUMBER(SEARCH(AN$1,$D266)),"T","")</f>
        <v/>
      </c>
      <c r="AO266" t="str">
        <f>IF(ISNUMBER(SEARCH(AO$1,$D266)),"T","")</f>
        <v/>
      </c>
      <c r="AP266" t="str">
        <f>IF(ISNUMBER(SEARCH(AP$1,$D266)),"T","")</f>
        <v/>
      </c>
      <c r="AQ266" t="str">
        <f>IF(ISNUMBER(SEARCH(AQ$1,$D266)),"T","")</f>
        <v/>
      </c>
      <c r="AR266" t="str">
        <f>IF(ISNUMBER(SEARCH(AR$1,$D266)),"T","")</f>
        <v/>
      </c>
      <c r="AS266" t="str">
        <f>IF(ISNUMBER(SEARCH(AS$1,$D266)),"T","")</f>
        <v/>
      </c>
      <c r="AT266" t="str">
        <f>IF(ISNUMBER(SEARCH(AT$1,$D266)),"T","")</f>
        <v>T</v>
      </c>
      <c r="AU266" t="str">
        <f>IF(ISNUMBER(SEARCH(AU$1,$D266)),"T","")</f>
        <v/>
      </c>
      <c r="AV266" t="str">
        <f>IF(ISNUMBER(SEARCH(AV$1,$D266)),"T","")</f>
        <v/>
      </c>
    </row>
    <row r="267" spans="1:48">
      <c r="A267">
        <v>899</v>
      </c>
      <c r="B267" t="s">
        <v>723</v>
      </c>
      <c r="C267" t="s">
        <v>724</v>
      </c>
      <c r="D267" t="s">
        <v>236</v>
      </c>
      <c r="E267">
        <v>8</v>
      </c>
      <c r="F267">
        <v>103</v>
      </c>
      <c r="G267">
        <v>105</v>
      </c>
      <c r="H267">
        <v>72</v>
      </c>
      <c r="I267">
        <v>105</v>
      </c>
      <c r="J267">
        <v>75</v>
      </c>
      <c r="K267">
        <v>65</v>
      </c>
      <c r="L267">
        <f t="shared" si="56"/>
        <v>105</v>
      </c>
      <c r="M267">
        <f t="shared" si="57"/>
        <v>72</v>
      </c>
      <c r="N267" s="3">
        <f t="shared" si="58"/>
        <v>178.5</v>
      </c>
      <c r="O267" s="3">
        <f t="shared" si="59"/>
        <v>125.5</v>
      </c>
      <c r="P267" s="3">
        <f t="shared" si="60"/>
        <v>92.5</v>
      </c>
      <c r="Q267" s="3">
        <f t="shared" si="61"/>
        <v>16511.25</v>
      </c>
      <c r="R267" s="3">
        <f t="shared" si="62"/>
        <v>16511.25</v>
      </c>
      <c r="S267" s="3">
        <f t="shared" si="63"/>
        <v>17046.75</v>
      </c>
      <c r="T267" s="3">
        <v>389.557630334184</v>
      </c>
      <c r="U267" s="3">
        <f t="shared" si="64"/>
        <v>389.557630334184</v>
      </c>
      <c r="V267" s="4">
        <f t="shared" si="65"/>
        <v>48889.4826069401</v>
      </c>
      <c r="W267" s="6">
        <f>Q267/(constants!$B$1*constants!$B$2*(110/250)*AVERAGE(0.8,1)*1.5)</f>
        <v>2.52971669495127</v>
      </c>
      <c r="X267" s="7">
        <v>0.29214090791948</v>
      </c>
      <c r="Y267" s="3">
        <f t="shared" si="66"/>
        <v>354.143129160279</v>
      </c>
      <c r="Z267" s="5">
        <v>1.1</v>
      </c>
      <c r="AA267" s="5">
        <v>1</v>
      </c>
      <c r="AB267" s="3">
        <f t="shared" si="67"/>
        <v>389.557442076307</v>
      </c>
      <c r="AC267" t="str">
        <f t="shared" si="68"/>
        <v>https://wiki.52poke.com/wiki/诡角鹿</v>
      </c>
      <c r="AD267" s="2">
        <f t="shared" si="69"/>
        <v>3.54410283914322e-8</v>
      </c>
      <c r="AE267" t="str">
        <f>IF(ISNUMBER(SEARCH(AE$1,$D267)),"T","")</f>
        <v>T</v>
      </c>
      <c r="AF267" t="str">
        <f>IF(ISNUMBER(SEARCH(AF$1,$D267)),"T","")</f>
        <v/>
      </c>
      <c r="AG267" t="str">
        <f>IF(ISNUMBER(SEARCH(AG$1,$D267)),"T","")</f>
        <v/>
      </c>
      <c r="AH267" t="str">
        <f>IF(ISNUMBER(SEARCH(AH$1,$D267)),"T","")</f>
        <v/>
      </c>
      <c r="AI267" t="str">
        <f>IF(ISNUMBER(SEARCH(AI$1,$D267)),"T","")</f>
        <v/>
      </c>
      <c r="AJ267" t="str">
        <f>IF(ISNUMBER(SEARCH(AJ$1,$D267)),"T","")</f>
        <v/>
      </c>
      <c r="AK267" t="str">
        <f>IF(ISNUMBER(SEARCH(AK$1,$D267)),"T","")</f>
        <v/>
      </c>
      <c r="AL267" t="str">
        <f>IF(ISNUMBER(SEARCH(AL$1,$D267)),"T","")</f>
        <v/>
      </c>
      <c r="AM267" t="str">
        <f>IF(ISNUMBER(SEARCH(AM$1,$D267)),"T","")</f>
        <v/>
      </c>
      <c r="AN267" t="str">
        <f>IF(ISNUMBER(SEARCH(AN$1,$D267)),"T","")</f>
        <v/>
      </c>
      <c r="AO267" t="str">
        <f>IF(ISNUMBER(SEARCH(AO$1,$D267)),"T","")</f>
        <v>T</v>
      </c>
      <c r="AP267" t="str">
        <f>IF(ISNUMBER(SEARCH(AP$1,$D267)),"T","")</f>
        <v/>
      </c>
      <c r="AQ267" t="str">
        <f>IF(ISNUMBER(SEARCH(AQ$1,$D267)),"T","")</f>
        <v/>
      </c>
      <c r="AR267" t="str">
        <f>IF(ISNUMBER(SEARCH(AR$1,$D267)),"T","")</f>
        <v/>
      </c>
      <c r="AS267" t="str">
        <f>IF(ISNUMBER(SEARCH(AS$1,$D267)),"T","")</f>
        <v/>
      </c>
      <c r="AT267" t="str">
        <f>IF(ISNUMBER(SEARCH(AT$1,$D267)),"T","")</f>
        <v/>
      </c>
      <c r="AU267" t="str">
        <f>IF(ISNUMBER(SEARCH(AU$1,$D267)),"T","")</f>
        <v/>
      </c>
      <c r="AV267" t="str">
        <f>IF(ISNUMBER(SEARCH(AV$1,$D267)),"T","")</f>
        <v/>
      </c>
    </row>
    <row r="268" spans="1:48">
      <c r="A268">
        <v>638</v>
      </c>
      <c r="B268" t="s">
        <v>725</v>
      </c>
      <c r="C268" t="s">
        <v>726</v>
      </c>
      <c r="D268" t="s">
        <v>727</v>
      </c>
      <c r="E268">
        <v>5</v>
      </c>
      <c r="F268">
        <v>91</v>
      </c>
      <c r="G268">
        <v>90</v>
      </c>
      <c r="H268">
        <v>129</v>
      </c>
      <c r="I268">
        <v>90</v>
      </c>
      <c r="J268">
        <v>72</v>
      </c>
      <c r="K268">
        <v>108</v>
      </c>
      <c r="L268">
        <f t="shared" si="56"/>
        <v>90</v>
      </c>
      <c r="M268">
        <f t="shared" si="57"/>
        <v>72</v>
      </c>
      <c r="N268" s="3">
        <f t="shared" si="58"/>
        <v>166.5</v>
      </c>
      <c r="O268" s="3">
        <f t="shared" si="59"/>
        <v>110.5</v>
      </c>
      <c r="P268" s="3">
        <f t="shared" si="60"/>
        <v>92.5</v>
      </c>
      <c r="Q268" s="3">
        <f t="shared" si="61"/>
        <v>15401.25</v>
      </c>
      <c r="R268" s="3">
        <f t="shared" si="62"/>
        <v>24891.75</v>
      </c>
      <c r="S268" s="3">
        <f t="shared" si="63"/>
        <v>15401.25</v>
      </c>
      <c r="T268" s="3">
        <v>389.173827801371</v>
      </c>
      <c r="U268" s="3">
        <f t="shared" si="64"/>
        <v>389.173827801371</v>
      </c>
      <c r="V268" s="4">
        <f t="shared" si="65"/>
        <v>43003.7079720515</v>
      </c>
      <c r="W268" s="6">
        <f>Q268/(constants!$B$1*constants!$B$2*(110/250)*AVERAGE(0.8,1)*1.5)</f>
        <v>2.35965170705538</v>
      </c>
      <c r="X268" s="7">
        <v>0.842106196587219</v>
      </c>
      <c r="Y268" s="3">
        <f t="shared" si="66"/>
        <v>353.794248352508</v>
      </c>
      <c r="Z268" s="5">
        <v>1.1</v>
      </c>
      <c r="AA268" s="5">
        <v>1</v>
      </c>
      <c r="AB268" s="3">
        <f t="shared" si="67"/>
        <v>389.173673187758</v>
      </c>
      <c r="AC268" t="str">
        <f t="shared" si="68"/>
        <v>https://wiki.52poke.com/wiki/勾帕路翁</v>
      </c>
      <c r="AD268" s="2">
        <f t="shared" si="69"/>
        <v>2.39053691861332e-8</v>
      </c>
      <c r="AE268" t="str">
        <f>IF(ISNUMBER(SEARCH(AE$1,$D268)),"T","")</f>
        <v/>
      </c>
      <c r="AF268" t="str">
        <f>IF(ISNUMBER(SEARCH(AF$1,$D268)),"T","")</f>
        <v/>
      </c>
      <c r="AG268" t="str">
        <f>IF(ISNUMBER(SEARCH(AG$1,$D268)),"T","")</f>
        <v/>
      </c>
      <c r="AH268" t="str">
        <f>IF(ISNUMBER(SEARCH(AH$1,$D268)),"T","")</f>
        <v/>
      </c>
      <c r="AI268" t="str">
        <f>IF(ISNUMBER(SEARCH(AI$1,$D268)),"T","")</f>
        <v/>
      </c>
      <c r="AJ268" t="str">
        <f>IF(ISNUMBER(SEARCH(AJ$1,$D268)),"T","")</f>
        <v/>
      </c>
      <c r="AK268" t="str">
        <f>IF(ISNUMBER(SEARCH(AK$1,$D268)),"T","")</f>
        <v>T</v>
      </c>
      <c r="AL268" t="str">
        <f>IF(ISNUMBER(SEARCH(AL$1,$D268)),"T","")</f>
        <v/>
      </c>
      <c r="AM268" t="str">
        <f>IF(ISNUMBER(SEARCH(AM$1,$D268)),"T","")</f>
        <v/>
      </c>
      <c r="AN268" t="str">
        <f>IF(ISNUMBER(SEARCH(AN$1,$D268)),"T","")</f>
        <v/>
      </c>
      <c r="AO268" t="str">
        <f>IF(ISNUMBER(SEARCH(AO$1,$D268)),"T","")</f>
        <v/>
      </c>
      <c r="AP268" t="str">
        <f>IF(ISNUMBER(SEARCH(AP$1,$D268)),"T","")</f>
        <v/>
      </c>
      <c r="AQ268" t="str">
        <f>IF(ISNUMBER(SEARCH(AQ$1,$D268)),"T","")</f>
        <v/>
      </c>
      <c r="AR268" t="str">
        <f>IF(ISNUMBER(SEARCH(AR$1,$D268)),"T","")</f>
        <v/>
      </c>
      <c r="AS268" t="str">
        <f>IF(ISNUMBER(SEARCH(AS$1,$D268)),"T","")</f>
        <v/>
      </c>
      <c r="AT268" t="str">
        <f>IF(ISNUMBER(SEARCH(AT$1,$D268)),"T","")</f>
        <v/>
      </c>
      <c r="AU268" t="str">
        <f>IF(ISNUMBER(SEARCH(AU$1,$D268)),"T","")</f>
        <v>T</v>
      </c>
      <c r="AV268" t="str">
        <f>IF(ISNUMBER(SEARCH(AV$1,$D268)),"T","")</f>
        <v/>
      </c>
    </row>
    <row r="269" spans="1:48">
      <c r="A269">
        <v>640</v>
      </c>
      <c r="B269" t="s">
        <v>728</v>
      </c>
      <c r="C269" t="s">
        <v>729</v>
      </c>
      <c r="D269" t="s">
        <v>704</v>
      </c>
      <c r="E269">
        <v>5</v>
      </c>
      <c r="F269">
        <v>91</v>
      </c>
      <c r="G269">
        <v>90</v>
      </c>
      <c r="H269">
        <v>72</v>
      </c>
      <c r="I269">
        <v>90</v>
      </c>
      <c r="J269">
        <v>129</v>
      </c>
      <c r="K269">
        <v>108</v>
      </c>
      <c r="L269">
        <f t="shared" si="56"/>
        <v>90</v>
      </c>
      <c r="M269">
        <f t="shared" si="57"/>
        <v>72</v>
      </c>
      <c r="N269" s="3">
        <f t="shared" si="58"/>
        <v>166.5</v>
      </c>
      <c r="O269" s="3">
        <f t="shared" si="59"/>
        <v>110.5</v>
      </c>
      <c r="P269" s="3">
        <f t="shared" si="60"/>
        <v>92.5</v>
      </c>
      <c r="Q269" s="3">
        <f t="shared" si="61"/>
        <v>15401.25</v>
      </c>
      <c r="R269" s="3">
        <f t="shared" si="62"/>
        <v>15401.25</v>
      </c>
      <c r="S269" s="3">
        <f t="shared" si="63"/>
        <v>24891.75</v>
      </c>
      <c r="T269" s="3">
        <v>388.687211572086</v>
      </c>
      <c r="U269" s="3">
        <f t="shared" si="64"/>
        <v>388.687211572086</v>
      </c>
      <c r="V269" s="4">
        <f t="shared" si="65"/>
        <v>42949.9368787155</v>
      </c>
      <c r="W269" s="6">
        <f>Q269/(constants!$B$1*constants!$B$2*(110/250)*AVERAGE(0.8,1)*1.5)</f>
        <v>2.35965170705538</v>
      </c>
      <c r="X269" s="7">
        <v>0.838102772240981</v>
      </c>
      <c r="Y269" s="3">
        <f t="shared" si="66"/>
        <v>353.351869962248</v>
      </c>
      <c r="Z269" s="5">
        <v>1.1</v>
      </c>
      <c r="AA269" s="5">
        <v>1</v>
      </c>
      <c r="AB269" s="3">
        <f t="shared" si="67"/>
        <v>388.687056958473</v>
      </c>
      <c r="AC269" t="str">
        <f t="shared" si="68"/>
        <v>https://wiki.52poke.com/wiki/毕力吉翁</v>
      </c>
      <c r="AD269" s="2">
        <f t="shared" si="69"/>
        <v>2.39053692740209e-8</v>
      </c>
      <c r="AE269" t="str">
        <f>IF(ISNUMBER(SEARCH(AE$1,$D269)),"T","")</f>
        <v/>
      </c>
      <c r="AF269" t="str">
        <f>IF(ISNUMBER(SEARCH(AF$1,$D269)),"T","")</f>
        <v/>
      </c>
      <c r="AG269" t="str">
        <f>IF(ISNUMBER(SEARCH(AG$1,$D269)),"T","")</f>
        <v/>
      </c>
      <c r="AH269" t="str">
        <f>IF(ISNUMBER(SEARCH(AH$1,$D269)),"T","")</f>
        <v>T</v>
      </c>
      <c r="AI269" t="str">
        <f>IF(ISNUMBER(SEARCH(AI$1,$D269)),"T","")</f>
        <v/>
      </c>
      <c r="AJ269" t="str">
        <f>IF(ISNUMBER(SEARCH(AJ$1,$D269)),"T","")</f>
        <v/>
      </c>
      <c r="AK269" t="str">
        <f>IF(ISNUMBER(SEARCH(AK$1,$D269)),"T","")</f>
        <v>T</v>
      </c>
      <c r="AL269" t="str">
        <f>IF(ISNUMBER(SEARCH(AL$1,$D269)),"T","")</f>
        <v/>
      </c>
      <c r="AM269" t="str">
        <f>IF(ISNUMBER(SEARCH(AM$1,$D269)),"T","")</f>
        <v/>
      </c>
      <c r="AN269" t="str">
        <f>IF(ISNUMBER(SEARCH(AN$1,$D269)),"T","")</f>
        <v/>
      </c>
      <c r="AO269" t="str">
        <f>IF(ISNUMBER(SEARCH(AO$1,$D269)),"T","")</f>
        <v/>
      </c>
      <c r="AP269" t="str">
        <f>IF(ISNUMBER(SEARCH(AP$1,$D269)),"T","")</f>
        <v/>
      </c>
      <c r="AQ269" t="str">
        <f>IF(ISNUMBER(SEARCH(AQ$1,$D269)),"T","")</f>
        <v/>
      </c>
      <c r="AR269" t="str">
        <f>IF(ISNUMBER(SEARCH(AR$1,$D269)),"T","")</f>
        <v/>
      </c>
      <c r="AS269" t="str">
        <f>IF(ISNUMBER(SEARCH(AS$1,$D269)),"T","")</f>
        <v/>
      </c>
      <c r="AT269" t="str">
        <f>IF(ISNUMBER(SEARCH(AT$1,$D269)),"T","")</f>
        <v/>
      </c>
      <c r="AU269" t="str">
        <f>IF(ISNUMBER(SEARCH(AU$1,$D269)),"T","")</f>
        <v/>
      </c>
      <c r="AV269" t="str">
        <f>IF(ISNUMBER(SEARCH(AV$1,$D269)),"T","")</f>
        <v/>
      </c>
    </row>
    <row r="270" spans="1:48">
      <c r="A270">
        <v>962</v>
      </c>
      <c r="B270" t="s">
        <v>730</v>
      </c>
      <c r="C270" t="s">
        <v>731</v>
      </c>
      <c r="D270" t="s">
        <v>732</v>
      </c>
      <c r="E270">
        <v>9</v>
      </c>
      <c r="F270">
        <v>70</v>
      </c>
      <c r="G270">
        <v>103</v>
      </c>
      <c r="H270">
        <v>85</v>
      </c>
      <c r="I270">
        <v>60</v>
      </c>
      <c r="J270">
        <v>85</v>
      </c>
      <c r="K270">
        <v>82</v>
      </c>
      <c r="L270">
        <f t="shared" si="56"/>
        <v>103</v>
      </c>
      <c r="M270">
        <f t="shared" si="57"/>
        <v>85</v>
      </c>
      <c r="N270" s="3">
        <f t="shared" si="58"/>
        <v>145.5</v>
      </c>
      <c r="O270" s="3">
        <f t="shared" si="59"/>
        <v>123.5</v>
      </c>
      <c r="P270" s="3">
        <f t="shared" si="60"/>
        <v>105.5</v>
      </c>
      <c r="Q270" s="3">
        <f t="shared" si="61"/>
        <v>15350.25</v>
      </c>
      <c r="R270" s="3">
        <f t="shared" si="62"/>
        <v>15350.25</v>
      </c>
      <c r="S270" s="3">
        <f t="shared" si="63"/>
        <v>15350.25</v>
      </c>
      <c r="T270" s="3">
        <v>388.510202916805</v>
      </c>
      <c r="U270" s="3">
        <f t="shared" si="64"/>
        <v>388.510202916805</v>
      </c>
      <c r="V270" s="4">
        <f t="shared" si="65"/>
        <v>47981.0100602254</v>
      </c>
      <c r="W270" s="6">
        <f>Q270/(constants!$B$1*constants!$B$2*(110/250)*AVERAGE(0.8,1)*1.5)</f>
        <v>2.35183791031422</v>
      </c>
      <c r="X270" s="7">
        <v>0.508007733304329</v>
      </c>
      <c r="Y270" s="3">
        <f t="shared" si="66"/>
        <v>353.190936986891</v>
      </c>
      <c r="Z270" s="5">
        <v>1.1</v>
      </c>
      <c r="AA270" s="5">
        <v>1</v>
      </c>
      <c r="AB270" s="3">
        <f t="shared" si="67"/>
        <v>388.51003068558</v>
      </c>
      <c r="AC270" t="str">
        <f t="shared" si="68"/>
        <v>https://wiki.52poke.com/wiki/下石鸟</v>
      </c>
      <c r="AD270" s="2">
        <f t="shared" si="69"/>
        <v>2.96635948286266e-8</v>
      </c>
      <c r="AE270" t="str">
        <f>IF(ISNUMBER(SEARCH(AE$1,$D270)),"T","")</f>
        <v/>
      </c>
      <c r="AF270" t="str">
        <f>IF(ISNUMBER(SEARCH(AF$1,$D270)),"T","")</f>
        <v/>
      </c>
      <c r="AG270" t="str">
        <f>IF(ISNUMBER(SEARCH(AG$1,$D270)),"T","")</f>
        <v/>
      </c>
      <c r="AH270" t="str">
        <f>IF(ISNUMBER(SEARCH(AH$1,$D270)),"T","")</f>
        <v/>
      </c>
      <c r="AI270" t="str">
        <f>IF(ISNUMBER(SEARCH(AI$1,$D270)),"T","")</f>
        <v/>
      </c>
      <c r="AJ270" t="str">
        <f>IF(ISNUMBER(SEARCH(AJ$1,$D270)),"T","")</f>
        <v/>
      </c>
      <c r="AK270" t="str">
        <f>IF(ISNUMBER(SEARCH(AK$1,$D270)),"T","")</f>
        <v/>
      </c>
      <c r="AL270" t="str">
        <f>IF(ISNUMBER(SEARCH(AL$1,$D270)),"T","")</f>
        <v/>
      </c>
      <c r="AM270" t="str">
        <f>IF(ISNUMBER(SEARCH(AM$1,$D270)),"T","")</f>
        <v/>
      </c>
      <c r="AN270" t="str">
        <f>IF(ISNUMBER(SEARCH(AN$1,$D270)),"T","")</f>
        <v>T</v>
      </c>
      <c r="AO270" t="str">
        <f>IF(ISNUMBER(SEARCH(AO$1,$D270)),"T","")</f>
        <v/>
      </c>
      <c r="AP270" t="str">
        <f>IF(ISNUMBER(SEARCH(AP$1,$D270)),"T","")</f>
        <v/>
      </c>
      <c r="AQ270" t="str">
        <f>IF(ISNUMBER(SEARCH(AQ$1,$D270)),"T","")</f>
        <v/>
      </c>
      <c r="AR270" t="str">
        <f>IF(ISNUMBER(SEARCH(AR$1,$D270)),"T","")</f>
        <v/>
      </c>
      <c r="AS270" t="str">
        <f>IF(ISNUMBER(SEARCH(AS$1,$D270)),"T","")</f>
        <v/>
      </c>
      <c r="AT270" t="str">
        <f>IF(ISNUMBER(SEARCH(AT$1,$D270)),"T","")</f>
        <v>T</v>
      </c>
      <c r="AU270" t="str">
        <f>IF(ISNUMBER(SEARCH(AU$1,$D270)),"T","")</f>
        <v/>
      </c>
      <c r="AV270" t="str">
        <f>IF(ISNUMBER(SEARCH(AV$1,$D270)),"T","")</f>
        <v/>
      </c>
    </row>
    <row r="271" spans="1:48">
      <c r="A271">
        <v>956</v>
      </c>
      <c r="B271" t="s">
        <v>733</v>
      </c>
      <c r="C271" t="s">
        <v>734</v>
      </c>
      <c r="D271" t="s">
        <v>61</v>
      </c>
      <c r="E271">
        <v>9</v>
      </c>
      <c r="F271">
        <v>95</v>
      </c>
      <c r="G271">
        <v>60</v>
      </c>
      <c r="H271">
        <v>60</v>
      </c>
      <c r="I271">
        <v>101</v>
      </c>
      <c r="J271">
        <v>60</v>
      </c>
      <c r="K271">
        <v>105</v>
      </c>
      <c r="L271">
        <f t="shared" si="56"/>
        <v>101</v>
      </c>
      <c r="M271">
        <f t="shared" si="57"/>
        <v>60</v>
      </c>
      <c r="N271" s="3">
        <f t="shared" si="58"/>
        <v>170.5</v>
      </c>
      <c r="O271" s="3">
        <f t="shared" si="59"/>
        <v>121.5</v>
      </c>
      <c r="P271" s="3">
        <f t="shared" si="60"/>
        <v>80.5</v>
      </c>
      <c r="Q271" s="3">
        <f t="shared" si="61"/>
        <v>13725.25</v>
      </c>
      <c r="R271" s="3">
        <f t="shared" si="62"/>
        <v>13725.25</v>
      </c>
      <c r="S271" s="3">
        <f t="shared" si="63"/>
        <v>13725.25</v>
      </c>
      <c r="T271" s="3">
        <v>388.396163219735</v>
      </c>
      <c r="U271" s="3">
        <f t="shared" si="64"/>
        <v>388.396163219735</v>
      </c>
      <c r="V271" s="4">
        <f t="shared" si="65"/>
        <v>47190.1338311978</v>
      </c>
      <c r="W271" s="6">
        <f>Q271/(constants!$B$1*constants!$B$2*(110/250)*AVERAGE(0.8,1)*1.5)</f>
        <v>2.10286889650268</v>
      </c>
      <c r="X271" s="7">
        <v>0.803199279442435</v>
      </c>
      <c r="Y271" s="3">
        <f t="shared" si="66"/>
        <v>353.087283377332</v>
      </c>
      <c r="Z271" s="5">
        <v>1.1</v>
      </c>
      <c r="AA271" s="5">
        <v>1</v>
      </c>
      <c r="AB271" s="3">
        <f t="shared" si="67"/>
        <v>388.396011715065</v>
      </c>
      <c r="AC271" t="str">
        <f t="shared" si="68"/>
        <v>https://wiki.52poke.com/wiki/超能艳鸵</v>
      </c>
      <c r="AD271" s="2">
        <f t="shared" si="69"/>
        <v>2.29536650966085e-8</v>
      </c>
      <c r="AE271" t="str">
        <f>IF(ISNUMBER(SEARCH(AE$1,$D271)),"T","")</f>
        <v/>
      </c>
      <c r="AF271" t="str">
        <f>IF(ISNUMBER(SEARCH(AF$1,$D271)),"T","")</f>
        <v/>
      </c>
      <c r="AG271" t="str">
        <f>IF(ISNUMBER(SEARCH(AG$1,$D271)),"T","")</f>
        <v/>
      </c>
      <c r="AH271" t="str">
        <f>IF(ISNUMBER(SEARCH(AH$1,$D271)),"T","")</f>
        <v/>
      </c>
      <c r="AI271" t="str">
        <f>IF(ISNUMBER(SEARCH(AI$1,$D271)),"T","")</f>
        <v/>
      </c>
      <c r="AJ271" t="str">
        <f>IF(ISNUMBER(SEARCH(AJ$1,$D271)),"T","")</f>
        <v/>
      </c>
      <c r="AK271" t="str">
        <f>IF(ISNUMBER(SEARCH(AK$1,$D271)),"T","")</f>
        <v/>
      </c>
      <c r="AL271" t="str">
        <f>IF(ISNUMBER(SEARCH(AL$1,$D271)),"T","")</f>
        <v/>
      </c>
      <c r="AM271" t="str">
        <f>IF(ISNUMBER(SEARCH(AM$1,$D271)),"T","")</f>
        <v/>
      </c>
      <c r="AN271" t="str">
        <f>IF(ISNUMBER(SEARCH(AN$1,$D271)),"T","")</f>
        <v/>
      </c>
      <c r="AO271" t="str">
        <f>IF(ISNUMBER(SEARCH(AO$1,$D271)),"T","")</f>
        <v>T</v>
      </c>
      <c r="AP271" t="str">
        <f>IF(ISNUMBER(SEARCH(AP$1,$D271)),"T","")</f>
        <v/>
      </c>
      <c r="AQ271" t="str">
        <f>IF(ISNUMBER(SEARCH(AQ$1,$D271)),"T","")</f>
        <v/>
      </c>
      <c r="AR271" t="str">
        <f>IF(ISNUMBER(SEARCH(AR$1,$D271)),"T","")</f>
        <v/>
      </c>
      <c r="AS271" t="str">
        <f>IF(ISNUMBER(SEARCH(AS$1,$D271)),"T","")</f>
        <v/>
      </c>
      <c r="AT271" t="str">
        <f>IF(ISNUMBER(SEARCH(AT$1,$D271)),"T","")</f>
        <v/>
      </c>
      <c r="AU271" t="str">
        <f>IF(ISNUMBER(SEARCH(AU$1,$D271)),"T","")</f>
        <v/>
      </c>
      <c r="AV271" t="str">
        <f>IF(ISNUMBER(SEARCH(AV$1,$D271)),"T","")</f>
        <v/>
      </c>
    </row>
    <row r="272" spans="1:48">
      <c r="A272">
        <v>135</v>
      </c>
      <c r="B272" t="s">
        <v>735</v>
      </c>
      <c r="C272" t="s">
        <v>736</v>
      </c>
      <c r="D272" t="s">
        <v>169</v>
      </c>
      <c r="E272">
        <v>1</v>
      </c>
      <c r="F272">
        <v>65</v>
      </c>
      <c r="G272">
        <v>65</v>
      </c>
      <c r="H272">
        <v>60</v>
      </c>
      <c r="I272">
        <v>110</v>
      </c>
      <c r="J272">
        <v>95</v>
      </c>
      <c r="K272">
        <v>130</v>
      </c>
      <c r="L272">
        <f t="shared" si="56"/>
        <v>110</v>
      </c>
      <c r="M272">
        <f t="shared" si="57"/>
        <v>60</v>
      </c>
      <c r="N272" s="3">
        <f t="shared" si="58"/>
        <v>140.5</v>
      </c>
      <c r="O272" s="3">
        <f t="shared" si="59"/>
        <v>130.5</v>
      </c>
      <c r="P272" s="3">
        <f t="shared" si="60"/>
        <v>80.5</v>
      </c>
      <c r="Q272" s="3">
        <f t="shared" si="61"/>
        <v>11310.25</v>
      </c>
      <c r="R272" s="3">
        <f t="shared" si="62"/>
        <v>11310.25</v>
      </c>
      <c r="S272" s="3">
        <f t="shared" si="63"/>
        <v>16227.75</v>
      </c>
      <c r="T272" s="3">
        <v>387.641738855054</v>
      </c>
      <c r="U272" s="3">
        <f t="shared" si="64"/>
        <v>387.641738855054</v>
      </c>
      <c r="V272" s="4">
        <f t="shared" si="65"/>
        <v>50587.2469205845</v>
      </c>
      <c r="W272" s="6">
        <f>Q272/(constants!$B$1*constants!$B$2*(110/250)*AVERAGE(0.8,1)*1.5)</f>
        <v>1.73286263905353</v>
      </c>
      <c r="X272" s="7">
        <v>0.967531681811497</v>
      </c>
      <c r="Y272" s="3">
        <f t="shared" si="66"/>
        <v>352.401458872886</v>
      </c>
      <c r="Z272" s="5">
        <v>1.1</v>
      </c>
      <c r="AA272" s="5">
        <v>1</v>
      </c>
      <c r="AB272" s="3">
        <f t="shared" si="67"/>
        <v>387.641604760174</v>
      </c>
      <c r="AC272" t="str">
        <f t="shared" si="68"/>
        <v>https://wiki.52poke.com/wiki/雷伊布</v>
      </c>
      <c r="AD272" s="2">
        <f t="shared" si="69"/>
        <v>1.79814367116633e-8</v>
      </c>
      <c r="AE272" t="str">
        <f>IF(ISNUMBER(SEARCH(AE$1,$D272)),"T","")</f>
        <v/>
      </c>
      <c r="AF272" t="str">
        <f>IF(ISNUMBER(SEARCH(AF$1,$D272)),"T","")</f>
        <v/>
      </c>
      <c r="AG272" t="str">
        <f>IF(ISNUMBER(SEARCH(AG$1,$D272)),"T","")</f>
        <v/>
      </c>
      <c r="AH272" t="str">
        <f>IF(ISNUMBER(SEARCH(AH$1,$D272)),"T","")</f>
        <v/>
      </c>
      <c r="AI272" t="str">
        <f>IF(ISNUMBER(SEARCH(AI$1,$D272)),"T","")</f>
        <v>T</v>
      </c>
      <c r="AJ272" t="str">
        <f>IF(ISNUMBER(SEARCH(AJ$1,$D272)),"T","")</f>
        <v/>
      </c>
      <c r="AK272" t="str">
        <f>IF(ISNUMBER(SEARCH(AK$1,$D272)),"T","")</f>
        <v/>
      </c>
      <c r="AL272" t="str">
        <f>IF(ISNUMBER(SEARCH(AL$1,$D272)),"T","")</f>
        <v/>
      </c>
      <c r="AM272" t="str">
        <f>IF(ISNUMBER(SEARCH(AM$1,$D272)),"T","")</f>
        <v/>
      </c>
      <c r="AN272" t="str">
        <f>IF(ISNUMBER(SEARCH(AN$1,$D272)),"T","")</f>
        <v/>
      </c>
      <c r="AO272" t="str">
        <f>IF(ISNUMBER(SEARCH(AO$1,$D272)),"T","")</f>
        <v/>
      </c>
      <c r="AP272" t="str">
        <f>IF(ISNUMBER(SEARCH(AP$1,$D272)),"T","")</f>
        <v/>
      </c>
      <c r="AQ272" t="str">
        <f>IF(ISNUMBER(SEARCH(AQ$1,$D272)),"T","")</f>
        <v/>
      </c>
      <c r="AR272" t="str">
        <f>IF(ISNUMBER(SEARCH(AR$1,$D272)),"T","")</f>
        <v/>
      </c>
      <c r="AS272" t="str">
        <f>IF(ISNUMBER(SEARCH(AS$1,$D272)),"T","")</f>
        <v/>
      </c>
      <c r="AT272" t="str">
        <f>IF(ISNUMBER(SEARCH(AT$1,$D272)),"T","")</f>
        <v/>
      </c>
      <c r="AU272" t="str">
        <f>IF(ISNUMBER(SEARCH(AU$1,$D272)),"T","")</f>
        <v/>
      </c>
      <c r="AV272" t="str">
        <f>IF(ISNUMBER(SEARCH(AV$1,$D272)),"T","")</f>
        <v/>
      </c>
    </row>
    <row r="273" spans="1:48">
      <c r="A273">
        <v>758</v>
      </c>
      <c r="B273" t="s">
        <v>737</v>
      </c>
      <c r="C273" t="s">
        <v>738</v>
      </c>
      <c r="D273" t="s">
        <v>739</v>
      </c>
      <c r="E273">
        <v>7</v>
      </c>
      <c r="F273">
        <v>68</v>
      </c>
      <c r="G273">
        <v>64</v>
      </c>
      <c r="H273">
        <v>60</v>
      </c>
      <c r="I273">
        <v>111</v>
      </c>
      <c r="J273">
        <v>60</v>
      </c>
      <c r="K273">
        <v>117</v>
      </c>
      <c r="L273">
        <f t="shared" si="56"/>
        <v>111</v>
      </c>
      <c r="M273">
        <f t="shared" si="57"/>
        <v>60</v>
      </c>
      <c r="N273" s="3">
        <f t="shared" si="58"/>
        <v>143.5</v>
      </c>
      <c r="O273" s="3">
        <f t="shared" si="59"/>
        <v>131.5</v>
      </c>
      <c r="P273" s="3">
        <f t="shared" si="60"/>
        <v>80.5</v>
      </c>
      <c r="Q273" s="3">
        <f t="shared" si="61"/>
        <v>11551.75</v>
      </c>
      <c r="R273" s="3">
        <f t="shared" si="62"/>
        <v>11551.75</v>
      </c>
      <c r="S273" s="3">
        <f t="shared" si="63"/>
        <v>11551.75</v>
      </c>
      <c r="T273" s="3">
        <v>387.608875042317</v>
      </c>
      <c r="U273" s="3">
        <f t="shared" si="64"/>
        <v>387.608875042317</v>
      </c>
      <c r="V273" s="4">
        <f t="shared" si="65"/>
        <v>50970.5670680647</v>
      </c>
      <c r="W273" s="6">
        <f>Q273/(constants!$B$1*constants!$B$2*(110/250)*AVERAGE(0.8,1)*1.5)</f>
        <v>1.76986326479844</v>
      </c>
      <c r="X273" s="7">
        <v>0.909768515600548</v>
      </c>
      <c r="Y273" s="3">
        <f t="shared" si="66"/>
        <v>352.371579122467</v>
      </c>
      <c r="Z273" s="5">
        <v>1.1</v>
      </c>
      <c r="AA273" s="5">
        <v>1</v>
      </c>
      <c r="AB273" s="3">
        <f t="shared" si="67"/>
        <v>387.608737034714</v>
      </c>
      <c r="AC273" t="str">
        <f t="shared" si="68"/>
        <v>https://wiki.52poke.com/wiki/焰后蜥</v>
      </c>
      <c r="AD273" s="2">
        <f t="shared" si="69"/>
        <v>1.90460984462692e-8</v>
      </c>
      <c r="AE273" t="str">
        <f>IF(ISNUMBER(SEARCH(AE$1,$D273)),"T","")</f>
        <v/>
      </c>
      <c r="AF273" t="str">
        <f>IF(ISNUMBER(SEARCH(AF$1,$D273)),"T","")</f>
        <v>T</v>
      </c>
      <c r="AG273" t="str">
        <f>IF(ISNUMBER(SEARCH(AG$1,$D273)),"T","")</f>
        <v/>
      </c>
      <c r="AH273" t="str">
        <f>IF(ISNUMBER(SEARCH(AH$1,$D273)),"T","")</f>
        <v/>
      </c>
      <c r="AI273" t="str">
        <f>IF(ISNUMBER(SEARCH(AI$1,$D273)),"T","")</f>
        <v/>
      </c>
      <c r="AJ273" t="str">
        <f>IF(ISNUMBER(SEARCH(AJ$1,$D273)),"T","")</f>
        <v/>
      </c>
      <c r="AK273" t="str">
        <f>IF(ISNUMBER(SEARCH(AK$1,$D273)),"T","")</f>
        <v/>
      </c>
      <c r="AL273" t="str">
        <f>IF(ISNUMBER(SEARCH(AL$1,$D273)),"T","")</f>
        <v>T</v>
      </c>
      <c r="AM273" t="str">
        <f>IF(ISNUMBER(SEARCH(AM$1,$D273)),"T","")</f>
        <v/>
      </c>
      <c r="AN273" t="str">
        <f>IF(ISNUMBER(SEARCH(AN$1,$D273)),"T","")</f>
        <v/>
      </c>
      <c r="AO273" t="str">
        <f>IF(ISNUMBER(SEARCH(AO$1,$D273)),"T","")</f>
        <v/>
      </c>
      <c r="AP273" t="str">
        <f>IF(ISNUMBER(SEARCH(AP$1,$D273)),"T","")</f>
        <v/>
      </c>
      <c r="AQ273" t="str">
        <f>IF(ISNUMBER(SEARCH(AQ$1,$D273)),"T","")</f>
        <v/>
      </c>
      <c r="AR273" t="str">
        <f>IF(ISNUMBER(SEARCH(AR$1,$D273)),"T","")</f>
        <v/>
      </c>
      <c r="AS273" t="str">
        <f>IF(ISNUMBER(SEARCH(AS$1,$D273)),"T","")</f>
        <v/>
      </c>
      <c r="AT273" t="str">
        <f>IF(ISNUMBER(SEARCH(AT$1,$D273)),"T","")</f>
        <v/>
      </c>
      <c r="AU273" t="str">
        <f>IF(ISNUMBER(SEARCH(AU$1,$D273)),"T","")</f>
        <v/>
      </c>
      <c r="AV273" t="str">
        <f>IF(ISNUMBER(SEARCH(AV$1,$D273)),"T","")</f>
        <v/>
      </c>
    </row>
    <row r="274" spans="1:48">
      <c r="A274">
        <v>847</v>
      </c>
      <c r="B274" t="s">
        <v>740</v>
      </c>
      <c r="C274" t="s">
        <v>741</v>
      </c>
      <c r="D274" t="s">
        <v>52</v>
      </c>
      <c r="E274">
        <v>8</v>
      </c>
      <c r="F274">
        <v>61</v>
      </c>
      <c r="G274">
        <v>123</v>
      </c>
      <c r="H274">
        <v>60</v>
      </c>
      <c r="I274">
        <v>60</v>
      </c>
      <c r="J274">
        <v>50</v>
      </c>
      <c r="K274">
        <v>136</v>
      </c>
      <c r="L274">
        <f t="shared" si="56"/>
        <v>123</v>
      </c>
      <c r="M274">
        <f t="shared" si="57"/>
        <v>50</v>
      </c>
      <c r="N274" s="3">
        <f t="shared" si="58"/>
        <v>136.5</v>
      </c>
      <c r="O274" s="3">
        <f t="shared" si="59"/>
        <v>143.5</v>
      </c>
      <c r="P274" s="3">
        <f t="shared" si="60"/>
        <v>70.5</v>
      </c>
      <c r="Q274" s="3">
        <f t="shared" si="61"/>
        <v>9623.25</v>
      </c>
      <c r="R274" s="3">
        <f t="shared" si="62"/>
        <v>10988.25</v>
      </c>
      <c r="S274" s="3">
        <f t="shared" si="63"/>
        <v>9623.25</v>
      </c>
      <c r="T274" s="3">
        <v>387.456622372968</v>
      </c>
      <c r="U274" s="3">
        <f t="shared" si="64"/>
        <v>387.456622372968</v>
      </c>
      <c r="V274" s="4">
        <f t="shared" si="65"/>
        <v>55600.0253105209</v>
      </c>
      <c r="W274" s="6">
        <f>Q274/(constants!$B$1*constants!$B$2*(110/250)*AVERAGE(0.8,1)*1.5)</f>
        <v>1.47439449979195</v>
      </c>
      <c r="X274" s="7">
        <v>0.980192113534534</v>
      </c>
      <c r="Y274" s="3">
        <f t="shared" si="66"/>
        <v>352.23317901235</v>
      </c>
      <c r="Z274" s="5">
        <v>1.1</v>
      </c>
      <c r="AA274" s="5">
        <v>1</v>
      </c>
      <c r="AB274" s="3">
        <f t="shared" si="67"/>
        <v>387.456496913585</v>
      </c>
      <c r="AC274" t="str">
        <f t="shared" si="68"/>
        <v>https://wiki.52poke.com/wiki/戽斗尖梭</v>
      </c>
      <c r="AD274" s="2">
        <f t="shared" si="69"/>
        <v>1.57400567719914e-8</v>
      </c>
      <c r="AE274" t="str">
        <f>IF(ISNUMBER(SEARCH(AE$1,$D274)),"T","")</f>
        <v/>
      </c>
      <c r="AF274" t="str">
        <f>IF(ISNUMBER(SEARCH(AF$1,$D274)),"T","")</f>
        <v/>
      </c>
      <c r="AG274" t="str">
        <f>IF(ISNUMBER(SEARCH(AG$1,$D274)),"T","")</f>
        <v>T</v>
      </c>
      <c r="AH274" t="str">
        <f>IF(ISNUMBER(SEARCH(AH$1,$D274)),"T","")</f>
        <v/>
      </c>
      <c r="AI274" t="str">
        <f>IF(ISNUMBER(SEARCH(AI$1,$D274)),"T","")</f>
        <v/>
      </c>
      <c r="AJ274" t="str">
        <f>IF(ISNUMBER(SEARCH(AJ$1,$D274)),"T","")</f>
        <v/>
      </c>
      <c r="AK274" t="str">
        <f>IF(ISNUMBER(SEARCH(AK$1,$D274)),"T","")</f>
        <v/>
      </c>
      <c r="AL274" t="str">
        <f>IF(ISNUMBER(SEARCH(AL$1,$D274)),"T","")</f>
        <v/>
      </c>
      <c r="AM274" t="str">
        <f>IF(ISNUMBER(SEARCH(AM$1,$D274)),"T","")</f>
        <v/>
      </c>
      <c r="AN274" t="str">
        <f>IF(ISNUMBER(SEARCH(AN$1,$D274)),"T","")</f>
        <v/>
      </c>
      <c r="AO274" t="str">
        <f>IF(ISNUMBER(SEARCH(AO$1,$D274)),"T","")</f>
        <v/>
      </c>
      <c r="AP274" t="str">
        <f>IF(ISNUMBER(SEARCH(AP$1,$D274)),"T","")</f>
        <v/>
      </c>
      <c r="AQ274" t="str">
        <f>IF(ISNUMBER(SEARCH(AQ$1,$D274)),"T","")</f>
        <v/>
      </c>
      <c r="AR274" t="str">
        <f>IF(ISNUMBER(SEARCH(AR$1,$D274)),"T","")</f>
        <v/>
      </c>
      <c r="AS274" t="str">
        <f>IF(ISNUMBER(SEARCH(AS$1,$D274)),"T","")</f>
        <v/>
      </c>
      <c r="AT274" t="str">
        <f>IF(ISNUMBER(SEARCH(AT$1,$D274)),"T","")</f>
        <v/>
      </c>
      <c r="AU274" t="str">
        <f>IF(ISNUMBER(SEARCH(AU$1,$D274)),"T","")</f>
        <v/>
      </c>
      <c r="AV274" t="str">
        <f>IF(ISNUMBER(SEARCH(AV$1,$D274)),"T","")</f>
        <v/>
      </c>
    </row>
    <row r="275" spans="1:48">
      <c r="A275">
        <v>923</v>
      </c>
      <c r="B275" t="s">
        <v>742</v>
      </c>
      <c r="C275" t="s">
        <v>743</v>
      </c>
      <c r="D275" t="s">
        <v>744</v>
      </c>
      <c r="E275">
        <v>9</v>
      </c>
      <c r="F275">
        <v>70</v>
      </c>
      <c r="G275">
        <v>115</v>
      </c>
      <c r="H275">
        <v>70</v>
      </c>
      <c r="I275">
        <v>70</v>
      </c>
      <c r="J275">
        <v>60</v>
      </c>
      <c r="K275">
        <v>105</v>
      </c>
      <c r="L275">
        <f t="shared" si="56"/>
        <v>115</v>
      </c>
      <c r="M275">
        <f t="shared" si="57"/>
        <v>60</v>
      </c>
      <c r="N275" s="3">
        <f t="shared" si="58"/>
        <v>145.5</v>
      </c>
      <c r="O275" s="3">
        <f t="shared" si="59"/>
        <v>135.5</v>
      </c>
      <c r="P275" s="3">
        <f t="shared" si="60"/>
        <v>80.5</v>
      </c>
      <c r="Q275" s="3">
        <f t="shared" si="61"/>
        <v>11712.75</v>
      </c>
      <c r="R275" s="3">
        <f t="shared" si="62"/>
        <v>13167.75</v>
      </c>
      <c r="S275" s="3">
        <f t="shared" si="63"/>
        <v>11712.75</v>
      </c>
      <c r="T275" s="3">
        <v>387.425751451687</v>
      </c>
      <c r="U275" s="3">
        <f t="shared" si="64"/>
        <v>387.425751451687</v>
      </c>
      <c r="V275" s="4">
        <f t="shared" si="65"/>
        <v>52496.1893217036</v>
      </c>
      <c r="W275" s="6">
        <f>Q275/(constants!$B$1*constants!$B$2*(110/250)*AVERAGE(0.8,1)*1.5)</f>
        <v>1.79453034862839</v>
      </c>
      <c r="X275" s="7">
        <v>0.804769264012839</v>
      </c>
      <c r="Y275" s="3">
        <f t="shared" si="66"/>
        <v>352.205097512886</v>
      </c>
      <c r="Z275" s="5">
        <v>1.1</v>
      </c>
      <c r="AA275" s="5">
        <v>1</v>
      </c>
      <c r="AB275" s="3">
        <f t="shared" si="67"/>
        <v>387.425607264175</v>
      </c>
      <c r="AC275" t="str">
        <f t="shared" si="68"/>
        <v>https://wiki.52poke.com/wiki/巴布土拨</v>
      </c>
      <c r="AD275" s="2">
        <f t="shared" si="69"/>
        <v>2.07900386760004e-8</v>
      </c>
      <c r="AE275" t="str">
        <f>IF(ISNUMBER(SEARCH(AE$1,$D275)),"T","")</f>
        <v/>
      </c>
      <c r="AF275" t="str">
        <f>IF(ISNUMBER(SEARCH(AF$1,$D275)),"T","")</f>
        <v/>
      </c>
      <c r="AG275" t="str">
        <f>IF(ISNUMBER(SEARCH(AG$1,$D275)),"T","")</f>
        <v/>
      </c>
      <c r="AH275" t="str">
        <f>IF(ISNUMBER(SEARCH(AH$1,$D275)),"T","")</f>
        <v/>
      </c>
      <c r="AI275" t="str">
        <f>IF(ISNUMBER(SEARCH(AI$1,$D275)),"T","")</f>
        <v>T</v>
      </c>
      <c r="AJ275" t="str">
        <f>IF(ISNUMBER(SEARCH(AJ$1,$D275)),"T","")</f>
        <v/>
      </c>
      <c r="AK275" t="str">
        <f>IF(ISNUMBER(SEARCH(AK$1,$D275)),"T","")</f>
        <v>T</v>
      </c>
      <c r="AL275" t="str">
        <f>IF(ISNUMBER(SEARCH(AL$1,$D275)),"T","")</f>
        <v/>
      </c>
      <c r="AM275" t="str">
        <f>IF(ISNUMBER(SEARCH(AM$1,$D275)),"T","")</f>
        <v/>
      </c>
      <c r="AN275" t="str">
        <f>IF(ISNUMBER(SEARCH(AN$1,$D275)),"T","")</f>
        <v/>
      </c>
      <c r="AO275" t="str">
        <f>IF(ISNUMBER(SEARCH(AO$1,$D275)),"T","")</f>
        <v/>
      </c>
      <c r="AP275" t="str">
        <f>IF(ISNUMBER(SEARCH(AP$1,$D275)),"T","")</f>
        <v/>
      </c>
      <c r="AQ275" t="str">
        <f>IF(ISNUMBER(SEARCH(AQ$1,$D275)),"T","")</f>
        <v/>
      </c>
      <c r="AR275" t="str">
        <f>IF(ISNUMBER(SEARCH(AR$1,$D275)),"T","")</f>
        <v/>
      </c>
      <c r="AS275" t="str">
        <f>IF(ISNUMBER(SEARCH(AS$1,$D275)),"T","")</f>
        <v/>
      </c>
      <c r="AT275" t="str">
        <f>IF(ISNUMBER(SEARCH(AT$1,$D275)),"T","")</f>
        <v/>
      </c>
      <c r="AU275" t="str">
        <f>IF(ISNUMBER(SEARCH(AU$1,$D275)),"T","")</f>
        <v/>
      </c>
      <c r="AV275" t="str">
        <f>IF(ISNUMBER(SEARCH(AV$1,$D275)),"T","")</f>
        <v/>
      </c>
    </row>
    <row r="276" spans="1:48">
      <c r="A276">
        <v>537</v>
      </c>
      <c r="B276" t="s">
        <v>745</v>
      </c>
      <c r="C276" t="s">
        <v>746</v>
      </c>
      <c r="D276" t="s">
        <v>371</v>
      </c>
      <c r="E276">
        <v>5</v>
      </c>
      <c r="F276">
        <v>105</v>
      </c>
      <c r="G276">
        <v>95</v>
      </c>
      <c r="H276">
        <v>75</v>
      </c>
      <c r="I276">
        <v>85</v>
      </c>
      <c r="J276">
        <v>75</v>
      </c>
      <c r="K276">
        <v>74</v>
      </c>
      <c r="L276">
        <f t="shared" si="56"/>
        <v>95</v>
      </c>
      <c r="M276">
        <f t="shared" si="57"/>
        <v>75</v>
      </c>
      <c r="N276" s="3">
        <f t="shared" si="58"/>
        <v>180.5</v>
      </c>
      <c r="O276" s="3">
        <f t="shared" si="59"/>
        <v>115.5</v>
      </c>
      <c r="P276" s="3">
        <f t="shared" si="60"/>
        <v>95.5</v>
      </c>
      <c r="Q276" s="3">
        <f t="shared" si="61"/>
        <v>17237.75</v>
      </c>
      <c r="R276" s="3">
        <f t="shared" si="62"/>
        <v>17237.75</v>
      </c>
      <c r="S276" s="3">
        <f t="shared" si="63"/>
        <v>17237.75</v>
      </c>
      <c r="T276" s="3">
        <v>387.087996079848</v>
      </c>
      <c r="U276" s="3">
        <f t="shared" si="64"/>
        <v>387.087996079848</v>
      </c>
      <c r="V276" s="4">
        <f t="shared" si="65"/>
        <v>44708.6635472224</v>
      </c>
      <c r="W276" s="6">
        <f>Q276/(constants!$B$1*constants!$B$2*(110/250)*AVERAGE(0.8,1)*1.5)</f>
        <v>2.64102499558763</v>
      </c>
      <c r="X276" s="7">
        <v>0.405711054780152</v>
      </c>
      <c r="Y276" s="3">
        <f t="shared" si="66"/>
        <v>351.898013817478</v>
      </c>
      <c r="Z276" s="5">
        <v>1.1</v>
      </c>
      <c r="AA276" s="5">
        <v>1</v>
      </c>
      <c r="AB276" s="3">
        <f t="shared" si="67"/>
        <v>387.087815199226</v>
      </c>
      <c r="AC276" t="str">
        <f t="shared" si="68"/>
        <v>https://wiki.52poke.com/wiki/蟾蜍王</v>
      </c>
      <c r="AD276" s="2">
        <f t="shared" si="69"/>
        <v>3.27177992700567e-8</v>
      </c>
      <c r="AE276" t="str">
        <f>IF(ISNUMBER(SEARCH(AE$1,$D276)),"T","")</f>
        <v/>
      </c>
      <c r="AF276" t="str">
        <f>IF(ISNUMBER(SEARCH(AF$1,$D276)),"T","")</f>
        <v/>
      </c>
      <c r="AG276" t="str">
        <f>IF(ISNUMBER(SEARCH(AG$1,$D276)),"T","")</f>
        <v>T</v>
      </c>
      <c r="AH276" t="str">
        <f>IF(ISNUMBER(SEARCH(AH$1,$D276)),"T","")</f>
        <v/>
      </c>
      <c r="AI276" t="str">
        <f>IF(ISNUMBER(SEARCH(AI$1,$D276)),"T","")</f>
        <v/>
      </c>
      <c r="AJ276" t="str">
        <f>IF(ISNUMBER(SEARCH(AJ$1,$D276)),"T","")</f>
        <v/>
      </c>
      <c r="AK276" t="str">
        <f>IF(ISNUMBER(SEARCH(AK$1,$D276)),"T","")</f>
        <v/>
      </c>
      <c r="AL276" t="str">
        <f>IF(ISNUMBER(SEARCH(AL$1,$D276)),"T","")</f>
        <v/>
      </c>
      <c r="AM276" t="str">
        <f>IF(ISNUMBER(SEARCH(AM$1,$D276)),"T","")</f>
        <v>T</v>
      </c>
      <c r="AN276" t="str">
        <f>IF(ISNUMBER(SEARCH(AN$1,$D276)),"T","")</f>
        <v/>
      </c>
      <c r="AO276" t="str">
        <f>IF(ISNUMBER(SEARCH(AO$1,$D276)),"T","")</f>
        <v/>
      </c>
      <c r="AP276" t="str">
        <f>IF(ISNUMBER(SEARCH(AP$1,$D276)),"T","")</f>
        <v/>
      </c>
      <c r="AQ276" t="str">
        <f>IF(ISNUMBER(SEARCH(AQ$1,$D276)),"T","")</f>
        <v/>
      </c>
      <c r="AR276" t="str">
        <f>IF(ISNUMBER(SEARCH(AR$1,$D276)),"T","")</f>
        <v/>
      </c>
      <c r="AS276" t="str">
        <f>IF(ISNUMBER(SEARCH(AS$1,$D276)),"T","")</f>
        <v/>
      </c>
      <c r="AT276" t="str">
        <f>IF(ISNUMBER(SEARCH(AT$1,$D276)),"T","")</f>
        <v/>
      </c>
      <c r="AU276" t="str">
        <f>IF(ISNUMBER(SEARCH(AU$1,$D276)),"T","")</f>
        <v/>
      </c>
      <c r="AV276" t="str">
        <f>IF(ISNUMBER(SEARCH(AV$1,$D276)),"T","")</f>
        <v/>
      </c>
    </row>
    <row r="277" spans="1:48">
      <c r="A277">
        <v>851</v>
      </c>
      <c r="B277" t="s">
        <v>747</v>
      </c>
      <c r="C277" t="s">
        <v>748</v>
      </c>
      <c r="D277" t="s">
        <v>749</v>
      </c>
      <c r="E277">
        <v>8</v>
      </c>
      <c r="F277">
        <v>100</v>
      </c>
      <c r="G277">
        <v>115</v>
      </c>
      <c r="H277">
        <v>65</v>
      </c>
      <c r="I277">
        <v>90</v>
      </c>
      <c r="J277">
        <v>90</v>
      </c>
      <c r="K277">
        <v>65</v>
      </c>
      <c r="L277">
        <f t="shared" si="56"/>
        <v>115</v>
      </c>
      <c r="M277">
        <f t="shared" si="57"/>
        <v>65</v>
      </c>
      <c r="N277" s="3">
        <f t="shared" si="58"/>
        <v>175.5</v>
      </c>
      <c r="O277" s="3">
        <f t="shared" si="59"/>
        <v>135.5</v>
      </c>
      <c r="P277" s="3">
        <f t="shared" si="60"/>
        <v>85.5</v>
      </c>
      <c r="Q277" s="3">
        <f t="shared" si="61"/>
        <v>15005.25</v>
      </c>
      <c r="R277" s="3">
        <f t="shared" si="62"/>
        <v>15005.25</v>
      </c>
      <c r="S277" s="3">
        <f t="shared" si="63"/>
        <v>19392.75</v>
      </c>
      <c r="T277" s="3">
        <v>386.895985651273</v>
      </c>
      <c r="U277" s="3">
        <f t="shared" si="64"/>
        <v>386.895985651273</v>
      </c>
      <c r="V277" s="4">
        <f t="shared" si="65"/>
        <v>52424.4060557475</v>
      </c>
      <c r="W277" s="6">
        <f>Q277/(constants!$B$1*constants!$B$2*(110/250)*AVERAGE(0.8,1)*1.5)</f>
        <v>2.29897987353577</v>
      </c>
      <c r="X277" s="7">
        <v>0.296765184713714</v>
      </c>
      <c r="Y277" s="3">
        <f t="shared" si="66"/>
        <v>351.723455392805</v>
      </c>
      <c r="Z277" s="5">
        <v>1.1</v>
      </c>
      <c r="AA277" s="5">
        <v>1</v>
      </c>
      <c r="AB277" s="3">
        <f t="shared" si="67"/>
        <v>386.895800932086</v>
      </c>
      <c r="AC277" t="str">
        <f t="shared" si="68"/>
        <v>https://wiki.52poke.com/wiki/焚焰蚣</v>
      </c>
      <c r="AD277" s="2">
        <f t="shared" si="69"/>
        <v>3.41211781157188e-8</v>
      </c>
      <c r="AE277" t="str">
        <f>IF(ISNUMBER(SEARCH(AE$1,$D277)),"T","")</f>
        <v/>
      </c>
      <c r="AF277" t="str">
        <f>IF(ISNUMBER(SEARCH(AF$1,$D277)),"T","")</f>
        <v>T</v>
      </c>
      <c r="AG277" t="str">
        <f>IF(ISNUMBER(SEARCH(AG$1,$D277)),"T","")</f>
        <v/>
      </c>
      <c r="AH277" t="str">
        <f>IF(ISNUMBER(SEARCH(AH$1,$D277)),"T","")</f>
        <v/>
      </c>
      <c r="AI277" t="str">
        <f>IF(ISNUMBER(SEARCH(AI$1,$D277)),"T","")</f>
        <v/>
      </c>
      <c r="AJ277" t="str">
        <f>IF(ISNUMBER(SEARCH(AJ$1,$D277)),"T","")</f>
        <v/>
      </c>
      <c r="AK277" t="str">
        <f>IF(ISNUMBER(SEARCH(AK$1,$D277)),"T","")</f>
        <v/>
      </c>
      <c r="AL277" t="str">
        <f>IF(ISNUMBER(SEARCH(AL$1,$D277)),"T","")</f>
        <v/>
      </c>
      <c r="AM277" t="str">
        <f>IF(ISNUMBER(SEARCH(AM$1,$D277)),"T","")</f>
        <v/>
      </c>
      <c r="AN277" t="str">
        <f>IF(ISNUMBER(SEARCH(AN$1,$D277)),"T","")</f>
        <v/>
      </c>
      <c r="AO277" t="str">
        <f>IF(ISNUMBER(SEARCH(AO$1,$D277)),"T","")</f>
        <v/>
      </c>
      <c r="AP277" t="str">
        <f>IF(ISNUMBER(SEARCH(AP$1,$D277)),"T","")</f>
        <v>T</v>
      </c>
      <c r="AQ277" t="str">
        <f>IF(ISNUMBER(SEARCH(AQ$1,$D277)),"T","")</f>
        <v/>
      </c>
      <c r="AR277" t="str">
        <f>IF(ISNUMBER(SEARCH(AR$1,$D277)),"T","")</f>
        <v/>
      </c>
      <c r="AS277" t="str">
        <f>IF(ISNUMBER(SEARCH(AS$1,$D277)),"T","")</f>
        <v/>
      </c>
      <c r="AT277" t="str">
        <f>IF(ISNUMBER(SEARCH(AT$1,$D277)),"T","")</f>
        <v/>
      </c>
      <c r="AU277" t="str">
        <f>IF(ISNUMBER(SEARCH(AU$1,$D277)),"T","")</f>
        <v/>
      </c>
      <c r="AV277" t="str">
        <f>IF(ISNUMBER(SEARCH(AV$1,$D277)),"T","")</f>
        <v/>
      </c>
    </row>
    <row r="278" spans="1:48">
      <c r="A278">
        <v>469</v>
      </c>
      <c r="B278" t="s">
        <v>750</v>
      </c>
      <c r="C278" t="s">
        <v>751</v>
      </c>
      <c r="D278" t="s">
        <v>457</v>
      </c>
      <c r="E278">
        <v>4</v>
      </c>
      <c r="F278">
        <v>86</v>
      </c>
      <c r="G278">
        <v>76</v>
      </c>
      <c r="H278">
        <v>86</v>
      </c>
      <c r="I278">
        <v>116</v>
      </c>
      <c r="J278">
        <v>56</v>
      </c>
      <c r="K278">
        <v>95</v>
      </c>
      <c r="L278">
        <f t="shared" si="56"/>
        <v>116</v>
      </c>
      <c r="M278">
        <f t="shared" si="57"/>
        <v>56</v>
      </c>
      <c r="N278" s="3">
        <f t="shared" si="58"/>
        <v>161.5</v>
      </c>
      <c r="O278" s="3">
        <f t="shared" si="59"/>
        <v>136.5</v>
      </c>
      <c r="P278" s="3">
        <f t="shared" si="60"/>
        <v>76.5</v>
      </c>
      <c r="Q278" s="3">
        <f t="shared" si="61"/>
        <v>12354.75</v>
      </c>
      <c r="R278" s="3">
        <f t="shared" si="62"/>
        <v>17199.75</v>
      </c>
      <c r="S278" s="3">
        <f t="shared" si="63"/>
        <v>12354.75</v>
      </c>
      <c r="T278" s="3">
        <v>385.726413704628</v>
      </c>
      <c r="U278" s="3">
        <f t="shared" si="64"/>
        <v>385.726413704628</v>
      </c>
      <c r="V278" s="4">
        <f t="shared" si="65"/>
        <v>52651.6554706817</v>
      </c>
      <c r="W278" s="6">
        <f>Q278/(constants!$B$1*constants!$B$2*(110/250)*AVERAGE(0.8,1)*1.5)</f>
        <v>1.89289226054655</v>
      </c>
      <c r="X278" s="7">
        <v>0.676047203266039</v>
      </c>
      <c r="Y278" s="3">
        <f t="shared" si="66"/>
        <v>350.660236810418</v>
      </c>
      <c r="Z278" s="5">
        <v>1.1</v>
      </c>
      <c r="AA278" s="5">
        <v>1</v>
      </c>
      <c r="AB278" s="3">
        <f t="shared" si="67"/>
        <v>385.72626049146</v>
      </c>
      <c r="AC278" t="str">
        <f t="shared" si="68"/>
        <v>https://wiki.52poke.com/wiki/远古巨蜓</v>
      </c>
      <c r="AD278" s="2">
        <f t="shared" si="69"/>
        <v>2.34742749024125e-8</v>
      </c>
      <c r="AE278" t="str">
        <f>IF(ISNUMBER(SEARCH(AE$1,$D278)),"T","")</f>
        <v/>
      </c>
      <c r="AF278" t="str">
        <f>IF(ISNUMBER(SEARCH(AF$1,$D278)),"T","")</f>
        <v/>
      </c>
      <c r="AG278" t="str">
        <f>IF(ISNUMBER(SEARCH(AG$1,$D278)),"T","")</f>
        <v/>
      </c>
      <c r="AH278" t="str">
        <f>IF(ISNUMBER(SEARCH(AH$1,$D278)),"T","")</f>
        <v/>
      </c>
      <c r="AI278" t="str">
        <f>IF(ISNUMBER(SEARCH(AI$1,$D278)),"T","")</f>
        <v/>
      </c>
      <c r="AJ278" t="str">
        <f>IF(ISNUMBER(SEARCH(AJ$1,$D278)),"T","")</f>
        <v/>
      </c>
      <c r="AK278" t="str">
        <f>IF(ISNUMBER(SEARCH(AK$1,$D278)),"T","")</f>
        <v/>
      </c>
      <c r="AL278" t="str">
        <f>IF(ISNUMBER(SEARCH(AL$1,$D278)),"T","")</f>
        <v/>
      </c>
      <c r="AM278" t="str">
        <f>IF(ISNUMBER(SEARCH(AM$1,$D278)),"T","")</f>
        <v/>
      </c>
      <c r="AN278" t="str">
        <f>IF(ISNUMBER(SEARCH(AN$1,$D278)),"T","")</f>
        <v>T</v>
      </c>
      <c r="AO278" t="str">
        <f>IF(ISNUMBER(SEARCH(AO$1,$D278)),"T","")</f>
        <v/>
      </c>
      <c r="AP278" t="str">
        <f>IF(ISNUMBER(SEARCH(AP$1,$D278)),"T","")</f>
        <v>T</v>
      </c>
      <c r="AQ278" t="str">
        <f>IF(ISNUMBER(SEARCH(AQ$1,$D278)),"T","")</f>
        <v/>
      </c>
      <c r="AR278" t="str">
        <f>IF(ISNUMBER(SEARCH(AR$1,$D278)),"T","")</f>
        <v/>
      </c>
      <c r="AS278" t="str">
        <f>IF(ISNUMBER(SEARCH(AS$1,$D278)),"T","")</f>
        <v/>
      </c>
      <c r="AT278" t="str">
        <f>IF(ISNUMBER(SEARCH(AT$1,$D278)),"T","")</f>
        <v/>
      </c>
      <c r="AU278" t="str">
        <f>IF(ISNUMBER(SEARCH(AU$1,$D278)),"T","")</f>
        <v/>
      </c>
      <c r="AV278" t="str">
        <f>IF(ISNUMBER(SEARCH(AV$1,$D278)),"T","")</f>
        <v/>
      </c>
    </row>
    <row r="279" spans="1:48">
      <c r="A279">
        <v>503</v>
      </c>
      <c r="B279" t="s">
        <v>752</v>
      </c>
      <c r="C279" t="s">
        <v>753</v>
      </c>
      <c r="D279" t="s">
        <v>682</v>
      </c>
      <c r="E279">
        <v>5</v>
      </c>
      <c r="F279">
        <v>95</v>
      </c>
      <c r="G279">
        <v>100</v>
      </c>
      <c r="H279">
        <v>85</v>
      </c>
      <c r="I279">
        <v>108</v>
      </c>
      <c r="J279">
        <v>70</v>
      </c>
      <c r="K279">
        <v>70</v>
      </c>
      <c r="L279">
        <f t="shared" si="56"/>
        <v>108</v>
      </c>
      <c r="M279">
        <f t="shared" si="57"/>
        <v>70</v>
      </c>
      <c r="N279" s="3">
        <f t="shared" si="58"/>
        <v>170.5</v>
      </c>
      <c r="O279" s="3">
        <f t="shared" si="59"/>
        <v>128.5</v>
      </c>
      <c r="P279" s="3">
        <f t="shared" si="60"/>
        <v>90.5</v>
      </c>
      <c r="Q279" s="3">
        <f t="shared" si="61"/>
        <v>15430.25</v>
      </c>
      <c r="R279" s="3">
        <f t="shared" si="62"/>
        <v>17987.75</v>
      </c>
      <c r="S279" s="3">
        <f t="shared" si="63"/>
        <v>15430.25</v>
      </c>
      <c r="T279" s="3">
        <v>384.969077063205</v>
      </c>
      <c r="U279" s="3">
        <f t="shared" si="64"/>
        <v>384.969077063205</v>
      </c>
      <c r="V279" s="4">
        <f t="shared" si="65"/>
        <v>49468.5264026218</v>
      </c>
      <c r="W279" s="6">
        <f>Q279/(constants!$B$1*constants!$B$2*(110/250)*AVERAGE(0.8,1)*1.5)</f>
        <v>2.36409484637879</v>
      </c>
      <c r="X279" s="7">
        <v>0.359420519203864</v>
      </c>
      <c r="Y279" s="3">
        <f t="shared" si="66"/>
        <v>349.971724477371</v>
      </c>
      <c r="Z279" s="5">
        <v>1.1</v>
      </c>
      <c r="AA279" s="5">
        <v>1</v>
      </c>
      <c r="AB279" s="3">
        <f t="shared" si="67"/>
        <v>384.968896925108</v>
      </c>
      <c r="AC279" t="str">
        <f t="shared" si="68"/>
        <v>https://wiki.52poke.com/wiki/大剑鬼</v>
      </c>
      <c r="AD279" s="2">
        <f t="shared" si="69"/>
        <v>3.24497339475484e-8</v>
      </c>
      <c r="AE279" t="str">
        <f>IF(ISNUMBER(SEARCH(AE$1,$D279)),"T","")</f>
        <v/>
      </c>
      <c r="AF279" t="str">
        <f>IF(ISNUMBER(SEARCH(AF$1,$D279)),"T","")</f>
        <v/>
      </c>
      <c r="AG279" t="str">
        <f>IF(ISNUMBER(SEARCH(AG$1,$D279)),"T","")</f>
        <v>T</v>
      </c>
      <c r="AH279" t="str">
        <f>IF(ISNUMBER(SEARCH(AH$1,$D279)),"T","")</f>
        <v/>
      </c>
      <c r="AI279" t="str">
        <f>IF(ISNUMBER(SEARCH(AI$1,$D279)),"T","")</f>
        <v/>
      </c>
      <c r="AJ279" t="str">
        <f>IF(ISNUMBER(SEARCH(AJ$1,$D279)),"T","")</f>
        <v/>
      </c>
      <c r="AK279" t="str">
        <f>IF(ISNUMBER(SEARCH(AK$1,$D279)),"T","")</f>
        <v/>
      </c>
      <c r="AL279" t="str">
        <f>IF(ISNUMBER(SEARCH(AL$1,$D279)),"T","")</f>
        <v/>
      </c>
      <c r="AM279" t="str">
        <f>IF(ISNUMBER(SEARCH(AM$1,$D279)),"T","")</f>
        <v/>
      </c>
      <c r="AN279" t="str">
        <f>IF(ISNUMBER(SEARCH(AN$1,$D279)),"T","")</f>
        <v/>
      </c>
      <c r="AO279" t="str">
        <f>IF(ISNUMBER(SEARCH(AO$1,$D279)),"T","")</f>
        <v/>
      </c>
      <c r="AP279" t="str">
        <f>IF(ISNUMBER(SEARCH(AP$1,$D279)),"T","")</f>
        <v/>
      </c>
      <c r="AQ279" t="str">
        <f>IF(ISNUMBER(SEARCH(AQ$1,$D279)),"T","")</f>
        <v/>
      </c>
      <c r="AR279" t="str">
        <f>IF(ISNUMBER(SEARCH(AR$1,$D279)),"T","")</f>
        <v/>
      </c>
      <c r="AS279" t="str">
        <f>IF(ISNUMBER(SEARCH(AS$1,$D279)),"T","")</f>
        <v/>
      </c>
      <c r="AT279" t="str">
        <f>IF(ISNUMBER(SEARCH(AT$1,$D279)),"T","")</f>
        <v>T</v>
      </c>
      <c r="AU279" t="str">
        <f>IF(ISNUMBER(SEARCH(AU$1,$D279)),"T","")</f>
        <v/>
      </c>
      <c r="AV279" t="str">
        <f>IF(ISNUMBER(SEARCH(AV$1,$D279)),"T","")</f>
        <v/>
      </c>
    </row>
    <row r="280" spans="1:48">
      <c r="A280">
        <v>34</v>
      </c>
      <c r="B280" t="s">
        <v>754</v>
      </c>
      <c r="C280" t="s">
        <v>755</v>
      </c>
      <c r="D280" t="s">
        <v>756</v>
      </c>
      <c r="E280">
        <v>1</v>
      </c>
      <c r="F280">
        <v>81</v>
      </c>
      <c r="G280">
        <v>102</v>
      </c>
      <c r="H280">
        <v>77</v>
      </c>
      <c r="I280">
        <v>85</v>
      </c>
      <c r="J280">
        <v>75</v>
      </c>
      <c r="K280">
        <v>85</v>
      </c>
      <c r="L280">
        <f t="shared" si="56"/>
        <v>102</v>
      </c>
      <c r="M280">
        <f t="shared" si="57"/>
        <v>75</v>
      </c>
      <c r="N280" s="3">
        <f t="shared" si="58"/>
        <v>156.5</v>
      </c>
      <c r="O280" s="3">
        <f t="shared" si="59"/>
        <v>122.5</v>
      </c>
      <c r="P280" s="3">
        <f t="shared" si="60"/>
        <v>95.5</v>
      </c>
      <c r="Q280" s="3">
        <f t="shared" si="61"/>
        <v>14945.75</v>
      </c>
      <c r="R280" s="3">
        <f t="shared" si="62"/>
        <v>15258.75</v>
      </c>
      <c r="S280" s="3">
        <f t="shared" si="63"/>
        <v>14945.75</v>
      </c>
      <c r="T280" s="3">
        <v>384.82657934494</v>
      </c>
      <c r="U280" s="3">
        <f t="shared" si="64"/>
        <v>384.82657934494</v>
      </c>
      <c r="V280" s="4">
        <f t="shared" si="65"/>
        <v>47141.2559697551</v>
      </c>
      <c r="W280" s="6">
        <f>Q280/(constants!$B$1*constants!$B$2*(110/250)*AVERAGE(0.8,1)*1.5)</f>
        <v>2.28986377733775</v>
      </c>
      <c r="X280" s="7">
        <v>0.56599086466654</v>
      </c>
      <c r="Y280" s="3">
        <f t="shared" si="66"/>
        <v>349.842193645525</v>
      </c>
      <c r="Z280" s="5">
        <v>1.1</v>
      </c>
      <c r="AA280" s="5">
        <v>1</v>
      </c>
      <c r="AB280" s="3">
        <f t="shared" si="67"/>
        <v>384.826413010078</v>
      </c>
      <c r="AC280" t="str">
        <f t="shared" si="68"/>
        <v>https://wiki.52poke.com/wiki/尼多王</v>
      </c>
      <c r="AD280" s="2">
        <f t="shared" si="69"/>
        <v>2.7667286335918e-8</v>
      </c>
      <c r="AE280" t="str">
        <f>IF(ISNUMBER(SEARCH(AE$1,$D280)),"T","")</f>
        <v/>
      </c>
      <c r="AF280" t="str">
        <f>IF(ISNUMBER(SEARCH(AF$1,$D280)),"T","")</f>
        <v/>
      </c>
      <c r="AG280" t="str">
        <f>IF(ISNUMBER(SEARCH(AG$1,$D280)),"T","")</f>
        <v/>
      </c>
      <c r="AH280" t="str">
        <f>IF(ISNUMBER(SEARCH(AH$1,$D280)),"T","")</f>
        <v/>
      </c>
      <c r="AI280" t="str">
        <f>IF(ISNUMBER(SEARCH(AI$1,$D280)),"T","")</f>
        <v/>
      </c>
      <c r="AJ280" t="str">
        <f>IF(ISNUMBER(SEARCH(AJ$1,$D280)),"T","")</f>
        <v/>
      </c>
      <c r="AK280" t="str">
        <f>IF(ISNUMBER(SEARCH(AK$1,$D280)),"T","")</f>
        <v/>
      </c>
      <c r="AL280" t="str">
        <f>IF(ISNUMBER(SEARCH(AL$1,$D280)),"T","")</f>
        <v>T</v>
      </c>
      <c r="AM280" t="str">
        <f>IF(ISNUMBER(SEARCH(AM$1,$D280)),"T","")</f>
        <v>T</v>
      </c>
      <c r="AN280" t="str">
        <f>IF(ISNUMBER(SEARCH(AN$1,$D280)),"T","")</f>
        <v/>
      </c>
      <c r="AO280" t="str">
        <f>IF(ISNUMBER(SEARCH(AO$1,$D280)),"T","")</f>
        <v/>
      </c>
      <c r="AP280" t="str">
        <f>IF(ISNUMBER(SEARCH(AP$1,$D280)),"T","")</f>
        <v/>
      </c>
      <c r="AQ280" t="str">
        <f>IF(ISNUMBER(SEARCH(AQ$1,$D280)),"T","")</f>
        <v/>
      </c>
      <c r="AR280" t="str">
        <f>IF(ISNUMBER(SEARCH(AR$1,$D280)),"T","")</f>
        <v/>
      </c>
      <c r="AS280" t="str">
        <f>IF(ISNUMBER(SEARCH(AS$1,$D280)),"T","")</f>
        <v/>
      </c>
      <c r="AT280" t="str">
        <f>IF(ISNUMBER(SEARCH(AT$1,$D280)),"T","")</f>
        <v/>
      </c>
      <c r="AU280" t="str">
        <f>IF(ISNUMBER(SEARCH(AU$1,$D280)),"T","")</f>
        <v/>
      </c>
      <c r="AV280" t="str">
        <f>IF(ISNUMBER(SEARCH(AV$1,$D280)),"T","")</f>
        <v/>
      </c>
    </row>
    <row r="281" spans="1:48">
      <c r="A281">
        <v>31</v>
      </c>
      <c r="B281" t="s">
        <v>757</v>
      </c>
      <c r="C281" t="s">
        <v>758</v>
      </c>
      <c r="D281" t="s">
        <v>756</v>
      </c>
      <c r="E281">
        <v>1</v>
      </c>
      <c r="F281">
        <v>90</v>
      </c>
      <c r="G281">
        <v>92</v>
      </c>
      <c r="H281">
        <v>87</v>
      </c>
      <c r="I281">
        <v>75</v>
      </c>
      <c r="J281">
        <v>85</v>
      </c>
      <c r="K281">
        <v>76</v>
      </c>
      <c r="L281">
        <f t="shared" si="56"/>
        <v>92</v>
      </c>
      <c r="M281">
        <f t="shared" si="57"/>
        <v>85</v>
      </c>
      <c r="N281" s="3">
        <f t="shared" si="58"/>
        <v>165.5</v>
      </c>
      <c r="O281" s="3">
        <f t="shared" si="59"/>
        <v>112.5</v>
      </c>
      <c r="P281" s="3">
        <f t="shared" si="60"/>
        <v>105.5</v>
      </c>
      <c r="Q281" s="3">
        <f t="shared" si="61"/>
        <v>17460.25</v>
      </c>
      <c r="R281" s="3">
        <f t="shared" si="62"/>
        <v>17791.25</v>
      </c>
      <c r="S281" s="3">
        <f t="shared" si="63"/>
        <v>17460.25</v>
      </c>
      <c r="T281" s="3">
        <v>384.713111316386</v>
      </c>
      <c r="U281" s="3">
        <f t="shared" si="64"/>
        <v>384.713111316386</v>
      </c>
      <c r="V281" s="4">
        <f t="shared" si="65"/>
        <v>43280.2250230934</v>
      </c>
      <c r="W281" s="6">
        <f>Q281/(constants!$B$1*constants!$B$2*(110/250)*AVERAGE(0.8,1)*1.5)</f>
        <v>2.67511459901721</v>
      </c>
      <c r="X281" s="7">
        <v>0.43367677762804</v>
      </c>
      <c r="Y281" s="3">
        <f t="shared" si="66"/>
        <v>349.73902987259</v>
      </c>
      <c r="Z281" s="5">
        <v>1.1</v>
      </c>
      <c r="AA281" s="5">
        <v>1</v>
      </c>
      <c r="AB281" s="3">
        <f t="shared" si="67"/>
        <v>384.712932859849</v>
      </c>
      <c r="AC281" t="str">
        <f t="shared" si="68"/>
        <v>https://wiki.52poke.com/wiki/尼多后</v>
      </c>
      <c r="AD281" s="2">
        <f t="shared" si="69"/>
        <v>3.18467354611642e-8</v>
      </c>
      <c r="AE281" t="str">
        <f>IF(ISNUMBER(SEARCH(AE$1,$D281)),"T","")</f>
        <v/>
      </c>
      <c r="AF281" t="str">
        <f>IF(ISNUMBER(SEARCH(AF$1,$D281)),"T","")</f>
        <v/>
      </c>
      <c r="AG281" t="str">
        <f>IF(ISNUMBER(SEARCH(AG$1,$D281)),"T","")</f>
        <v/>
      </c>
      <c r="AH281" t="str">
        <f>IF(ISNUMBER(SEARCH(AH$1,$D281)),"T","")</f>
        <v/>
      </c>
      <c r="AI281" t="str">
        <f>IF(ISNUMBER(SEARCH(AI$1,$D281)),"T","")</f>
        <v/>
      </c>
      <c r="AJ281" t="str">
        <f>IF(ISNUMBER(SEARCH(AJ$1,$D281)),"T","")</f>
        <v/>
      </c>
      <c r="AK281" t="str">
        <f>IF(ISNUMBER(SEARCH(AK$1,$D281)),"T","")</f>
        <v/>
      </c>
      <c r="AL281" t="str">
        <f>IF(ISNUMBER(SEARCH(AL$1,$D281)),"T","")</f>
        <v>T</v>
      </c>
      <c r="AM281" t="str">
        <f>IF(ISNUMBER(SEARCH(AM$1,$D281)),"T","")</f>
        <v>T</v>
      </c>
      <c r="AN281" t="str">
        <f>IF(ISNUMBER(SEARCH(AN$1,$D281)),"T","")</f>
        <v/>
      </c>
      <c r="AO281" t="str">
        <f>IF(ISNUMBER(SEARCH(AO$1,$D281)),"T","")</f>
        <v/>
      </c>
      <c r="AP281" t="str">
        <f>IF(ISNUMBER(SEARCH(AP$1,$D281)),"T","")</f>
        <v/>
      </c>
      <c r="AQ281" t="str">
        <f>IF(ISNUMBER(SEARCH(AQ$1,$D281)),"T","")</f>
        <v/>
      </c>
      <c r="AR281" t="str">
        <f>IF(ISNUMBER(SEARCH(AR$1,$D281)),"T","")</f>
        <v/>
      </c>
      <c r="AS281" t="str">
        <f>IF(ISNUMBER(SEARCH(AS$1,$D281)),"T","")</f>
        <v/>
      </c>
      <c r="AT281" t="str">
        <f>IF(ISNUMBER(SEARCH(AT$1,$D281)),"T","")</f>
        <v/>
      </c>
      <c r="AU281" t="str">
        <f>IF(ISNUMBER(SEARCH(AU$1,$D281)),"T","")</f>
        <v/>
      </c>
      <c r="AV281" t="str">
        <f>IF(ISNUMBER(SEARCH(AV$1,$D281)),"T","")</f>
        <v/>
      </c>
    </row>
    <row r="282" spans="1:48">
      <c r="A282">
        <v>571</v>
      </c>
      <c r="B282" t="s">
        <v>759</v>
      </c>
      <c r="C282" t="s">
        <v>760</v>
      </c>
      <c r="D282" t="s">
        <v>761</v>
      </c>
      <c r="E282">
        <v>5</v>
      </c>
      <c r="F282">
        <v>60</v>
      </c>
      <c r="G282">
        <v>105</v>
      </c>
      <c r="H282">
        <v>60</v>
      </c>
      <c r="I282">
        <v>120</v>
      </c>
      <c r="J282">
        <v>60</v>
      </c>
      <c r="K282">
        <v>105</v>
      </c>
      <c r="L282">
        <f t="shared" si="56"/>
        <v>120</v>
      </c>
      <c r="M282">
        <f t="shared" si="57"/>
        <v>60</v>
      </c>
      <c r="N282" s="3">
        <f t="shared" si="58"/>
        <v>135.5</v>
      </c>
      <c r="O282" s="3">
        <f t="shared" si="59"/>
        <v>140.5</v>
      </c>
      <c r="P282" s="3">
        <f t="shared" si="60"/>
        <v>80.5</v>
      </c>
      <c r="Q282" s="3">
        <f t="shared" si="61"/>
        <v>10907.75</v>
      </c>
      <c r="R282" s="3">
        <f t="shared" si="62"/>
        <v>10907.75</v>
      </c>
      <c r="S282" s="3">
        <f t="shared" si="63"/>
        <v>10907.75</v>
      </c>
      <c r="T282" s="3">
        <v>383.740471527042</v>
      </c>
      <c r="U282" s="3">
        <f t="shared" si="64"/>
        <v>383.740471527042</v>
      </c>
      <c r="V282" s="4">
        <f t="shared" si="65"/>
        <v>53915.5362495494</v>
      </c>
      <c r="W282" s="6">
        <f>Q282/(constants!$B$1*constants!$B$2*(110/250)*AVERAGE(0.8,1)*1.5)</f>
        <v>1.67119492947867</v>
      </c>
      <c r="X282" s="7">
        <v>0.811757722054344</v>
      </c>
      <c r="Y282" s="3">
        <f t="shared" si="66"/>
        <v>348.854847540388</v>
      </c>
      <c r="Z282" s="5">
        <v>1.1</v>
      </c>
      <c r="AA282" s="5">
        <v>1</v>
      </c>
      <c r="AB282" s="3">
        <f t="shared" si="67"/>
        <v>383.740332294427</v>
      </c>
      <c r="AC282" t="str">
        <f t="shared" si="68"/>
        <v>https://wiki.52poke.com/wiki/索罗亚克</v>
      </c>
      <c r="AD282" s="2">
        <f t="shared" si="69"/>
        <v>1.93857209921957e-8</v>
      </c>
      <c r="AE282" t="str">
        <f>IF(ISNUMBER(SEARCH(AE$1,$D282)),"T","")</f>
        <v>T</v>
      </c>
      <c r="AF282" t="str">
        <f>IF(ISNUMBER(SEARCH(AF$1,$D282)),"T","")</f>
        <v/>
      </c>
      <c r="AG282" t="str">
        <f>IF(ISNUMBER(SEARCH(AG$1,$D282)),"T","")</f>
        <v/>
      </c>
      <c r="AH282" t="str">
        <f>IF(ISNUMBER(SEARCH(AH$1,$D282)),"T","")</f>
        <v/>
      </c>
      <c r="AI282" t="str">
        <f>IF(ISNUMBER(SEARCH(AI$1,$D282)),"T","")</f>
        <v/>
      </c>
      <c r="AJ282" t="str">
        <f>IF(ISNUMBER(SEARCH(AJ$1,$D282)),"T","")</f>
        <v/>
      </c>
      <c r="AK282" t="str">
        <f>IF(ISNUMBER(SEARCH(AK$1,$D282)),"T","")</f>
        <v/>
      </c>
      <c r="AL282" t="str">
        <f>IF(ISNUMBER(SEARCH(AL$1,$D282)),"T","")</f>
        <v/>
      </c>
      <c r="AM282" t="str">
        <f>IF(ISNUMBER(SEARCH(AM$1,$D282)),"T","")</f>
        <v/>
      </c>
      <c r="AN282" t="str">
        <f>IF(ISNUMBER(SEARCH(AN$1,$D282)),"T","")</f>
        <v/>
      </c>
      <c r="AO282" t="str">
        <f>IF(ISNUMBER(SEARCH(AO$1,$D282)),"T","")</f>
        <v/>
      </c>
      <c r="AP282" t="str">
        <f>IF(ISNUMBER(SEARCH(AP$1,$D282)),"T","")</f>
        <v/>
      </c>
      <c r="AQ282" t="str">
        <f>IF(ISNUMBER(SEARCH(AQ$1,$D282)),"T","")</f>
        <v/>
      </c>
      <c r="AR282" t="str">
        <f>IF(ISNUMBER(SEARCH(AR$1,$D282)),"T","")</f>
        <v>T</v>
      </c>
      <c r="AS282" t="str">
        <f>IF(ISNUMBER(SEARCH(AS$1,$D282)),"T","")</f>
        <v/>
      </c>
      <c r="AT282" t="str">
        <f>IF(ISNUMBER(SEARCH(AT$1,$D282)),"T","")</f>
        <v/>
      </c>
      <c r="AU282" t="str">
        <f>IF(ISNUMBER(SEARCH(AU$1,$D282)),"T","")</f>
        <v/>
      </c>
      <c r="AV282" t="str">
        <f>IF(ISNUMBER(SEARCH(AV$1,$D282)),"T","")</f>
        <v/>
      </c>
    </row>
    <row r="283" spans="1:48">
      <c r="A283">
        <v>424</v>
      </c>
      <c r="B283" t="s">
        <v>762</v>
      </c>
      <c r="C283" t="s">
        <v>763</v>
      </c>
      <c r="D283" t="s">
        <v>64</v>
      </c>
      <c r="E283">
        <v>4</v>
      </c>
      <c r="F283">
        <v>75</v>
      </c>
      <c r="G283">
        <v>100</v>
      </c>
      <c r="H283">
        <v>66</v>
      </c>
      <c r="I283">
        <v>60</v>
      </c>
      <c r="J283">
        <v>66</v>
      </c>
      <c r="K283">
        <v>115</v>
      </c>
      <c r="L283">
        <f t="shared" si="56"/>
        <v>100</v>
      </c>
      <c r="M283">
        <f t="shared" si="57"/>
        <v>66</v>
      </c>
      <c r="N283" s="3">
        <f t="shared" si="58"/>
        <v>150.5</v>
      </c>
      <c r="O283" s="3">
        <f t="shared" si="59"/>
        <v>120.5</v>
      </c>
      <c r="P283" s="3">
        <f t="shared" si="60"/>
        <v>86.5</v>
      </c>
      <c r="Q283" s="3">
        <f t="shared" si="61"/>
        <v>13018.25</v>
      </c>
      <c r="R283" s="3">
        <f t="shared" si="62"/>
        <v>13018.25</v>
      </c>
      <c r="S283" s="3">
        <f t="shared" si="63"/>
        <v>13018.25</v>
      </c>
      <c r="T283" s="3">
        <v>383.166825894019</v>
      </c>
      <c r="U283" s="3">
        <f t="shared" si="64"/>
        <v>383.166825894019</v>
      </c>
      <c r="V283" s="4">
        <f t="shared" si="65"/>
        <v>46171.6025202293</v>
      </c>
      <c r="W283" s="6">
        <f>Q283/(constants!$B$1*constants!$B$2*(110/250)*AVERAGE(0.8,1)*1.5)</f>
        <v>1.99454822403206</v>
      </c>
      <c r="X283" s="7">
        <v>0.896184958738301</v>
      </c>
      <c r="Y283" s="3">
        <f t="shared" si="66"/>
        <v>348.333348523828</v>
      </c>
      <c r="Z283" s="5">
        <v>1.1</v>
      </c>
      <c r="AA283" s="5">
        <v>1</v>
      </c>
      <c r="AB283" s="3">
        <f t="shared" si="67"/>
        <v>383.166683376211</v>
      </c>
      <c r="AC283" t="str">
        <f t="shared" si="68"/>
        <v>https://wiki.52poke.com/wiki/双尾怪手</v>
      </c>
      <c r="AD283" s="2">
        <f t="shared" si="69"/>
        <v>2.03113255164635e-8</v>
      </c>
      <c r="AE283" t="str">
        <f>IF(ISNUMBER(SEARCH(AE$1,$D283)),"T","")</f>
        <v>T</v>
      </c>
      <c r="AF283" t="str">
        <f>IF(ISNUMBER(SEARCH(AF$1,$D283)),"T","")</f>
        <v/>
      </c>
      <c r="AG283" t="str">
        <f>IF(ISNUMBER(SEARCH(AG$1,$D283)),"T","")</f>
        <v/>
      </c>
      <c r="AH283" t="str">
        <f>IF(ISNUMBER(SEARCH(AH$1,$D283)),"T","")</f>
        <v/>
      </c>
      <c r="AI283" t="str">
        <f>IF(ISNUMBER(SEARCH(AI$1,$D283)),"T","")</f>
        <v/>
      </c>
      <c r="AJ283" t="str">
        <f>IF(ISNUMBER(SEARCH(AJ$1,$D283)),"T","")</f>
        <v/>
      </c>
      <c r="AK283" t="str">
        <f>IF(ISNUMBER(SEARCH(AK$1,$D283)),"T","")</f>
        <v/>
      </c>
      <c r="AL283" t="str">
        <f>IF(ISNUMBER(SEARCH(AL$1,$D283)),"T","")</f>
        <v/>
      </c>
      <c r="AM283" t="str">
        <f>IF(ISNUMBER(SEARCH(AM$1,$D283)),"T","")</f>
        <v/>
      </c>
      <c r="AN283" t="str">
        <f>IF(ISNUMBER(SEARCH(AN$1,$D283)),"T","")</f>
        <v/>
      </c>
      <c r="AO283" t="str">
        <f>IF(ISNUMBER(SEARCH(AO$1,$D283)),"T","")</f>
        <v/>
      </c>
      <c r="AP283" t="str">
        <f>IF(ISNUMBER(SEARCH(AP$1,$D283)),"T","")</f>
        <v/>
      </c>
      <c r="AQ283" t="str">
        <f>IF(ISNUMBER(SEARCH(AQ$1,$D283)),"T","")</f>
        <v/>
      </c>
      <c r="AR283" t="str">
        <f>IF(ISNUMBER(SEARCH(AR$1,$D283)),"T","")</f>
        <v/>
      </c>
      <c r="AS283" t="str">
        <f>IF(ISNUMBER(SEARCH(AS$1,$D283)),"T","")</f>
        <v/>
      </c>
      <c r="AT283" t="str">
        <f>IF(ISNUMBER(SEARCH(AT$1,$D283)),"T","")</f>
        <v/>
      </c>
      <c r="AU283" t="str">
        <f>IF(ISNUMBER(SEARCH(AU$1,$D283)),"T","")</f>
        <v/>
      </c>
      <c r="AV283" t="str">
        <f>IF(ISNUMBER(SEARCH(AV$1,$D283)),"T","")</f>
        <v/>
      </c>
    </row>
    <row r="284" spans="1:48">
      <c r="A284">
        <v>154</v>
      </c>
      <c r="B284" t="s">
        <v>764</v>
      </c>
      <c r="C284" t="s">
        <v>765</v>
      </c>
      <c r="D284" t="s">
        <v>227</v>
      </c>
      <c r="E284">
        <v>2</v>
      </c>
      <c r="F284">
        <v>80</v>
      </c>
      <c r="G284">
        <v>82</v>
      </c>
      <c r="H284">
        <v>100</v>
      </c>
      <c r="I284">
        <v>83</v>
      </c>
      <c r="J284">
        <v>100</v>
      </c>
      <c r="K284">
        <v>80</v>
      </c>
      <c r="L284">
        <f t="shared" si="56"/>
        <v>83</v>
      </c>
      <c r="M284">
        <f t="shared" si="57"/>
        <v>100</v>
      </c>
      <c r="N284" s="3">
        <f t="shared" si="58"/>
        <v>155.5</v>
      </c>
      <c r="O284" s="3">
        <f t="shared" si="59"/>
        <v>103.5</v>
      </c>
      <c r="P284" s="3">
        <f t="shared" si="60"/>
        <v>120.5</v>
      </c>
      <c r="Q284" s="3">
        <f t="shared" si="61"/>
        <v>18737.75</v>
      </c>
      <c r="R284" s="3">
        <f t="shared" si="62"/>
        <v>18737.75</v>
      </c>
      <c r="S284" s="3">
        <f t="shared" si="63"/>
        <v>18737.75</v>
      </c>
      <c r="T284" s="3">
        <v>382.632600727105</v>
      </c>
      <c r="U284" s="3">
        <f t="shared" si="64"/>
        <v>382.632600727105</v>
      </c>
      <c r="V284" s="4">
        <f t="shared" si="65"/>
        <v>39602.4741752554</v>
      </c>
      <c r="W284" s="6">
        <f>Q284/(constants!$B$1*constants!$B$2*(110/250)*AVERAGE(0.8,1)*1.5)</f>
        <v>2.87084254679828</v>
      </c>
      <c r="X284" s="7">
        <v>0.490004396852706</v>
      </c>
      <c r="Y284" s="3">
        <f t="shared" si="66"/>
        <v>347.847658667877</v>
      </c>
      <c r="Z284" s="5">
        <v>1.1</v>
      </c>
      <c r="AA284" s="5">
        <v>1</v>
      </c>
      <c r="AB284" s="3">
        <f t="shared" si="67"/>
        <v>382.632424534665</v>
      </c>
      <c r="AC284" t="str">
        <f t="shared" si="68"/>
        <v>https://wiki.52poke.com/wiki/大竺葵</v>
      </c>
      <c r="AD284" s="2">
        <f t="shared" si="69"/>
        <v>3.10437759712508e-8</v>
      </c>
      <c r="AE284" t="str">
        <f>IF(ISNUMBER(SEARCH(AE$1,$D284)),"T","")</f>
        <v/>
      </c>
      <c r="AF284" t="str">
        <f>IF(ISNUMBER(SEARCH(AF$1,$D284)),"T","")</f>
        <v/>
      </c>
      <c r="AG284" t="str">
        <f>IF(ISNUMBER(SEARCH(AG$1,$D284)),"T","")</f>
        <v/>
      </c>
      <c r="AH284" t="str">
        <f>IF(ISNUMBER(SEARCH(AH$1,$D284)),"T","")</f>
        <v>T</v>
      </c>
      <c r="AI284" t="str">
        <f>IF(ISNUMBER(SEARCH(AI$1,$D284)),"T","")</f>
        <v/>
      </c>
      <c r="AJ284" t="str">
        <f>IF(ISNUMBER(SEARCH(AJ$1,$D284)),"T","")</f>
        <v/>
      </c>
      <c r="AK284" t="str">
        <f>IF(ISNUMBER(SEARCH(AK$1,$D284)),"T","")</f>
        <v/>
      </c>
      <c r="AL284" t="str">
        <f>IF(ISNUMBER(SEARCH(AL$1,$D284)),"T","")</f>
        <v/>
      </c>
      <c r="AM284" t="str">
        <f>IF(ISNUMBER(SEARCH(AM$1,$D284)),"T","")</f>
        <v/>
      </c>
      <c r="AN284" t="str">
        <f>IF(ISNUMBER(SEARCH(AN$1,$D284)),"T","")</f>
        <v/>
      </c>
      <c r="AO284" t="str">
        <f>IF(ISNUMBER(SEARCH(AO$1,$D284)),"T","")</f>
        <v/>
      </c>
      <c r="AP284" t="str">
        <f>IF(ISNUMBER(SEARCH(AP$1,$D284)),"T","")</f>
        <v/>
      </c>
      <c r="AQ284" t="str">
        <f>IF(ISNUMBER(SEARCH(AQ$1,$D284)),"T","")</f>
        <v/>
      </c>
      <c r="AR284" t="str">
        <f>IF(ISNUMBER(SEARCH(AR$1,$D284)),"T","")</f>
        <v/>
      </c>
      <c r="AS284" t="str">
        <f>IF(ISNUMBER(SEARCH(AS$1,$D284)),"T","")</f>
        <v/>
      </c>
      <c r="AT284" t="str">
        <f>IF(ISNUMBER(SEARCH(AT$1,$D284)),"T","")</f>
        <v/>
      </c>
      <c r="AU284" t="str">
        <f>IF(ISNUMBER(SEARCH(AU$1,$D284)),"T","")</f>
        <v/>
      </c>
      <c r="AV284" t="str">
        <f>IF(ISNUMBER(SEARCH(AV$1,$D284)),"T","")</f>
        <v/>
      </c>
    </row>
    <row r="285" spans="1:48">
      <c r="A285">
        <v>9</v>
      </c>
      <c r="B285" t="s">
        <v>766</v>
      </c>
      <c r="C285" t="s">
        <v>767</v>
      </c>
      <c r="D285" t="s">
        <v>52</v>
      </c>
      <c r="E285">
        <v>1</v>
      </c>
      <c r="F285">
        <v>79</v>
      </c>
      <c r="G285">
        <v>83</v>
      </c>
      <c r="H285">
        <v>100</v>
      </c>
      <c r="I285">
        <v>85</v>
      </c>
      <c r="J285">
        <v>105</v>
      </c>
      <c r="K285">
        <v>78</v>
      </c>
      <c r="L285">
        <f t="shared" si="56"/>
        <v>85</v>
      </c>
      <c r="M285">
        <f t="shared" si="57"/>
        <v>100</v>
      </c>
      <c r="N285" s="3">
        <f t="shared" si="58"/>
        <v>154.5</v>
      </c>
      <c r="O285" s="3">
        <f t="shared" si="59"/>
        <v>105.5</v>
      </c>
      <c r="P285" s="3">
        <f t="shared" si="60"/>
        <v>120.5</v>
      </c>
      <c r="Q285" s="3">
        <f t="shared" si="61"/>
        <v>18617.25</v>
      </c>
      <c r="R285" s="3">
        <f t="shared" si="62"/>
        <v>18617.25</v>
      </c>
      <c r="S285" s="3">
        <f t="shared" si="63"/>
        <v>19389.75</v>
      </c>
      <c r="T285" s="3">
        <v>382.542648087928</v>
      </c>
      <c r="U285" s="3">
        <f t="shared" si="64"/>
        <v>382.542648087928</v>
      </c>
      <c r="V285" s="4">
        <f t="shared" si="65"/>
        <v>40358.2493732764</v>
      </c>
      <c r="W285" s="6">
        <f>Q285/(constants!$B$1*constants!$B$2*(110/250)*AVERAGE(0.8,1)*1.5)</f>
        <v>2.85238053685102</v>
      </c>
      <c r="X285" s="7">
        <v>0.443978529463224</v>
      </c>
      <c r="Y285" s="3">
        <f t="shared" si="66"/>
        <v>347.765881496153</v>
      </c>
      <c r="Z285" s="5">
        <v>1.1</v>
      </c>
      <c r="AA285" s="5">
        <v>1</v>
      </c>
      <c r="AB285" s="3">
        <f t="shared" si="67"/>
        <v>382.542469645769</v>
      </c>
      <c r="AC285" t="str">
        <f t="shared" si="68"/>
        <v>https://wiki.52poke.com/wiki/水箭龟</v>
      </c>
      <c r="AD285" s="2">
        <f t="shared" si="69"/>
        <v>3.18416042648837e-8</v>
      </c>
      <c r="AE285" t="str">
        <f>IF(ISNUMBER(SEARCH(AE$1,$D285)),"T","")</f>
        <v/>
      </c>
      <c r="AF285" t="str">
        <f>IF(ISNUMBER(SEARCH(AF$1,$D285)),"T","")</f>
        <v/>
      </c>
      <c r="AG285" t="str">
        <f>IF(ISNUMBER(SEARCH(AG$1,$D285)),"T","")</f>
        <v>T</v>
      </c>
      <c r="AH285" t="str">
        <f>IF(ISNUMBER(SEARCH(AH$1,$D285)),"T","")</f>
        <v/>
      </c>
      <c r="AI285" t="str">
        <f>IF(ISNUMBER(SEARCH(AI$1,$D285)),"T","")</f>
        <v/>
      </c>
      <c r="AJ285" t="str">
        <f>IF(ISNUMBER(SEARCH(AJ$1,$D285)),"T","")</f>
        <v/>
      </c>
      <c r="AK285" t="str">
        <f>IF(ISNUMBER(SEARCH(AK$1,$D285)),"T","")</f>
        <v/>
      </c>
      <c r="AL285" t="str">
        <f>IF(ISNUMBER(SEARCH(AL$1,$D285)),"T","")</f>
        <v/>
      </c>
      <c r="AM285" t="str">
        <f>IF(ISNUMBER(SEARCH(AM$1,$D285)),"T","")</f>
        <v/>
      </c>
      <c r="AN285" t="str">
        <f>IF(ISNUMBER(SEARCH(AN$1,$D285)),"T","")</f>
        <v/>
      </c>
      <c r="AO285" t="str">
        <f>IF(ISNUMBER(SEARCH(AO$1,$D285)),"T","")</f>
        <v/>
      </c>
      <c r="AP285" t="str">
        <f>IF(ISNUMBER(SEARCH(AP$1,$D285)),"T","")</f>
        <v/>
      </c>
      <c r="AQ285" t="str">
        <f>IF(ISNUMBER(SEARCH(AQ$1,$D285)),"T","")</f>
        <v/>
      </c>
      <c r="AR285" t="str">
        <f>IF(ISNUMBER(SEARCH(AR$1,$D285)),"T","")</f>
        <v/>
      </c>
      <c r="AS285" t="str">
        <f>IF(ISNUMBER(SEARCH(AS$1,$D285)),"T","")</f>
        <v/>
      </c>
      <c r="AT285" t="str">
        <f>IF(ISNUMBER(SEARCH(AT$1,$D285)),"T","")</f>
        <v/>
      </c>
      <c r="AU285" t="str">
        <f>IF(ISNUMBER(SEARCH(AU$1,$D285)),"T","")</f>
        <v/>
      </c>
      <c r="AV285" t="str">
        <f>IF(ISNUMBER(SEARCH(AV$1,$D285)),"T","")</f>
        <v/>
      </c>
    </row>
    <row r="286" spans="1:48">
      <c r="A286">
        <v>65</v>
      </c>
      <c r="B286" t="s">
        <v>768</v>
      </c>
      <c r="C286" t="s">
        <v>769</v>
      </c>
      <c r="D286" t="s">
        <v>61</v>
      </c>
      <c r="E286">
        <v>1</v>
      </c>
      <c r="F286">
        <v>55</v>
      </c>
      <c r="G286">
        <v>50</v>
      </c>
      <c r="H286">
        <v>45</v>
      </c>
      <c r="I286">
        <v>135</v>
      </c>
      <c r="J286">
        <v>95</v>
      </c>
      <c r="K286">
        <v>120</v>
      </c>
      <c r="L286">
        <f t="shared" si="56"/>
        <v>135</v>
      </c>
      <c r="M286">
        <f t="shared" si="57"/>
        <v>45</v>
      </c>
      <c r="N286" s="3">
        <f t="shared" si="58"/>
        <v>130.5</v>
      </c>
      <c r="O286" s="3">
        <f t="shared" si="59"/>
        <v>155.5</v>
      </c>
      <c r="P286" s="3">
        <f t="shared" si="60"/>
        <v>65.5</v>
      </c>
      <c r="Q286" s="3">
        <f t="shared" si="61"/>
        <v>8547.75</v>
      </c>
      <c r="R286" s="3">
        <f t="shared" si="62"/>
        <v>8547.75</v>
      </c>
      <c r="S286" s="3">
        <f t="shared" si="63"/>
        <v>15072.75</v>
      </c>
      <c r="T286" s="3">
        <v>382.537846408022</v>
      </c>
      <c r="U286" s="3">
        <f t="shared" si="64"/>
        <v>382.537846408022</v>
      </c>
      <c r="V286" s="4">
        <f t="shared" si="65"/>
        <v>59484.6351164474</v>
      </c>
      <c r="W286" s="6">
        <f>Q286/(constants!$B$1*constants!$B$2*(110/250)*AVERAGE(0.8,1)*1.5)</f>
        <v>1.30961531557391</v>
      </c>
      <c r="X286" s="7">
        <v>0.926793486830052</v>
      </c>
      <c r="Y286" s="3">
        <f t="shared" si="66"/>
        <v>347.761568773816</v>
      </c>
      <c r="Z286" s="5">
        <v>1.1</v>
      </c>
      <c r="AA286" s="5">
        <v>1</v>
      </c>
      <c r="AB286" s="3">
        <f t="shared" si="67"/>
        <v>382.537725651197</v>
      </c>
      <c r="AC286" t="str">
        <f t="shared" si="68"/>
        <v>https://wiki.52poke.com/wiki/胡地</v>
      </c>
      <c r="AD286" s="2">
        <f t="shared" si="69"/>
        <v>1.45822106943928e-8</v>
      </c>
      <c r="AE286" t="str">
        <f>IF(ISNUMBER(SEARCH(AE$1,$D286)),"T","")</f>
        <v/>
      </c>
      <c r="AF286" t="str">
        <f>IF(ISNUMBER(SEARCH(AF$1,$D286)),"T","")</f>
        <v/>
      </c>
      <c r="AG286" t="str">
        <f>IF(ISNUMBER(SEARCH(AG$1,$D286)),"T","")</f>
        <v/>
      </c>
      <c r="AH286" t="str">
        <f>IF(ISNUMBER(SEARCH(AH$1,$D286)),"T","")</f>
        <v/>
      </c>
      <c r="AI286" t="str">
        <f>IF(ISNUMBER(SEARCH(AI$1,$D286)),"T","")</f>
        <v/>
      </c>
      <c r="AJ286" t="str">
        <f>IF(ISNUMBER(SEARCH(AJ$1,$D286)),"T","")</f>
        <v/>
      </c>
      <c r="AK286" t="str">
        <f>IF(ISNUMBER(SEARCH(AK$1,$D286)),"T","")</f>
        <v/>
      </c>
      <c r="AL286" t="str">
        <f>IF(ISNUMBER(SEARCH(AL$1,$D286)),"T","")</f>
        <v/>
      </c>
      <c r="AM286" t="str">
        <f>IF(ISNUMBER(SEARCH(AM$1,$D286)),"T","")</f>
        <v/>
      </c>
      <c r="AN286" t="str">
        <f>IF(ISNUMBER(SEARCH(AN$1,$D286)),"T","")</f>
        <v/>
      </c>
      <c r="AO286" t="str">
        <f>IF(ISNUMBER(SEARCH(AO$1,$D286)),"T","")</f>
        <v>T</v>
      </c>
      <c r="AP286" t="str">
        <f>IF(ISNUMBER(SEARCH(AP$1,$D286)),"T","")</f>
        <v/>
      </c>
      <c r="AQ286" t="str">
        <f>IF(ISNUMBER(SEARCH(AQ$1,$D286)),"T","")</f>
        <v/>
      </c>
      <c r="AR286" t="str">
        <f>IF(ISNUMBER(SEARCH(AR$1,$D286)),"T","")</f>
        <v/>
      </c>
      <c r="AS286" t="str">
        <f>IF(ISNUMBER(SEARCH(AS$1,$D286)),"T","")</f>
        <v/>
      </c>
      <c r="AT286" t="str">
        <f>IF(ISNUMBER(SEARCH(AT$1,$D286)),"T","")</f>
        <v/>
      </c>
      <c r="AU286" t="str">
        <f>IF(ISNUMBER(SEARCH(AU$1,$D286)),"T","")</f>
        <v/>
      </c>
      <c r="AV286" t="str">
        <f>IF(ISNUMBER(SEARCH(AV$1,$D286)),"T","")</f>
        <v/>
      </c>
    </row>
    <row r="287" spans="1:48">
      <c r="A287">
        <v>407</v>
      </c>
      <c r="B287" t="s">
        <v>770</v>
      </c>
      <c r="C287" t="s">
        <v>771</v>
      </c>
      <c r="D287" t="s">
        <v>695</v>
      </c>
      <c r="E287">
        <v>4</v>
      </c>
      <c r="F287">
        <v>60</v>
      </c>
      <c r="G287">
        <v>70</v>
      </c>
      <c r="H287">
        <v>65</v>
      </c>
      <c r="I287">
        <v>125</v>
      </c>
      <c r="J287">
        <v>105</v>
      </c>
      <c r="K287">
        <v>90</v>
      </c>
      <c r="L287">
        <f t="shared" si="56"/>
        <v>125</v>
      </c>
      <c r="M287">
        <f t="shared" si="57"/>
        <v>65</v>
      </c>
      <c r="N287" s="3">
        <f t="shared" si="58"/>
        <v>135.5</v>
      </c>
      <c r="O287" s="3">
        <f t="shared" si="59"/>
        <v>145.5</v>
      </c>
      <c r="P287" s="3">
        <f t="shared" si="60"/>
        <v>85.5</v>
      </c>
      <c r="Q287" s="3">
        <f t="shared" si="61"/>
        <v>11585.25</v>
      </c>
      <c r="R287" s="3">
        <f t="shared" si="62"/>
        <v>11585.25</v>
      </c>
      <c r="S287" s="3">
        <f t="shared" si="63"/>
        <v>17005.25</v>
      </c>
      <c r="T287" s="3">
        <v>382.274294428449</v>
      </c>
      <c r="U287" s="3">
        <f t="shared" si="64"/>
        <v>382.274294428449</v>
      </c>
      <c r="V287" s="4">
        <f t="shared" si="65"/>
        <v>55620.9098393393</v>
      </c>
      <c r="W287" s="6">
        <f>Q287/(constants!$B$1*constants!$B$2*(110/250)*AVERAGE(0.8,1)*1.5)</f>
        <v>1.77499585677548</v>
      </c>
      <c r="X287" s="7">
        <v>0.613471130323492</v>
      </c>
      <c r="Y287" s="3">
        <f t="shared" si="66"/>
        <v>347.521946622901</v>
      </c>
      <c r="Z287" s="5">
        <v>1.1</v>
      </c>
      <c r="AA287" s="5">
        <v>1</v>
      </c>
      <c r="AB287" s="3">
        <f t="shared" si="67"/>
        <v>382.274141285191</v>
      </c>
      <c r="AC287" t="str">
        <f t="shared" si="68"/>
        <v>https://wiki.52poke.com/wiki/罗丝雷朵</v>
      </c>
      <c r="AD287" s="2">
        <f t="shared" si="69"/>
        <v>2.34528575547029e-8</v>
      </c>
      <c r="AE287" t="str">
        <f>IF(ISNUMBER(SEARCH(AE$1,$D287)),"T","")</f>
        <v/>
      </c>
      <c r="AF287" t="str">
        <f>IF(ISNUMBER(SEARCH(AF$1,$D287)),"T","")</f>
        <v/>
      </c>
      <c r="AG287" t="str">
        <f>IF(ISNUMBER(SEARCH(AG$1,$D287)),"T","")</f>
        <v/>
      </c>
      <c r="AH287" t="str">
        <f>IF(ISNUMBER(SEARCH(AH$1,$D287)),"T","")</f>
        <v>T</v>
      </c>
      <c r="AI287" t="str">
        <f>IF(ISNUMBER(SEARCH(AI$1,$D287)),"T","")</f>
        <v/>
      </c>
      <c r="AJ287" t="str">
        <f>IF(ISNUMBER(SEARCH(AJ$1,$D287)),"T","")</f>
        <v/>
      </c>
      <c r="AK287" t="str">
        <f>IF(ISNUMBER(SEARCH(AK$1,$D287)),"T","")</f>
        <v/>
      </c>
      <c r="AL287" t="str">
        <f>IF(ISNUMBER(SEARCH(AL$1,$D287)),"T","")</f>
        <v>T</v>
      </c>
      <c r="AM287" t="str">
        <f>IF(ISNUMBER(SEARCH(AM$1,$D287)),"T","")</f>
        <v/>
      </c>
      <c r="AN287" t="str">
        <f>IF(ISNUMBER(SEARCH(AN$1,$D287)),"T","")</f>
        <v/>
      </c>
      <c r="AO287" t="str">
        <f>IF(ISNUMBER(SEARCH(AO$1,$D287)),"T","")</f>
        <v/>
      </c>
      <c r="AP287" t="str">
        <f>IF(ISNUMBER(SEARCH(AP$1,$D287)),"T","")</f>
        <v/>
      </c>
      <c r="AQ287" t="str">
        <f>IF(ISNUMBER(SEARCH(AQ$1,$D287)),"T","")</f>
        <v/>
      </c>
      <c r="AR287" t="str">
        <f>IF(ISNUMBER(SEARCH(AR$1,$D287)),"T","")</f>
        <v/>
      </c>
      <c r="AS287" t="str">
        <f>IF(ISNUMBER(SEARCH(AS$1,$D287)),"T","")</f>
        <v/>
      </c>
      <c r="AT287" t="str">
        <f>IF(ISNUMBER(SEARCH(AT$1,$D287)),"T","")</f>
        <v/>
      </c>
      <c r="AU287" t="str">
        <f>IF(ISNUMBER(SEARCH(AU$1,$D287)),"T","")</f>
        <v/>
      </c>
      <c r="AV287" t="str">
        <f>IF(ISNUMBER(SEARCH(AV$1,$D287)),"T","")</f>
        <v/>
      </c>
    </row>
    <row r="288" spans="1:48">
      <c r="A288">
        <v>842</v>
      </c>
      <c r="B288" t="s">
        <v>772</v>
      </c>
      <c r="C288" t="s">
        <v>773</v>
      </c>
      <c r="D288" t="s">
        <v>435</v>
      </c>
      <c r="E288">
        <v>8</v>
      </c>
      <c r="F288">
        <v>110</v>
      </c>
      <c r="G288">
        <v>85</v>
      </c>
      <c r="H288">
        <v>80</v>
      </c>
      <c r="I288">
        <v>100</v>
      </c>
      <c r="J288">
        <v>80</v>
      </c>
      <c r="K288">
        <v>30</v>
      </c>
      <c r="L288">
        <f t="shared" si="56"/>
        <v>100</v>
      </c>
      <c r="M288">
        <f t="shared" si="57"/>
        <v>80</v>
      </c>
      <c r="N288" s="3">
        <f t="shared" si="58"/>
        <v>185.5</v>
      </c>
      <c r="O288" s="3">
        <f t="shared" si="59"/>
        <v>120.5</v>
      </c>
      <c r="P288" s="3">
        <f t="shared" si="60"/>
        <v>100.5</v>
      </c>
      <c r="Q288" s="3">
        <f t="shared" si="61"/>
        <v>18642.75</v>
      </c>
      <c r="R288" s="3">
        <f t="shared" si="62"/>
        <v>18642.75</v>
      </c>
      <c r="S288" s="3">
        <f t="shared" si="63"/>
        <v>18642.75</v>
      </c>
      <c r="T288" s="3">
        <v>382.220265659419</v>
      </c>
      <c r="U288" s="3">
        <f t="shared" si="64"/>
        <v>382.220265659419</v>
      </c>
      <c r="V288" s="4">
        <f t="shared" si="65"/>
        <v>46057.54201196</v>
      </c>
      <c r="W288" s="6">
        <f>Q288/(constants!$B$1*constants!$B$2*(110/250)*AVERAGE(0.8,1)*1.5)</f>
        <v>2.85628743522161</v>
      </c>
      <c r="X288" s="7">
        <v>0.0273041269600229</v>
      </c>
      <c r="Y288" s="3">
        <f t="shared" si="66"/>
        <v>347.472783242886</v>
      </c>
      <c r="Z288" s="5">
        <v>1.1</v>
      </c>
      <c r="AA288" s="5">
        <v>1</v>
      </c>
      <c r="AB288" s="3">
        <f t="shared" si="67"/>
        <v>382.220061567175</v>
      </c>
      <c r="AC288" t="str">
        <f t="shared" si="68"/>
        <v>https://wiki.52poke.com/wiki/丰蜜龙</v>
      </c>
      <c r="AD288" s="2">
        <f t="shared" si="69"/>
        <v>4.16536440686044e-8</v>
      </c>
      <c r="AE288" t="str">
        <f>IF(ISNUMBER(SEARCH(AE$1,$D288)),"T","")</f>
        <v/>
      </c>
      <c r="AF288" t="str">
        <f>IF(ISNUMBER(SEARCH(AF$1,$D288)),"T","")</f>
        <v/>
      </c>
      <c r="AG288" t="str">
        <f>IF(ISNUMBER(SEARCH(AG$1,$D288)),"T","")</f>
        <v/>
      </c>
      <c r="AH288" t="str">
        <f>IF(ISNUMBER(SEARCH(AH$1,$D288)),"T","")</f>
        <v>T</v>
      </c>
      <c r="AI288" t="str">
        <f>IF(ISNUMBER(SEARCH(AI$1,$D288)),"T","")</f>
        <v/>
      </c>
      <c r="AJ288" t="str">
        <f>IF(ISNUMBER(SEARCH(AJ$1,$D288)),"T","")</f>
        <v/>
      </c>
      <c r="AK288" t="str">
        <f>IF(ISNUMBER(SEARCH(AK$1,$D288)),"T","")</f>
        <v/>
      </c>
      <c r="AL288" t="str">
        <f>IF(ISNUMBER(SEARCH(AL$1,$D288)),"T","")</f>
        <v/>
      </c>
      <c r="AM288" t="str">
        <f>IF(ISNUMBER(SEARCH(AM$1,$D288)),"T","")</f>
        <v/>
      </c>
      <c r="AN288" t="str">
        <f>IF(ISNUMBER(SEARCH(AN$1,$D288)),"T","")</f>
        <v/>
      </c>
      <c r="AO288" t="str">
        <f>IF(ISNUMBER(SEARCH(AO$1,$D288)),"T","")</f>
        <v/>
      </c>
      <c r="AP288" t="str">
        <f>IF(ISNUMBER(SEARCH(AP$1,$D288)),"T","")</f>
        <v/>
      </c>
      <c r="AQ288" t="str">
        <f>IF(ISNUMBER(SEARCH(AQ$1,$D288)),"T","")</f>
        <v/>
      </c>
      <c r="AR288" t="str">
        <f>IF(ISNUMBER(SEARCH(AR$1,$D288)),"T","")</f>
        <v/>
      </c>
      <c r="AS288" t="str">
        <f>IF(ISNUMBER(SEARCH(AS$1,$D288)),"T","")</f>
        <v>T</v>
      </c>
      <c r="AT288" t="str">
        <f>IF(ISNUMBER(SEARCH(AT$1,$D288)),"T","")</f>
        <v/>
      </c>
      <c r="AU288" t="str">
        <f>IF(ISNUMBER(SEARCH(AU$1,$D288)),"T","")</f>
        <v/>
      </c>
      <c r="AV288" t="str">
        <f>IF(ISNUMBER(SEARCH(AV$1,$D288)),"T","")</f>
        <v/>
      </c>
    </row>
    <row r="289" spans="1:48">
      <c r="A289">
        <v>861</v>
      </c>
      <c r="B289" t="s">
        <v>774</v>
      </c>
      <c r="C289" t="s">
        <v>775</v>
      </c>
      <c r="D289" t="s">
        <v>776</v>
      </c>
      <c r="E289">
        <v>8</v>
      </c>
      <c r="F289">
        <v>95</v>
      </c>
      <c r="G289">
        <v>120</v>
      </c>
      <c r="H289">
        <v>65</v>
      </c>
      <c r="I289">
        <v>95</v>
      </c>
      <c r="J289">
        <v>75</v>
      </c>
      <c r="K289">
        <v>60</v>
      </c>
      <c r="L289">
        <f t="shared" si="56"/>
        <v>120</v>
      </c>
      <c r="M289">
        <f t="shared" si="57"/>
        <v>65</v>
      </c>
      <c r="N289" s="3">
        <f t="shared" si="58"/>
        <v>170.5</v>
      </c>
      <c r="O289" s="3">
        <f t="shared" si="59"/>
        <v>140.5</v>
      </c>
      <c r="P289" s="3">
        <f t="shared" si="60"/>
        <v>85.5</v>
      </c>
      <c r="Q289" s="3">
        <f t="shared" si="61"/>
        <v>14577.75</v>
      </c>
      <c r="R289" s="3">
        <f t="shared" si="62"/>
        <v>14577.75</v>
      </c>
      <c r="S289" s="3">
        <f t="shared" si="63"/>
        <v>16282.75</v>
      </c>
      <c r="T289" s="3">
        <v>382.164780822491</v>
      </c>
      <c r="U289" s="3">
        <f t="shared" si="64"/>
        <v>382.164780822491</v>
      </c>
      <c r="V289" s="4">
        <f t="shared" si="65"/>
        <v>53694.15170556</v>
      </c>
      <c r="W289" s="6">
        <f>Q289/(constants!$B$1*constants!$B$2*(110/250)*AVERAGE(0.8,1)*1.5)</f>
        <v>2.23348187144073</v>
      </c>
      <c r="X289" s="7">
        <v>0.239275131108249</v>
      </c>
      <c r="Y289" s="3">
        <f t="shared" si="66"/>
        <v>347.422358858132</v>
      </c>
      <c r="Z289" s="5">
        <v>1.1</v>
      </c>
      <c r="AA289" s="5">
        <v>1</v>
      </c>
      <c r="AB289" s="3">
        <f t="shared" si="67"/>
        <v>382.164594743945</v>
      </c>
      <c r="AC289" t="str">
        <f t="shared" si="68"/>
        <v>https://wiki.52poke.com/wiki/长毛巨魔</v>
      </c>
      <c r="AD289" s="2">
        <f t="shared" si="69"/>
        <v>3.46252251099854e-8</v>
      </c>
      <c r="AE289" t="str">
        <f>IF(ISNUMBER(SEARCH(AE$1,$D289)),"T","")</f>
        <v/>
      </c>
      <c r="AF289" t="str">
        <f>IF(ISNUMBER(SEARCH(AF$1,$D289)),"T","")</f>
        <v/>
      </c>
      <c r="AG289" t="str">
        <f>IF(ISNUMBER(SEARCH(AG$1,$D289)),"T","")</f>
        <v/>
      </c>
      <c r="AH289" t="str">
        <f>IF(ISNUMBER(SEARCH(AH$1,$D289)),"T","")</f>
        <v/>
      </c>
      <c r="AI289" t="str">
        <f>IF(ISNUMBER(SEARCH(AI$1,$D289)),"T","")</f>
        <v/>
      </c>
      <c r="AJ289" t="str">
        <f>IF(ISNUMBER(SEARCH(AJ$1,$D289)),"T","")</f>
        <v/>
      </c>
      <c r="AK289" t="str">
        <f>IF(ISNUMBER(SEARCH(AK$1,$D289)),"T","")</f>
        <v/>
      </c>
      <c r="AL289" t="str">
        <f>IF(ISNUMBER(SEARCH(AL$1,$D289)),"T","")</f>
        <v/>
      </c>
      <c r="AM289" t="str">
        <f>IF(ISNUMBER(SEARCH(AM$1,$D289)),"T","")</f>
        <v/>
      </c>
      <c r="AN289" t="str">
        <f>IF(ISNUMBER(SEARCH(AN$1,$D289)),"T","")</f>
        <v/>
      </c>
      <c r="AO289" t="str">
        <f>IF(ISNUMBER(SEARCH(AO$1,$D289)),"T","")</f>
        <v/>
      </c>
      <c r="AP289" t="str">
        <f>IF(ISNUMBER(SEARCH(AP$1,$D289)),"T","")</f>
        <v/>
      </c>
      <c r="AQ289" t="str">
        <f>IF(ISNUMBER(SEARCH(AQ$1,$D289)),"T","")</f>
        <v/>
      </c>
      <c r="AR289" t="str">
        <f>IF(ISNUMBER(SEARCH(AR$1,$D289)),"T","")</f>
        <v/>
      </c>
      <c r="AS289" t="str">
        <f>IF(ISNUMBER(SEARCH(AS$1,$D289)),"T","")</f>
        <v/>
      </c>
      <c r="AT289" t="str">
        <f>IF(ISNUMBER(SEARCH(AT$1,$D289)),"T","")</f>
        <v>T</v>
      </c>
      <c r="AU289" t="str">
        <f>IF(ISNUMBER(SEARCH(AU$1,$D289)),"T","")</f>
        <v/>
      </c>
      <c r="AV289" t="str">
        <f>IF(ISNUMBER(SEARCH(AV$1,$D289)),"T","")</f>
        <v>T</v>
      </c>
    </row>
    <row r="290" spans="1:48">
      <c r="A290">
        <v>560</v>
      </c>
      <c r="B290" t="s">
        <v>777</v>
      </c>
      <c r="C290" t="s">
        <v>778</v>
      </c>
      <c r="D290" t="s">
        <v>779</v>
      </c>
      <c r="E290">
        <v>5</v>
      </c>
      <c r="F290">
        <v>65</v>
      </c>
      <c r="G290">
        <v>90</v>
      </c>
      <c r="H290">
        <v>115</v>
      </c>
      <c r="I290">
        <v>45</v>
      </c>
      <c r="J290">
        <v>115</v>
      </c>
      <c r="K290">
        <v>58</v>
      </c>
      <c r="L290">
        <f t="shared" si="56"/>
        <v>90</v>
      </c>
      <c r="M290">
        <f t="shared" si="57"/>
        <v>115</v>
      </c>
      <c r="N290" s="3">
        <f t="shared" si="58"/>
        <v>140.5</v>
      </c>
      <c r="O290" s="3">
        <f t="shared" si="59"/>
        <v>110.5</v>
      </c>
      <c r="P290" s="3">
        <f t="shared" si="60"/>
        <v>135.5</v>
      </c>
      <c r="Q290" s="3">
        <f t="shared" si="61"/>
        <v>19037.75</v>
      </c>
      <c r="R290" s="3">
        <f t="shared" si="62"/>
        <v>19037.75</v>
      </c>
      <c r="S290" s="3">
        <f t="shared" si="63"/>
        <v>19037.75</v>
      </c>
      <c r="T290" s="3">
        <v>382.051745119087</v>
      </c>
      <c r="U290" s="3">
        <f t="shared" si="64"/>
        <v>382.051745119087</v>
      </c>
      <c r="V290" s="4">
        <f t="shared" si="65"/>
        <v>42216.7178356591</v>
      </c>
      <c r="W290" s="6">
        <f>Q290/(constants!$B$1*constants!$B$2*(110/250)*AVERAGE(0.8,1)*1.5)</f>
        <v>2.91680605704041</v>
      </c>
      <c r="X290" s="7">
        <v>0.226357694490167</v>
      </c>
      <c r="Y290" s="3">
        <f t="shared" si="66"/>
        <v>347.319594544129</v>
      </c>
      <c r="Z290" s="5">
        <v>1.1</v>
      </c>
      <c r="AA290" s="5">
        <v>1</v>
      </c>
      <c r="AB290" s="3">
        <f t="shared" si="67"/>
        <v>382.051553998542</v>
      </c>
      <c r="AC290" t="str">
        <f t="shared" si="68"/>
        <v>https://wiki.52poke.com/wiki/头巾混混</v>
      </c>
      <c r="AD290" s="2">
        <f t="shared" si="69"/>
        <v>3.65270627960543e-8</v>
      </c>
      <c r="AE290" t="str">
        <f>IF(ISNUMBER(SEARCH(AE$1,$D290)),"T","")</f>
        <v/>
      </c>
      <c r="AF290" t="str">
        <f>IF(ISNUMBER(SEARCH(AF$1,$D290)),"T","")</f>
        <v/>
      </c>
      <c r="AG290" t="str">
        <f>IF(ISNUMBER(SEARCH(AG$1,$D290)),"T","")</f>
        <v/>
      </c>
      <c r="AH290" t="str">
        <f>IF(ISNUMBER(SEARCH(AH$1,$D290)),"T","")</f>
        <v/>
      </c>
      <c r="AI290" t="str">
        <f>IF(ISNUMBER(SEARCH(AI$1,$D290)),"T","")</f>
        <v/>
      </c>
      <c r="AJ290" t="str">
        <f>IF(ISNUMBER(SEARCH(AJ$1,$D290)),"T","")</f>
        <v/>
      </c>
      <c r="AK290" t="str">
        <f>IF(ISNUMBER(SEARCH(AK$1,$D290)),"T","")</f>
        <v>T</v>
      </c>
      <c r="AL290" t="str">
        <f>IF(ISNUMBER(SEARCH(AL$1,$D290)),"T","")</f>
        <v/>
      </c>
      <c r="AM290" t="str">
        <f>IF(ISNUMBER(SEARCH(AM$1,$D290)),"T","")</f>
        <v/>
      </c>
      <c r="AN290" t="str">
        <f>IF(ISNUMBER(SEARCH(AN$1,$D290)),"T","")</f>
        <v/>
      </c>
      <c r="AO290" t="str">
        <f>IF(ISNUMBER(SEARCH(AO$1,$D290)),"T","")</f>
        <v/>
      </c>
      <c r="AP290" t="str">
        <f>IF(ISNUMBER(SEARCH(AP$1,$D290)),"T","")</f>
        <v/>
      </c>
      <c r="AQ290" t="str">
        <f>IF(ISNUMBER(SEARCH(AQ$1,$D290)),"T","")</f>
        <v/>
      </c>
      <c r="AR290" t="str">
        <f>IF(ISNUMBER(SEARCH(AR$1,$D290)),"T","")</f>
        <v/>
      </c>
      <c r="AS290" t="str">
        <f>IF(ISNUMBER(SEARCH(AS$1,$D290)),"T","")</f>
        <v/>
      </c>
      <c r="AT290" t="str">
        <f>IF(ISNUMBER(SEARCH(AT$1,$D290)),"T","")</f>
        <v>T</v>
      </c>
      <c r="AU290" t="str">
        <f>IF(ISNUMBER(SEARCH(AU$1,$D290)),"T","")</f>
        <v/>
      </c>
      <c r="AV290" t="str">
        <f>IF(ISNUMBER(SEARCH(AV$1,$D290)),"T","")</f>
        <v/>
      </c>
    </row>
    <row r="291" spans="1:48">
      <c r="A291">
        <v>853</v>
      </c>
      <c r="B291" t="s">
        <v>780</v>
      </c>
      <c r="C291" t="s">
        <v>781</v>
      </c>
      <c r="D291" t="s">
        <v>102</v>
      </c>
      <c r="E291">
        <v>8</v>
      </c>
      <c r="F291">
        <v>80</v>
      </c>
      <c r="G291">
        <v>118</v>
      </c>
      <c r="H291">
        <v>90</v>
      </c>
      <c r="I291">
        <v>70</v>
      </c>
      <c r="J291">
        <v>80</v>
      </c>
      <c r="K291">
        <v>42</v>
      </c>
      <c r="L291">
        <f t="shared" si="56"/>
        <v>118</v>
      </c>
      <c r="M291">
        <f t="shared" si="57"/>
        <v>80</v>
      </c>
      <c r="N291" s="3">
        <f t="shared" si="58"/>
        <v>155.5</v>
      </c>
      <c r="O291" s="3">
        <f t="shared" si="59"/>
        <v>138.5</v>
      </c>
      <c r="P291" s="3">
        <f t="shared" si="60"/>
        <v>100.5</v>
      </c>
      <c r="Q291" s="3">
        <f t="shared" si="61"/>
        <v>15627.75</v>
      </c>
      <c r="R291" s="3">
        <f t="shared" si="62"/>
        <v>17182.75</v>
      </c>
      <c r="S291" s="3">
        <f t="shared" si="63"/>
        <v>15627.75</v>
      </c>
      <c r="T291" s="3">
        <v>379.536954035111</v>
      </c>
      <c r="U291" s="3">
        <f t="shared" si="64"/>
        <v>379.536954035111</v>
      </c>
      <c r="V291" s="4">
        <f t="shared" si="65"/>
        <v>52565.8681338629</v>
      </c>
      <c r="W291" s="6">
        <f>Q291/(constants!$B$1*constants!$B$2*(110/250)*AVERAGE(0.8,1)*1.5)</f>
        <v>2.39435415728819</v>
      </c>
      <c r="X291" s="7">
        <v>0.0968618413555327</v>
      </c>
      <c r="Y291" s="3">
        <f t="shared" si="66"/>
        <v>345.033415812156</v>
      </c>
      <c r="Z291" s="5">
        <v>1.1</v>
      </c>
      <c r="AA291" s="5">
        <v>1</v>
      </c>
      <c r="AB291" s="3">
        <f t="shared" si="67"/>
        <v>379.536757393372</v>
      </c>
      <c r="AC291" t="str">
        <f t="shared" si="68"/>
        <v>https://wiki.52poke.com/wiki/八爪武师</v>
      </c>
      <c r="AD291" s="2">
        <f t="shared" si="69"/>
        <v>3.86679736826997e-8</v>
      </c>
      <c r="AE291" t="str">
        <f>IF(ISNUMBER(SEARCH(AE$1,$D291)),"T","")</f>
        <v/>
      </c>
      <c r="AF291" t="str">
        <f>IF(ISNUMBER(SEARCH(AF$1,$D291)),"T","")</f>
        <v/>
      </c>
      <c r="AG291" t="str">
        <f>IF(ISNUMBER(SEARCH(AG$1,$D291)),"T","")</f>
        <v/>
      </c>
      <c r="AH291" t="str">
        <f>IF(ISNUMBER(SEARCH(AH$1,$D291)),"T","")</f>
        <v/>
      </c>
      <c r="AI291" t="str">
        <f>IF(ISNUMBER(SEARCH(AI$1,$D291)),"T","")</f>
        <v/>
      </c>
      <c r="AJ291" t="str">
        <f>IF(ISNUMBER(SEARCH(AJ$1,$D291)),"T","")</f>
        <v/>
      </c>
      <c r="AK291" t="str">
        <f>IF(ISNUMBER(SEARCH(AK$1,$D291)),"T","")</f>
        <v>T</v>
      </c>
      <c r="AL291" t="str">
        <f>IF(ISNUMBER(SEARCH(AL$1,$D291)),"T","")</f>
        <v/>
      </c>
      <c r="AM291" t="str">
        <f>IF(ISNUMBER(SEARCH(AM$1,$D291)),"T","")</f>
        <v/>
      </c>
      <c r="AN291" t="str">
        <f>IF(ISNUMBER(SEARCH(AN$1,$D291)),"T","")</f>
        <v/>
      </c>
      <c r="AO291" t="str">
        <f>IF(ISNUMBER(SEARCH(AO$1,$D291)),"T","")</f>
        <v/>
      </c>
      <c r="AP291" t="str">
        <f>IF(ISNUMBER(SEARCH(AP$1,$D291)),"T","")</f>
        <v/>
      </c>
      <c r="AQ291" t="str">
        <f>IF(ISNUMBER(SEARCH(AQ$1,$D291)),"T","")</f>
        <v/>
      </c>
      <c r="AR291" t="str">
        <f>IF(ISNUMBER(SEARCH(AR$1,$D291)),"T","")</f>
        <v/>
      </c>
      <c r="AS291" t="str">
        <f>IF(ISNUMBER(SEARCH(AS$1,$D291)),"T","")</f>
        <v/>
      </c>
      <c r="AT291" t="str">
        <f>IF(ISNUMBER(SEARCH(AT$1,$D291)),"T","")</f>
        <v/>
      </c>
      <c r="AU291" t="str">
        <f>IF(ISNUMBER(SEARCH(AU$1,$D291)),"T","")</f>
        <v/>
      </c>
      <c r="AV291" t="str">
        <f>IF(ISNUMBER(SEARCH(AV$1,$D291)),"T","")</f>
        <v/>
      </c>
    </row>
    <row r="292" spans="1:48">
      <c r="A292">
        <v>954</v>
      </c>
      <c r="B292" t="s">
        <v>782</v>
      </c>
      <c r="C292" t="s">
        <v>783</v>
      </c>
      <c r="D292" t="s">
        <v>784</v>
      </c>
      <c r="E292">
        <v>9</v>
      </c>
      <c r="F292">
        <v>75</v>
      </c>
      <c r="G292">
        <v>50</v>
      </c>
      <c r="H292">
        <v>85</v>
      </c>
      <c r="I292">
        <v>115</v>
      </c>
      <c r="J292">
        <v>100</v>
      </c>
      <c r="K292">
        <v>45</v>
      </c>
      <c r="L292">
        <f t="shared" si="56"/>
        <v>115</v>
      </c>
      <c r="M292">
        <f t="shared" si="57"/>
        <v>85</v>
      </c>
      <c r="N292" s="3">
        <f t="shared" si="58"/>
        <v>150.5</v>
      </c>
      <c r="O292" s="3">
        <f t="shared" si="59"/>
        <v>135.5</v>
      </c>
      <c r="P292" s="3">
        <f t="shared" si="60"/>
        <v>105.5</v>
      </c>
      <c r="Q292" s="3">
        <f t="shared" si="61"/>
        <v>15877.75</v>
      </c>
      <c r="R292" s="3">
        <f t="shared" si="62"/>
        <v>15877.75</v>
      </c>
      <c r="S292" s="3">
        <f t="shared" si="63"/>
        <v>18135.25</v>
      </c>
      <c r="T292" s="3">
        <v>379.170447793326</v>
      </c>
      <c r="U292" s="3">
        <f t="shared" si="64"/>
        <v>379.170447793326</v>
      </c>
      <c r="V292" s="4">
        <f t="shared" si="65"/>
        <v>51377.5956759957</v>
      </c>
      <c r="W292" s="6">
        <f>Q292/(constants!$B$1*constants!$B$2*(110/250)*AVERAGE(0.8,1)*1.5)</f>
        <v>2.43265708248997</v>
      </c>
      <c r="X292" s="7">
        <v>0.111256049569058</v>
      </c>
      <c r="Y292" s="3">
        <f t="shared" si="66"/>
        <v>344.700229393998</v>
      </c>
      <c r="Z292" s="5">
        <v>1.1</v>
      </c>
      <c r="AA292" s="5">
        <v>1</v>
      </c>
      <c r="AB292" s="3">
        <f t="shared" si="67"/>
        <v>379.170252333398</v>
      </c>
      <c r="AC292" t="str">
        <f t="shared" si="68"/>
        <v>https://wiki.52poke.com/wiki/虫甲圣</v>
      </c>
      <c r="AD292" s="2">
        <f t="shared" si="69"/>
        <v>3.82045835070038e-8</v>
      </c>
      <c r="AE292" t="str">
        <f>IF(ISNUMBER(SEARCH(AE$1,$D292)),"T","")</f>
        <v/>
      </c>
      <c r="AF292" t="str">
        <f>IF(ISNUMBER(SEARCH(AF$1,$D292)),"T","")</f>
        <v/>
      </c>
      <c r="AG292" t="str">
        <f>IF(ISNUMBER(SEARCH(AG$1,$D292)),"T","")</f>
        <v/>
      </c>
      <c r="AH292" t="str">
        <f>IF(ISNUMBER(SEARCH(AH$1,$D292)),"T","")</f>
        <v/>
      </c>
      <c r="AI292" t="str">
        <f>IF(ISNUMBER(SEARCH(AI$1,$D292)),"T","")</f>
        <v/>
      </c>
      <c r="AJ292" t="str">
        <f>IF(ISNUMBER(SEARCH(AJ$1,$D292)),"T","")</f>
        <v/>
      </c>
      <c r="AK292" t="str">
        <f>IF(ISNUMBER(SEARCH(AK$1,$D292)),"T","")</f>
        <v/>
      </c>
      <c r="AL292" t="str">
        <f>IF(ISNUMBER(SEARCH(AL$1,$D292)),"T","")</f>
        <v/>
      </c>
      <c r="AM292" t="str">
        <f>IF(ISNUMBER(SEARCH(AM$1,$D292)),"T","")</f>
        <v/>
      </c>
      <c r="AN292" t="str">
        <f>IF(ISNUMBER(SEARCH(AN$1,$D292)),"T","")</f>
        <v/>
      </c>
      <c r="AO292" t="str">
        <f>IF(ISNUMBER(SEARCH(AO$1,$D292)),"T","")</f>
        <v>T</v>
      </c>
      <c r="AP292" t="str">
        <f>IF(ISNUMBER(SEARCH(AP$1,$D292)),"T","")</f>
        <v>T</v>
      </c>
      <c r="AQ292" t="str">
        <f>IF(ISNUMBER(SEARCH(AQ$1,$D292)),"T","")</f>
        <v/>
      </c>
      <c r="AR292" t="str">
        <f>IF(ISNUMBER(SEARCH(AR$1,$D292)),"T","")</f>
        <v/>
      </c>
      <c r="AS292" t="str">
        <f>IF(ISNUMBER(SEARCH(AS$1,$D292)),"T","")</f>
        <v/>
      </c>
      <c r="AT292" t="str">
        <f>IF(ISNUMBER(SEARCH(AT$1,$D292)),"T","")</f>
        <v/>
      </c>
      <c r="AU292" t="str">
        <f>IF(ISNUMBER(SEARCH(AU$1,$D292)),"T","")</f>
        <v/>
      </c>
      <c r="AV292" t="str">
        <f>IF(ISNUMBER(SEARCH(AV$1,$D292)),"T","")</f>
        <v/>
      </c>
    </row>
    <row r="293" spans="1:48">
      <c r="A293">
        <v>689</v>
      </c>
      <c r="B293" t="s">
        <v>785</v>
      </c>
      <c r="C293" t="s">
        <v>786</v>
      </c>
      <c r="D293" t="s">
        <v>787</v>
      </c>
      <c r="E293">
        <v>6</v>
      </c>
      <c r="F293">
        <v>72</v>
      </c>
      <c r="G293">
        <v>105</v>
      </c>
      <c r="H293">
        <v>115</v>
      </c>
      <c r="I293">
        <v>54</v>
      </c>
      <c r="J293">
        <v>86</v>
      </c>
      <c r="K293">
        <v>68</v>
      </c>
      <c r="L293">
        <f t="shared" si="56"/>
        <v>105</v>
      </c>
      <c r="M293">
        <f t="shared" si="57"/>
        <v>86</v>
      </c>
      <c r="N293" s="3">
        <f t="shared" si="58"/>
        <v>147.5</v>
      </c>
      <c r="O293" s="3">
        <f t="shared" si="59"/>
        <v>125.5</v>
      </c>
      <c r="P293" s="3">
        <f t="shared" si="60"/>
        <v>106.5</v>
      </c>
      <c r="Q293" s="3">
        <f t="shared" si="61"/>
        <v>15708.75</v>
      </c>
      <c r="R293" s="3">
        <f t="shared" si="62"/>
        <v>19986.25</v>
      </c>
      <c r="S293" s="3">
        <f t="shared" si="63"/>
        <v>15708.75</v>
      </c>
      <c r="T293" s="3">
        <v>378.685388147784</v>
      </c>
      <c r="U293" s="3">
        <f t="shared" si="64"/>
        <v>378.685388147784</v>
      </c>
      <c r="V293" s="4">
        <f t="shared" si="65"/>
        <v>47525.0162125469</v>
      </c>
      <c r="W293" s="6">
        <f>Q293/(constants!$B$1*constants!$B$2*(110/250)*AVERAGE(0.8,1)*1.5)</f>
        <v>2.40676430505357</v>
      </c>
      <c r="X293" s="7">
        <v>0.336337535148147</v>
      </c>
      <c r="Y293" s="3">
        <f t="shared" si="66"/>
        <v>344.259280945315</v>
      </c>
      <c r="Z293" s="5">
        <v>1.1</v>
      </c>
      <c r="AA293" s="5">
        <v>1</v>
      </c>
      <c r="AB293" s="3">
        <f t="shared" si="67"/>
        <v>378.685209039847</v>
      </c>
      <c r="AC293" t="str">
        <f t="shared" si="68"/>
        <v>https://wiki.52poke.com/wiki/龟足巨铠</v>
      </c>
      <c r="AD293" s="2">
        <f t="shared" si="69"/>
        <v>3.20796531832298e-8</v>
      </c>
      <c r="AE293" t="str">
        <f>IF(ISNUMBER(SEARCH(AE$1,$D293)),"T","")</f>
        <v/>
      </c>
      <c r="AF293" t="str">
        <f>IF(ISNUMBER(SEARCH(AF$1,$D293)),"T","")</f>
        <v/>
      </c>
      <c r="AG293" t="str">
        <f>IF(ISNUMBER(SEARCH(AG$1,$D293)),"T","")</f>
        <v>T</v>
      </c>
      <c r="AH293" t="str">
        <f>IF(ISNUMBER(SEARCH(AH$1,$D293)),"T","")</f>
        <v/>
      </c>
      <c r="AI293" t="str">
        <f>IF(ISNUMBER(SEARCH(AI$1,$D293)),"T","")</f>
        <v/>
      </c>
      <c r="AJ293" t="str">
        <f>IF(ISNUMBER(SEARCH(AJ$1,$D293)),"T","")</f>
        <v/>
      </c>
      <c r="AK293" t="str">
        <f>IF(ISNUMBER(SEARCH(AK$1,$D293)),"T","")</f>
        <v/>
      </c>
      <c r="AL293" t="str">
        <f>IF(ISNUMBER(SEARCH(AL$1,$D293)),"T","")</f>
        <v/>
      </c>
      <c r="AM293" t="str">
        <f>IF(ISNUMBER(SEARCH(AM$1,$D293)),"T","")</f>
        <v/>
      </c>
      <c r="AN293" t="str">
        <f>IF(ISNUMBER(SEARCH(AN$1,$D293)),"T","")</f>
        <v/>
      </c>
      <c r="AO293" t="str">
        <f>IF(ISNUMBER(SEARCH(AO$1,$D293)),"T","")</f>
        <v/>
      </c>
      <c r="AP293" t="str">
        <f>IF(ISNUMBER(SEARCH(AP$1,$D293)),"T","")</f>
        <v/>
      </c>
      <c r="AQ293" t="str">
        <f>IF(ISNUMBER(SEARCH(AQ$1,$D293)),"T","")</f>
        <v>T</v>
      </c>
      <c r="AR293" t="str">
        <f>IF(ISNUMBER(SEARCH(AR$1,$D293)),"T","")</f>
        <v/>
      </c>
      <c r="AS293" t="str">
        <f>IF(ISNUMBER(SEARCH(AS$1,$D293)),"T","")</f>
        <v/>
      </c>
      <c r="AT293" t="str">
        <f>IF(ISNUMBER(SEARCH(AT$1,$D293)),"T","")</f>
        <v/>
      </c>
      <c r="AU293" t="str">
        <f>IF(ISNUMBER(SEARCH(AU$1,$D293)),"T","")</f>
        <v/>
      </c>
      <c r="AV293" t="str">
        <f>IF(ISNUMBER(SEARCH(AV$1,$D293)),"T","")</f>
        <v/>
      </c>
    </row>
    <row r="294" spans="1:48">
      <c r="A294">
        <v>282</v>
      </c>
      <c r="B294" t="s">
        <v>788</v>
      </c>
      <c r="C294" t="s">
        <v>789</v>
      </c>
      <c r="D294" t="s">
        <v>380</v>
      </c>
      <c r="E294">
        <v>3</v>
      </c>
      <c r="F294">
        <v>68</v>
      </c>
      <c r="G294">
        <v>65</v>
      </c>
      <c r="H294">
        <v>65</v>
      </c>
      <c r="I294">
        <v>125</v>
      </c>
      <c r="J294">
        <v>115</v>
      </c>
      <c r="K294">
        <v>80</v>
      </c>
      <c r="L294">
        <f t="shared" si="56"/>
        <v>125</v>
      </c>
      <c r="M294">
        <f t="shared" si="57"/>
        <v>65</v>
      </c>
      <c r="N294" s="3">
        <f t="shared" si="58"/>
        <v>143.5</v>
      </c>
      <c r="O294" s="3">
        <f t="shared" si="59"/>
        <v>145.5</v>
      </c>
      <c r="P294" s="3">
        <f t="shared" si="60"/>
        <v>85.5</v>
      </c>
      <c r="Q294" s="3">
        <f t="shared" si="61"/>
        <v>12269.25</v>
      </c>
      <c r="R294" s="3">
        <f t="shared" si="62"/>
        <v>12269.25</v>
      </c>
      <c r="S294" s="3">
        <f t="shared" si="63"/>
        <v>19444.25</v>
      </c>
      <c r="T294" s="3">
        <v>378.410363719314</v>
      </c>
      <c r="U294" s="3">
        <f t="shared" si="64"/>
        <v>378.410363719314</v>
      </c>
      <c r="V294" s="4">
        <f t="shared" si="65"/>
        <v>55058.7079211602</v>
      </c>
      <c r="W294" s="6">
        <f>Q294/(constants!$B$1*constants!$B$2*(110/250)*AVERAGE(0.8,1)*1.5)</f>
        <v>1.87979266012754</v>
      </c>
      <c r="X294" s="7">
        <v>0.484532247928614</v>
      </c>
      <c r="Y294" s="3">
        <f t="shared" si="66"/>
        <v>344.00927412217</v>
      </c>
      <c r="Z294" s="5">
        <v>1.1</v>
      </c>
      <c r="AA294" s="5">
        <v>1</v>
      </c>
      <c r="AB294" s="3">
        <f t="shared" si="67"/>
        <v>378.410201534387</v>
      </c>
      <c r="AC294" t="str">
        <f t="shared" si="68"/>
        <v>https://wiki.52poke.com/wiki/沙奈朵</v>
      </c>
      <c r="AD294" s="2">
        <f t="shared" si="69"/>
        <v>2.63039504098465e-8</v>
      </c>
      <c r="AE294" t="str">
        <f>IF(ISNUMBER(SEARCH(AE$1,$D294)),"T","")</f>
        <v/>
      </c>
      <c r="AF294" t="str">
        <f>IF(ISNUMBER(SEARCH(AF$1,$D294)),"T","")</f>
        <v/>
      </c>
      <c r="AG294" t="str">
        <f>IF(ISNUMBER(SEARCH(AG$1,$D294)),"T","")</f>
        <v/>
      </c>
      <c r="AH294" t="str">
        <f>IF(ISNUMBER(SEARCH(AH$1,$D294)),"T","")</f>
        <v/>
      </c>
      <c r="AI294" t="str">
        <f>IF(ISNUMBER(SEARCH(AI$1,$D294)),"T","")</f>
        <v/>
      </c>
      <c r="AJ294" t="str">
        <f>IF(ISNUMBER(SEARCH(AJ$1,$D294)),"T","")</f>
        <v/>
      </c>
      <c r="AK294" t="str">
        <f>IF(ISNUMBER(SEARCH(AK$1,$D294)),"T","")</f>
        <v/>
      </c>
      <c r="AL294" t="str">
        <f>IF(ISNUMBER(SEARCH(AL$1,$D294)),"T","")</f>
        <v/>
      </c>
      <c r="AM294" t="str">
        <f>IF(ISNUMBER(SEARCH(AM$1,$D294)),"T","")</f>
        <v/>
      </c>
      <c r="AN294" t="str">
        <f>IF(ISNUMBER(SEARCH(AN$1,$D294)),"T","")</f>
        <v/>
      </c>
      <c r="AO294" t="str">
        <f>IF(ISNUMBER(SEARCH(AO$1,$D294)),"T","")</f>
        <v>T</v>
      </c>
      <c r="AP294" t="str">
        <f>IF(ISNUMBER(SEARCH(AP$1,$D294)),"T","")</f>
        <v/>
      </c>
      <c r="AQ294" t="str">
        <f>IF(ISNUMBER(SEARCH(AQ$1,$D294)),"T","")</f>
        <v/>
      </c>
      <c r="AR294" t="str">
        <f>IF(ISNUMBER(SEARCH(AR$1,$D294)),"T","")</f>
        <v/>
      </c>
      <c r="AS294" t="str">
        <f>IF(ISNUMBER(SEARCH(AS$1,$D294)),"T","")</f>
        <v/>
      </c>
      <c r="AT294" t="str">
        <f>IF(ISNUMBER(SEARCH(AT$1,$D294)),"T","")</f>
        <v/>
      </c>
      <c r="AU294" t="str">
        <f>IF(ISNUMBER(SEARCH(AU$1,$D294)),"T","")</f>
        <v/>
      </c>
      <c r="AV294" t="str">
        <f>IF(ISNUMBER(SEARCH(AV$1,$D294)),"T","")</f>
        <v>T</v>
      </c>
    </row>
    <row r="295" spans="1:48">
      <c r="A295">
        <v>941</v>
      </c>
      <c r="B295" t="s">
        <v>790</v>
      </c>
      <c r="C295" t="s">
        <v>791</v>
      </c>
      <c r="D295" t="s">
        <v>330</v>
      </c>
      <c r="E295">
        <v>9</v>
      </c>
      <c r="F295">
        <v>70</v>
      </c>
      <c r="G295">
        <v>70</v>
      </c>
      <c r="H295">
        <v>60</v>
      </c>
      <c r="I295">
        <v>105</v>
      </c>
      <c r="J295">
        <v>60</v>
      </c>
      <c r="K295">
        <v>125</v>
      </c>
      <c r="L295">
        <f t="shared" si="56"/>
        <v>105</v>
      </c>
      <c r="M295">
        <f t="shared" si="57"/>
        <v>60</v>
      </c>
      <c r="N295" s="3">
        <f t="shared" si="58"/>
        <v>145.5</v>
      </c>
      <c r="O295" s="3">
        <f t="shared" si="59"/>
        <v>125.5</v>
      </c>
      <c r="P295" s="3">
        <f t="shared" si="60"/>
        <v>80.5</v>
      </c>
      <c r="Q295" s="3">
        <f t="shared" si="61"/>
        <v>11712.75</v>
      </c>
      <c r="R295" s="3">
        <f t="shared" si="62"/>
        <v>11712.75</v>
      </c>
      <c r="S295" s="3">
        <f t="shared" si="63"/>
        <v>11712.75</v>
      </c>
      <c r="T295" s="3">
        <v>377.907002401354</v>
      </c>
      <c r="U295" s="3">
        <f t="shared" si="64"/>
        <v>377.907002401354</v>
      </c>
      <c r="V295" s="4">
        <f t="shared" si="65"/>
        <v>47427.3288013699</v>
      </c>
      <c r="W295" s="6">
        <f>Q295/(constants!$B$1*constants!$B$2*(110/250)*AVERAGE(0.8,1)*1.5)</f>
        <v>1.79453034862839</v>
      </c>
      <c r="X295" s="7">
        <v>0.942933388097338</v>
      </c>
      <c r="Y295" s="3">
        <f t="shared" si="66"/>
        <v>343.551698959078</v>
      </c>
      <c r="Z295" s="5">
        <v>1.1</v>
      </c>
      <c r="AA295" s="5">
        <v>1</v>
      </c>
      <c r="AB295" s="3">
        <f t="shared" si="67"/>
        <v>377.906868854986</v>
      </c>
      <c r="AC295" t="str">
        <f t="shared" si="68"/>
        <v>https://wiki.52poke.com/wiki/大电海燕</v>
      </c>
      <c r="AD295" s="2">
        <f t="shared" si="69"/>
        <v>1.78346323238233e-8</v>
      </c>
      <c r="AE295" t="str">
        <f>IF(ISNUMBER(SEARCH(AE$1,$D295)),"T","")</f>
        <v/>
      </c>
      <c r="AF295" t="str">
        <f>IF(ISNUMBER(SEARCH(AF$1,$D295)),"T","")</f>
        <v/>
      </c>
      <c r="AG295" t="str">
        <f>IF(ISNUMBER(SEARCH(AG$1,$D295)),"T","")</f>
        <v/>
      </c>
      <c r="AH295" t="str">
        <f>IF(ISNUMBER(SEARCH(AH$1,$D295)),"T","")</f>
        <v/>
      </c>
      <c r="AI295" t="str">
        <f>IF(ISNUMBER(SEARCH(AI$1,$D295)),"T","")</f>
        <v>T</v>
      </c>
      <c r="AJ295" t="str">
        <f>IF(ISNUMBER(SEARCH(AJ$1,$D295)),"T","")</f>
        <v/>
      </c>
      <c r="AK295" t="str">
        <f>IF(ISNUMBER(SEARCH(AK$1,$D295)),"T","")</f>
        <v/>
      </c>
      <c r="AL295" t="str">
        <f>IF(ISNUMBER(SEARCH(AL$1,$D295)),"T","")</f>
        <v/>
      </c>
      <c r="AM295" t="str">
        <f>IF(ISNUMBER(SEARCH(AM$1,$D295)),"T","")</f>
        <v/>
      </c>
      <c r="AN295" t="str">
        <f>IF(ISNUMBER(SEARCH(AN$1,$D295)),"T","")</f>
        <v>T</v>
      </c>
      <c r="AO295" t="str">
        <f>IF(ISNUMBER(SEARCH(AO$1,$D295)),"T","")</f>
        <v/>
      </c>
      <c r="AP295" t="str">
        <f>IF(ISNUMBER(SEARCH(AP$1,$D295)),"T","")</f>
        <v/>
      </c>
      <c r="AQ295" t="str">
        <f>IF(ISNUMBER(SEARCH(AQ$1,$D295)),"T","")</f>
        <v/>
      </c>
      <c r="AR295" t="str">
        <f>IF(ISNUMBER(SEARCH(AR$1,$D295)),"T","")</f>
        <v/>
      </c>
      <c r="AS295" t="str">
        <f>IF(ISNUMBER(SEARCH(AS$1,$D295)),"T","")</f>
        <v/>
      </c>
      <c r="AT295" t="str">
        <f>IF(ISNUMBER(SEARCH(AT$1,$D295)),"T","")</f>
        <v/>
      </c>
      <c r="AU295" t="str">
        <f>IF(ISNUMBER(SEARCH(AU$1,$D295)),"T","")</f>
        <v/>
      </c>
      <c r="AV295" t="str">
        <f>IF(ISNUMBER(SEARCH(AV$1,$D295)),"T","")</f>
        <v/>
      </c>
    </row>
    <row r="296" spans="1:48">
      <c r="A296">
        <v>673</v>
      </c>
      <c r="B296" t="s">
        <v>792</v>
      </c>
      <c r="C296" t="s">
        <v>793</v>
      </c>
      <c r="D296" t="s">
        <v>227</v>
      </c>
      <c r="E296">
        <v>6</v>
      </c>
      <c r="F296">
        <v>123</v>
      </c>
      <c r="G296">
        <v>100</v>
      </c>
      <c r="H296">
        <v>62</v>
      </c>
      <c r="I296">
        <v>97</v>
      </c>
      <c r="J296">
        <v>81</v>
      </c>
      <c r="K296">
        <v>68</v>
      </c>
      <c r="L296">
        <f t="shared" si="56"/>
        <v>100</v>
      </c>
      <c r="M296">
        <f t="shared" si="57"/>
        <v>62</v>
      </c>
      <c r="N296" s="3">
        <f t="shared" si="58"/>
        <v>198.5</v>
      </c>
      <c r="O296" s="3">
        <f t="shared" si="59"/>
        <v>120.5</v>
      </c>
      <c r="P296" s="3">
        <f t="shared" si="60"/>
        <v>82.5</v>
      </c>
      <c r="Q296" s="3">
        <f t="shared" si="61"/>
        <v>16376.25</v>
      </c>
      <c r="R296" s="3">
        <f t="shared" si="62"/>
        <v>16376.25</v>
      </c>
      <c r="S296" s="3">
        <f t="shared" si="63"/>
        <v>20147.75</v>
      </c>
      <c r="T296" s="3">
        <v>377.35702515032</v>
      </c>
      <c r="U296" s="3">
        <f t="shared" si="64"/>
        <v>377.35702515032</v>
      </c>
      <c r="V296" s="4">
        <f t="shared" si="65"/>
        <v>45471.5215306136</v>
      </c>
      <c r="W296" s="6">
        <f>Q296/(constants!$B$1*constants!$B$2*(110/250)*AVERAGE(0.8,1)*1.5)</f>
        <v>2.50903311534231</v>
      </c>
      <c r="X296" s="7">
        <v>0.337868777307063</v>
      </c>
      <c r="Y296" s="3">
        <f t="shared" si="66"/>
        <v>343.051678064249</v>
      </c>
      <c r="Z296" s="5">
        <v>1.1</v>
      </c>
      <c r="AA296" s="5">
        <v>1</v>
      </c>
      <c r="AB296" s="3">
        <f t="shared" si="67"/>
        <v>377.356845870674</v>
      </c>
      <c r="AC296" t="str">
        <f t="shared" si="68"/>
        <v>https://wiki.52poke.com/wiki/坐骑山羊</v>
      </c>
      <c r="AD296" s="2">
        <f t="shared" si="69"/>
        <v>3.21411913800214e-8</v>
      </c>
      <c r="AE296" t="str">
        <f>IF(ISNUMBER(SEARCH(AE$1,$D296)),"T","")</f>
        <v/>
      </c>
      <c r="AF296" t="str">
        <f>IF(ISNUMBER(SEARCH(AF$1,$D296)),"T","")</f>
        <v/>
      </c>
      <c r="AG296" t="str">
        <f>IF(ISNUMBER(SEARCH(AG$1,$D296)),"T","")</f>
        <v/>
      </c>
      <c r="AH296" t="str">
        <f>IF(ISNUMBER(SEARCH(AH$1,$D296)),"T","")</f>
        <v>T</v>
      </c>
      <c r="AI296" t="str">
        <f>IF(ISNUMBER(SEARCH(AI$1,$D296)),"T","")</f>
        <v/>
      </c>
      <c r="AJ296" t="str">
        <f>IF(ISNUMBER(SEARCH(AJ$1,$D296)),"T","")</f>
        <v/>
      </c>
      <c r="AK296" t="str">
        <f>IF(ISNUMBER(SEARCH(AK$1,$D296)),"T","")</f>
        <v/>
      </c>
      <c r="AL296" t="str">
        <f>IF(ISNUMBER(SEARCH(AL$1,$D296)),"T","")</f>
        <v/>
      </c>
      <c r="AM296" t="str">
        <f>IF(ISNUMBER(SEARCH(AM$1,$D296)),"T","")</f>
        <v/>
      </c>
      <c r="AN296" t="str">
        <f>IF(ISNUMBER(SEARCH(AN$1,$D296)),"T","")</f>
        <v/>
      </c>
      <c r="AO296" t="str">
        <f>IF(ISNUMBER(SEARCH(AO$1,$D296)),"T","")</f>
        <v/>
      </c>
      <c r="AP296" t="str">
        <f>IF(ISNUMBER(SEARCH(AP$1,$D296)),"T","")</f>
        <v/>
      </c>
      <c r="AQ296" t="str">
        <f>IF(ISNUMBER(SEARCH(AQ$1,$D296)),"T","")</f>
        <v/>
      </c>
      <c r="AR296" t="str">
        <f>IF(ISNUMBER(SEARCH(AR$1,$D296)),"T","")</f>
        <v/>
      </c>
      <c r="AS296" t="str">
        <f>IF(ISNUMBER(SEARCH(AS$1,$D296)),"T","")</f>
        <v/>
      </c>
      <c r="AT296" t="str">
        <f>IF(ISNUMBER(SEARCH(AT$1,$D296)),"T","")</f>
        <v/>
      </c>
      <c r="AU296" t="str">
        <f>IF(ISNUMBER(SEARCH(AU$1,$D296)),"T","")</f>
        <v/>
      </c>
      <c r="AV296" t="str">
        <f>IF(ISNUMBER(SEARCH(AV$1,$D296)),"T","")</f>
        <v/>
      </c>
    </row>
    <row r="297" spans="1:48">
      <c r="A297">
        <v>866</v>
      </c>
      <c r="B297" t="s">
        <v>794</v>
      </c>
      <c r="C297" t="s">
        <v>795</v>
      </c>
      <c r="D297" t="s">
        <v>796</v>
      </c>
      <c r="E297">
        <v>8</v>
      </c>
      <c r="F297">
        <v>80</v>
      </c>
      <c r="G297">
        <v>85</v>
      </c>
      <c r="H297">
        <v>75</v>
      </c>
      <c r="I297">
        <v>110</v>
      </c>
      <c r="J297">
        <v>100</v>
      </c>
      <c r="K297">
        <v>70</v>
      </c>
      <c r="L297">
        <f t="shared" si="56"/>
        <v>110</v>
      </c>
      <c r="M297">
        <f t="shared" si="57"/>
        <v>75</v>
      </c>
      <c r="N297" s="3">
        <f t="shared" si="58"/>
        <v>155.5</v>
      </c>
      <c r="O297" s="3">
        <f t="shared" si="59"/>
        <v>130.5</v>
      </c>
      <c r="P297" s="3">
        <f t="shared" si="60"/>
        <v>95.5</v>
      </c>
      <c r="Q297" s="3">
        <f t="shared" si="61"/>
        <v>14850.25</v>
      </c>
      <c r="R297" s="3">
        <f t="shared" si="62"/>
        <v>14850.25</v>
      </c>
      <c r="S297" s="3">
        <f t="shared" si="63"/>
        <v>18737.75</v>
      </c>
      <c r="T297" s="3">
        <v>376.496730167976</v>
      </c>
      <c r="U297" s="3">
        <f t="shared" si="64"/>
        <v>376.496730167976</v>
      </c>
      <c r="V297" s="4">
        <f t="shared" si="65"/>
        <v>49132.8232869209</v>
      </c>
      <c r="W297" s="6">
        <f>Q297/(constants!$B$1*constants!$B$2*(110/250)*AVERAGE(0.8,1)*1.5)</f>
        <v>2.27523205991067</v>
      </c>
      <c r="X297" s="7">
        <v>0.347523454562906</v>
      </c>
      <c r="Y297" s="3">
        <f t="shared" si="66"/>
        <v>342.269594638802</v>
      </c>
      <c r="Z297" s="5">
        <v>1.1</v>
      </c>
      <c r="AA297" s="5">
        <v>1</v>
      </c>
      <c r="AB297" s="3">
        <f t="shared" si="67"/>
        <v>376.496554102682</v>
      </c>
      <c r="AC297" t="str">
        <f t="shared" si="68"/>
        <v>https://wiki.52poke.com/wiki/踏冰人偶</v>
      </c>
      <c r="AD297" s="2">
        <f t="shared" si="69"/>
        <v>3.09989877910828e-8</v>
      </c>
      <c r="AE297" t="str">
        <f>IF(ISNUMBER(SEARCH(AE$1,$D297)),"T","")</f>
        <v/>
      </c>
      <c r="AF297" t="str">
        <f>IF(ISNUMBER(SEARCH(AF$1,$D297)),"T","")</f>
        <v/>
      </c>
      <c r="AG297" t="str">
        <f>IF(ISNUMBER(SEARCH(AG$1,$D297)),"T","")</f>
        <v/>
      </c>
      <c r="AH297" t="str">
        <f>IF(ISNUMBER(SEARCH(AH$1,$D297)),"T","")</f>
        <v/>
      </c>
      <c r="AI297" t="str">
        <f>IF(ISNUMBER(SEARCH(AI$1,$D297)),"T","")</f>
        <v/>
      </c>
      <c r="AJ297" t="str">
        <f>IF(ISNUMBER(SEARCH(AJ$1,$D297)),"T","")</f>
        <v>T</v>
      </c>
      <c r="AK297" t="str">
        <f>IF(ISNUMBER(SEARCH(AK$1,$D297)),"T","")</f>
        <v/>
      </c>
      <c r="AL297" t="str">
        <f>IF(ISNUMBER(SEARCH(AL$1,$D297)),"T","")</f>
        <v/>
      </c>
      <c r="AM297" t="str">
        <f>IF(ISNUMBER(SEARCH(AM$1,$D297)),"T","")</f>
        <v/>
      </c>
      <c r="AN297" t="str">
        <f>IF(ISNUMBER(SEARCH(AN$1,$D297)),"T","")</f>
        <v/>
      </c>
      <c r="AO297" t="str">
        <f>IF(ISNUMBER(SEARCH(AO$1,$D297)),"T","")</f>
        <v>T</v>
      </c>
      <c r="AP297" t="str">
        <f>IF(ISNUMBER(SEARCH(AP$1,$D297)),"T","")</f>
        <v/>
      </c>
      <c r="AQ297" t="str">
        <f>IF(ISNUMBER(SEARCH(AQ$1,$D297)),"T","")</f>
        <v/>
      </c>
      <c r="AR297" t="str">
        <f>IF(ISNUMBER(SEARCH(AR$1,$D297)),"T","")</f>
        <v/>
      </c>
      <c r="AS297" t="str">
        <f>IF(ISNUMBER(SEARCH(AS$1,$D297)),"T","")</f>
        <v/>
      </c>
      <c r="AT297" t="str">
        <f>IF(ISNUMBER(SEARCH(AT$1,$D297)),"T","")</f>
        <v/>
      </c>
      <c r="AU297" t="str">
        <f>IF(ISNUMBER(SEARCH(AU$1,$D297)),"T","")</f>
        <v/>
      </c>
      <c r="AV297" t="str">
        <f>IF(ISNUMBER(SEARCH(AV$1,$D297)),"T","")</f>
        <v/>
      </c>
    </row>
    <row r="298" spans="1:48">
      <c r="A298">
        <v>475</v>
      </c>
      <c r="B298" t="s">
        <v>797</v>
      </c>
      <c r="C298" t="s">
        <v>798</v>
      </c>
      <c r="D298" t="s">
        <v>799</v>
      </c>
      <c r="E298">
        <v>4</v>
      </c>
      <c r="F298">
        <v>68</v>
      </c>
      <c r="G298">
        <v>125</v>
      </c>
      <c r="H298">
        <v>65</v>
      </c>
      <c r="I298">
        <v>65</v>
      </c>
      <c r="J298">
        <v>115</v>
      </c>
      <c r="K298">
        <v>80</v>
      </c>
      <c r="L298">
        <f t="shared" si="56"/>
        <v>125</v>
      </c>
      <c r="M298">
        <f t="shared" si="57"/>
        <v>65</v>
      </c>
      <c r="N298" s="3">
        <f t="shared" si="58"/>
        <v>143.5</v>
      </c>
      <c r="O298" s="3">
        <f t="shared" si="59"/>
        <v>145.5</v>
      </c>
      <c r="P298" s="3">
        <f t="shared" si="60"/>
        <v>85.5</v>
      </c>
      <c r="Q298" s="3">
        <f t="shared" si="61"/>
        <v>12269.25</v>
      </c>
      <c r="R298" s="3">
        <f t="shared" si="62"/>
        <v>12269.25</v>
      </c>
      <c r="S298" s="3">
        <f t="shared" si="63"/>
        <v>19444.25</v>
      </c>
      <c r="T298" s="3">
        <v>376.272456488841</v>
      </c>
      <c r="U298" s="3">
        <f t="shared" si="64"/>
        <v>376.272456488841</v>
      </c>
      <c r="V298" s="4">
        <f t="shared" si="65"/>
        <v>54747.6424191264</v>
      </c>
      <c r="W298" s="6">
        <f>Q298/(constants!$B$1*constants!$B$2*(110/250)*AVERAGE(0.8,1)*1.5)</f>
        <v>1.87979266012754</v>
      </c>
      <c r="X298" s="7">
        <v>0.471174502033752</v>
      </c>
      <c r="Y298" s="3">
        <f t="shared" si="66"/>
        <v>342.065722094468</v>
      </c>
      <c r="Z298" s="5">
        <v>1.1</v>
      </c>
      <c r="AA298" s="5">
        <v>1</v>
      </c>
      <c r="AB298" s="3">
        <f t="shared" si="67"/>
        <v>376.272294303915</v>
      </c>
      <c r="AC298" t="str">
        <f t="shared" si="68"/>
        <v>https://wiki.52poke.com/wiki/艾路雷朵</v>
      </c>
      <c r="AD298" s="2">
        <f t="shared" si="69"/>
        <v>2.63039502992167e-8</v>
      </c>
      <c r="AE298" t="str">
        <f>IF(ISNUMBER(SEARCH(AE$1,$D298)),"T","")</f>
        <v/>
      </c>
      <c r="AF298" t="str">
        <f>IF(ISNUMBER(SEARCH(AF$1,$D298)),"T","")</f>
        <v/>
      </c>
      <c r="AG298" t="str">
        <f>IF(ISNUMBER(SEARCH(AG$1,$D298)),"T","")</f>
        <v/>
      </c>
      <c r="AH298" t="str">
        <f>IF(ISNUMBER(SEARCH(AH$1,$D298)),"T","")</f>
        <v/>
      </c>
      <c r="AI298" t="str">
        <f>IF(ISNUMBER(SEARCH(AI$1,$D298)),"T","")</f>
        <v/>
      </c>
      <c r="AJ298" t="str">
        <f>IF(ISNUMBER(SEARCH(AJ$1,$D298)),"T","")</f>
        <v/>
      </c>
      <c r="AK298" t="str">
        <f>IF(ISNUMBER(SEARCH(AK$1,$D298)),"T","")</f>
        <v>T</v>
      </c>
      <c r="AL298" t="str">
        <f>IF(ISNUMBER(SEARCH(AL$1,$D298)),"T","")</f>
        <v/>
      </c>
      <c r="AM298" t="str">
        <f>IF(ISNUMBER(SEARCH(AM$1,$D298)),"T","")</f>
        <v/>
      </c>
      <c r="AN298" t="str">
        <f>IF(ISNUMBER(SEARCH(AN$1,$D298)),"T","")</f>
        <v/>
      </c>
      <c r="AO298" t="str">
        <f>IF(ISNUMBER(SEARCH(AO$1,$D298)),"T","")</f>
        <v>T</v>
      </c>
      <c r="AP298" t="str">
        <f>IF(ISNUMBER(SEARCH(AP$1,$D298)),"T","")</f>
        <v/>
      </c>
      <c r="AQ298" t="str">
        <f>IF(ISNUMBER(SEARCH(AQ$1,$D298)),"T","")</f>
        <v/>
      </c>
      <c r="AR298" t="str">
        <f>IF(ISNUMBER(SEARCH(AR$1,$D298)),"T","")</f>
        <v/>
      </c>
      <c r="AS298" t="str">
        <f>IF(ISNUMBER(SEARCH(AS$1,$D298)),"T","")</f>
        <v/>
      </c>
      <c r="AT298" t="str">
        <f>IF(ISNUMBER(SEARCH(AT$1,$D298)),"T","")</f>
        <v/>
      </c>
      <c r="AU298" t="str">
        <f>IF(ISNUMBER(SEARCH(AU$1,$D298)),"T","")</f>
        <v/>
      </c>
      <c r="AV298" t="str">
        <f>IF(ISNUMBER(SEARCH(AV$1,$D298)),"T","")</f>
        <v/>
      </c>
    </row>
    <row r="299" spans="1:48">
      <c r="A299">
        <v>652</v>
      </c>
      <c r="B299" t="s">
        <v>800</v>
      </c>
      <c r="C299" t="s">
        <v>801</v>
      </c>
      <c r="D299" t="s">
        <v>704</v>
      </c>
      <c r="E299">
        <v>6</v>
      </c>
      <c r="F299">
        <v>88</v>
      </c>
      <c r="G299">
        <v>107</v>
      </c>
      <c r="H299">
        <v>122</v>
      </c>
      <c r="I299">
        <v>74</v>
      </c>
      <c r="J299">
        <v>75</v>
      </c>
      <c r="K299">
        <v>64</v>
      </c>
      <c r="L299">
        <f t="shared" si="56"/>
        <v>107</v>
      </c>
      <c r="M299">
        <f t="shared" si="57"/>
        <v>75</v>
      </c>
      <c r="N299" s="3">
        <f t="shared" si="58"/>
        <v>163.5</v>
      </c>
      <c r="O299" s="3">
        <f t="shared" si="59"/>
        <v>127.5</v>
      </c>
      <c r="P299" s="3">
        <f t="shared" si="60"/>
        <v>95.5</v>
      </c>
      <c r="Q299" s="3">
        <f t="shared" si="61"/>
        <v>15614.25</v>
      </c>
      <c r="R299" s="3">
        <f t="shared" si="62"/>
        <v>23298.75</v>
      </c>
      <c r="S299" s="3">
        <f t="shared" si="63"/>
        <v>15614.25</v>
      </c>
      <c r="T299" s="3">
        <v>375.785083606654</v>
      </c>
      <c r="U299" s="3">
        <f t="shared" si="64"/>
        <v>375.785083606654</v>
      </c>
      <c r="V299" s="4">
        <f t="shared" si="65"/>
        <v>47912.5981598484</v>
      </c>
      <c r="W299" s="6">
        <f>Q299/(constants!$B$1*constants!$B$2*(110/250)*AVERAGE(0.8,1)*1.5)</f>
        <v>2.3922857993273</v>
      </c>
      <c r="X299" s="7">
        <v>0.28710744658391</v>
      </c>
      <c r="Y299" s="3">
        <f t="shared" si="66"/>
        <v>341.622638853679</v>
      </c>
      <c r="Z299" s="5">
        <v>1.1</v>
      </c>
      <c r="AA299" s="5">
        <v>1</v>
      </c>
      <c r="AB299" s="3">
        <f t="shared" si="67"/>
        <v>375.784902739047</v>
      </c>
      <c r="AC299" t="str">
        <f t="shared" si="68"/>
        <v>https://wiki.52poke.com/wiki/布里卡隆</v>
      </c>
      <c r="AD299" s="2">
        <f t="shared" si="69"/>
        <v>3.27130913492484e-8</v>
      </c>
      <c r="AE299" t="str">
        <f>IF(ISNUMBER(SEARCH(AE$1,$D299)),"T","")</f>
        <v/>
      </c>
      <c r="AF299" t="str">
        <f>IF(ISNUMBER(SEARCH(AF$1,$D299)),"T","")</f>
        <v/>
      </c>
      <c r="AG299" t="str">
        <f>IF(ISNUMBER(SEARCH(AG$1,$D299)),"T","")</f>
        <v/>
      </c>
      <c r="AH299" t="str">
        <f>IF(ISNUMBER(SEARCH(AH$1,$D299)),"T","")</f>
        <v>T</v>
      </c>
      <c r="AI299" t="str">
        <f>IF(ISNUMBER(SEARCH(AI$1,$D299)),"T","")</f>
        <v/>
      </c>
      <c r="AJ299" t="str">
        <f>IF(ISNUMBER(SEARCH(AJ$1,$D299)),"T","")</f>
        <v/>
      </c>
      <c r="AK299" t="str">
        <f>IF(ISNUMBER(SEARCH(AK$1,$D299)),"T","")</f>
        <v>T</v>
      </c>
      <c r="AL299" t="str">
        <f>IF(ISNUMBER(SEARCH(AL$1,$D299)),"T","")</f>
        <v/>
      </c>
      <c r="AM299" t="str">
        <f>IF(ISNUMBER(SEARCH(AM$1,$D299)),"T","")</f>
        <v/>
      </c>
      <c r="AN299" t="str">
        <f>IF(ISNUMBER(SEARCH(AN$1,$D299)),"T","")</f>
        <v/>
      </c>
      <c r="AO299" t="str">
        <f>IF(ISNUMBER(SEARCH(AO$1,$D299)),"T","")</f>
        <v/>
      </c>
      <c r="AP299" t="str">
        <f>IF(ISNUMBER(SEARCH(AP$1,$D299)),"T","")</f>
        <v/>
      </c>
      <c r="AQ299" t="str">
        <f>IF(ISNUMBER(SEARCH(AQ$1,$D299)),"T","")</f>
        <v/>
      </c>
      <c r="AR299" t="str">
        <f>IF(ISNUMBER(SEARCH(AR$1,$D299)),"T","")</f>
        <v/>
      </c>
      <c r="AS299" t="str">
        <f>IF(ISNUMBER(SEARCH(AS$1,$D299)),"T","")</f>
        <v/>
      </c>
      <c r="AT299" t="str">
        <f>IF(ISNUMBER(SEARCH(AT$1,$D299)),"T","")</f>
        <v/>
      </c>
      <c r="AU299" t="str">
        <f>IF(ISNUMBER(SEARCH(AU$1,$D299)),"T","")</f>
        <v/>
      </c>
      <c r="AV299" t="str">
        <f>IF(ISNUMBER(SEARCH(AV$1,$D299)),"T","")</f>
        <v/>
      </c>
    </row>
    <row r="300" spans="1:48">
      <c r="A300">
        <v>523</v>
      </c>
      <c r="B300" t="s">
        <v>802</v>
      </c>
      <c r="C300" t="s">
        <v>803</v>
      </c>
      <c r="D300" t="s">
        <v>169</v>
      </c>
      <c r="E300">
        <v>5</v>
      </c>
      <c r="F300">
        <v>75</v>
      </c>
      <c r="G300">
        <v>100</v>
      </c>
      <c r="H300">
        <v>63</v>
      </c>
      <c r="I300">
        <v>80</v>
      </c>
      <c r="J300">
        <v>63</v>
      </c>
      <c r="K300">
        <v>116</v>
      </c>
      <c r="L300">
        <f t="shared" si="56"/>
        <v>100</v>
      </c>
      <c r="M300">
        <f t="shared" si="57"/>
        <v>63</v>
      </c>
      <c r="N300" s="3">
        <f t="shared" si="58"/>
        <v>150.5</v>
      </c>
      <c r="O300" s="3">
        <f t="shared" si="59"/>
        <v>120.5</v>
      </c>
      <c r="P300" s="3">
        <f t="shared" si="60"/>
        <v>83.5</v>
      </c>
      <c r="Q300" s="3">
        <f t="shared" si="61"/>
        <v>12566.75</v>
      </c>
      <c r="R300" s="3">
        <f t="shared" si="62"/>
        <v>12566.75</v>
      </c>
      <c r="S300" s="3">
        <f t="shared" si="63"/>
        <v>12566.75</v>
      </c>
      <c r="T300" s="3">
        <v>375.596939717066</v>
      </c>
      <c r="U300" s="3">
        <f t="shared" si="64"/>
        <v>375.596939717066</v>
      </c>
      <c r="V300" s="4">
        <f t="shared" si="65"/>
        <v>45259.4312359064</v>
      </c>
      <c r="W300" s="6">
        <f>Q300/(constants!$B$1*constants!$B$2*(110/250)*AVERAGE(0.8,1)*1.5)</f>
        <v>1.92537314111765</v>
      </c>
      <c r="X300" s="7">
        <v>0.908250413330268</v>
      </c>
      <c r="Y300" s="3">
        <f t="shared" si="66"/>
        <v>341.451638310974</v>
      </c>
      <c r="Z300" s="5">
        <v>1.1</v>
      </c>
      <c r="AA300" s="5">
        <v>1</v>
      </c>
      <c r="AB300" s="3">
        <f t="shared" si="67"/>
        <v>375.596802142072</v>
      </c>
      <c r="AC300" t="str">
        <f t="shared" si="68"/>
        <v>https://wiki.52poke.com/wiki/雷电斑马</v>
      </c>
      <c r="AD300" s="2">
        <f t="shared" si="69"/>
        <v>1.89268789974448e-8</v>
      </c>
      <c r="AE300" t="str">
        <f>IF(ISNUMBER(SEARCH(AE$1,$D300)),"T","")</f>
        <v/>
      </c>
      <c r="AF300" t="str">
        <f>IF(ISNUMBER(SEARCH(AF$1,$D300)),"T","")</f>
        <v/>
      </c>
      <c r="AG300" t="str">
        <f>IF(ISNUMBER(SEARCH(AG$1,$D300)),"T","")</f>
        <v/>
      </c>
      <c r="AH300" t="str">
        <f>IF(ISNUMBER(SEARCH(AH$1,$D300)),"T","")</f>
        <v/>
      </c>
      <c r="AI300" t="str">
        <f>IF(ISNUMBER(SEARCH(AI$1,$D300)),"T","")</f>
        <v>T</v>
      </c>
      <c r="AJ300" t="str">
        <f>IF(ISNUMBER(SEARCH(AJ$1,$D300)),"T","")</f>
        <v/>
      </c>
      <c r="AK300" t="str">
        <f>IF(ISNUMBER(SEARCH(AK$1,$D300)),"T","")</f>
        <v/>
      </c>
      <c r="AL300" t="str">
        <f>IF(ISNUMBER(SEARCH(AL$1,$D300)),"T","")</f>
        <v/>
      </c>
      <c r="AM300" t="str">
        <f>IF(ISNUMBER(SEARCH(AM$1,$D300)),"T","")</f>
        <v/>
      </c>
      <c r="AN300" t="str">
        <f>IF(ISNUMBER(SEARCH(AN$1,$D300)),"T","")</f>
        <v/>
      </c>
      <c r="AO300" t="str">
        <f>IF(ISNUMBER(SEARCH(AO$1,$D300)),"T","")</f>
        <v/>
      </c>
      <c r="AP300" t="str">
        <f>IF(ISNUMBER(SEARCH(AP$1,$D300)),"T","")</f>
        <v/>
      </c>
      <c r="AQ300" t="str">
        <f>IF(ISNUMBER(SEARCH(AQ$1,$D300)),"T","")</f>
        <v/>
      </c>
      <c r="AR300" t="str">
        <f>IF(ISNUMBER(SEARCH(AR$1,$D300)),"T","")</f>
        <v/>
      </c>
      <c r="AS300" t="str">
        <f>IF(ISNUMBER(SEARCH(AS$1,$D300)),"T","")</f>
        <v/>
      </c>
      <c r="AT300" t="str">
        <f>IF(ISNUMBER(SEARCH(AT$1,$D300)),"T","")</f>
        <v/>
      </c>
      <c r="AU300" t="str">
        <f>IF(ISNUMBER(SEARCH(AU$1,$D300)),"T","")</f>
        <v/>
      </c>
      <c r="AV300" t="str">
        <f>IF(ISNUMBER(SEARCH(AV$1,$D300)),"T","")</f>
        <v/>
      </c>
    </row>
    <row r="301" spans="1:48">
      <c r="A301">
        <v>45</v>
      </c>
      <c r="B301" t="s">
        <v>804</v>
      </c>
      <c r="C301" t="s">
        <v>805</v>
      </c>
      <c r="D301" t="s">
        <v>695</v>
      </c>
      <c r="E301">
        <v>1</v>
      </c>
      <c r="F301">
        <v>75</v>
      </c>
      <c r="G301">
        <v>80</v>
      </c>
      <c r="H301">
        <v>85</v>
      </c>
      <c r="I301">
        <v>110</v>
      </c>
      <c r="J301">
        <v>90</v>
      </c>
      <c r="K301">
        <v>50</v>
      </c>
      <c r="L301">
        <f t="shared" si="56"/>
        <v>110</v>
      </c>
      <c r="M301">
        <f t="shared" si="57"/>
        <v>85</v>
      </c>
      <c r="N301" s="3">
        <f t="shared" si="58"/>
        <v>150.5</v>
      </c>
      <c r="O301" s="3">
        <f t="shared" si="59"/>
        <v>130.5</v>
      </c>
      <c r="P301" s="3">
        <f t="shared" si="60"/>
        <v>105.5</v>
      </c>
      <c r="Q301" s="3">
        <f t="shared" si="61"/>
        <v>15877.75</v>
      </c>
      <c r="R301" s="3">
        <f t="shared" si="62"/>
        <v>15877.75</v>
      </c>
      <c r="S301" s="3">
        <f t="shared" si="63"/>
        <v>16630.25</v>
      </c>
      <c r="T301" s="3">
        <v>375.498347297437</v>
      </c>
      <c r="U301" s="3">
        <f t="shared" si="64"/>
        <v>375.498347297437</v>
      </c>
      <c r="V301" s="4">
        <f t="shared" si="65"/>
        <v>49002.5343223155</v>
      </c>
      <c r="W301" s="6">
        <f>Q301/(constants!$B$1*constants!$B$2*(110/250)*AVERAGE(0.8,1)*1.5)</f>
        <v>2.43265708248997</v>
      </c>
      <c r="X301" s="7">
        <v>0.183143398527468</v>
      </c>
      <c r="Y301" s="3">
        <f t="shared" si="66"/>
        <v>341.361962772775</v>
      </c>
      <c r="Z301" s="5">
        <v>1.1</v>
      </c>
      <c r="AA301" s="5">
        <v>1</v>
      </c>
      <c r="AB301" s="3">
        <f t="shared" si="67"/>
        <v>375.498159050053</v>
      </c>
      <c r="AC301" t="str">
        <f t="shared" si="68"/>
        <v>https://wiki.52poke.com/wiki/霸王花</v>
      </c>
      <c r="AD301" s="2">
        <f t="shared" si="69"/>
        <v>3.54370775892078e-8</v>
      </c>
      <c r="AE301" t="str">
        <f>IF(ISNUMBER(SEARCH(AE$1,$D301)),"T","")</f>
        <v/>
      </c>
      <c r="AF301" t="str">
        <f>IF(ISNUMBER(SEARCH(AF$1,$D301)),"T","")</f>
        <v/>
      </c>
      <c r="AG301" t="str">
        <f>IF(ISNUMBER(SEARCH(AG$1,$D301)),"T","")</f>
        <v/>
      </c>
      <c r="AH301" t="str">
        <f>IF(ISNUMBER(SEARCH(AH$1,$D301)),"T","")</f>
        <v>T</v>
      </c>
      <c r="AI301" t="str">
        <f>IF(ISNUMBER(SEARCH(AI$1,$D301)),"T","")</f>
        <v/>
      </c>
      <c r="AJ301" t="str">
        <f>IF(ISNUMBER(SEARCH(AJ$1,$D301)),"T","")</f>
        <v/>
      </c>
      <c r="AK301" t="str">
        <f>IF(ISNUMBER(SEARCH(AK$1,$D301)),"T","")</f>
        <v/>
      </c>
      <c r="AL301" t="str">
        <f>IF(ISNUMBER(SEARCH(AL$1,$D301)),"T","")</f>
        <v>T</v>
      </c>
      <c r="AM301" t="str">
        <f>IF(ISNUMBER(SEARCH(AM$1,$D301)),"T","")</f>
        <v/>
      </c>
      <c r="AN301" t="str">
        <f>IF(ISNUMBER(SEARCH(AN$1,$D301)),"T","")</f>
        <v/>
      </c>
      <c r="AO301" t="str">
        <f>IF(ISNUMBER(SEARCH(AO$1,$D301)),"T","")</f>
        <v/>
      </c>
      <c r="AP301" t="str">
        <f>IF(ISNUMBER(SEARCH(AP$1,$D301)),"T","")</f>
        <v/>
      </c>
      <c r="AQ301" t="str">
        <f>IF(ISNUMBER(SEARCH(AQ$1,$D301)),"T","")</f>
        <v/>
      </c>
      <c r="AR301" t="str">
        <f>IF(ISNUMBER(SEARCH(AR$1,$D301)),"T","")</f>
        <v/>
      </c>
      <c r="AS301" t="str">
        <f>IF(ISNUMBER(SEARCH(AS$1,$D301)),"T","")</f>
        <v/>
      </c>
      <c r="AT301" t="str">
        <f>IF(ISNUMBER(SEARCH(AT$1,$D301)),"T","")</f>
        <v/>
      </c>
      <c r="AU301" t="str">
        <f>IF(ISNUMBER(SEARCH(AU$1,$D301)),"T","")</f>
        <v/>
      </c>
      <c r="AV301" t="str">
        <f>IF(ISNUMBER(SEARCH(AV$1,$D301)),"T","")</f>
        <v/>
      </c>
    </row>
    <row r="302" spans="1:48">
      <c r="A302">
        <v>586</v>
      </c>
      <c r="B302" t="s">
        <v>806</v>
      </c>
      <c r="C302" t="s">
        <v>807</v>
      </c>
      <c r="D302" t="s">
        <v>808</v>
      </c>
      <c r="E302">
        <v>5</v>
      </c>
      <c r="F302">
        <v>80</v>
      </c>
      <c r="G302">
        <v>100</v>
      </c>
      <c r="H302">
        <v>70</v>
      </c>
      <c r="I302">
        <v>60</v>
      </c>
      <c r="J302">
        <v>70</v>
      </c>
      <c r="K302">
        <v>95</v>
      </c>
      <c r="L302">
        <f t="shared" si="56"/>
        <v>100</v>
      </c>
      <c r="M302">
        <f t="shared" si="57"/>
        <v>70</v>
      </c>
      <c r="N302" s="3">
        <f t="shared" si="58"/>
        <v>155.5</v>
      </c>
      <c r="O302" s="3">
        <f t="shared" si="59"/>
        <v>120.5</v>
      </c>
      <c r="P302" s="3">
        <f t="shared" si="60"/>
        <v>90.5</v>
      </c>
      <c r="Q302" s="3">
        <f t="shared" si="61"/>
        <v>14072.75</v>
      </c>
      <c r="R302" s="3">
        <f t="shared" si="62"/>
        <v>14072.75</v>
      </c>
      <c r="S302" s="3">
        <f t="shared" si="63"/>
        <v>14072.75</v>
      </c>
      <c r="T302" s="3">
        <v>374.318803489036</v>
      </c>
      <c r="U302" s="3">
        <f t="shared" si="64"/>
        <v>374.318803489036</v>
      </c>
      <c r="V302" s="4">
        <f t="shared" si="65"/>
        <v>45105.4158204288</v>
      </c>
      <c r="W302" s="6">
        <f>Q302/(constants!$B$1*constants!$B$2*(110/250)*AVERAGE(0.8,1)*1.5)</f>
        <v>2.15610996253315</v>
      </c>
      <c r="X302" s="7">
        <v>0.667870795120929</v>
      </c>
      <c r="Y302" s="3">
        <f t="shared" si="66"/>
        <v>340.289681297316</v>
      </c>
      <c r="Z302" s="5">
        <v>1.1</v>
      </c>
      <c r="AA302" s="5">
        <v>1</v>
      </c>
      <c r="AB302" s="3">
        <f t="shared" si="67"/>
        <v>374.318649427048</v>
      </c>
      <c r="AC302" t="str">
        <f t="shared" si="68"/>
        <v>https://wiki.52poke.com/wiki/萌芽鹿</v>
      </c>
      <c r="AD302" s="2">
        <f t="shared" si="69"/>
        <v>2.37350961418079e-8</v>
      </c>
      <c r="AE302" t="str">
        <f>IF(ISNUMBER(SEARCH(AE$1,$D302)),"T","")</f>
        <v>T</v>
      </c>
      <c r="AF302" t="str">
        <f>IF(ISNUMBER(SEARCH(AF$1,$D302)),"T","")</f>
        <v/>
      </c>
      <c r="AG302" t="str">
        <f>IF(ISNUMBER(SEARCH(AG$1,$D302)),"T","")</f>
        <v/>
      </c>
      <c r="AH302" t="str">
        <f>IF(ISNUMBER(SEARCH(AH$1,$D302)),"T","")</f>
        <v>T</v>
      </c>
      <c r="AI302" t="str">
        <f>IF(ISNUMBER(SEARCH(AI$1,$D302)),"T","")</f>
        <v/>
      </c>
      <c r="AJ302" t="str">
        <f>IF(ISNUMBER(SEARCH(AJ$1,$D302)),"T","")</f>
        <v/>
      </c>
      <c r="AK302" t="str">
        <f>IF(ISNUMBER(SEARCH(AK$1,$D302)),"T","")</f>
        <v/>
      </c>
      <c r="AL302" t="str">
        <f>IF(ISNUMBER(SEARCH(AL$1,$D302)),"T","")</f>
        <v/>
      </c>
      <c r="AM302" t="str">
        <f>IF(ISNUMBER(SEARCH(AM$1,$D302)),"T","")</f>
        <v/>
      </c>
      <c r="AN302" t="str">
        <f>IF(ISNUMBER(SEARCH(AN$1,$D302)),"T","")</f>
        <v/>
      </c>
      <c r="AO302" t="str">
        <f>IF(ISNUMBER(SEARCH(AO$1,$D302)),"T","")</f>
        <v/>
      </c>
      <c r="AP302" t="str">
        <f>IF(ISNUMBER(SEARCH(AP$1,$D302)),"T","")</f>
        <v/>
      </c>
      <c r="AQ302" t="str">
        <f>IF(ISNUMBER(SEARCH(AQ$1,$D302)),"T","")</f>
        <v/>
      </c>
      <c r="AR302" t="str">
        <f>IF(ISNUMBER(SEARCH(AR$1,$D302)),"T","")</f>
        <v/>
      </c>
      <c r="AS302" t="str">
        <f>IF(ISNUMBER(SEARCH(AS$1,$D302)),"T","")</f>
        <v/>
      </c>
      <c r="AT302" t="str">
        <f>IF(ISNUMBER(SEARCH(AT$1,$D302)),"T","")</f>
        <v/>
      </c>
      <c r="AU302" t="str">
        <f>IF(ISNUMBER(SEARCH(AU$1,$D302)),"T","")</f>
        <v/>
      </c>
      <c r="AV302" t="str">
        <f>IF(ISNUMBER(SEARCH(AV$1,$D302)),"T","")</f>
        <v/>
      </c>
    </row>
    <row r="303" spans="1:48">
      <c r="A303">
        <v>430</v>
      </c>
      <c r="B303" t="s">
        <v>809</v>
      </c>
      <c r="C303" t="s">
        <v>810</v>
      </c>
      <c r="D303" t="s">
        <v>93</v>
      </c>
      <c r="E303">
        <v>4</v>
      </c>
      <c r="F303">
        <v>100</v>
      </c>
      <c r="G303">
        <v>125</v>
      </c>
      <c r="H303">
        <v>52</v>
      </c>
      <c r="I303">
        <v>105</v>
      </c>
      <c r="J303">
        <v>52</v>
      </c>
      <c r="K303">
        <v>71</v>
      </c>
      <c r="L303">
        <f t="shared" si="56"/>
        <v>125</v>
      </c>
      <c r="M303">
        <f t="shared" si="57"/>
        <v>52</v>
      </c>
      <c r="N303" s="3">
        <f t="shared" si="58"/>
        <v>175.5</v>
      </c>
      <c r="O303" s="3">
        <f t="shared" si="59"/>
        <v>145.5</v>
      </c>
      <c r="P303" s="3">
        <f t="shared" si="60"/>
        <v>72.5</v>
      </c>
      <c r="Q303" s="3">
        <f t="shared" si="61"/>
        <v>12723.75</v>
      </c>
      <c r="R303" s="3">
        <f t="shared" si="62"/>
        <v>12723.75</v>
      </c>
      <c r="S303" s="3">
        <f t="shared" si="63"/>
        <v>12723.75</v>
      </c>
      <c r="T303" s="3">
        <v>374.288670505857</v>
      </c>
      <c r="U303" s="3">
        <f t="shared" si="64"/>
        <v>374.288670505857</v>
      </c>
      <c r="V303" s="4">
        <f t="shared" si="65"/>
        <v>54459.0015586022</v>
      </c>
      <c r="W303" s="6">
        <f>Q303/(constants!$B$1*constants!$B$2*(110/250)*AVERAGE(0.8,1)*1.5)</f>
        <v>1.94942737814437</v>
      </c>
      <c r="X303" s="7">
        <v>0.389144957456881</v>
      </c>
      <c r="Y303" s="3">
        <f t="shared" si="66"/>
        <v>340.262274829982</v>
      </c>
      <c r="Z303" s="5">
        <v>1.1</v>
      </c>
      <c r="AA303" s="5">
        <v>1</v>
      </c>
      <c r="AB303" s="3">
        <f t="shared" si="67"/>
        <v>374.28850231298</v>
      </c>
      <c r="AC303" t="str">
        <f t="shared" si="68"/>
        <v>https://wiki.52poke.com/wiki/乌鸦头头</v>
      </c>
      <c r="AD303" s="2">
        <f t="shared" si="69"/>
        <v>2.82888439398962e-8</v>
      </c>
      <c r="AE303" t="str">
        <f>IF(ISNUMBER(SEARCH(AE$1,$D303)),"T","")</f>
        <v/>
      </c>
      <c r="AF303" t="str">
        <f>IF(ISNUMBER(SEARCH(AF$1,$D303)),"T","")</f>
        <v/>
      </c>
      <c r="AG303" t="str">
        <f>IF(ISNUMBER(SEARCH(AG$1,$D303)),"T","")</f>
        <v/>
      </c>
      <c r="AH303" t="str">
        <f>IF(ISNUMBER(SEARCH(AH$1,$D303)),"T","")</f>
        <v/>
      </c>
      <c r="AI303" t="str">
        <f>IF(ISNUMBER(SEARCH(AI$1,$D303)),"T","")</f>
        <v/>
      </c>
      <c r="AJ303" t="str">
        <f>IF(ISNUMBER(SEARCH(AJ$1,$D303)),"T","")</f>
        <v/>
      </c>
      <c r="AK303" t="str">
        <f>IF(ISNUMBER(SEARCH(AK$1,$D303)),"T","")</f>
        <v/>
      </c>
      <c r="AL303" t="str">
        <f>IF(ISNUMBER(SEARCH(AL$1,$D303)),"T","")</f>
        <v/>
      </c>
      <c r="AM303" t="str">
        <f>IF(ISNUMBER(SEARCH(AM$1,$D303)),"T","")</f>
        <v/>
      </c>
      <c r="AN303" t="str">
        <f>IF(ISNUMBER(SEARCH(AN$1,$D303)),"T","")</f>
        <v>T</v>
      </c>
      <c r="AO303" t="str">
        <f>IF(ISNUMBER(SEARCH(AO$1,$D303)),"T","")</f>
        <v/>
      </c>
      <c r="AP303" t="str">
        <f>IF(ISNUMBER(SEARCH(AP$1,$D303)),"T","")</f>
        <v/>
      </c>
      <c r="AQ303" t="str">
        <f>IF(ISNUMBER(SEARCH(AQ$1,$D303)),"T","")</f>
        <v/>
      </c>
      <c r="AR303" t="str">
        <f>IF(ISNUMBER(SEARCH(AR$1,$D303)),"T","")</f>
        <v/>
      </c>
      <c r="AS303" t="str">
        <f>IF(ISNUMBER(SEARCH(AS$1,$D303)),"T","")</f>
        <v/>
      </c>
      <c r="AT303" t="str">
        <f>IF(ISNUMBER(SEARCH(AT$1,$D303)),"T","")</f>
        <v>T</v>
      </c>
      <c r="AU303" t="str">
        <f>IF(ISNUMBER(SEARCH(AU$1,$D303)),"T","")</f>
        <v/>
      </c>
      <c r="AV303" t="str">
        <f>IF(ISNUMBER(SEARCH(AV$1,$D303)),"T","")</f>
        <v/>
      </c>
    </row>
    <row r="304" spans="1:48">
      <c r="A304">
        <v>497</v>
      </c>
      <c r="B304" t="s">
        <v>811</v>
      </c>
      <c r="C304" t="s">
        <v>812</v>
      </c>
      <c r="D304" t="s">
        <v>227</v>
      </c>
      <c r="E304">
        <v>5</v>
      </c>
      <c r="F304">
        <v>75</v>
      </c>
      <c r="G304">
        <v>75</v>
      </c>
      <c r="H304">
        <v>95</v>
      </c>
      <c r="I304">
        <v>75</v>
      </c>
      <c r="J304">
        <v>95</v>
      </c>
      <c r="K304">
        <v>113</v>
      </c>
      <c r="L304">
        <f t="shared" si="56"/>
        <v>75</v>
      </c>
      <c r="M304">
        <f t="shared" si="57"/>
        <v>95</v>
      </c>
      <c r="N304" s="3">
        <f t="shared" si="58"/>
        <v>150.5</v>
      </c>
      <c r="O304" s="3">
        <f t="shared" si="59"/>
        <v>95.5</v>
      </c>
      <c r="P304" s="3">
        <f t="shared" si="60"/>
        <v>115.5</v>
      </c>
      <c r="Q304" s="3">
        <f t="shared" si="61"/>
        <v>17382.75</v>
      </c>
      <c r="R304" s="3">
        <f t="shared" si="62"/>
        <v>17382.75</v>
      </c>
      <c r="S304" s="3">
        <f t="shared" si="63"/>
        <v>17382.75</v>
      </c>
      <c r="T304" s="3">
        <v>373.140536647007</v>
      </c>
      <c r="U304" s="3">
        <f t="shared" si="64"/>
        <v>373.140536647007</v>
      </c>
      <c r="V304" s="4">
        <f t="shared" si="65"/>
        <v>35634.9212497892</v>
      </c>
      <c r="W304" s="6">
        <f>Q304/(constants!$B$1*constants!$B$2*(110/250)*AVERAGE(0.8,1)*1.5)</f>
        <v>2.66324069220466</v>
      </c>
      <c r="X304" s="7">
        <v>0.888785826878132</v>
      </c>
      <c r="Y304" s="3">
        <f t="shared" si="66"/>
        <v>339.218532572406</v>
      </c>
      <c r="Z304" s="5">
        <v>1.1</v>
      </c>
      <c r="AA304" s="5">
        <v>1</v>
      </c>
      <c r="AB304" s="3">
        <f t="shared" si="67"/>
        <v>373.140385829647</v>
      </c>
      <c r="AC304" t="str">
        <f t="shared" si="68"/>
        <v>https://wiki.52poke.com/wiki/君主蛇</v>
      </c>
      <c r="AD304" s="2">
        <f t="shared" si="69"/>
        <v>2.27458760799815e-8</v>
      </c>
      <c r="AE304" t="str">
        <f>IF(ISNUMBER(SEARCH(AE$1,$D304)),"T","")</f>
        <v/>
      </c>
      <c r="AF304" t="str">
        <f>IF(ISNUMBER(SEARCH(AF$1,$D304)),"T","")</f>
        <v/>
      </c>
      <c r="AG304" t="str">
        <f>IF(ISNUMBER(SEARCH(AG$1,$D304)),"T","")</f>
        <v/>
      </c>
      <c r="AH304" t="str">
        <f>IF(ISNUMBER(SEARCH(AH$1,$D304)),"T","")</f>
        <v>T</v>
      </c>
      <c r="AI304" t="str">
        <f>IF(ISNUMBER(SEARCH(AI$1,$D304)),"T","")</f>
        <v/>
      </c>
      <c r="AJ304" t="str">
        <f>IF(ISNUMBER(SEARCH(AJ$1,$D304)),"T","")</f>
        <v/>
      </c>
      <c r="AK304" t="str">
        <f>IF(ISNUMBER(SEARCH(AK$1,$D304)),"T","")</f>
        <v/>
      </c>
      <c r="AL304" t="str">
        <f>IF(ISNUMBER(SEARCH(AL$1,$D304)),"T","")</f>
        <v/>
      </c>
      <c r="AM304" t="str">
        <f>IF(ISNUMBER(SEARCH(AM$1,$D304)),"T","")</f>
        <v/>
      </c>
      <c r="AN304" t="str">
        <f>IF(ISNUMBER(SEARCH(AN$1,$D304)),"T","")</f>
        <v/>
      </c>
      <c r="AO304" t="str">
        <f>IF(ISNUMBER(SEARCH(AO$1,$D304)),"T","")</f>
        <v/>
      </c>
      <c r="AP304" t="str">
        <f>IF(ISNUMBER(SEARCH(AP$1,$D304)),"T","")</f>
        <v/>
      </c>
      <c r="AQ304" t="str">
        <f>IF(ISNUMBER(SEARCH(AQ$1,$D304)),"T","")</f>
        <v/>
      </c>
      <c r="AR304" t="str">
        <f>IF(ISNUMBER(SEARCH(AR$1,$D304)),"T","")</f>
        <v/>
      </c>
      <c r="AS304" t="str">
        <f>IF(ISNUMBER(SEARCH(AS$1,$D304)),"T","")</f>
        <v/>
      </c>
      <c r="AT304" t="str">
        <f>IF(ISNUMBER(SEARCH(AT$1,$D304)),"T","")</f>
        <v/>
      </c>
      <c r="AU304" t="str">
        <f>IF(ISNUMBER(SEARCH(AU$1,$D304)),"T","")</f>
        <v/>
      </c>
      <c r="AV304" t="str">
        <f>IF(ISNUMBER(SEARCH(AV$1,$D304)),"T","")</f>
        <v/>
      </c>
    </row>
    <row r="305" spans="1:48">
      <c r="A305">
        <v>709</v>
      </c>
      <c r="B305" t="s">
        <v>813</v>
      </c>
      <c r="C305" t="s">
        <v>814</v>
      </c>
      <c r="D305" t="s">
        <v>543</v>
      </c>
      <c r="E305">
        <v>6</v>
      </c>
      <c r="F305">
        <v>85</v>
      </c>
      <c r="G305">
        <v>110</v>
      </c>
      <c r="H305">
        <v>76</v>
      </c>
      <c r="I305">
        <v>65</v>
      </c>
      <c r="J305">
        <v>82</v>
      </c>
      <c r="K305">
        <v>56</v>
      </c>
      <c r="L305">
        <f t="shared" si="56"/>
        <v>110</v>
      </c>
      <c r="M305">
        <f t="shared" si="57"/>
        <v>76</v>
      </c>
      <c r="N305" s="3">
        <f t="shared" si="58"/>
        <v>160.5</v>
      </c>
      <c r="O305" s="3">
        <f t="shared" si="59"/>
        <v>130.5</v>
      </c>
      <c r="P305" s="3">
        <f t="shared" si="60"/>
        <v>96.5</v>
      </c>
      <c r="Q305" s="3">
        <f t="shared" si="61"/>
        <v>15488.25</v>
      </c>
      <c r="R305" s="3">
        <f t="shared" si="62"/>
        <v>15488.25</v>
      </c>
      <c r="S305" s="3">
        <f t="shared" si="63"/>
        <v>16451.25</v>
      </c>
      <c r="T305" s="3">
        <v>371.930411184531</v>
      </c>
      <c r="U305" s="3">
        <f t="shared" si="64"/>
        <v>371.930411184531</v>
      </c>
      <c r="V305" s="4">
        <f t="shared" si="65"/>
        <v>48536.9186595813</v>
      </c>
      <c r="W305" s="6">
        <f>Q305/(constants!$B$1*constants!$B$2*(110/250)*AVERAGE(0.8,1)*1.5)</f>
        <v>2.3729811250256</v>
      </c>
      <c r="X305" s="7">
        <v>0.217964382150142</v>
      </c>
      <c r="Y305" s="3">
        <f t="shared" si="66"/>
        <v>338.118388686435</v>
      </c>
      <c r="Z305" s="5">
        <v>1.1</v>
      </c>
      <c r="AA305" s="5">
        <v>1</v>
      </c>
      <c r="AB305" s="3">
        <f t="shared" si="67"/>
        <v>371.930227555078</v>
      </c>
      <c r="AC305" t="str">
        <f t="shared" si="68"/>
        <v>https://wiki.52poke.com/wiki/朽木妖</v>
      </c>
      <c r="AD305" s="2">
        <f t="shared" si="69"/>
        <v>3.37197760005128e-8</v>
      </c>
      <c r="AE305" t="str">
        <f>IF(ISNUMBER(SEARCH(AE$1,$D305)),"T","")</f>
        <v/>
      </c>
      <c r="AF305" t="str">
        <f>IF(ISNUMBER(SEARCH(AF$1,$D305)),"T","")</f>
        <v/>
      </c>
      <c r="AG305" t="str">
        <f>IF(ISNUMBER(SEARCH(AG$1,$D305)),"T","")</f>
        <v/>
      </c>
      <c r="AH305" t="str">
        <f>IF(ISNUMBER(SEARCH(AH$1,$D305)),"T","")</f>
        <v>T</v>
      </c>
      <c r="AI305" t="str">
        <f>IF(ISNUMBER(SEARCH(AI$1,$D305)),"T","")</f>
        <v/>
      </c>
      <c r="AJ305" t="str">
        <f>IF(ISNUMBER(SEARCH(AJ$1,$D305)),"T","")</f>
        <v/>
      </c>
      <c r="AK305" t="str">
        <f>IF(ISNUMBER(SEARCH(AK$1,$D305)),"T","")</f>
        <v/>
      </c>
      <c r="AL305" t="str">
        <f>IF(ISNUMBER(SEARCH(AL$1,$D305)),"T","")</f>
        <v/>
      </c>
      <c r="AM305" t="str">
        <f>IF(ISNUMBER(SEARCH(AM$1,$D305)),"T","")</f>
        <v/>
      </c>
      <c r="AN305" t="str">
        <f>IF(ISNUMBER(SEARCH(AN$1,$D305)),"T","")</f>
        <v/>
      </c>
      <c r="AO305" t="str">
        <f>IF(ISNUMBER(SEARCH(AO$1,$D305)),"T","")</f>
        <v/>
      </c>
      <c r="AP305" t="str">
        <f>IF(ISNUMBER(SEARCH(AP$1,$D305)),"T","")</f>
        <v/>
      </c>
      <c r="AQ305" t="str">
        <f>IF(ISNUMBER(SEARCH(AQ$1,$D305)),"T","")</f>
        <v/>
      </c>
      <c r="AR305" t="str">
        <f>IF(ISNUMBER(SEARCH(AR$1,$D305)),"T","")</f>
        <v>T</v>
      </c>
      <c r="AS305" t="str">
        <f>IF(ISNUMBER(SEARCH(AS$1,$D305)),"T","")</f>
        <v/>
      </c>
      <c r="AT305" t="str">
        <f>IF(ISNUMBER(SEARCH(AT$1,$D305)),"T","")</f>
        <v/>
      </c>
      <c r="AU305" t="str">
        <f>IF(ISNUMBER(SEARCH(AU$1,$D305)),"T","")</f>
        <v/>
      </c>
      <c r="AV305" t="str">
        <f>IF(ISNUMBER(SEARCH(AV$1,$D305)),"T","")</f>
        <v/>
      </c>
    </row>
    <row r="306" spans="1:48">
      <c r="A306">
        <v>823</v>
      </c>
      <c r="B306" t="s">
        <v>815</v>
      </c>
      <c r="C306" t="s">
        <v>816</v>
      </c>
      <c r="D306" t="s">
        <v>817</v>
      </c>
      <c r="E306">
        <v>8</v>
      </c>
      <c r="F306">
        <v>98</v>
      </c>
      <c r="G306">
        <v>87</v>
      </c>
      <c r="H306">
        <v>105</v>
      </c>
      <c r="I306">
        <v>53</v>
      </c>
      <c r="J306">
        <v>85</v>
      </c>
      <c r="K306">
        <v>67</v>
      </c>
      <c r="L306">
        <f t="shared" si="56"/>
        <v>87</v>
      </c>
      <c r="M306">
        <f t="shared" si="57"/>
        <v>85</v>
      </c>
      <c r="N306" s="3">
        <f t="shared" si="58"/>
        <v>173.5</v>
      </c>
      <c r="O306" s="3">
        <f t="shared" si="59"/>
        <v>107.5</v>
      </c>
      <c r="P306" s="3">
        <f t="shared" si="60"/>
        <v>105.5</v>
      </c>
      <c r="Q306" s="3">
        <f t="shared" si="61"/>
        <v>18304.25</v>
      </c>
      <c r="R306" s="3">
        <f t="shared" si="62"/>
        <v>21774.25</v>
      </c>
      <c r="S306" s="3">
        <f t="shared" si="63"/>
        <v>18304.25</v>
      </c>
      <c r="T306" s="3">
        <v>370.62747135078</v>
      </c>
      <c r="U306" s="3">
        <f t="shared" si="64"/>
        <v>370.62747135078</v>
      </c>
      <c r="V306" s="4">
        <f t="shared" si="65"/>
        <v>39842.4531702088</v>
      </c>
      <c r="W306" s="6">
        <f>Q306/(constants!$B$1*constants!$B$2*(110/250)*AVERAGE(0.8,1)*1.5)</f>
        <v>2.8044252744984</v>
      </c>
      <c r="X306" s="7">
        <v>0.329843584552238</v>
      </c>
      <c r="Y306" s="3">
        <f t="shared" si="66"/>
        <v>336.933902347944</v>
      </c>
      <c r="Z306" s="5">
        <v>1.1</v>
      </c>
      <c r="AA306" s="5">
        <v>1</v>
      </c>
      <c r="AB306" s="3">
        <f t="shared" si="67"/>
        <v>370.627292582738</v>
      </c>
      <c r="AC306" t="str">
        <f t="shared" si="68"/>
        <v>https://wiki.52poke.com/wiki/钢铠鸦</v>
      </c>
      <c r="AD306" s="2">
        <f t="shared" si="69"/>
        <v>3.19580128067772e-8</v>
      </c>
      <c r="AE306" t="str">
        <f>IF(ISNUMBER(SEARCH(AE$1,$D306)),"T","")</f>
        <v/>
      </c>
      <c r="AF306" t="str">
        <f>IF(ISNUMBER(SEARCH(AF$1,$D306)),"T","")</f>
        <v/>
      </c>
      <c r="AG306" t="str">
        <f>IF(ISNUMBER(SEARCH(AG$1,$D306)),"T","")</f>
        <v/>
      </c>
      <c r="AH306" t="str">
        <f>IF(ISNUMBER(SEARCH(AH$1,$D306)),"T","")</f>
        <v/>
      </c>
      <c r="AI306" t="str">
        <f>IF(ISNUMBER(SEARCH(AI$1,$D306)),"T","")</f>
        <v/>
      </c>
      <c r="AJ306" t="str">
        <f>IF(ISNUMBER(SEARCH(AJ$1,$D306)),"T","")</f>
        <v/>
      </c>
      <c r="AK306" t="str">
        <f>IF(ISNUMBER(SEARCH(AK$1,$D306)),"T","")</f>
        <v/>
      </c>
      <c r="AL306" t="str">
        <f>IF(ISNUMBER(SEARCH(AL$1,$D306)),"T","")</f>
        <v/>
      </c>
      <c r="AM306" t="str">
        <f>IF(ISNUMBER(SEARCH(AM$1,$D306)),"T","")</f>
        <v/>
      </c>
      <c r="AN306" t="str">
        <f>IF(ISNUMBER(SEARCH(AN$1,$D306)),"T","")</f>
        <v>T</v>
      </c>
      <c r="AO306" t="str">
        <f>IF(ISNUMBER(SEARCH(AO$1,$D306)),"T","")</f>
        <v/>
      </c>
      <c r="AP306" t="str">
        <f>IF(ISNUMBER(SEARCH(AP$1,$D306)),"T","")</f>
        <v/>
      </c>
      <c r="AQ306" t="str">
        <f>IF(ISNUMBER(SEARCH(AQ$1,$D306)),"T","")</f>
        <v/>
      </c>
      <c r="AR306" t="str">
        <f>IF(ISNUMBER(SEARCH(AR$1,$D306)),"T","")</f>
        <v/>
      </c>
      <c r="AS306" t="str">
        <f>IF(ISNUMBER(SEARCH(AS$1,$D306)),"T","")</f>
        <v/>
      </c>
      <c r="AT306" t="str">
        <f>IF(ISNUMBER(SEARCH(AT$1,$D306)),"T","")</f>
        <v/>
      </c>
      <c r="AU306" t="str">
        <f>IF(ISNUMBER(SEARCH(AU$1,$D306)),"T","")</f>
        <v>T</v>
      </c>
      <c r="AV306" t="str">
        <f>IF(ISNUMBER(SEARCH(AV$1,$D306)),"T","")</f>
        <v/>
      </c>
    </row>
    <row r="307" spans="1:48">
      <c r="A307">
        <v>849</v>
      </c>
      <c r="B307" t="s">
        <v>818</v>
      </c>
      <c r="C307" t="s">
        <v>819</v>
      </c>
      <c r="D307" t="s">
        <v>820</v>
      </c>
      <c r="E307">
        <v>8</v>
      </c>
      <c r="F307">
        <v>75</v>
      </c>
      <c r="G307">
        <v>98</v>
      </c>
      <c r="H307">
        <v>70</v>
      </c>
      <c r="I307">
        <v>114</v>
      </c>
      <c r="J307">
        <v>70</v>
      </c>
      <c r="K307">
        <v>75</v>
      </c>
      <c r="L307">
        <f t="shared" si="56"/>
        <v>114</v>
      </c>
      <c r="M307">
        <f t="shared" si="57"/>
        <v>70</v>
      </c>
      <c r="N307" s="3">
        <f t="shared" si="58"/>
        <v>150.5</v>
      </c>
      <c r="O307" s="3">
        <f t="shared" si="59"/>
        <v>134.5</v>
      </c>
      <c r="P307" s="3">
        <f t="shared" si="60"/>
        <v>90.5</v>
      </c>
      <c r="Q307" s="3">
        <f t="shared" si="61"/>
        <v>13620.25</v>
      </c>
      <c r="R307" s="3">
        <f t="shared" si="62"/>
        <v>13620.25</v>
      </c>
      <c r="S307" s="3">
        <f t="shared" si="63"/>
        <v>13620.25</v>
      </c>
      <c r="T307" s="3">
        <v>370.620106361632</v>
      </c>
      <c r="U307" s="3">
        <f t="shared" si="64"/>
        <v>370.620106361632</v>
      </c>
      <c r="V307" s="4">
        <f t="shared" si="65"/>
        <v>49848.4043056395</v>
      </c>
      <c r="W307" s="6">
        <f>Q307/(constants!$B$1*constants!$B$2*(110/250)*AVERAGE(0.8,1)*1.5)</f>
        <v>2.08678166791793</v>
      </c>
      <c r="X307" s="7">
        <v>0.418253411025137</v>
      </c>
      <c r="Y307" s="3">
        <f t="shared" si="66"/>
        <v>336.927218117843</v>
      </c>
      <c r="Z307" s="5">
        <v>1.1</v>
      </c>
      <c r="AA307" s="5">
        <v>1</v>
      </c>
      <c r="AB307" s="3">
        <f t="shared" si="67"/>
        <v>370.619939929627</v>
      </c>
      <c r="AC307" t="str">
        <f t="shared" si="68"/>
        <v>https://wiki.52poke.com/wiki/颤弦蝾螈</v>
      </c>
      <c r="AD307" s="2">
        <f t="shared" si="69"/>
        <v>2.76996121425294e-8</v>
      </c>
      <c r="AE307" t="str">
        <f>IF(ISNUMBER(SEARCH(AE$1,$D307)),"T","")</f>
        <v/>
      </c>
      <c r="AF307" t="str">
        <f>IF(ISNUMBER(SEARCH(AF$1,$D307)),"T","")</f>
        <v/>
      </c>
      <c r="AG307" t="str">
        <f>IF(ISNUMBER(SEARCH(AG$1,$D307)),"T","")</f>
        <v/>
      </c>
      <c r="AH307" t="str">
        <f>IF(ISNUMBER(SEARCH(AH$1,$D307)),"T","")</f>
        <v/>
      </c>
      <c r="AI307" t="str">
        <f>IF(ISNUMBER(SEARCH(AI$1,$D307)),"T","")</f>
        <v>T</v>
      </c>
      <c r="AJ307" t="str">
        <f>IF(ISNUMBER(SEARCH(AJ$1,$D307)),"T","")</f>
        <v/>
      </c>
      <c r="AK307" t="str">
        <f>IF(ISNUMBER(SEARCH(AK$1,$D307)),"T","")</f>
        <v/>
      </c>
      <c r="AL307" t="str">
        <f>IF(ISNUMBER(SEARCH(AL$1,$D307)),"T","")</f>
        <v>T</v>
      </c>
      <c r="AM307" t="str">
        <f>IF(ISNUMBER(SEARCH(AM$1,$D307)),"T","")</f>
        <v/>
      </c>
      <c r="AN307" t="str">
        <f>IF(ISNUMBER(SEARCH(AN$1,$D307)),"T","")</f>
        <v/>
      </c>
      <c r="AO307" t="str">
        <f>IF(ISNUMBER(SEARCH(AO$1,$D307)),"T","")</f>
        <v/>
      </c>
      <c r="AP307" t="str">
        <f>IF(ISNUMBER(SEARCH(AP$1,$D307)),"T","")</f>
        <v/>
      </c>
      <c r="AQ307" t="str">
        <f>IF(ISNUMBER(SEARCH(AQ$1,$D307)),"T","")</f>
        <v/>
      </c>
      <c r="AR307" t="str">
        <f>IF(ISNUMBER(SEARCH(AR$1,$D307)),"T","")</f>
        <v/>
      </c>
      <c r="AS307" t="str">
        <f>IF(ISNUMBER(SEARCH(AS$1,$D307)),"T","")</f>
        <v/>
      </c>
      <c r="AT307" t="str">
        <f>IF(ISNUMBER(SEARCH(AT$1,$D307)),"T","")</f>
        <v/>
      </c>
      <c r="AU307" t="str">
        <f>IF(ISNUMBER(SEARCH(AU$1,$D307)),"T","")</f>
        <v/>
      </c>
      <c r="AV307" t="str">
        <f>IF(ISNUMBER(SEARCH(AV$1,$D307)),"T","")</f>
        <v/>
      </c>
    </row>
    <row r="308" spans="1:48">
      <c r="A308">
        <v>601</v>
      </c>
      <c r="B308" t="s">
        <v>821</v>
      </c>
      <c r="C308" t="s">
        <v>822</v>
      </c>
      <c r="D308" t="s">
        <v>266</v>
      </c>
      <c r="E308">
        <v>5</v>
      </c>
      <c r="F308">
        <v>60</v>
      </c>
      <c r="G308">
        <v>100</v>
      </c>
      <c r="H308">
        <v>115</v>
      </c>
      <c r="I308">
        <v>70</v>
      </c>
      <c r="J308">
        <v>85</v>
      </c>
      <c r="K308">
        <v>90</v>
      </c>
      <c r="L308">
        <f t="shared" si="56"/>
        <v>100</v>
      </c>
      <c r="M308">
        <f t="shared" si="57"/>
        <v>85</v>
      </c>
      <c r="N308" s="3">
        <f t="shared" si="58"/>
        <v>135.5</v>
      </c>
      <c r="O308" s="3">
        <f t="shared" si="59"/>
        <v>120.5</v>
      </c>
      <c r="P308" s="3">
        <f t="shared" si="60"/>
        <v>105.5</v>
      </c>
      <c r="Q308" s="3">
        <f t="shared" si="61"/>
        <v>14295.25</v>
      </c>
      <c r="R308" s="3">
        <f t="shared" si="62"/>
        <v>18360.25</v>
      </c>
      <c r="S308" s="3">
        <f t="shared" si="63"/>
        <v>14295.25</v>
      </c>
      <c r="T308" s="3">
        <v>369.950426762462</v>
      </c>
      <c r="U308" s="3">
        <f t="shared" si="64"/>
        <v>369.950426762462</v>
      </c>
      <c r="V308" s="4">
        <f t="shared" si="65"/>
        <v>44579.0264248767</v>
      </c>
      <c r="W308" s="6">
        <f>Q308/(constants!$B$1*constants!$B$2*(110/250)*AVERAGE(0.8,1)*1.5)</f>
        <v>2.19019956596273</v>
      </c>
      <c r="X308" s="7">
        <v>0.600824728753577</v>
      </c>
      <c r="Y308" s="3">
        <f t="shared" si="66"/>
        <v>336.318427513315</v>
      </c>
      <c r="Z308" s="5">
        <v>1.1</v>
      </c>
      <c r="AA308" s="5">
        <v>1</v>
      </c>
      <c r="AB308" s="3">
        <f t="shared" si="67"/>
        <v>369.950270264646</v>
      </c>
      <c r="AC308" t="str">
        <f t="shared" si="68"/>
        <v>https://wiki.52poke.com/wiki/齿轮怪</v>
      </c>
      <c r="AD308" s="2">
        <f t="shared" si="69"/>
        <v>2.44915662950458e-8</v>
      </c>
      <c r="AE308" t="str">
        <f>IF(ISNUMBER(SEARCH(AE$1,$D308)),"T","")</f>
        <v/>
      </c>
      <c r="AF308" t="str">
        <f>IF(ISNUMBER(SEARCH(AF$1,$D308)),"T","")</f>
        <v/>
      </c>
      <c r="AG308" t="str">
        <f>IF(ISNUMBER(SEARCH(AG$1,$D308)),"T","")</f>
        <v/>
      </c>
      <c r="AH308" t="str">
        <f>IF(ISNUMBER(SEARCH(AH$1,$D308)),"T","")</f>
        <v/>
      </c>
      <c r="AI308" t="str">
        <f>IF(ISNUMBER(SEARCH(AI$1,$D308)),"T","")</f>
        <v/>
      </c>
      <c r="AJ308" t="str">
        <f>IF(ISNUMBER(SEARCH(AJ$1,$D308)),"T","")</f>
        <v/>
      </c>
      <c r="AK308" t="str">
        <f>IF(ISNUMBER(SEARCH(AK$1,$D308)),"T","")</f>
        <v/>
      </c>
      <c r="AL308" t="str">
        <f>IF(ISNUMBER(SEARCH(AL$1,$D308)),"T","")</f>
        <v/>
      </c>
      <c r="AM308" t="str">
        <f>IF(ISNUMBER(SEARCH(AM$1,$D308)),"T","")</f>
        <v/>
      </c>
      <c r="AN308" t="str">
        <f>IF(ISNUMBER(SEARCH(AN$1,$D308)),"T","")</f>
        <v/>
      </c>
      <c r="AO308" t="str">
        <f>IF(ISNUMBER(SEARCH(AO$1,$D308)),"T","")</f>
        <v/>
      </c>
      <c r="AP308" t="str">
        <f>IF(ISNUMBER(SEARCH(AP$1,$D308)),"T","")</f>
        <v/>
      </c>
      <c r="AQ308" t="str">
        <f>IF(ISNUMBER(SEARCH(AQ$1,$D308)),"T","")</f>
        <v/>
      </c>
      <c r="AR308" t="str">
        <f>IF(ISNUMBER(SEARCH(AR$1,$D308)),"T","")</f>
        <v/>
      </c>
      <c r="AS308" t="str">
        <f>IF(ISNUMBER(SEARCH(AS$1,$D308)),"T","")</f>
        <v/>
      </c>
      <c r="AT308" t="str">
        <f>IF(ISNUMBER(SEARCH(AT$1,$D308)),"T","")</f>
        <v/>
      </c>
      <c r="AU308" t="str">
        <f>IF(ISNUMBER(SEARCH(AU$1,$D308)),"T","")</f>
        <v>T</v>
      </c>
      <c r="AV308" t="str">
        <f>IF(ISNUMBER(SEARCH(AV$1,$D308)),"T","")</f>
        <v/>
      </c>
    </row>
    <row r="309" spans="1:48">
      <c r="A309">
        <v>55</v>
      </c>
      <c r="B309" t="s">
        <v>823</v>
      </c>
      <c r="C309" t="s">
        <v>824</v>
      </c>
      <c r="D309" t="s">
        <v>52</v>
      </c>
      <c r="E309">
        <v>1</v>
      </c>
      <c r="F309">
        <v>80</v>
      </c>
      <c r="G309">
        <v>82</v>
      </c>
      <c r="H309">
        <v>78</v>
      </c>
      <c r="I309">
        <v>95</v>
      </c>
      <c r="J309">
        <v>80</v>
      </c>
      <c r="K309">
        <v>85</v>
      </c>
      <c r="L309">
        <f t="shared" si="56"/>
        <v>95</v>
      </c>
      <c r="M309">
        <f t="shared" si="57"/>
        <v>78</v>
      </c>
      <c r="N309" s="3">
        <f t="shared" si="58"/>
        <v>155.5</v>
      </c>
      <c r="O309" s="3">
        <f t="shared" si="59"/>
        <v>115.5</v>
      </c>
      <c r="P309" s="3">
        <f t="shared" si="60"/>
        <v>98.5</v>
      </c>
      <c r="Q309" s="3">
        <f t="shared" si="61"/>
        <v>15316.75</v>
      </c>
      <c r="R309" s="3">
        <f t="shared" si="62"/>
        <v>15316.75</v>
      </c>
      <c r="S309" s="3">
        <f t="shared" si="63"/>
        <v>15627.75</v>
      </c>
      <c r="T309" s="3">
        <v>369.868225600042</v>
      </c>
      <c r="U309" s="3">
        <f t="shared" si="64"/>
        <v>369.868225600042</v>
      </c>
      <c r="V309" s="4">
        <f t="shared" si="65"/>
        <v>42719.7800568049</v>
      </c>
      <c r="W309" s="6">
        <f>Q309/(constants!$B$1*constants!$B$2*(110/250)*AVERAGE(0.8,1)*1.5)</f>
        <v>2.34670531833718</v>
      </c>
      <c r="X309" s="7">
        <v>0.564495507141137</v>
      </c>
      <c r="Y309" s="3">
        <f t="shared" si="66"/>
        <v>336.243695342746</v>
      </c>
      <c r="Z309" s="5">
        <v>1.1</v>
      </c>
      <c r="AA309" s="5">
        <v>1</v>
      </c>
      <c r="AB309" s="3">
        <f t="shared" si="67"/>
        <v>369.868064877021</v>
      </c>
      <c r="AC309" t="str">
        <f t="shared" si="68"/>
        <v>https://wiki.52poke.com/wiki/哥达鸭</v>
      </c>
      <c r="AD309" s="2">
        <f t="shared" si="69"/>
        <v>2.58318895880383e-8</v>
      </c>
      <c r="AE309" t="str">
        <f>IF(ISNUMBER(SEARCH(AE$1,$D309)),"T","")</f>
        <v/>
      </c>
      <c r="AF309" t="str">
        <f>IF(ISNUMBER(SEARCH(AF$1,$D309)),"T","")</f>
        <v/>
      </c>
      <c r="AG309" t="str">
        <f>IF(ISNUMBER(SEARCH(AG$1,$D309)),"T","")</f>
        <v>T</v>
      </c>
      <c r="AH309" t="str">
        <f>IF(ISNUMBER(SEARCH(AH$1,$D309)),"T","")</f>
        <v/>
      </c>
      <c r="AI309" t="str">
        <f>IF(ISNUMBER(SEARCH(AI$1,$D309)),"T","")</f>
        <v/>
      </c>
      <c r="AJ309" t="str">
        <f>IF(ISNUMBER(SEARCH(AJ$1,$D309)),"T","")</f>
        <v/>
      </c>
      <c r="AK309" t="str">
        <f>IF(ISNUMBER(SEARCH(AK$1,$D309)),"T","")</f>
        <v/>
      </c>
      <c r="AL309" t="str">
        <f>IF(ISNUMBER(SEARCH(AL$1,$D309)),"T","")</f>
        <v/>
      </c>
      <c r="AM309" t="str">
        <f>IF(ISNUMBER(SEARCH(AM$1,$D309)),"T","")</f>
        <v/>
      </c>
      <c r="AN309" t="str">
        <f>IF(ISNUMBER(SEARCH(AN$1,$D309)),"T","")</f>
        <v/>
      </c>
      <c r="AO309" t="str">
        <f>IF(ISNUMBER(SEARCH(AO$1,$D309)),"T","")</f>
        <v/>
      </c>
      <c r="AP309" t="str">
        <f>IF(ISNUMBER(SEARCH(AP$1,$D309)),"T","")</f>
        <v/>
      </c>
      <c r="AQ309" t="str">
        <f>IF(ISNUMBER(SEARCH(AQ$1,$D309)),"T","")</f>
        <v/>
      </c>
      <c r="AR309" t="str">
        <f>IF(ISNUMBER(SEARCH(AR$1,$D309)),"T","")</f>
        <v/>
      </c>
      <c r="AS309" t="str">
        <f>IF(ISNUMBER(SEARCH(AS$1,$D309)),"T","")</f>
        <v/>
      </c>
      <c r="AT309" t="str">
        <f>IF(ISNUMBER(SEARCH(AT$1,$D309)),"T","")</f>
        <v/>
      </c>
      <c r="AU309" t="str">
        <f>IF(ISNUMBER(SEARCH(AU$1,$D309)),"T","")</f>
        <v/>
      </c>
      <c r="AV309" t="str">
        <f>IF(ISNUMBER(SEARCH(AV$1,$D309)),"T","")</f>
        <v/>
      </c>
    </row>
    <row r="310" spans="1:48">
      <c r="A310">
        <v>476</v>
      </c>
      <c r="B310" t="s">
        <v>825</v>
      </c>
      <c r="C310" t="s">
        <v>826</v>
      </c>
      <c r="D310" t="s">
        <v>537</v>
      </c>
      <c r="E310">
        <v>4</v>
      </c>
      <c r="F310">
        <v>60</v>
      </c>
      <c r="G310">
        <v>55</v>
      </c>
      <c r="H310">
        <v>145</v>
      </c>
      <c r="I310">
        <v>75</v>
      </c>
      <c r="J310">
        <v>150</v>
      </c>
      <c r="K310">
        <v>40</v>
      </c>
      <c r="L310">
        <f t="shared" si="56"/>
        <v>75</v>
      </c>
      <c r="M310">
        <f t="shared" si="57"/>
        <v>145</v>
      </c>
      <c r="N310" s="3">
        <f t="shared" si="58"/>
        <v>135.5</v>
      </c>
      <c r="O310" s="3">
        <f t="shared" si="59"/>
        <v>95.5</v>
      </c>
      <c r="P310" s="3">
        <f t="shared" si="60"/>
        <v>165.5</v>
      </c>
      <c r="Q310" s="3">
        <f t="shared" si="61"/>
        <v>22425.25</v>
      </c>
      <c r="R310" s="3">
        <f t="shared" si="62"/>
        <v>22425.25</v>
      </c>
      <c r="S310" s="3">
        <f t="shared" si="63"/>
        <v>23102.75</v>
      </c>
      <c r="T310" s="3">
        <v>369.776113105316</v>
      </c>
      <c r="U310" s="3">
        <f t="shared" si="64"/>
        <v>369.776113105316</v>
      </c>
      <c r="V310" s="4">
        <f t="shared" si="65"/>
        <v>35313.6188015577</v>
      </c>
      <c r="W310" s="6">
        <f>Q310/(constants!$B$1*constants!$B$2*(110/250)*AVERAGE(0.8,1)*1.5)</f>
        <v>3.43581069352447</v>
      </c>
      <c r="X310" s="7">
        <v>0.0841885310151282</v>
      </c>
      <c r="Y310" s="3">
        <f t="shared" si="66"/>
        <v>336.159925943532</v>
      </c>
      <c r="Z310" s="5">
        <v>1.1</v>
      </c>
      <c r="AA310" s="5">
        <v>1</v>
      </c>
      <c r="AB310" s="3">
        <f t="shared" si="67"/>
        <v>369.775918537885</v>
      </c>
      <c r="AC310" t="str">
        <f t="shared" si="68"/>
        <v>https://wiki.52poke.com/wiki/大朝北鼻</v>
      </c>
      <c r="AD310" s="2">
        <f t="shared" si="69"/>
        <v>3.78564852869849e-8</v>
      </c>
      <c r="AE310" t="str">
        <f>IF(ISNUMBER(SEARCH(AE$1,$D310)),"T","")</f>
        <v/>
      </c>
      <c r="AF310" t="str">
        <f>IF(ISNUMBER(SEARCH(AF$1,$D310)),"T","")</f>
        <v/>
      </c>
      <c r="AG310" t="str">
        <f>IF(ISNUMBER(SEARCH(AG$1,$D310)),"T","")</f>
        <v/>
      </c>
      <c r="AH310" t="str">
        <f>IF(ISNUMBER(SEARCH(AH$1,$D310)),"T","")</f>
        <v/>
      </c>
      <c r="AI310" t="str">
        <f>IF(ISNUMBER(SEARCH(AI$1,$D310)),"T","")</f>
        <v/>
      </c>
      <c r="AJ310" t="str">
        <f>IF(ISNUMBER(SEARCH(AJ$1,$D310)),"T","")</f>
        <v/>
      </c>
      <c r="AK310" t="str">
        <f>IF(ISNUMBER(SEARCH(AK$1,$D310)),"T","")</f>
        <v/>
      </c>
      <c r="AL310" t="str">
        <f>IF(ISNUMBER(SEARCH(AL$1,$D310)),"T","")</f>
        <v/>
      </c>
      <c r="AM310" t="str">
        <f>IF(ISNUMBER(SEARCH(AM$1,$D310)),"T","")</f>
        <v/>
      </c>
      <c r="AN310" t="str">
        <f>IF(ISNUMBER(SEARCH(AN$1,$D310)),"T","")</f>
        <v/>
      </c>
      <c r="AO310" t="str">
        <f>IF(ISNUMBER(SEARCH(AO$1,$D310)),"T","")</f>
        <v/>
      </c>
      <c r="AP310" t="str">
        <f>IF(ISNUMBER(SEARCH(AP$1,$D310)),"T","")</f>
        <v/>
      </c>
      <c r="AQ310" t="str">
        <f>IF(ISNUMBER(SEARCH(AQ$1,$D310)),"T","")</f>
        <v>T</v>
      </c>
      <c r="AR310" t="str">
        <f>IF(ISNUMBER(SEARCH(AR$1,$D310)),"T","")</f>
        <v/>
      </c>
      <c r="AS310" t="str">
        <f>IF(ISNUMBER(SEARCH(AS$1,$D310)),"T","")</f>
        <v/>
      </c>
      <c r="AT310" t="str">
        <f>IF(ISNUMBER(SEARCH(AT$1,$D310)),"T","")</f>
        <v/>
      </c>
      <c r="AU310" t="str">
        <f>IF(ISNUMBER(SEARCH(AU$1,$D310)),"T","")</f>
        <v>T</v>
      </c>
      <c r="AV310" t="str">
        <f>IF(ISNUMBER(SEARCH(AV$1,$D310)),"T","")</f>
        <v/>
      </c>
    </row>
    <row r="311" spans="1:48">
      <c r="A311">
        <v>625</v>
      </c>
      <c r="B311" t="s">
        <v>827</v>
      </c>
      <c r="C311" t="s">
        <v>828</v>
      </c>
      <c r="D311" t="s">
        <v>258</v>
      </c>
      <c r="E311">
        <v>5</v>
      </c>
      <c r="F311">
        <v>65</v>
      </c>
      <c r="G311">
        <v>125</v>
      </c>
      <c r="H311">
        <v>100</v>
      </c>
      <c r="I311">
        <v>60</v>
      </c>
      <c r="J311">
        <v>70</v>
      </c>
      <c r="K311">
        <v>70</v>
      </c>
      <c r="L311">
        <f t="shared" si="56"/>
        <v>125</v>
      </c>
      <c r="M311">
        <f t="shared" si="57"/>
        <v>70</v>
      </c>
      <c r="N311" s="3">
        <f t="shared" si="58"/>
        <v>140.5</v>
      </c>
      <c r="O311" s="3">
        <f t="shared" si="59"/>
        <v>145.5</v>
      </c>
      <c r="P311" s="3">
        <f t="shared" si="60"/>
        <v>90.5</v>
      </c>
      <c r="Q311" s="3">
        <f t="shared" si="61"/>
        <v>12715.25</v>
      </c>
      <c r="R311" s="3">
        <f t="shared" si="62"/>
        <v>16930.25</v>
      </c>
      <c r="S311" s="3">
        <f t="shared" si="63"/>
        <v>12715.25</v>
      </c>
      <c r="T311" s="3">
        <v>368.926789214179</v>
      </c>
      <c r="U311" s="3">
        <f t="shared" si="64"/>
        <v>368.926789214179</v>
      </c>
      <c r="V311" s="4">
        <f t="shared" si="65"/>
        <v>53678.847830663</v>
      </c>
      <c r="W311" s="6">
        <f>Q311/(constants!$B$1*constants!$B$2*(110/250)*AVERAGE(0.8,1)*1.5)</f>
        <v>1.94812507868751</v>
      </c>
      <c r="X311" s="7">
        <v>0.356945968695569</v>
      </c>
      <c r="Y311" s="3">
        <f t="shared" si="66"/>
        <v>335.387837394238</v>
      </c>
      <c r="Z311" s="5">
        <v>1.1</v>
      </c>
      <c r="AA311" s="5">
        <v>1</v>
      </c>
      <c r="AB311" s="3">
        <f t="shared" si="67"/>
        <v>368.926621133661</v>
      </c>
      <c r="AC311" t="str">
        <f t="shared" si="68"/>
        <v>https://wiki.52poke.com/wiki/劈斩司令</v>
      </c>
      <c r="AD311" s="2">
        <f t="shared" si="69"/>
        <v>2.8251060414628e-8</v>
      </c>
      <c r="AE311" t="str">
        <f>IF(ISNUMBER(SEARCH(AE$1,$D311)),"T","")</f>
        <v/>
      </c>
      <c r="AF311" t="str">
        <f>IF(ISNUMBER(SEARCH(AF$1,$D311)),"T","")</f>
        <v/>
      </c>
      <c r="AG311" t="str">
        <f>IF(ISNUMBER(SEARCH(AG$1,$D311)),"T","")</f>
        <v/>
      </c>
      <c r="AH311" t="str">
        <f>IF(ISNUMBER(SEARCH(AH$1,$D311)),"T","")</f>
        <v/>
      </c>
      <c r="AI311" t="str">
        <f>IF(ISNUMBER(SEARCH(AI$1,$D311)),"T","")</f>
        <v/>
      </c>
      <c r="AJ311" t="str">
        <f>IF(ISNUMBER(SEARCH(AJ$1,$D311)),"T","")</f>
        <v/>
      </c>
      <c r="AK311" t="str">
        <f>IF(ISNUMBER(SEARCH(AK$1,$D311)),"T","")</f>
        <v/>
      </c>
      <c r="AL311" t="str">
        <f>IF(ISNUMBER(SEARCH(AL$1,$D311)),"T","")</f>
        <v/>
      </c>
      <c r="AM311" t="str">
        <f>IF(ISNUMBER(SEARCH(AM$1,$D311)),"T","")</f>
        <v/>
      </c>
      <c r="AN311" t="str">
        <f>IF(ISNUMBER(SEARCH(AN$1,$D311)),"T","")</f>
        <v/>
      </c>
      <c r="AO311" t="str">
        <f>IF(ISNUMBER(SEARCH(AO$1,$D311)),"T","")</f>
        <v/>
      </c>
      <c r="AP311" t="str">
        <f>IF(ISNUMBER(SEARCH(AP$1,$D311)),"T","")</f>
        <v/>
      </c>
      <c r="AQ311" t="str">
        <f>IF(ISNUMBER(SEARCH(AQ$1,$D311)),"T","")</f>
        <v/>
      </c>
      <c r="AR311" t="str">
        <f>IF(ISNUMBER(SEARCH(AR$1,$D311)),"T","")</f>
        <v/>
      </c>
      <c r="AS311" t="str">
        <f>IF(ISNUMBER(SEARCH(AS$1,$D311)),"T","")</f>
        <v/>
      </c>
      <c r="AT311" t="str">
        <f>IF(ISNUMBER(SEARCH(AT$1,$D311)),"T","")</f>
        <v>T</v>
      </c>
      <c r="AU311" t="str">
        <f>IF(ISNUMBER(SEARCH(AU$1,$D311)),"T","")</f>
        <v>T</v>
      </c>
      <c r="AV311" t="str">
        <f>IF(ISNUMBER(SEARCH(AV$1,$D311)),"T","")</f>
        <v/>
      </c>
    </row>
    <row r="312" spans="1:48">
      <c r="A312">
        <v>78</v>
      </c>
      <c r="B312" t="s">
        <v>829</v>
      </c>
      <c r="C312" t="s">
        <v>830</v>
      </c>
      <c r="D312" t="s">
        <v>216</v>
      </c>
      <c r="E312">
        <v>1</v>
      </c>
      <c r="F312">
        <v>65</v>
      </c>
      <c r="G312">
        <v>100</v>
      </c>
      <c r="H312">
        <v>70</v>
      </c>
      <c r="I312">
        <v>80</v>
      </c>
      <c r="J312">
        <v>80</v>
      </c>
      <c r="K312">
        <v>105</v>
      </c>
      <c r="L312">
        <f t="shared" si="56"/>
        <v>100</v>
      </c>
      <c r="M312">
        <f t="shared" si="57"/>
        <v>70</v>
      </c>
      <c r="N312" s="3">
        <f t="shared" si="58"/>
        <v>140.5</v>
      </c>
      <c r="O312" s="3">
        <f t="shared" si="59"/>
        <v>120.5</v>
      </c>
      <c r="P312" s="3">
        <f t="shared" si="60"/>
        <v>90.5</v>
      </c>
      <c r="Q312" s="3">
        <f t="shared" si="61"/>
        <v>12715.25</v>
      </c>
      <c r="R312" s="3">
        <f t="shared" si="62"/>
        <v>12715.25</v>
      </c>
      <c r="S312" s="3">
        <f t="shared" si="63"/>
        <v>14120.25</v>
      </c>
      <c r="T312" s="3">
        <v>366.983782497148</v>
      </c>
      <c r="U312" s="3">
        <f t="shared" si="64"/>
        <v>366.983782497148</v>
      </c>
      <c r="V312" s="4">
        <f t="shared" si="65"/>
        <v>44221.5457909063</v>
      </c>
      <c r="W312" s="6">
        <f>Q312/(constants!$B$1*constants!$B$2*(110/250)*AVERAGE(0.8,1)*1.5)</f>
        <v>1.94812507868751</v>
      </c>
      <c r="X312" s="7">
        <v>0.820518024265676</v>
      </c>
      <c r="Y312" s="3">
        <f t="shared" si="66"/>
        <v>333.621493905859</v>
      </c>
      <c r="Z312" s="5">
        <v>1.1</v>
      </c>
      <c r="AA312" s="5">
        <v>1</v>
      </c>
      <c r="AB312" s="3">
        <f t="shared" si="67"/>
        <v>366.983643296444</v>
      </c>
      <c r="AC312" t="str">
        <f t="shared" si="68"/>
        <v>https://wiki.52poke.com/wiki/烈焰马</v>
      </c>
      <c r="AD312" s="2">
        <f t="shared" si="69"/>
        <v>1.93768358788609e-8</v>
      </c>
      <c r="AE312" t="str">
        <f>IF(ISNUMBER(SEARCH(AE$1,$D312)),"T","")</f>
        <v/>
      </c>
      <c r="AF312" t="str">
        <f>IF(ISNUMBER(SEARCH(AF$1,$D312)),"T","")</f>
        <v>T</v>
      </c>
      <c r="AG312" t="str">
        <f>IF(ISNUMBER(SEARCH(AG$1,$D312)),"T","")</f>
        <v/>
      </c>
      <c r="AH312" t="str">
        <f>IF(ISNUMBER(SEARCH(AH$1,$D312)),"T","")</f>
        <v/>
      </c>
      <c r="AI312" t="str">
        <f>IF(ISNUMBER(SEARCH(AI$1,$D312)),"T","")</f>
        <v/>
      </c>
      <c r="AJ312" t="str">
        <f>IF(ISNUMBER(SEARCH(AJ$1,$D312)),"T","")</f>
        <v/>
      </c>
      <c r="AK312" t="str">
        <f>IF(ISNUMBER(SEARCH(AK$1,$D312)),"T","")</f>
        <v/>
      </c>
      <c r="AL312" t="str">
        <f>IF(ISNUMBER(SEARCH(AL$1,$D312)),"T","")</f>
        <v/>
      </c>
      <c r="AM312" t="str">
        <f>IF(ISNUMBER(SEARCH(AM$1,$D312)),"T","")</f>
        <v/>
      </c>
      <c r="AN312" t="str">
        <f>IF(ISNUMBER(SEARCH(AN$1,$D312)),"T","")</f>
        <v/>
      </c>
      <c r="AO312" t="str">
        <f>IF(ISNUMBER(SEARCH(AO$1,$D312)),"T","")</f>
        <v/>
      </c>
      <c r="AP312" t="str">
        <f>IF(ISNUMBER(SEARCH(AP$1,$D312)),"T","")</f>
        <v/>
      </c>
      <c r="AQ312" t="str">
        <f>IF(ISNUMBER(SEARCH(AQ$1,$D312)),"T","")</f>
        <v/>
      </c>
      <c r="AR312" t="str">
        <f>IF(ISNUMBER(SEARCH(AR$1,$D312)),"T","")</f>
        <v/>
      </c>
      <c r="AS312" t="str">
        <f>IF(ISNUMBER(SEARCH(AS$1,$D312)),"T","")</f>
        <v/>
      </c>
      <c r="AT312" t="str">
        <f>IF(ISNUMBER(SEARCH(AT$1,$D312)),"T","")</f>
        <v/>
      </c>
      <c r="AU312" t="str">
        <f>IF(ISNUMBER(SEARCH(AU$1,$D312)),"T","")</f>
        <v/>
      </c>
      <c r="AV312" t="str">
        <f>IF(ISNUMBER(SEARCH(AV$1,$D312)),"T","")</f>
        <v/>
      </c>
    </row>
    <row r="313" spans="1:48">
      <c r="A313">
        <v>576</v>
      </c>
      <c r="B313" t="s">
        <v>831</v>
      </c>
      <c r="C313" t="s">
        <v>832</v>
      </c>
      <c r="D313" t="s">
        <v>61</v>
      </c>
      <c r="E313">
        <v>5</v>
      </c>
      <c r="F313">
        <v>70</v>
      </c>
      <c r="G313">
        <v>55</v>
      </c>
      <c r="H313">
        <v>95</v>
      </c>
      <c r="I313">
        <v>95</v>
      </c>
      <c r="J313">
        <v>110</v>
      </c>
      <c r="K313">
        <v>65</v>
      </c>
      <c r="L313">
        <f t="shared" si="56"/>
        <v>95</v>
      </c>
      <c r="M313">
        <f t="shared" si="57"/>
        <v>95</v>
      </c>
      <c r="N313" s="3">
        <f t="shared" si="58"/>
        <v>145.5</v>
      </c>
      <c r="O313" s="3">
        <f t="shared" si="59"/>
        <v>115.5</v>
      </c>
      <c r="P313" s="3">
        <f t="shared" si="60"/>
        <v>115.5</v>
      </c>
      <c r="Q313" s="3">
        <f t="shared" si="61"/>
        <v>16805.25</v>
      </c>
      <c r="R313" s="3">
        <f t="shared" si="62"/>
        <v>16805.25</v>
      </c>
      <c r="S313" s="3">
        <f t="shared" si="63"/>
        <v>18987.75</v>
      </c>
      <c r="T313" s="3">
        <v>365.92319229725</v>
      </c>
      <c r="U313" s="3">
        <f t="shared" si="64"/>
        <v>365.92319229725</v>
      </c>
      <c r="V313" s="4">
        <f t="shared" si="65"/>
        <v>42264.1287103324</v>
      </c>
      <c r="W313" s="6">
        <f>Q313/(constants!$B$1*constants!$B$2*(110/250)*AVERAGE(0.8,1)*1.5)</f>
        <v>2.57476093498856</v>
      </c>
      <c r="X313" s="7">
        <v>0.305388738013994</v>
      </c>
      <c r="Y313" s="3">
        <f t="shared" si="66"/>
        <v>332.657287231794</v>
      </c>
      <c r="Z313" s="5">
        <v>1.1</v>
      </c>
      <c r="AA313" s="5">
        <v>1</v>
      </c>
      <c r="AB313" s="3">
        <f t="shared" si="67"/>
        <v>365.923015954974</v>
      </c>
      <c r="AC313" t="str">
        <f t="shared" si="68"/>
        <v>https://wiki.52poke.com/wiki/哥德小姐</v>
      </c>
      <c r="AD313" s="2">
        <f t="shared" si="69"/>
        <v>3.10965983071105e-8</v>
      </c>
      <c r="AE313" t="str">
        <f>IF(ISNUMBER(SEARCH(AE$1,$D313)),"T","")</f>
        <v/>
      </c>
      <c r="AF313" t="str">
        <f>IF(ISNUMBER(SEARCH(AF$1,$D313)),"T","")</f>
        <v/>
      </c>
      <c r="AG313" t="str">
        <f>IF(ISNUMBER(SEARCH(AG$1,$D313)),"T","")</f>
        <v/>
      </c>
      <c r="AH313" t="str">
        <f>IF(ISNUMBER(SEARCH(AH$1,$D313)),"T","")</f>
        <v/>
      </c>
      <c r="AI313" t="str">
        <f>IF(ISNUMBER(SEARCH(AI$1,$D313)),"T","")</f>
        <v/>
      </c>
      <c r="AJ313" t="str">
        <f>IF(ISNUMBER(SEARCH(AJ$1,$D313)),"T","")</f>
        <v/>
      </c>
      <c r="AK313" t="str">
        <f>IF(ISNUMBER(SEARCH(AK$1,$D313)),"T","")</f>
        <v/>
      </c>
      <c r="AL313" t="str">
        <f>IF(ISNUMBER(SEARCH(AL$1,$D313)),"T","")</f>
        <v/>
      </c>
      <c r="AM313" t="str">
        <f>IF(ISNUMBER(SEARCH(AM$1,$D313)),"T","")</f>
        <v/>
      </c>
      <c r="AN313" t="str">
        <f>IF(ISNUMBER(SEARCH(AN$1,$D313)),"T","")</f>
        <v/>
      </c>
      <c r="AO313" t="str">
        <f>IF(ISNUMBER(SEARCH(AO$1,$D313)),"T","")</f>
        <v>T</v>
      </c>
      <c r="AP313" t="str">
        <f>IF(ISNUMBER(SEARCH(AP$1,$D313)),"T","")</f>
        <v/>
      </c>
      <c r="AQ313" t="str">
        <f>IF(ISNUMBER(SEARCH(AQ$1,$D313)),"T","")</f>
        <v/>
      </c>
      <c r="AR313" t="str">
        <f>IF(ISNUMBER(SEARCH(AR$1,$D313)),"T","")</f>
        <v/>
      </c>
      <c r="AS313" t="str">
        <f>IF(ISNUMBER(SEARCH(AS$1,$D313)),"T","")</f>
        <v/>
      </c>
      <c r="AT313" t="str">
        <f>IF(ISNUMBER(SEARCH(AT$1,$D313)),"T","")</f>
        <v/>
      </c>
      <c r="AU313" t="str">
        <f>IF(ISNUMBER(SEARCH(AU$1,$D313)),"T","")</f>
        <v/>
      </c>
      <c r="AV313" t="str">
        <f>IF(ISNUMBER(SEARCH(AV$1,$D313)),"T","")</f>
        <v/>
      </c>
    </row>
    <row r="314" spans="1:48">
      <c r="A314">
        <v>85</v>
      </c>
      <c r="B314" t="s">
        <v>833</v>
      </c>
      <c r="C314" t="s">
        <v>834</v>
      </c>
      <c r="D314" t="s">
        <v>553</v>
      </c>
      <c r="E314">
        <v>1</v>
      </c>
      <c r="F314">
        <v>60</v>
      </c>
      <c r="G314">
        <v>110</v>
      </c>
      <c r="H314">
        <v>70</v>
      </c>
      <c r="I314">
        <v>60</v>
      </c>
      <c r="J314">
        <v>60</v>
      </c>
      <c r="K314">
        <v>110</v>
      </c>
      <c r="L314">
        <f t="shared" si="56"/>
        <v>110</v>
      </c>
      <c r="M314">
        <f t="shared" si="57"/>
        <v>60</v>
      </c>
      <c r="N314" s="3">
        <f t="shared" si="58"/>
        <v>135.5</v>
      </c>
      <c r="O314" s="3">
        <f t="shared" si="59"/>
        <v>130.5</v>
      </c>
      <c r="P314" s="3">
        <f t="shared" si="60"/>
        <v>80.5</v>
      </c>
      <c r="Q314" s="3">
        <f t="shared" si="61"/>
        <v>10907.75</v>
      </c>
      <c r="R314" s="3">
        <f t="shared" si="62"/>
        <v>12262.75</v>
      </c>
      <c r="S314" s="3">
        <f t="shared" si="63"/>
        <v>10907.75</v>
      </c>
      <c r="T314" s="3">
        <v>365.488354583498</v>
      </c>
      <c r="U314" s="3">
        <f t="shared" si="64"/>
        <v>365.488354583498</v>
      </c>
      <c r="V314" s="4">
        <f t="shared" si="65"/>
        <v>47696.2302731465</v>
      </c>
      <c r="W314" s="6">
        <f>Q314/(constants!$B$1*constants!$B$2*(110/250)*AVERAGE(0.8,1)*1.5)</f>
        <v>1.67119492947867</v>
      </c>
      <c r="X314" s="7">
        <v>0.874874212009857</v>
      </c>
      <c r="Y314" s="3">
        <f t="shared" si="66"/>
        <v>332.262022964253</v>
      </c>
      <c r="Z314" s="5">
        <v>1.1</v>
      </c>
      <c r="AA314" s="5">
        <v>1</v>
      </c>
      <c r="AB314" s="3">
        <f t="shared" si="67"/>
        <v>365.488225260678</v>
      </c>
      <c r="AC314" t="str">
        <f t="shared" si="68"/>
        <v>https://wiki.52poke.com/wiki/嘟嘟利</v>
      </c>
      <c r="AD314" s="2">
        <f t="shared" si="69"/>
        <v>1.67243917546903e-8</v>
      </c>
      <c r="AE314" t="str">
        <f>IF(ISNUMBER(SEARCH(AE$1,$D314)),"T","")</f>
        <v>T</v>
      </c>
      <c r="AF314" t="str">
        <f>IF(ISNUMBER(SEARCH(AF$1,$D314)),"T","")</f>
        <v/>
      </c>
      <c r="AG314" t="str">
        <f>IF(ISNUMBER(SEARCH(AG$1,$D314)),"T","")</f>
        <v/>
      </c>
      <c r="AH314" t="str">
        <f>IF(ISNUMBER(SEARCH(AH$1,$D314)),"T","")</f>
        <v/>
      </c>
      <c r="AI314" t="str">
        <f>IF(ISNUMBER(SEARCH(AI$1,$D314)),"T","")</f>
        <v/>
      </c>
      <c r="AJ314" t="str">
        <f>IF(ISNUMBER(SEARCH(AJ$1,$D314)),"T","")</f>
        <v/>
      </c>
      <c r="AK314" t="str">
        <f>IF(ISNUMBER(SEARCH(AK$1,$D314)),"T","")</f>
        <v/>
      </c>
      <c r="AL314" t="str">
        <f>IF(ISNUMBER(SEARCH(AL$1,$D314)),"T","")</f>
        <v/>
      </c>
      <c r="AM314" t="str">
        <f>IF(ISNUMBER(SEARCH(AM$1,$D314)),"T","")</f>
        <v/>
      </c>
      <c r="AN314" t="str">
        <f>IF(ISNUMBER(SEARCH(AN$1,$D314)),"T","")</f>
        <v>T</v>
      </c>
      <c r="AO314" t="str">
        <f>IF(ISNUMBER(SEARCH(AO$1,$D314)),"T","")</f>
        <v/>
      </c>
      <c r="AP314" t="str">
        <f>IF(ISNUMBER(SEARCH(AP$1,$D314)),"T","")</f>
        <v/>
      </c>
      <c r="AQ314" t="str">
        <f>IF(ISNUMBER(SEARCH(AQ$1,$D314)),"T","")</f>
        <v/>
      </c>
      <c r="AR314" t="str">
        <f>IF(ISNUMBER(SEARCH(AR$1,$D314)),"T","")</f>
        <v/>
      </c>
      <c r="AS314" t="str">
        <f>IF(ISNUMBER(SEARCH(AS$1,$D314)),"T","")</f>
        <v/>
      </c>
      <c r="AT314" t="str">
        <f>IF(ISNUMBER(SEARCH(AT$1,$D314)),"T","")</f>
        <v/>
      </c>
      <c r="AU314" t="str">
        <f>IF(ISNUMBER(SEARCH(AU$1,$D314)),"T","")</f>
        <v/>
      </c>
      <c r="AV314" t="str">
        <f>IF(ISNUMBER(SEARCH(AV$1,$D314)),"T","")</f>
        <v/>
      </c>
    </row>
    <row r="315" spans="1:48">
      <c r="A315">
        <v>335</v>
      </c>
      <c r="B315" t="s">
        <v>835</v>
      </c>
      <c r="C315" t="s">
        <v>836</v>
      </c>
      <c r="D315" t="s">
        <v>64</v>
      </c>
      <c r="E315">
        <v>3</v>
      </c>
      <c r="F315">
        <v>73</v>
      </c>
      <c r="G315">
        <v>115</v>
      </c>
      <c r="H315">
        <v>60</v>
      </c>
      <c r="I315">
        <v>60</v>
      </c>
      <c r="J315">
        <v>60</v>
      </c>
      <c r="K315">
        <v>90</v>
      </c>
      <c r="L315">
        <f t="shared" si="56"/>
        <v>115</v>
      </c>
      <c r="M315">
        <f t="shared" si="57"/>
        <v>60</v>
      </c>
      <c r="N315" s="3">
        <f t="shared" si="58"/>
        <v>148.5</v>
      </c>
      <c r="O315" s="3">
        <f t="shared" si="59"/>
        <v>135.5</v>
      </c>
      <c r="P315" s="3">
        <f t="shared" si="60"/>
        <v>80.5</v>
      </c>
      <c r="Q315" s="3">
        <f t="shared" si="61"/>
        <v>11954.25</v>
      </c>
      <c r="R315" s="3">
        <f t="shared" si="62"/>
        <v>11954.25</v>
      </c>
      <c r="S315" s="3">
        <f t="shared" si="63"/>
        <v>11954.25</v>
      </c>
      <c r="T315" s="3">
        <v>365.468997091739</v>
      </c>
      <c r="U315" s="3">
        <f t="shared" si="64"/>
        <v>365.468997091739</v>
      </c>
      <c r="V315" s="4">
        <f t="shared" si="65"/>
        <v>49521.0491059306</v>
      </c>
      <c r="W315" s="6">
        <f>Q315/(constants!$B$1*constants!$B$2*(110/250)*AVERAGE(0.8,1)*1.5)</f>
        <v>1.8315309743733</v>
      </c>
      <c r="X315" s="7">
        <v>0.6204572841392</v>
      </c>
      <c r="Y315" s="3">
        <f t="shared" si="66"/>
        <v>332.244409028444</v>
      </c>
      <c r="Z315" s="5">
        <v>1.1</v>
      </c>
      <c r="AA315" s="5">
        <v>1</v>
      </c>
      <c r="AB315" s="3">
        <f t="shared" si="67"/>
        <v>365.468849931288</v>
      </c>
      <c r="AC315" t="str">
        <f t="shared" si="68"/>
        <v>https://wiki.52poke.com/wiki/猫鼬斩</v>
      </c>
      <c r="AD315" s="2">
        <f t="shared" si="69"/>
        <v>2.16561982151856e-8</v>
      </c>
      <c r="AE315" t="str">
        <f>IF(ISNUMBER(SEARCH(AE$1,$D315)),"T","")</f>
        <v>T</v>
      </c>
      <c r="AF315" t="str">
        <f>IF(ISNUMBER(SEARCH(AF$1,$D315)),"T","")</f>
        <v/>
      </c>
      <c r="AG315" t="str">
        <f>IF(ISNUMBER(SEARCH(AG$1,$D315)),"T","")</f>
        <v/>
      </c>
      <c r="AH315" t="str">
        <f>IF(ISNUMBER(SEARCH(AH$1,$D315)),"T","")</f>
        <v/>
      </c>
      <c r="AI315" t="str">
        <f>IF(ISNUMBER(SEARCH(AI$1,$D315)),"T","")</f>
        <v/>
      </c>
      <c r="AJ315" t="str">
        <f>IF(ISNUMBER(SEARCH(AJ$1,$D315)),"T","")</f>
        <v/>
      </c>
      <c r="AK315" t="str">
        <f>IF(ISNUMBER(SEARCH(AK$1,$D315)),"T","")</f>
        <v/>
      </c>
      <c r="AL315" t="str">
        <f>IF(ISNUMBER(SEARCH(AL$1,$D315)),"T","")</f>
        <v/>
      </c>
      <c r="AM315" t="str">
        <f>IF(ISNUMBER(SEARCH(AM$1,$D315)),"T","")</f>
        <v/>
      </c>
      <c r="AN315" t="str">
        <f>IF(ISNUMBER(SEARCH(AN$1,$D315)),"T","")</f>
        <v/>
      </c>
      <c r="AO315" t="str">
        <f>IF(ISNUMBER(SEARCH(AO$1,$D315)),"T","")</f>
        <v/>
      </c>
      <c r="AP315" t="str">
        <f>IF(ISNUMBER(SEARCH(AP$1,$D315)),"T","")</f>
        <v/>
      </c>
      <c r="AQ315" t="str">
        <f>IF(ISNUMBER(SEARCH(AQ$1,$D315)),"T","")</f>
        <v/>
      </c>
      <c r="AR315" t="str">
        <f>IF(ISNUMBER(SEARCH(AR$1,$D315)),"T","")</f>
        <v/>
      </c>
      <c r="AS315" t="str">
        <f>IF(ISNUMBER(SEARCH(AS$1,$D315)),"T","")</f>
        <v/>
      </c>
      <c r="AT315" t="str">
        <f>IF(ISNUMBER(SEARCH(AT$1,$D315)),"T","")</f>
        <v/>
      </c>
      <c r="AU315" t="str">
        <f>IF(ISNUMBER(SEARCH(AU$1,$D315)),"T","")</f>
        <v/>
      </c>
      <c r="AV315" t="str">
        <f>IF(ISNUMBER(SEARCH(AV$1,$D315)),"T","")</f>
        <v/>
      </c>
    </row>
    <row r="316" spans="1:48">
      <c r="A316">
        <v>606</v>
      </c>
      <c r="B316" t="s">
        <v>837</v>
      </c>
      <c r="C316" t="s">
        <v>838</v>
      </c>
      <c r="D316" t="s">
        <v>61</v>
      </c>
      <c r="E316">
        <v>5</v>
      </c>
      <c r="F316">
        <v>75</v>
      </c>
      <c r="G316">
        <v>75</v>
      </c>
      <c r="H316">
        <v>75</v>
      </c>
      <c r="I316">
        <v>125</v>
      </c>
      <c r="J316">
        <v>95</v>
      </c>
      <c r="K316">
        <v>40</v>
      </c>
      <c r="L316">
        <f t="shared" si="56"/>
        <v>125</v>
      </c>
      <c r="M316">
        <f t="shared" si="57"/>
        <v>75</v>
      </c>
      <c r="N316" s="3">
        <f t="shared" si="58"/>
        <v>150.5</v>
      </c>
      <c r="O316" s="3">
        <f t="shared" si="59"/>
        <v>145.5</v>
      </c>
      <c r="P316" s="3">
        <f t="shared" si="60"/>
        <v>95.5</v>
      </c>
      <c r="Q316" s="3">
        <f t="shared" si="61"/>
        <v>14372.75</v>
      </c>
      <c r="R316" s="3">
        <f t="shared" si="62"/>
        <v>14372.75</v>
      </c>
      <c r="S316" s="3">
        <f t="shared" si="63"/>
        <v>17382.75</v>
      </c>
      <c r="T316" s="3">
        <v>365.36506423545</v>
      </c>
      <c r="U316" s="3">
        <f t="shared" si="64"/>
        <v>365.36506423545</v>
      </c>
      <c r="V316" s="4">
        <f t="shared" si="65"/>
        <v>53160.616846258</v>
      </c>
      <c r="W316" s="6">
        <f>Q316/(constants!$B$1*constants!$B$2*(110/250)*AVERAGE(0.8,1)*1.5)</f>
        <v>2.20207347277528</v>
      </c>
      <c r="X316" s="7">
        <v>0.0807436109157527</v>
      </c>
      <c r="Y316" s="3">
        <f t="shared" si="66"/>
        <v>332.149885677045</v>
      </c>
      <c r="Z316" s="5">
        <v>1.1</v>
      </c>
      <c r="AA316" s="5">
        <v>1</v>
      </c>
      <c r="AB316" s="3">
        <f t="shared" si="67"/>
        <v>365.36487424475</v>
      </c>
      <c r="AC316" t="str">
        <f t="shared" si="68"/>
        <v>https://wiki.52poke.com/wiki/大宇怪</v>
      </c>
      <c r="AD316" s="2">
        <f t="shared" si="69"/>
        <v>3.60964662353355e-8</v>
      </c>
      <c r="AE316" t="str">
        <f>IF(ISNUMBER(SEARCH(AE$1,$D316)),"T","")</f>
        <v/>
      </c>
      <c r="AF316" t="str">
        <f>IF(ISNUMBER(SEARCH(AF$1,$D316)),"T","")</f>
        <v/>
      </c>
      <c r="AG316" t="str">
        <f>IF(ISNUMBER(SEARCH(AG$1,$D316)),"T","")</f>
        <v/>
      </c>
      <c r="AH316" t="str">
        <f>IF(ISNUMBER(SEARCH(AH$1,$D316)),"T","")</f>
        <v/>
      </c>
      <c r="AI316" t="str">
        <f>IF(ISNUMBER(SEARCH(AI$1,$D316)),"T","")</f>
        <v/>
      </c>
      <c r="AJ316" t="str">
        <f>IF(ISNUMBER(SEARCH(AJ$1,$D316)),"T","")</f>
        <v/>
      </c>
      <c r="AK316" t="str">
        <f>IF(ISNUMBER(SEARCH(AK$1,$D316)),"T","")</f>
        <v/>
      </c>
      <c r="AL316" t="str">
        <f>IF(ISNUMBER(SEARCH(AL$1,$D316)),"T","")</f>
        <v/>
      </c>
      <c r="AM316" t="str">
        <f>IF(ISNUMBER(SEARCH(AM$1,$D316)),"T","")</f>
        <v/>
      </c>
      <c r="AN316" t="str">
        <f>IF(ISNUMBER(SEARCH(AN$1,$D316)),"T","")</f>
        <v/>
      </c>
      <c r="AO316" t="str">
        <f>IF(ISNUMBER(SEARCH(AO$1,$D316)),"T","")</f>
        <v>T</v>
      </c>
      <c r="AP316" t="str">
        <f>IF(ISNUMBER(SEARCH(AP$1,$D316)),"T","")</f>
        <v/>
      </c>
      <c r="AQ316" t="str">
        <f>IF(ISNUMBER(SEARCH(AQ$1,$D316)),"T","")</f>
        <v/>
      </c>
      <c r="AR316" t="str">
        <f>IF(ISNUMBER(SEARCH(AR$1,$D316)),"T","")</f>
        <v/>
      </c>
      <c r="AS316" t="str">
        <f>IF(ISNUMBER(SEARCH(AS$1,$D316)),"T","")</f>
        <v/>
      </c>
      <c r="AT316" t="str">
        <f>IF(ISNUMBER(SEARCH(AT$1,$D316)),"T","")</f>
        <v/>
      </c>
      <c r="AU316" t="str">
        <f>IF(ISNUMBER(SEARCH(AU$1,$D316)),"T","")</f>
        <v/>
      </c>
      <c r="AV316" t="str">
        <f>IF(ISNUMBER(SEARCH(AV$1,$D316)),"T","")</f>
        <v/>
      </c>
    </row>
    <row r="317" spans="1:48">
      <c r="A317">
        <v>521</v>
      </c>
      <c r="B317" t="s">
        <v>839</v>
      </c>
      <c r="C317" t="s">
        <v>840</v>
      </c>
      <c r="D317" t="s">
        <v>553</v>
      </c>
      <c r="E317">
        <v>5</v>
      </c>
      <c r="F317">
        <v>80</v>
      </c>
      <c r="G317">
        <v>115</v>
      </c>
      <c r="H317">
        <v>80</v>
      </c>
      <c r="I317">
        <v>65</v>
      </c>
      <c r="J317">
        <v>55</v>
      </c>
      <c r="K317">
        <v>93</v>
      </c>
      <c r="L317">
        <f t="shared" si="56"/>
        <v>115</v>
      </c>
      <c r="M317">
        <f t="shared" si="57"/>
        <v>55</v>
      </c>
      <c r="N317" s="3">
        <f t="shared" si="58"/>
        <v>155.5</v>
      </c>
      <c r="O317" s="3">
        <f t="shared" si="59"/>
        <v>135.5</v>
      </c>
      <c r="P317" s="3">
        <f t="shared" si="60"/>
        <v>75.5</v>
      </c>
      <c r="Q317" s="3">
        <f t="shared" si="61"/>
        <v>11740.25</v>
      </c>
      <c r="R317" s="3">
        <f t="shared" si="62"/>
        <v>15627.75</v>
      </c>
      <c r="S317" s="3">
        <f t="shared" si="63"/>
        <v>11740.25</v>
      </c>
      <c r="T317" s="3">
        <v>365.31144330768</v>
      </c>
      <c r="U317" s="3">
        <f t="shared" si="64"/>
        <v>365.31144330768</v>
      </c>
      <c r="V317" s="4">
        <f t="shared" si="65"/>
        <v>49499.7005681906</v>
      </c>
      <c r="W317" s="6">
        <f>Q317/(constants!$B$1*constants!$B$2*(110/250)*AVERAGE(0.8,1)*1.5)</f>
        <v>1.79874367040058</v>
      </c>
      <c r="X317" s="7">
        <v>0.652187552555702</v>
      </c>
      <c r="Y317" s="3">
        <f t="shared" si="66"/>
        <v>332.101180710577</v>
      </c>
      <c r="Z317" s="5">
        <v>1.1</v>
      </c>
      <c r="AA317" s="5">
        <v>1</v>
      </c>
      <c r="AB317" s="3">
        <f t="shared" si="67"/>
        <v>365.311298781634</v>
      </c>
      <c r="AC317" t="str">
        <f t="shared" si="68"/>
        <v>https://wiki.52poke.com/wiki/高傲雉鸡</v>
      </c>
      <c r="AD317" s="2">
        <f t="shared" si="69"/>
        <v>2.08877779149552e-8</v>
      </c>
      <c r="AE317" t="str">
        <f>IF(ISNUMBER(SEARCH(AE$1,$D317)),"T","")</f>
        <v>T</v>
      </c>
      <c r="AF317" t="str">
        <f>IF(ISNUMBER(SEARCH(AF$1,$D317)),"T","")</f>
        <v/>
      </c>
      <c r="AG317" t="str">
        <f>IF(ISNUMBER(SEARCH(AG$1,$D317)),"T","")</f>
        <v/>
      </c>
      <c r="AH317" t="str">
        <f>IF(ISNUMBER(SEARCH(AH$1,$D317)),"T","")</f>
        <v/>
      </c>
      <c r="AI317" t="str">
        <f>IF(ISNUMBER(SEARCH(AI$1,$D317)),"T","")</f>
        <v/>
      </c>
      <c r="AJ317" t="str">
        <f>IF(ISNUMBER(SEARCH(AJ$1,$D317)),"T","")</f>
        <v/>
      </c>
      <c r="AK317" t="str">
        <f>IF(ISNUMBER(SEARCH(AK$1,$D317)),"T","")</f>
        <v/>
      </c>
      <c r="AL317" t="str">
        <f>IF(ISNUMBER(SEARCH(AL$1,$D317)),"T","")</f>
        <v/>
      </c>
      <c r="AM317" t="str">
        <f>IF(ISNUMBER(SEARCH(AM$1,$D317)),"T","")</f>
        <v/>
      </c>
      <c r="AN317" t="str">
        <f>IF(ISNUMBER(SEARCH(AN$1,$D317)),"T","")</f>
        <v>T</v>
      </c>
      <c r="AO317" t="str">
        <f>IF(ISNUMBER(SEARCH(AO$1,$D317)),"T","")</f>
        <v/>
      </c>
      <c r="AP317" t="str">
        <f>IF(ISNUMBER(SEARCH(AP$1,$D317)),"T","")</f>
        <v/>
      </c>
      <c r="AQ317" t="str">
        <f>IF(ISNUMBER(SEARCH(AQ$1,$D317)),"T","")</f>
        <v/>
      </c>
      <c r="AR317" t="str">
        <f>IF(ISNUMBER(SEARCH(AR$1,$D317)),"T","")</f>
        <v/>
      </c>
      <c r="AS317" t="str">
        <f>IF(ISNUMBER(SEARCH(AS$1,$D317)),"T","")</f>
        <v/>
      </c>
      <c r="AT317" t="str">
        <f>IF(ISNUMBER(SEARCH(AT$1,$D317)),"T","")</f>
        <v/>
      </c>
      <c r="AU317" t="str">
        <f>IF(ISNUMBER(SEARCH(AU$1,$D317)),"T","")</f>
        <v/>
      </c>
      <c r="AV317" t="str">
        <f>IF(ISNUMBER(SEARCH(AV$1,$D317)),"T","")</f>
        <v/>
      </c>
    </row>
    <row r="318" spans="1:48">
      <c r="A318">
        <v>472</v>
      </c>
      <c r="B318" t="s">
        <v>841</v>
      </c>
      <c r="C318" t="s">
        <v>842</v>
      </c>
      <c r="D318" t="s">
        <v>210</v>
      </c>
      <c r="E318">
        <v>4</v>
      </c>
      <c r="F318">
        <v>75</v>
      </c>
      <c r="G318">
        <v>95</v>
      </c>
      <c r="H318">
        <v>125</v>
      </c>
      <c r="I318">
        <v>45</v>
      </c>
      <c r="J318">
        <v>75</v>
      </c>
      <c r="K318">
        <v>95</v>
      </c>
      <c r="L318">
        <f t="shared" si="56"/>
        <v>95</v>
      </c>
      <c r="M318">
        <f t="shared" si="57"/>
        <v>75</v>
      </c>
      <c r="N318" s="3">
        <f t="shared" si="58"/>
        <v>150.5</v>
      </c>
      <c r="O318" s="3">
        <f t="shared" si="59"/>
        <v>115.5</v>
      </c>
      <c r="P318" s="3">
        <f t="shared" si="60"/>
        <v>95.5</v>
      </c>
      <c r="Q318" s="3">
        <f t="shared" si="61"/>
        <v>14372.75</v>
      </c>
      <c r="R318" s="3">
        <f t="shared" si="62"/>
        <v>21897.75</v>
      </c>
      <c r="S318" s="3">
        <f t="shared" si="63"/>
        <v>14372.75</v>
      </c>
      <c r="T318" s="3">
        <v>365.292343631684</v>
      </c>
      <c r="U318" s="3">
        <f t="shared" si="64"/>
        <v>365.292343631684</v>
      </c>
      <c r="V318" s="4">
        <f t="shared" si="65"/>
        <v>42191.2656894595</v>
      </c>
      <c r="W318" s="6">
        <f>Q318/(constants!$B$1*constants!$B$2*(110/250)*AVERAGE(0.8,1)*1.5)</f>
        <v>2.20207347277528</v>
      </c>
      <c r="X318" s="7">
        <v>0.673111043669611</v>
      </c>
      <c r="Y318" s="3">
        <f t="shared" si="66"/>
        <v>332.083811649385</v>
      </c>
      <c r="Z318" s="5">
        <v>1.1</v>
      </c>
      <c r="AA318" s="5">
        <v>1</v>
      </c>
      <c r="AB318" s="3">
        <f t="shared" si="67"/>
        <v>365.292192814323</v>
      </c>
      <c r="AC318" t="str">
        <f t="shared" si="68"/>
        <v>https://wiki.52poke.com/wiki/天蝎王</v>
      </c>
      <c r="AD318" s="2">
        <f t="shared" si="69"/>
        <v>2.27458762857329e-8</v>
      </c>
      <c r="AE318" t="str">
        <f>IF(ISNUMBER(SEARCH(AE$1,$D318)),"T","")</f>
        <v/>
      </c>
      <c r="AF318" t="str">
        <f>IF(ISNUMBER(SEARCH(AF$1,$D318)),"T","")</f>
        <v/>
      </c>
      <c r="AG318" t="str">
        <f>IF(ISNUMBER(SEARCH(AG$1,$D318)),"T","")</f>
        <v/>
      </c>
      <c r="AH318" t="str">
        <f>IF(ISNUMBER(SEARCH(AH$1,$D318)),"T","")</f>
        <v/>
      </c>
      <c r="AI318" t="str">
        <f>IF(ISNUMBER(SEARCH(AI$1,$D318)),"T","")</f>
        <v/>
      </c>
      <c r="AJ318" t="str">
        <f>IF(ISNUMBER(SEARCH(AJ$1,$D318)),"T","")</f>
        <v/>
      </c>
      <c r="AK318" t="str">
        <f>IF(ISNUMBER(SEARCH(AK$1,$D318)),"T","")</f>
        <v/>
      </c>
      <c r="AL318" t="str">
        <f>IF(ISNUMBER(SEARCH(AL$1,$D318)),"T","")</f>
        <v/>
      </c>
      <c r="AM318" t="str">
        <f>IF(ISNUMBER(SEARCH(AM$1,$D318)),"T","")</f>
        <v>T</v>
      </c>
      <c r="AN318" t="str">
        <f>IF(ISNUMBER(SEARCH(AN$1,$D318)),"T","")</f>
        <v>T</v>
      </c>
      <c r="AO318" t="str">
        <f>IF(ISNUMBER(SEARCH(AO$1,$D318)),"T","")</f>
        <v/>
      </c>
      <c r="AP318" t="str">
        <f>IF(ISNUMBER(SEARCH(AP$1,$D318)),"T","")</f>
        <v/>
      </c>
      <c r="AQ318" t="str">
        <f>IF(ISNUMBER(SEARCH(AQ$1,$D318)),"T","")</f>
        <v/>
      </c>
      <c r="AR318" t="str">
        <f>IF(ISNUMBER(SEARCH(AR$1,$D318)),"T","")</f>
        <v/>
      </c>
      <c r="AS318" t="str">
        <f>IF(ISNUMBER(SEARCH(AS$1,$D318)),"T","")</f>
        <v/>
      </c>
      <c r="AT318" t="str">
        <f>IF(ISNUMBER(SEARCH(AT$1,$D318)),"T","")</f>
        <v/>
      </c>
      <c r="AU318" t="str">
        <f>IF(ISNUMBER(SEARCH(AU$1,$D318)),"T","")</f>
        <v/>
      </c>
      <c r="AV318" t="str">
        <f>IF(ISNUMBER(SEARCH(AV$1,$D318)),"T","")</f>
        <v/>
      </c>
    </row>
    <row r="319" spans="1:48">
      <c r="A319">
        <v>671</v>
      </c>
      <c r="B319" t="s">
        <v>843</v>
      </c>
      <c r="C319" t="s">
        <v>844</v>
      </c>
      <c r="D319" t="s">
        <v>67</v>
      </c>
      <c r="E319">
        <v>6</v>
      </c>
      <c r="F319">
        <v>78</v>
      </c>
      <c r="G319">
        <v>65</v>
      </c>
      <c r="H319">
        <v>68</v>
      </c>
      <c r="I319">
        <v>112</v>
      </c>
      <c r="J319">
        <v>154</v>
      </c>
      <c r="K319">
        <v>75</v>
      </c>
      <c r="L319">
        <f t="shared" si="56"/>
        <v>112</v>
      </c>
      <c r="M319">
        <f t="shared" si="57"/>
        <v>68</v>
      </c>
      <c r="N319" s="3">
        <f t="shared" si="58"/>
        <v>153.5</v>
      </c>
      <c r="O319" s="3">
        <f t="shared" si="59"/>
        <v>132.5</v>
      </c>
      <c r="P319" s="3">
        <f t="shared" si="60"/>
        <v>88.5</v>
      </c>
      <c r="Q319" s="3">
        <f t="shared" si="61"/>
        <v>13584.75</v>
      </c>
      <c r="R319" s="3">
        <f t="shared" si="62"/>
        <v>13584.75</v>
      </c>
      <c r="S319" s="3">
        <f t="shared" si="63"/>
        <v>26785.75</v>
      </c>
      <c r="T319" s="3">
        <v>365.121776003862</v>
      </c>
      <c r="U319" s="3">
        <f t="shared" si="64"/>
        <v>365.121776003862</v>
      </c>
      <c r="V319" s="4">
        <f t="shared" si="65"/>
        <v>48378.6353205117</v>
      </c>
      <c r="W319" s="6">
        <f>Q319/(constants!$B$1*constants!$B$2*(110/250)*AVERAGE(0.8,1)*1.5)</f>
        <v>2.08134265253928</v>
      </c>
      <c r="X319" s="7">
        <v>0.42377990302863</v>
      </c>
      <c r="Y319" s="3">
        <f t="shared" si="66"/>
        <v>331.928738612748</v>
      </c>
      <c r="Z319" s="5">
        <v>1.1</v>
      </c>
      <c r="AA319" s="5">
        <v>1</v>
      </c>
      <c r="AB319" s="3">
        <f t="shared" si="67"/>
        <v>365.121612474023</v>
      </c>
      <c r="AC319" t="str">
        <f t="shared" si="68"/>
        <v>https://wiki.52poke.com/wiki/花洁夫人</v>
      </c>
      <c r="AD319" s="2">
        <f t="shared" si="69"/>
        <v>2.67420081596796e-8</v>
      </c>
      <c r="AE319" t="str">
        <f>IF(ISNUMBER(SEARCH(AE$1,$D319)),"T","")</f>
        <v/>
      </c>
      <c r="AF319" t="str">
        <f>IF(ISNUMBER(SEARCH(AF$1,$D319)),"T","")</f>
        <v/>
      </c>
      <c r="AG319" t="str">
        <f>IF(ISNUMBER(SEARCH(AG$1,$D319)),"T","")</f>
        <v/>
      </c>
      <c r="AH319" t="str">
        <f>IF(ISNUMBER(SEARCH(AH$1,$D319)),"T","")</f>
        <v/>
      </c>
      <c r="AI319" t="str">
        <f>IF(ISNUMBER(SEARCH(AI$1,$D319)),"T","")</f>
        <v/>
      </c>
      <c r="AJ319" t="str">
        <f>IF(ISNUMBER(SEARCH(AJ$1,$D319)),"T","")</f>
        <v/>
      </c>
      <c r="AK319" t="str">
        <f>IF(ISNUMBER(SEARCH(AK$1,$D319)),"T","")</f>
        <v/>
      </c>
      <c r="AL319" t="str">
        <f>IF(ISNUMBER(SEARCH(AL$1,$D319)),"T","")</f>
        <v/>
      </c>
      <c r="AM319" t="str">
        <f>IF(ISNUMBER(SEARCH(AM$1,$D319)),"T","")</f>
        <v/>
      </c>
      <c r="AN319" t="str">
        <f>IF(ISNUMBER(SEARCH(AN$1,$D319)),"T","")</f>
        <v/>
      </c>
      <c r="AO319" t="str">
        <f>IF(ISNUMBER(SEARCH(AO$1,$D319)),"T","")</f>
        <v/>
      </c>
      <c r="AP319" t="str">
        <f>IF(ISNUMBER(SEARCH(AP$1,$D319)),"T","")</f>
        <v/>
      </c>
      <c r="AQ319" t="str">
        <f>IF(ISNUMBER(SEARCH(AQ$1,$D319)),"T","")</f>
        <v/>
      </c>
      <c r="AR319" t="str">
        <f>IF(ISNUMBER(SEARCH(AR$1,$D319)),"T","")</f>
        <v/>
      </c>
      <c r="AS319" t="str">
        <f>IF(ISNUMBER(SEARCH(AS$1,$D319)),"T","")</f>
        <v/>
      </c>
      <c r="AT319" t="str">
        <f>IF(ISNUMBER(SEARCH(AT$1,$D319)),"T","")</f>
        <v/>
      </c>
      <c r="AU319" t="str">
        <f>IF(ISNUMBER(SEARCH(AU$1,$D319)),"T","")</f>
        <v/>
      </c>
      <c r="AV319" t="str">
        <f>IF(ISNUMBER(SEARCH(AV$1,$D319)),"T","")</f>
        <v>T</v>
      </c>
    </row>
    <row r="320" spans="1:48">
      <c r="A320">
        <v>437</v>
      </c>
      <c r="B320" t="s">
        <v>845</v>
      </c>
      <c r="C320" t="s">
        <v>846</v>
      </c>
      <c r="D320" t="s">
        <v>151</v>
      </c>
      <c r="E320">
        <v>4</v>
      </c>
      <c r="F320">
        <v>67</v>
      </c>
      <c r="G320">
        <v>89</v>
      </c>
      <c r="H320">
        <v>116</v>
      </c>
      <c r="I320">
        <v>79</v>
      </c>
      <c r="J320">
        <v>116</v>
      </c>
      <c r="K320">
        <v>33</v>
      </c>
      <c r="L320">
        <f t="shared" si="56"/>
        <v>89</v>
      </c>
      <c r="M320">
        <f t="shared" si="57"/>
        <v>116</v>
      </c>
      <c r="N320" s="3">
        <f t="shared" si="58"/>
        <v>142.5</v>
      </c>
      <c r="O320" s="3">
        <f t="shared" si="59"/>
        <v>109.5</v>
      </c>
      <c r="P320" s="3">
        <f t="shared" si="60"/>
        <v>136.5</v>
      </c>
      <c r="Q320" s="3">
        <f t="shared" si="61"/>
        <v>19451.25</v>
      </c>
      <c r="R320" s="3">
        <f t="shared" si="62"/>
        <v>19451.25</v>
      </c>
      <c r="S320" s="3">
        <f t="shared" si="63"/>
        <v>19451.25</v>
      </c>
      <c r="T320" s="3">
        <v>365.095657566427</v>
      </c>
      <c r="U320" s="3">
        <f t="shared" si="64"/>
        <v>365.095657566427</v>
      </c>
      <c r="V320" s="4">
        <f t="shared" si="65"/>
        <v>39977.9745035238</v>
      </c>
      <c r="W320" s="6">
        <f>Q320/(constants!$B$1*constants!$B$2*(110/250)*AVERAGE(0.8,1)*1.5)</f>
        <v>2.98015909532415</v>
      </c>
      <c r="X320" s="7">
        <v>0.05093649672157</v>
      </c>
      <c r="Y320" s="3">
        <f t="shared" si="66"/>
        <v>331.904967329006</v>
      </c>
      <c r="Z320" s="5">
        <v>1.1</v>
      </c>
      <c r="AA320" s="5">
        <v>1</v>
      </c>
      <c r="AB320" s="3">
        <f t="shared" si="67"/>
        <v>365.095464061907</v>
      </c>
      <c r="AC320" t="str">
        <f t="shared" si="68"/>
        <v>https://wiki.52poke.com/wiki/青铜钟</v>
      </c>
      <c r="AD320" s="2">
        <f t="shared" si="69"/>
        <v>3.74439993203683e-8</v>
      </c>
      <c r="AE320" t="str">
        <f>IF(ISNUMBER(SEARCH(AE$1,$D320)),"T","")</f>
        <v/>
      </c>
      <c r="AF320" t="str">
        <f>IF(ISNUMBER(SEARCH(AF$1,$D320)),"T","")</f>
        <v/>
      </c>
      <c r="AG320" t="str">
        <f>IF(ISNUMBER(SEARCH(AG$1,$D320)),"T","")</f>
        <v/>
      </c>
      <c r="AH320" t="str">
        <f>IF(ISNUMBER(SEARCH(AH$1,$D320)),"T","")</f>
        <v/>
      </c>
      <c r="AI320" t="str">
        <f>IF(ISNUMBER(SEARCH(AI$1,$D320)),"T","")</f>
        <v/>
      </c>
      <c r="AJ320" t="str">
        <f>IF(ISNUMBER(SEARCH(AJ$1,$D320)),"T","")</f>
        <v/>
      </c>
      <c r="AK320" t="str">
        <f>IF(ISNUMBER(SEARCH(AK$1,$D320)),"T","")</f>
        <v/>
      </c>
      <c r="AL320" t="str">
        <f>IF(ISNUMBER(SEARCH(AL$1,$D320)),"T","")</f>
        <v/>
      </c>
      <c r="AM320" t="str">
        <f>IF(ISNUMBER(SEARCH(AM$1,$D320)),"T","")</f>
        <v/>
      </c>
      <c r="AN320" t="str">
        <f>IF(ISNUMBER(SEARCH(AN$1,$D320)),"T","")</f>
        <v/>
      </c>
      <c r="AO320" t="str">
        <f>IF(ISNUMBER(SEARCH(AO$1,$D320)),"T","")</f>
        <v>T</v>
      </c>
      <c r="AP320" t="str">
        <f>IF(ISNUMBER(SEARCH(AP$1,$D320)),"T","")</f>
        <v/>
      </c>
      <c r="AQ320" t="str">
        <f>IF(ISNUMBER(SEARCH(AQ$1,$D320)),"T","")</f>
        <v/>
      </c>
      <c r="AR320" t="str">
        <f>IF(ISNUMBER(SEARCH(AR$1,$D320)),"T","")</f>
        <v/>
      </c>
      <c r="AS320" t="str">
        <f>IF(ISNUMBER(SEARCH(AS$1,$D320)),"T","")</f>
        <v/>
      </c>
      <c r="AT320" t="str">
        <f>IF(ISNUMBER(SEARCH(AT$1,$D320)),"T","")</f>
        <v/>
      </c>
      <c r="AU320" t="str">
        <f>IF(ISNUMBER(SEARCH(AU$1,$D320)),"T","")</f>
        <v>T</v>
      </c>
      <c r="AV320" t="str">
        <f>IF(ISNUMBER(SEARCH(AV$1,$D320)),"T","")</f>
        <v/>
      </c>
    </row>
    <row r="321" spans="1:48">
      <c r="A321">
        <v>826</v>
      </c>
      <c r="B321" t="s">
        <v>847</v>
      </c>
      <c r="C321" t="s">
        <v>848</v>
      </c>
      <c r="D321" t="s">
        <v>784</v>
      </c>
      <c r="E321">
        <v>8</v>
      </c>
      <c r="F321">
        <v>60</v>
      </c>
      <c r="G321">
        <v>45</v>
      </c>
      <c r="H321">
        <v>110</v>
      </c>
      <c r="I321">
        <v>80</v>
      </c>
      <c r="J321">
        <v>120</v>
      </c>
      <c r="K321">
        <v>90</v>
      </c>
      <c r="L321">
        <f t="shared" si="56"/>
        <v>80</v>
      </c>
      <c r="M321">
        <f t="shared" si="57"/>
        <v>110</v>
      </c>
      <c r="N321" s="3">
        <f t="shared" si="58"/>
        <v>135.5</v>
      </c>
      <c r="O321" s="3">
        <f t="shared" si="59"/>
        <v>100.5</v>
      </c>
      <c r="P321" s="3">
        <f t="shared" si="60"/>
        <v>130.5</v>
      </c>
      <c r="Q321" s="3">
        <f t="shared" si="61"/>
        <v>17682.75</v>
      </c>
      <c r="R321" s="3">
        <f t="shared" si="62"/>
        <v>17682.75</v>
      </c>
      <c r="S321" s="3">
        <f t="shared" si="63"/>
        <v>19037.75</v>
      </c>
      <c r="T321" s="3">
        <v>364.647721436817</v>
      </c>
      <c r="U321" s="3">
        <f t="shared" si="64"/>
        <v>364.647721436817</v>
      </c>
      <c r="V321" s="4">
        <f t="shared" si="65"/>
        <v>36647.0960044001</v>
      </c>
      <c r="W321" s="6">
        <f>Q321/(constants!$B$1*constants!$B$2*(110/250)*AVERAGE(0.8,1)*1.5)</f>
        <v>2.70920420244679</v>
      </c>
      <c r="X321" s="7">
        <v>0.589281188635108</v>
      </c>
      <c r="Y321" s="3">
        <f t="shared" si="66"/>
        <v>331.497781803731</v>
      </c>
      <c r="Z321" s="5">
        <v>1.1</v>
      </c>
      <c r="AA321" s="5">
        <v>1</v>
      </c>
      <c r="AB321" s="3">
        <f t="shared" si="67"/>
        <v>364.647559984104</v>
      </c>
      <c r="AC321" t="str">
        <f t="shared" si="68"/>
        <v>https://wiki.52poke.com/wiki/以欧路普</v>
      </c>
      <c r="AD321" s="2">
        <f t="shared" si="69"/>
        <v>2.60669786732426e-8</v>
      </c>
      <c r="AE321" t="str">
        <f>IF(ISNUMBER(SEARCH(AE$1,$D321)),"T","")</f>
        <v/>
      </c>
      <c r="AF321" t="str">
        <f>IF(ISNUMBER(SEARCH(AF$1,$D321)),"T","")</f>
        <v/>
      </c>
      <c r="AG321" t="str">
        <f>IF(ISNUMBER(SEARCH(AG$1,$D321)),"T","")</f>
        <v/>
      </c>
      <c r="AH321" t="str">
        <f>IF(ISNUMBER(SEARCH(AH$1,$D321)),"T","")</f>
        <v/>
      </c>
      <c r="AI321" t="str">
        <f>IF(ISNUMBER(SEARCH(AI$1,$D321)),"T","")</f>
        <v/>
      </c>
      <c r="AJ321" t="str">
        <f>IF(ISNUMBER(SEARCH(AJ$1,$D321)),"T","")</f>
        <v/>
      </c>
      <c r="AK321" t="str">
        <f>IF(ISNUMBER(SEARCH(AK$1,$D321)),"T","")</f>
        <v/>
      </c>
      <c r="AL321" t="str">
        <f>IF(ISNUMBER(SEARCH(AL$1,$D321)),"T","")</f>
        <v/>
      </c>
      <c r="AM321" t="str">
        <f>IF(ISNUMBER(SEARCH(AM$1,$D321)),"T","")</f>
        <v/>
      </c>
      <c r="AN321" t="str">
        <f>IF(ISNUMBER(SEARCH(AN$1,$D321)),"T","")</f>
        <v/>
      </c>
      <c r="AO321" t="str">
        <f>IF(ISNUMBER(SEARCH(AO$1,$D321)),"T","")</f>
        <v>T</v>
      </c>
      <c r="AP321" t="str">
        <f>IF(ISNUMBER(SEARCH(AP$1,$D321)),"T","")</f>
        <v>T</v>
      </c>
      <c r="AQ321" t="str">
        <f>IF(ISNUMBER(SEARCH(AQ$1,$D321)),"T","")</f>
        <v/>
      </c>
      <c r="AR321" t="str">
        <f>IF(ISNUMBER(SEARCH(AR$1,$D321)),"T","")</f>
        <v/>
      </c>
      <c r="AS321" t="str">
        <f>IF(ISNUMBER(SEARCH(AS$1,$D321)),"T","")</f>
        <v/>
      </c>
      <c r="AT321" t="str">
        <f>IF(ISNUMBER(SEARCH(AT$1,$D321)),"T","")</f>
        <v/>
      </c>
      <c r="AU321" t="str">
        <f>IF(ISNUMBER(SEARCH(AU$1,$D321)),"T","")</f>
        <v/>
      </c>
      <c r="AV321" t="str">
        <f>IF(ISNUMBER(SEARCH(AV$1,$D321)),"T","")</f>
        <v/>
      </c>
    </row>
    <row r="322" spans="1:48">
      <c r="A322">
        <v>454</v>
      </c>
      <c r="B322" t="s">
        <v>849</v>
      </c>
      <c r="C322" t="s">
        <v>850</v>
      </c>
      <c r="D322" t="s">
        <v>261</v>
      </c>
      <c r="E322">
        <v>4</v>
      </c>
      <c r="F322">
        <v>83</v>
      </c>
      <c r="G322">
        <v>106</v>
      </c>
      <c r="H322">
        <v>65</v>
      </c>
      <c r="I322">
        <v>86</v>
      </c>
      <c r="J322">
        <v>65</v>
      </c>
      <c r="K322">
        <v>85</v>
      </c>
      <c r="L322">
        <f t="shared" ref="L322:L385" si="70">MAX(G322,I322)</f>
        <v>106</v>
      </c>
      <c r="M322">
        <f t="shared" ref="M322:M385" si="71">MIN(H322,J322)</f>
        <v>65</v>
      </c>
      <c r="N322" s="3">
        <f t="shared" ref="N322:N385" si="72">(F322*2+31)/2+60</f>
        <v>158.5</v>
      </c>
      <c r="O322" s="3">
        <f t="shared" ref="O322:O385" si="73">(L322*2+31)/2+5</f>
        <v>126.5</v>
      </c>
      <c r="P322" s="3">
        <f t="shared" ref="P322:P385" si="74">(M322*2+31)/2+5</f>
        <v>85.5</v>
      </c>
      <c r="Q322" s="3">
        <f t="shared" ref="Q322:Q385" si="75">N322*P322</f>
        <v>13551.75</v>
      </c>
      <c r="R322" s="3">
        <f t="shared" ref="R322:R385" si="76">((H322*2+31)/2+5)*N322</f>
        <v>13551.75</v>
      </c>
      <c r="S322" s="3">
        <f t="shared" ref="S322:S385" si="77">((J322*2+31)/2+5)*N322</f>
        <v>13551.75</v>
      </c>
      <c r="T322" s="3">
        <v>364.498358319463</v>
      </c>
      <c r="U322" s="3">
        <f t="shared" ref="U322:U385" si="78">IF(T322&lt;200,0,T322)</f>
        <v>364.498358319463</v>
      </c>
      <c r="V322" s="4">
        <f t="shared" ref="V322:V385" si="79">U322*O322</f>
        <v>46109.0423274121</v>
      </c>
      <c r="W322" s="6">
        <f>Q322/(constants!$B$1*constants!$B$2*(110/250)*AVERAGE(0.8,1)*1.5)</f>
        <v>2.07628666641265</v>
      </c>
      <c r="X322" s="7">
        <v>0.543175802678304</v>
      </c>
      <c r="Y322" s="3">
        <f t="shared" ref="Y322:Y385" si="80">(W322+X322)*O322</f>
        <v>331.362002340005</v>
      </c>
      <c r="Z322" s="5">
        <v>1.1</v>
      </c>
      <c r="AA322" s="5">
        <v>1</v>
      </c>
      <c r="AB322" s="3">
        <f t="shared" ref="AB322:AB385" si="81">Y322*Z322*AA322</f>
        <v>364.498202574006</v>
      </c>
      <c r="AC322" t="str">
        <f t="shared" ref="AC322:AC385" si="82">CONCATENATE("https://wiki.52poke.com/wiki/",B322)</f>
        <v>https://wiki.52poke.com/wiki/毒骷蛙</v>
      </c>
      <c r="AD322" s="2">
        <f t="shared" ref="AD322:AD385" si="83">(T322-AB322)^2</f>
        <v>2.42566473740744e-8</v>
      </c>
      <c r="AE322" t="str">
        <f>IF(ISNUMBER(SEARCH(AE$1,$D322)),"T","")</f>
        <v/>
      </c>
      <c r="AF322" t="str">
        <f>IF(ISNUMBER(SEARCH(AF$1,$D322)),"T","")</f>
        <v/>
      </c>
      <c r="AG322" t="str">
        <f>IF(ISNUMBER(SEARCH(AG$1,$D322)),"T","")</f>
        <v/>
      </c>
      <c r="AH322" t="str">
        <f>IF(ISNUMBER(SEARCH(AH$1,$D322)),"T","")</f>
        <v/>
      </c>
      <c r="AI322" t="str">
        <f>IF(ISNUMBER(SEARCH(AI$1,$D322)),"T","")</f>
        <v/>
      </c>
      <c r="AJ322" t="str">
        <f>IF(ISNUMBER(SEARCH(AJ$1,$D322)),"T","")</f>
        <v/>
      </c>
      <c r="AK322" t="str">
        <f>IF(ISNUMBER(SEARCH(AK$1,$D322)),"T","")</f>
        <v>T</v>
      </c>
      <c r="AL322" t="str">
        <f>IF(ISNUMBER(SEARCH(AL$1,$D322)),"T","")</f>
        <v>T</v>
      </c>
      <c r="AM322" t="str">
        <f>IF(ISNUMBER(SEARCH(AM$1,$D322)),"T","")</f>
        <v/>
      </c>
      <c r="AN322" t="str">
        <f>IF(ISNUMBER(SEARCH(AN$1,$D322)),"T","")</f>
        <v/>
      </c>
      <c r="AO322" t="str">
        <f>IF(ISNUMBER(SEARCH(AO$1,$D322)),"T","")</f>
        <v/>
      </c>
      <c r="AP322" t="str">
        <f>IF(ISNUMBER(SEARCH(AP$1,$D322)),"T","")</f>
        <v/>
      </c>
      <c r="AQ322" t="str">
        <f>IF(ISNUMBER(SEARCH(AQ$1,$D322)),"T","")</f>
        <v/>
      </c>
      <c r="AR322" t="str">
        <f>IF(ISNUMBER(SEARCH(AR$1,$D322)),"T","")</f>
        <v/>
      </c>
      <c r="AS322" t="str">
        <f>IF(ISNUMBER(SEARCH(AS$1,$D322)),"T","")</f>
        <v/>
      </c>
      <c r="AT322" t="str">
        <f>IF(ISNUMBER(SEARCH(AT$1,$D322)),"T","")</f>
        <v/>
      </c>
      <c r="AU322" t="str">
        <f>IF(ISNUMBER(SEARCH(AU$1,$D322)),"T","")</f>
        <v/>
      </c>
      <c r="AV322" t="str">
        <f>IF(ISNUMBER(SEARCH(AV$1,$D322)),"T","")</f>
        <v/>
      </c>
    </row>
    <row r="323" spans="1:48">
      <c r="A323">
        <v>724</v>
      </c>
      <c r="B323" t="s">
        <v>851</v>
      </c>
      <c r="C323" t="s">
        <v>852</v>
      </c>
      <c r="D323" t="s">
        <v>704</v>
      </c>
      <c r="E323">
        <v>7</v>
      </c>
      <c r="F323">
        <v>78</v>
      </c>
      <c r="G323">
        <v>107</v>
      </c>
      <c r="H323">
        <v>75</v>
      </c>
      <c r="I323">
        <v>100</v>
      </c>
      <c r="J323">
        <v>100</v>
      </c>
      <c r="K323">
        <v>70</v>
      </c>
      <c r="L323">
        <f t="shared" si="70"/>
        <v>107</v>
      </c>
      <c r="M323">
        <f t="shared" si="71"/>
        <v>75</v>
      </c>
      <c r="N323" s="3">
        <f t="shared" si="72"/>
        <v>153.5</v>
      </c>
      <c r="O323" s="3">
        <f t="shared" si="73"/>
        <v>127.5</v>
      </c>
      <c r="P323" s="3">
        <f t="shared" si="74"/>
        <v>95.5</v>
      </c>
      <c r="Q323" s="3">
        <f t="shared" si="75"/>
        <v>14659.25</v>
      </c>
      <c r="R323" s="3">
        <f t="shared" si="76"/>
        <v>14659.25</v>
      </c>
      <c r="S323" s="3">
        <f t="shared" si="77"/>
        <v>18496.75</v>
      </c>
      <c r="T323" s="3">
        <v>364.330252207641</v>
      </c>
      <c r="U323" s="3">
        <f t="shared" si="78"/>
        <v>364.330252207641</v>
      </c>
      <c r="V323" s="4">
        <f t="shared" si="79"/>
        <v>46452.1071564742</v>
      </c>
      <c r="W323" s="6">
        <f>Q323/(constants!$B$1*constants!$B$2*(110/250)*AVERAGE(0.8,1)*1.5)</f>
        <v>2.24596862505651</v>
      </c>
      <c r="X323" s="7">
        <v>0.351750322553278</v>
      </c>
      <c r="Y323" s="3">
        <f t="shared" si="80"/>
        <v>331.209165820248</v>
      </c>
      <c r="Z323" s="5">
        <v>1.1</v>
      </c>
      <c r="AA323" s="5">
        <v>1</v>
      </c>
      <c r="AB323" s="3">
        <f t="shared" si="81"/>
        <v>364.330082402273</v>
      </c>
      <c r="AC323" t="str">
        <f t="shared" si="82"/>
        <v>https://wiki.52poke.com/wiki/狙射树枭</v>
      </c>
      <c r="AD323" s="2">
        <f t="shared" si="83"/>
        <v>2.88338628819938e-8</v>
      </c>
      <c r="AE323" t="str">
        <f>IF(ISNUMBER(SEARCH(AE$1,$D323)),"T","")</f>
        <v/>
      </c>
      <c r="AF323" t="str">
        <f>IF(ISNUMBER(SEARCH(AF$1,$D323)),"T","")</f>
        <v/>
      </c>
      <c r="AG323" t="str">
        <f>IF(ISNUMBER(SEARCH(AG$1,$D323)),"T","")</f>
        <v/>
      </c>
      <c r="AH323" t="str">
        <f>IF(ISNUMBER(SEARCH(AH$1,$D323)),"T","")</f>
        <v>T</v>
      </c>
      <c r="AI323" t="str">
        <f>IF(ISNUMBER(SEARCH(AI$1,$D323)),"T","")</f>
        <v/>
      </c>
      <c r="AJ323" t="str">
        <f>IF(ISNUMBER(SEARCH(AJ$1,$D323)),"T","")</f>
        <v/>
      </c>
      <c r="AK323" t="str">
        <f>IF(ISNUMBER(SEARCH(AK$1,$D323)),"T","")</f>
        <v>T</v>
      </c>
      <c r="AL323" t="str">
        <f>IF(ISNUMBER(SEARCH(AL$1,$D323)),"T","")</f>
        <v/>
      </c>
      <c r="AM323" t="str">
        <f>IF(ISNUMBER(SEARCH(AM$1,$D323)),"T","")</f>
        <v/>
      </c>
      <c r="AN323" t="str">
        <f>IF(ISNUMBER(SEARCH(AN$1,$D323)),"T","")</f>
        <v/>
      </c>
      <c r="AO323" t="str">
        <f>IF(ISNUMBER(SEARCH(AO$1,$D323)),"T","")</f>
        <v/>
      </c>
      <c r="AP323" t="str">
        <f>IF(ISNUMBER(SEARCH(AP$1,$D323)),"T","")</f>
        <v/>
      </c>
      <c r="AQ323" t="str">
        <f>IF(ISNUMBER(SEARCH(AQ$1,$D323)),"T","")</f>
        <v/>
      </c>
      <c r="AR323" t="str">
        <f>IF(ISNUMBER(SEARCH(AR$1,$D323)),"T","")</f>
        <v/>
      </c>
      <c r="AS323" t="str">
        <f>IF(ISNUMBER(SEARCH(AS$1,$D323)),"T","")</f>
        <v/>
      </c>
      <c r="AT323" t="str">
        <f>IF(ISNUMBER(SEARCH(AT$1,$D323)),"T","")</f>
        <v/>
      </c>
      <c r="AU323" t="str">
        <f>IF(ISNUMBER(SEARCH(AU$1,$D323)),"T","")</f>
        <v/>
      </c>
      <c r="AV323" t="str">
        <f>IF(ISNUMBER(SEARCH(AV$1,$D323)),"T","")</f>
        <v/>
      </c>
    </row>
    <row r="324" spans="1:48">
      <c r="A324">
        <v>569</v>
      </c>
      <c r="B324" t="s">
        <v>853</v>
      </c>
      <c r="C324" t="s">
        <v>854</v>
      </c>
      <c r="D324" t="s">
        <v>855</v>
      </c>
      <c r="E324">
        <v>5</v>
      </c>
      <c r="F324">
        <v>80</v>
      </c>
      <c r="G324">
        <v>95</v>
      </c>
      <c r="H324">
        <v>82</v>
      </c>
      <c r="I324">
        <v>60</v>
      </c>
      <c r="J324">
        <v>82</v>
      </c>
      <c r="K324">
        <v>75</v>
      </c>
      <c r="L324">
        <f t="shared" si="70"/>
        <v>95</v>
      </c>
      <c r="M324">
        <f t="shared" si="71"/>
        <v>82</v>
      </c>
      <c r="N324" s="3">
        <f t="shared" si="72"/>
        <v>155.5</v>
      </c>
      <c r="O324" s="3">
        <f t="shared" si="73"/>
        <v>115.5</v>
      </c>
      <c r="P324" s="3">
        <f t="shared" si="74"/>
        <v>102.5</v>
      </c>
      <c r="Q324" s="3">
        <f t="shared" si="75"/>
        <v>15938.75</v>
      </c>
      <c r="R324" s="3">
        <f t="shared" si="76"/>
        <v>15938.75</v>
      </c>
      <c r="S324" s="3">
        <f t="shared" si="77"/>
        <v>15938.75</v>
      </c>
      <c r="T324" s="3">
        <v>364.285441826627</v>
      </c>
      <c r="U324" s="3">
        <f t="shared" si="78"/>
        <v>364.285441826627</v>
      </c>
      <c r="V324" s="4">
        <f t="shared" si="79"/>
        <v>42074.9685309754</v>
      </c>
      <c r="W324" s="6">
        <f>Q324/(constants!$B$1*constants!$B$2*(110/250)*AVERAGE(0.8,1)*1.5)</f>
        <v>2.4420029962392</v>
      </c>
      <c r="X324" s="7">
        <v>0.425256150370658</v>
      </c>
      <c r="Y324" s="3">
        <f t="shared" si="80"/>
        <v>331.168431433439</v>
      </c>
      <c r="Z324" s="5">
        <v>1.1</v>
      </c>
      <c r="AA324" s="5">
        <v>1</v>
      </c>
      <c r="AB324" s="3">
        <f t="shared" si="81"/>
        <v>364.285274576783</v>
      </c>
      <c r="AC324" t="str">
        <f t="shared" si="82"/>
        <v>https://wiki.52poke.com/wiki/灰尘山</v>
      </c>
      <c r="AD324" s="2">
        <f t="shared" si="83"/>
        <v>2.79725104407118e-8</v>
      </c>
      <c r="AE324" t="str">
        <f>IF(ISNUMBER(SEARCH(AE$1,$D324)),"T","")</f>
        <v/>
      </c>
      <c r="AF324" t="str">
        <f>IF(ISNUMBER(SEARCH(AF$1,$D324)),"T","")</f>
        <v/>
      </c>
      <c r="AG324" t="str">
        <f>IF(ISNUMBER(SEARCH(AG$1,$D324)),"T","")</f>
        <v/>
      </c>
      <c r="AH324" t="str">
        <f>IF(ISNUMBER(SEARCH(AH$1,$D324)),"T","")</f>
        <v/>
      </c>
      <c r="AI324" t="str">
        <f>IF(ISNUMBER(SEARCH(AI$1,$D324)),"T","")</f>
        <v/>
      </c>
      <c r="AJ324" t="str">
        <f>IF(ISNUMBER(SEARCH(AJ$1,$D324)),"T","")</f>
        <v/>
      </c>
      <c r="AK324" t="str">
        <f>IF(ISNUMBER(SEARCH(AK$1,$D324)),"T","")</f>
        <v/>
      </c>
      <c r="AL324" t="str">
        <f>IF(ISNUMBER(SEARCH(AL$1,$D324)),"T","")</f>
        <v>T</v>
      </c>
      <c r="AM324" t="str">
        <f>IF(ISNUMBER(SEARCH(AM$1,$D324)),"T","")</f>
        <v/>
      </c>
      <c r="AN324" t="str">
        <f>IF(ISNUMBER(SEARCH(AN$1,$D324)),"T","")</f>
        <v/>
      </c>
      <c r="AO324" t="str">
        <f>IF(ISNUMBER(SEARCH(AO$1,$D324)),"T","")</f>
        <v/>
      </c>
      <c r="AP324" t="str">
        <f>IF(ISNUMBER(SEARCH(AP$1,$D324)),"T","")</f>
        <v/>
      </c>
      <c r="AQ324" t="str">
        <f>IF(ISNUMBER(SEARCH(AQ$1,$D324)),"T","")</f>
        <v/>
      </c>
      <c r="AR324" t="str">
        <f>IF(ISNUMBER(SEARCH(AR$1,$D324)),"T","")</f>
        <v/>
      </c>
      <c r="AS324" t="str">
        <f>IF(ISNUMBER(SEARCH(AS$1,$D324)),"T","")</f>
        <v/>
      </c>
      <c r="AT324" t="str">
        <f>IF(ISNUMBER(SEARCH(AT$1,$D324)),"T","")</f>
        <v/>
      </c>
      <c r="AU324" t="str">
        <f>IF(ISNUMBER(SEARCH(AU$1,$D324)),"T","")</f>
        <v/>
      </c>
      <c r="AV324" t="str">
        <f>IF(ISNUMBER(SEARCH(AV$1,$D324)),"T","")</f>
        <v/>
      </c>
    </row>
    <row r="325" spans="1:48">
      <c r="A325">
        <v>883</v>
      </c>
      <c r="B325" t="s">
        <v>856</v>
      </c>
      <c r="C325" t="s">
        <v>857</v>
      </c>
      <c r="D325" t="s">
        <v>665</v>
      </c>
      <c r="E325">
        <v>8</v>
      </c>
      <c r="F325">
        <v>90</v>
      </c>
      <c r="G325">
        <v>90</v>
      </c>
      <c r="H325">
        <v>100</v>
      </c>
      <c r="I325">
        <v>80</v>
      </c>
      <c r="J325">
        <v>90</v>
      </c>
      <c r="K325">
        <v>55</v>
      </c>
      <c r="L325">
        <f t="shared" si="70"/>
        <v>90</v>
      </c>
      <c r="M325">
        <f t="shared" si="71"/>
        <v>90</v>
      </c>
      <c r="N325" s="3">
        <f t="shared" si="72"/>
        <v>165.5</v>
      </c>
      <c r="O325" s="3">
        <f t="shared" si="73"/>
        <v>110.5</v>
      </c>
      <c r="P325" s="3">
        <f t="shared" si="74"/>
        <v>110.5</v>
      </c>
      <c r="Q325" s="3">
        <f t="shared" si="75"/>
        <v>18287.75</v>
      </c>
      <c r="R325" s="3">
        <f t="shared" si="76"/>
        <v>19942.75</v>
      </c>
      <c r="S325" s="3">
        <f t="shared" si="77"/>
        <v>18287.75</v>
      </c>
      <c r="T325" s="3">
        <v>364.193143537796</v>
      </c>
      <c r="U325" s="3">
        <f t="shared" si="78"/>
        <v>364.193143537796</v>
      </c>
      <c r="V325" s="4">
        <f t="shared" si="79"/>
        <v>40243.3423609265</v>
      </c>
      <c r="W325" s="6">
        <f>Q325/(constants!$B$1*constants!$B$2*(110/250)*AVERAGE(0.8,1)*1.5)</f>
        <v>2.80189728143508</v>
      </c>
      <c r="X325" s="7">
        <v>0.194342619400153</v>
      </c>
      <c r="Y325" s="3">
        <f t="shared" si="80"/>
        <v>331.084509042294</v>
      </c>
      <c r="Z325" s="5">
        <v>1.1</v>
      </c>
      <c r="AA325" s="5">
        <v>1</v>
      </c>
      <c r="AB325" s="3">
        <f t="shared" si="81"/>
        <v>364.192959946523</v>
      </c>
      <c r="AC325" t="str">
        <f t="shared" si="82"/>
        <v>https://wiki.52poke.com/wiki/鳃鱼海兽</v>
      </c>
      <c r="AD325" s="2">
        <f t="shared" si="83"/>
        <v>3.37057554644219e-8</v>
      </c>
      <c r="AE325" t="str">
        <f>IF(ISNUMBER(SEARCH(AE$1,$D325)),"T","")</f>
        <v/>
      </c>
      <c r="AF325" t="str">
        <f>IF(ISNUMBER(SEARCH(AF$1,$D325)),"T","")</f>
        <v/>
      </c>
      <c r="AG325" t="str">
        <f>IF(ISNUMBER(SEARCH(AG$1,$D325)),"T","")</f>
        <v>T</v>
      </c>
      <c r="AH325" t="str">
        <f>IF(ISNUMBER(SEARCH(AH$1,$D325)),"T","")</f>
        <v/>
      </c>
      <c r="AI325" t="str">
        <f>IF(ISNUMBER(SEARCH(AI$1,$D325)),"T","")</f>
        <v/>
      </c>
      <c r="AJ325" t="str">
        <f>IF(ISNUMBER(SEARCH(AJ$1,$D325)),"T","")</f>
        <v>T</v>
      </c>
      <c r="AK325" t="str">
        <f>IF(ISNUMBER(SEARCH(AK$1,$D325)),"T","")</f>
        <v/>
      </c>
      <c r="AL325" t="str">
        <f>IF(ISNUMBER(SEARCH(AL$1,$D325)),"T","")</f>
        <v/>
      </c>
      <c r="AM325" t="str">
        <f>IF(ISNUMBER(SEARCH(AM$1,$D325)),"T","")</f>
        <v/>
      </c>
      <c r="AN325" t="str">
        <f>IF(ISNUMBER(SEARCH(AN$1,$D325)),"T","")</f>
        <v/>
      </c>
      <c r="AO325" t="str">
        <f>IF(ISNUMBER(SEARCH(AO$1,$D325)),"T","")</f>
        <v/>
      </c>
      <c r="AP325" t="str">
        <f>IF(ISNUMBER(SEARCH(AP$1,$D325)),"T","")</f>
        <v/>
      </c>
      <c r="AQ325" t="str">
        <f>IF(ISNUMBER(SEARCH(AQ$1,$D325)),"T","")</f>
        <v/>
      </c>
      <c r="AR325" t="str">
        <f>IF(ISNUMBER(SEARCH(AR$1,$D325)),"T","")</f>
        <v/>
      </c>
      <c r="AS325" t="str">
        <f>IF(ISNUMBER(SEARCH(AS$1,$D325)),"T","")</f>
        <v/>
      </c>
      <c r="AT325" t="str">
        <f>IF(ISNUMBER(SEARCH(AT$1,$D325)),"T","")</f>
        <v/>
      </c>
      <c r="AU325" t="str">
        <f>IF(ISNUMBER(SEARCH(AU$1,$D325)),"T","")</f>
        <v/>
      </c>
      <c r="AV325" t="str">
        <f>IF(ISNUMBER(SEARCH(AV$1,$D325)),"T","")</f>
        <v/>
      </c>
    </row>
    <row r="326" spans="1:48">
      <c r="A326">
        <v>820</v>
      </c>
      <c r="B326" t="s">
        <v>858</v>
      </c>
      <c r="C326" t="s">
        <v>859</v>
      </c>
      <c r="D326" t="s">
        <v>64</v>
      </c>
      <c r="E326">
        <v>8</v>
      </c>
      <c r="F326">
        <v>120</v>
      </c>
      <c r="G326">
        <v>95</v>
      </c>
      <c r="H326">
        <v>95</v>
      </c>
      <c r="I326">
        <v>55</v>
      </c>
      <c r="J326">
        <v>75</v>
      </c>
      <c r="K326">
        <v>20</v>
      </c>
      <c r="L326">
        <f t="shared" si="70"/>
        <v>95</v>
      </c>
      <c r="M326">
        <f t="shared" si="71"/>
        <v>75</v>
      </c>
      <c r="N326" s="3">
        <f t="shared" si="72"/>
        <v>195.5</v>
      </c>
      <c r="O326" s="3">
        <f t="shared" si="73"/>
        <v>115.5</v>
      </c>
      <c r="P326" s="3">
        <f t="shared" si="74"/>
        <v>95.5</v>
      </c>
      <c r="Q326" s="3">
        <f t="shared" si="75"/>
        <v>18670.25</v>
      </c>
      <c r="R326" s="3">
        <f t="shared" si="76"/>
        <v>22580.25</v>
      </c>
      <c r="S326" s="3">
        <f t="shared" si="77"/>
        <v>18670.25</v>
      </c>
      <c r="T326" s="3">
        <v>364.172369288187</v>
      </c>
      <c r="U326" s="3">
        <f t="shared" si="78"/>
        <v>364.172369288187</v>
      </c>
      <c r="V326" s="4">
        <f t="shared" si="79"/>
        <v>42061.9086527856</v>
      </c>
      <c r="W326" s="6">
        <f>Q326/(constants!$B$1*constants!$B$2*(110/250)*AVERAGE(0.8,1)*1.5)</f>
        <v>2.8605007569938</v>
      </c>
      <c r="X326" s="7">
        <v>0.00586817945590179</v>
      </c>
      <c r="Y326" s="3">
        <f t="shared" si="80"/>
        <v>331.065612159941</v>
      </c>
      <c r="Z326" s="5">
        <v>1.1</v>
      </c>
      <c r="AA326" s="5">
        <v>1</v>
      </c>
      <c r="AB326" s="3">
        <f t="shared" si="81"/>
        <v>364.172173375935</v>
      </c>
      <c r="AC326" t="str">
        <f t="shared" si="82"/>
        <v>https://wiki.52poke.com/wiki/藏饱栗鼠</v>
      </c>
      <c r="AD326" s="2">
        <f t="shared" si="83"/>
        <v>3.83816105825016e-8</v>
      </c>
      <c r="AE326" t="str">
        <f>IF(ISNUMBER(SEARCH(AE$1,$D326)),"T","")</f>
        <v>T</v>
      </c>
      <c r="AF326" t="str">
        <f>IF(ISNUMBER(SEARCH(AF$1,$D326)),"T","")</f>
        <v/>
      </c>
      <c r="AG326" t="str">
        <f>IF(ISNUMBER(SEARCH(AG$1,$D326)),"T","")</f>
        <v/>
      </c>
      <c r="AH326" t="str">
        <f>IF(ISNUMBER(SEARCH(AH$1,$D326)),"T","")</f>
        <v/>
      </c>
      <c r="AI326" t="str">
        <f>IF(ISNUMBER(SEARCH(AI$1,$D326)),"T","")</f>
        <v/>
      </c>
      <c r="AJ326" t="str">
        <f>IF(ISNUMBER(SEARCH(AJ$1,$D326)),"T","")</f>
        <v/>
      </c>
      <c r="AK326" t="str">
        <f>IF(ISNUMBER(SEARCH(AK$1,$D326)),"T","")</f>
        <v/>
      </c>
      <c r="AL326" t="str">
        <f>IF(ISNUMBER(SEARCH(AL$1,$D326)),"T","")</f>
        <v/>
      </c>
      <c r="AM326" t="str">
        <f>IF(ISNUMBER(SEARCH(AM$1,$D326)),"T","")</f>
        <v/>
      </c>
      <c r="AN326" t="str">
        <f>IF(ISNUMBER(SEARCH(AN$1,$D326)),"T","")</f>
        <v/>
      </c>
      <c r="AO326" t="str">
        <f>IF(ISNUMBER(SEARCH(AO$1,$D326)),"T","")</f>
        <v/>
      </c>
      <c r="AP326" t="str">
        <f>IF(ISNUMBER(SEARCH(AP$1,$D326)),"T","")</f>
        <v/>
      </c>
      <c r="AQ326" t="str">
        <f>IF(ISNUMBER(SEARCH(AQ$1,$D326)),"T","")</f>
        <v/>
      </c>
      <c r="AR326" t="str">
        <f>IF(ISNUMBER(SEARCH(AR$1,$D326)),"T","")</f>
        <v/>
      </c>
      <c r="AS326" t="str">
        <f>IF(ISNUMBER(SEARCH(AS$1,$D326)),"T","")</f>
        <v/>
      </c>
      <c r="AT326" t="str">
        <f>IF(ISNUMBER(SEARCH(AT$1,$D326)),"T","")</f>
        <v/>
      </c>
      <c r="AU326" t="str">
        <f>IF(ISNUMBER(SEARCH(AU$1,$D326)),"T","")</f>
        <v/>
      </c>
      <c r="AV326" t="str">
        <f>IF(ISNUMBER(SEARCH(AV$1,$D326)),"T","")</f>
        <v/>
      </c>
    </row>
    <row r="327" spans="1:48">
      <c r="A327">
        <v>779</v>
      </c>
      <c r="B327" t="s">
        <v>860</v>
      </c>
      <c r="C327" t="s">
        <v>861</v>
      </c>
      <c r="D327" t="s">
        <v>602</v>
      </c>
      <c r="E327">
        <v>7</v>
      </c>
      <c r="F327">
        <v>68</v>
      </c>
      <c r="G327">
        <v>105</v>
      </c>
      <c r="H327">
        <v>70</v>
      </c>
      <c r="I327">
        <v>70</v>
      </c>
      <c r="J327">
        <v>70</v>
      </c>
      <c r="K327">
        <v>92</v>
      </c>
      <c r="L327">
        <f t="shared" si="70"/>
        <v>105</v>
      </c>
      <c r="M327">
        <f t="shared" si="71"/>
        <v>70</v>
      </c>
      <c r="N327" s="3">
        <f t="shared" si="72"/>
        <v>143.5</v>
      </c>
      <c r="O327" s="3">
        <f t="shared" si="73"/>
        <v>125.5</v>
      </c>
      <c r="P327" s="3">
        <f t="shared" si="74"/>
        <v>90.5</v>
      </c>
      <c r="Q327" s="3">
        <f t="shared" si="75"/>
        <v>12986.75</v>
      </c>
      <c r="R327" s="3">
        <f t="shared" si="76"/>
        <v>12986.75</v>
      </c>
      <c r="S327" s="3">
        <f t="shared" si="77"/>
        <v>12986.75</v>
      </c>
      <c r="T327" s="3">
        <v>363.834472422574</v>
      </c>
      <c r="U327" s="3">
        <f t="shared" si="78"/>
        <v>363.834472422574</v>
      </c>
      <c r="V327" s="4">
        <f t="shared" si="79"/>
        <v>45661.226289033</v>
      </c>
      <c r="W327" s="6">
        <f>Q327/(constants!$B$1*constants!$B$2*(110/250)*AVERAGE(0.8,1)*1.5)</f>
        <v>1.98972205545664</v>
      </c>
      <c r="X327" s="7">
        <v>0.645803655157784</v>
      </c>
      <c r="Y327" s="3">
        <f t="shared" si="80"/>
        <v>330.75847668211</v>
      </c>
      <c r="Z327" s="5">
        <v>1.1</v>
      </c>
      <c r="AA327" s="5">
        <v>1</v>
      </c>
      <c r="AB327" s="3">
        <f t="shared" si="81"/>
        <v>363.834324350321</v>
      </c>
      <c r="AC327" t="str">
        <f t="shared" si="82"/>
        <v>https://wiki.52poke.com/wiki/磨牙彩皮鱼</v>
      </c>
      <c r="AD327" s="2">
        <f t="shared" si="83"/>
        <v>2.19253922130034e-8</v>
      </c>
      <c r="AE327" t="str">
        <f>IF(ISNUMBER(SEARCH(AE$1,$D327)),"T","")</f>
        <v/>
      </c>
      <c r="AF327" t="str">
        <f>IF(ISNUMBER(SEARCH(AF$1,$D327)),"T","")</f>
        <v/>
      </c>
      <c r="AG327" t="str">
        <f>IF(ISNUMBER(SEARCH(AG$1,$D327)),"T","")</f>
        <v>T</v>
      </c>
      <c r="AH327" t="str">
        <f>IF(ISNUMBER(SEARCH(AH$1,$D327)),"T","")</f>
        <v/>
      </c>
      <c r="AI327" t="str">
        <f>IF(ISNUMBER(SEARCH(AI$1,$D327)),"T","")</f>
        <v/>
      </c>
      <c r="AJ327" t="str">
        <f>IF(ISNUMBER(SEARCH(AJ$1,$D327)),"T","")</f>
        <v/>
      </c>
      <c r="AK327" t="str">
        <f>IF(ISNUMBER(SEARCH(AK$1,$D327)),"T","")</f>
        <v/>
      </c>
      <c r="AL327" t="str">
        <f>IF(ISNUMBER(SEARCH(AL$1,$D327)),"T","")</f>
        <v/>
      </c>
      <c r="AM327" t="str">
        <f>IF(ISNUMBER(SEARCH(AM$1,$D327)),"T","")</f>
        <v/>
      </c>
      <c r="AN327" t="str">
        <f>IF(ISNUMBER(SEARCH(AN$1,$D327)),"T","")</f>
        <v/>
      </c>
      <c r="AO327" t="str">
        <f>IF(ISNUMBER(SEARCH(AO$1,$D327)),"T","")</f>
        <v>T</v>
      </c>
      <c r="AP327" t="str">
        <f>IF(ISNUMBER(SEARCH(AP$1,$D327)),"T","")</f>
        <v/>
      </c>
      <c r="AQ327" t="str">
        <f>IF(ISNUMBER(SEARCH(AQ$1,$D327)),"T","")</f>
        <v/>
      </c>
      <c r="AR327" t="str">
        <f>IF(ISNUMBER(SEARCH(AR$1,$D327)),"T","")</f>
        <v/>
      </c>
      <c r="AS327" t="str">
        <f>IF(ISNUMBER(SEARCH(AS$1,$D327)),"T","")</f>
        <v/>
      </c>
      <c r="AT327" t="str">
        <f>IF(ISNUMBER(SEARCH(AT$1,$D327)),"T","")</f>
        <v/>
      </c>
      <c r="AU327" t="str">
        <f>IF(ISNUMBER(SEARCH(AU$1,$D327)),"T","")</f>
        <v/>
      </c>
      <c r="AV327" t="str">
        <f>IF(ISNUMBER(SEARCH(AV$1,$D327)),"T","")</f>
        <v/>
      </c>
    </row>
    <row r="328" spans="1:48">
      <c r="A328">
        <v>881</v>
      </c>
      <c r="B328" t="s">
        <v>862</v>
      </c>
      <c r="C328" t="s">
        <v>863</v>
      </c>
      <c r="D328" t="s">
        <v>864</v>
      </c>
      <c r="E328">
        <v>8</v>
      </c>
      <c r="F328">
        <v>90</v>
      </c>
      <c r="G328">
        <v>100</v>
      </c>
      <c r="H328">
        <v>90</v>
      </c>
      <c r="I328">
        <v>90</v>
      </c>
      <c r="J328">
        <v>80</v>
      </c>
      <c r="K328">
        <v>55</v>
      </c>
      <c r="L328">
        <f t="shared" si="70"/>
        <v>100</v>
      </c>
      <c r="M328">
        <f t="shared" si="71"/>
        <v>80</v>
      </c>
      <c r="N328" s="3">
        <f t="shared" si="72"/>
        <v>165.5</v>
      </c>
      <c r="O328" s="3">
        <f t="shared" si="73"/>
        <v>120.5</v>
      </c>
      <c r="P328" s="3">
        <f t="shared" si="74"/>
        <v>100.5</v>
      </c>
      <c r="Q328" s="3">
        <f t="shared" si="75"/>
        <v>16632.75</v>
      </c>
      <c r="R328" s="3">
        <f t="shared" si="76"/>
        <v>18287.75</v>
      </c>
      <c r="S328" s="3">
        <f t="shared" si="77"/>
        <v>16632.75</v>
      </c>
      <c r="T328" s="3">
        <v>363.736914938432</v>
      </c>
      <c r="U328" s="3">
        <f t="shared" si="78"/>
        <v>363.736914938432</v>
      </c>
      <c r="V328" s="4">
        <f t="shared" si="79"/>
        <v>43830.2982500811</v>
      </c>
      <c r="W328" s="6">
        <f>Q328/(constants!$B$1*constants!$B$2*(110/250)*AVERAGE(0.8,1)*1.5)</f>
        <v>2.54833191659933</v>
      </c>
      <c r="X328" s="7">
        <v>0.19581544553377</v>
      </c>
      <c r="Y328" s="3">
        <f t="shared" si="80"/>
        <v>330.669757137039</v>
      </c>
      <c r="Z328" s="5">
        <v>1.1</v>
      </c>
      <c r="AA328" s="5">
        <v>1</v>
      </c>
      <c r="AB328" s="3">
        <f t="shared" si="81"/>
        <v>363.736732850742</v>
      </c>
      <c r="AC328" t="str">
        <f t="shared" si="82"/>
        <v>https://wiki.52poke.com/wiki/雷鸟海兽</v>
      </c>
      <c r="AD328" s="2">
        <f t="shared" si="83"/>
        <v>3.31559266864549e-8</v>
      </c>
      <c r="AE328" t="str">
        <f>IF(ISNUMBER(SEARCH(AE$1,$D328)),"T","")</f>
        <v/>
      </c>
      <c r="AF328" t="str">
        <f>IF(ISNUMBER(SEARCH(AF$1,$D328)),"T","")</f>
        <v/>
      </c>
      <c r="AG328" t="str">
        <f>IF(ISNUMBER(SEARCH(AG$1,$D328)),"T","")</f>
        <v/>
      </c>
      <c r="AH328" t="str">
        <f>IF(ISNUMBER(SEARCH(AH$1,$D328)),"T","")</f>
        <v/>
      </c>
      <c r="AI328" t="str">
        <f>IF(ISNUMBER(SEARCH(AI$1,$D328)),"T","")</f>
        <v>T</v>
      </c>
      <c r="AJ328" t="str">
        <f>IF(ISNUMBER(SEARCH(AJ$1,$D328)),"T","")</f>
        <v>T</v>
      </c>
      <c r="AK328" t="str">
        <f>IF(ISNUMBER(SEARCH(AK$1,$D328)),"T","")</f>
        <v/>
      </c>
      <c r="AL328" t="str">
        <f>IF(ISNUMBER(SEARCH(AL$1,$D328)),"T","")</f>
        <v/>
      </c>
      <c r="AM328" t="str">
        <f>IF(ISNUMBER(SEARCH(AM$1,$D328)),"T","")</f>
        <v/>
      </c>
      <c r="AN328" t="str">
        <f>IF(ISNUMBER(SEARCH(AN$1,$D328)),"T","")</f>
        <v/>
      </c>
      <c r="AO328" t="str">
        <f>IF(ISNUMBER(SEARCH(AO$1,$D328)),"T","")</f>
        <v/>
      </c>
      <c r="AP328" t="str">
        <f>IF(ISNUMBER(SEARCH(AP$1,$D328)),"T","")</f>
        <v/>
      </c>
      <c r="AQ328" t="str">
        <f>IF(ISNUMBER(SEARCH(AQ$1,$D328)),"T","")</f>
        <v/>
      </c>
      <c r="AR328" t="str">
        <f>IF(ISNUMBER(SEARCH(AR$1,$D328)),"T","")</f>
        <v/>
      </c>
      <c r="AS328" t="str">
        <f>IF(ISNUMBER(SEARCH(AS$1,$D328)),"T","")</f>
        <v/>
      </c>
      <c r="AT328" t="str">
        <f>IF(ISNUMBER(SEARCH(AT$1,$D328)),"T","")</f>
        <v/>
      </c>
      <c r="AU328" t="str">
        <f>IF(ISNUMBER(SEARCH(AU$1,$D328)),"T","")</f>
        <v/>
      </c>
      <c r="AV328" t="str">
        <f>IF(ISNUMBER(SEARCH(AV$1,$D328)),"T","")</f>
        <v/>
      </c>
    </row>
    <row r="329" spans="1:48">
      <c r="A329">
        <v>545</v>
      </c>
      <c r="B329" t="s">
        <v>865</v>
      </c>
      <c r="C329" t="s">
        <v>866</v>
      </c>
      <c r="D329" t="s">
        <v>867</v>
      </c>
      <c r="E329">
        <v>5</v>
      </c>
      <c r="F329">
        <v>60</v>
      </c>
      <c r="G329">
        <v>100</v>
      </c>
      <c r="H329">
        <v>89</v>
      </c>
      <c r="I329">
        <v>55</v>
      </c>
      <c r="J329">
        <v>69</v>
      </c>
      <c r="K329">
        <v>112</v>
      </c>
      <c r="L329">
        <f t="shared" si="70"/>
        <v>100</v>
      </c>
      <c r="M329">
        <f t="shared" si="71"/>
        <v>69</v>
      </c>
      <c r="N329" s="3">
        <f t="shared" si="72"/>
        <v>135.5</v>
      </c>
      <c r="O329" s="3">
        <f t="shared" si="73"/>
        <v>120.5</v>
      </c>
      <c r="P329" s="3">
        <f t="shared" si="74"/>
        <v>89.5</v>
      </c>
      <c r="Q329" s="3">
        <f t="shared" si="75"/>
        <v>12127.25</v>
      </c>
      <c r="R329" s="3">
        <f t="shared" si="76"/>
        <v>14837.25</v>
      </c>
      <c r="S329" s="3">
        <f t="shared" si="77"/>
        <v>12127.25</v>
      </c>
      <c r="T329" s="3">
        <v>363.735178501578</v>
      </c>
      <c r="U329" s="3">
        <f t="shared" si="78"/>
        <v>363.735178501578</v>
      </c>
      <c r="V329" s="4">
        <f t="shared" si="79"/>
        <v>43830.0890094401</v>
      </c>
      <c r="W329" s="6">
        <f>Q329/(constants!$B$1*constants!$B$2*(110/250)*AVERAGE(0.8,1)*1.5)</f>
        <v>1.85803659861293</v>
      </c>
      <c r="X329" s="7">
        <v>0.886098035397087</v>
      </c>
      <c r="Y329" s="3">
        <f t="shared" si="80"/>
        <v>330.668223398207</v>
      </c>
      <c r="Z329" s="5">
        <v>1.1</v>
      </c>
      <c r="AA329" s="5">
        <v>1</v>
      </c>
      <c r="AB329" s="3">
        <f t="shared" si="81"/>
        <v>363.735045738028</v>
      </c>
      <c r="AC329" t="str">
        <f t="shared" si="82"/>
        <v>https://wiki.52poke.com/wiki/蜈蚣王</v>
      </c>
      <c r="AD329" s="2">
        <f t="shared" si="83"/>
        <v>1.76261602158907e-8</v>
      </c>
      <c r="AE329" t="str">
        <f>IF(ISNUMBER(SEARCH(AE$1,$D329)),"T","")</f>
        <v/>
      </c>
      <c r="AF329" t="str">
        <f>IF(ISNUMBER(SEARCH(AF$1,$D329)),"T","")</f>
        <v/>
      </c>
      <c r="AG329" t="str">
        <f>IF(ISNUMBER(SEARCH(AG$1,$D329)),"T","")</f>
        <v/>
      </c>
      <c r="AH329" t="str">
        <f>IF(ISNUMBER(SEARCH(AH$1,$D329)),"T","")</f>
        <v/>
      </c>
      <c r="AI329" t="str">
        <f>IF(ISNUMBER(SEARCH(AI$1,$D329)),"T","")</f>
        <v/>
      </c>
      <c r="AJ329" t="str">
        <f>IF(ISNUMBER(SEARCH(AJ$1,$D329)),"T","")</f>
        <v/>
      </c>
      <c r="AK329" t="str">
        <f>IF(ISNUMBER(SEARCH(AK$1,$D329)),"T","")</f>
        <v/>
      </c>
      <c r="AL329" t="str">
        <f>IF(ISNUMBER(SEARCH(AL$1,$D329)),"T","")</f>
        <v>T</v>
      </c>
      <c r="AM329" t="str">
        <f>IF(ISNUMBER(SEARCH(AM$1,$D329)),"T","")</f>
        <v/>
      </c>
      <c r="AN329" t="str">
        <f>IF(ISNUMBER(SEARCH(AN$1,$D329)),"T","")</f>
        <v/>
      </c>
      <c r="AO329" t="str">
        <f>IF(ISNUMBER(SEARCH(AO$1,$D329)),"T","")</f>
        <v/>
      </c>
      <c r="AP329" t="str">
        <f>IF(ISNUMBER(SEARCH(AP$1,$D329)),"T","")</f>
        <v>T</v>
      </c>
      <c r="AQ329" t="str">
        <f>IF(ISNUMBER(SEARCH(AQ$1,$D329)),"T","")</f>
        <v/>
      </c>
      <c r="AR329" t="str">
        <f>IF(ISNUMBER(SEARCH(AR$1,$D329)),"T","")</f>
        <v/>
      </c>
      <c r="AS329" t="str">
        <f>IF(ISNUMBER(SEARCH(AS$1,$D329)),"T","")</f>
        <v/>
      </c>
      <c r="AT329" t="str">
        <f>IF(ISNUMBER(SEARCH(AT$1,$D329)),"T","")</f>
        <v/>
      </c>
      <c r="AU329" t="str">
        <f>IF(ISNUMBER(SEARCH(AU$1,$D329)),"T","")</f>
        <v/>
      </c>
      <c r="AV329" t="str">
        <f>IF(ISNUMBER(SEARCH(AV$1,$D329)),"T","")</f>
        <v/>
      </c>
    </row>
    <row r="330" spans="1:48">
      <c r="A330">
        <v>419</v>
      </c>
      <c r="B330" t="s">
        <v>868</v>
      </c>
      <c r="C330" t="s">
        <v>869</v>
      </c>
      <c r="D330" t="s">
        <v>52</v>
      </c>
      <c r="E330">
        <v>4</v>
      </c>
      <c r="F330">
        <v>85</v>
      </c>
      <c r="G330">
        <v>105</v>
      </c>
      <c r="H330">
        <v>55</v>
      </c>
      <c r="I330">
        <v>85</v>
      </c>
      <c r="J330">
        <v>50</v>
      </c>
      <c r="K330">
        <v>115</v>
      </c>
      <c r="L330">
        <f t="shared" si="70"/>
        <v>105</v>
      </c>
      <c r="M330">
        <f t="shared" si="71"/>
        <v>50</v>
      </c>
      <c r="N330" s="3">
        <f t="shared" si="72"/>
        <v>160.5</v>
      </c>
      <c r="O330" s="3">
        <f t="shared" si="73"/>
        <v>125.5</v>
      </c>
      <c r="P330" s="3">
        <f t="shared" si="74"/>
        <v>70.5</v>
      </c>
      <c r="Q330" s="3">
        <f t="shared" si="75"/>
        <v>11315.25</v>
      </c>
      <c r="R330" s="3">
        <f t="shared" si="76"/>
        <v>12117.75</v>
      </c>
      <c r="S330" s="3">
        <f t="shared" si="77"/>
        <v>11315.25</v>
      </c>
      <c r="T330" s="3">
        <v>363.259706962008</v>
      </c>
      <c r="U330" s="3">
        <f t="shared" si="78"/>
        <v>363.259706962008</v>
      </c>
      <c r="V330" s="4">
        <f t="shared" si="79"/>
        <v>45589.093223732</v>
      </c>
      <c r="W330" s="6">
        <f>Q330/(constants!$B$1*constants!$B$2*(110/250)*AVERAGE(0.8,1)*1.5)</f>
        <v>1.73362869755756</v>
      </c>
      <c r="X330" s="7">
        <v>0.897733692502954</v>
      </c>
      <c r="Y330" s="3">
        <f t="shared" si="80"/>
        <v>330.235979952595</v>
      </c>
      <c r="Z330" s="5">
        <v>1.1</v>
      </c>
      <c r="AA330" s="5">
        <v>1</v>
      </c>
      <c r="AB330" s="3">
        <f t="shared" si="81"/>
        <v>363.259577947855</v>
      </c>
      <c r="AC330" t="str">
        <f t="shared" si="82"/>
        <v>https://wiki.52poke.com/wiki/浮潜鼬</v>
      </c>
      <c r="AD330" s="2">
        <f t="shared" si="83"/>
        <v>1.66446517925435e-8</v>
      </c>
      <c r="AE330" t="str">
        <f>IF(ISNUMBER(SEARCH(AE$1,$D330)),"T","")</f>
        <v/>
      </c>
      <c r="AF330" t="str">
        <f>IF(ISNUMBER(SEARCH(AF$1,$D330)),"T","")</f>
        <v/>
      </c>
      <c r="AG330" t="str">
        <f>IF(ISNUMBER(SEARCH(AG$1,$D330)),"T","")</f>
        <v>T</v>
      </c>
      <c r="AH330" t="str">
        <f>IF(ISNUMBER(SEARCH(AH$1,$D330)),"T","")</f>
        <v/>
      </c>
      <c r="AI330" t="str">
        <f>IF(ISNUMBER(SEARCH(AI$1,$D330)),"T","")</f>
        <v/>
      </c>
      <c r="AJ330" t="str">
        <f>IF(ISNUMBER(SEARCH(AJ$1,$D330)),"T","")</f>
        <v/>
      </c>
      <c r="AK330" t="str">
        <f>IF(ISNUMBER(SEARCH(AK$1,$D330)),"T","")</f>
        <v/>
      </c>
      <c r="AL330" t="str">
        <f>IF(ISNUMBER(SEARCH(AL$1,$D330)),"T","")</f>
        <v/>
      </c>
      <c r="AM330" t="str">
        <f>IF(ISNUMBER(SEARCH(AM$1,$D330)),"T","")</f>
        <v/>
      </c>
      <c r="AN330" t="str">
        <f>IF(ISNUMBER(SEARCH(AN$1,$D330)),"T","")</f>
        <v/>
      </c>
      <c r="AO330" t="str">
        <f>IF(ISNUMBER(SEARCH(AO$1,$D330)),"T","")</f>
        <v/>
      </c>
      <c r="AP330" t="str">
        <f>IF(ISNUMBER(SEARCH(AP$1,$D330)),"T","")</f>
        <v/>
      </c>
      <c r="AQ330" t="str">
        <f>IF(ISNUMBER(SEARCH(AQ$1,$D330)),"T","")</f>
        <v/>
      </c>
      <c r="AR330" t="str">
        <f>IF(ISNUMBER(SEARCH(AR$1,$D330)),"T","")</f>
        <v/>
      </c>
      <c r="AS330" t="str">
        <f>IF(ISNUMBER(SEARCH(AS$1,$D330)),"T","")</f>
        <v/>
      </c>
      <c r="AT330" t="str">
        <f>IF(ISNUMBER(SEARCH(AT$1,$D330)),"T","")</f>
        <v/>
      </c>
      <c r="AU330" t="str">
        <f>IF(ISNUMBER(SEARCH(AU$1,$D330)),"T","")</f>
        <v/>
      </c>
      <c r="AV330" t="str">
        <f>IF(ISNUMBER(SEARCH(AV$1,$D330)),"T","")</f>
        <v/>
      </c>
    </row>
    <row r="331" spans="1:48">
      <c r="A331">
        <v>470</v>
      </c>
      <c r="B331" t="s">
        <v>870</v>
      </c>
      <c r="C331" t="s">
        <v>871</v>
      </c>
      <c r="D331" t="s">
        <v>227</v>
      </c>
      <c r="E331">
        <v>4</v>
      </c>
      <c r="F331">
        <v>65</v>
      </c>
      <c r="G331">
        <v>110</v>
      </c>
      <c r="H331">
        <v>130</v>
      </c>
      <c r="I331">
        <v>60</v>
      </c>
      <c r="J331">
        <v>65</v>
      </c>
      <c r="K331">
        <v>95</v>
      </c>
      <c r="L331">
        <f t="shared" si="70"/>
        <v>110</v>
      </c>
      <c r="M331">
        <f t="shared" si="71"/>
        <v>65</v>
      </c>
      <c r="N331" s="3">
        <f t="shared" si="72"/>
        <v>140.5</v>
      </c>
      <c r="O331" s="3">
        <f t="shared" si="73"/>
        <v>130.5</v>
      </c>
      <c r="P331" s="3">
        <f t="shared" si="74"/>
        <v>85.5</v>
      </c>
      <c r="Q331" s="3">
        <f t="shared" si="75"/>
        <v>12012.75</v>
      </c>
      <c r="R331" s="3">
        <f t="shared" si="76"/>
        <v>21145.25</v>
      </c>
      <c r="S331" s="3">
        <f t="shared" si="77"/>
        <v>12012.75</v>
      </c>
      <c r="T331" s="3">
        <v>361.04011060386</v>
      </c>
      <c r="U331" s="3">
        <f t="shared" si="78"/>
        <v>361.04011060386</v>
      </c>
      <c r="V331" s="4">
        <f t="shared" si="79"/>
        <v>47115.7344338037</v>
      </c>
      <c r="W331" s="6">
        <f>Q331/(constants!$B$1*constants!$B$2*(110/250)*AVERAGE(0.8,1)*1.5)</f>
        <v>1.84049385887052</v>
      </c>
      <c r="X331" s="7">
        <v>0.674587772478181</v>
      </c>
      <c r="Y331" s="3">
        <f t="shared" si="80"/>
        <v>328.218152891005</v>
      </c>
      <c r="Z331" s="5">
        <v>1.1</v>
      </c>
      <c r="AA331" s="5">
        <v>1</v>
      </c>
      <c r="AB331" s="3">
        <f t="shared" si="81"/>
        <v>361.039968180106</v>
      </c>
      <c r="AC331" t="str">
        <f t="shared" si="82"/>
        <v>https://wiki.52poke.com/wiki/叶伊布</v>
      </c>
      <c r="AD331" s="2">
        <f t="shared" si="83"/>
        <v>2.02845257761187e-8</v>
      </c>
      <c r="AE331" t="str">
        <f>IF(ISNUMBER(SEARCH(AE$1,$D331)),"T","")</f>
        <v/>
      </c>
      <c r="AF331" t="str">
        <f>IF(ISNUMBER(SEARCH(AF$1,$D331)),"T","")</f>
        <v/>
      </c>
      <c r="AG331" t="str">
        <f>IF(ISNUMBER(SEARCH(AG$1,$D331)),"T","")</f>
        <v/>
      </c>
      <c r="AH331" t="str">
        <f>IF(ISNUMBER(SEARCH(AH$1,$D331)),"T","")</f>
        <v>T</v>
      </c>
      <c r="AI331" t="str">
        <f>IF(ISNUMBER(SEARCH(AI$1,$D331)),"T","")</f>
        <v/>
      </c>
      <c r="AJ331" t="str">
        <f>IF(ISNUMBER(SEARCH(AJ$1,$D331)),"T","")</f>
        <v/>
      </c>
      <c r="AK331" t="str">
        <f>IF(ISNUMBER(SEARCH(AK$1,$D331)),"T","")</f>
        <v/>
      </c>
      <c r="AL331" t="str">
        <f>IF(ISNUMBER(SEARCH(AL$1,$D331)),"T","")</f>
        <v/>
      </c>
      <c r="AM331" t="str">
        <f>IF(ISNUMBER(SEARCH(AM$1,$D331)),"T","")</f>
        <v/>
      </c>
      <c r="AN331" t="str">
        <f>IF(ISNUMBER(SEARCH(AN$1,$D331)),"T","")</f>
        <v/>
      </c>
      <c r="AO331" t="str">
        <f>IF(ISNUMBER(SEARCH(AO$1,$D331)),"T","")</f>
        <v/>
      </c>
      <c r="AP331" t="str">
        <f>IF(ISNUMBER(SEARCH(AP$1,$D331)),"T","")</f>
        <v/>
      </c>
      <c r="AQ331" t="str">
        <f>IF(ISNUMBER(SEARCH(AQ$1,$D331)),"T","")</f>
        <v/>
      </c>
      <c r="AR331" t="str">
        <f>IF(ISNUMBER(SEARCH(AR$1,$D331)),"T","")</f>
        <v/>
      </c>
      <c r="AS331" t="str">
        <f>IF(ISNUMBER(SEARCH(AS$1,$D331)),"T","")</f>
        <v/>
      </c>
      <c r="AT331" t="str">
        <f>IF(ISNUMBER(SEARCH(AT$1,$D331)),"T","")</f>
        <v/>
      </c>
      <c r="AU331" t="str">
        <f>IF(ISNUMBER(SEARCH(AU$1,$D331)),"T","")</f>
        <v/>
      </c>
      <c r="AV331" t="str">
        <f>IF(ISNUMBER(SEARCH(AV$1,$D331)),"T","")</f>
        <v/>
      </c>
    </row>
    <row r="332" spans="1:48">
      <c r="A332">
        <v>855</v>
      </c>
      <c r="B332" t="s">
        <v>872</v>
      </c>
      <c r="C332" t="s">
        <v>873</v>
      </c>
      <c r="D332" t="s">
        <v>180</v>
      </c>
      <c r="E332">
        <v>8</v>
      </c>
      <c r="F332">
        <v>60</v>
      </c>
      <c r="G332">
        <v>65</v>
      </c>
      <c r="H332">
        <v>65</v>
      </c>
      <c r="I332">
        <v>134</v>
      </c>
      <c r="J332">
        <v>114</v>
      </c>
      <c r="K332">
        <v>70</v>
      </c>
      <c r="L332">
        <f t="shared" si="70"/>
        <v>134</v>
      </c>
      <c r="M332">
        <f t="shared" si="71"/>
        <v>65</v>
      </c>
      <c r="N332" s="3">
        <f t="shared" si="72"/>
        <v>135.5</v>
      </c>
      <c r="O332" s="3">
        <f t="shared" si="73"/>
        <v>154.5</v>
      </c>
      <c r="P332" s="3">
        <f t="shared" si="74"/>
        <v>85.5</v>
      </c>
      <c r="Q332" s="3">
        <f t="shared" si="75"/>
        <v>11585.25</v>
      </c>
      <c r="R332" s="3">
        <f t="shared" si="76"/>
        <v>11585.25</v>
      </c>
      <c r="S332" s="3">
        <f t="shared" si="77"/>
        <v>18224.75</v>
      </c>
      <c r="T332" s="3">
        <v>360.981044574686</v>
      </c>
      <c r="U332" s="3">
        <f t="shared" si="78"/>
        <v>360.981044574686</v>
      </c>
      <c r="V332" s="4">
        <f t="shared" si="79"/>
        <v>55771.571386789</v>
      </c>
      <c r="W332" s="6">
        <f>Q332/(constants!$B$1*constants!$B$2*(110/250)*AVERAGE(0.8,1)*1.5)</f>
        <v>1.77499585677548</v>
      </c>
      <c r="X332" s="7">
        <v>0.349045814060938</v>
      </c>
      <c r="Y332" s="3">
        <f t="shared" si="80"/>
        <v>328.164438144227</v>
      </c>
      <c r="Z332" s="5">
        <v>1.1</v>
      </c>
      <c r="AA332" s="5">
        <v>1</v>
      </c>
      <c r="AB332" s="3">
        <f t="shared" si="81"/>
        <v>360.980881958649</v>
      </c>
      <c r="AC332" t="str">
        <f t="shared" si="82"/>
        <v>https://wiki.52poke.com/wiki/怖思壶</v>
      </c>
      <c r="AD332" s="2">
        <f t="shared" si="83"/>
        <v>2.64439753285677e-8</v>
      </c>
      <c r="AE332" t="str">
        <f>IF(ISNUMBER(SEARCH(AE$1,$D332)),"T","")</f>
        <v/>
      </c>
      <c r="AF332" t="str">
        <f>IF(ISNUMBER(SEARCH(AF$1,$D332)),"T","")</f>
        <v/>
      </c>
      <c r="AG332" t="str">
        <f>IF(ISNUMBER(SEARCH(AG$1,$D332)),"T","")</f>
        <v/>
      </c>
      <c r="AH332" t="str">
        <f>IF(ISNUMBER(SEARCH(AH$1,$D332)),"T","")</f>
        <v/>
      </c>
      <c r="AI332" t="str">
        <f>IF(ISNUMBER(SEARCH(AI$1,$D332)),"T","")</f>
        <v/>
      </c>
      <c r="AJ332" t="str">
        <f>IF(ISNUMBER(SEARCH(AJ$1,$D332)),"T","")</f>
        <v/>
      </c>
      <c r="AK332" t="str">
        <f>IF(ISNUMBER(SEARCH(AK$1,$D332)),"T","")</f>
        <v/>
      </c>
      <c r="AL332" t="str">
        <f>IF(ISNUMBER(SEARCH(AL$1,$D332)),"T","")</f>
        <v/>
      </c>
      <c r="AM332" t="str">
        <f>IF(ISNUMBER(SEARCH(AM$1,$D332)),"T","")</f>
        <v/>
      </c>
      <c r="AN332" t="str">
        <f>IF(ISNUMBER(SEARCH(AN$1,$D332)),"T","")</f>
        <v/>
      </c>
      <c r="AO332" t="str">
        <f>IF(ISNUMBER(SEARCH(AO$1,$D332)),"T","")</f>
        <v/>
      </c>
      <c r="AP332" t="str">
        <f>IF(ISNUMBER(SEARCH(AP$1,$D332)),"T","")</f>
        <v/>
      </c>
      <c r="AQ332" t="str">
        <f>IF(ISNUMBER(SEARCH(AQ$1,$D332)),"T","")</f>
        <v/>
      </c>
      <c r="AR332" t="str">
        <f>IF(ISNUMBER(SEARCH(AR$1,$D332)),"T","")</f>
        <v>T</v>
      </c>
      <c r="AS332" t="str">
        <f>IF(ISNUMBER(SEARCH(AS$1,$D332)),"T","")</f>
        <v/>
      </c>
      <c r="AT332" t="str">
        <f>IF(ISNUMBER(SEARCH(AT$1,$D332)),"T","")</f>
        <v/>
      </c>
      <c r="AU332" t="str">
        <f>IF(ISNUMBER(SEARCH(AU$1,$D332)),"T","")</f>
        <v/>
      </c>
      <c r="AV332" t="str">
        <f>IF(ISNUMBER(SEARCH(AV$1,$D332)),"T","")</f>
        <v/>
      </c>
    </row>
    <row r="333" spans="1:48">
      <c r="A333">
        <v>310</v>
      </c>
      <c r="B333" t="s">
        <v>874</v>
      </c>
      <c r="C333" t="s">
        <v>875</v>
      </c>
      <c r="D333" t="s">
        <v>169</v>
      </c>
      <c r="E333">
        <v>3</v>
      </c>
      <c r="F333">
        <v>70</v>
      </c>
      <c r="G333">
        <v>75</v>
      </c>
      <c r="H333">
        <v>60</v>
      </c>
      <c r="I333">
        <v>105</v>
      </c>
      <c r="J333">
        <v>60</v>
      </c>
      <c r="K333">
        <v>105</v>
      </c>
      <c r="L333">
        <f t="shared" si="70"/>
        <v>105</v>
      </c>
      <c r="M333">
        <f t="shared" si="71"/>
        <v>60</v>
      </c>
      <c r="N333" s="3">
        <f t="shared" si="72"/>
        <v>145.5</v>
      </c>
      <c r="O333" s="3">
        <f t="shared" si="73"/>
        <v>125.5</v>
      </c>
      <c r="P333" s="3">
        <f t="shared" si="74"/>
        <v>80.5</v>
      </c>
      <c r="Q333" s="3">
        <f t="shared" si="75"/>
        <v>11712.75</v>
      </c>
      <c r="R333" s="3">
        <f t="shared" si="76"/>
        <v>11712.75</v>
      </c>
      <c r="S333" s="3">
        <f t="shared" si="77"/>
        <v>11712.75</v>
      </c>
      <c r="T333" s="3">
        <v>360.385202263279</v>
      </c>
      <c r="U333" s="3">
        <f t="shared" si="78"/>
        <v>360.385202263279</v>
      </c>
      <c r="V333" s="4">
        <f t="shared" si="79"/>
        <v>45228.3428840415</v>
      </c>
      <c r="W333" s="6">
        <f>Q333/(constants!$B$1*constants!$B$2*(110/250)*AVERAGE(0.8,1)*1.5)</f>
        <v>1.79453034862839</v>
      </c>
      <c r="X333" s="7">
        <v>0.816009808683541</v>
      </c>
      <c r="Y333" s="3">
        <f t="shared" si="80"/>
        <v>327.622789742647</v>
      </c>
      <c r="Z333" s="5">
        <v>1.1</v>
      </c>
      <c r="AA333" s="5">
        <v>1</v>
      </c>
      <c r="AB333" s="3">
        <f t="shared" si="81"/>
        <v>360.385068716912</v>
      </c>
      <c r="AC333" t="str">
        <f t="shared" si="82"/>
        <v>https://wiki.52poke.com/wiki/雷电兽</v>
      </c>
      <c r="AD333" s="2">
        <f t="shared" si="83"/>
        <v>1.78346322023636e-8</v>
      </c>
      <c r="AE333" t="str">
        <f>IF(ISNUMBER(SEARCH(AE$1,$D333)),"T","")</f>
        <v/>
      </c>
      <c r="AF333" t="str">
        <f>IF(ISNUMBER(SEARCH(AF$1,$D333)),"T","")</f>
        <v/>
      </c>
      <c r="AG333" t="str">
        <f>IF(ISNUMBER(SEARCH(AG$1,$D333)),"T","")</f>
        <v/>
      </c>
      <c r="AH333" t="str">
        <f>IF(ISNUMBER(SEARCH(AH$1,$D333)),"T","")</f>
        <v/>
      </c>
      <c r="AI333" t="str">
        <f>IF(ISNUMBER(SEARCH(AI$1,$D333)),"T","")</f>
        <v>T</v>
      </c>
      <c r="AJ333" t="str">
        <f>IF(ISNUMBER(SEARCH(AJ$1,$D333)),"T","")</f>
        <v/>
      </c>
      <c r="AK333" t="str">
        <f>IF(ISNUMBER(SEARCH(AK$1,$D333)),"T","")</f>
        <v/>
      </c>
      <c r="AL333" t="str">
        <f>IF(ISNUMBER(SEARCH(AL$1,$D333)),"T","")</f>
        <v/>
      </c>
      <c r="AM333" t="str">
        <f>IF(ISNUMBER(SEARCH(AM$1,$D333)),"T","")</f>
        <v/>
      </c>
      <c r="AN333" t="str">
        <f>IF(ISNUMBER(SEARCH(AN$1,$D333)),"T","")</f>
        <v/>
      </c>
      <c r="AO333" t="str">
        <f>IF(ISNUMBER(SEARCH(AO$1,$D333)),"T","")</f>
        <v/>
      </c>
      <c r="AP333" t="str">
        <f>IF(ISNUMBER(SEARCH(AP$1,$D333)),"T","")</f>
        <v/>
      </c>
      <c r="AQ333" t="str">
        <f>IF(ISNUMBER(SEARCH(AQ$1,$D333)),"T","")</f>
        <v/>
      </c>
      <c r="AR333" t="str">
        <f>IF(ISNUMBER(SEARCH(AR$1,$D333)),"T","")</f>
        <v/>
      </c>
      <c r="AS333" t="str">
        <f>IF(ISNUMBER(SEARCH(AS$1,$D333)),"T","")</f>
        <v/>
      </c>
      <c r="AT333" t="str">
        <f>IF(ISNUMBER(SEARCH(AT$1,$D333)),"T","")</f>
        <v/>
      </c>
      <c r="AU333" t="str">
        <f>IF(ISNUMBER(SEARCH(AU$1,$D333)),"T","")</f>
        <v/>
      </c>
      <c r="AV333" t="str">
        <f>IF(ISNUMBER(SEARCH(AV$1,$D333)),"T","")</f>
        <v/>
      </c>
    </row>
    <row r="334" spans="1:48">
      <c r="A334">
        <v>967</v>
      </c>
      <c r="B334" t="s">
        <v>876</v>
      </c>
      <c r="C334" t="s">
        <v>877</v>
      </c>
      <c r="D334" t="s">
        <v>878</v>
      </c>
      <c r="E334">
        <v>9</v>
      </c>
      <c r="F334">
        <v>70</v>
      </c>
      <c r="G334">
        <v>95</v>
      </c>
      <c r="H334">
        <v>65</v>
      </c>
      <c r="I334">
        <v>85</v>
      </c>
      <c r="J334">
        <v>65</v>
      </c>
      <c r="K334">
        <v>121</v>
      </c>
      <c r="L334">
        <f t="shared" si="70"/>
        <v>95</v>
      </c>
      <c r="M334">
        <f t="shared" si="71"/>
        <v>65</v>
      </c>
      <c r="N334" s="3">
        <f t="shared" si="72"/>
        <v>145.5</v>
      </c>
      <c r="O334" s="3">
        <f t="shared" si="73"/>
        <v>115.5</v>
      </c>
      <c r="P334" s="3">
        <f t="shared" si="74"/>
        <v>85.5</v>
      </c>
      <c r="Q334" s="3">
        <f t="shared" si="75"/>
        <v>12440.25</v>
      </c>
      <c r="R334" s="3">
        <f t="shared" si="76"/>
        <v>12440.25</v>
      </c>
      <c r="S334" s="3">
        <f t="shared" si="77"/>
        <v>12440.25</v>
      </c>
      <c r="T334" s="3">
        <v>360.246301664717</v>
      </c>
      <c r="U334" s="3">
        <f t="shared" si="78"/>
        <v>360.246301664717</v>
      </c>
      <c r="V334" s="4">
        <f t="shared" si="79"/>
        <v>41608.4478422748</v>
      </c>
      <c r="W334" s="6">
        <f>Q334/(constants!$B$1*constants!$B$2*(110/250)*AVERAGE(0.8,1)*1.5)</f>
        <v>1.90599186096555</v>
      </c>
      <c r="X334" s="7">
        <v>0.929475837780058</v>
      </c>
      <c r="Y334" s="3">
        <f t="shared" si="80"/>
        <v>327.496519205118</v>
      </c>
      <c r="Z334" s="5">
        <v>1.1</v>
      </c>
      <c r="AA334" s="5">
        <v>1</v>
      </c>
      <c r="AB334" s="3">
        <f t="shared" si="81"/>
        <v>360.24617112563</v>
      </c>
      <c r="AC334" t="str">
        <f t="shared" si="82"/>
        <v>https://wiki.52poke.com/wiki/摩托蜥</v>
      </c>
      <c r="AD334" s="2">
        <f t="shared" si="83"/>
        <v>1.70404532263017e-8</v>
      </c>
      <c r="AE334" t="str">
        <f>IF(ISNUMBER(SEARCH(AE$1,$D334)),"T","")</f>
        <v>T</v>
      </c>
      <c r="AF334" t="str">
        <f>IF(ISNUMBER(SEARCH(AF$1,$D334)),"T","")</f>
        <v/>
      </c>
      <c r="AG334" t="str">
        <f>IF(ISNUMBER(SEARCH(AG$1,$D334)),"T","")</f>
        <v/>
      </c>
      <c r="AH334" t="str">
        <f>IF(ISNUMBER(SEARCH(AH$1,$D334)),"T","")</f>
        <v/>
      </c>
      <c r="AI334" t="str">
        <f>IF(ISNUMBER(SEARCH(AI$1,$D334)),"T","")</f>
        <v/>
      </c>
      <c r="AJ334" t="str">
        <f>IF(ISNUMBER(SEARCH(AJ$1,$D334)),"T","")</f>
        <v/>
      </c>
      <c r="AK334" t="str">
        <f>IF(ISNUMBER(SEARCH(AK$1,$D334)),"T","")</f>
        <v/>
      </c>
      <c r="AL334" t="str">
        <f>IF(ISNUMBER(SEARCH(AL$1,$D334)),"T","")</f>
        <v/>
      </c>
      <c r="AM334" t="str">
        <f>IF(ISNUMBER(SEARCH(AM$1,$D334)),"T","")</f>
        <v/>
      </c>
      <c r="AN334" t="str">
        <f>IF(ISNUMBER(SEARCH(AN$1,$D334)),"T","")</f>
        <v/>
      </c>
      <c r="AO334" t="str">
        <f>IF(ISNUMBER(SEARCH(AO$1,$D334)),"T","")</f>
        <v/>
      </c>
      <c r="AP334" t="str">
        <f>IF(ISNUMBER(SEARCH(AP$1,$D334)),"T","")</f>
        <v/>
      </c>
      <c r="AQ334" t="str">
        <f>IF(ISNUMBER(SEARCH(AQ$1,$D334)),"T","")</f>
        <v/>
      </c>
      <c r="AR334" t="str">
        <f>IF(ISNUMBER(SEARCH(AR$1,$D334)),"T","")</f>
        <v/>
      </c>
      <c r="AS334" t="str">
        <f>IF(ISNUMBER(SEARCH(AS$1,$D334)),"T","")</f>
        <v>T</v>
      </c>
      <c r="AT334" t="str">
        <f>IF(ISNUMBER(SEARCH(AT$1,$D334)),"T","")</f>
        <v/>
      </c>
      <c r="AU334" t="str">
        <f>IF(ISNUMBER(SEARCH(AU$1,$D334)),"T","")</f>
        <v/>
      </c>
      <c r="AV334" t="str">
        <f>IF(ISNUMBER(SEARCH(AV$1,$D334)),"T","")</f>
        <v/>
      </c>
    </row>
    <row r="335" spans="1:48">
      <c r="A335">
        <v>882</v>
      </c>
      <c r="B335" t="s">
        <v>879</v>
      </c>
      <c r="C335" t="s">
        <v>880</v>
      </c>
      <c r="D335" t="s">
        <v>96</v>
      </c>
      <c r="E335">
        <v>8</v>
      </c>
      <c r="F335">
        <v>90</v>
      </c>
      <c r="G335">
        <v>90</v>
      </c>
      <c r="H335">
        <v>100</v>
      </c>
      <c r="I335">
        <v>70</v>
      </c>
      <c r="J335">
        <v>80</v>
      </c>
      <c r="K335">
        <v>75</v>
      </c>
      <c r="L335">
        <f t="shared" si="70"/>
        <v>90</v>
      </c>
      <c r="M335">
        <f t="shared" si="71"/>
        <v>80</v>
      </c>
      <c r="N335" s="3">
        <f t="shared" si="72"/>
        <v>165.5</v>
      </c>
      <c r="O335" s="3">
        <f t="shared" si="73"/>
        <v>110.5</v>
      </c>
      <c r="P335" s="3">
        <f t="shared" si="74"/>
        <v>100.5</v>
      </c>
      <c r="Q335" s="3">
        <f t="shared" si="75"/>
        <v>16632.75</v>
      </c>
      <c r="R335" s="3">
        <f t="shared" si="76"/>
        <v>19942.75</v>
      </c>
      <c r="S335" s="3">
        <f t="shared" si="77"/>
        <v>16632.75</v>
      </c>
      <c r="T335" s="3">
        <v>360.095024966112</v>
      </c>
      <c r="U335" s="3">
        <f t="shared" si="78"/>
        <v>360.095024966112</v>
      </c>
      <c r="V335" s="4">
        <f t="shared" si="79"/>
        <v>39790.5002587554</v>
      </c>
      <c r="W335" s="6">
        <f>Q335/(constants!$B$1*constants!$B$2*(110/250)*AVERAGE(0.8,1)*1.5)</f>
        <v>2.54833191659933</v>
      </c>
      <c r="X335" s="7">
        <v>0.414192624654754</v>
      </c>
      <c r="Y335" s="3">
        <f t="shared" si="80"/>
        <v>327.358961808576</v>
      </c>
      <c r="Z335" s="5">
        <v>1.1</v>
      </c>
      <c r="AA335" s="5">
        <v>1</v>
      </c>
      <c r="AB335" s="3">
        <f t="shared" si="81"/>
        <v>360.094857989434</v>
      </c>
      <c r="AC335" t="str">
        <f t="shared" si="82"/>
        <v>https://wiki.52poke.com/wiki/鳃鱼龙</v>
      </c>
      <c r="AD335" s="2">
        <f t="shared" si="83"/>
        <v>2.78812110062701e-8</v>
      </c>
      <c r="AE335" t="str">
        <f>IF(ISNUMBER(SEARCH(AE$1,$D335)),"T","")</f>
        <v/>
      </c>
      <c r="AF335" t="str">
        <f>IF(ISNUMBER(SEARCH(AF$1,$D335)),"T","")</f>
        <v/>
      </c>
      <c r="AG335" t="str">
        <f>IF(ISNUMBER(SEARCH(AG$1,$D335)),"T","")</f>
        <v>T</v>
      </c>
      <c r="AH335" t="str">
        <f>IF(ISNUMBER(SEARCH(AH$1,$D335)),"T","")</f>
        <v/>
      </c>
      <c r="AI335" t="str">
        <f>IF(ISNUMBER(SEARCH(AI$1,$D335)),"T","")</f>
        <v/>
      </c>
      <c r="AJ335" t="str">
        <f>IF(ISNUMBER(SEARCH(AJ$1,$D335)),"T","")</f>
        <v/>
      </c>
      <c r="AK335" t="str">
        <f>IF(ISNUMBER(SEARCH(AK$1,$D335)),"T","")</f>
        <v/>
      </c>
      <c r="AL335" t="str">
        <f>IF(ISNUMBER(SEARCH(AL$1,$D335)),"T","")</f>
        <v/>
      </c>
      <c r="AM335" t="str">
        <f>IF(ISNUMBER(SEARCH(AM$1,$D335)),"T","")</f>
        <v/>
      </c>
      <c r="AN335" t="str">
        <f>IF(ISNUMBER(SEARCH(AN$1,$D335)),"T","")</f>
        <v/>
      </c>
      <c r="AO335" t="str">
        <f>IF(ISNUMBER(SEARCH(AO$1,$D335)),"T","")</f>
        <v/>
      </c>
      <c r="AP335" t="str">
        <f>IF(ISNUMBER(SEARCH(AP$1,$D335)),"T","")</f>
        <v/>
      </c>
      <c r="AQ335" t="str">
        <f>IF(ISNUMBER(SEARCH(AQ$1,$D335)),"T","")</f>
        <v/>
      </c>
      <c r="AR335" t="str">
        <f>IF(ISNUMBER(SEARCH(AR$1,$D335)),"T","")</f>
        <v/>
      </c>
      <c r="AS335" t="str">
        <f>IF(ISNUMBER(SEARCH(AS$1,$D335)),"T","")</f>
        <v>T</v>
      </c>
      <c r="AT335" t="str">
        <f>IF(ISNUMBER(SEARCH(AT$1,$D335)),"T","")</f>
        <v/>
      </c>
      <c r="AU335" t="str">
        <f>IF(ISNUMBER(SEARCH(AU$1,$D335)),"T","")</f>
        <v/>
      </c>
      <c r="AV335" t="str">
        <f>IF(ISNUMBER(SEARCH(AV$1,$D335)),"T","")</f>
        <v/>
      </c>
    </row>
    <row r="336" spans="1:48">
      <c r="A336">
        <v>880</v>
      </c>
      <c r="B336" t="s">
        <v>881</v>
      </c>
      <c r="C336" t="s">
        <v>882</v>
      </c>
      <c r="D336" t="s">
        <v>58</v>
      </c>
      <c r="E336">
        <v>8</v>
      </c>
      <c r="F336">
        <v>90</v>
      </c>
      <c r="G336">
        <v>100</v>
      </c>
      <c r="H336">
        <v>90</v>
      </c>
      <c r="I336">
        <v>80</v>
      </c>
      <c r="J336">
        <v>70</v>
      </c>
      <c r="K336">
        <v>75</v>
      </c>
      <c r="L336">
        <f t="shared" si="70"/>
        <v>100</v>
      </c>
      <c r="M336">
        <f t="shared" si="71"/>
        <v>70</v>
      </c>
      <c r="N336" s="3">
        <f t="shared" si="72"/>
        <v>165.5</v>
      </c>
      <c r="O336" s="3">
        <f t="shared" si="73"/>
        <v>120.5</v>
      </c>
      <c r="P336" s="3">
        <f t="shared" si="74"/>
        <v>90.5</v>
      </c>
      <c r="Q336" s="3">
        <f t="shared" si="75"/>
        <v>14977.75</v>
      </c>
      <c r="R336" s="3">
        <f t="shared" si="76"/>
        <v>18287.75</v>
      </c>
      <c r="S336" s="3">
        <f t="shared" si="77"/>
        <v>14977.75</v>
      </c>
      <c r="T336" s="3">
        <v>359.265697732521</v>
      </c>
      <c r="U336" s="3">
        <f t="shared" si="78"/>
        <v>359.265697732521</v>
      </c>
      <c r="V336" s="4">
        <f t="shared" si="79"/>
        <v>43291.5165767688</v>
      </c>
      <c r="W336" s="6">
        <f>Q336/(constants!$B$1*constants!$B$2*(110/250)*AVERAGE(0.8,1)*1.5)</f>
        <v>2.29476655176358</v>
      </c>
      <c r="X336" s="7">
        <v>0.415648640714807</v>
      </c>
      <c r="Y336" s="3">
        <f t="shared" si="80"/>
        <v>326.605030693645</v>
      </c>
      <c r="Z336" s="5">
        <v>1.1</v>
      </c>
      <c r="AA336" s="5">
        <v>1</v>
      </c>
      <c r="AB336" s="3">
        <f t="shared" si="81"/>
        <v>359.26553376301</v>
      </c>
      <c r="AC336" t="str">
        <f t="shared" si="82"/>
        <v>https://wiki.52poke.com/wiki/雷鸟龙</v>
      </c>
      <c r="AD336" s="2">
        <f t="shared" si="83"/>
        <v>2.68860006471162e-8</v>
      </c>
      <c r="AE336" t="str">
        <f>IF(ISNUMBER(SEARCH(AE$1,$D336)),"T","")</f>
        <v/>
      </c>
      <c r="AF336" t="str">
        <f>IF(ISNUMBER(SEARCH(AF$1,$D336)),"T","")</f>
        <v/>
      </c>
      <c r="AG336" t="str">
        <f>IF(ISNUMBER(SEARCH(AG$1,$D336)),"T","")</f>
        <v/>
      </c>
      <c r="AH336" t="str">
        <f>IF(ISNUMBER(SEARCH(AH$1,$D336)),"T","")</f>
        <v/>
      </c>
      <c r="AI336" t="str">
        <f>IF(ISNUMBER(SEARCH(AI$1,$D336)),"T","")</f>
        <v>T</v>
      </c>
      <c r="AJ336" t="str">
        <f>IF(ISNUMBER(SEARCH(AJ$1,$D336)),"T","")</f>
        <v/>
      </c>
      <c r="AK336" t="str">
        <f>IF(ISNUMBER(SEARCH(AK$1,$D336)),"T","")</f>
        <v/>
      </c>
      <c r="AL336" t="str">
        <f>IF(ISNUMBER(SEARCH(AL$1,$D336)),"T","")</f>
        <v/>
      </c>
      <c r="AM336" t="str">
        <f>IF(ISNUMBER(SEARCH(AM$1,$D336)),"T","")</f>
        <v/>
      </c>
      <c r="AN336" t="str">
        <f>IF(ISNUMBER(SEARCH(AN$1,$D336)),"T","")</f>
        <v/>
      </c>
      <c r="AO336" t="str">
        <f>IF(ISNUMBER(SEARCH(AO$1,$D336)),"T","")</f>
        <v/>
      </c>
      <c r="AP336" t="str">
        <f>IF(ISNUMBER(SEARCH(AP$1,$D336)),"T","")</f>
        <v/>
      </c>
      <c r="AQ336" t="str">
        <f>IF(ISNUMBER(SEARCH(AQ$1,$D336)),"T","")</f>
        <v/>
      </c>
      <c r="AR336" t="str">
        <f>IF(ISNUMBER(SEARCH(AR$1,$D336)),"T","")</f>
        <v/>
      </c>
      <c r="AS336" t="str">
        <f>IF(ISNUMBER(SEARCH(AS$1,$D336)),"T","")</f>
        <v>T</v>
      </c>
      <c r="AT336" t="str">
        <f>IF(ISNUMBER(SEARCH(AT$1,$D336)),"T","")</f>
        <v/>
      </c>
      <c r="AU336" t="str">
        <f>IF(ISNUMBER(SEARCH(AU$1,$D336)),"T","")</f>
        <v/>
      </c>
      <c r="AV336" t="str">
        <f>IF(ISNUMBER(SEARCH(AV$1,$D336)),"T","")</f>
        <v/>
      </c>
    </row>
    <row r="337" spans="1:48">
      <c r="A337">
        <v>697</v>
      </c>
      <c r="B337" t="s">
        <v>883</v>
      </c>
      <c r="C337" t="s">
        <v>884</v>
      </c>
      <c r="D337" t="s">
        <v>885</v>
      </c>
      <c r="E337">
        <v>6</v>
      </c>
      <c r="F337">
        <v>82</v>
      </c>
      <c r="G337">
        <v>121</v>
      </c>
      <c r="H337">
        <v>119</v>
      </c>
      <c r="I337">
        <v>69</v>
      </c>
      <c r="J337">
        <v>59</v>
      </c>
      <c r="K337">
        <v>71</v>
      </c>
      <c r="L337">
        <f t="shared" si="70"/>
        <v>121</v>
      </c>
      <c r="M337">
        <f t="shared" si="71"/>
        <v>59</v>
      </c>
      <c r="N337" s="3">
        <f t="shared" si="72"/>
        <v>157.5</v>
      </c>
      <c r="O337" s="3">
        <f t="shared" si="73"/>
        <v>141.5</v>
      </c>
      <c r="P337" s="3">
        <f t="shared" si="74"/>
        <v>79.5</v>
      </c>
      <c r="Q337" s="3">
        <f t="shared" si="75"/>
        <v>12521.25</v>
      </c>
      <c r="R337" s="3">
        <f t="shared" si="76"/>
        <v>21971.25</v>
      </c>
      <c r="S337" s="3">
        <f t="shared" si="77"/>
        <v>12521.25</v>
      </c>
      <c r="T337" s="3">
        <v>358.943955628004</v>
      </c>
      <c r="U337" s="3">
        <f t="shared" si="78"/>
        <v>358.943955628004</v>
      </c>
      <c r="V337" s="4">
        <f t="shared" si="79"/>
        <v>50790.5697213626</v>
      </c>
      <c r="W337" s="6">
        <f>Q337/(constants!$B$1*constants!$B$2*(110/250)*AVERAGE(0.8,1)*1.5)</f>
        <v>1.91840200873093</v>
      </c>
      <c r="X337" s="7">
        <v>0.387693684569468</v>
      </c>
      <c r="Y337" s="3">
        <f t="shared" si="80"/>
        <v>326.312540602006</v>
      </c>
      <c r="Z337" s="5">
        <v>1.1</v>
      </c>
      <c r="AA337" s="5">
        <v>1</v>
      </c>
      <c r="AB337" s="3">
        <f t="shared" si="81"/>
        <v>358.943794662207</v>
      </c>
      <c r="AC337" t="str">
        <f t="shared" si="82"/>
        <v>https://wiki.52poke.com/wiki/怪颚龙</v>
      </c>
      <c r="AD337" s="2">
        <f t="shared" si="83"/>
        <v>2.59099878475504e-8</v>
      </c>
      <c r="AE337" t="str">
        <f>IF(ISNUMBER(SEARCH(AE$1,$D337)),"T","")</f>
        <v/>
      </c>
      <c r="AF337" t="str">
        <f>IF(ISNUMBER(SEARCH(AF$1,$D337)),"T","")</f>
        <v/>
      </c>
      <c r="AG337" t="str">
        <f>IF(ISNUMBER(SEARCH(AG$1,$D337)),"T","")</f>
        <v/>
      </c>
      <c r="AH337" t="str">
        <f>IF(ISNUMBER(SEARCH(AH$1,$D337)),"T","")</f>
        <v/>
      </c>
      <c r="AI337" t="str">
        <f>IF(ISNUMBER(SEARCH(AI$1,$D337)),"T","")</f>
        <v/>
      </c>
      <c r="AJ337" t="str">
        <f>IF(ISNUMBER(SEARCH(AJ$1,$D337)),"T","")</f>
        <v/>
      </c>
      <c r="AK337" t="str">
        <f>IF(ISNUMBER(SEARCH(AK$1,$D337)),"T","")</f>
        <v/>
      </c>
      <c r="AL337" t="str">
        <f>IF(ISNUMBER(SEARCH(AL$1,$D337)),"T","")</f>
        <v/>
      </c>
      <c r="AM337" t="str">
        <f>IF(ISNUMBER(SEARCH(AM$1,$D337)),"T","")</f>
        <v/>
      </c>
      <c r="AN337" t="str">
        <f>IF(ISNUMBER(SEARCH(AN$1,$D337)),"T","")</f>
        <v/>
      </c>
      <c r="AO337" t="str">
        <f>IF(ISNUMBER(SEARCH(AO$1,$D337)),"T","")</f>
        <v/>
      </c>
      <c r="AP337" t="str">
        <f>IF(ISNUMBER(SEARCH(AP$1,$D337)),"T","")</f>
        <v/>
      </c>
      <c r="AQ337" t="str">
        <f>IF(ISNUMBER(SEARCH(AQ$1,$D337)),"T","")</f>
        <v>T</v>
      </c>
      <c r="AR337" t="str">
        <f>IF(ISNUMBER(SEARCH(AR$1,$D337)),"T","")</f>
        <v/>
      </c>
      <c r="AS337" t="str">
        <f>IF(ISNUMBER(SEARCH(AS$1,$D337)),"T","")</f>
        <v>T</v>
      </c>
      <c r="AT337" t="str">
        <f>IF(ISNUMBER(SEARCH(AT$1,$D337)),"T","")</f>
        <v/>
      </c>
      <c r="AU337" t="str">
        <f>IF(ISNUMBER(SEARCH(AU$1,$D337)),"T","")</f>
        <v/>
      </c>
      <c r="AV337" t="str">
        <f>IF(ISNUMBER(SEARCH(AV$1,$D337)),"T","")</f>
        <v/>
      </c>
    </row>
    <row r="338" spans="1:48">
      <c r="A338">
        <v>718</v>
      </c>
      <c r="B338" t="s">
        <v>886</v>
      </c>
      <c r="C338" t="s">
        <v>887</v>
      </c>
      <c r="D338" t="s">
        <v>127</v>
      </c>
      <c r="E338">
        <v>6</v>
      </c>
      <c r="F338">
        <v>54</v>
      </c>
      <c r="G338">
        <v>100</v>
      </c>
      <c r="H338">
        <v>71</v>
      </c>
      <c r="I338">
        <v>61</v>
      </c>
      <c r="J338">
        <v>85</v>
      </c>
      <c r="K338">
        <v>115</v>
      </c>
      <c r="L338">
        <f t="shared" si="70"/>
        <v>100</v>
      </c>
      <c r="M338">
        <f t="shared" si="71"/>
        <v>71</v>
      </c>
      <c r="N338" s="3">
        <f t="shared" si="72"/>
        <v>129.5</v>
      </c>
      <c r="O338" s="3">
        <f t="shared" si="73"/>
        <v>120.5</v>
      </c>
      <c r="P338" s="3">
        <f t="shared" si="74"/>
        <v>91.5</v>
      </c>
      <c r="Q338" s="3">
        <f t="shared" si="75"/>
        <v>11849.25</v>
      </c>
      <c r="R338" s="3">
        <f t="shared" si="76"/>
        <v>11849.25</v>
      </c>
      <c r="S338" s="3">
        <f t="shared" si="77"/>
        <v>13662.25</v>
      </c>
      <c r="T338" s="3">
        <v>358.791557206377</v>
      </c>
      <c r="U338" s="3">
        <f t="shared" si="78"/>
        <v>358.791557206377</v>
      </c>
      <c r="V338" s="4">
        <f t="shared" si="79"/>
        <v>43234.3826433684</v>
      </c>
      <c r="W338" s="6">
        <f>Q338/(constants!$B$1*constants!$B$2*(110/250)*AVERAGE(0.8,1)*1.5)</f>
        <v>1.81544374578856</v>
      </c>
      <c r="X338" s="7">
        <v>0.891394635850396</v>
      </c>
      <c r="Y338" s="3">
        <f t="shared" si="80"/>
        <v>326.174024987494</v>
      </c>
      <c r="Z338" s="5">
        <v>1.1</v>
      </c>
      <c r="AA338" s="5">
        <v>1</v>
      </c>
      <c r="AB338" s="3">
        <f t="shared" si="81"/>
        <v>358.791427486243</v>
      </c>
      <c r="AC338" t="str">
        <f t="shared" si="82"/>
        <v>https://wiki.52poke.com/wiki/基格尔德</v>
      </c>
      <c r="AD338" s="2">
        <f t="shared" si="83"/>
        <v>1.68273131054782e-8</v>
      </c>
      <c r="AE338" t="str">
        <f>IF(ISNUMBER(SEARCH(AE$1,$D338)),"T","")</f>
        <v/>
      </c>
      <c r="AF338" t="str">
        <f>IF(ISNUMBER(SEARCH(AF$1,$D338)),"T","")</f>
        <v/>
      </c>
      <c r="AG338" t="str">
        <f>IF(ISNUMBER(SEARCH(AG$1,$D338)),"T","")</f>
        <v/>
      </c>
      <c r="AH338" t="str">
        <f>IF(ISNUMBER(SEARCH(AH$1,$D338)),"T","")</f>
        <v/>
      </c>
      <c r="AI338" t="str">
        <f>IF(ISNUMBER(SEARCH(AI$1,$D338)),"T","")</f>
        <v/>
      </c>
      <c r="AJ338" t="str">
        <f>IF(ISNUMBER(SEARCH(AJ$1,$D338)),"T","")</f>
        <v/>
      </c>
      <c r="AK338" t="str">
        <f>IF(ISNUMBER(SEARCH(AK$1,$D338)),"T","")</f>
        <v/>
      </c>
      <c r="AL338" t="str">
        <f>IF(ISNUMBER(SEARCH(AL$1,$D338)),"T","")</f>
        <v/>
      </c>
      <c r="AM338" t="str">
        <f>IF(ISNUMBER(SEARCH(AM$1,$D338)),"T","")</f>
        <v>T</v>
      </c>
      <c r="AN338" t="str">
        <f>IF(ISNUMBER(SEARCH(AN$1,$D338)),"T","")</f>
        <v/>
      </c>
      <c r="AO338" t="str">
        <f>IF(ISNUMBER(SEARCH(AO$1,$D338)),"T","")</f>
        <v/>
      </c>
      <c r="AP338" t="str">
        <f>IF(ISNUMBER(SEARCH(AP$1,$D338)),"T","")</f>
        <v/>
      </c>
      <c r="AQ338" t="str">
        <f>IF(ISNUMBER(SEARCH(AQ$1,$D338)),"T","")</f>
        <v/>
      </c>
      <c r="AR338" t="str">
        <f>IF(ISNUMBER(SEARCH(AR$1,$D338)),"T","")</f>
        <v/>
      </c>
      <c r="AS338" t="str">
        <f>IF(ISNUMBER(SEARCH(AS$1,$D338)),"T","")</f>
        <v>T</v>
      </c>
      <c r="AT338" t="str">
        <f>IF(ISNUMBER(SEARCH(AT$1,$D338)),"T","")</f>
        <v/>
      </c>
      <c r="AU338" t="str">
        <f>IF(ISNUMBER(SEARCH(AU$1,$D338)),"T","")</f>
        <v/>
      </c>
      <c r="AV338" t="str">
        <f>IF(ISNUMBER(SEARCH(AV$1,$D338)),"T","")</f>
        <v/>
      </c>
    </row>
    <row r="339" spans="1:48">
      <c r="A339">
        <v>359</v>
      </c>
      <c r="B339" t="s">
        <v>888</v>
      </c>
      <c r="C339" t="s">
        <v>889</v>
      </c>
      <c r="D339" t="s">
        <v>166</v>
      </c>
      <c r="E339">
        <v>3</v>
      </c>
      <c r="F339">
        <v>65</v>
      </c>
      <c r="G339">
        <v>130</v>
      </c>
      <c r="H339">
        <v>60</v>
      </c>
      <c r="I339">
        <v>75</v>
      </c>
      <c r="J339">
        <v>60</v>
      </c>
      <c r="K339">
        <v>75</v>
      </c>
      <c r="L339">
        <f t="shared" si="70"/>
        <v>130</v>
      </c>
      <c r="M339">
        <f t="shared" si="71"/>
        <v>60</v>
      </c>
      <c r="N339" s="3">
        <f t="shared" si="72"/>
        <v>140.5</v>
      </c>
      <c r="O339" s="3">
        <f t="shared" si="73"/>
        <v>150.5</v>
      </c>
      <c r="P339" s="3">
        <f t="shared" si="74"/>
        <v>80.5</v>
      </c>
      <c r="Q339" s="3">
        <f t="shared" si="75"/>
        <v>11310.25</v>
      </c>
      <c r="R339" s="3">
        <f t="shared" si="76"/>
        <v>11310.25</v>
      </c>
      <c r="S339" s="3">
        <f t="shared" si="77"/>
        <v>11310.25</v>
      </c>
      <c r="T339" s="3">
        <v>357.52056420721</v>
      </c>
      <c r="U339" s="3">
        <f t="shared" si="78"/>
        <v>357.52056420721</v>
      </c>
      <c r="V339" s="4">
        <f t="shared" si="79"/>
        <v>53806.8449131851</v>
      </c>
      <c r="W339" s="6">
        <f>Q339/(constants!$B$1*constants!$B$2*(110/250)*AVERAGE(0.8,1)*1.5)</f>
        <v>1.73286263905353</v>
      </c>
      <c r="X339" s="7">
        <v>0.426729082851581</v>
      </c>
      <c r="Y339" s="3">
        <f t="shared" si="80"/>
        <v>325.018554146719</v>
      </c>
      <c r="Z339" s="5">
        <v>1.1</v>
      </c>
      <c r="AA339" s="5">
        <v>1</v>
      </c>
      <c r="AB339" s="3">
        <f t="shared" si="81"/>
        <v>357.520409561391</v>
      </c>
      <c r="AC339" t="str">
        <f t="shared" si="82"/>
        <v>https://wiki.52poke.com/wiki/阿勃梭鲁</v>
      </c>
      <c r="AD339" s="2">
        <f t="shared" si="83"/>
        <v>2.39153293721723e-8</v>
      </c>
      <c r="AE339" t="str">
        <f>IF(ISNUMBER(SEARCH(AE$1,$D339)),"T","")</f>
        <v/>
      </c>
      <c r="AF339" t="str">
        <f>IF(ISNUMBER(SEARCH(AF$1,$D339)),"T","")</f>
        <v/>
      </c>
      <c r="AG339" t="str">
        <f>IF(ISNUMBER(SEARCH(AG$1,$D339)),"T","")</f>
        <v/>
      </c>
      <c r="AH339" t="str">
        <f>IF(ISNUMBER(SEARCH(AH$1,$D339)),"T","")</f>
        <v/>
      </c>
      <c r="AI339" t="str">
        <f>IF(ISNUMBER(SEARCH(AI$1,$D339)),"T","")</f>
        <v/>
      </c>
      <c r="AJ339" t="str">
        <f>IF(ISNUMBER(SEARCH(AJ$1,$D339)),"T","")</f>
        <v/>
      </c>
      <c r="AK339" t="str">
        <f>IF(ISNUMBER(SEARCH(AK$1,$D339)),"T","")</f>
        <v/>
      </c>
      <c r="AL339" t="str">
        <f>IF(ISNUMBER(SEARCH(AL$1,$D339)),"T","")</f>
        <v/>
      </c>
      <c r="AM339" t="str">
        <f>IF(ISNUMBER(SEARCH(AM$1,$D339)),"T","")</f>
        <v/>
      </c>
      <c r="AN339" t="str">
        <f>IF(ISNUMBER(SEARCH(AN$1,$D339)),"T","")</f>
        <v/>
      </c>
      <c r="AO339" t="str">
        <f>IF(ISNUMBER(SEARCH(AO$1,$D339)),"T","")</f>
        <v/>
      </c>
      <c r="AP339" t="str">
        <f>IF(ISNUMBER(SEARCH(AP$1,$D339)),"T","")</f>
        <v/>
      </c>
      <c r="AQ339" t="str">
        <f>IF(ISNUMBER(SEARCH(AQ$1,$D339)),"T","")</f>
        <v/>
      </c>
      <c r="AR339" t="str">
        <f>IF(ISNUMBER(SEARCH(AR$1,$D339)),"T","")</f>
        <v/>
      </c>
      <c r="AS339" t="str">
        <f>IF(ISNUMBER(SEARCH(AS$1,$D339)),"T","")</f>
        <v/>
      </c>
      <c r="AT339" t="str">
        <f>IF(ISNUMBER(SEARCH(AT$1,$D339)),"T","")</f>
        <v>T</v>
      </c>
      <c r="AU339" t="str">
        <f>IF(ISNUMBER(SEARCH(AU$1,$D339)),"T","")</f>
        <v/>
      </c>
      <c r="AV339" t="str">
        <f>IF(ISNUMBER(SEARCH(AV$1,$D339)),"T","")</f>
        <v/>
      </c>
    </row>
    <row r="340" spans="1:48">
      <c r="A340">
        <v>947</v>
      </c>
      <c r="B340" t="s">
        <v>890</v>
      </c>
      <c r="C340" t="s">
        <v>891</v>
      </c>
      <c r="D340" t="s">
        <v>631</v>
      </c>
      <c r="E340">
        <v>9</v>
      </c>
      <c r="F340">
        <v>55</v>
      </c>
      <c r="G340">
        <v>115</v>
      </c>
      <c r="H340">
        <v>70</v>
      </c>
      <c r="I340">
        <v>80</v>
      </c>
      <c r="J340">
        <v>70</v>
      </c>
      <c r="K340">
        <v>90</v>
      </c>
      <c r="L340">
        <f t="shared" si="70"/>
        <v>115</v>
      </c>
      <c r="M340">
        <f t="shared" si="71"/>
        <v>70</v>
      </c>
      <c r="N340" s="3">
        <f t="shared" si="72"/>
        <v>130.5</v>
      </c>
      <c r="O340" s="3">
        <f t="shared" si="73"/>
        <v>135.5</v>
      </c>
      <c r="P340" s="3">
        <f t="shared" si="74"/>
        <v>90.5</v>
      </c>
      <c r="Q340" s="3">
        <f t="shared" si="75"/>
        <v>11810.25</v>
      </c>
      <c r="R340" s="3">
        <f t="shared" si="76"/>
        <v>11810.25</v>
      </c>
      <c r="S340" s="3">
        <f t="shared" si="77"/>
        <v>11810.25</v>
      </c>
      <c r="T340" s="3">
        <v>357.152001192509</v>
      </c>
      <c r="U340" s="3">
        <f t="shared" si="78"/>
        <v>357.152001192509</v>
      </c>
      <c r="V340" s="4">
        <f t="shared" si="79"/>
        <v>48394.096161585</v>
      </c>
      <c r="W340" s="6">
        <f>Q340/(constants!$B$1*constants!$B$2*(110/250)*AVERAGE(0.8,1)*1.5)</f>
        <v>1.80946848945708</v>
      </c>
      <c r="X340" s="7">
        <v>0.586719741369773</v>
      </c>
      <c r="Y340" s="3">
        <f t="shared" si="80"/>
        <v>324.683505277039</v>
      </c>
      <c r="Z340" s="5">
        <v>1.1</v>
      </c>
      <c r="AA340" s="5">
        <v>1</v>
      </c>
      <c r="AB340" s="3">
        <f t="shared" si="81"/>
        <v>357.151855804742</v>
      </c>
      <c r="AC340" t="str">
        <f t="shared" si="82"/>
        <v>https://wiki.52poke.com/wiki/怖纳噬草</v>
      </c>
      <c r="AD340" s="2">
        <f t="shared" si="83"/>
        <v>2.11376026668646e-8</v>
      </c>
      <c r="AE340" t="str">
        <f>IF(ISNUMBER(SEARCH(AE$1,$D340)),"T","")</f>
        <v/>
      </c>
      <c r="AF340" t="str">
        <f>IF(ISNUMBER(SEARCH(AF$1,$D340)),"T","")</f>
        <v/>
      </c>
      <c r="AG340" t="str">
        <f>IF(ISNUMBER(SEARCH(AG$1,$D340)),"T","")</f>
        <v/>
      </c>
      <c r="AH340" t="str">
        <f>IF(ISNUMBER(SEARCH(AH$1,$D340)),"T","")</f>
        <v>T</v>
      </c>
      <c r="AI340" t="str">
        <f>IF(ISNUMBER(SEARCH(AI$1,$D340)),"T","")</f>
        <v/>
      </c>
      <c r="AJ340" t="str">
        <f>IF(ISNUMBER(SEARCH(AJ$1,$D340)),"T","")</f>
        <v/>
      </c>
      <c r="AK340" t="str">
        <f>IF(ISNUMBER(SEARCH(AK$1,$D340)),"T","")</f>
        <v/>
      </c>
      <c r="AL340" t="str">
        <f>IF(ISNUMBER(SEARCH(AL$1,$D340)),"T","")</f>
        <v/>
      </c>
      <c r="AM340" t="str">
        <f>IF(ISNUMBER(SEARCH(AM$1,$D340)),"T","")</f>
        <v/>
      </c>
      <c r="AN340" t="str">
        <f>IF(ISNUMBER(SEARCH(AN$1,$D340)),"T","")</f>
        <v/>
      </c>
      <c r="AO340" t="str">
        <f>IF(ISNUMBER(SEARCH(AO$1,$D340)),"T","")</f>
        <v/>
      </c>
      <c r="AP340" t="str">
        <f>IF(ISNUMBER(SEARCH(AP$1,$D340)),"T","")</f>
        <v/>
      </c>
      <c r="AQ340" t="str">
        <f>IF(ISNUMBER(SEARCH(AQ$1,$D340)),"T","")</f>
        <v/>
      </c>
      <c r="AR340" t="str">
        <f>IF(ISNUMBER(SEARCH(AR$1,$D340)),"T","")</f>
        <v>T</v>
      </c>
      <c r="AS340" t="str">
        <f>IF(ISNUMBER(SEARCH(AS$1,$D340)),"T","")</f>
        <v/>
      </c>
      <c r="AT340" t="str">
        <f>IF(ISNUMBER(SEARCH(AT$1,$D340)),"T","")</f>
        <v/>
      </c>
      <c r="AU340" t="str">
        <f>IF(ISNUMBER(SEARCH(AU$1,$D340)),"T","")</f>
        <v/>
      </c>
      <c r="AV340" t="str">
        <f>IF(ISNUMBER(SEARCH(AV$1,$D340)),"T","")</f>
        <v/>
      </c>
    </row>
    <row r="341" spans="1:48">
      <c r="A341">
        <v>452</v>
      </c>
      <c r="B341" t="s">
        <v>892</v>
      </c>
      <c r="C341" t="s">
        <v>893</v>
      </c>
      <c r="D341" t="s">
        <v>722</v>
      </c>
      <c r="E341">
        <v>4</v>
      </c>
      <c r="F341">
        <v>70</v>
      </c>
      <c r="G341">
        <v>90</v>
      </c>
      <c r="H341">
        <v>110</v>
      </c>
      <c r="I341">
        <v>60</v>
      </c>
      <c r="J341">
        <v>75</v>
      </c>
      <c r="K341">
        <v>95</v>
      </c>
      <c r="L341">
        <f t="shared" si="70"/>
        <v>90</v>
      </c>
      <c r="M341">
        <f t="shared" si="71"/>
        <v>75</v>
      </c>
      <c r="N341" s="3">
        <f t="shared" si="72"/>
        <v>145.5</v>
      </c>
      <c r="O341" s="3">
        <f t="shared" si="73"/>
        <v>110.5</v>
      </c>
      <c r="P341" s="3">
        <f t="shared" si="74"/>
        <v>95.5</v>
      </c>
      <c r="Q341" s="3">
        <f t="shared" si="75"/>
        <v>13895.25</v>
      </c>
      <c r="R341" s="3">
        <f t="shared" si="76"/>
        <v>18987.75</v>
      </c>
      <c r="S341" s="3">
        <f t="shared" si="77"/>
        <v>13895.25</v>
      </c>
      <c r="T341" s="3">
        <v>356.857388848393</v>
      </c>
      <c r="U341" s="3">
        <f t="shared" si="78"/>
        <v>356.857388848393</v>
      </c>
      <c r="V341" s="4">
        <f t="shared" si="79"/>
        <v>39432.7414677474</v>
      </c>
      <c r="W341" s="6">
        <f>Q341/(constants!$B$1*constants!$B$2*(110/250)*AVERAGE(0.8,1)*1.5)</f>
        <v>2.12891488563989</v>
      </c>
      <c r="X341" s="7">
        <v>0.679326255519944</v>
      </c>
      <c r="Y341" s="3">
        <f t="shared" si="80"/>
        <v>310.310646098161</v>
      </c>
      <c r="Z341" s="5">
        <v>1.15</v>
      </c>
      <c r="AA341" s="5">
        <v>1</v>
      </c>
      <c r="AB341" s="3">
        <f t="shared" si="81"/>
        <v>356.857243012886</v>
      </c>
      <c r="AC341" t="str">
        <f t="shared" si="82"/>
        <v>https://wiki.52poke.com/wiki/龙王蝎</v>
      </c>
      <c r="AD341" s="2">
        <f t="shared" si="83"/>
        <v>2.12679952175775e-8</v>
      </c>
      <c r="AE341" t="str">
        <f>IF(ISNUMBER(SEARCH(AE$1,$D341)),"T","")</f>
        <v/>
      </c>
      <c r="AF341" t="str">
        <f>IF(ISNUMBER(SEARCH(AF$1,$D341)),"T","")</f>
        <v/>
      </c>
      <c r="AG341" t="str">
        <f>IF(ISNUMBER(SEARCH(AG$1,$D341)),"T","")</f>
        <v/>
      </c>
      <c r="AH341" t="str">
        <f>IF(ISNUMBER(SEARCH(AH$1,$D341)),"T","")</f>
        <v/>
      </c>
      <c r="AI341" t="str">
        <f>IF(ISNUMBER(SEARCH(AI$1,$D341)),"T","")</f>
        <v/>
      </c>
      <c r="AJ341" t="str">
        <f>IF(ISNUMBER(SEARCH(AJ$1,$D341)),"T","")</f>
        <v/>
      </c>
      <c r="AK341" t="str">
        <f>IF(ISNUMBER(SEARCH(AK$1,$D341)),"T","")</f>
        <v/>
      </c>
      <c r="AL341" t="str">
        <f>IF(ISNUMBER(SEARCH(AL$1,$D341)),"T","")</f>
        <v>T</v>
      </c>
      <c r="AM341" t="str">
        <f>IF(ISNUMBER(SEARCH(AM$1,$D341)),"T","")</f>
        <v/>
      </c>
      <c r="AN341" t="str">
        <f>IF(ISNUMBER(SEARCH(AN$1,$D341)),"T","")</f>
        <v/>
      </c>
      <c r="AO341" t="str">
        <f>IF(ISNUMBER(SEARCH(AO$1,$D341)),"T","")</f>
        <v/>
      </c>
      <c r="AP341" t="str">
        <f>IF(ISNUMBER(SEARCH(AP$1,$D341)),"T","")</f>
        <v/>
      </c>
      <c r="AQ341" t="str">
        <f>IF(ISNUMBER(SEARCH(AQ$1,$D341)),"T","")</f>
        <v/>
      </c>
      <c r="AR341" t="str">
        <f>IF(ISNUMBER(SEARCH(AR$1,$D341)),"T","")</f>
        <v/>
      </c>
      <c r="AS341" t="str">
        <f>IF(ISNUMBER(SEARCH(AS$1,$D341)),"T","")</f>
        <v/>
      </c>
      <c r="AT341" t="str">
        <f>IF(ISNUMBER(SEARCH(AT$1,$D341)),"T","")</f>
        <v>T</v>
      </c>
      <c r="AU341" t="str">
        <f>IF(ISNUMBER(SEARCH(AU$1,$D341)),"T","")</f>
        <v/>
      </c>
      <c r="AV341" t="str">
        <f>IF(ISNUMBER(SEARCH(AV$1,$D341)),"T","")</f>
        <v/>
      </c>
    </row>
    <row r="342" spans="1:48">
      <c r="A342">
        <v>741</v>
      </c>
      <c r="B342" t="s">
        <v>894</v>
      </c>
      <c r="C342" t="s">
        <v>895</v>
      </c>
      <c r="D342" t="s">
        <v>105</v>
      </c>
      <c r="E342">
        <v>7</v>
      </c>
      <c r="F342">
        <v>75</v>
      </c>
      <c r="G342">
        <v>70</v>
      </c>
      <c r="H342">
        <v>70</v>
      </c>
      <c r="I342">
        <v>98</v>
      </c>
      <c r="J342">
        <v>70</v>
      </c>
      <c r="K342">
        <v>93</v>
      </c>
      <c r="L342">
        <f t="shared" si="70"/>
        <v>98</v>
      </c>
      <c r="M342">
        <f t="shared" si="71"/>
        <v>70</v>
      </c>
      <c r="N342" s="3">
        <f t="shared" si="72"/>
        <v>150.5</v>
      </c>
      <c r="O342" s="3">
        <f t="shared" si="73"/>
        <v>118.5</v>
      </c>
      <c r="P342" s="3">
        <f t="shared" si="74"/>
        <v>90.5</v>
      </c>
      <c r="Q342" s="3">
        <f t="shared" si="75"/>
        <v>13620.25</v>
      </c>
      <c r="R342" s="3">
        <f t="shared" si="76"/>
        <v>13620.25</v>
      </c>
      <c r="S342" s="3">
        <f t="shared" si="77"/>
        <v>13620.25</v>
      </c>
      <c r="T342" s="3">
        <v>356.836750089678</v>
      </c>
      <c r="U342" s="3">
        <f t="shared" si="78"/>
        <v>356.836750089678</v>
      </c>
      <c r="V342" s="4">
        <f t="shared" si="79"/>
        <v>42285.1548856268</v>
      </c>
      <c r="W342" s="6">
        <f>Q342/(constants!$B$1*constants!$B$2*(110/250)*AVERAGE(0.8,1)*1.5)</f>
        <v>2.08678166791793</v>
      </c>
      <c r="X342" s="7">
        <v>0.650745017592435</v>
      </c>
      <c r="Y342" s="3">
        <f t="shared" si="80"/>
        <v>324.396912232979</v>
      </c>
      <c r="Z342" s="5">
        <v>1.1</v>
      </c>
      <c r="AA342" s="5">
        <v>1</v>
      </c>
      <c r="AB342" s="3">
        <f t="shared" si="81"/>
        <v>356.836603456277</v>
      </c>
      <c r="AC342" t="str">
        <f t="shared" si="82"/>
        <v>https://wiki.52poke.com/wiki/花舞鸟</v>
      </c>
      <c r="AD342" s="2">
        <f t="shared" si="83"/>
        <v>2.15013543768883e-8</v>
      </c>
      <c r="AE342" t="str">
        <f>IF(ISNUMBER(SEARCH(AE$1,$D342)),"T","")</f>
        <v/>
      </c>
      <c r="AF342" t="str">
        <f>IF(ISNUMBER(SEARCH(AF$1,$D342)),"T","")</f>
        <v>T</v>
      </c>
      <c r="AG342" t="str">
        <f>IF(ISNUMBER(SEARCH(AG$1,$D342)),"T","")</f>
        <v/>
      </c>
      <c r="AH342" t="str">
        <f>IF(ISNUMBER(SEARCH(AH$1,$D342)),"T","")</f>
        <v/>
      </c>
      <c r="AI342" t="str">
        <f>IF(ISNUMBER(SEARCH(AI$1,$D342)),"T","")</f>
        <v/>
      </c>
      <c r="AJ342" t="str">
        <f>IF(ISNUMBER(SEARCH(AJ$1,$D342)),"T","")</f>
        <v/>
      </c>
      <c r="AK342" t="str">
        <f>IF(ISNUMBER(SEARCH(AK$1,$D342)),"T","")</f>
        <v/>
      </c>
      <c r="AL342" t="str">
        <f>IF(ISNUMBER(SEARCH(AL$1,$D342)),"T","")</f>
        <v/>
      </c>
      <c r="AM342" t="str">
        <f>IF(ISNUMBER(SEARCH(AM$1,$D342)),"T","")</f>
        <v/>
      </c>
      <c r="AN342" t="str">
        <f>IF(ISNUMBER(SEARCH(AN$1,$D342)),"T","")</f>
        <v>T</v>
      </c>
      <c r="AO342" t="str">
        <f>IF(ISNUMBER(SEARCH(AO$1,$D342)),"T","")</f>
        <v/>
      </c>
      <c r="AP342" t="str">
        <f>IF(ISNUMBER(SEARCH(AP$1,$D342)),"T","")</f>
        <v/>
      </c>
      <c r="AQ342" t="str">
        <f>IF(ISNUMBER(SEARCH(AQ$1,$D342)),"T","")</f>
        <v/>
      </c>
      <c r="AR342" t="str">
        <f>IF(ISNUMBER(SEARCH(AR$1,$D342)),"T","")</f>
        <v/>
      </c>
      <c r="AS342" t="str">
        <f>IF(ISNUMBER(SEARCH(AS$1,$D342)),"T","")</f>
        <v/>
      </c>
      <c r="AT342" t="str">
        <f>IF(ISNUMBER(SEARCH(AT$1,$D342)),"T","")</f>
        <v/>
      </c>
      <c r="AU342" t="str">
        <f>IF(ISNUMBER(SEARCH(AU$1,$D342)),"T","")</f>
        <v/>
      </c>
      <c r="AV342" t="str">
        <f>IF(ISNUMBER(SEARCH(AV$1,$D342)),"T","")</f>
        <v/>
      </c>
    </row>
    <row r="343" spans="1:48">
      <c r="A343">
        <v>700</v>
      </c>
      <c r="B343" t="s">
        <v>896</v>
      </c>
      <c r="C343" t="s">
        <v>897</v>
      </c>
      <c r="D343" t="s">
        <v>67</v>
      </c>
      <c r="E343">
        <v>6</v>
      </c>
      <c r="F343">
        <v>95</v>
      </c>
      <c r="G343">
        <v>65</v>
      </c>
      <c r="H343">
        <v>65</v>
      </c>
      <c r="I343">
        <v>110</v>
      </c>
      <c r="J343">
        <v>130</v>
      </c>
      <c r="K343">
        <v>60</v>
      </c>
      <c r="L343">
        <f t="shared" si="70"/>
        <v>110</v>
      </c>
      <c r="M343">
        <f t="shared" si="71"/>
        <v>65</v>
      </c>
      <c r="N343" s="3">
        <f t="shared" si="72"/>
        <v>170.5</v>
      </c>
      <c r="O343" s="3">
        <f t="shared" si="73"/>
        <v>130.5</v>
      </c>
      <c r="P343" s="3">
        <f t="shared" si="74"/>
        <v>85.5</v>
      </c>
      <c r="Q343" s="3">
        <f t="shared" si="75"/>
        <v>14577.75</v>
      </c>
      <c r="R343" s="3">
        <f t="shared" si="76"/>
        <v>14577.75</v>
      </c>
      <c r="S343" s="3">
        <f t="shared" si="77"/>
        <v>25660.25</v>
      </c>
      <c r="T343" s="3">
        <v>356.788316215997</v>
      </c>
      <c r="U343" s="3">
        <f t="shared" si="78"/>
        <v>356.788316215997</v>
      </c>
      <c r="V343" s="4">
        <f t="shared" si="79"/>
        <v>46560.8752661876</v>
      </c>
      <c r="W343" s="6">
        <f>Q343/(constants!$B$1*constants!$B$2*(110/250)*AVERAGE(0.8,1)*1.5)</f>
        <v>2.23348187144073</v>
      </c>
      <c r="X343" s="7">
        <v>0.251980639053705</v>
      </c>
      <c r="Y343" s="3">
        <f t="shared" si="80"/>
        <v>324.352857619524</v>
      </c>
      <c r="Z343" s="5">
        <v>1.1</v>
      </c>
      <c r="AA343" s="5">
        <v>1</v>
      </c>
      <c r="AB343" s="3">
        <f t="shared" si="81"/>
        <v>356.788143381477</v>
      </c>
      <c r="AC343" t="str">
        <f t="shared" si="82"/>
        <v>https://wiki.52poke.com/wiki/仙子伊布</v>
      </c>
      <c r="AD343" s="2">
        <f t="shared" si="83"/>
        <v>2.98717713284405e-8</v>
      </c>
      <c r="AE343" t="str">
        <f>IF(ISNUMBER(SEARCH(AE$1,$D343)),"T","")</f>
        <v/>
      </c>
      <c r="AF343" t="str">
        <f>IF(ISNUMBER(SEARCH(AF$1,$D343)),"T","")</f>
        <v/>
      </c>
      <c r="AG343" t="str">
        <f>IF(ISNUMBER(SEARCH(AG$1,$D343)),"T","")</f>
        <v/>
      </c>
      <c r="AH343" t="str">
        <f>IF(ISNUMBER(SEARCH(AH$1,$D343)),"T","")</f>
        <v/>
      </c>
      <c r="AI343" t="str">
        <f>IF(ISNUMBER(SEARCH(AI$1,$D343)),"T","")</f>
        <v/>
      </c>
      <c r="AJ343" t="str">
        <f>IF(ISNUMBER(SEARCH(AJ$1,$D343)),"T","")</f>
        <v/>
      </c>
      <c r="AK343" t="str">
        <f>IF(ISNUMBER(SEARCH(AK$1,$D343)),"T","")</f>
        <v/>
      </c>
      <c r="AL343" t="str">
        <f>IF(ISNUMBER(SEARCH(AL$1,$D343)),"T","")</f>
        <v/>
      </c>
      <c r="AM343" t="str">
        <f>IF(ISNUMBER(SEARCH(AM$1,$D343)),"T","")</f>
        <v/>
      </c>
      <c r="AN343" t="str">
        <f>IF(ISNUMBER(SEARCH(AN$1,$D343)),"T","")</f>
        <v/>
      </c>
      <c r="AO343" t="str">
        <f>IF(ISNUMBER(SEARCH(AO$1,$D343)),"T","")</f>
        <v/>
      </c>
      <c r="AP343" t="str">
        <f>IF(ISNUMBER(SEARCH(AP$1,$D343)),"T","")</f>
        <v/>
      </c>
      <c r="AQ343" t="str">
        <f>IF(ISNUMBER(SEARCH(AQ$1,$D343)),"T","")</f>
        <v/>
      </c>
      <c r="AR343" t="str">
        <f>IF(ISNUMBER(SEARCH(AR$1,$D343)),"T","")</f>
        <v/>
      </c>
      <c r="AS343" t="str">
        <f>IF(ISNUMBER(SEARCH(AS$1,$D343)),"T","")</f>
        <v/>
      </c>
      <c r="AT343" t="str">
        <f>IF(ISNUMBER(SEARCH(AT$1,$D343)),"T","")</f>
        <v/>
      </c>
      <c r="AU343" t="str">
        <f>IF(ISNUMBER(SEARCH(AU$1,$D343)),"T","")</f>
        <v/>
      </c>
      <c r="AV343" t="str">
        <f>IF(ISNUMBER(SEARCH(AV$1,$D343)),"T","")</f>
        <v>T</v>
      </c>
    </row>
    <row r="344" spans="1:48">
      <c r="A344">
        <v>754</v>
      </c>
      <c r="B344" t="s">
        <v>898</v>
      </c>
      <c r="C344" t="s">
        <v>899</v>
      </c>
      <c r="D344" t="s">
        <v>227</v>
      </c>
      <c r="E344">
        <v>7</v>
      </c>
      <c r="F344">
        <v>70</v>
      </c>
      <c r="G344">
        <v>105</v>
      </c>
      <c r="H344">
        <v>90</v>
      </c>
      <c r="I344">
        <v>80</v>
      </c>
      <c r="J344">
        <v>90</v>
      </c>
      <c r="K344">
        <v>45</v>
      </c>
      <c r="L344">
        <f t="shared" si="70"/>
        <v>105</v>
      </c>
      <c r="M344">
        <f t="shared" si="71"/>
        <v>90</v>
      </c>
      <c r="N344" s="3">
        <f t="shared" si="72"/>
        <v>145.5</v>
      </c>
      <c r="O344" s="3">
        <f t="shared" si="73"/>
        <v>125.5</v>
      </c>
      <c r="P344" s="3">
        <f t="shared" si="74"/>
        <v>110.5</v>
      </c>
      <c r="Q344" s="3">
        <f t="shared" si="75"/>
        <v>16077.75</v>
      </c>
      <c r="R344" s="3">
        <f t="shared" si="76"/>
        <v>16077.75</v>
      </c>
      <c r="S344" s="3">
        <f t="shared" si="77"/>
        <v>16077.75</v>
      </c>
      <c r="T344" s="3">
        <v>355.859722868286</v>
      </c>
      <c r="U344" s="3">
        <f t="shared" si="78"/>
        <v>355.859722868286</v>
      </c>
      <c r="V344" s="4">
        <f t="shared" si="79"/>
        <v>44660.3952199699</v>
      </c>
      <c r="W344" s="6">
        <f>Q344/(constants!$B$1*constants!$B$2*(110/250)*AVERAGE(0.8,1)*1.5)</f>
        <v>2.46329942265139</v>
      </c>
      <c r="X344" s="7">
        <v>0.114458922535762</v>
      </c>
      <c r="Y344" s="3">
        <f t="shared" si="80"/>
        <v>323.508672320987</v>
      </c>
      <c r="Z344" s="5">
        <v>1.1</v>
      </c>
      <c r="AA344" s="5">
        <v>1</v>
      </c>
      <c r="AB344" s="3">
        <f t="shared" si="81"/>
        <v>355.859539553086</v>
      </c>
      <c r="AC344" t="str">
        <f t="shared" si="82"/>
        <v>https://wiki.52poke.com/wiki/兰螳花</v>
      </c>
      <c r="AD344" s="2">
        <f t="shared" si="83"/>
        <v>3.36044625058301e-8</v>
      </c>
      <c r="AE344" t="str">
        <f>IF(ISNUMBER(SEARCH(AE$1,$D344)),"T","")</f>
        <v/>
      </c>
      <c r="AF344" t="str">
        <f>IF(ISNUMBER(SEARCH(AF$1,$D344)),"T","")</f>
        <v/>
      </c>
      <c r="AG344" t="str">
        <f>IF(ISNUMBER(SEARCH(AG$1,$D344)),"T","")</f>
        <v/>
      </c>
      <c r="AH344" t="str">
        <f>IF(ISNUMBER(SEARCH(AH$1,$D344)),"T","")</f>
        <v>T</v>
      </c>
      <c r="AI344" t="str">
        <f>IF(ISNUMBER(SEARCH(AI$1,$D344)),"T","")</f>
        <v/>
      </c>
      <c r="AJ344" t="str">
        <f>IF(ISNUMBER(SEARCH(AJ$1,$D344)),"T","")</f>
        <v/>
      </c>
      <c r="AK344" t="str">
        <f>IF(ISNUMBER(SEARCH(AK$1,$D344)),"T","")</f>
        <v/>
      </c>
      <c r="AL344" t="str">
        <f>IF(ISNUMBER(SEARCH(AL$1,$D344)),"T","")</f>
        <v/>
      </c>
      <c r="AM344" t="str">
        <f>IF(ISNUMBER(SEARCH(AM$1,$D344)),"T","")</f>
        <v/>
      </c>
      <c r="AN344" t="str">
        <f>IF(ISNUMBER(SEARCH(AN$1,$D344)),"T","")</f>
        <v/>
      </c>
      <c r="AO344" t="str">
        <f>IF(ISNUMBER(SEARCH(AO$1,$D344)),"T","")</f>
        <v/>
      </c>
      <c r="AP344" t="str">
        <f>IF(ISNUMBER(SEARCH(AP$1,$D344)),"T","")</f>
        <v/>
      </c>
      <c r="AQ344" t="str">
        <f>IF(ISNUMBER(SEARCH(AQ$1,$D344)),"T","")</f>
        <v/>
      </c>
      <c r="AR344" t="str">
        <f>IF(ISNUMBER(SEARCH(AR$1,$D344)),"T","")</f>
        <v/>
      </c>
      <c r="AS344" t="str">
        <f>IF(ISNUMBER(SEARCH(AS$1,$D344)),"T","")</f>
        <v/>
      </c>
      <c r="AT344" t="str">
        <f>IF(ISNUMBER(SEARCH(AT$1,$D344)),"T","")</f>
        <v/>
      </c>
      <c r="AU344" t="str">
        <f>IF(ISNUMBER(SEARCH(AU$1,$D344)),"T","")</f>
        <v/>
      </c>
      <c r="AV344" t="str">
        <f>IF(ISNUMBER(SEARCH(AV$1,$D344)),"T","")</f>
        <v/>
      </c>
    </row>
    <row r="345" spans="1:48">
      <c r="A345">
        <v>701</v>
      </c>
      <c r="B345" t="s">
        <v>900</v>
      </c>
      <c r="C345" t="s">
        <v>901</v>
      </c>
      <c r="D345" t="s">
        <v>285</v>
      </c>
      <c r="E345">
        <v>6</v>
      </c>
      <c r="F345">
        <v>78</v>
      </c>
      <c r="G345">
        <v>92</v>
      </c>
      <c r="H345">
        <v>75</v>
      </c>
      <c r="I345">
        <v>74</v>
      </c>
      <c r="J345">
        <v>63</v>
      </c>
      <c r="K345">
        <v>118</v>
      </c>
      <c r="L345">
        <f t="shared" si="70"/>
        <v>92</v>
      </c>
      <c r="M345">
        <f t="shared" si="71"/>
        <v>63</v>
      </c>
      <c r="N345" s="3">
        <f t="shared" si="72"/>
        <v>153.5</v>
      </c>
      <c r="O345" s="3">
        <f t="shared" si="73"/>
        <v>112.5</v>
      </c>
      <c r="P345" s="3">
        <f t="shared" si="74"/>
        <v>83.5</v>
      </c>
      <c r="Q345" s="3">
        <f t="shared" si="75"/>
        <v>12817.25</v>
      </c>
      <c r="R345" s="3">
        <f t="shared" si="76"/>
        <v>14659.25</v>
      </c>
      <c r="S345" s="3">
        <f t="shared" si="77"/>
        <v>12817.25</v>
      </c>
      <c r="T345" s="3">
        <v>355.792243265569</v>
      </c>
      <c r="U345" s="3">
        <f t="shared" si="78"/>
        <v>355.792243265569</v>
      </c>
      <c r="V345" s="4">
        <f t="shared" si="79"/>
        <v>40026.6273673765</v>
      </c>
      <c r="W345" s="6">
        <f>Q345/(constants!$B$1*constants!$B$2*(110/250)*AVERAGE(0.8,1)*1.5)</f>
        <v>1.96375267216983</v>
      </c>
      <c r="X345" s="7">
        <v>0.911335103700001</v>
      </c>
      <c r="Y345" s="3">
        <f t="shared" si="80"/>
        <v>323.447374785356</v>
      </c>
      <c r="Z345" s="5">
        <v>1.1</v>
      </c>
      <c r="AA345" s="5">
        <v>1</v>
      </c>
      <c r="AB345" s="3">
        <f t="shared" si="81"/>
        <v>355.792112263892</v>
      </c>
      <c r="AC345" t="str">
        <f t="shared" si="82"/>
        <v>https://wiki.52poke.com/wiki/摔角鹰人</v>
      </c>
      <c r="AD345" s="2">
        <f t="shared" si="83"/>
        <v>1.71614394376585e-8</v>
      </c>
      <c r="AE345" t="str">
        <f>IF(ISNUMBER(SEARCH(AE$1,$D345)),"T","")</f>
        <v/>
      </c>
      <c r="AF345" t="str">
        <f>IF(ISNUMBER(SEARCH(AF$1,$D345)),"T","")</f>
        <v/>
      </c>
      <c r="AG345" t="str">
        <f>IF(ISNUMBER(SEARCH(AG$1,$D345)),"T","")</f>
        <v/>
      </c>
      <c r="AH345" t="str">
        <f>IF(ISNUMBER(SEARCH(AH$1,$D345)),"T","")</f>
        <v/>
      </c>
      <c r="AI345" t="str">
        <f>IF(ISNUMBER(SEARCH(AI$1,$D345)),"T","")</f>
        <v/>
      </c>
      <c r="AJ345" t="str">
        <f>IF(ISNUMBER(SEARCH(AJ$1,$D345)),"T","")</f>
        <v/>
      </c>
      <c r="AK345" t="str">
        <f>IF(ISNUMBER(SEARCH(AK$1,$D345)),"T","")</f>
        <v>T</v>
      </c>
      <c r="AL345" t="str">
        <f>IF(ISNUMBER(SEARCH(AL$1,$D345)),"T","")</f>
        <v/>
      </c>
      <c r="AM345" t="str">
        <f>IF(ISNUMBER(SEARCH(AM$1,$D345)),"T","")</f>
        <v/>
      </c>
      <c r="AN345" t="str">
        <f>IF(ISNUMBER(SEARCH(AN$1,$D345)),"T","")</f>
        <v>T</v>
      </c>
      <c r="AO345" t="str">
        <f>IF(ISNUMBER(SEARCH(AO$1,$D345)),"T","")</f>
        <v/>
      </c>
      <c r="AP345" t="str">
        <f>IF(ISNUMBER(SEARCH(AP$1,$D345)),"T","")</f>
        <v/>
      </c>
      <c r="AQ345" t="str">
        <f>IF(ISNUMBER(SEARCH(AQ$1,$D345)),"T","")</f>
        <v/>
      </c>
      <c r="AR345" t="str">
        <f>IF(ISNUMBER(SEARCH(AR$1,$D345)),"T","")</f>
        <v/>
      </c>
      <c r="AS345" t="str">
        <f>IF(ISNUMBER(SEARCH(AS$1,$D345)),"T","")</f>
        <v/>
      </c>
      <c r="AT345" t="str">
        <f>IF(ISNUMBER(SEARCH(AT$1,$D345)),"T","")</f>
        <v/>
      </c>
      <c r="AU345" t="str">
        <f>IF(ISNUMBER(SEARCH(AU$1,$D345)),"T","")</f>
        <v/>
      </c>
      <c r="AV345" t="str">
        <f>IF(ISNUMBER(SEARCH(AV$1,$D345)),"T","")</f>
        <v/>
      </c>
    </row>
    <row r="346" spans="1:48">
      <c r="A346">
        <v>894</v>
      </c>
      <c r="B346" t="s">
        <v>902</v>
      </c>
      <c r="C346" t="s">
        <v>903</v>
      </c>
      <c r="D346" t="s">
        <v>169</v>
      </c>
      <c r="E346">
        <v>8</v>
      </c>
      <c r="F346">
        <v>80</v>
      </c>
      <c r="G346">
        <v>100</v>
      </c>
      <c r="H346">
        <v>50</v>
      </c>
      <c r="I346">
        <v>100</v>
      </c>
      <c r="J346">
        <v>50</v>
      </c>
      <c r="K346">
        <v>200</v>
      </c>
      <c r="L346">
        <f t="shared" si="70"/>
        <v>100</v>
      </c>
      <c r="M346">
        <f t="shared" si="71"/>
        <v>50</v>
      </c>
      <c r="N346" s="3">
        <f t="shared" si="72"/>
        <v>155.5</v>
      </c>
      <c r="O346" s="3">
        <f t="shared" si="73"/>
        <v>120.5</v>
      </c>
      <c r="P346" s="3">
        <f t="shared" si="74"/>
        <v>70.5</v>
      </c>
      <c r="Q346" s="3">
        <f t="shared" si="75"/>
        <v>10962.75</v>
      </c>
      <c r="R346" s="3">
        <f t="shared" si="76"/>
        <v>10962.75</v>
      </c>
      <c r="S346" s="3">
        <f t="shared" si="77"/>
        <v>10962.75</v>
      </c>
      <c r="T346" s="3">
        <v>354.993794648174</v>
      </c>
      <c r="U346" s="3">
        <f t="shared" si="78"/>
        <v>354.993794648174</v>
      </c>
      <c r="V346" s="4">
        <f t="shared" si="79"/>
        <v>42776.752255105</v>
      </c>
      <c r="W346" s="6">
        <f>Q346/(constants!$B$1*constants!$B$2*(110/250)*AVERAGE(0.8,1)*1.5)</f>
        <v>1.67962157302306</v>
      </c>
      <c r="X346" s="7">
        <v>0.998565334808201</v>
      </c>
      <c r="Y346" s="3">
        <f t="shared" si="80"/>
        <v>322.721522393667</v>
      </c>
      <c r="Z346" s="5">
        <v>1.1</v>
      </c>
      <c r="AA346" s="5">
        <v>1</v>
      </c>
      <c r="AB346" s="3">
        <f t="shared" si="81"/>
        <v>354.993674633034</v>
      </c>
      <c r="AC346" t="str">
        <f t="shared" si="82"/>
        <v>https://wiki.52poke.com/wiki/雷吉艾勒奇</v>
      </c>
      <c r="AD346" s="2">
        <f t="shared" si="83"/>
        <v>1.44036338970769e-8</v>
      </c>
      <c r="AE346" t="str">
        <f>IF(ISNUMBER(SEARCH(AE$1,$D346)),"T","")</f>
        <v/>
      </c>
      <c r="AF346" t="str">
        <f>IF(ISNUMBER(SEARCH(AF$1,$D346)),"T","")</f>
        <v/>
      </c>
      <c r="AG346" t="str">
        <f>IF(ISNUMBER(SEARCH(AG$1,$D346)),"T","")</f>
        <v/>
      </c>
      <c r="AH346" t="str">
        <f>IF(ISNUMBER(SEARCH(AH$1,$D346)),"T","")</f>
        <v/>
      </c>
      <c r="AI346" t="str">
        <f>IF(ISNUMBER(SEARCH(AI$1,$D346)),"T","")</f>
        <v>T</v>
      </c>
      <c r="AJ346" t="str">
        <f>IF(ISNUMBER(SEARCH(AJ$1,$D346)),"T","")</f>
        <v/>
      </c>
      <c r="AK346" t="str">
        <f>IF(ISNUMBER(SEARCH(AK$1,$D346)),"T","")</f>
        <v/>
      </c>
      <c r="AL346" t="str">
        <f>IF(ISNUMBER(SEARCH(AL$1,$D346)),"T","")</f>
        <v/>
      </c>
      <c r="AM346" t="str">
        <f>IF(ISNUMBER(SEARCH(AM$1,$D346)),"T","")</f>
        <v/>
      </c>
      <c r="AN346" t="str">
        <f>IF(ISNUMBER(SEARCH(AN$1,$D346)),"T","")</f>
        <v/>
      </c>
      <c r="AO346" t="str">
        <f>IF(ISNUMBER(SEARCH(AO$1,$D346)),"T","")</f>
        <v/>
      </c>
      <c r="AP346" t="str">
        <f>IF(ISNUMBER(SEARCH(AP$1,$D346)),"T","")</f>
        <v/>
      </c>
      <c r="AQ346" t="str">
        <f>IF(ISNUMBER(SEARCH(AQ$1,$D346)),"T","")</f>
        <v/>
      </c>
      <c r="AR346" t="str">
        <f>IF(ISNUMBER(SEARCH(AR$1,$D346)),"T","")</f>
        <v/>
      </c>
      <c r="AS346" t="str">
        <f>IF(ISNUMBER(SEARCH(AS$1,$D346)),"T","")</f>
        <v/>
      </c>
      <c r="AT346" t="str">
        <f>IF(ISNUMBER(SEARCH(AT$1,$D346)),"T","")</f>
        <v/>
      </c>
      <c r="AU346" t="str">
        <f>IF(ISNUMBER(SEARCH(AU$1,$D346)),"T","")</f>
        <v/>
      </c>
      <c r="AV346" t="str">
        <f>IF(ISNUMBER(SEARCH(AV$1,$D346)),"T","")</f>
        <v/>
      </c>
    </row>
    <row r="347" spans="1:48">
      <c r="A347">
        <v>80</v>
      </c>
      <c r="B347" t="s">
        <v>904</v>
      </c>
      <c r="C347" t="s">
        <v>905</v>
      </c>
      <c r="D347" t="s">
        <v>298</v>
      </c>
      <c r="E347">
        <v>1</v>
      </c>
      <c r="F347">
        <v>95</v>
      </c>
      <c r="G347">
        <v>75</v>
      </c>
      <c r="H347">
        <v>110</v>
      </c>
      <c r="I347">
        <v>100</v>
      </c>
      <c r="J347">
        <v>80</v>
      </c>
      <c r="K347">
        <v>30</v>
      </c>
      <c r="L347">
        <f t="shared" si="70"/>
        <v>100</v>
      </c>
      <c r="M347">
        <f t="shared" si="71"/>
        <v>80</v>
      </c>
      <c r="N347" s="3">
        <f t="shared" si="72"/>
        <v>170.5</v>
      </c>
      <c r="O347" s="3">
        <f t="shared" si="73"/>
        <v>120.5</v>
      </c>
      <c r="P347" s="3">
        <f t="shared" si="74"/>
        <v>100.5</v>
      </c>
      <c r="Q347" s="3">
        <f t="shared" si="75"/>
        <v>17135.25</v>
      </c>
      <c r="R347" s="3">
        <f t="shared" si="76"/>
        <v>22250.25</v>
      </c>
      <c r="S347" s="3">
        <f t="shared" si="77"/>
        <v>17135.25</v>
      </c>
      <c r="T347" s="3">
        <v>354.07106305602</v>
      </c>
      <c r="U347" s="3">
        <f t="shared" si="78"/>
        <v>354.07106305602</v>
      </c>
      <c r="V347" s="4">
        <f t="shared" si="79"/>
        <v>42665.5630982504</v>
      </c>
      <c r="W347" s="6">
        <f>Q347/(constants!$B$1*constants!$B$2*(110/250)*AVERAGE(0.8,1)*1.5)</f>
        <v>2.6253207962549</v>
      </c>
      <c r="X347" s="7">
        <v>0.0459042167001514</v>
      </c>
      <c r="Y347" s="3">
        <f t="shared" si="80"/>
        <v>321.882614061084</v>
      </c>
      <c r="Z347" s="5">
        <v>1.1</v>
      </c>
      <c r="AA347" s="5">
        <v>1</v>
      </c>
      <c r="AB347" s="3">
        <f t="shared" si="81"/>
        <v>354.070875467192</v>
      </c>
      <c r="AC347" t="str">
        <f t="shared" si="82"/>
        <v>https://wiki.52poke.com/wiki/呆壳兽</v>
      </c>
      <c r="AD347" s="2">
        <f t="shared" si="83"/>
        <v>3.51895684111012e-8</v>
      </c>
      <c r="AE347" t="str">
        <f>IF(ISNUMBER(SEARCH(AE$1,$D347)),"T","")</f>
        <v/>
      </c>
      <c r="AF347" t="str">
        <f>IF(ISNUMBER(SEARCH(AF$1,$D347)),"T","")</f>
        <v/>
      </c>
      <c r="AG347" t="str">
        <f>IF(ISNUMBER(SEARCH(AG$1,$D347)),"T","")</f>
        <v/>
      </c>
      <c r="AH347" t="str">
        <f>IF(ISNUMBER(SEARCH(AH$1,$D347)),"T","")</f>
        <v/>
      </c>
      <c r="AI347" t="str">
        <f>IF(ISNUMBER(SEARCH(AI$1,$D347)),"T","")</f>
        <v/>
      </c>
      <c r="AJ347" t="str">
        <f>IF(ISNUMBER(SEARCH(AJ$1,$D347)),"T","")</f>
        <v/>
      </c>
      <c r="AK347" t="str">
        <f>IF(ISNUMBER(SEARCH(AK$1,$D347)),"T","")</f>
        <v/>
      </c>
      <c r="AL347" t="str">
        <f>IF(ISNUMBER(SEARCH(AL$1,$D347)),"T","")</f>
        <v>T</v>
      </c>
      <c r="AM347" t="str">
        <f>IF(ISNUMBER(SEARCH(AM$1,$D347)),"T","")</f>
        <v/>
      </c>
      <c r="AN347" t="str">
        <f>IF(ISNUMBER(SEARCH(AN$1,$D347)),"T","")</f>
        <v/>
      </c>
      <c r="AO347" t="str">
        <f>IF(ISNUMBER(SEARCH(AO$1,$D347)),"T","")</f>
        <v>T</v>
      </c>
      <c r="AP347" t="str">
        <f>IF(ISNUMBER(SEARCH(AP$1,$D347)),"T","")</f>
        <v/>
      </c>
      <c r="AQ347" t="str">
        <f>IF(ISNUMBER(SEARCH(AQ$1,$D347)),"T","")</f>
        <v/>
      </c>
      <c r="AR347" t="str">
        <f>IF(ISNUMBER(SEARCH(AR$1,$D347)),"T","")</f>
        <v/>
      </c>
      <c r="AS347" t="str">
        <f>IF(ISNUMBER(SEARCH(AS$1,$D347)),"T","")</f>
        <v/>
      </c>
      <c r="AT347" t="str">
        <f>IF(ISNUMBER(SEARCH(AT$1,$D347)),"T","")</f>
        <v/>
      </c>
      <c r="AU347" t="str">
        <f>IF(ISNUMBER(SEARCH(AU$1,$D347)),"T","")</f>
        <v/>
      </c>
      <c r="AV347" t="str">
        <f>IF(ISNUMBER(SEARCH(AV$1,$D347)),"T","")</f>
        <v/>
      </c>
    </row>
    <row r="348" spans="1:48">
      <c r="A348">
        <v>141</v>
      </c>
      <c r="B348" t="s">
        <v>906</v>
      </c>
      <c r="C348" t="s">
        <v>907</v>
      </c>
      <c r="D348" t="s">
        <v>787</v>
      </c>
      <c r="E348">
        <v>1</v>
      </c>
      <c r="F348">
        <v>60</v>
      </c>
      <c r="G348">
        <v>115</v>
      </c>
      <c r="H348">
        <v>105</v>
      </c>
      <c r="I348">
        <v>65</v>
      </c>
      <c r="J348">
        <v>70</v>
      </c>
      <c r="K348">
        <v>80</v>
      </c>
      <c r="L348">
        <f t="shared" si="70"/>
        <v>115</v>
      </c>
      <c r="M348">
        <f t="shared" si="71"/>
        <v>70</v>
      </c>
      <c r="N348" s="3">
        <f t="shared" si="72"/>
        <v>135.5</v>
      </c>
      <c r="O348" s="3">
        <f t="shared" si="73"/>
        <v>135.5</v>
      </c>
      <c r="P348" s="3">
        <f t="shared" si="74"/>
        <v>90.5</v>
      </c>
      <c r="Q348" s="3">
        <f t="shared" si="75"/>
        <v>12262.75</v>
      </c>
      <c r="R348" s="3">
        <f t="shared" si="76"/>
        <v>17005.25</v>
      </c>
      <c r="S348" s="3">
        <f t="shared" si="77"/>
        <v>12262.75</v>
      </c>
      <c r="T348" s="3">
        <v>353.700707215625</v>
      </c>
      <c r="U348" s="3">
        <f t="shared" si="78"/>
        <v>353.700707215625</v>
      </c>
      <c r="V348" s="4">
        <f t="shared" si="79"/>
        <v>47926.4458277172</v>
      </c>
      <c r="W348" s="6">
        <f>Q348/(constants!$B$1*constants!$B$2*(110/250)*AVERAGE(0.8,1)*1.5)</f>
        <v>1.87879678407229</v>
      </c>
      <c r="X348" s="7">
        <v>0.494236132784102</v>
      </c>
      <c r="Y348" s="3">
        <f t="shared" si="80"/>
        <v>321.545960234042</v>
      </c>
      <c r="Z348" s="5">
        <v>1.1</v>
      </c>
      <c r="AA348" s="5">
        <v>1</v>
      </c>
      <c r="AB348" s="3">
        <f t="shared" si="81"/>
        <v>353.700556257446</v>
      </c>
      <c r="AC348" t="str">
        <f t="shared" si="82"/>
        <v>https://wiki.52poke.com/wiki/镰刀盔</v>
      </c>
      <c r="AD348" s="2">
        <f t="shared" si="83"/>
        <v>2.27883718946207e-8</v>
      </c>
      <c r="AE348" t="str">
        <f>IF(ISNUMBER(SEARCH(AE$1,$D348)),"T","")</f>
        <v/>
      </c>
      <c r="AF348" t="str">
        <f>IF(ISNUMBER(SEARCH(AF$1,$D348)),"T","")</f>
        <v/>
      </c>
      <c r="AG348" t="str">
        <f>IF(ISNUMBER(SEARCH(AG$1,$D348)),"T","")</f>
        <v>T</v>
      </c>
      <c r="AH348" t="str">
        <f>IF(ISNUMBER(SEARCH(AH$1,$D348)),"T","")</f>
        <v/>
      </c>
      <c r="AI348" t="str">
        <f>IF(ISNUMBER(SEARCH(AI$1,$D348)),"T","")</f>
        <v/>
      </c>
      <c r="AJ348" t="str">
        <f>IF(ISNUMBER(SEARCH(AJ$1,$D348)),"T","")</f>
        <v/>
      </c>
      <c r="AK348" t="str">
        <f>IF(ISNUMBER(SEARCH(AK$1,$D348)),"T","")</f>
        <v/>
      </c>
      <c r="AL348" t="str">
        <f>IF(ISNUMBER(SEARCH(AL$1,$D348)),"T","")</f>
        <v/>
      </c>
      <c r="AM348" t="str">
        <f>IF(ISNUMBER(SEARCH(AM$1,$D348)),"T","")</f>
        <v/>
      </c>
      <c r="AN348" t="str">
        <f>IF(ISNUMBER(SEARCH(AN$1,$D348)),"T","")</f>
        <v/>
      </c>
      <c r="AO348" t="str">
        <f>IF(ISNUMBER(SEARCH(AO$1,$D348)),"T","")</f>
        <v/>
      </c>
      <c r="AP348" t="str">
        <f>IF(ISNUMBER(SEARCH(AP$1,$D348)),"T","")</f>
        <v/>
      </c>
      <c r="AQ348" t="str">
        <f>IF(ISNUMBER(SEARCH(AQ$1,$D348)),"T","")</f>
        <v>T</v>
      </c>
      <c r="AR348" t="str">
        <f>IF(ISNUMBER(SEARCH(AR$1,$D348)),"T","")</f>
        <v/>
      </c>
      <c r="AS348" t="str">
        <f>IF(ISNUMBER(SEARCH(AS$1,$D348)),"T","")</f>
        <v/>
      </c>
      <c r="AT348" t="str">
        <f>IF(ISNUMBER(SEARCH(AT$1,$D348)),"T","")</f>
        <v/>
      </c>
      <c r="AU348" t="str">
        <f>IF(ISNUMBER(SEARCH(AU$1,$D348)),"T","")</f>
        <v/>
      </c>
      <c r="AV348" t="str">
        <f>IF(ISNUMBER(SEARCH(AV$1,$D348)),"T","")</f>
        <v/>
      </c>
    </row>
    <row r="349" spans="1:48">
      <c r="A349">
        <v>512</v>
      </c>
      <c r="B349" t="s">
        <v>908</v>
      </c>
      <c r="C349" t="s">
        <v>909</v>
      </c>
      <c r="D349" t="s">
        <v>227</v>
      </c>
      <c r="E349">
        <v>5</v>
      </c>
      <c r="F349">
        <v>75</v>
      </c>
      <c r="G349">
        <v>98</v>
      </c>
      <c r="H349">
        <v>63</v>
      </c>
      <c r="I349">
        <v>98</v>
      </c>
      <c r="J349">
        <v>63</v>
      </c>
      <c r="K349">
        <v>101</v>
      </c>
      <c r="L349">
        <f t="shared" si="70"/>
        <v>98</v>
      </c>
      <c r="M349">
        <f t="shared" si="71"/>
        <v>63</v>
      </c>
      <c r="N349" s="3">
        <f t="shared" si="72"/>
        <v>150.5</v>
      </c>
      <c r="O349" s="3">
        <f t="shared" si="73"/>
        <v>118.5</v>
      </c>
      <c r="P349" s="3">
        <f t="shared" si="74"/>
        <v>83.5</v>
      </c>
      <c r="Q349" s="3">
        <f t="shared" si="75"/>
        <v>12566.75</v>
      </c>
      <c r="R349" s="3">
        <f t="shared" si="76"/>
        <v>12566.75</v>
      </c>
      <c r="S349" s="3">
        <f t="shared" si="77"/>
        <v>12566.75</v>
      </c>
      <c r="T349" s="3">
        <v>353.607707604658</v>
      </c>
      <c r="U349" s="3">
        <f t="shared" si="78"/>
        <v>353.607707604658</v>
      </c>
      <c r="V349" s="4">
        <f t="shared" si="79"/>
        <v>41902.513351152</v>
      </c>
      <c r="W349" s="6">
        <f>Q349/(constants!$B$1*constants!$B$2*(110/250)*AVERAGE(0.8,1)*1.5)</f>
        <v>1.92537314111765</v>
      </c>
      <c r="X349" s="7">
        <v>0.787381537156738</v>
      </c>
      <c r="Y349" s="3">
        <f t="shared" si="80"/>
        <v>321.461429375515</v>
      </c>
      <c r="Z349" s="5">
        <v>1.1</v>
      </c>
      <c r="AA349" s="5">
        <v>1</v>
      </c>
      <c r="AB349" s="3">
        <f t="shared" si="81"/>
        <v>353.607572313067</v>
      </c>
      <c r="AC349" t="str">
        <f t="shared" si="82"/>
        <v>https://wiki.52poke.com/wiki/花椰猿</v>
      </c>
      <c r="AD349" s="2">
        <f t="shared" si="83"/>
        <v>1.83038146550346e-8</v>
      </c>
      <c r="AE349" t="str">
        <f>IF(ISNUMBER(SEARCH(AE$1,$D349)),"T","")</f>
        <v/>
      </c>
      <c r="AF349" t="str">
        <f>IF(ISNUMBER(SEARCH(AF$1,$D349)),"T","")</f>
        <v/>
      </c>
      <c r="AG349" t="str">
        <f>IF(ISNUMBER(SEARCH(AG$1,$D349)),"T","")</f>
        <v/>
      </c>
      <c r="AH349" t="str">
        <f>IF(ISNUMBER(SEARCH(AH$1,$D349)),"T","")</f>
        <v>T</v>
      </c>
      <c r="AI349" t="str">
        <f>IF(ISNUMBER(SEARCH(AI$1,$D349)),"T","")</f>
        <v/>
      </c>
      <c r="AJ349" t="str">
        <f>IF(ISNUMBER(SEARCH(AJ$1,$D349)),"T","")</f>
        <v/>
      </c>
      <c r="AK349" t="str">
        <f>IF(ISNUMBER(SEARCH(AK$1,$D349)),"T","")</f>
        <v/>
      </c>
      <c r="AL349" t="str">
        <f>IF(ISNUMBER(SEARCH(AL$1,$D349)),"T","")</f>
        <v/>
      </c>
      <c r="AM349" t="str">
        <f>IF(ISNUMBER(SEARCH(AM$1,$D349)),"T","")</f>
        <v/>
      </c>
      <c r="AN349" t="str">
        <f>IF(ISNUMBER(SEARCH(AN$1,$D349)),"T","")</f>
        <v/>
      </c>
      <c r="AO349" t="str">
        <f>IF(ISNUMBER(SEARCH(AO$1,$D349)),"T","")</f>
        <v/>
      </c>
      <c r="AP349" t="str">
        <f>IF(ISNUMBER(SEARCH(AP$1,$D349)),"T","")</f>
        <v/>
      </c>
      <c r="AQ349" t="str">
        <f>IF(ISNUMBER(SEARCH(AQ$1,$D349)),"T","")</f>
        <v/>
      </c>
      <c r="AR349" t="str">
        <f>IF(ISNUMBER(SEARCH(AR$1,$D349)),"T","")</f>
        <v/>
      </c>
      <c r="AS349" t="str">
        <f>IF(ISNUMBER(SEARCH(AS$1,$D349)),"T","")</f>
        <v/>
      </c>
      <c r="AT349" t="str">
        <f>IF(ISNUMBER(SEARCH(AT$1,$D349)),"T","")</f>
        <v/>
      </c>
      <c r="AU349" t="str">
        <f>IF(ISNUMBER(SEARCH(AU$1,$D349)),"T","")</f>
        <v/>
      </c>
      <c r="AV349" t="str">
        <f>IF(ISNUMBER(SEARCH(AV$1,$D349)),"T","")</f>
        <v/>
      </c>
    </row>
    <row r="350" spans="1:48">
      <c r="A350">
        <v>514</v>
      </c>
      <c r="B350" t="s">
        <v>910</v>
      </c>
      <c r="C350" t="s">
        <v>911</v>
      </c>
      <c r="D350" t="s">
        <v>216</v>
      </c>
      <c r="E350">
        <v>5</v>
      </c>
      <c r="F350">
        <v>75</v>
      </c>
      <c r="G350">
        <v>98</v>
      </c>
      <c r="H350">
        <v>63</v>
      </c>
      <c r="I350">
        <v>98</v>
      </c>
      <c r="J350">
        <v>63</v>
      </c>
      <c r="K350">
        <v>101</v>
      </c>
      <c r="L350">
        <f t="shared" si="70"/>
        <v>98</v>
      </c>
      <c r="M350">
        <f t="shared" si="71"/>
        <v>63</v>
      </c>
      <c r="N350" s="3">
        <f t="shared" si="72"/>
        <v>150.5</v>
      </c>
      <c r="O350" s="3">
        <f t="shared" si="73"/>
        <v>118.5</v>
      </c>
      <c r="P350" s="3">
        <f t="shared" si="74"/>
        <v>83.5</v>
      </c>
      <c r="Q350" s="3">
        <f t="shared" si="75"/>
        <v>12566.75</v>
      </c>
      <c r="R350" s="3">
        <f t="shared" si="76"/>
        <v>12566.75</v>
      </c>
      <c r="S350" s="3">
        <f t="shared" si="77"/>
        <v>12566.75</v>
      </c>
      <c r="T350" s="3">
        <v>353.42149386253</v>
      </c>
      <c r="U350" s="3">
        <f t="shared" si="78"/>
        <v>353.42149386253</v>
      </c>
      <c r="V350" s="4">
        <f t="shared" si="79"/>
        <v>41880.4470227098</v>
      </c>
      <c r="W350" s="6">
        <f>Q350/(constants!$B$1*constants!$B$2*(110/250)*AVERAGE(0.8,1)*1.5)</f>
        <v>1.92537314111765</v>
      </c>
      <c r="X350" s="7">
        <v>0.785952969898372</v>
      </c>
      <c r="Y350" s="3">
        <f t="shared" si="80"/>
        <v>321.292144155399</v>
      </c>
      <c r="Z350" s="5">
        <v>1.1</v>
      </c>
      <c r="AA350" s="5">
        <v>1</v>
      </c>
      <c r="AB350" s="3">
        <f t="shared" si="81"/>
        <v>353.421358570939</v>
      </c>
      <c r="AC350" t="str">
        <f t="shared" si="82"/>
        <v>https://wiki.52poke.com/wiki/爆香猿</v>
      </c>
      <c r="AD350" s="2">
        <f t="shared" si="83"/>
        <v>1.83038146396538e-8</v>
      </c>
      <c r="AE350" t="str">
        <f>IF(ISNUMBER(SEARCH(AE$1,$D350)),"T","")</f>
        <v/>
      </c>
      <c r="AF350" t="str">
        <f>IF(ISNUMBER(SEARCH(AF$1,$D350)),"T","")</f>
        <v>T</v>
      </c>
      <c r="AG350" t="str">
        <f>IF(ISNUMBER(SEARCH(AG$1,$D350)),"T","")</f>
        <v/>
      </c>
      <c r="AH350" t="str">
        <f>IF(ISNUMBER(SEARCH(AH$1,$D350)),"T","")</f>
        <v/>
      </c>
      <c r="AI350" t="str">
        <f>IF(ISNUMBER(SEARCH(AI$1,$D350)),"T","")</f>
        <v/>
      </c>
      <c r="AJ350" t="str">
        <f>IF(ISNUMBER(SEARCH(AJ$1,$D350)),"T","")</f>
        <v/>
      </c>
      <c r="AK350" t="str">
        <f>IF(ISNUMBER(SEARCH(AK$1,$D350)),"T","")</f>
        <v/>
      </c>
      <c r="AL350" t="str">
        <f>IF(ISNUMBER(SEARCH(AL$1,$D350)),"T","")</f>
        <v/>
      </c>
      <c r="AM350" t="str">
        <f>IF(ISNUMBER(SEARCH(AM$1,$D350)),"T","")</f>
        <v/>
      </c>
      <c r="AN350" t="str">
        <f>IF(ISNUMBER(SEARCH(AN$1,$D350)),"T","")</f>
        <v/>
      </c>
      <c r="AO350" t="str">
        <f>IF(ISNUMBER(SEARCH(AO$1,$D350)),"T","")</f>
        <v/>
      </c>
      <c r="AP350" t="str">
        <f>IF(ISNUMBER(SEARCH(AP$1,$D350)),"T","")</f>
        <v/>
      </c>
      <c r="AQ350" t="str">
        <f>IF(ISNUMBER(SEARCH(AQ$1,$D350)),"T","")</f>
        <v/>
      </c>
      <c r="AR350" t="str">
        <f>IF(ISNUMBER(SEARCH(AR$1,$D350)),"T","")</f>
        <v/>
      </c>
      <c r="AS350" t="str">
        <f>IF(ISNUMBER(SEARCH(AS$1,$D350)),"T","")</f>
        <v/>
      </c>
      <c r="AT350" t="str">
        <f>IF(ISNUMBER(SEARCH(AT$1,$D350)),"T","")</f>
        <v/>
      </c>
      <c r="AU350" t="str">
        <f>IF(ISNUMBER(SEARCH(AU$1,$D350)),"T","")</f>
        <v/>
      </c>
      <c r="AV350" t="str">
        <f>IF(ISNUMBER(SEARCH(AV$1,$D350)),"T","")</f>
        <v/>
      </c>
    </row>
    <row r="351" spans="1:48">
      <c r="A351">
        <v>199</v>
      </c>
      <c r="B351" t="s">
        <v>912</v>
      </c>
      <c r="C351" t="s">
        <v>913</v>
      </c>
      <c r="D351" t="s">
        <v>298</v>
      </c>
      <c r="E351">
        <v>2</v>
      </c>
      <c r="F351">
        <v>95</v>
      </c>
      <c r="G351">
        <v>75</v>
      </c>
      <c r="H351">
        <v>80</v>
      </c>
      <c r="I351">
        <v>100</v>
      </c>
      <c r="J351">
        <v>110</v>
      </c>
      <c r="K351">
        <v>30</v>
      </c>
      <c r="L351">
        <f t="shared" si="70"/>
        <v>100</v>
      </c>
      <c r="M351">
        <f t="shared" si="71"/>
        <v>80</v>
      </c>
      <c r="N351" s="3">
        <f t="shared" si="72"/>
        <v>170.5</v>
      </c>
      <c r="O351" s="3">
        <f t="shared" si="73"/>
        <v>120.5</v>
      </c>
      <c r="P351" s="3">
        <f t="shared" si="74"/>
        <v>100.5</v>
      </c>
      <c r="Q351" s="3">
        <f t="shared" si="75"/>
        <v>17135.25</v>
      </c>
      <c r="R351" s="3">
        <f t="shared" si="76"/>
        <v>17135.25</v>
      </c>
      <c r="S351" s="3">
        <f t="shared" si="77"/>
        <v>22250.25</v>
      </c>
      <c r="T351" s="3">
        <v>353.253536124246</v>
      </c>
      <c r="U351" s="3">
        <f t="shared" si="78"/>
        <v>353.253536124246</v>
      </c>
      <c r="V351" s="4">
        <f t="shared" si="79"/>
        <v>42567.0511029716</v>
      </c>
      <c r="W351" s="6">
        <f>Q351/(constants!$B$1*constants!$B$2*(110/250)*AVERAGE(0.8,1)*1.5)</f>
        <v>2.6253207962549</v>
      </c>
      <c r="X351" s="7">
        <v>0.0397365295498333</v>
      </c>
      <c r="Y351" s="3">
        <f t="shared" si="80"/>
        <v>321.13940775947</v>
      </c>
      <c r="Z351" s="5">
        <v>1.1</v>
      </c>
      <c r="AA351" s="5">
        <v>1</v>
      </c>
      <c r="AB351" s="3">
        <f t="shared" si="81"/>
        <v>353.253348535417</v>
      </c>
      <c r="AC351" t="str">
        <f t="shared" si="82"/>
        <v>https://wiki.52poke.com/wiki/呆呆王</v>
      </c>
      <c r="AD351" s="2">
        <f t="shared" si="83"/>
        <v>3.51895686456914e-8</v>
      </c>
      <c r="AE351" t="str">
        <f>IF(ISNUMBER(SEARCH(AE$1,$D351)),"T","")</f>
        <v/>
      </c>
      <c r="AF351" t="str">
        <f>IF(ISNUMBER(SEARCH(AF$1,$D351)),"T","")</f>
        <v/>
      </c>
      <c r="AG351" t="str">
        <f>IF(ISNUMBER(SEARCH(AG$1,$D351)),"T","")</f>
        <v/>
      </c>
      <c r="AH351" t="str">
        <f>IF(ISNUMBER(SEARCH(AH$1,$D351)),"T","")</f>
        <v/>
      </c>
      <c r="AI351" t="str">
        <f>IF(ISNUMBER(SEARCH(AI$1,$D351)),"T","")</f>
        <v/>
      </c>
      <c r="AJ351" t="str">
        <f>IF(ISNUMBER(SEARCH(AJ$1,$D351)),"T","")</f>
        <v/>
      </c>
      <c r="AK351" t="str">
        <f>IF(ISNUMBER(SEARCH(AK$1,$D351)),"T","")</f>
        <v/>
      </c>
      <c r="AL351" t="str">
        <f>IF(ISNUMBER(SEARCH(AL$1,$D351)),"T","")</f>
        <v>T</v>
      </c>
      <c r="AM351" t="str">
        <f>IF(ISNUMBER(SEARCH(AM$1,$D351)),"T","")</f>
        <v/>
      </c>
      <c r="AN351" t="str">
        <f>IF(ISNUMBER(SEARCH(AN$1,$D351)),"T","")</f>
        <v/>
      </c>
      <c r="AO351" t="str">
        <f>IF(ISNUMBER(SEARCH(AO$1,$D351)),"T","")</f>
        <v>T</v>
      </c>
      <c r="AP351" t="str">
        <f>IF(ISNUMBER(SEARCH(AP$1,$D351)),"T","")</f>
        <v/>
      </c>
      <c r="AQ351" t="str">
        <f>IF(ISNUMBER(SEARCH(AQ$1,$D351)),"T","")</f>
        <v/>
      </c>
      <c r="AR351" t="str">
        <f>IF(ISNUMBER(SEARCH(AR$1,$D351)),"T","")</f>
        <v/>
      </c>
      <c r="AS351" t="str">
        <f>IF(ISNUMBER(SEARCH(AS$1,$D351)),"T","")</f>
        <v/>
      </c>
      <c r="AT351" t="str">
        <f>IF(ISNUMBER(SEARCH(AT$1,$D351)),"T","")</f>
        <v/>
      </c>
      <c r="AU351" t="str">
        <f>IF(ISNUMBER(SEARCH(AU$1,$D351)),"T","")</f>
        <v/>
      </c>
      <c r="AV351" t="str">
        <f>IF(ISNUMBER(SEARCH(AV$1,$D351)),"T","")</f>
        <v/>
      </c>
    </row>
    <row r="352" spans="1:48">
      <c r="A352">
        <v>516</v>
      </c>
      <c r="B352" t="s">
        <v>914</v>
      </c>
      <c r="C352" t="s">
        <v>915</v>
      </c>
      <c r="D352" t="s">
        <v>52</v>
      </c>
      <c r="E352">
        <v>5</v>
      </c>
      <c r="F352">
        <v>75</v>
      </c>
      <c r="G352">
        <v>98</v>
      </c>
      <c r="H352">
        <v>63</v>
      </c>
      <c r="I352">
        <v>98</v>
      </c>
      <c r="J352">
        <v>63</v>
      </c>
      <c r="K352">
        <v>101</v>
      </c>
      <c r="L352">
        <f t="shared" si="70"/>
        <v>98</v>
      </c>
      <c r="M352">
        <f t="shared" si="71"/>
        <v>63</v>
      </c>
      <c r="N352" s="3">
        <f t="shared" si="72"/>
        <v>150.5</v>
      </c>
      <c r="O352" s="3">
        <f t="shared" si="73"/>
        <v>118.5</v>
      </c>
      <c r="P352" s="3">
        <f t="shared" si="74"/>
        <v>83.5</v>
      </c>
      <c r="Q352" s="3">
        <f t="shared" si="75"/>
        <v>12566.75</v>
      </c>
      <c r="R352" s="3">
        <f t="shared" si="76"/>
        <v>12566.75</v>
      </c>
      <c r="S352" s="3">
        <f t="shared" si="77"/>
        <v>12566.75</v>
      </c>
      <c r="T352" s="3">
        <v>353.235378032223</v>
      </c>
      <c r="U352" s="3">
        <f t="shared" si="78"/>
        <v>353.235378032223</v>
      </c>
      <c r="V352" s="4">
        <f t="shared" si="79"/>
        <v>41858.3922968184</v>
      </c>
      <c r="W352" s="6">
        <f>Q352/(constants!$B$1*constants!$B$2*(110/250)*AVERAGE(0.8,1)*1.5)</f>
        <v>1.92537314111765</v>
      </c>
      <c r="X352" s="7">
        <v>0.784525153785544</v>
      </c>
      <c r="Y352" s="3">
        <f t="shared" si="80"/>
        <v>321.122947946029</v>
      </c>
      <c r="Z352" s="5">
        <v>1.1</v>
      </c>
      <c r="AA352" s="5">
        <v>1</v>
      </c>
      <c r="AB352" s="3">
        <f t="shared" si="81"/>
        <v>353.235242740632</v>
      </c>
      <c r="AC352" t="str">
        <f t="shared" si="82"/>
        <v>https://wiki.52poke.com/wiki/冷水猿</v>
      </c>
      <c r="AD352" s="2">
        <f t="shared" si="83"/>
        <v>1.83038146857964e-8</v>
      </c>
      <c r="AE352" t="str">
        <f>IF(ISNUMBER(SEARCH(AE$1,$D352)),"T","")</f>
        <v/>
      </c>
      <c r="AF352" t="str">
        <f>IF(ISNUMBER(SEARCH(AF$1,$D352)),"T","")</f>
        <v/>
      </c>
      <c r="AG352" t="str">
        <f>IF(ISNUMBER(SEARCH(AG$1,$D352)),"T","")</f>
        <v>T</v>
      </c>
      <c r="AH352" t="str">
        <f>IF(ISNUMBER(SEARCH(AH$1,$D352)),"T","")</f>
        <v/>
      </c>
      <c r="AI352" t="str">
        <f>IF(ISNUMBER(SEARCH(AI$1,$D352)),"T","")</f>
        <v/>
      </c>
      <c r="AJ352" t="str">
        <f>IF(ISNUMBER(SEARCH(AJ$1,$D352)),"T","")</f>
        <v/>
      </c>
      <c r="AK352" t="str">
        <f>IF(ISNUMBER(SEARCH(AK$1,$D352)),"T","")</f>
        <v/>
      </c>
      <c r="AL352" t="str">
        <f>IF(ISNUMBER(SEARCH(AL$1,$D352)),"T","")</f>
        <v/>
      </c>
      <c r="AM352" t="str">
        <f>IF(ISNUMBER(SEARCH(AM$1,$D352)),"T","")</f>
        <v/>
      </c>
      <c r="AN352" t="str">
        <f>IF(ISNUMBER(SEARCH(AN$1,$D352)),"T","")</f>
        <v/>
      </c>
      <c r="AO352" t="str">
        <f>IF(ISNUMBER(SEARCH(AO$1,$D352)),"T","")</f>
        <v/>
      </c>
      <c r="AP352" t="str">
        <f>IF(ISNUMBER(SEARCH(AP$1,$D352)),"T","")</f>
        <v/>
      </c>
      <c r="AQ352" t="str">
        <f>IF(ISNUMBER(SEARCH(AQ$1,$D352)),"T","")</f>
        <v/>
      </c>
      <c r="AR352" t="str">
        <f>IF(ISNUMBER(SEARCH(AR$1,$D352)),"T","")</f>
        <v/>
      </c>
      <c r="AS352" t="str">
        <f>IF(ISNUMBER(SEARCH(AS$1,$D352)),"T","")</f>
        <v/>
      </c>
      <c r="AT352" t="str">
        <f>IF(ISNUMBER(SEARCH(AT$1,$D352)),"T","")</f>
        <v/>
      </c>
      <c r="AU352" t="str">
        <f>IF(ISNUMBER(SEARCH(AU$1,$D352)),"T","")</f>
        <v/>
      </c>
      <c r="AV352" t="str">
        <f>IF(ISNUMBER(SEARCH(AV$1,$D352)),"T","")</f>
        <v/>
      </c>
    </row>
    <row r="353" spans="1:48">
      <c r="A353">
        <v>630</v>
      </c>
      <c r="B353" t="s">
        <v>916</v>
      </c>
      <c r="C353" t="s">
        <v>917</v>
      </c>
      <c r="D353" t="s">
        <v>93</v>
      </c>
      <c r="E353">
        <v>5</v>
      </c>
      <c r="F353">
        <v>110</v>
      </c>
      <c r="G353">
        <v>65</v>
      </c>
      <c r="H353">
        <v>105</v>
      </c>
      <c r="I353">
        <v>55</v>
      </c>
      <c r="J353">
        <v>95</v>
      </c>
      <c r="K353">
        <v>80</v>
      </c>
      <c r="L353">
        <f t="shared" si="70"/>
        <v>65</v>
      </c>
      <c r="M353">
        <f t="shared" si="71"/>
        <v>95</v>
      </c>
      <c r="N353" s="3">
        <f t="shared" si="72"/>
        <v>185.5</v>
      </c>
      <c r="O353" s="3">
        <f t="shared" si="73"/>
        <v>85.5</v>
      </c>
      <c r="P353" s="3">
        <f t="shared" si="74"/>
        <v>115.5</v>
      </c>
      <c r="Q353" s="3">
        <f t="shared" si="75"/>
        <v>21425.25</v>
      </c>
      <c r="R353" s="3">
        <f t="shared" si="76"/>
        <v>23280.25</v>
      </c>
      <c r="S353" s="3">
        <f t="shared" si="77"/>
        <v>21425.25</v>
      </c>
      <c r="T353" s="3">
        <v>352.060155833935</v>
      </c>
      <c r="U353" s="3">
        <f t="shared" si="78"/>
        <v>352.060155833935</v>
      </c>
      <c r="V353" s="4">
        <f t="shared" si="79"/>
        <v>30101.1433238014</v>
      </c>
      <c r="W353" s="6">
        <f>Q353/(constants!$B$1*constants!$B$2*(110/250)*AVERAGE(0.8,1)*1.5)</f>
        <v>3.28259899271737</v>
      </c>
      <c r="X353" s="7">
        <v>0.460728911671936</v>
      </c>
      <c r="Y353" s="3">
        <f t="shared" si="80"/>
        <v>320.054535825285</v>
      </c>
      <c r="Z353" s="5">
        <v>1.1</v>
      </c>
      <c r="AA353" s="5">
        <v>1</v>
      </c>
      <c r="AB353" s="3">
        <f t="shared" si="81"/>
        <v>352.059989407814</v>
      </c>
      <c r="AC353" t="str">
        <f t="shared" si="82"/>
        <v>https://wiki.52poke.com/wiki/秃鹰娜</v>
      </c>
      <c r="AD353" s="2">
        <f t="shared" si="83"/>
        <v>2.76976537457618e-8</v>
      </c>
      <c r="AE353" t="str">
        <f>IF(ISNUMBER(SEARCH(AE$1,$D353)),"T","")</f>
        <v/>
      </c>
      <c r="AF353" t="str">
        <f>IF(ISNUMBER(SEARCH(AF$1,$D353)),"T","")</f>
        <v/>
      </c>
      <c r="AG353" t="str">
        <f>IF(ISNUMBER(SEARCH(AG$1,$D353)),"T","")</f>
        <v/>
      </c>
      <c r="AH353" t="str">
        <f>IF(ISNUMBER(SEARCH(AH$1,$D353)),"T","")</f>
        <v/>
      </c>
      <c r="AI353" t="str">
        <f>IF(ISNUMBER(SEARCH(AI$1,$D353)),"T","")</f>
        <v/>
      </c>
      <c r="AJ353" t="str">
        <f>IF(ISNUMBER(SEARCH(AJ$1,$D353)),"T","")</f>
        <v/>
      </c>
      <c r="AK353" t="str">
        <f>IF(ISNUMBER(SEARCH(AK$1,$D353)),"T","")</f>
        <v/>
      </c>
      <c r="AL353" t="str">
        <f>IF(ISNUMBER(SEARCH(AL$1,$D353)),"T","")</f>
        <v/>
      </c>
      <c r="AM353" t="str">
        <f>IF(ISNUMBER(SEARCH(AM$1,$D353)),"T","")</f>
        <v/>
      </c>
      <c r="AN353" t="str">
        <f>IF(ISNUMBER(SEARCH(AN$1,$D353)),"T","")</f>
        <v>T</v>
      </c>
      <c r="AO353" t="str">
        <f>IF(ISNUMBER(SEARCH(AO$1,$D353)),"T","")</f>
        <v/>
      </c>
      <c r="AP353" t="str">
        <f>IF(ISNUMBER(SEARCH(AP$1,$D353)),"T","")</f>
        <v/>
      </c>
      <c r="AQ353" t="str">
        <f>IF(ISNUMBER(SEARCH(AQ$1,$D353)),"T","")</f>
        <v/>
      </c>
      <c r="AR353" t="str">
        <f>IF(ISNUMBER(SEARCH(AR$1,$D353)),"T","")</f>
        <v/>
      </c>
      <c r="AS353" t="str">
        <f>IF(ISNUMBER(SEARCH(AS$1,$D353)),"T","")</f>
        <v/>
      </c>
      <c r="AT353" t="str">
        <f>IF(ISNUMBER(SEARCH(AT$1,$D353)),"T","")</f>
        <v>T</v>
      </c>
      <c r="AU353" t="str">
        <f>IF(ISNUMBER(SEARCH(AU$1,$D353)),"T","")</f>
        <v/>
      </c>
      <c r="AV353" t="str">
        <f>IF(ISNUMBER(SEARCH(AV$1,$D353)),"T","")</f>
        <v/>
      </c>
    </row>
    <row r="354" spans="1:48">
      <c r="A354">
        <v>978</v>
      </c>
      <c r="B354" t="s">
        <v>918</v>
      </c>
      <c r="C354" t="s">
        <v>919</v>
      </c>
      <c r="D354" t="s">
        <v>920</v>
      </c>
      <c r="E354">
        <v>9</v>
      </c>
      <c r="F354">
        <v>68</v>
      </c>
      <c r="G354">
        <v>50</v>
      </c>
      <c r="H354">
        <v>60</v>
      </c>
      <c r="I354">
        <v>120</v>
      </c>
      <c r="J354">
        <v>95</v>
      </c>
      <c r="K354">
        <v>82</v>
      </c>
      <c r="L354">
        <f t="shared" si="70"/>
        <v>120</v>
      </c>
      <c r="M354">
        <f t="shared" si="71"/>
        <v>60</v>
      </c>
      <c r="N354" s="3">
        <f t="shared" si="72"/>
        <v>143.5</v>
      </c>
      <c r="O354" s="3">
        <f t="shared" si="73"/>
        <v>140.5</v>
      </c>
      <c r="P354" s="3">
        <f t="shared" si="74"/>
        <v>80.5</v>
      </c>
      <c r="Q354" s="3">
        <f t="shared" si="75"/>
        <v>11551.75</v>
      </c>
      <c r="R354" s="3">
        <f t="shared" si="76"/>
        <v>11551.75</v>
      </c>
      <c r="S354" s="3">
        <f t="shared" si="77"/>
        <v>16574.25</v>
      </c>
      <c r="T354" s="3">
        <v>351.825290250546</v>
      </c>
      <c r="U354" s="3">
        <f t="shared" si="78"/>
        <v>351.825290250546</v>
      </c>
      <c r="V354" s="4">
        <f t="shared" si="79"/>
        <v>49431.4532802017</v>
      </c>
      <c r="W354" s="6">
        <f>Q354/(constants!$B$1*constants!$B$2*(110/250)*AVERAGE(0.8,1)*1.5)</f>
        <v>1.76986326479844</v>
      </c>
      <c r="X354" s="7">
        <v>0.506585410695284</v>
      </c>
      <c r="Y354" s="3">
        <f t="shared" si="80"/>
        <v>319.841038906869</v>
      </c>
      <c r="Z354" s="5">
        <v>1.1</v>
      </c>
      <c r="AA354" s="5">
        <v>1</v>
      </c>
      <c r="AB354" s="3">
        <f t="shared" si="81"/>
        <v>351.825142797556</v>
      </c>
      <c r="AC354" t="str">
        <f t="shared" si="82"/>
        <v>https://wiki.52poke.com/wiki/米立龙</v>
      </c>
      <c r="AD354" s="2">
        <f t="shared" si="83"/>
        <v>2.17423843959687e-8</v>
      </c>
      <c r="AE354" t="str">
        <f>IF(ISNUMBER(SEARCH(AE$1,$D354)),"T","")</f>
        <v/>
      </c>
      <c r="AF354" t="str">
        <f>IF(ISNUMBER(SEARCH(AF$1,$D354)),"T","")</f>
        <v/>
      </c>
      <c r="AG354" t="str">
        <f>IF(ISNUMBER(SEARCH(AG$1,$D354)),"T","")</f>
        <v>T</v>
      </c>
      <c r="AH354" t="str">
        <f>IF(ISNUMBER(SEARCH(AH$1,$D354)),"T","")</f>
        <v/>
      </c>
      <c r="AI354" t="str">
        <f>IF(ISNUMBER(SEARCH(AI$1,$D354)),"T","")</f>
        <v/>
      </c>
      <c r="AJ354" t="str">
        <f>IF(ISNUMBER(SEARCH(AJ$1,$D354)),"T","")</f>
        <v/>
      </c>
      <c r="AK354" t="str">
        <f>IF(ISNUMBER(SEARCH(AK$1,$D354)),"T","")</f>
        <v/>
      </c>
      <c r="AL354" t="str">
        <f>IF(ISNUMBER(SEARCH(AL$1,$D354)),"T","")</f>
        <v/>
      </c>
      <c r="AM354" t="str">
        <f>IF(ISNUMBER(SEARCH(AM$1,$D354)),"T","")</f>
        <v/>
      </c>
      <c r="AN354" t="str">
        <f>IF(ISNUMBER(SEARCH(AN$1,$D354)),"T","")</f>
        <v/>
      </c>
      <c r="AO354" t="str">
        <f>IF(ISNUMBER(SEARCH(AO$1,$D354)),"T","")</f>
        <v/>
      </c>
      <c r="AP354" t="str">
        <f>IF(ISNUMBER(SEARCH(AP$1,$D354)),"T","")</f>
        <v/>
      </c>
      <c r="AQ354" t="str">
        <f>IF(ISNUMBER(SEARCH(AQ$1,$D354)),"T","")</f>
        <v/>
      </c>
      <c r="AR354" t="str">
        <f>IF(ISNUMBER(SEARCH(AR$1,$D354)),"T","")</f>
        <v/>
      </c>
      <c r="AS354" t="str">
        <f>IF(ISNUMBER(SEARCH(AS$1,$D354)),"T","")</f>
        <v>T</v>
      </c>
      <c r="AT354" t="str">
        <f>IF(ISNUMBER(SEARCH(AT$1,$D354)),"T","")</f>
        <v/>
      </c>
      <c r="AU354" t="str">
        <f>IF(ISNUMBER(SEARCH(AU$1,$D354)),"T","")</f>
        <v/>
      </c>
      <c r="AV354" t="str">
        <f>IF(ISNUMBER(SEARCH(AV$1,$D354)),"T","")</f>
        <v/>
      </c>
    </row>
    <row r="355" spans="1:48">
      <c r="A355">
        <v>197</v>
      </c>
      <c r="B355" t="s">
        <v>921</v>
      </c>
      <c r="C355" t="s">
        <v>922</v>
      </c>
      <c r="D355" t="s">
        <v>166</v>
      </c>
      <c r="E355">
        <v>2</v>
      </c>
      <c r="F355">
        <v>95</v>
      </c>
      <c r="G355">
        <v>65</v>
      </c>
      <c r="H355">
        <v>110</v>
      </c>
      <c r="I355">
        <v>60</v>
      </c>
      <c r="J355">
        <v>130</v>
      </c>
      <c r="K355">
        <v>65</v>
      </c>
      <c r="L355">
        <f t="shared" si="70"/>
        <v>65</v>
      </c>
      <c r="M355">
        <f t="shared" si="71"/>
        <v>110</v>
      </c>
      <c r="N355" s="3">
        <f t="shared" si="72"/>
        <v>170.5</v>
      </c>
      <c r="O355" s="3">
        <f t="shared" si="73"/>
        <v>85.5</v>
      </c>
      <c r="P355" s="3">
        <f t="shared" si="74"/>
        <v>130.5</v>
      </c>
      <c r="Q355" s="3">
        <f t="shared" si="75"/>
        <v>22250.25</v>
      </c>
      <c r="R355" s="3">
        <f t="shared" si="76"/>
        <v>22250.25</v>
      </c>
      <c r="S355" s="3">
        <f t="shared" si="77"/>
        <v>25660.25</v>
      </c>
      <c r="T355" s="3">
        <v>350.862889706735</v>
      </c>
      <c r="U355" s="3">
        <f t="shared" si="78"/>
        <v>350.862889706735</v>
      </c>
      <c r="V355" s="4">
        <f t="shared" si="79"/>
        <v>29998.7770699258</v>
      </c>
      <c r="W355" s="6">
        <f>Q355/(constants!$B$1*constants!$B$2*(110/250)*AVERAGE(0.8,1)*1.5)</f>
        <v>3.40899864588323</v>
      </c>
      <c r="X355" s="7">
        <v>0.321599088005289</v>
      </c>
      <c r="Y355" s="3">
        <f t="shared" si="80"/>
        <v>318.966106247468</v>
      </c>
      <c r="Z355" s="5">
        <v>1.1</v>
      </c>
      <c r="AA355" s="5">
        <v>1</v>
      </c>
      <c r="AB355" s="3">
        <f t="shared" si="81"/>
        <v>350.862716872215</v>
      </c>
      <c r="AC355" t="str">
        <f t="shared" si="82"/>
        <v>https://wiki.52poke.com/wiki/月亮伊布</v>
      </c>
      <c r="AD355" s="2">
        <f t="shared" si="83"/>
        <v>2.98717712891424e-8</v>
      </c>
      <c r="AE355" t="str">
        <f>IF(ISNUMBER(SEARCH(AE$1,$D355)),"T","")</f>
        <v/>
      </c>
      <c r="AF355" t="str">
        <f>IF(ISNUMBER(SEARCH(AF$1,$D355)),"T","")</f>
        <v/>
      </c>
      <c r="AG355" t="str">
        <f>IF(ISNUMBER(SEARCH(AG$1,$D355)),"T","")</f>
        <v/>
      </c>
      <c r="AH355" t="str">
        <f>IF(ISNUMBER(SEARCH(AH$1,$D355)),"T","")</f>
        <v/>
      </c>
      <c r="AI355" t="str">
        <f>IF(ISNUMBER(SEARCH(AI$1,$D355)),"T","")</f>
        <v/>
      </c>
      <c r="AJ355" t="str">
        <f>IF(ISNUMBER(SEARCH(AJ$1,$D355)),"T","")</f>
        <v/>
      </c>
      <c r="AK355" t="str">
        <f>IF(ISNUMBER(SEARCH(AK$1,$D355)),"T","")</f>
        <v/>
      </c>
      <c r="AL355" t="str">
        <f>IF(ISNUMBER(SEARCH(AL$1,$D355)),"T","")</f>
        <v/>
      </c>
      <c r="AM355" t="str">
        <f>IF(ISNUMBER(SEARCH(AM$1,$D355)),"T","")</f>
        <v/>
      </c>
      <c r="AN355" t="str">
        <f>IF(ISNUMBER(SEARCH(AN$1,$D355)),"T","")</f>
        <v/>
      </c>
      <c r="AO355" t="str">
        <f>IF(ISNUMBER(SEARCH(AO$1,$D355)),"T","")</f>
        <v/>
      </c>
      <c r="AP355" t="str">
        <f>IF(ISNUMBER(SEARCH(AP$1,$D355)),"T","")</f>
        <v/>
      </c>
      <c r="AQ355" t="str">
        <f>IF(ISNUMBER(SEARCH(AQ$1,$D355)),"T","")</f>
        <v/>
      </c>
      <c r="AR355" t="str">
        <f>IF(ISNUMBER(SEARCH(AR$1,$D355)),"T","")</f>
        <v/>
      </c>
      <c r="AS355" t="str">
        <f>IF(ISNUMBER(SEARCH(AS$1,$D355)),"T","")</f>
        <v/>
      </c>
      <c r="AT355" t="str">
        <f>IF(ISNUMBER(SEARCH(AT$1,$D355)),"T","")</f>
        <v>T</v>
      </c>
      <c r="AU355" t="str">
        <f>IF(ISNUMBER(SEARCH(AU$1,$D355)),"T","")</f>
        <v/>
      </c>
      <c r="AV355" t="str">
        <f>IF(ISNUMBER(SEARCH(AV$1,$D355)),"T","")</f>
        <v/>
      </c>
    </row>
    <row r="356" spans="1:48">
      <c r="A356">
        <v>839</v>
      </c>
      <c r="B356" t="s">
        <v>923</v>
      </c>
      <c r="C356" t="s">
        <v>924</v>
      </c>
      <c r="D356" t="s">
        <v>925</v>
      </c>
      <c r="E356">
        <v>8</v>
      </c>
      <c r="F356">
        <v>110</v>
      </c>
      <c r="G356">
        <v>80</v>
      </c>
      <c r="H356">
        <v>120</v>
      </c>
      <c r="I356">
        <v>80</v>
      </c>
      <c r="J356">
        <v>90</v>
      </c>
      <c r="K356">
        <v>30</v>
      </c>
      <c r="L356">
        <f t="shared" si="70"/>
        <v>80</v>
      </c>
      <c r="M356">
        <f t="shared" si="71"/>
        <v>90</v>
      </c>
      <c r="N356" s="3">
        <f t="shared" si="72"/>
        <v>185.5</v>
      </c>
      <c r="O356" s="3">
        <f t="shared" si="73"/>
        <v>100.5</v>
      </c>
      <c r="P356" s="3">
        <f t="shared" si="74"/>
        <v>110.5</v>
      </c>
      <c r="Q356" s="3">
        <f t="shared" si="75"/>
        <v>20497.75</v>
      </c>
      <c r="R356" s="3">
        <f t="shared" si="76"/>
        <v>26062.75</v>
      </c>
      <c r="S356" s="3">
        <f t="shared" si="77"/>
        <v>20497.75</v>
      </c>
      <c r="T356" s="3">
        <v>350.371296987962</v>
      </c>
      <c r="U356" s="3">
        <f t="shared" si="78"/>
        <v>350.371296987962</v>
      </c>
      <c r="V356" s="4">
        <f t="shared" si="79"/>
        <v>35212.3153472902</v>
      </c>
      <c r="W356" s="6">
        <f>Q356/(constants!$B$1*constants!$B$2*(110/250)*AVERAGE(0.8,1)*1.5)</f>
        <v>3.14049514021878</v>
      </c>
      <c r="X356" s="7">
        <v>0.028850041444119</v>
      </c>
      <c r="Y356" s="3">
        <f t="shared" si="80"/>
        <v>318.519190757121</v>
      </c>
      <c r="Z356" s="5">
        <v>1.1</v>
      </c>
      <c r="AA356" s="5">
        <v>1</v>
      </c>
      <c r="AB356" s="3">
        <f t="shared" si="81"/>
        <v>350.371109832834</v>
      </c>
      <c r="AC356" t="str">
        <f t="shared" si="82"/>
        <v>https://wiki.52poke.com/wiki/巨炭山</v>
      </c>
      <c r="AD356" s="2">
        <f t="shared" si="83"/>
        <v>3.50270421081366e-8</v>
      </c>
      <c r="AE356" t="str">
        <f>IF(ISNUMBER(SEARCH(AE$1,$D356)),"T","")</f>
        <v/>
      </c>
      <c r="AF356" t="str">
        <f>IF(ISNUMBER(SEARCH(AF$1,$D356)),"T","")</f>
        <v>T</v>
      </c>
      <c r="AG356" t="str">
        <f>IF(ISNUMBER(SEARCH(AG$1,$D356)),"T","")</f>
        <v/>
      </c>
      <c r="AH356" t="str">
        <f>IF(ISNUMBER(SEARCH(AH$1,$D356)),"T","")</f>
        <v/>
      </c>
      <c r="AI356" t="str">
        <f>IF(ISNUMBER(SEARCH(AI$1,$D356)),"T","")</f>
        <v/>
      </c>
      <c r="AJ356" t="str">
        <f>IF(ISNUMBER(SEARCH(AJ$1,$D356)),"T","")</f>
        <v/>
      </c>
      <c r="AK356" t="str">
        <f>IF(ISNUMBER(SEARCH(AK$1,$D356)),"T","")</f>
        <v/>
      </c>
      <c r="AL356" t="str">
        <f>IF(ISNUMBER(SEARCH(AL$1,$D356)),"T","")</f>
        <v/>
      </c>
      <c r="AM356" t="str">
        <f>IF(ISNUMBER(SEARCH(AM$1,$D356)),"T","")</f>
        <v/>
      </c>
      <c r="AN356" t="str">
        <f>IF(ISNUMBER(SEARCH(AN$1,$D356)),"T","")</f>
        <v/>
      </c>
      <c r="AO356" t="str">
        <f>IF(ISNUMBER(SEARCH(AO$1,$D356)),"T","")</f>
        <v/>
      </c>
      <c r="AP356" t="str">
        <f>IF(ISNUMBER(SEARCH(AP$1,$D356)),"T","")</f>
        <v/>
      </c>
      <c r="AQ356" t="str">
        <f>IF(ISNUMBER(SEARCH(AQ$1,$D356)),"T","")</f>
        <v>T</v>
      </c>
      <c r="AR356" t="str">
        <f>IF(ISNUMBER(SEARCH(AR$1,$D356)),"T","")</f>
        <v/>
      </c>
      <c r="AS356" t="str">
        <f>IF(ISNUMBER(SEARCH(AS$1,$D356)),"T","")</f>
        <v/>
      </c>
      <c r="AT356" t="str">
        <f>IF(ISNUMBER(SEARCH(AT$1,$D356)),"T","")</f>
        <v/>
      </c>
      <c r="AU356" t="str">
        <f>IF(ISNUMBER(SEARCH(AU$1,$D356)),"T","")</f>
        <v/>
      </c>
      <c r="AV356" t="str">
        <f>IF(ISNUMBER(SEARCH(AV$1,$D356)),"T","")</f>
        <v/>
      </c>
    </row>
    <row r="357" spans="1:48">
      <c r="A357">
        <v>573</v>
      </c>
      <c r="B357" t="s">
        <v>926</v>
      </c>
      <c r="C357" t="s">
        <v>927</v>
      </c>
      <c r="D357" t="s">
        <v>64</v>
      </c>
      <c r="E357">
        <v>5</v>
      </c>
      <c r="F357">
        <v>75</v>
      </c>
      <c r="G357">
        <v>95</v>
      </c>
      <c r="H357">
        <v>60</v>
      </c>
      <c r="I357">
        <v>65</v>
      </c>
      <c r="J357">
        <v>60</v>
      </c>
      <c r="K357">
        <v>115</v>
      </c>
      <c r="L357">
        <f t="shared" si="70"/>
        <v>95</v>
      </c>
      <c r="M357">
        <f t="shared" si="71"/>
        <v>60</v>
      </c>
      <c r="N357" s="3">
        <f t="shared" si="72"/>
        <v>150.5</v>
      </c>
      <c r="O357" s="3">
        <f t="shared" si="73"/>
        <v>115.5</v>
      </c>
      <c r="P357" s="3">
        <f t="shared" si="74"/>
        <v>80.5</v>
      </c>
      <c r="Q357" s="3">
        <f t="shared" si="75"/>
        <v>12115.25</v>
      </c>
      <c r="R357" s="3">
        <f t="shared" si="76"/>
        <v>12115.25</v>
      </c>
      <c r="S357" s="3">
        <f t="shared" si="77"/>
        <v>12115.25</v>
      </c>
      <c r="T357" s="3">
        <v>349.26602045957</v>
      </c>
      <c r="U357" s="3">
        <f t="shared" si="78"/>
        <v>349.26602045957</v>
      </c>
      <c r="V357" s="4">
        <f t="shared" si="79"/>
        <v>40340.2253630803</v>
      </c>
      <c r="W357" s="6">
        <f>Q357/(constants!$B$1*constants!$B$2*(110/250)*AVERAGE(0.8,1)*1.5)</f>
        <v>1.85619805820325</v>
      </c>
      <c r="X357" s="7">
        <v>0.89284478580148</v>
      </c>
      <c r="Y357" s="3">
        <f t="shared" si="80"/>
        <v>317.514448482546</v>
      </c>
      <c r="Z357" s="5">
        <v>1.1</v>
      </c>
      <c r="AA357" s="5">
        <v>1</v>
      </c>
      <c r="AB357" s="3">
        <f t="shared" si="81"/>
        <v>349.2658933308</v>
      </c>
      <c r="AC357" t="str">
        <f t="shared" si="82"/>
        <v>https://wiki.52poke.com/wiki/奇诺栗鼠</v>
      </c>
      <c r="AD357" s="2">
        <f t="shared" si="83"/>
        <v>1.61617240397629e-8</v>
      </c>
      <c r="AE357" t="str">
        <f>IF(ISNUMBER(SEARCH(AE$1,$D357)),"T","")</f>
        <v>T</v>
      </c>
      <c r="AF357" t="str">
        <f>IF(ISNUMBER(SEARCH(AF$1,$D357)),"T","")</f>
        <v/>
      </c>
      <c r="AG357" t="str">
        <f>IF(ISNUMBER(SEARCH(AG$1,$D357)),"T","")</f>
        <v/>
      </c>
      <c r="AH357" t="str">
        <f>IF(ISNUMBER(SEARCH(AH$1,$D357)),"T","")</f>
        <v/>
      </c>
      <c r="AI357" t="str">
        <f>IF(ISNUMBER(SEARCH(AI$1,$D357)),"T","")</f>
        <v/>
      </c>
      <c r="AJ357" t="str">
        <f>IF(ISNUMBER(SEARCH(AJ$1,$D357)),"T","")</f>
        <v/>
      </c>
      <c r="AK357" t="str">
        <f>IF(ISNUMBER(SEARCH(AK$1,$D357)),"T","")</f>
        <v/>
      </c>
      <c r="AL357" t="str">
        <f>IF(ISNUMBER(SEARCH(AL$1,$D357)),"T","")</f>
        <v/>
      </c>
      <c r="AM357" t="str">
        <f>IF(ISNUMBER(SEARCH(AM$1,$D357)),"T","")</f>
        <v/>
      </c>
      <c r="AN357" t="str">
        <f>IF(ISNUMBER(SEARCH(AN$1,$D357)),"T","")</f>
        <v/>
      </c>
      <c r="AO357" t="str">
        <f>IF(ISNUMBER(SEARCH(AO$1,$D357)),"T","")</f>
        <v/>
      </c>
      <c r="AP357" t="str">
        <f>IF(ISNUMBER(SEARCH(AP$1,$D357)),"T","")</f>
        <v/>
      </c>
      <c r="AQ357" t="str">
        <f>IF(ISNUMBER(SEARCH(AQ$1,$D357)),"T","")</f>
        <v/>
      </c>
      <c r="AR357" t="str">
        <f>IF(ISNUMBER(SEARCH(AR$1,$D357)),"T","")</f>
        <v/>
      </c>
      <c r="AS357" t="str">
        <f>IF(ISNUMBER(SEARCH(AS$1,$D357)),"T","")</f>
        <v/>
      </c>
      <c r="AT357" t="str">
        <f>IF(ISNUMBER(SEARCH(AT$1,$D357)),"T","")</f>
        <v/>
      </c>
      <c r="AU357" t="str">
        <f>IF(ISNUMBER(SEARCH(AU$1,$D357)),"T","")</f>
        <v/>
      </c>
      <c r="AV357" t="str">
        <f>IF(ISNUMBER(SEARCH(AV$1,$D357)),"T","")</f>
        <v/>
      </c>
    </row>
    <row r="358" spans="1:48">
      <c r="A358">
        <v>898</v>
      </c>
      <c r="B358" t="s">
        <v>928</v>
      </c>
      <c r="C358" t="s">
        <v>929</v>
      </c>
      <c r="D358" t="s">
        <v>213</v>
      </c>
      <c r="E358">
        <v>8</v>
      </c>
      <c r="F358">
        <v>100</v>
      </c>
      <c r="G358">
        <v>80</v>
      </c>
      <c r="H358">
        <v>80</v>
      </c>
      <c r="I358">
        <v>80</v>
      </c>
      <c r="J358">
        <v>80</v>
      </c>
      <c r="K358">
        <v>80</v>
      </c>
      <c r="L358">
        <f t="shared" si="70"/>
        <v>80</v>
      </c>
      <c r="M358">
        <f t="shared" si="71"/>
        <v>80</v>
      </c>
      <c r="N358" s="3">
        <f t="shared" si="72"/>
        <v>175.5</v>
      </c>
      <c r="O358" s="3">
        <f t="shared" si="73"/>
        <v>100.5</v>
      </c>
      <c r="P358" s="3">
        <f t="shared" si="74"/>
        <v>100.5</v>
      </c>
      <c r="Q358" s="3">
        <f t="shared" si="75"/>
        <v>17637.75</v>
      </c>
      <c r="R358" s="3">
        <f t="shared" si="76"/>
        <v>17637.75</v>
      </c>
      <c r="S358" s="3">
        <f t="shared" si="77"/>
        <v>17637.75</v>
      </c>
      <c r="T358" s="3">
        <v>348.840316225055</v>
      </c>
      <c r="U358" s="3">
        <f t="shared" si="78"/>
        <v>348.840316225055</v>
      </c>
      <c r="V358" s="4">
        <f t="shared" si="79"/>
        <v>35058.451780618</v>
      </c>
      <c r="W358" s="6">
        <f>Q358/(constants!$B$1*constants!$B$2*(110/250)*AVERAGE(0.8,1)*1.5)</f>
        <v>2.70230967591047</v>
      </c>
      <c r="X358" s="7">
        <v>0.453186978844986</v>
      </c>
      <c r="Y358" s="3">
        <f t="shared" si="80"/>
        <v>317.127413802923</v>
      </c>
      <c r="Z358" s="5">
        <v>1.1</v>
      </c>
      <c r="AA358" s="5">
        <v>1</v>
      </c>
      <c r="AB358" s="3">
        <f t="shared" si="81"/>
        <v>348.840155183215</v>
      </c>
      <c r="AC358" t="str">
        <f t="shared" si="82"/>
        <v>https://wiki.52poke.com/wiki/蕾冠王</v>
      </c>
      <c r="AD358" s="2">
        <f t="shared" si="83"/>
        <v>2.59344740801812e-8</v>
      </c>
      <c r="AE358" t="str">
        <f>IF(ISNUMBER(SEARCH(AE$1,$D358)),"T","")</f>
        <v/>
      </c>
      <c r="AF358" t="str">
        <f>IF(ISNUMBER(SEARCH(AF$1,$D358)),"T","")</f>
        <v/>
      </c>
      <c r="AG358" t="str">
        <f>IF(ISNUMBER(SEARCH(AG$1,$D358)),"T","")</f>
        <v/>
      </c>
      <c r="AH358" t="str">
        <f>IF(ISNUMBER(SEARCH(AH$1,$D358)),"T","")</f>
        <v>T</v>
      </c>
      <c r="AI358" t="str">
        <f>IF(ISNUMBER(SEARCH(AI$1,$D358)),"T","")</f>
        <v/>
      </c>
      <c r="AJ358" t="str">
        <f>IF(ISNUMBER(SEARCH(AJ$1,$D358)),"T","")</f>
        <v/>
      </c>
      <c r="AK358" t="str">
        <f>IF(ISNUMBER(SEARCH(AK$1,$D358)),"T","")</f>
        <v/>
      </c>
      <c r="AL358" t="str">
        <f>IF(ISNUMBER(SEARCH(AL$1,$D358)),"T","")</f>
        <v/>
      </c>
      <c r="AM358" t="str">
        <f>IF(ISNUMBER(SEARCH(AM$1,$D358)),"T","")</f>
        <v/>
      </c>
      <c r="AN358" t="str">
        <f>IF(ISNUMBER(SEARCH(AN$1,$D358)),"T","")</f>
        <v/>
      </c>
      <c r="AO358" t="str">
        <f>IF(ISNUMBER(SEARCH(AO$1,$D358)),"T","")</f>
        <v>T</v>
      </c>
      <c r="AP358" t="str">
        <f>IF(ISNUMBER(SEARCH(AP$1,$D358)),"T","")</f>
        <v/>
      </c>
      <c r="AQ358" t="str">
        <f>IF(ISNUMBER(SEARCH(AQ$1,$D358)),"T","")</f>
        <v/>
      </c>
      <c r="AR358" t="str">
        <f>IF(ISNUMBER(SEARCH(AR$1,$D358)),"T","")</f>
        <v/>
      </c>
      <c r="AS358" t="str">
        <f>IF(ISNUMBER(SEARCH(AS$1,$D358)),"T","")</f>
        <v/>
      </c>
      <c r="AT358" t="str">
        <f>IF(ISNUMBER(SEARCH(AT$1,$D358)),"T","")</f>
        <v/>
      </c>
      <c r="AU358" t="str">
        <f>IF(ISNUMBER(SEARCH(AU$1,$D358)),"T","")</f>
        <v/>
      </c>
      <c r="AV358" t="str">
        <f>IF(ISNUMBER(SEARCH(AV$1,$D358)),"T","")</f>
        <v/>
      </c>
    </row>
    <row r="359" spans="1:48">
      <c r="A359">
        <v>241</v>
      </c>
      <c r="B359" t="s">
        <v>930</v>
      </c>
      <c r="C359" t="s">
        <v>931</v>
      </c>
      <c r="D359" t="s">
        <v>64</v>
      </c>
      <c r="E359">
        <v>2</v>
      </c>
      <c r="F359">
        <v>95</v>
      </c>
      <c r="G359">
        <v>80</v>
      </c>
      <c r="H359">
        <v>105</v>
      </c>
      <c r="I359">
        <v>40</v>
      </c>
      <c r="J359">
        <v>70</v>
      </c>
      <c r="K359">
        <v>100</v>
      </c>
      <c r="L359">
        <f t="shared" si="70"/>
        <v>80</v>
      </c>
      <c r="M359">
        <f t="shared" si="71"/>
        <v>70</v>
      </c>
      <c r="N359" s="3">
        <f t="shared" si="72"/>
        <v>170.5</v>
      </c>
      <c r="O359" s="3">
        <f t="shared" si="73"/>
        <v>100.5</v>
      </c>
      <c r="P359" s="3">
        <f t="shared" si="74"/>
        <v>90.5</v>
      </c>
      <c r="Q359" s="3">
        <f t="shared" si="75"/>
        <v>15430.25</v>
      </c>
      <c r="R359" s="3">
        <f t="shared" si="76"/>
        <v>21397.75</v>
      </c>
      <c r="S359" s="3">
        <f t="shared" si="77"/>
        <v>15430.25</v>
      </c>
      <c r="T359" s="3">
        <v>346.051947717042</v>
      </c>
      <c r="U359" s="3">
        <f t="shared" si="78"/>
        <v>346.051947717042</v>
      </c>
      <c r="V359" s="4">
        <f t="shared" si="79"/>
        <v>34778.2207455627</v>
      </c>
      <c r="W359" s="6">
        <f>Q359/(constants!$B$1*constants!$B$2*(110/250)*AVERAGE(0.8,1)*1.5)</f>
        <v>2.36409484637879</v>
      </c>
      <c r="X359" s="7">
        <v>0.766179299535515</v>
      </c>
      <c r="Y359" s="3">
        <f t="shared" si="80"/>
        <v>314.592551664388</v>
      </c>
      <c r="Z359" s="5">
        <v>1.1</v>
      </c>
      <c r="AA359" s="5">
        <v>1</v>
      </c>
      <c r="AB359" s="3">
        <f t="shared" si="81"/>
        <v>346.051806830826</v>
      </c>
      <c r="AC359" t="str">
        <f t="shared" si="82"/>
        <v>https://wiki.52poke.com/wiki/大奶罐</v>
      </c>
      <c r="AD359" s="2">
        <f t="shared" si="83"/>
        <v>1.98489257632453e-8</v>
      </c>
      <c r="AE359" t="str">
        <f>IF(ISNUMBER(SEARCH(AE$1,$D359)),"T","")</f>
        <v>T</v>
      </c>
      <c r="AF359" t="str">
        <f>IF(ISNUMBER(SEARCH(AF$1,$D359)),"T","")</f>
        <v/>
      </c>
      <c r="AG359" t="str">
        <f>IF(ISNUMBER(SEARCH(AG$1,$D359)),"T","")</f>
        <v/>
      </c>
      <c r="AH359" t="str">
        <f>IF(ISNUMBER(SEARCH(AH$1,$D359)),"T","")</f>
        <v/>
      </c>
      <c r="AI359" t="str">
        <f>IF(ISNUMBER(SEARCH(AI$1,$D359)),"T","")</f>
        <v/>
      </c>
      <c r="AJ359" t="str">
        <f>IF(ISNUMBER(SEARCH(AJ$1,$D359)),"T","")</f>
        <v/>
      </c>
      <c r="AK359" t="str">
        <f>IF(ISNUMBER(SEARCH(AK$1,$D359)),"T","")</f>
        <v/>
      </c>
      <c r="AL359" t="str">
        <f>IF(ISNUMBER(SEARCH(AL$1,$D359)),"T","")</f>
        <v/>
      </c>
      <c r="AM359" t="str">
        <f>IF(ISNUMBER(SEARCH(AM$1,$D359)),"T","")</f>
        <v/>
      </c>
      <c r="AN359" t="str">
        <f>IF(ISNUMBER(SEARCH(AN$1,$D359)),"T","")</f>
        <v/>
      </c>
      <c r="AO359" t="str">
        <f>IF(ISNUMBER(SEARCH(AO$1,$D359)),"T","")</f>
        <v/>
      </c>
      <c r="AP359" t="str">
        <f>IF(ISNUMBER(SEARCH(AP$1,$D359)),"T","")</f>
        <v/>
      </c>
      <c r="AQ359" t="str">
        <f>IF(ISNUMBER(SEARCH(AQ$1,$D359)),"T","")</f>
        <v/>
      </c>
      <c r="AR359" t="str">
        <f>IF(ISNUMBER(SEARCH(AR$1,$D359)),"T","")</f>
        <v/>
      </c>
      <c r="AS359" t="str">
        <f>IF(ISNUMBER(SEARCH(AS$1,$D359)),"T","")</f>
        <v/>
      </c>
      <c r="AT359" t="str">
        <f>IF(ISNUMBER(SEARCH(AT$1,$D359)),"T","")</f>
        <v/>
      </c>
      <c r="AU359" t="str">
        <f>IF(ISNUMBER(SEARCH(AU$1,$D359)),"T","")</f>
        <v/>
      </c>
      <c r="AV359" t="str">
        <f>IF(ISNUMBER(SEARCH(AV$1,$D359)),"T","")</f>
        <v/>
      </c>
    </row>
    <row r="360" spans="1:48">
      <c r="A360">
        <v>182</v>
      </c>
      <c r="B360" t="s">
        <v>932</v>
      </c>
      <c r="C360" t="s">
        <v>933</v>
      </c>
      <c r="D360" t="s">
        <v>227</v>
      </c>
      <c r="E360">
        <v>2</v>
      </c>
      <c r="F360">
        <v>75</v>
      </c>
      <c r="G360">
        <v>80</v>
      </c>
      <c r="H360">
        <v>95</v>
      </c>
      <c r="I360">
        <v>90</v>
      </c>
      <c r="J360">
        <v>100</v>
      </c>
      <c r="K360">
        <v>50</v>
      </c>
      <c r="L360">
        <f t="shared" si="70"/>
        <v>90</v>
      </c>
      <c r="M360">
        <f t="shared" si="71"/>
        <v>95</v>
      </c>
      <c r="N360" s="3">
        <f t="shared" si="72"/>
        <v>150.5</v>
      </c>
      <c r="O360" s="3">
        <f t="shared" si="73"/>
        <v>110.5</v>
      </c>
      <c r="P360" s="3">
        <f t="shared" si="74"/>
        <v>115.5</v>
      </c>
      <c r="Q360" s="3">
        <f t="shared" si="75"/>
        <v>17382.75</v>
      </c>
      <c r="R360" s="3">
        <f t="shared" si="76"/>
        <v>17382.75</v>
      </c>
      <c r="S360" s="3">
        <f t="shared" si="77"/>
        <v>18135.25</v>
      </c>
      <c r="T360" s="3">
        <v>345.616729315361</v>
      </c>
      <c r="U360" s="3">
        <f t="shared" si="78"/>
        <v>345.616729315361</v>
      </c>
      <c r="V360" s="4">
        <f t="shared" si="79"/>
        <v>38190.6485893474</v>
      </c>
      <c r="W360" s="6">
        <f>Q360/(constants!$B$1*constants!$B$2*(110/250)*AVERAGE(0.8,1)*1.5)</f>
        <v>2.66324069220466</v>
      </c>
      <c r="X360" s="7">
        <v>0.180169878008511</v>
      </c>
      <c r="Y360" s="3">
        <f t="shared" si="80"/>
        <v>314.196868008555</v>
      </c>
      <c r="Z360" s="5">
        <v>1.1</v>
      </c>
      <c r="AA360" s="5">
        <v>1</v>
      </c>
      <c r="AB360" s="3">
        <f t="shared" si="81"/>
        <v>345.616554809411</v>
      </c>
      <c r="AC360" t="str">
        <f t="shared" si="82"/>
        <v>https://wiki.52poke.com/wiki/美丽花</v>
      </c>
      <c r="AD360" s="2">
        <f t="shared" si="83"/>
        <v>3.04523267390051e-8</v>
      </c>
      <c r="AE360" t="str">
        <f>IF(ISNUMBER(SEARCH(AE$1,$D360)),"T","")</f>
        <v/>
      </c>
      <c r="AF360" t="str">
        <f>IF(ISNUMBER(SEARCH(AF$1,$D360)),"T","")</f>
        <v/>
      </c>
      <c r="AG360" t="str">
        <f>IF(ISNUMBER(SEARCH(AG$1,$D360)),"T","")</f>
        <v/>
      </c>
      <c r="AH360" t="str">
        <f>IF(ISNUMBER(SEARCH(AH$1,$D360)),"T","")</f>
        <v>T</v>
      </c>
      <c r="AI360" t="str">
        <f>IF(ISNUMBER(SEARCH(AI$1,$D360)),"T","")</f>
        <v/>
      </c>
      <c r="AJ360" t="str">
        <f>IF(ISNUMBER(SEARCH(AJ$1,$D360)),"T","")</f>
        <v/>
      </c>
      <c r="AK360" t="str">
        <f>IF(ISNUMBER(SEARCH(AK$1,$D360)),"T","")</f>
        <v/>
      </c>
      <c r="AL360" t="str">
        <f>IF(ISNUMBER(SEARCH(AL$1,$D360)),"T","")</f>
        <v/>
      </c>
      <c r="AM360" t="str">
        <f>IF(ISNUMBER(SEARCH(AM$1,$D360)),"T","")</f>
        <v/>
      </c>
      <c r="AN360" t="str">
        <f>IF(ISNUMBER(SEARCH(AN$1,$D360)),"T","")</f>
        <v/>
      </c>
      <c r="AO360" t="str">
        <f>IF(ISNUMBER(SEARCH(AO$1,$D360)),"T","")</f>
        <v/>
      </c>
      <c r="AP360" t="str">
        <f>IF(ISNUMBER(SEARCH(AP$1,$D360)),"T","")</f>
        <v/>
      </c>
      <c r="AQ360" t="str">
        <f>IF(ISNUMBER(SEARCH(AQ$1,$D360)),"T","")</f>
        <v/>
      </c>
      <c r="AR360" t="str">
        <f>IF(ISNUMBER(SEARCH(AR$1,$D360)),"T","")</f>
        <v/>
      </c>
      <c r="AS360" t="str">
        <f>IF(ISNUMBER(SEARCH(AS$1,$D360)),"T","")</f>
        <v/>
      </c>
      <c r="AT360" t="str">
        <f>IF(ISNUMBER(SEARCH(AT$1,$D360)),"T","")</f>
        <v/>
      </c>
      <c r="AU360" t="str">
        <f>IF(ISNUMBER(SEARCH(AU$1,$D360)),"T","")</f>
        <v/>
      </c>
      <c r="AV360" t="str">
        <f>IF(ISNUMBER(SEARCH(AV$1,$D360)),"T","")</f>
        <v/>
      </c>
    </row>
    <row r="361" spans="1:48">
      <c r="A361">
        <v>36</v>
      </c>
      <c r="B361" t="s">
        <v>934</v>
      </c>
      <c r="C361" t="s">
        <v>935</v>
      </c>
      <c r="D361" t="s">
        <v>67</v>
      </c>
      <c r="E361">
        <v>1</v>
      </c>
      <c r="F361">
        <v>95</v>
      </c>
      <c r="G361">
        <v>70</v>
      </c>
      <c r="H361">
        <v>73</v>
      </c>
      <c r="I361">
        <v>95</v>
      </c>
      <c r="J361">
        <v>90</v>
      </c>
      <c r="K361">
        <v>60</v>
      </c>
      <c r="L361">
        <f t="shared" si="70"/>
        <v>95</v>
      </c>
      <c r="M361">
        <f t="shared" si="71"/>
        <v>73</v>
      </c>
      <c r="N361" s="3">
        <f t="shared" si="72"/>
        <v>170.5</v>
      </c>
      <c r="O361" s="3">
        <f t="shared" si="73"/>
        <v>115.5</v>
      </c>
      <c r="P361" s="3">
        <f t="shared" si="74"/>
        <v>93.5</v>
      </c>
      <c r="Q361" s="3">
        <f t="shared" si="75"/>
        <v>15941.75</v>
      </c>
      <c r="R361" s="3">
        <f t="shared" si="76"/>
        <v>15941.75</v>
      </c>
      <c r="S361" s="3">
        <f t="shared" si="77"/>
        <v>18840.25</v>
      </c>
      <c r="T361" s="3">
        <v>345.608313828593</v>
      </c>
      <c r="U361" s="3">
        <f t="shared" si="78"/>
        <v>345.608313828593</v>
      </c>
      <c r="V361" s="4">
        <f t="shared" si="79"/>
        <v>39917.7602472025</v>
      </c>
      <c r="W361" s="6">
        <f>Q361/(constants!$B$1*constants!$B$2*(110/250)*AVERAGE(0.8,1)*1.5)</f>
        <v>2.44246263134162</v>
      </c>
      <c r="X361" s="7">
        <v>0.277790391462536</v>
      </c>
      <c r="Y361" s="3">
        <f t="shared" si="80"/>
        <v>314.18922413388</v>
      </c>
      <c r="Z361" s="5">
        <v>1.1</v>
      </c>
      <c r="AA361" s="5">
        <v>1</v>
      </c>
      <c r="AB361" s="3">
        <f t="shared" si="81"/>
        <v>345.608146547268</v>
      </c>
      <c r="AC361" t="str">
        <f t="shared" si="82"/>
        <v>https://wiki.52poke.com/wiki/皮可西</v>
      </c>
      <c r="AD361" s="2">
        <f t="shared" si="83"/>
        <v>2.79830415766748e-8</v>
      </c>
      <c r="AE361" t="str">
        <f>IF(ISNUMBER(SEARCH(AE$1,$D361)),"T","")</f>
        <v/>
      </c>
      <c r="AF361" t="str">
        <f>IF(ISNUMBER(SEARCH(AF$1,$D361)),"T","")</f>
        <v/>
      </c>
      <c r="AG361" t="str">
        <f>IF(ISNUMBER(SEARCH(AG$1,$D361)),"T","")</f>
        <v/>
      </c>
      <c r="AH361" t="str">
        <f>IF(ISNUMBER(SEARCH(AH$1,$D361)),"T","")</f>
        <v/>
      </c>
      <c r="AI361" t="str">
        <f>IF(ISNUMBER(SEARCH(AI$1,$D361)),"T","")</f>
        <v/>
      </c>
      <c r="AJ361" t="str">
        <f>IF(ISNUMBER(SEARCH(AJ$1,$D361)),"T","")</f>
        <v/>
      </c>
      <c r="AK361" t="str">
        <f>IF(ISNUMBER(SEARCH(AK$1,$D361)),"T","")</f>
        <v/>
      </c>
      <c r="AL361" t="str">
        <f>IF(ISNUMBER(SEARCH(AL$1,$D361)),"T","")</f>
        <v/>
      </c>
      <c r="AM361" t="str">
        <f>IF(ISNUMBER(SEARCH(AM$1,$D361)),"T","")</f>
        <v/>
      </c>
      <c r="AN361" t="str">
        <f>IF(ISNUMBER(SEARCH(AN$1,$D361)),"T","")</f>
        <v/>
      </c>
      <c r="AO361" t="str">
        <f>IF(ISNUMBER(SEARCH(AO$1,$D361)),"T","")</f>
        <v/>
      </c>
      <c r="AP361" t="str">
        <f>IF(ISNUMBER(SEARCH(AP$1,$D361)),"T","")</f>
        <v/>
      </c>
      <c r="AQ361" t="str">
        <f>IF(ISNUMBER(SEARCH(AQ$1,$D361)),"T","")</f>
        <v/>
      </c>
      <c r="AR361" t="str">
        <f>IF(ISNUMBER(SEARCH(AR$1,$D361)),"T","")</f>
        <v/>
      </c>
      <c r="AS361" t="str">
        <f>IF(ISNUMBER(SEARCH(AS$1,$D361)),"T","")</f>
        <v/>
      </c>
      <c r="AT361" t="str">
        <f>IF(ISNUMBER(SEARCH(AT$1,$D361)),"T","")</f>
        <v/>
      </c>
      <c r="AU361" t="str">
        <f>IF(ISNUMBER(SEARCH(AU$1,$D361)),"T","")</f>
        <v/>
      </c>
      <c r="AV361" t="str">
        <f>IF(ISNUMBER(SEARCH(AV$1,$D361)),"T","")</f>
        <v>T</v>
      </c>
    </row>
    <row r="362" spans="1:48">
      <c r="A362">
        <v>435</v>
      </c>
      <c r="B362" t="s">
        <v>936</v>
      </c>
      <c r="C362" t="s">
        <v>937</v>
      </c>
      <c r="D362" t="s">
        <v>722</v>
      </c>
      <c r="E362">
        <v>4</v>
      </c>
      <c r="F362">
        <v>103</v>
      </c>
      <c r="G362">
        <v>93</v>
      </c>
      <c r="H362">
        <v>67</v>
      </c>
      <c r="I362">
        <v>71</v>
      </c>
      <c r="J362">
        <v>61</v>
      </c>
      <c r="K362">
        <v>84</v>
      </c>
      <c r="L362">
        <f t="shared" si="70"/>
        <v>93</v>
      </c>
      <c r="M362">
        <f t="shared" si="71"/>
        <v>61</v>
      </c>
      <c r="N362" s="3">
        <f t="shared" si="72"/>
        <v>178.5</v>
      </c>
      <c r="O362" s="3">
        <f t="shared" si="73"/>
        <v>113.5</v>
      </c>
      <c r="P362" s="3">
        <f t="shared" si="74"/>
        <v>81.5</v>
      </c>
      <c r="Q362" s="3">
        <f t="shared" si="75"/>
        <v>14547.75</v>
      </c>
      <c r="R362" s="3">
        <f t="shared" si="76"/>
        <v>15618.75</v>
      </c>
      <c r="S362" s="3">
        <f t="shared" si="77"/>
        <v>14547.75</v>
      </c>
      <c r="T362" s="3">
        <v>343.153143976888</v>
      </c>
      <c r="U362" s="3">
        <f t="shared" si="78"/>
        <v>343.153143976888</v>
      </c>
      <c r="V362" s="4">
        <f t="shared" si="79"/>
        <v>38947.8818413768</v>
      </c>
      <c r="W362" s="6">
        <f>Q362/(constants!$B$1*constants!$B$2*(110/250)*AVERAGE(0.8,1)*1.5)</f>
        <v>2.22888552041652</v>
      </c>
      <c r="X362" s="7">
        <v>0.51963665792995</v>
      </c>
      <c r="Y362" s="3">
        <f t="shared" si="80"/>
        <v>311.957267242325</v>
      </c>
      <c r="Z362" s="5">
        <v>1.1</v>
      </c>
      <c r="AA362" s="5">
        <v>1</v>
      </c>
      <c r="AB362" s="3">
        <f t="shared" si="81"/>
        <v>343.152993966557</v>
      </c>
      <c r="AC362" t="str">
        <f t="shared" si="82"/>
        <v>https://wiki.52poke.com/wiki/坦克臭鼬</v>
      </c>
      <c r="AD362" s="2">
        <f t="shared" si="83"/>
        <v>2.25030993975813e-8</v>
      </c>
      <c r="AE362" t="str">
        <f>IF(ISNUMBER(SEARCH(AE$1,$D362)),"T","")</f>
        <v/>
      </c>
      <c r="AF362" t="str">
        <f>IF(ISNUMBER(SEARCH(AF$1,$D362)),"T","")</f>
        <v/>
      </c>
      <c r="AG362" t="str">
        <f>IF(ISNUMBER(SEARCH(AG$1,$D362)),"T","")</f>
        <v/>
      </c>
      <c r="AH362" t="str">
        <f>IF(ISNUMBER(SEARCH(AH$1,$D362)),"T","")</f>
        <v/>
      </c>
      <c r="AI362" t="str">
        <f>IF(ISNUMBER(SEARCH(AI$1,$D362)),"T","")</f>
        <v/>
      </c>
      <c r="AJ362" t="str">
        <f>IF(ISNUMBER(SEARCH(AJ$1,$D362)),"T","")</f>
        <v/>
      </c>
      <c r="AK362" t="str">
        <f>IF(ISNUMBER(SEARCH(AK$1,$D362)),"T","")</f>
        <v/>
      </c>
      <c r="AL362" t="str">
        <f>IF(ISNUMBER(SEARCH(AL$1,$D362)),"T","")</f>
        <v>T</v>
      </c>
      <c r="AM362" t="str">
        <f>IF(ISNUMBER(SEARCH(AM$1,$D362)),"T","")</f>
        <v/>
      </c>
      <c r="AN362" t="str">
        <f>IF(ISNUMBER(SEARCH(AN$1,$D362)),"T","")</f>
        <v/>
      </c>
      <c r="AO362" t="str">
        <f>IF(ISNUMBER(SEARCH(AO$1,$D362)),"T","")</f>
        <v/>
      </c>
      <c r="AP362" t="str">
        <f>IF(ISNUMBER(SEARCH(AP$1,$D362)),"T","")</f>
        <v/>
      </c>
      <c r="AQ362" t="str">
        <f>IF(ISNUMBER(SEARCH(AQ$1,$D362)),"T","")</f>
        <v/>
      </c>
      <c r="AR362" t="str">
        <f>IF(ISNUMBER(SEARCH(AR$1,$D362)),"T","")</f>
        <v/>
      </c>
      <c r="AS362" t="str">
        <f>IF(ISNUMBER(SEARCH(AS$1,$D362)),"T","")</f>
        <v/>
      </c>
      <c r="AT362" t="str">
        <f>IF(ISNUMBER(SEARCH(AT$1,$D362)),"T","")</f>
        <v>T</v>
      </c>
      <c r="AU362" t="str">
        <f>IF(ISNUMBER(SEARCH(AU$1,$D362)),"T","")</f>
        <v/>
      </c>
      <c r="AV362" t="str">
        <f>IF(ISNUMBER(SEARCH(AV$1,$D362)),"T","")</f>
        <v/>
      </c>
    </row>
    <row r="363" spans="1:48">
      <c r="A363">
        <v>429</v>
      </c>
      <c r="B363" t="s">
        <v>938</v>
      </c>
      <c r="C363" t="s">
        <v>939</v>
      </c>
      <c r="D363" t="s">
        <v>180</v>
      </c>
      <c r="E363">
        <v>4</v>
      </c>
      <c r="F363">
        <v>60</v>
      </c>
      <c r="G363">
        <v>60</v>
      </c>
      <c r="H363">
        <v>60</v>
      </c>
      <c r="I363">
        <v>105</v>
      </c>
      <c r="J363">
        <v>105</v>
      </c>
      <c r="K363">
        <v>105</v>
      </c>
      <c r="L363">
        <f t="shared" si="70"/>
        <v>105</v>
      </c>
      <c r="M363">
        <f t="shared" si="71"/>
        <v>60</v>
      </c>
      <c r="N363" s="3">
        <f t="shared" si="72"/>
        <v>135.5</v>
      </c>
      <c r="O363" s="3">
        <f t="shared" si="73"/>
        <v>125.5</v>
      </c>
      <c r="P363" s="3">
        <f t="shared" si="74"/>
        <v>80.5</v>
      </c>
      <c r="Q363" s="3">
        <f t="shared" si="75"/>
        <v>10907.75</v>
      </c>
      <c r="R363" s="3">
        <f t="shared" si="76"/>
        <v>10907.75</v>
      </c>
      <c r="S363" s="3">
        <f t="shared" si="77"/>
        <v>17005.25</v>
      </c>
      <c r="T363" s="3">
        <v>342.985852805298</v>
      </c>
      <c r="U363" s="3">
        <f t="shared" si="78"/>
        <v>342.985852805298</v>
      </c>
      <c r="V363" s="4">
        <f t="shared" si="79"/>
        <v>43044.7245270649</v>
      </c>
      <c r="W363" s="6">
        <f>Q363/(constants!$B$1*constants!$B$2*(110/250)*AVERAGE(0.8,1)*1.5)</f>
        <v>1.67119492947867</v>
      </c>
      <c r="X363" s="7">
        <v>0.813308717296953</v>
      </c>
      <c r="Y363" s="3">
        <f t="shared" si="80"/>
        <v>311.805207670341</v>
      </c>
      <c r="Z363" s="5">
        <v>1.1</v>
      </c>
      <c r="AA363" s="5">
        <v>1</v>
      </c>
      <c r="AB363" s="3">
        <f t="shared" si="81"/>
        <v>342.985728437375</v>
      </c>
      <c r="AC363" t="str">
        <f t="shared" si="82"/>
        <v>https://wiki.52poke.com/wiki/梦妖魔</v>
      </c>
      <c r="AD363" s="2">
        <f t="shared" si="83"/>
        <v>1.54673803508855e-8</v>
      </c>
      <c r="AE363" t="str">
        <f>IF(ISNUMBER(SEARCH(AE$1,$D363)),"T","")</f>
        <v/>
      </c>
      <c r="AF363" t="str">
        <f>IF(ISNUMBER(SEARCH(AF$1,$D363)),"T","")</f>
        <v/>
      </c>
      <c r="AG363" t="str">
        <f>IF(ISNUMBER(SEARCH(AG$1,$D363)),"T","")</f>
        <v/>
      </c>
      <c r="AH363" t="str">
        <f>IF(ISNUMBER(SEARCH(AH$1,$D363)),"T","")</f>
        <v/>
      </c>
      <c r="AI363" t="str">
        <f>IF(ISNUMBER(SEARCH(AI$1,$D363)),"T","")</f>
        <v/>
      </c>
      <c r="AJ363" t="str">
        <f>IF(ISNUMBER(SEARCH(AJ$1,$D363)),"T","")</f>
        <v/>
      </c>
      <c r="AK363" t="str">
        <f>IF(ISNUMBER(SEARCH(AK$1,$D363)),"T","")</f>
        <v/>
      </c>
      <c r="AL363" t="str">
        <f>IF(ISNUMBER(SEARCH(AL$1,$D363)),"T","")</f>
        <v/>
      </c>
      <c r="AM363" t="str">
        <f>IF(ISNUMBER(SEARCH(AM$1,$D363)),"T","")</f>
        <v/>
      </c>
      <c r="AN363" t="str">
        <f>IF(ISNUMBER(SEARCH(AN$1,$D363)),"T","")</f>
        <v/>
      </c>
      <c r="AO363" t="str">
        <f>IF(ISNUMBER(SEARCH(AO$1,$D363)),"T","")</f>
        <v/>
      </c>
      <c r="AP363" t="str">
        <f>IF(ISNUMBER(SEARCH(AP$1,$D363)),"T","")</f>
        <v/>
      </c>
      <c r="AQ363" t="str">
        <f>IF(ISNUMBER(SEARCH(AQ$1,$D363)),"T","")</f>
        <v/>
      </c>
      <c r="AR363" t="str">
        <f>IF(ISNUMBER(SEARCH(AR$1,$D363)),"T","")</f>
        <v>T</v>
      </c>
      <c r="AS363" t="str">
        <f>IF(ISNUMBER(SEARCH(AS$1,$D363)),"T","")</f>
        <v/>
      </c>
      <c r="AT363" t="str">
        <f>IF(ISNUMBER(SEARCH(AT$1,$D363)),"T","")</f>
        <v/>
      </c>
      <c r="AU363" t="str">
        <f>IF(ISNUMBER(SEARCH(AU$1,$D363)),"T","")</f>
        <v/>
      </c>
      <c r="AV363" t="str">
        <f>IF(ISNUMBER(SEARCH(AV$1,$D363)),"T","")</f>
        <v/>
      </c>
    </row>
    <row r="364" spans="1:48">
      <c r="A364">
        <v>232</v>
      </c>
      <c r="B364" t="s">
        <v>940</v>
      </c>
      <c r="C364" t="s">
        <v>941</v>
      </c>
      <c r="D364" t="s">
        <v>108</v>
      </c>
      <c r="E364">
        <v>2</v>
      </c>
      <c r="F364">
        <v>90</v>
      </c>
      <c r="G364">
        <v>120</v>
      </c>
      <c r="H364">
        <v>120</v>
      </c>
      <c r="I364">
        <v>60</v>
      </c>
      <c r="J364">
        <v>60</v>
      </c>
      <c r="K364">
        <v>50</v>
      </c>
      <c r="L364">
        <f t="shared" si="70"/>
        <v>120</v>
      </c>
      <c r="M364">
        <f t="shared" si="71"/>
        <v>60</v>
      </c>
      <c r="N364" s="3">
        <f t="shared" si="72"/>
        <v>165.5</v>
      </c>
      <c r="O364" s="3">
        <f t="shared" si="73"/>
        <v>140.5</v>
      </c>
      <c r="P364" s="3">
        <f t="shared" si="74"/>
        <v>80.5</v>
      </c>
      <c r="Q364" s="3">
        <f t="shared" si="75"/>
        <v>13322.75</v>
      </c>
      <c r="R364" s="3">
        <f t="shared" si="76"/>
        <v>23252.75</v>
      </c>
      <c r="S364" s="3">
        <f t="shared" si="77"/>
        <v>13322.75</v>
      </c>
      <c r="T364" s="3">
        <v>342.745326394149</v>
      </c>
      <c r="U364" s="3">
        <f t="shared" si="78"/>
        <v>342.745326394149</v>
      </c>
      <c r="V364" s="4">
        <f t="shared" si="79"/>
        <v>48155.7183583779</v>
      </c>
      <c r="W364" s="6">
        <f>Q364/(constants!$B$1*constants!$B$2*(110/250)*AVERAGE(0.8,1)*1.5)</f>
        <v>2.04120118692782</v>
      </c>
      <c r="X364" s="7">
        <v>0.176496362959754</v>
      </c>
      <c r="Y364" s="3">
        <f t="shared" si="80"/>
        <v>311.586505759204</v>
      </c>
      <c r="Z364" s="5">
        <v>1.1</v>
      </c>
      <c r="AA364" s="5">
        <v>1</v>
      </c>
      <c r="AB364" s="3">
        <f t="shared" si="81"/>
        <v>342.745156335125</v>
      </c>
      <c r="AC364" t="str">
        <f t="shared" si="82"/>
        <v>https://wiki.52poke.com/wiki/顿甲</v>
      </c>
      <c r="AD364" s="2">
        <f t="shared" si="83"/>
        <v>2.892007168753e-8</v>
      </c>
      <c r="AE364" t="str">
        <f>IF(ISNUMBER(SEARCH(AE$1,$D364)),"T","")</f>
        <v/>
      </c>
      <c r="AF364" t="str">
        <f>IF(ISNUMBER(SEARCH(AF$1,$D364)),"T","")</f>
        <v/>
      </c>
      <c r="AG364" t="str">
        <f>IF(ISNUMBER(SEARCH(AG$1,$D364)),"T","")</f>
        <v/>
      </c>
      <c r="AH364" t="str">
        <f>IF(ISNUMBER(SEARCH(AH$1,$D364)),"T","")</f>
        <v/>
      </c>
      <c r="AI364" t="str">
        <f>IF(ISNUMBER(SEARCH(AI$1,$D364)),"T","")</f>
        <v/>
      </c>
      <c r="AJ364" t="str">
        <f>IF(ISNUMBER(SEARCH(AJ$1,$D364)),"T","")</f>
        <v/>
      </c>
      <c r="AK364" t="str">
        <f>IF(ISNUMBER(SEARCH(AK$1,$D364)),"T","")</f>
        <v/>
      </c>
      <c r="AL364" t="str">
        <f>IF(ISNUMBER(SEARCH(AL$1,$D364)),"T","")</f>
        <v/>
      </c>
      <c r="AM364" t="str">
        <f>IF(ISNUMBER(SEARCH(AM$1,$D364)),"T","")</f>
        <v>T</v>
      </c>
      <c r="AN364" t="str">
        <f>IF(ISNUMBER(SEARCH(AN$1,$D364)),"T","")</f>
        <v/>
      </c>
      <c r="AO364" t="str">
        <f>IF(ISNUMBER(SEARCH(AO$1,$D364)),"T","")</f>
        <v/>
      </c>
      <c r="AP364" t="str">
        <f>IF(ISNUMBER(SEARCH(AP$1,$D364)),"T","")</f>
        <v/>
      </c>
      <c r="AQ364" t="str">
        <f>IF(ISNUMBER(SEARCH(AQ$1,$D364)),"T","")</f>
        <v/>
      </c>
      <c r="AR364" t="str">
        <f>IF(ISNUMBER(SEARCH(AR$1,$D364)),"T","")</f>
        <v/>
      </c>
      <c r="AS364" t="str">
        <f>IF(ISNUMBER(SEARCH(AS$1,$D364)),"T","")</f>
        <v/>
      </c>
      <c r="AT364" t="str">
        <f>IF(ISNUMBER(SEARCH(AT$1,$D364)),"T","")</f>
        <v/>
      </c>
      <c r="AU364" t="str">
        <f>IF(ISNUMBER(SEARCH(AU$1,$D364)),"T","")</f>
        <v/>
      </c>
      <c r="AV364" t="str">
        <f>IF(ISNUMBER(SEARCH(AV$1,$D364)),"T","")</f>
        <v/>
      </c>
    </row>
    <row r="365" spans="1:48">
      <c r="A365">
        <v>678</v>
      </c>
      <c r="B365" t="s">
        <v>942</v>
      </c>
      <c r="C365" t="s">
        <v>943</v>
      </c>
      <c r="D365" t="s">
        <v>61</v>
      </c>
      <c r="E365">
        <v>6</v>
      </c>
      <c r="F365">
        <v>74</v>
      </c>
      <c r="G365">
        <v>48</v>
      </c>
      <c r="H365">
        <v>76</v>
      </c>
      <c r="I365">
        <v>83</v>
      </c>
      <c r="J365">
        <v>81</v>
      </c>
      <c r="K365">
        <v>104</v>
      </c>
      <c r="L365">
        <f t="shared" si="70"/>
        <v>83</v>
      </c>
      <c r="M365">
        <f t="shared" si="71"/>
        <v>76</v>
      </c>
      <c r="N365" s="3">
        <f t="shared" si="72"/>
        <v>149.5</v>
      </c>
      <c r="O365" s="3">
        <f t="shared" si="73"/>
        <v>103.5</v>
      </c>
      <c r="P365" s="3">
        <f t="shared" si="74"/>
        <v>96.5</v>
      </c>
      <c r="Q365" s="3">
        <f t="shared" si="75"/>
        <v>14426.75</v>
      </c>
      <c r="R365" s="3">
        <f t="shared" si="76"/>
        <v>14426.75</v>
      </c>
      <c r="S365" s="3">
        <f t="shared" si="77"/>
        <v>15174.25</v>
      </c>
      <c r="T365" s="3">
        <v>342.734841961941</v>
      </c>
      <c r="U365" s="3">
        <f t="shared" si="78"/>
        <v>342.734841961941</v>
      </c>
      <c r="V365" s="4">
        <f t="shared" si="79"/>
        <v>35473.0561430609</v>
      </c>
      <c r="W365" s="6">
        <f>Q365/(constants!$B$1*constants!$B$2*(110/250)*AVERAGE(0.8,1)*1.5)</f>
        <v>2.21034690461886</v>
      </c>
      <c r="X365" s="7">
        <v>0.800058947872579</v>
      </c>
      <c r="Y365" s="3">
        <f t="shared" si="80"/>
        <v>311.577005732864</v>
      </c>
      <c r="Z365" s="5">
        <v>1.1</v>
      </c>
      <c r="AA365" s="5">
        <v>1</v>
      </c>
      <c r="AB365" s="3">
        <f t="shared" si="81"/>
        <v>342.734706306151</v>
      </c>
      <c r="AC365" t="str">
        <f t="shared" si="82"/>
        <v>https://wiki.52poke.com/wiki/超能妙喵</v>
      </c>
      <c r="AD365" s="2">
        <f t="shared" si="83"/>
        <v>1.84024934733808e-8</v>
      </c>
      <c r="AE365" t="str">
        <f>IF(ISNUMBER(SEARCH(AE$1,$D365)),"T","")</f>
        <v/>
      </c>
      <c r="AF365" t="str">
        <f>IF(ISNUMBER(SEARCH(AF$1,$D365)),"T","")</f>
        <v/>
      </c>
      <c r="AG365" t="str">
        <f>IF(ISNUMBER(SEARCH(AG$1,$D365)),"T","")</f>
        <v/>
      </c>
      <c r="AH365" t="str">
        <f>IF(ISNUMBER(SEARCH(AH$1,$D365)),"T","")</f>
        <v/>
      </c>
      <c r="AI365" t="str">
        <f>IF(ISNUMBER(SEARCH(AI$1,$D365)),"T","")</f>
        <v/>
      </c>
      <c r="AJ365" t="str">
        <f>IF(ISNUMBER(SEARCH(AJ$1,$D365)),"T","")</f>
        <v/>
      </c>
      <c r="AK365" t="str">
        <f>IF(ISNUMBER(SEARCH(AK$1,$D365)),"T","")</f>
        <v/>
      </c>
      <c r="AL365" t="str">
        <f>IF(ISNUMBER(SEARCH(AL$1,$D365)),"T","")</f>
        <v/>
      </c>
      <c r="AM365" t="str">
        <f>IF(ISNUMBER(SEARCH(AM$1,$D365)),"T","")</f>
        <v/>
      </c>
      <c r="AN365" t="str">
        <f>IF(ISNUMBER(SEARCH(AN$1,$D365)),"T","")</f>
        <v/>
      </c>
      <c r="AO365" t="str">
        <f>IF(ISNUMBER(SEARCH(AO$1,$D365)),"T","")</f>
        <v>T</v>
      </c>
      <c r="AP365" t="str">
        <f>IF(ISNUMBER(SEARCH(AP$1,$D365)),"T","")</f>
        <v/>
      </c>
      <c r="AQ365" t="str">
        <f>IF(ISNUMBER(SEARCH(AQ$1,$D365)),"T","")</f>
        <v/>
      </c>
      <c r="AR365" t="str">
        <f>IF(ISNUMBER(SEARCH(AR$1,$D365)),"T","")</f>
        <v/>
      </c>
      <c r="AS365" t="str">
        <f>IF(ISNUMBER(SEARCH(AS$1,$D365)),"T","")</f>
        <v/>
      </c>
      <c r="AT365" t="str">
        <f>IF(ISNUMBER(SEARCH(AT$1,$D365)),"T","")</f>
        <v/>
      </c>
      <c r="AU365" t="str">
        <f>IF(ISNUMBER(SEARCH(AU$1,$D365)),"T","")</f>
        <v/>
      </c>
      <c r="AV365" t="str">
        <f>IF(ISNUMBER(SEARCH(AV$1,$D365)),"T","")</f>
        <v/>
      </c>
    </row>
    <row r="366" spans="1:48">
      <c r="A366">
        <v>687</v>
      </c>
      <c r="B366" t="s">
        <v>944</v>
      </c>
      <c r="C366" t="s">
        <v>945</v>
      </c>
      <c r="D366" t="s">
        <v>946</v>
      </c>
      <c r="E366">
        <v>6</v>
      </c>
      <c r="F366">
        <v>86</v>
      </c>
      <c r="G366">
        <v>92</v>
      </c>
      <c r="H366">
        <v>88</v>
      </c>
      <c r="I366">
        <v>68</v>
      </c>
      <c r="J366">
        <v>75</v>
      </c>
      <c r="K366">
        <v>73</v>
      </c>
      <c r="L366">
        <f t="shared" si="70"/>
        <v>92</v>
      </c>
      <c r="M366">
        <f t="shared" si="71"/>
        <v>75</v>
      </c>
      <c r="N366" s="3">
        <f t="shared" si="72"/>
        <v>161.5</v>
      </c>
      <c r="O366" s="3">
        <f t="shared" si="73"/>
        <v>112.5</v>
      </c>
      <c r="P366" s="3">
        <f t="shared" si="74"/>
        <v>95.5</v>
      </c>
      <c r="Q366" s="3">
        <f t="shared" si="75"/>
        <v>15423.25</v>
      </c>
      <c r="R366" s="3">
        <f t="shared" si="76"/>
        <v>17522.75</v>
      </c>
      <c r="S366" s="3">
        <f t="shared" si="77"/>
        <v>15423.25</v>
      </c>
      <c r="T366" s="3">
        <v>342.139337924207</v>
      </c>
      <c r="U366" s="3">
        <f t="shared" si="78"/>
        <v>342.139337924207</v>
      </c>
      <c r="V366" s="4">
        <f t="shared" si="79"/>
        <v>38490.6755164733</v>
      </c>
      <c r="W366" s="6">
        <f>Q366/(constants!$B$1*constants!$B$2*(110/250)*AVERAGE(0.8,1)*1.5)</f>
        <v>2.36302236447314</v>
      </c>
      <c r="X366" s="7">
        <v>0.401738688353538</v>
      </c>
      <c r="Y366" s="3">
        <f t="shared" si="80"/>
        <v>311.035618443001</v>
      </c>
      <c r="Z366" s="5">
        <v>1.1</v>
      </c>
      <c r="AA366" s="5">
        <v>1</v>
      </c>
      <c r="AB366" s="3">
        <f t="shared" si="81"/>
        <v>342.139180287301</v>
      </c>
      <c r="AC366" t="str">
        <f t="shared" si="82"/>
        <v>https://wiki.52poke.com/wiki/乌贼王</v>
      </c>
      <c r="AD366" s="2">
        <f t="shared" si="83"/>
        <v>2.48493939931425e-8</v>
      </c>
      <c r="AE366" t="str">
        <f>IF(ISNUMBER(SEARCH(AE$1,$D366)),"T","")</f>
        <v/>
      </c>
      <c r="AF366" t="str">
        <f>IF(ISNUMBER(SEARCH(AF$1,$D366)),"T","")</f>
        <v/>
      </c>
      <c r="AG366" t="str">
        <f>IF(ISNUMBER(SEARCH(AG$1,$D366)),"T","")</f>
        <v/>
      </c>
      <c r="AH366" t="str">
        <f>IF(ISNUMBER(SEARCH(AH$1,$D366)),"T","")</f>
        <v/>
      </c>
      <c r="AI366" t="str">
        <f>IF(ISNUMBER(SEARCH(AI$1,$D366)),"T","")</f>
        <v/>
      </c>
      <c r="AJ366" t="str">
        <f>IF(ISNUMBER(SEARCH(AJ$1,$D366)),"T","")</f>
        <v/>
      </c>
      <c r="AK366" t="str">
        <f>IF(ISNUMBER(SEARCH(AK$1,$D366)),"T","")</f>
        <v/>
      </c>
      <c r="AL366" t="str">
        <f>IF(ISNUMBER(SEARCH(AL$1,$D366)),"T","")</f>
        <v/>
      </c>
      <c r="AM366" t="str">
        <f>IF(ISNUMBER(SEARCH(AM$1,$D366)),"T","")</f>
        <v/>
      </c>
      <c r="AN366" t="str">
        <f>IF(ISNUMBER(SEARCH(AN$1,$D366)),"T","")</f>
        <v/>
      </c>
      <c r="AO366" t="str">
        <f>IF(ISNUMBER(SEARCH(AO$1,$D366)),"T","")</f>
        <v>T</v>
      </c>
      <c r="AP366" t="str">
        <f>IF(ISNUMBER(SEARCH(AP$1,$D366)),"T","")</f>
        <v/>
      </c>
      <c r="AQ366" t="str">
        <f>IF(ISNUMBER(SEARCH(AQ$1,$D366)),"T","")</f>
        <v/>
      </c>
      <c r="AR366" t="str">
        <f>IF(ISNUMBER(SEARCH(AR$1,$D366)),"T","")</f>
        <v/>
      </c>
      <c r="AS366" t="str">
        <f>IF(ISNUMBER(SEARCH(AS$1,$D366)),"T","")</f>
        <v/>
      </c>
      <c r="AT366" t="str">
        <f>IF(ISNUMBER(SEARCH(AT$1,$D366)),"T","")</f>
        <v>T</v>
      </c>
      <c r="AU366" t="str">
        <f>IF(ISNUMBER(SEARCH(AU$1,$D366)),"T","")</f>
        <v/>
      </c>
      <c r="AV366" t="str">
        <f>IF(ISNUMBER(SEARCH(AV$1,$D366)),"T","")</f>
        <v/>
      </c>
    </row>
    <row r="367" spans="1:48">
      <c r="A367">
        <v>663</v>
      </c>
      <c r="B367" t="s">
        <v>947</v>
      </c>
      <c r="C367" t="s">
        <v>948</v>
      </c>
      <c r="D367" t="s">
        <v>105</v>
      </c>
      <c r="E367">
        <v>6</v>
      </c>
      <c r="F367">
        <v>78</v>
      </c>
      <c r="G367">
        <v>81</v>
      </c>
      <c r="H367">
        <v>71</v>
      </c>
      <c r="I367">
        <v>74</v>
      </c>
      <c r="J367">
        <v>69</v>
      </c>
      <c r="K367">
        <v>126</v>
      </c>
      <c r="L367">
        <f t="shared" si="70"/>
        <v>81</v>
      </c>
      <c r="M367">
        <f t="shared" si="71"/>
        <v>69</v>
      </c>
      <c r="N367" s="3">
        <f t="shared" si="72"/>
        <v>153.5</v>
      </c>
      <c r="O367" s="3">
        <f t="shared" si="73"/>
        <v>101.5</v>
      </c>
      <c r="P367" s="3">
        <f t="shared" si="74"/>
        <v>89.5</v>
      </c>
      <c r="Q367" s="3">
        <f t="shared" si="75"/>
        <v>13738.25</v>
      </c>
      <c r="R367" s="3">
        <f t="shared" si="76"/>
        <v>14045.25</v>
      </c>
      <c r="S367" s="3">
        <f t="shared" si="77"/>
        <v>13738.25</v>
      </c>
      <c r="T367" s="3">
        <v>341.297946324919</v>
      </c>
      <c r="U367" s="3">
        <f t="shared" si="78"/>
        <v>341.297946324919</v>
      </c>
      <c r="V367" s="4">
        <f t="shared" si="79"/>
        <v>34641.7415519793</v>
      </c>
      <c r="W367" s="6">
        <f>Q367/(constants!$B$1*constants!$B$2*(110/250)*AVERAGE(0.8,1)*1.5)</f>
        <v>2.10486064861317</v>
      </c>
      <c r="X367" s="7">
        <v>0.951993983177346</v>
      </c>
      <c r="Y367" s="3">
        <f t="shared" si="80"/>
        <v>310.270745126738</v>
      </c>
      <c r="Z367" s="5">
        <v>1.1</v>
      </c>
      <c r="AA367" s="5">
        <v>1</v>
      </c>
      <c r="AB367" s="3">
        <f t="shared" si="81"/>
        <v>341.297819639411</v>
      </c>
      <c r="AC367" t="str">
        <f t="shared" si="82"/>
        <v>https://wiki.52poke.com/wiki/烈箭鹰</v>
      </c>
      <c r="AD367" s="2">
        <f t="shared" si="83"/>
        <v>1.60492178383112e-8</v>
      </c>
      <c r="AE367" t="str">
        <f>IF(ISNUMBER(SEARCH(AE$1,$D367)),"T","")</f>
        <v/>
      </c>
      <c r="AF367" t="str">
        <f>IF(ISNUMBER(SEARCH(AF$1,$D367)),"T","")</f>
        <v>T</v>
      </c>
      <c r="AG367" t="str">
        <f>IF(ISNUMBER(SEARCH(AG$1,$D367)),"T","")</f>
        <v/>
      </c>
      <c r="AH367" t="str">
        <f>IF(ISNUMBER(SEARCH(AH$1,$D367)),"T","")</f>
        <v/>
      </c>
      <c r="AI367" t="str">
        <f>IF(ISNUMBER(SEARCH(AI$1,$D367)),"T","")</f>
        <v/>
      </c>
      <c r="AJ367" t="str">
        <f>IF(ISNUMBER(SEARCH(AJ$1,$D367)),"T","")</f>
        <v/>
      </c>
      <c r="AK367" t="str">
        <f>IF(ISNUMBER(SEARCH(AK$1,$D367)),"T","")</f>
        <v/>
      </c>
      <c r="AL367" t="str">
        <f>IF(ISNUMBER(SEARCH(AL$1,$D367)),"T","")</f>
        <v/>
      </c>
      <c r="AM367" t="str">
        <f>IF(ISNUMBER(SEARCH(AM$1,$D367)),"T","")</f>
        <v/>
      </c>
      <c r="AN367" t="str">
        <f>IF(ISNUMBER(SEARCH(AN$1,$D367)),"T","")</f>
        <v>T</v>
      </c>
      <c r="AO367" t="str">
        <f>IF(ISNUMBER(SEARCH(AO$1,$D367)),"T","")</f>
        <v/>
      </c>
      <c r="AP367" t="str">
        <f>IF(ISNUMBER(SEARCH(AP$1,$D367)),"T","")</f>
        <v/>
      </c>
      <c r="AQ367" t="str">
        <f>IF(ISNUMBER(SEARCH(AQ$1,$D367)),"T","")</f>
        <v/>
      </c>
      <c r="AR367" t="str">
        <f>IF(ISNUMBER(SEARCH(AR$1,$D367)),"T","")</f>
        <v/>
      </c>
      <c r="AS367" t="str">
        <f>IF(ISNUMBER(SEARCH(AS$1,$D367)),"T","")</f>
        <v/>
      </c>
      <c r="AT367" t="str">
        <f>IF(ISNUMBER(SEARCH(AT$1,$D367)),"T","")</f>
        <v/>
      </c>
      <c r="AU367" t="str">
        <f>IF(ISNUMBER(SEARCH(AU$1,$D367)),"T","")</f>
        <v/>
      </c>
      <c r="AV367" t="str">
        <f>IF(ISNUMBER(SEARCH(AV$1,$D367)),"T","")</f>
        <v/>
      </c>
    </row>
    <row r="368" spans="1:48">
      <c r="A368">
        <v>844</v>
      </c>
      <c r="B368" t="s">
        <v>949</v>
      </c>
      <c r="C368" t="s">
        <v>950</v>
      </c>
      <c r="D368" t="s">
        <v>108</v>
      </c>
      <c r="E368">
        <v>8</v>
      </c>
      <c r="F368">
        <v>72</v>
      </c>
      <c r="G368">
        <v>107</v>
      </c>
      <c r="H368">
        <v>125</v>
      </c>
      <c r="I368">
        <v>65</v>
      </c>
      <c r="J368">
        <v>70</v>
      </c>
      <c r="K368">
        <v>71</v>
      </c>
      <c r="L368">
        <f t="shared" si="70"/>
        <v>107</v>
      </c>
      <c r="M368">
        <f t="shared" si="71"/>
        <v>70</v>
      </c>
      <c r="N368" s="3">
        <f t="shared" si="72"/>
        <v>147.5</v>
      </c>
      <c r="O368" s="3">
        <f t="shared" si="73"/>
        <v>127.5</v>
      </c>
      <c r="P368" s="3">
        <f t="shared" si="74"/>
        <v>90.5</v>
      </c>
      <c r="Q368" s="3">
        <f t="shared" si="75"/>
        <v>13348.75</v>
      </c>
      <c r="R368" s="3">
        <f t="shared" si="76"/>
        <v>21461.25</v>
      </c>
      <c r="S368" s="3">
        <f t="shared" si="77"/>
        <v>13348.75</v>
      </c>
      <c r="T368" s="3">
        <v>341.017966949092</v>
      </c>
      <c r="U368" s="3">
        <f t="shared" si="78"/>
        <v>341.017966949092</v>
      </c>
      <c r="V368" s="4">
        <f t="shared" si="79"/>
        <v>43479.7907860092</v>
      </c>
      <c r="W368" s="6">
        <f>Q368/(constants!$B$1*constants!$B$2*(110/250)*AVERAGE(0.8,1)*1.5)</f>
        <v>2.04518469114881</v>
      </c>
      <c r="X368" s="7">
        <v>0.38631486196275</v>
      </c>
      <c r="Y368" s="3">
        <f t="shared" si="80"/>
        <v>310.016193021723</v>
      </c>
      <c r="Z368" s="5">
        <v>1.1</v>
      </c>
      <c r="AA368" s="5">
        <v>1</v>
      </c>
      <c r="AB368" s="3">
        <f t="shared" si="81"/>
        <v>341.017812323896</v>
      </c>
      <c r="AC368" t="str">
        <f t="shared" si="82"/>
        <v>https://wiki.52poke.com/wiki/沙螺蟒</v>
      </c>
      <c r="AD368" s="2">
        <f t="shared" si="83"/>
        <v>2.39089512699214e-8</v>
      </c>
      <c r="AE368" t="str">
        <f>IF(ISNUMBER(SEARCH(AE$1,$D368)),"T","")</f>
        <v/>
      </c>
      <c r="AF368" t="str">
        <f>IF(ISNUMBER(SEARCH(AF$1,$D368)),"T","")</f>
        <v/>
      </c>
      <c r="AG368" t="str">
        <f>IF(ISNUMBER(SEARCH(AG$1,$D368)),"T","")</f>
        <v/>
      </c>
      <c r="AH368" t="str">
        <f>IF(ISNUMBER(SEARCH(AH$1,$D368)),"T","")</f>
        <v/>
      </c>
      <c r="AI368" t="str">
        <f>IF(ISNUMBER(SEARCH(AI$1,$D368)),"T","")</f>
        <v/>
      </c>
      <c r="AJ368" t="str">
        <f>IF(ISNUMBER(SEARCH(AJ$1,$D368)),"T","")</f>
        <v/>
      </c>
      <c r="AK368" t="str">
        <f>IF(ISNUMBER(SEARCH(AK$1,$D368)),"T","")</f>
        <v/>
      </c>
      <c r="AL368" t="str">
        <f>IF(ISNUMBER(SEARCH(AL$1,$D368)),"T","")</f>
        <v/>
      </c>
      <c r="AM368" t="str">
        <f>IF(ISNUMBER(SEARCH(AM$1,$D368)),"T","")</f>
        <v>T</v>
      </c>
      <c r="AN368" t="str">
        <f>IF(ISNUMBER(SEARCH(AN$1,$D368)),"T","")</f>
        <v/>
      </c>
      <c r="AO368" t="str">
        <f>IF(ISNUMBER(SEARCH(AO$1,$D368)),"T","")</f>
        <v/>
      </c>
      <c r="AP368" t="str">
        <f>IF(ISNUMBER(SEARCH(AP$1,$D368)),"T","")</f>
        <v/>
      </c>
      <c r="AQ368" t="str">
        <f>IF(ISNUMBER(SEARCH(AQ$1,$D368)),"T","")</f>
        <v/>
      </c>
      <c r="AR368" t="str">
        <f>IF(ISNUMBER(SEARCH(AR$1,$D368)),"T","")</f>
        <v/>
      </c>
      <c r="AS368" t="str">
        <f>IF(ISNUMBER(SEARCH(AS$1,$D368)),"T","")</f>
        <v/>
      </c>
      <c r="AT368" t="str">
        <f>IF(ISNUMBER(SEARCH(AT$1,$D368)),"T","")</f>
        <v/>
      </c>
      <c r="AU368" t="str">
        <f>IF(ISNUMBER(SEARCH(AU$1,$D368)),"T","")</f>
        <v/>
      </c>
      <c r="AV368" t="str">
        <f>IF(ISNUMBER(SEARCH(AV$1,$D368)),"T","")</f>
        <v/>
      </c>
    </row>
    <row r="369" spans="1:48">
      <c r="A369">
        <v>596</v>
      </c>
      <c r="B369" t="s">
        <v>951</v>
      </c>
      <c r="C369" t="s">
        <v>952</v>
      </c>
      <c r="D369" t="s">
        <v>525</v>
      </c>
      <c r="E369">
        <v>5</v>
      </c>
      <c r="F369">
        <v>70</v>
      </c>
      <c r="G369">
        <v>77</v>
      </c>
      <c r="H369">
        <v>60</v>
      </c>
      <c r="I369">
        <v>97</v>
      </c>
      <c r="J369">
        <v>60</v>
      </c>
      <c r="K369">
        <v>108</v>
      </c>
      <c r="L369">
        <f t="shared" si="70"/>
        <v>97</v>
      </c>
      <c r="M369">
        <f t="shared" si="71"/>
        <v>60</v>
      </c>
      <c r="N369" s="3">
        <f t="shared" si="72"/>
        <v>145.5</v>
      </c>
      <c r="O369" s="3">
        <f t="shared" si="73"/>
        <v>117.5</v>
      </c>
      <c r="P369" s="3">
        <f t="shared" si="74"/>
        <v>80.5</v>
      </c>
      <c r="Q369" s="3">
        <f t="shared" si="75"/>
        <v>11712.75</v>
      </c>
      <c r="R369" s="3">
        <f t="shared" si="76"/>
        <v>11712.75</v>
      </c>
      <c r="S369" s="3">
        <f t="shared" si="77"/>
        <v>11712.75</v>
      </c>
      <c r="T369" s="3">
        <v>340.988731215368</v>
      </c>
      <c r="U369" s="3">
        <f t="shared" si="78"/>
        <v>340.988731215368</v>
      </c>
      <c r="V369" s="4">
        <f t="shared" si="79"/>
        <v>40066.1759178057</v>
      </c>
      <c r="W369" s="6">
        <f>Q369/(constants!$B$1*constants!$B$2*(110/250)*AVERAGE(0.8,1)*1.5)</f>
        <v>1.79453034862839</v>
      </c>
      <c r="X369" s="7">
        <v>0.843679370380637</v>
      </c>
      <c r="Y369" s="3">
        <f t="shared" si="80"/>
        <v>309.98964198356</v>
      </c>
      <c r="Z369" s="5">
        <v>1.1</v>
      </c>
      <c r="AA369" s="5">
        <v>1</v>
      </c>
      <c r="AB369" s="3">
        <f t="shared" si="81"/>
        <v>340.988606181916</v>
      </c>
      <c r="AC369" t="str">
        <f t="shared" si="82"/>
        <v>https://wiki.52poke.com/wiki/电蜘蛛</v>
      </c>
      <c r="AD369" s="2">
        <f t="shared" si="83"/>
        <v>1.56333640144227e-8</v>
      </c>
      <c r="AE369" t="str">
        <f>IF(ISNUMBER(SEARCH(AE$1,$D369)),"T","")</f>
        <v/>
      </c>
      <c r="AF369" t="str">
        <f>IF(ISNUMBER(SEARCH(AF$1,$D369)),"T","")</f>
        <v/>
      </c>
      <c r="AG369" t="str">
        <f>IF(ISNUMBER(SEARCH(AG$1,$D369)),"T","")</f>
        <v/>
      </c>
      <c r="AH369" t="str">
        <f>IF(ISNUMBER(SEARCH(AH$1,$D369)),"T","")</f>
        <v/>
      </c>
      <c r="AI369" t="str">
        <f>IF(ISNUMBER(SEARCH(AI$1,$D369)),"T","")</f>
        <v>T</v>
      </c>
      <c r="AJ369" t="str">
        <f>IF(ISNUMBER(SEARCH(AJ$1,$D369)),"T","")</f>
        <v/>
      </c>
      <c r="AK369" t="str">
        <f>IF(ISNUMBER(SEARCH(AK$1,$D369)),"T","")</f>
        <v/>
      </c>
      <c r="AL369" t="str">
        <f>IF(ISNUMBER(SEARCH(AL$1,$D369)),"T","")</f>
        <v/>
      </c>
      <c r="AM369" t="str">
        <f>IF(ISNUMBER(SEARCH(AM$1,$D369)),"T","")</f>
        <v/>
      </c>
      <c r="AN369" t="str">
        <f>IF(ISNUMBER(SEARCH(AN$1,$D369)),"T","")</f>
        <v/>
      </c>
      <c r="AO369" t="str">
        <f>IF(ISNUMBER(SEARCH(AO$1,$D369)),"T","")</f>
        <v/>
      </c>
      <c r="AP369" t="str">
        <f>IF(ISNUMBER(SEARCH(AP$1,$D369)),"T","")</f>
        <v>T</v>
      </c>
      <c r="AQ369" t="str">
        <f>IF(ISNUMBER(SEARCH(AQ$1,$D369)),"T","")</f>
        <v/>
      </c>
      <c r="AR369" t="str">
        <f>IF(ISNUMBER(SEARCH(AR$1,$D369)),"T","")</f>
        <v/>
      </c>
      <c r="AS369" t="str">
        <f>IF(ISNUMBER(SEARCH(AS$1,$D369)),"T","")</f>
        <v/>
      </c>
      <c r="AT369" t="str">
        <f>IF(ISNUMBER(SEARCH(AT$1,$D369)),"T","")</f>
        <v/>
      </c>
      <c r="AU369" t="str">
        <f>IF(ISNUMBER(SEARCH(AU$1,$D369)),"T","")</f>
        <v/>
      </c>
      <c r="AV369" t="str">
        <f>IF(ISNUMBER(SEARCH(AV$1,$D369)),"T","")</f>
        <v/>
      </c>
    </row>
    <row r="370" spans="1:48">
      <c r="A370">
        <v>136</v>
      </c>
      <c r="B370" t="s">
        <v>953</v>
      </c>
      <c r="C370" t="s">
        <v>954</v>
      </c>
      <c r="D370" t="s">
        <v>216</v>
      </c>
      <c r="E370">
        <v>1</v>
      </c>
      <c r="F370">
        <v>65</v>
      </c>
      <c r="G370">
        <v>130</v>
      </c>
      <c r="H370">
        <v>60</v>
      </c>
      <c r="I370">
        <v>95</v>
      </c>
      <c r="J370">
        <v>110</v>
      </c>
      <c r="K370">
        <v>65</v>
      </c>
      <c r="L370">
        <f t="shared" si="70"/>
        <v>130</v>
      </c>
      <c r="M370">
        <f t="shared" si="71"/>
        <v>60</v>
      </c>
      <c r="N370" s="3">
        <f t="shared" si="72"/>
        <v>140.5</v>
      </c>
      <c r="O370" s="3">
        <f t="shared" si="73"/>
        <v>150.5</v>
      </c>
      <c r="P370" s="3">
        <f t="shared" si="74"/>
        <v>80.5</v>
      </c>
      <c r="Q370" s="3">
        <f t="shared" si="75"/>
        <v>11310.25</v>
      </c>
      <c r="R370" s="3">
        <f t="shared" si="76"/>
        <v>11310.25</v>
      </c>
      <c r="S370" s="3">
        <f t="shared" si="77"/>
        <v>18335.25</v>
      </c>
      <c r="T370" s="3">
        <v>340.351184467559</v>
      </c>
      <c r="U370" s="3">
        <f t="shared" si="78"/>
        <v>340.351184467559</v>
      </c>
      <c r="V370" s="4">
        <f t="shared" si="79"/>
        <v>51222.8532623676</v>
      </c>
      <c r="W370" s="6">
        <f>Q370/(constants!$B$1*constants!$B$2*(110/250)*AVERAGE(0.8,1)*1.5)</f>
        <v>1.73286263905353</v>
      </c>
      <c r="X370" s="7">
        <v>0.323017939754929</v>
      </c>
      <c r="Y370" s="3">
        <f t="shared" si="80"/>
        <v>309.410027110673</v>
      </c>
      <c r="Z370" s="5">
        <v>1.1</v>
      </c>
      <c r="AA370" s="5">
        <v>1</v>
      </c>
      <c r="AB370" s="3">
        <f t="shared" si="81"/>
        <v>340.35102982174</v>
      </c>
      <c r="AC370" t="str">
        <f t="shared" si="82"/>
        <v>https://wiki.52poke.com/wiki/火伊布</v>
      </c>
      <c r="AD370" s="2">
        <f t="shared" si="83"/>
        <v>2.39153292842663e-8</v>
      </c>
      <c r="AE370" t="str">
        <f>IF(ISNUMBER(SEARCH(AE$1,$D370)),"T","")</f>
        <v/>
      </c>
      <c r="AF370" t="str">
        <f>IF(ISNUMBER(SEARCH(AF$1,$D370)),"T","")</f>
        <v>T</v>
      </c>
      <c r="AG370" t="str">
        <f>IF(ISNUMBER(SEARCH(AG$1,$D370)),"T","")</f>
        <v/>
      </c>
      <c r="AH370" t="str">
        <f>IF(ISNUMBER(SEARCH(AH$1,$D370)),"T","")</f>
        <v/>
      </c>
      <c r="AI370" t="str">
        <f>IF(ISNUMBER(SEARCH(AI$1,$D370)),"T","")</f>
        <v/>
      </c>
      <c r="AJ370" t="str">
        <f>IF(ISNUMBER(SEARCH(AJ$1,$D370)),"T","")</f>
        <v/>
      </c>
      <c r="AK370" t="str">
        <f>IF(ISNUMBER(SEARCH(AK$1,$D370)),"T","")</f>
        <v/>
      </c>
      <c r="AL370" t="str">
        <f>IF(ISNUMBER(SEARCH(AL$1,$D370)),"T","")</f>
        <v/>
      </c>
      <c r="AM370" t="str">
        <f>IF(ISNUMBER(SEARCH(AM$1,$D370)),"T","")</f>
        <v/>
      </c>
      <c r="AN370" t="str">
        <f>IF(ISNUMBER(SEARCH(AN$1,$D370)),"T","")</f>
        <v/>
      </c>
      <c r="AO370" t="str">
        <f>IF(ISNUMBER(SEARCH(AO$1,$D370)),"T","")</f>
        <v/>
      </c>
      <c r="AP370" t="str">
        <f>IF(ISNUMBER(SEARCH(AP$1,$D370)),"T","")</f>
        <v/>
      </c>
      <c r="AQ370" t="str">
        <f>IF(ISNUMBER(SEARCH(AQ$1,$D370)),"T","")</f>
        <v/>
      </c>
      <c r="AR370" t="str">
        <f>IF(ISNUMBER(SEARCH(AR$1,$D370)),"T","")</f>
        <v/>
      </c>
      <c r="AS370" t="str">
        <f>IF(ISNUMBER(SEARCH(AS$1,$D370)),"T","")</f>
        <v/>
      </c>
      <c r="AT370" t="str">
        <f>IF(ISNUMBER(SEARCH(AT$1,$D370)),"T","")</f>
        <v/>
      </c>
      <c r="AU370" t="str">
        <f>IF(ISNUMBER(SEARCH(AU$1,$D370)),"T","")</f>
        <v/>
      </c>
      <c r="AV370" t="str">
        <f>IF(ISNUMBER(SEARCH(AV$1,$D370)),"T","")</f>
        <v/>
      </c>
    </row>
    <row r="371" spans="1:48">
      <c r="A371">
        <v>186</v>
      </c>
      <c r="B371" t="s">
        <v>955</v>
      </c>
      <c r="C371" t="s">
        <v>956</v>
      </c>
      <c r="D371" t="s">
        <v>52</v>
      </c>
      <c r="E371">
        <v>2</v>
      </c>
      <c r="F371">
        <v>90</v>
      </c>
      <c r="G371">
        <v>75</v>
      </c>
      <c r="H371">
        <v>75</v>
      </c>
      <c r="I371">
        <v>90</v>
      </c>
      <c r="J371">
        <v>100</v>
      </c>
      <c r="K371">
        <v>70</v>
      </c>
      <c r="L371">
        <f t="shared" si="70"/>
        <v>90</v>
      </c>
      <c r="M371">
        <f t="shared" si="71"/>
        <v>75</v>
      </c>
      <c r="N371" s="3">
        <f t="shared" si="72"/>
        <v>165.5</v>
      </c>
      <c r="O371" s="3">
        <f t="shared" si="73"/>
        <v>110.5</v>
      </c>
      <c r="P371" s="3">
        <f t="shared" si="74"/>
        <v>95.5</v>
      </c>
      <c r="Q371" s="3">
        <f t="shared" si="75"/>
        <v>15805.25</v>
      </c>
      <c r="R371" s="3">
        <f t="shared" si="76"/>
        <v>15805.25</v>
      </c>
      <c r="S371" s="3">
        <f t="shared" si="77"/>
        <v>19942.75</v>
      </c>
      <c r="T371" s="3">
        <v>339.995532459303</v>
      </c>
      <c r="U371" s="3">
        <f t="shared" si="78"/>
        <v>339.995532459303</v>
      </c>
      <c r="V371" s="4">
        <f t="shared" si="79"/>
        <v>37569.506336753</v>
      </c>
      <c r="W371" s="6">
        <f>Q371/(constants!$B$1*constants!$B$2*(110/250)*AVERAGE(0.8,1)*1.5)</f>
        <v>2.42154923418145</v>
      </c>
      <c r="X371" s="7">
        <v>0.375615502880844</v>
      </c>
      <c r="Y371" s="3">
        <f t="shared" si="80"/>
        <v>309.086703445384</v>
      </c>
      <c r="Z371" s="5">
        <v>1.1</v>
      </c>
      <c r="AA371" s="5">
        <v>1</v>
      </c>
      <c r="AB371" s="3">
        <f t="shared" si="81"/>
        <v>339.995373789922</v>
      </c>
      <c r="AC371" t="str">
        <f t="shared" si="82"/>
        <v>https://wiki.52poke.com/wiki/蚊香蛙皇</v>
      </c>
      <c r="AD371" s="2">
        <f t="shared" si="83"/>
        <v>2.51759723928868e-8</v>
      </c>
      <c r="AE371" t="str">
        <f>IF(ISNUMBER(SEARCH(AE$1,$D371)),"T","")</f>
        <v/>
      </c>
      <c r="AF371" t="str">
        <f>IF(ISNUMBER(SEARCH(AF$1,$D371)),"T","")</f>
        <v/>
      </c>
      <c r="AG371" t="str">
        <f>IF(ISNUMBER(SEARCH(AG$1,$D371)),"T","")</f>
        <v>T</v>
      </c>
      <c r="AH371" t="str">
        <f>IF(ISNUMBER(SEARCH(AH$1,$D371)),"T","")</f>
        <v/>
      </c>
      <c r="AI371" t="str">
        <f>IF(ISNUMBER(SEARCH(AI$1,$D371)),"T","")</f>
        <v/>
      </c>
      <c r="AJ371" t="str">
        <f>IF(ISNUMBER(SEARCH(AJ$1,$D371)),"T","")</f>
        <v/>
      </c>
      <c r="AK371" t="str">
        <f>IF(ISNUMBER(SEARCH(AK$1,$D371)),"T","")</f>
        <v/>
      </c>
      <c r="AL371" t="str">
        <f>IF(ISNUMBER(SEARCH(AL$1,$D371)),"T","")</f>
        <v/>
      </c>
      <c r="AM371" t="str">
        <f>IF(ISNUMBER(SEARCH(AM$1,$D371)),"T","")</f>
        <v/>
      </c>
      <c r="AN371" t="str">
        <f>IF(ISNUMBER(SEARCH(AN$1,$D371)),"T","")</f>
        <v/>
      </c>
      <c r="AO371" t="str">
        <f>IF(ISNUMBER(SEARCH(AO$1,$D371)),"T","")</f>
        <v/>
      </c>
      <c r="AP371" t="str">
        <f>IF(ISNUMBER(SEARCH(AP$1,$D371)),"T","")</f>
        <v/>
      </c>
      <c r="AQ371" t="str">
        <f>IF(ISNUMBER(SEARCH(AQ$1,$D371)),"T","")</f>
        <v/>
      </c>
      <c r="AR371" t="str">
        <f>IF(ISNUMBER(SEARCH(AR$1,$D371)),"T","")</f>
        <v/>
      </c>
      <c r="AS371" t="str">
        <f>IF(ISNUMBER(SEARCH(AS$1,$D371)),"T","")</f>
        <v/>
      </c>
      <c r="AT371" t="str">
        <f>IF(ISNUMBER(SEARCH(AT$1,$D371)),"T","")</f>
        <v/>
      </c>
      <c r="AU371" t="str">
        <f>IF(ISNUMBER(SEARCH(AU$1,$D371)),"T","")</f>
        <v/>
      </c>
      <c r="AV371" t="str">
        <f>IF(ISNUMBER(SEARCH(AV$1,$D371)),"T","")</f>
        <v/>
      </c>
    </row>
    <row r="372" spans="1:48">
      <c r="A372">
        <v>832</v>
      </c>
      <c r="B372" t="s">
        <v>957</v>
      </c>
      <c r="C372" t="s">
        <v>958</v>
      </c>
      <c r="D372" t="s">
        <v>64</v>
      </c>
      <c r="E372">
        <v>8</v>
      </c>
      <c r="F372">
        <v>72</v>
      </c>
      <c r="G372">
        <v>80</v>
      </c>
      <c r="H372">
        <v>100</v>
      </c>
      <c r="I372">
        <v>60</v>
      </c>
      <c r="J372">
        <v>90</v>
      </c>
      <c r="K372">
        <v>88</v>
      </c>
      <c r="L372">
        <f t="shared" si="70"/>
        <v>80</v>
      </c>
      <c r="M372">
        <f t="shared" si="71"/>
        <v>90</v>
      </c>
      <c r="N372" s="3">
        <f t="shared" si="72"/>
        <v>147.5</v>
      </c>
      <c r="O372" s="3">
        <f t="shared" si="73"/>
        <v>100.5</v>
      </c>
      <c r="P372" s="3">
        <f t="shared" si="74"/>
        <v>110.5</v>
      </c>
      <c r="Q372" s="3">
        <f t="shared" si="75"/>
        <v>16298.75</v>
      </c>
      <c r="R372" s="3">
        <f t="shared" si="76"/>
        <v>17773.75</v>
      </c>
      <c r="S372" s="3">
        <f t="shared" si="77"/>
        <v>16298.75</v>
      </c>
      <c r="T372" s="3">
        <v>339.842388902911</v>
      </c>
      <c r="U372" s="3">
        <f t="shared" si="78"/>
        <v>339.842388902911</v>
      </c>
      <c r="V372" s="4">
        <f t="shared" si="79"/>
        <v>34154.1600847426</v>
      </c>
      <c r="W372" s="6">
        <f>Q372/(constants!$B$1*constants!$B$2*(110/250)*AVERAGE(0.8,1)*1.5)</f>
        <v>2.49715920852976</v>
      </c>
      <c r="X372" s="7">
        <v>0.576945179410889</v>
      </c>
      <c r="Y372" s="3">
        <f t="shared" si="80"/>
        <v>308.947490988035</v>
      </c>
      <c r="Z372" s="5">
        <v>1.1</v>
      </c>
      <c r="AA372" s="5">
        <v>1</v>
      </c>
      <c r="AB372" s="3">
        <f t="shared" si="81"/>
        <v>339.842240086839</v>
      </c>
      <c r="AC372" t="str">
        <f t="shared" si="82"/>
        <v>https://wiki.52poke.com/wiki/毛毛角羊</v>
      </c>
      <c r="AD372" s="2">
        <f t="shared" si="83"/>
        <v>2.21462234373824e-8</v>
      </c>
      <c r="AE372" t="str">
        <f>IF(ISNUMBER(SEARCH(AE$1,$D372)),"T","")</f>
        <v>T</v>
      </c>
      <c r="AF372" t="str">
        <f>IF(ISNUMBER(SEARCH(AF$1,$D372)),"T","")</f>
        <v/>
      </c>
      <c r="AG372" t="str">
        <f>IF(ISNUMBER(SEARCH(AG$1,$D372)),"T","")</f>
        <v/>
      </c>
      <c r="AH372" t="str">
        <f>IF(ISNUMBER(SEARCH(AH$1,$D372)),"T","")</f>
        <v/>
      </c>
      <c r="AI372" t="str">
        <f>IF(ISNUMBER(SEARCH(AI$1,$D372)),"T","")</f>
        <v/>
      </c>
      <c r="AJ372" t="str">
        <f>IF(ISNUMBER(SEARCH(AJ$1,$D372)),"T","")</f>
        <v/>
      </c>
      <c r="AK372" t="str">
        <f>IF(ISNUMBER(SEARCH(AK$1,$D372)),"T","")</f>
        <v/>
      </c>
      <c r="AL372" t="str">
        <f>IF(ISNUMBER(SEARCH(AL$1,$D372)),"T","")</f>
        <v/>
      </c>
      <c r="AM372" t="str">
        <f>IF(ISNUMBER(SEARCH(AM$1,$D372)),"T","")</f>
        <v/>
      </c>
      <c r="AN372" t="str">
        <f>IF(ISNUMBER(SEARCH(AN$1,$D372)),"T","")</f>
        <v/>
      </c>
      <c r="AO372" t="str">
        <f>IF(ISNUMBER(SEARCH(AO$1,$D372)),"T","")</f>
        <v/>
      </c>
      <c r="AP372" t="str">
        <f>IF(ISNUMBER(SEARCH(AP$1,$D372)),"T","")</f>
        <v/>
      </c>
      <c r="AQ372" t="str">
        <f>IF(ISNUMBER(SEARCH(AQ$1,$D372)),"T","")</f>
        <v/>
      </c>
      <c r="AR372" t="str">
        <f>IF(ISNUMBER(SEARCH(AR$1,$D372)),"T","")</f>
        <v/>
      </c>
      <c r="AS372" t="str">
        <f>IF(ISNUMBER(SEARCH(AS$1,$D372)),"T","")</f>
        <v/>
      </c>
      <c r="AT372" t="str">
        <f>IF(ISNUMBER(SEARCH(AT$1,$D372)),"T","")</f>
        <v/>
      </c>
      <c r="AU372" t="str">
        <f>IF(ISNUMBER(SEARCH(AU$1,$D372)),"T","")</f>
        <v/>
      </c>
      <c r="AV372" t="str">
        <f>IF(ISNUMBER(SEARCH(AV$1,$D372)),"T","")</f>
        <v/>
      </c>
    </row>
    <row r="373" spans="1:48">
      <c r="A373">
        <v>945</v>
      </c>
      <c r="B373" t="s">
        <v>959</v>
      </c>
      <c r="C373" t="s">
        <v>960</v>
      </c>
      <c r="D373" t="s">
        <v>961</v>
      </c>
      <c r="E373">
        <v>9</v>
      </c>
      <c r="F373">
        <v>63</v>
      </c>
      <c r="G373">
        <v>95</v>
      </c>
      <c r="H373">
        <v>65</v>
      </c>
      <c r="I373">
        <v>80</v>
      </c>
      <c r="J373">
        <v>72</v>
      </c>
      <c r="K373">
        <v>110</v>
      </c>
      <c r="L373">
        <f t="shared" si="70"/>
        <v>95</v>
      </c>
      <c r="M373">
        <f t="shared" si="71"/>
        <v>65</v>
      </c>
      <c r="N373" s="3">
        <f t="shared" si="72"/>
        <v>138.5</v>
      </c>
      <c r="O373" s="3">
        <f t="shared" si="73"/>
        <v>115.5</v>
      </c>
      <c r="P373" s="3">
        <f t="shared" si="74"/>
        <v>85.5</v>
      </c>
      <c r="Q373" s="3">
        <f t="shared" si="75"/>
        <v>11841.75</v>
      </c>
      <c r="R373" s="3">
        <f t="shared" si="76"/>
        <v>11841.75</v>
      </c>
      <c r="S373" s="3">
        <f t="shared" si="77"/>
        <v>12811.25</v>
      </c>
      <c r="T373" s="3">
        <v>339.449623202872</v>
      </c>
      <c r="U373" s="3">
        <f t="shared" si="78"/>
        <v>339.449623202872</v>
      </c>
      <c r="V373" s="4">
        <f t="shared" si="79"/>
        <v>39206.4314799317</v>
      </c>
      <c r="W373" s="6">
        <f>Q373/(constants!$B$1*constants!$B$2*(110/250)*AVERAGE(0.8,1)*1.5)</f>
        <v>1.8142946580325</v>
      </c>
      <c r="X373" s="7">
        <v>0.857484160889302</v>
      </c>
      <c r="Y373" s="3">
        <f t="shared" si="80"/>
        <v>308.590453585468</v>
      </c>
      <c r="Z373" s="5">
        <v>1.1</v>
      </c>
      <c r="AA373" s="5">
        <v>1</v>
      </c>
      <c r="AB373" s="3">
        <f t="shared" si="81"/>
        <v>339.449498944015</v>
      </c>
      <c r="AC373" t="str">
        <f t="shared" si="82"/>
        <v>https://wiki.52poke.com/wiki/涂标客</v>
      </c>
      <c r="AD373" s="2">
        <f t="shared" si="83"/>
        <v>1.54402634439122e-8</v>
      </c>
      <c r="AE373" t="str">
        <f>IF(ISNUMBER(SEARCH(AE$1,$D373)),"T","")</f>
        <v>T</v>
      </c>
      <c r="AF373" t="str">
        <f>IF(ISNUMBER(SEARCH(AF$1,$D373)),"T","")</f>
        <v/>
      </c>
      <c r="AG373" t="str">
        <f>IF(ISNUMBER(SEARCH(AG$1,$D373)),"T","")</f>
        <v/>
      </c>
      <c r="AH373" t="str">
        <f>IF(ISNUMBER(SEARCH(AH$1,$D373)),"T","")</f>
        <v/>
      </c>
      <c r="AI373" t="str">
        <f>IF(ISNUMBER(SEARCH(AI$1,$D373)),"T","")</f>
        <v/>
      </c>
      <c r="AJ373" t="str">
        <f>IF(ISNUMBER(SEARCH(AJ$1,$D373)),"T","")</f>
        <v/>
      </c>
      <c r="AK373" t="str">
        <f>IF(ISNUMBER(SEARCH(AK$1,$D373)),"T","")</f>
        <v/>
      </c>
      <c r="AL373" t="str">
        <f>IF(ISNUMBER(SEARCH(AL$1,$D373)),"T","")</f>
        <v>T</v>
      </c>
      <c r="AM373" t="str">
        <f>IF(ISNUMBER(SEARCH(AM$1,$D373)),"T","")</f>
        <v/>
      </c>
      <c r="AN373" t="str">
        <f>IF(ISNUMBER(SEARCH(AN$1,$D373)),"T","")</f>
        <v/>
      </c>
      <c r="AO373" t="str">
        <f>IF(ISNUMBER(SEARCH(AO$1,$D373)),"T","")</f>
        <v/>
      </c>
      <c r="AP373" t="str">
        <f>IF(ISNUMBER(SEARCH(AP$1,$D373)),"T","")</f>
        <v/>
      </c>
      <c r="AQ373" t="str">
        <f>IF(ISNUMBER(SEARCH(AQ$1,$D373)),"T","")</f>
        <v/>
      </c>
      <c r="AR373" t="str">
        <f>IF(ISNUMBER(SEARCH(AR$1,$D373)),"T","")</f>
        <v/>
      </c>
      <c r="AS373" t="str">
        <f>IF(ISNUMBER(SEARCH(AS$1,$D373)),"T","")</f>
        <v/>
      </c>
      <c r="AT373" t="str">
        <f>IF(ISNUMBER(SEARCH(AT$1,$D373)),"T","")</f>
        <v/>
      </c>
      <c r="AU373" t="str">
        <f>IF(ISNUMBER(SEARCH(AU$1,$D373)),"T","")</f>
        <v/>
      </c>
      <c r="AV373" t="str">
        <f>IF(ISNUMBER(SEARCH(AV$1,$D373)),"T","")</f>
        <v/>
      </c>
    </row>
    <row r="374" spans="1:48">
      <c r="A374">
        <v>765</v>
      </c>
      <c r="B374" t="s">
        <v>962</v>
      </c>
      <c r="C374" t="s">
        <v>963</v>
      </c>
      <c r="D374" t="s">
        <v>236</v>
      </c>
      <c r="E374">
        <v>7</v>
      </c>
      <c r="F374">
        <v>90</v>
      </c>
      <c r="G374">
        <v>60</v>
      </c>
      <c r="H374">
        <v>80</v>
      </c>
      <c r="I374">
        <v>90</v>
      </c>
      <c r="J374">
        <v>110</v>
      </c>
      <c r="K374">
        <v>60</v>
      </c>
      <c r="L374">
        <f t="shared" si="70"/>
        <v>90</v>
      </c>
      <c r="M374">
        <f t="shared" si="71"/>
        <v>80</v>
      </c>
      <c r="N374" s="3">
        <f t="shared" si="72"/>
        <v>165.5</v>
      </c>
      <c r="O374" s="3">
        <f t="shared" si="73"/>
        <v>110.5</v>
      </c>
      <c r="P374" s="3">
        <f t="shared" si="74"/>
        <v>100.5</v>
      </c>
      <c r="Q374" s="3">
        <f t="shared" si="75"/>
        <v>16632.75</v>
      </c>
      <c r="R374" s="3">
        <f t="shared" si="76"/>
        <v>16632.75</v>
      </c>
      <c r="S374" s="3">
        <f t="shared" si="77"/>
        <v>21597.75</v>
      </c>
      <c r="T374" s="3">
        <v>339.278798421897</v>
      </c>
      <c r="U374" s="3">
        <f t="shared" si="78"/>
        <v>339.278798421897</v>
      </c>
      <c r="V374" s="4">
        <f t="shared" si="79"/>
        <v>37490.3072256196</v>
      </c>
      <c r="W374" s="6">
        <f>Q374/(constants!$B$1*constants!$B$2*(110/250)*AVERAGE(0.8,1)*1.5)</f>
        <v>2.54833191659933</v>
      </c>
      <c r="X374" s="7">
        <v>0.242936133135093</v>
      </c>
      <c r="Y374" s="3">
        <f t="shared" si="80"/>
        <v>308.435119495654</v>
      </c>
      <c r="Z374" s="5">
        <v>1.1</v>
      </c>
      <c r="AA374" s="5">
        <v>1</v>
      </c>
      <c r="AB374" s="3">
        <f t="shared" si="81"/>
        <v>339.278631445219</v>
      </c>
      <c r="AC374" t="str">
        <f t="shared" si="82"/>
        <v>https://wiki.52poke.com/wiki/智挥猩</v>
      </c>
      <c r="AD374" s="2">
        <f t="shared" si="83"/>
        <v>2.78812109303379e-8</v>
      </c>
      <c r="AE374" t="str">
        <f>IF(ISNUMBER(SEARCH(AE$1,$D374)),"T","")</f>
        <v>T</v>
      </c>
      <c r="AF374" t="str">
        <f>IF(ISNUMBER(SEARCH(AF$1,$D374)),"T","")</f>
        <v/>
      </c>
      <c r="AG374" t="str">
        <f>IF(ISNUMBER(SEARCH(AG$1,$D374)),"T","")</f>
        <v/>
      </c>
      <c r="AH374" t="str">
        <f>IF(ISNUMBER(SEARCH(AH$1,$D374)),"T","")</f>
        <v/>
      </c>
      <c r="AI374" t="str">
        <f>IF(ISNUMBER(SEARCH(AI$1,$D374)),"T","")</f>
        <v/>
      </c>
      <c r="AJ374" t="str">
        <f>IF(ISNUMBER(SEARCH(AJ$1,$D374)),"T","")</f>
        <v/>
      </c>
      <c r="AK374" t="str">
        <f>IF(ISNUMBER(SEARCH(AK$1,$D374)),"T","")</f>
        <v/>
      </c>
      <c r="AL374" t="str">
        <f>IF(ISNUMBER(SEARCH(AL$1,$D374)),"T","")</f>
        <v/>
      </c>
      <c r="AM374" t="str">
        <f>IF(ISNUMBER(SEARCH(AM$1,$D374)),"T","")</f>
        <v/>
      </c>
      <c r="AN374" t="str">
        <f>IF(ISNUMBER(SEARCH(AN$1,$D374)),"T","")</f>
        <v/>
      </c>
      <c r="AO374" t="str">
        <f>IF(ISNUMBER(SEARCH(AO$1,$D374)),"T","")</f>
        <v>T</v>
      </c>
      <c r="AP374" t="str">
        <f>IF(ISNUMBER(SEARCH(AP$1,$D374)),"T","")</f>
        <v/>
      </c>
      <c r="AQ374" t="str">
        <f>IF(ISNUMBER(SEARCH(AQ$1,$D374)),"T","")</f>
        <v/>
      </c>
      <c r="AR374" t="str">
        <f>IF(ISNUMBER(SEARCH(AR$1,$D374)),"T","")</f>
        <v/>
      </c>
      <c r="AS374" t="str">
        <f>IF(ISNUMBER(SEARCH(AS$1,$D374)),"T","")</f>
        <v/>
      </c>
      <c r="AT374" t="str">
        <f>IF(ISNUMBER(SEARCH(AT$1,$D374)),"T","")</f>
        <v/>
      </c>
      <c r="AU374" t="str">
        <f>IF(ISNUMBER(SEARCH(AU$1,$D374)),"T","")</f>
        <v/>
      </c>
      <c r="AV374" t="str">
        <f>IF(ISNUMBER(SEARCH(AV$1,$D374)),"T","")</f>
        <v/>
      </c>
    </row>
    <row r="375" spans="1:48">
      <c r="A375">
        <v>695</v>
      </c>
      <c r="B375" t="s">
        <v>964</v>
      </c>
      <c r="C375" t="s">
        <v>965</v>
      </c>
      <c r="D375" t="s">
        <v>966</v>
      </c>
      <c r="E375">
        <v>6</v>
      </c>
      <c r="F375">
        <v>62</v>
      </c>
      <c r="G375">
        <v>55</v>
      </c>
      <c r="H375">
        <v>52</v>
      </c>
      <c r="I375">
        <v>109</v>
      </c>
      <c r="J375">
        <v>94</v>
      </c>
      <c r="K375">
        <v>109</v>
      </c>
      <c r="L375">
        <f t="shared" si="70"/>
        <v>109</v>
      </c>
      <c r="M375">
        <f t="shared" si="71"/>
        <v>52</v>
      </c>
      <c r="N375" s="3">
        <f t="shared" si="72"/>
        <v>137.5</v>
      </c>
      <c r="O375" s="3">
        <f t="shared" si="73"/>
        <v>129.5</v>
      </c>
      <c r="P375" s="3">
        <f t="shared" si="74"/>
        <v>72.5</v>
      </c>
      <c r="Q375" s="3">
        <f t="shared" si="75"/>
        <v>9968.75</v>
      </c>
      <c r="R375" s="3">
        <f t="shared" si="76"/>
        <v>9968.75</v>
      </c>
      <c r="S375" s="3">
        <f t="shared" si="77"/>
        <v>15743.75</v>
      </c>
      <c r="T375" s="3">
        <v>338.757524793208</v>
      </c>
      <c r="U375" s="3">
        <f t="shared" si="78"/>
        <v>338.757524793208</v>
      </c>
      <c r="V375" s="4">
        <f t="shared" si="79"/>
        <v>43869.0994607204</v>
      </c>
      <c r="W375" s="6">
        <f>Q375/(constants!$B$1*constants!$B$2*(110/250)*AVERAGE(0.8,1)*1.5)</f>
        <v>1.5273291424208</v>
      </c>
      <c r="X375" s="7">
        <v>0.850750236370978</v>
      </c>
      <c r="Y375" s="3">
        <f t="shared" si="80"/>
        <v>307.961279553535</v>
      </c>
      <c r="Z375" s="5">
        <v>1.1</v>
      </c>
      <c r="AA375" s="5">
        <v>1</v>
      </c>
      <c r="AB375" s="3">
        <f t="shared" si="81"/>
        <v>338.757407508889</v>
      </c>
      <c r="AC375" t="str">
        <f t="shared" si="82"/>
        <v>https://wiki.52poke.com/wiki/光电伞蜥</v>
      </c>
      <c r="AD375" s="2">
        <f t="shared" si="83"/>
        <v>1.37556115107527e-8</v>
      </c>
      <c r="AE375" t="str">
        <f>IF(ISNUMBER(SEARCH(AE$1,$D375)),"T","")</f>
        <v>T</v>
      </c>
      <c r="AF375" t="str">
        <f>IF(ISNUMBER(SEARCH(AF$1,$D375)),"T","")</f>
        <v/>
      </c>
      <c r="AG375" t="str">
        <f>IF(ISNUMBER(SEARCH(AG$1,$D375)),"T","")</f>
        <v/>
      </c>
      <c r="AH375" t="str">
        <f>IF(ISNUMBER(SEARCH(AH$1,$D375)),"T","")</f>
        <v/>
      </c>
      <c r="AI375" t="str">
        <f>IF(ISNUMBER(SEARCH(AI$1,$D375)),"T","")</f>
        <v>T</v>
      </c>
      <c r="AJ375" t="str">
        <f>IF(ISNUMBER(SEARCH(AJ$1,$D375)),"T","")</f>
        <v/>
      </c>
      <c r="AK375" t="str">
        <f>IF(ISNUMBER(SEARCH(AK$1,$D375)),"T","")</f>
        <v/>
      </c>
      <c r="AL375" t="str">
        <f>IF(ISNUMBER(SEARCH(AL$1,$D375)),"T","")</f>
        <v/>
      </c>
      <c r="AM375" t="str">
        <f>IF(ISNUMBER(SEARCH(AM$1,$D375)),"T","")</f>
        <v/>
      </c>
      <c r="AN375" t="str">
        <f>IF(ISNUMBER(SEARCH(AN$1,$D375)),"T","")</f>
        <v/>
      </c>
      <c r="AO375" t="str">
        <f>IF(ISNUMBER(SEARCH(AO$1,$D375)),"T","")</f>
        <v/>
      </c>
      <c r="AP375" t="str">
        <f>IF(ISNUMBER(SEARCH(AP$1,$D375)),"T","")</f>
        <v/>
      </c>
      <c r="AQ375" t="str">
        <f>IF(ISNUMBER(SEARCH(AQ$1,$D375)),"T","")</f>
        <v/>
      </c>
      <c r="AR375" t="str">
        <f>IF(ISNUMBER(SEARCH(AR$1,$D375)),"T","")</f>
        <v/>
      </c>
      <c r="AS375" t="str">
        <f>IF(ISNUMBER(SEARCH(AS$1,$D375)),"T","")</f>
        <v/>
      </c>
      <c r="AT375" t="str">
        <f>IF(ISNUMBER(SEARCH(AT$1,$D375)),"T","")</f>
        <v/>
      </c>
      <c r="AU375" t="str">
        <f>IF(ISNUMBER(SEARCH(AU$1,$D375)),"T","")</f>
        <v/>
      </c>
      <c r="AV375" t="str">
        <f>IF(ISNUMBER(SEARCH(AV$1,$D375)),"T","")</f>
        <v/>
      </c>
    </row>
    <row r="376" spans="1:48">
      <c r="A376">
        <v>976</v>
      </c>
      <c r="B376" t="s">
        <v>967</v>
      </c>
      <c r="C376" t="s">
        <v>968</v>
      </c>
      <c r="D376" t="s">
        <v>602</v>
      </c>
      <c r="E376">
        <v>9</v>
      </c>
      <c r="F376">
        <v>90</v>
      </c>
      <c r="G376">
        <v>102</v>
      </c>
      <c r="H376">
        <v>73</v>
      </c>
      <c r="I376">
        <v>78</v>
      </c>
      <c r="J376">
        <v>65</v>
      </c>
      <c r="K376">
        <v>70</v>
      </c>
      <c r="L376">
        <f t="shared" si="70"/>
        <v>102</v>
      </c>
      <c r="M376">
        <f t="shared" si="71"/>
        <v>65</v>
      </c>
      <c r="N376" s="3">
        <f t="shared" si="72"/>
        <v>165.5</v>
      </c>
      <c r="O376" s="3">
        <f t="shared" si="73"/>
        <v>122.5</v>
      </c>
      <c r="P376" s="3">
        <f t="shared" si="74"/>
        <v>85.5</v>
      </c>
      <c r="Q376" s="3">
        <f t="shared" si="75"/>
        <v>14150.25</v>
      </c>
      <c r="R376" s="3">
        <f t="shared" si="76"/>
        <v>15474.25</v>
      </c>
      <c r="S376" s="3">
        <f t="shared" si="77"/>
        <v>14150.25</v>
      </c>
      <c r="T376" s="3">
        <v>338.655091320306</v>
      </c>
      <c r="U376" s="3">
        <f t="shared" si="78"/>
        <v>338.655091320306</v>
      </c>
      <c r="V376" s="4">
        <f t="shared" si="79"/>
        <v>41485.2486867375</v>
      </c>
      <c r="W376" s="6">
        <f>Q376/(constants!$B$1*constants!$B$2*(110/250)*AVERAGE(0.8,1)*1.5)</f>
        <v>2.1679838693457</v>
      </c>
      <c r="X376" s="7">
        <v>0.345225287157127</v>
      </c>
      <c r="Y376" s="3">
        <f t="shared" si="80"/>
        <v>307.868121671596</v>
      </c>
      <c r="Z376" s="5">
        <v>1.1</v>
      </c>
      <c r="AA376" s="5">
        <v>1</v>
      </c>
      <c r="AB376" s="3">
        <f t="shared" si="81"/>
        <v>338.654933838756</v>
      </c>
      <c r="AC376" t="str">
        <f t="shared" si="82"/>
        <v>https://wiki.52poke.com/wiki/轻身鳕</v>
      </c>
      <c r="AD376" s="2">
        <f t="shared" si="83"/>
        <v>2.48004386232914e-8</v>
      </c>
      <c r="AE376" t="str">
        <f>IF(ISNUMBER(SEARCH(AE$1,$D376)),"T","")</f>
        <v/>
      </c>
      <c r="AF376" t="str">
        <f>IF(ISNUMBER(SEARCH(AF$1,$D376)),"T","")</f>
        <v/>
      </c>
      <c r="AG376" t="str">
        <f>IF(ISNUMBER(SEARCH(AG$1,$D376)),"T","")</f>
        <v>T</v>
      </c>
      <c r="AH376" t="str">
        <f>IF(ISNUMBER(SEARCH(AH$1,$D376)),"T","")</f>
        <v/>
      </c>
      <c r="AI376" t="str">
        <f>IF(ISNUMBER(SEARCH(AI$1,$D376)),"T","")</f>
        <v/>
      </c>
      <c r="AJ376" t="str">
        <f>IF(ISNUMBER(SEARCH(AJ$1,$D376)),"T","")</f>
        <v/>
      </c>
      <c r="AK376" t="str">
        <f>IF(ISNUMBER(SEARCH(AK$1,$D376)),"T","")</f>
        <v/>
      </c>
      <c r="AL376" t="str">
        <f>IF(ISNUMBER(SEARCH(AL$1,$D376)),"T","")</f>
        <v/>
      </c>
      <c r="AM376" t="str">
        <f>IF(ISNUMBER(SEARCH(AM$1,$D376)),"T","")</f>
        <v/>
      </c>
      <c r="AN376" t="str">
        <f>IF(ISNUMBER(SEARCH(AN$1,$D376)),"T","")</f>
        <v/>
      </c>
      <c r="AO376" t="str">
        <f>IF(ISNUMBER(SEARCH(AO$1,$D376)),"T","")</f>
        <v>T</v>
      </c>
      <c r="AP376" t="str">
        <f>IF(ISNUMBER(SEARCH(AP$1,$D376)),"T","")</f>
        <v/>
      </c>
      <c r="AQ376" t="str">
        <f>IF(ISNUMBER(SEARCH(AQ$1,$D376)),"T","")</f>
        <v/>
      </c>
      <c r="AR376" t="str">
        <f>IF(ISNUMBER(SEARCH(AR$1,$D376)),"T","")</f>
        <v/>
      </c>
      <c r="AS376" t="str">
        <f>IF(ISNUMBER(SEARCH(AS$1,$D376)),"T","")</f>
        <v/>
      </c>
      <c r="AT376" t="str">
        <f>IF(ISNUMBER(SEARCH(AT$1,$D376)),"T","")</f>
        <v/>
      </c>
      <c r="AU376" t="str">
        <f>IF(ISNUMBER(SEARCH(AU$1,$D376)),"T","")</f>
        <v/>
      </c>
      <c r="AV376" t="str">
        <f>IF(ISNUMBER(SEARCH(AV$1,$D376)),"T","")</f>
        <v/>
      </c>
    </row>
    <row r="377" spans="1:48">
      <c r="A377">
        <v>286</v>
      </c>
      <c r="B377" t="s">
        <v>969</v>
      </c>
      <c r="C377" t="s">
        <v>970</v>
      </c>
      <c r="D377" t="s">
        <v>704</v>
      </c>
      <c r="E377">
        <v>3</v>
      </c>
      <c r="F377">
        <v>60</v>
      </c>
      <c r="G377">
        <v>130</v>
      </c>
      <c r="H377">
        <v>80</v>
      </c>
      <c r="I377">
        <v>60</v>
      </c>
      <c r="J377">
        <v>60</v>
      </c>
      <c r="K377">
        <v>70</v>
      </c>
      <c r="L377">
        <f t="shared" si="70"/>
        <v>130</v>
      </c>
      <c r="M377">
        <f t="shared" si="71"/>
        <v>60</v>
      </c>
      <c r="N377" s="3">
        <f t="shared" si="72"/>
        <v>135.5</v>
      </c>
      <c r="O377" s="3">
        <f t="shared" si="73"/>
        <v>150.5</v>
      </c>
      <c r="P377" s="3">
        <f t="shared" si="74"/>
        <v>80.5</v>
      </c>
      <c r="Q377" s="3">
        <f t="shared" si="75"/>
        <v>10907.75</v>
      </c>
      <c r="R377" s="3">
        <f t="shared" si="76"/>
        <v>13617.75</v>
      </c>
      <c r="S377" s="3">
        <f t="shared" si="77"/>
        <v>10907.75</v>
      </c>
      <c r="T377" s="3">
        <v>337.657215292082</v>
      </c>
      <c r="U377" s="3">
        <f t="shared" si="78"/>
        <v>337.657215292082</v>
      </c>
      <c r="V377" s="4">
        <f t="shared" si="79"/>
        <v>50817.4109014583</v>
      </c>
      <c r="W377" s="6">
        <f>Q377/(constants!$B$1*constants!$B$2*(110/250)*AVERAGE(0.8,1)*1.5)</f>
        <v>1.67119492947867</v>
      </c>
      <c r="X377" s="7">
        <v>0.368412839471333</v>
      </c>
      <c r="Y377" s="3">
        <f t="shared" si="80"/>
        <v>306.960969226975</v>
      </c>
      <c r="Z377" s="5">
        <v>1.1</v>
      </c>
      <c r="AA377" s="5">
        <v>1</v>
      </c>
      <c r="AB377" s="3">
        <f t="shared" si="81"/>
        <v>337.657066149673</v>
      </c>
      <c r="AC377" t="str">
        <f t="shared" si="82"/>
        <v>https://wiki.52poke.com/wiki/斗笠菇</v>
      </c>
      <c r="AD377" s="2">
        <f t="shared" si="83"/>
        <v>2.22434581921585e-8</v>
      </c>
      <c r="AE377" t="str">
        <f>IF(ISNUMBER(SEARCH(AE$1,$D377)),"T","")</f>
        <v/>
      </c>
      <c r="AF377" t="str">
        <f>IF(ISNUMBER(SEARCH(AF$1,$D377)),"T","")</f>
        <v/>
      </c>
      <c r="AG377" t="str">
        <f>IF(ISNUMBER(SEARCH(AG$1,$D377)),"T","")</f>
        <v/>
      </c>
      <c r="AH377" t="str">
        <f>IF(ISNUMBER(SEARCH(AH$1,$D377)),"T","")</f>
        <v>T</v>
      </c>
      <c r="AI377" t="str">
        <f>IF(ISNUMBER(SEARCH(AI$1,$D377)),"T","")</f>
        <v/>
      </c>
      <c r="AJ377" t="str">
        <f>IF(ISNUMBER(SEARCH(AJ$1,$D377)),"T","")</f>
        <v/>
      </c>
      <c r="AK377" t="str">
        <f>IF(ISNUMBER(SEARCH(AK$1,$D377)),"T","")</f>
        <v>T</v>
      </c>
      <c r="AL377" t="str">
        <f>IF(ISNUMBER(SEARCH(AL$1,$D377)),"T","")</f>
        <v/>
      </c>
      <c r="AM377" t="str">
        <f>IF(ISNUMBER(SEARCH(AM$1,$D377)),"T","")</f>
        <v/>
      </c>
      <c r="AN377" t="str">
        <f>IF(ISNUMBER(SEARCH(AN$1,$D377)),"T","")</f>
        <v/>
      </c>
      <c r="AO377" t="str">
        <f>IF(ISNUMBER(SEARCH(AO$1,$D377)),"T","")</f>
        <v/>
      </c>
      <c r="AP377" t="str">
        <f>IF(ISNUMBER(SEARCH(AP$1,$D377)),"T","")</f>
        <v/>
      </c>
      <c r="AQ377" t="str">
        <f>IF(ISNUMBER(SEARCH(AQ$1,$D377)),"T","")</f>
        <v/>
      </c>
      <c r="AR377" t="str">
        <f>IF(ISNUMBER(SEARCH(AR$1,$D377)),"T","")</f>
        <v/>
      </c>
      <c r="AS377" t="str">
        <f>IF(ISNUMBER(SEARCH(AS$1,$D377)),"T","")</f>
        <v/>
      </c>
      <c r="AT377" t="str">
        <f>IF(ISNUMBER(SEARCH(AT$1,$D377)),"T","")</f>
        <v/>
      </c>
      <c r="AU377" t="str">
        <f>IF(ISNUMBER(SEARCH(AU$1,$D377)),"T","")</f>
        <v/>
      </c>
      <c r="AV377" t="str">
        <f>IF(ISNUMBER(SEARCH(AV$1,$D377)),"T","")</f>
        <v/>
      </c>
    </row>
    <row r="378" spans="1:48">
      <c r="A378">
        <v>346</v>
      </c>
      <c r="B378" t="s">
        <v>971</v>
      </c>
      <c r="C378" t="s">
        <v>972</v>
      </c>
      <c r="D378" t="s">
        <v>973</v>
      </c>
      <c r="E378">
        <v>3</v>
      </c>
      <c r="F378">
        <v>86</v>
      </c>
      <c r="G378">
        <v>81</v>
      </c>
      <c r="H378">
        <v>97</v>
      </c>
      <c r="I378">
        <v>81</v>
      </c>
      <c r="J378">
        <v>107</v>
      </c>
      <c r="K378">
        <v>43</v>
      </c>
      <c r="L378">
        <f t="shared" si="70"/>
        <v>81</v>
      </c>
      <c r="M378">
        <f t="shared" si="71"/>
        <v>97</v>
      </c>
      <c r="N378" s="3">
        <f t="shared" si="72"/>
        <v>161.5</v>
      </c>
      <c r="O378" s="3">
        <f t="shared" si="73"/>
        <v>101.5</v>
      </c>
      <c r="P378" s="3">
        <f t="shared" si="74"/>
        <v>117.5</v>
      </c>
      <c r="Q378" s="3">
        <f t="shared" si="75"/>
        <v>18976.25</v>
      </c>
      <c r="R378" s="3">
        <f t="shared" si="76"/>
        <v>18976.25</v>
      </c>
      <c r="S378" s="3">
        <f t="shared" si="77"/>
        <v>20591.25</v>
      </c>
      <c r="T378" s="3">
        <v>336.294747289549</v>
      </c>
      <c r="U378" s="3">
        <f t="shared" si="78"/>
        <v>336.294747289549</v>
      </c>
      <c r="V378" s="4">
        <f t="shared" si="79"/>
        <v>34133.9168498892</v>
      </c>
      <c r="W378" s="6">
        <f>Q378/(constants!$B$1*constants!$B$2*(110/250)*AVERAGE(0.8,1)*1.5)</f>
        <v>2.90738353744077</v>
      </c>
      <c r="X378" s="7">
        <v>0.104659205976129</v>
      </c>
      <c r="Y378" s="3">
        <f t="shared" si="80"/>
        <v>305.722338456816</v>
      </c>
      <c r="Z378" s="5">
        <v>1.1</v>
      </c>
      <c r="AA378" s="5">
        <v>1</v>
      </c>
      <c r="AB378" s="3">
        <f t="shared" si="81"/>
        <v>336.294572302497</v>
      </c>
      <c r="AC378" t="str">
        <f t="shared" si="82"/>
        <v>https://wiki.52poke.com/wiki/摇篮百合</v>
      </c>
      <c r="AD378" s="2">
        <f t="shared" si="83"/>
        <v>3.06204682652399e-8</v>
      </c>
      <c r="AE378" t="str">
        <f>IF(ISNUMBER(SEARCH(AE$1,$D378)),"T","")</f>
        <v/>
      </c>
      <c r="AF378" t="str">
        <f>IF(ISNUMBER(SEARCH(AF$1,$D378)),"T","")</f>
        <v/>
      </c>
      <c r="AG378" t="str">
        <f>IF(ISNUMBER(SEARCH(AG$1,$D378)),"T","")</f>
        <v/>
      </c>
      <c r="AH378" t="str">
        <f>IF(ISNUMBER(SEARCH(AH$1,$D378)),"T","")</f>
        <v>T</v>
      </c>
      <c r="AI378" t="str">
        <f>IF(ISNUMBER(SEARCH(AI$1,$D378)),"T","")</f>
        <v/>
      </c>
      <c r="AJ378" t="str">
        <f>IF(ISNUMBER(SEARCH(AJ$1,$D378)),"T","")</f>
        <v/>
      </c>
      <c r="AK378" t="str">
        <f>IF(ISNUMBER(SEARCH(AK$1,$D378)),"T","")</f>
        <v/>
      </c>
      <c r="AL378" t="str">
        <f>IF(ISNUMBER(SEARCH(AL$1,$D378)),"T","")</f>
        <v/>
      </c>
      <c r="AM378" t="str">
        <f>IF(ISNUMBER(SEARCH(AM$1,$D378)),"T","")</f>
        <v/>
      </c>
      <c r="AN378" t="str">
        <f>IF(ISNUMBER(SEARCH(AN$1,$D378)),"T","")</f>
        <v/>
      </c>
      <c r="AO378" t="str">
        <f>IF(ISNUMBER(SEARCH(AO$1,$D378)),"T","")</f>
        <v/>
      </c>
      <c r="AP378" t="str">
        <f>IF(ISNUMBER(SEARCH(AP$1,$D378)),"T","")</f>
        <v/>
      </c>
      <c r="AQ378" t="str">
        <f>IF(ISNUMBER(SEARCH(AQ$1,$D378)),"T","")</f>
        <v>T</v>
      </c>
      <c r="AR378" t="str">
        <f>IF(ISNUMBER(SEARCH(AR$1,$D378)),"T","")</f>
        <v/>
      </c>
      <c r="AS378" t="str">
        <f>IF(ISNUMBER(SEARCH(AS$1,$D378)),"T","")</f>
        <v/>
      </c>
      <c r="AT378" t="str">
        <f>IF(ISNUMBER(SEARCH(AT$1,$D378)),"T","")</f>
        <v/>
      </c>
      <c r="AU378" t="str">
        <f>IF(ISNUMBER(SEARCH(AU$1,$D378)),"T","")</f>
        <v/>
      </c>
      <c r="AV378" t="str">
        <f>IF(ISNUMBER(SEARCH(AV$1,$D378)),"T","")</f>
        <v/>
      </c>
    </row>
    <row r="379" spans="1:48">
      <c r="A379">
        <v>869</v>
      </c>
      <c r="B379" t="s">
        <v>974</v>
      </c>
      <c r="C379" t="s">
        <v>975</v>
      </c>
      <c r="D379" t="s">
        <v>67</v>
      </c>
      <c r="E379">
        <v>8</v>
      </c>
      <c r="F379">
        <v>65</v>
      </c>
      <c r="G379">
        <v>60</v>
      </c>
      <c r="H379">
        <v>75</v>
      </c>
      <c r="I379">
        <v>110</v>
      </c>
      <c r="J379">
        <v>121</v>
      </c>
      <c r="K379">
        <v>64</v>
      </c>
      <c r="L379">
        <f t="shared" si="70"/>
        <v>110</v>
      </c>
      <c r="M379">
        <f t="shared" si="71"/>
        <v>75</v>
      </c>
      <c r="N379" s="3">
        <f t="shared" si="72"/>
        <v>140.5</v>
      </c>
      <c r="O379" s="3">
        <f t="shared" si="73"/>
        <v>130.5</v>
      </c>
      <c r="P379" s="3">
        <f t="shared" si="74"/>
        <v>95.5</v>
      </c>
      <c r="Q379" s="3">
        <f t="shared" si="75"/>
        <v>13417.75</v>
      </c>
      <c r="R379" s="3">
        <f t="shared" si="76"/>
        <v>13417.75</v>
      </c>
      <c r="S379" s="3">
        <f t="shared" si="77"/>
        <v>19880.75</v>
      </c>
      <c r="T379" s="3">
        <v>336.123145074492</v>
      </c>
      <c r="U379" s="3">
        <f t="shared" si="78"/>
        <v>336.123145074492</v>
      </c>
      <c r="V379" s="4">
        <f t="shared" si="79"/>
        <v>43864.0704322212</v>
      </c>
      <c r="W379" s="6">
        <f>Q379/(constants!$B$1*constants!$B$2*(110/250)*AVERAGE(0.8,1)*1.5)</f>
        <v>2.0557562985045</v>
      </c>
      <c r="X379" s="7">
        <v>0.285748306114024</v>
      </c>
      <c r="Y379" s="3">
        <f t="shared" si="80"/>
        <v>305.566350902717</v>
      </c>
      <c r="Z379" s="5">
        <v>1.1</v>
      </c>
      <c r="AA379" s="5">
        <v>1</v>
      </c>
      <c r="AB379" s="3">
        <f t="shared" si="81"/>
        <v>336.122985992989</v>
      </c>
      <c r="AC379" t="str">
        <f t="shared" si="82"/>
        <v>https://wiki.52poke.com/wiki/霜奶仙</v>
      </c>
      <c r="AD379" s="2">
        <f t="shared" si="83"/>
        <v>2.53069247413989e-8</v>
      </c>
      <c r="AE379" t="str">
        <f>IF(ISNUMBER(SEARCH(AE$1,$D379)),"T","")</f>
        <v/>
      </c>
      <c r="AF379" t="str">
        <f>IF(ISNUMBER(SEARCH(AF$1,$D379)),"T","")</f>
        <v/>
      </c>
      <c r="AG379" t="str">
        <f>IF(ISNUMBER(SEARCH(AG$1,$D379)),"T","")</f>
        <v/>
      </c>
      <c r="AH379" t="str">
        <f>IF(ISNUMBER(SEARCH(AH$1,$D379)),"T","")</f>
        <v/>
      </c>
      <c r="AI379" t="str">
        <f>IF(ISNUMBER(SEARCH(AI$1,$D379)),"T","")</f>
        <v/>
      </c>
      <c r="AJ379" t="str">
        <f>IF(ISNUMBER(SEARCH(AJ$1,$D379)),"T","")</f>
        <v/>
      </c>
      <c r="AK379" t="str">
        <f>IF(ISNUMBER(SEARCH(AK$1,$D379)),"T","")</f>
        <v/>
      </c>
      <c r="AL379" t="str">
        <f>IF(ISNUMBER(SEARCH(AL$1,$D379)),"T","")</f>
        <v/>
      </c>
      <c r="AM379" t="str">
        <f>IF(ISNUMBER(SEARCH(AM$1,$D379)),"T","")</f>
        <v/>
      </c>
      <c r="AN379" t="str">
        <f>IF(ISNUMBER(SEARCH(AN$1,$D379)),"T","")</f>
        <v/>
      </c>
      <c r="AO379" t="str">
        <f>IF(ISNUMBER(SEARCH(AO$1,$D379)),"T","")</f>
        <v/>
      </c>
      <c r="AP379" t="str">
        <f>IF(ISNUMBER(SEARCH(AP$1,$D379)),"T","")</f>
        <v/>
      </c>
      <c r="AQ379" t="str">
        <f>IF(ISNUMBER(SEARCH(AQ$1,$D379)),"T","")</f>
        <v/>
      </c>
      <c r="AR379" t="str">
        <f>IF(ISNUMBER(SEARCH(AR$1,$D379)),"T","")</f>
        <v/>
      </c>
      <c r="AS379" t="str">
        <f>IF(ISNUMBER(SEARCH(AS$1,$D379)),"T","")</f>
        <v/>
      </c>
      <c r="AT379" t="str">
        <f>IF(ISNUMBER(SEARCH(AT$1,$D379)),"T","")</f>
        <v/>
      </c>
      <c r="AU379" t="str">
        <f>IF(ISNUMBER(SEARCH(AU$1,$D379)),"T","")</f>
        <v/>
      </c>
      <c r="AV379" t="str">
        <f>IF(ISNUMBER(SEARCH(AV$1,$D379)),"T","")</f>
        <v>T</v>
      </c>
    </row>
    <row r="380" spans="1:48">
      <c r="A380">
        <v>631</v>
      </c>
      <c r="B380" t="s">
        <v>976</v>
      </c>
      <c r="C380" t="s">
        <v>977</v>
      </c>
      <c r="D380" t="s">
        <v>216</v>
      </c>
      <c r="E380">
        <v>5</v>
      </c>
      <c r="F380">
        <v>85</v>
      </c>
      <c r="G380">
        <v>97</v>
      </c>
      <c r="H380">
        <v>66</v>
      </c>
      <c r="I380">
        <v>105</v>
      </c>
      <c r="J380">
        <v>66</v>
      </c>
      <c r="K380">
        <v>65</v>
      </c>
      <c r="L380">
        <f t="shared" si="70"/>
        <v>105</v>
      </c>
      <c r="M380">
        <f t="shared" si="71"/>
        <v>66</v>
      </c>
      <c r="N380" s="3">
        <f t="shared" si="72"/>
        <v>160.5</v>
      </c>
      <c r="O380" s="3">
        <f t="shared" si="73"/>
        <v>125.5</v>
      </c>
      <c r="P380" s="3">
        <f t="shared" si="74"/>
        <v>86.5</v>
      </c>
      <c r="Q380" s="3">
        <f t="shared" si="75"/>
        <v>13883.25</v>
      </c>
      <c r="R380" s="3">
        <f t="shared" si="76"/>
        <v>13883.25</v>
      </c>
      <c r="S380" s="3">
        <f t="shared" si="77"/>
        <v>13883.25</v>
      </c>
      <c r="T380" s="3">
        <v>335.455334095643</v>
      </c>
      <c r="U380" s="3">
        <f t="shared" si="78"/>
        <v>335.455334095643</v>
      </c>
      <c r="V380" s="4">
        <f t="shared" si="79"/>
        <v>42099.6444290032</v>
      </c>
      <c r="W380" s="6">
        <f>Q380/(constants!$B$1*constants!$B$2*(110/250)*AVERAGE(0.8,1)*1.5)</f>
        <v>2.1270763452302</v>
      </c>
      <c r="X380" s="7">
        <v>0.302877843843907</v>
      </c>
      <c r="Y380" s="3">
        <f t="shared" si="80"/>
        <v>304.959250728801</v>
      </c>
      <c r="Z380" s="5">
        <v>1.1</v>
      </c>
      <c r="AA380" s="5">
        <v>1</v>
      </c>
      <c r="AB380" s="3">
        <f t="shared" si="81"/>
        <v>335.455175801681</v>
      </c>
      <c r="AC380" t="str">
        <f t="shared" si="82"/>
        <v>https://wiki.52poke.com/wiki/熔蚁兽</v>
      </c>
      <c r="AD380" s="2">
        <f t="shared" si="83"/>
        <v>2.50569784738312e-8</v>
      </c>
      <c r="AE380" t="str">
        <f>IF(ISNUMBER(SEARCH(AE$1,$D380)),"T","")</f>
        <v/>
      </c>
      <c r="AF380" t="str">
        <f>IF(ISNUMBER(SEARCH(AF$1,$D380)),"T","")</f>
        <v>T</v>
      </c>
      <c r="AG380" t="str">
        <f>IF(ISNUMBER(SEARCH(AG$1,$D380)),"T","")</f>
        <v/>
      </c>
      <c r="AH380" t="str">
        <f>IF(ISNUMBER(SEARCH(AH$1,$D380)),"T","")</f>
        <v/>
      </c>
      <c r="AI380" t="str">
        <f>IF(ISNUMBER(SEARCH(AI$1,$D380)),"T","")</f>
        <v/>
      </c>
      <c r="AJ380" t="str">
        <f>IF(ISNUMBER(SEARCH(AJ$1,$D380)),"T","")</f>
        <v/>
      </c>
      <c r="AK380" t="str">
        <f>IF(ISNUMBER(SEARCH(AK$1,$D380)),"T","")</f>
        <v/>
      </c>
      <c r="AL380" t="str">
        <f>IF(ISNUMBER(SEARCH(AL$1,$D380)),"T","")</f>
        <v/>
      </c>
      <c r="AM380" t="str">
        <f>IF(ISNUMBER(SEARCH(AM$1,$D380)),"T","")</f>
        <v/>
      </c>
      <c r="AN380" t="str">
        <f>IF(ISNUMBER(SEARCH(AN$1,$D380)),"T","")</f>
        <v/>
      </c>
      <c r="AO380" t="str">
        <f>IF(ISNUMBER(SEARCH(AO$1,$D380)),"T","")</f>
        <v/>
      </c>
      <c r="AP380" t="str">
        <f>IF(ISNUMBER(SEARCH(AP$1,$D380)),"T","")</f>
        <v/>
      </c>
      <c r="AQ380" t="str">
        <f>IF(ISNUMBER(SEARCH(AQ$1,$D380)),"T","")</f>
        <v/>
      </c>
      <c r="AR380" t="str">
        <f>IF(ISNUMBER(SEARCH(AR$1,$D380)),"T","")</f>
        <v/>
      </c>
      <c r="AS380" t="str">
        <f>IF(ISNUMBER(SEARCH(AS$1,$D380)),"T","")</f>
        <v/>
      </c>
      <c r="AT380" t="str">
        <f>IF(ISNUMBER(SEARCH(AT$1,$D380)),"T","")</f>
        <v/>
      </c>
      <c r="AU380" t="str">
        <f>IF(ISNUMBER(SEARCH(AU$1,$D380)),"T","")</f>
        <v/>
      </c>
      <c r="AV380" t="str">
        <f>IF(ISNUMBER(SEARCH(AV$1,$D380)),"T","")</f>
        <v/>
      </c>
    </row>
    <row r="381" spans="1:48">
      <c r="A381">
        <v>210</v>
      </c>
      <c r="B381" t="s">
        <v>978</v>
      </c>
      <c r="C381" t="s">
        <v>979</v>
      </c>
      <c r="D381" t="s">
        <v>67</v>
      </c>
      <c r="E381">
        <v>2</v>
      </c>
      <c r="F381">
        <v>90</v>
      </c>
      <c r="G381">
        <v>120</v>
      </c>
      <c r="H381">
        <v>75</v>
      </c>
      <c r="I381">
        <v>60</v>
      </c>
      <c r="J381">
        <v>60</v>
      </c>
      <c r="K381">
        <v>45</v>
      </c>
      <c r="L381">
        <f t="shared" si="70"/>
        <v>120</v>
      </c>
      <c r="M381">
        <f t="shared" si="71"/>
        <v>60</v>
      </c>
      <c r="N381" s="3">
        <f t="shared" si="72"/>
        <v>165.5</v>
      </c>
      <c r="O381" s="3">
        <f t="shared" si="73"/>
        <v>140.5</v>
      </c>
      <c r="P381" s="3">
        <f t="shared" si="74"/>
        <v>80.5</v>
      </c>
      <c r="Q381" s="3">
        <f t="shared" si="75"/>
        <v>13322.75</v>
      </c>
      <c r="R381" s="3">
        <f t="shared" si="76"/>
        <v>15805.25</v>
      </c>
      <c r="S381" s="3">
        <f t="shared" si="77"/>
        <v>13322.75</v>
      </c>
      <c r="T381" s="3">
        <v>335.312411913386</v>
      </c>
      <c r="U381" s="3">
        <f t="shared" si="78"/>
        <v>335.312411913386</v>
      </c>
      <c r="V381" s="4">
        <f t="shared" si="79"/>
        <v>47111.3938738307</v>
      </c>
      <c r="W381" s="6">
        <f>Q381/(constants!$B$1*constants!$B$2*(110/250)*AVERAGE(0.8,1)*1.5)</f>
        <v>2.04120118692782</v>
      </c>
      <c r="X381" s="7">
        <v>0.128402448493481</v>
      </c>
      <c r="Y381" s="3">
        <f t="shared" si="80"/>
        <v>304.829310776693</v>
      </c>
      <c r="Z381" s="5">
        <v>1.1</v>
      </c>
      <c r="AA381" s="5">
        <v>1</v>
      </c>
      <c r="AB381" s="3">
        <f t="shared" si="81"/>
        <v>335.312241854362</v>
      </c>
      <c r="AC381" t="str">
        <f t="shared" si="82"/>
        <v>https://wiki.52poke.com/wiki/布鲁皇</v>
      </c>
      <c r="AD381" s="2">
        <f t="shared" si="83"/>
        <v>2.89200715135287e-8</v>
      </c>
      <c r="AE381" t="str">
        <f>IF(ISNUMBER(SEARCH(AE$1,$D381)),"T","")</f>
        <v/>
      </c>
      <c r="AF381" t="str">
        <f>IF(ISNUMBER(SEARCH(AF$1,$D381)),"T","")</f>
        <v/>
      </c>
      <c r="AG381" t="str">
        <f>IF(ISNUMBER(SEARCH(AG$1,$D381)),"T","")</f>
        <v/>
      </c>
      <c r="AH381" t="str">
        <f>IF(ISNUMBER(SEARCH(AH$1,$D381)),"T","")</f>
        <v/>
      </c>
      <c r="AI381" t="str">
        <f>IF(ISNUMBER(SEARCH(AI$1,$D381)),"T","")</f>
        <v/>
      </c>
      <c r="AJ381" t="str">
        <f>IF(ISNUMBER(SEARCH(AJ$1,$D381)),"T","")</f>
        <v/>
      </c>
      <c r="AK381" t="str">
        <f>IF(ISNUMBER(SEARCH(AK$1,$D381)),"T","")</f>
        <v/>
      </c>
      <c r="AL381" t="str">
        <f>IF(ISNUMBER(SEARCH(AL$1,$D381)),"T","")</f>
        <v/>
      </c>
      <c r="AM381" t="str">
        <f>IF(ISNUMBER(SEARCH(AM$1,$D381)),"T","")</f>
        <v/>
      </c>
      <c r="AN381" t="str">
        <f>IF(ISNUMBER(SEARCH(AN$1,$D381)),"T","")</f>
        <v/>
      </c>
      <c r="AO381" t="str">
        <f>IF(ISNUMBER(SEARCH(AO$1,$D381)),"T","")</f>
        <v/>
      </c>
      <c r="AP381" t="str">
        <f>IF(ISNUMBER(SEARCH(AP$1,$D381)),"T","")</f>
        <v/>
      </c>
      <c r="AQ381" t="str">
        <f>IF(ISNUMBER(SEARCH(AQ$1,$D381)),"T","")</f>
        <v/>
      </c>
      <c r="AR381" t="str">
        <f>IF(ISNUMBER(SEARCH(AR$1,$D381)),"T","")</f>
        <v/>
      </c>
      <c r="AS381" t="str">
        <f>IF(ISNUMBER(SEARCH(AS$1,$D381)),"T","")</f>
        <v/>
      </c>
      <c r="AT381" t="str">
        <f>IF(ISNUMBER(SEARCH(AT$1,$D381)),"T","")</f>
        <v/>
      </c>
      <c r="AU381" t="str">
        <f>IF(ISNUMBER(SEARCH(AU$1,$D381)),"T","")</f>
        <v/>
      </c>
      <c r="AV381" t="str">
        <f>IF(ISNUMBER(SEARCH(AV$1,$D381)),"T","")</f>
        <v>T</v>
      </c>
    </row>
    <row r="382" spans="1:48">
      <c r="A382">
        <v>76</v>
      </c>
      <c r="B382" t="s">
        <v>980</v>
      </c>
      <c r="C382" t="s">
        <v>981</v>
      </c>
      <c r="D382" t="s">
        <v>982</v>
      </c>
      <c r="E382">
        <v>1</v>
      </c>
      <c r="F382">
        <v>80</v>
      </c>
      <c r="G382">
        <v>120</v>
      </c>
      <c r="H382">
        <v>130</v>
      </c>
      <c r="I382">
        <v>55</v>
      </c>
      <c r="J382">
        <v>65</v>
      </c>
      <c r="K382">
        <v>45</v>
      </c>
      <c r="L382">
        <f t="shared" si="70"/>
        <v>120</v>
      </c>
      <c r="M382">
        <f t="shared" si="71"/>
        <v>65</v>
      </c>
      <c r="N382" s="3">
        <f t="shared" si="72"/>
        <v>155.5</v>
      </c>
      <c r="O382" s="3">
        <f t="shared" si="73"/>
        <v>140.5</v>
      </c>
      <c r="P382" s="3">
        <f t="shared" si="74"/>
        <v>85.5</v>
      </c>
      <c r="Q382" s="3">
        <f t="shared" si="75"/>
        <v>13295.25</v>
      </c>
      <c r="R382" s="3">
        <f t="shared" si="76"/>
        <v>23402.75</v>
      </c>
      <c r="S382" s="3">
        <f t="shared" si="77"/>
        <v>13295.25</v>
      </c>
      <c r="T382" s="3">
        <v>335.300514057006</v>
      </c>
      <c r="U382" s="3">
        <f t="shared" si="78"/>
        <v>335.300514057006</v>
      </c>
      <c r="V382" s="4">
        <f t="shared" si="79"/>
        <v>47109.7222250093</v>
      </c>
      <c r="W382" s="6">
        <f>Q382/(constants!$B$1*constants!$B$2*(110/250)*AVERAGE(0.8,1)*1.5)</f>
        <v>2.03698786515563</v>
      </c>
      <c r="X382" s="7">
        <v>0.132538788671664</v>
      </c>
      <c r="Y382" s="3">
        <f t="shared" si="80"/>
        <v>304.818494862734</v>
      </c>
      <c r="Z382" s="5">
        <v>1.1</v>
      </c>
      <c r="AA382" s="5">
        <v>1</v>
      </c>
      <c r="AB382" s="3">
        <f t="shared" si="81"/>
        <v>335.300344349008</v>
      </c>
      <c r="AC382" t="str">
        <f t="shared" si="82"/>
        <v>https://wiki.52poke.com/wiki/隆隆岩</v>
      </c>
      <c r="AD382" s="2">
        <f t="shared" si="83"/>
        <v>2.88008046808375e-8</v>
      </c>
      <c r="AE382" t="str">
        <f>IF(ISNUMBER(SEARCH(AE$1,$D382)),"T","")</f>
        <v/>
      </c>
      <c r="AF382" t="str">
        <f>IF(ISNUMBER(SEARCH(AF$1,$D382)),"T","")</f>
        <v/>
      </c>
      <c r="AG382" t="str">
        <f>IF(ISNUMBER(SEARCH(AG$1,$D382)),"T","")</f>
        <v/>
      </c>
      <c r="AH382" t="str">
        <f>IF(ISNUMBER(SEARCH(AH$1,$D382)),"T","")</f>
        <v/>
      </c>
      <c r="AI382" t="str">
        <f>IF(ISNUMBER(SEARCH(AI$1,$D382)),"T","")</f>
        <v/>
      </c>
      <c r="AJ382" t="str">
        <f>IF(ISNUMBER(SEARCH(AJ$1,$D382)),"T","")</f>
        <v/>
      </c>
      <c r="AK382" t="str">
        <f>IF(ISNUMBER(SEARCH(AK$1,$D382)),"T","")</f>
        <v/>
      </c>
      <c r="AL382" t="str">
        <f>IF(ISNUMBER(SEARCH(AL$1,$D382)),"T","")</f>
        <v/>
      </c>
      <c r="AM382" t="str">
        <f>IF(ISNUMBER(SEARCH(AM$1,$D382)),"T","")</f>
        <v>T</v>
      </c>
      <c r="AN382" t="str">
        <f>IF(ISNUMBER(SEARCH(AN$1,$D382)),"T","")</f>
        <v/>
      </c>
      <c r="AO382" t="str">
        <f>IF(ISNUMBER(SEARCH(AO$1,$D382)),"T","")</f>
        <v/>
      </c>
      <c r="AP382" t="str">
        <f>IF(ISNUMBER(SEARCH(AP$1,$D382)),"T","")</f>
        <v/>
      </c>
      <c r="AQ382" t="str">
        <f>IF(ISNUMBER(SEARCH(AQ$1,$D382)),"T","")</f>
        <v>T</v>
      </c>
      <c r="AR382" t="str">
        <f>IF(ISNUMBER(SEARCH(AR$1,$D382)),"T","")</f>
        <v/>
      </c>
      <c r="AS382" t="str">
        <f>IF(ISNUMBER(SEARCH(AS$1,$D382)),"T","")</f>
        <v/>
      </c>
      <c r="AT382" t="str">
        <f>IF(ISNUMBER(SEARCH(AT$1,$D382)),"T","")</f>
        <v/>
      </c>
      <c r="AU382" t="str">
        <f>IF(ISNUMBER(SEARCH(AU$1,$D382)),"T","")</f>
        <v/>
      </c>
      <c r="AV382" t="str">
        <f>IF(ISNUMBER(SEARCH(AV$1,$D382)),"T","")</f>
        <v/>
      </c>
    </row>
    <row r="383" spans="1:48">
      <c r="A383">
        <v>618</v>
      </c>
      <c r="B383" t="s">
        <v>983</v>
      </c>
      <c r="C383" t="s">
        <v>984</v>
      </c>
      <c r="D383" t="s">
        <v>311</v>
      </c>
      <c r="E383">
        <v>5</v>
      </c>
      <c r="F383">
        <v>109</v>
      </c>
      <c r="G383">
        <v>66</v>
      </c>
      <c r="H383">
        <v>84</v>
      </c>
      <c r="I383">
        <v>81</v>
      </c>
      <c r="J383">
        <v>99</v>
      </c>
      <c r="K383">
        <v>32</v>
      </c>
      <c r="L383">
        <f t="shared" si="70"/>
        <v>81</v>
      </c>
      <c r="M383">
        <f t="shared" si="71"/>
        <v>84</v>
      </c>
      <c r="N383" s="3">
        <f t="shared" si="72"/>
        <v>184.5</v>
      </c>
      <c r="O383" s="3">
        <f t="shared" si="73"/>
        <v>101.5</v>
      </c>
      <c r="P383" s="3">
        <f t="shared" si="74"/>
        <v>104.5</v>
      </c>
      <c r="Q383" s="3">
        <f t="shared" si="75"/>
        <v>19280.25</v>
      </c>
      <c r="R383" s="3">
        <f t="shared" si="76"/>
        <v>19280.25</v>
      </c>
      <c r="S383" s="3">
        <f t="shared" si="77"/>
        <v>22047.75</v>
      </c>
      <c r="T383" s="3">
        <v>335.21730778907</v>
      </c>
      <c r="U383" s="3">
        <f t="shared" si="78"/>
        <v>335.21730778907</v>
      </c>
      <c r="V383" s="4">
        <f t="shared" si="79"/>
        <v>34024.5567405906</v>
      </c>
      <c r="W383" s="6">
        <f>Q383/(constants!$B$1*constants!$B$2*(110/250)*AVERAGE(0.8,1)*1.5)</f>
        <v>2.95395989448613</v>
      </c>
      <c r="X383" s="7">
        <v>0.0484326715570438</v>
      </c>
      <c r="Y383" s="3">
        <f t="shared" si="80"/>
        <v>304.742845453382</v>
      </c>
      <c r="Z383" s="5">
        <v>1.1</v>
      </c>
      <c r="AA383" s="5">
        <v>1</v>
      </c>
      <c r="AB383" s="3">
        <f t="shared" si="81"/>
        <v>335.217129998721</v>
      </c>
      <c r="AC383" t="str">
        <f t="shared" si="82"/>
        <v>https://wiki.52poke.com/wiki/泥巴鱼</v>
      </c>
      <c r="AD383" s="2">
        <f t="shared" si="83"/>
        <v>3.16094082883027e-8</v>
      </c>
      <c r="AE383" t="str">
        <f>IF(ISNUMBER(SEARCH(AE$1,$D383)),"T","")</f>
        <v/>
      </c>
      <c r="AF383" t="str">
        <f>IF(ISNUMBER(SEARCH(AF$1,$D383)),"T","")</f>
        <v/>
      </c>
      <c r="AG383" t="str">
        <f>IF(ISNUMBER(SEARCH(AG$1,$D383)),"T","")</f>
        <v/>
      </c>
      <c r="AH383" t="str">
        <f>IF(ISNUMBER(SEARCH(AH$1,$D383)),"T","")</f>
        <v/>
      </c>
      <c r="AI383" t="str">
        <f>IF(ISNUMBER(SEARCH(AI$1,$D383)),"T","")</f>
        <v/>
      </c>
      <c r="AJ383" t="str">
        <f>IF(ISNUMBER(SEARCH(AJ$1,$D383)),"T","")</f>
        <v/>
      </c>
      <c r="AK383" t="str">
        <f>IF(ISNUMBER(SEARCH(AK$1,$D383)),"T","")</f>
        <v/>
      </c>
      <c r="AL383" t="str">
        <f>IF(ISNUMBER(SEARCH(AL$1,$D383)),"T","")</f>
        <v/>
      </c>
      <c r="AM383" t="str">
        <f>IF(ISNUMBER(SEARCH(AM$1,$D383)),"T","")</f>
        <v>T</v>
      </c>
      <c r="AN383" t="str">
        <f>IF(ISNUMBER(SEARCH(AN$1,$D383)),"T","")</f>
        <v/>
      </c>
      <c r="AO383" t="str">
        <f>IF(ISNUMBER(SEARCH(AO$1,$D383)),"T","")</f>
        <v/>
      </c>
      <c r="AP383" t="str">
        <f>IF(ISNUMBER(SEARCH(AP$1,$D383)),"T","")</f>
        <v/>
      </c>
      <c r="AQ383" t="str">
        <f>IF(ISNUMBER(SEARCH(AQ$1,$D383)),"T","")</f>
        <v/>
      </c>
      <c r="AR383" t="str">
        <f>IF(ISNUMBER(SEARCH(AR$1,$D383)),"T","")</f>
        <v/>
      </c>
      <c r="AS383" t="str">
        <f>IF(ISNUMBER(SEARCH(AS$1,$D383)),"T","")</f>
        <v/>
      </c>
      <c r="AT383" t="str">
        <f>IF(ISNUMBER(SEARCH(AT$1,$D383)),"T","")</f>
        <v/>
      </c>
      <c r="AU383" t="str">
        <f>IF(ISNUMBER(SEARCH(AU$1,$D383)),"T","")</f>
        <v>T</v>
      </c>
      <c r="AV383" t="str">
        <f>IF(ISNUMBER(SEARCH(AV$1,$D383)),"T","")</f>
        <v/>
      </c>
    </row>
    <row r="384" spans="1:48">
      <c r="A384">
        <v>57</v>
      </c>
      <c r="B384" t="s">
        <v>985</v>
      </c>
      <c r="C384" t="s">
        <v>986</v>
      </c>
      <c r="D384" t="s">
        <v>102</v>
      </c>
      <c r="E384">
        <v>1</v>
      </c>
      <c r="F384">
        <v>65</v>
      </c>
      <c r="G384">
        <v>105</v>
      </c>
      <c r="H384">
        <v>60</v>
      </c>
      <c r="I384">
        <v>60</v>
      </c>
      <c r="J384">
        <v>70</v>
      </c>
      <c r="K384">
        <v>95</v>
      </c>
      <c r="L384">
        <f t="shared" si="70"/>
        <v>105</v>
      </c>
      <c r="M384">
        <f t="shared" si="71"/>
        <v>60</v>
      </c>
      <c r="N384" s="3">
        <f t="shared" si="72"/>
        <v>140.5</v>
      </c>
      <c r="O384" s="3">
        <f t="shared" si="73"/>
        <v>125.5</v>
      </c>
      <c r="P384" s="3">
        <f t="shared" si="74"/>
        <v>80.5</v>
      </c>
      <c r="Q384" s="3">
        <f t="shared" si="75"/>
        <v>11310.25</v>
      </c>
      <c r="R384" s="3">
        <f t="shared" si="76"/>
        <v>11310.25</v>
      </c>
      <c r="S384" s="3">
        <f t="shared" si="77"/>
        <v>12715.25</v>
      </c>
      <c r="T384" s="3">
        <v>335.216056602847</v>
      </c>
      <c r="U384" s="3">
        <f t="shared" si="78"/>
        <v>335.216056602847</v>
      </c>
      <c r="V384" s="4">
        <f t="shared" si="79"/>
        <v>42069.6151036573</v>
      </c>
      <c r="W384" s="6">
        <f>Q384/(constants!$B$1*constants!$B$2*(110/250)*AVERAGE(0.8,1)*1.5)</f>
        <v>1.73286263905353</v>
      </c>
      <c r="X384" s="7">
        <v>0.695358495649127</v>
      </c>
      <c r="Y384" s="3">
        <f t="shared" si="80"/>
        <v>304.741752405183</v>
      </c>
      <c r="Z384" s="5">
        <v>1.1</v>
      </c>
      <c r="AA384" s="5">
        <v>1</v>
      </c>
      <c r="AB384" s="3">
        <f t="shared" si="81"/>
        <v>335.215927645702</v>
      </c>
      <c r="AC384" t="str">
        <f t="shared" si="82"/>
        <v>https://wiki.52poke.com/wiki/火爆猴</v>
      </c>
      <c r="AD384" s="2">
        <f t="shared" si="83"/>
        <v>1.66299453404276e-8</v>
      </c>
      <c r="AE384" t="str">
        <f>IF(ISNUMBER(SEARCH(AE$1,$D384)),"T","")</f>
        <v/>
      </c>
      <c r="AF384" t="str">
        <f>IF(ISNUMBER(SEARCH(AF$1,$D384)),"T","")</f>
        <v/>
      </c>
      <c r="AG384" t="str">
        <f>IF(ISNUMBER(SEARCH(AG$1,$D384)),"T","")</f>
        <v/>
      </c>
      <c r="AH384" t="str">
        <f>IF(ISNUMBER(SEARCH(AH$1,$D384)),"T","")</f>
        <v/>
      </c>
      <c r="AI384" t="str">
        <f>IF(ISNUMBER(SEARCH(AI$1,$D384)),"T","")</f>
        <v/>
      </c>
      <c r="AJ384" t="str">
        <f>IF(ISNUMBER(SEARCH(AJ$1,$D384)),"T","")</f>
        <v/>
      </c>
      <c r="AK384" t="str">
        <f>IF(ISNUMBER(SEARCH(AK$1,$D384)),"T","")</f>
        <v>T</v>
      </c>
      <c r="AL384" t="str">
        <f>IF(ISNUMBER(SEARCH(AL$1,$D384)),"T","")</f>
        <v/>
      </c>
      <c r="AM384" t="str">
        <f>IF(ISNUMBER(SEARCH(AM$1,$D384)),"T","")</f>
        <v/>
      </c>
      <c r="AN384" t="str">
        <f>IF(ISNUMBER(SEARCH(AN$1,$D384)),"T","")</f>
        <v/>
      </c>
      <c r="AO384" t="str">
        <f>IF(ISNUMBER(SEARCH(AO$1,$D384)),"T","")</f>
        <v/>
      </c>
      <c r="AP384" t="str">
        <f>IF(ISNUMBER(SEARCH(AP$1,$D384)),"T","")</f>
        <v/>
      </c>
      <c r="AQ384" t="str">
        <f>IF(ISNUMBER(SEARCH(AQ$1,$D384)),"T","")</f>
        <v/>
      </c>
      <c r="AR384" t="str">
        <f>IF(ISNUMBER(SEARCH(AR$1,$D384)),"T","")</f>
        <v/>
      </c>
      <c r="AS384" t="str">
        <f>IF(ISNUMBER(SEARCH(AS$1,$D384)),"T","")</f>
        <v/>
      </c>
      <c r="AT384" t="str">
        <f>IF(ISNUMBER(SEARCH(AT$1,$D384)),"T","")</f>
        <v/>
      </c>
      <c r="AU384" t="str">
        <f>IF(ISNUMBER(SEARCH(AU$1,$D384)),"T","")</f>
        <v/>
      </c>
      <c r="AV384" t="str">
        <f>IF(ISNUMBER(SEARCH(AV$1,$D384)),"T","")</f>
        <v/>
      </c>
    </row>
    <row r="385" spans="1:48">
      <c r="A385">
        <v>178</v>
      </c>
      <c r="B385" t="s">
        <v>987</v>
      </c>
      <c r="C385" t="s">
        <v>988</v>
      </c>
      <c r="D385" t="s">
        <v>133</v>
      </c>
      <c r="E385">
        <v>2</v>
      </c>
      <c r="F385">
        <v>65</v>
      </c>
      <c r="G385">
        <v>75</v>
      </c>
      <c r="H385">
        <v>70</v>
      </c>
      <c r="I385">
        <v>95</v>
      </c>
      <c r="J385">
        <v>70</v>
      </c>
      <c r="K385">
        <v>95</v>
      </c>
      <c r="L385">
        <f t="shared" si="70"/>
        <v>95</v>
      </c>
      <c r="M385">
        <f t="shared" si="71"/>
        <v>70</v>
      </c>
      <c r="N385" s="3">
        <f t="shared" si="72"/>
        <v>140.5</v>
      </c>
      <c r="O385" s="3">
        <f t="shared" si="73"/>
        <v>115.5</v>
      </c>
      <c r="P385" s="3">
        <f t="shared" si="74"/>
        <v>90.5</v>
      </c>
      <c r="Q385" s="3">
        <f t="shared" si="75"/>
        <v>12715.25</v>
      </c>
      <c r="R385" s="3">
        <f t="shared" si="76"/>
        <v>12715.25</v>
      </c>
      <c r="S385" s="3">
        <f t="shared" si="77"/>
        <v>12715.25</v>
      </c>
      <c r="T385" s="3">
        <v>335.153702343042</v>
      </c>
      <c r="U385" s="3">
        <f t="shared" si="78"/>
        <v>335.153702343042</v>
      </c>
      <c r="V385" s="4">
        <f t="shared" si="79"/>
        <v>38710.2526206214</v>
      </c>
      <c r="W385" s="6">
        <f>Q385/(constants!$B$1*constants!$B$2*(110/250)*AVERAGE(0.8,1)*1.5)</f>
        <v>1.94812507868751</v>
      </c>
      <c r="X385" s="7">
        <v>0.689840831728086</v>
      </c>
      <c r="Y385" s="3">
        <f t="shared" si="80"/>
        <v>304.685062653001</v>
      </c>
      <c r="Z385" s="5">
        <v>1.1</v>
      </c>
      <c r="AA385" s="5">
        <v>1</v>
      </c>
      <c r="AB385" s="3">
        <f t="shared" si="81"/>
        <v>335.153568918301</v>
      </c>
      <c r="AC385" t="str">
        <f t="shared" si="82"/>
        <v>https://wiki.52poke.com/wiki/天然鸟</v>
      </c>
      <c r="AD385" s="2">
        <f t="shared" si="83"/>
        <v>1.7802161486647e-8</v>
      </c>
      <c r="AE385" t="str">
        <f>IF(ISNUMBER(SEARCH(AE$1,$D385)),"T","")</f>
        <v/>
      </c>
      <c r="AF385" t="str">
        <f>IF(ISNUMBER(SEARCH(AF$1,$D385)),"T","")</f>
        <v/>
      </c>
      <c r="AG385" t="str">
        <f>IF(ISNUMBER(SEARCH(AG$1,$D385)),"T","")</f>
        <v/>
      </c>
      <c r="AH385" t="str">
        <f>IF(ISNUMBER(SEARCH(AH$1,$D385)),"T","")</f>
        <v/>
      </c>
      <c r="AI385" t="str">
        <f>IF(ISNUMBER(SEARCH(AI$1,$D385)),"T","")</f>
        <v/>
      </c>
      <c r="AJ385" t="str">
        <f>IF(ISNUMBER(SEARCH(AJ$1,$D385)),"T","")</f>
        <v/>
      </c>
      <c r="AK385" t="str">
        <f>IF(ISNUMBER(SEARCH(AK$1,$D385)),"T","")</f>
        <v/>
      </c>
      <c r="AL385" t="str">
        <f>IF(ISNUMBER(SEARCH(AL$1,$D385)),"T","")</f>
        <v/>
      </c>
      <c r="AM385" t="str">
        <f>IF(ISNUMBER(SEARCH(AM$1,$D385)),"T","")</f>
        <v/>
      </c>
      <c r="AN385" t="str">
        <f>IF(ISNUMBER(SEARCH(AN$1,$D385)),"T","")</f>
        <v>T</v>
      </c>
      <c r="AO385" t="str">
        <f>IF(ISNUMBER(SEARCH(AO$1,$D385)),"T","")</f>
        <v>T</v>
      </c>
      <c r="AP385" t="str">
        <f>IF(ISNUMBER(SEARCH(AP$1,$D385)),"T","")</f>
        <v/>
      </c>
      <c r="AQ385" t="str">
        <f>IF(ISNUMBER(SEARCH(AQ$1,$D385)),"T","")</f>
        <v/>
      </c>
      <c r="AR385" t="str">
        <f>IF(ISNUMBER(SEARCH(AR$1,$D385)),"T","")</f>
        <v/>
      </c>
      <c r="AS385" t="str">
        <f>IF(ISNUMBER(SEARCH(AS$1,$D385)),"T","")</f>
        <v/>
      </c>
      <c r="AT385" t="str">
        <f>IF(ISNUMBER(SEARCH(AT$1,$D385)),"T","")</f>
        <v/>
      </c>
      <c r="AU385" t="str">
        <f>IF(ISNUMBER(SEARCH(AU$1,$D385)),"T","")</f>
        <v/>
      </c>
      <c r="AV385" t="str">
        <f>IF(ISNUMBER(SEARCH(AV$1,$D385)),"T","")</f>
        <v/>
      </c>
    </row>
    <row r="386" spans="1:48">
      <c r="A386">
        <v>275</v>
      </c>
      <c r="B386" t="s">
        <v>989</v>
      </c>
      <c r="C386" t="s">
        <v>990</v>
      </c>
      <c r="D386" t="s">
        <v>157</v>
      </c>
      <c r="E386">
        <v>3</v>
      </c>
      <c r="F386">
        <v>90</v>
      </c>
      <c r="G386">
        <v>100</v>
      </c>
      <c r="H386">
        <v>60</v>
      </c>
      <c r="I386">
        <v>90</v>
      </c>
      <c r="J386">
        <v>60</v>
      </c>
      <c r="K386">
        <v>80</v>
      </c>
      <c r="L386">
        <f t="shared" ref="L386:L449" si="84">MAX(G386,I386)</f>
        <v>100</v>
      </c>
      <c r="M386">
        <f t="shared" ref="M386:M449" si="85">MIN(H386,J386)</f>
        <v>60</v>
      </c>
      <c r="N386" s="3">
        <f t="shared" ref="N386:N449" si="86">(F386*2+31)/2+60</f>
        <v>165.5</v>
      </c>
      <c r="O386" s="3">
        <f t="shared" ref="O386:O449" si="87">(L386*2+31)/2+5</f>
        <v>120.5</v>
      </c>
      <c r="P386" s="3">
        <f t="shared" ref="P386:P449" si="88">(M386*2+31)/2+5</f>
        <v>80.5</v>
      </c>
      <c r="Q386" s="3">
        <f t="shared" ref="Q386:Q449" si="89">N386*P386</f>
        <v>13322.75</v>
      </c>
      <c r="R386" s="3">
        <f t="shared" ref="R386:R449" si="90">((H386*2+31)/2+5)*N386</f>
        <v>13322.75</v>
      </c>
      <c r="S386" s="3">
        <f t="shared" ref="S386:S449" si="91">((J386*2+31)/2+5)*N386</f>
        <v>13322.75</v>
      </c>
      <c r="T386" s="3">
        <v>334.988895109182</v>
      </c>
      <c r="U386" s="3">
        <f t="shared" ref="U386:U449" si="92">IF(T386&lt;200,0,T386)</f>
        <v>334.988895109182</v>
      </c>
      <c r="V386" s="4">
        <f t="shared" ref="V386:V449" si="93">U386*O386</f>
        <v>40366.1618606564</v>
      </c>
      <c r="W386" s="6">
        <f>Q386/(constants!$B$1*constants!$B$2*(110/250)*AVERAGE(0.8,1)*1.5)</f>
        <v>2.04120118692782</v>
      </c>
      <c r="X386" s="7">
        <v>0.48606210434225</v>
      </c>
      <c r="Y386" s="3">
        <f t="shared" ref="Y386:Y449" si="94">(W386+X386)*O386</f>
        <v>304.535226598044</v>
      </c>
      <c r="Z386" s="5">
        <v>1.1</v>
      </c>
      <c r="AA386" s="5">
        <v>1</v>
      </c>
      <c r="AB386" s="3">
        <f t="shared" ref="AB386:AB449" si="95">Y386*Z386*AA386</f>
        <v>334.988749257848</v>
      </c>
      <c r="AC386" t="str">
        <f t="shared" ref="AC386:AC449" si="96">CONCATENATE("https://wiki.52poke.com/wiki/",B386)</f>
        <v>https://wiki.52poke.com/wiki/狡猾天狗</v>
      </c>
      <c r="AD386" s="2">
        <f t="shared" ref="AD386:AD449" si="97">(T386-AB386)^2</f>
        <v>2.12726116369706e-8</v>
      </c>
      <c r="AE386" t="str">
        <f>IF(ISNUMBER(SEARCH(AE$1,$D386)),"T","")</f>
        <v/>
      </c>
      <c r="AF386" t="str">
        <f>IF(ISNUMBER(SEARCH(AF$1,$D386)),"T","")</f>
        <v/>
      </c>
      <c r="AG386" t="str">
        <f>IF(ISNUMBER(SEARCH(AG$1,$D386)),"T","")</f>
        <v/>
      </c>
      <c r="AH386" t="str">
        <f>IF(ISNUMBER(SEARCH(AH$1,$D386)),"T","")</f>
        <v>T</v>
      </c>
      <c r="AI386" t="str">
        <f>IF(ISNUMBER(SEARCH(AI$1,$D386)),"T","")</f>
        <v/>
      </c>
      <c r="AJ386" t="str">
        <f>IF(ISNUMBER(SEARCH(AJ$1,$D386)),"T","")</f>
        <v/>
      </c>
      <c r="AK386" t="str">
        <f>IF(ISNUMBER(SEARCH(AK$1,$D386)),"T","")</f>
        <v/>
      </c>
      <c r="AL386" t="str">
        <f>IF(ISNUMBER(SEARCH(AL$1,$D386)),"T","")</f>
        <v/>
      </c>
      <c r="AM386" t="str">
        <f>IF(ISNUMBER(SEARCH(AM$1,$D386)),"T","")</f>
        <v/>
      </c>
      <c r="AN386" t="str">
        <f>IF(ISNUMBER(SEARCH(AN$1,$D386)),"T","")</f>
        <v/>
      </c>
      <c r="AO386" t="str">
        <f>IF(ISNUMBER(SEARCH(AO$1,$D386)),"T","")</f>
        <v/>
      </c>
      <c r="AP386" t="str">
        <f>IF(ISNUMBER(SEARCH(AP$1,$D386)),"T","")</f>
        <v/>
      </c>
      <c r="AQ386" t="str">
        <f>IF(ISNUMBER(SEARCH(AQ$1,$D386)),"T","")</f>
        <v/>
      </c>
      <c r="AR386" t="str">
        <f>IF(ISNUMBER(SEARCH(AR$1,$D386)),"T","")</f>
        <v/>
      </c>
      <c r="AS386" t="str">
        <f>IF(ISNUMBER(SEARCH(AS$1,$D386)),"T","")</f>
        <v/>
      </c>
      <c r="AT386" t="str">
        <f>IF(ISNUMBER(SEARCH(AT$1,$D386)),"T","")</f>
        <v>T</v>
      </c>
      <c r="AU386" t="str">
        <f>IF(ISNUMBER(SEARCH(AU$1,$D386)),"T","")</f>
        <v/>
      </c>
      <c r="AV386" t="str">
        <f>IF(ISNUMBER(SEARCH(AV$1,$D386)),"T","")</f>
        <v/>
      </c>
    </row>
    <row r="387" spans="1:48">
      <c r="A387">
        <v>873</v>
      </c>
      <c r="B387" t="s">
        <v>991</v>
      </c>
      <c r="C387" t="s">
        <v>992</v>
      </c>
      <c r="D387" t="s">
        <v>993</v>
      </c>
      <c r="E387">
        <v>8</v>
      </c>
      <c r="F387">
        <v>70</v>
      </c>
      <c r="G387">
        <v>65</v>
      </c>
      <c r="H387">
        <v>60</v>
      </c>
      <c r="I387">
        <v>125</v>
      </c>
      <c r="J387">
        <v>90</v>
      </c>
      <c r="K387">
        <v>65</v>
      </c>
      <c r="L387">
        <f t="shared" si="84"/>
        <v>125</v>
      </c>
      <c r="M387">
        <f t="shared" si="85"/>
        <v>60</v>
      </c>
      <c r="N387" s="3">
        <f t="shared" si="86"/>
        <v>145.5</v>
      </c>
      <c r="O387" s="3">
        <f t="shared" si="87"/>
        <v>145.5</v>
      </c>
      <c r="P387" s="3">
        <f t="shared" si="88"/>
        <v>80.5</v>
      </c>
      <c r="Q387" s="3">
        <f t="shared" si="89"/>
        <v>11712.75</v>
      </c>
      <c r="R387" s="3">
        <f t="shared" si="90"/>
        <v>11712.75</v>
      </c>
      <c r="S387" s="3">
        <f t="shared" si="91"/>
        <v>16077.75</v>
      </c>
      <c r="T387" s="3">
        <v>334.224011422302</v>
      </c>
      <c r="U387" s="3">
        <f t="shared" si="92"/>
        <v>334.224011422302</v>
      </c>
      <c r="V387" s="4">
        <f t="shared" si="93"/>
        <v>48629.5936619449</v>
      </c>
      <c r="W387" s="6">
        <f>Q387/(constants!$B$1*constants!$B$2*(110/250)*AVERAGE(0.8,1)*1.5)</f>
        <v>1.79453034862839</v>
      </c>
      <c r="X387" s="7">
        <v>0.293716178042312</v>
      </c>
      <c r="Y387" s="3">
        <f t="shared" si="94"/>
        <v>303.839869630587</v>
      </c>
      <c r="Z387" s="5">
        <v>1.1</v>
      </c>
      <c r="AA387" s="5">
        <v>1</v>
      </c>
      <c r="AB387" s="3">
        <f t="shared" si="95"/>
        <v>334.223856593645</v>
      </c>
      <c r="AC387" t="str">
        <f t="shared" si="96"/>
        <v>https://wiki.52poke.com/wiki/雪绒蛾</v>
      </c>
      <c r="AD387" s="2">
        <f t="shared" si="97"/>
        <v>2.3971912906071e-8</v>
      </c>
      <c r="AE387" t="str">
        <f>IF(ISNUMBER(SEARCH(AE$1,$D387)),"T","")</f>
        <v/>
      </c>
      <c r="AF387" t="str">
        <f>IF(ISNUMBER(SEARCH(AF$1,$D387)),"T","")</f>
        <v/>
      </c>
      <c r="AG387" t="str">
        <f>IF(ISNUMBER(SEARCH(AG$1,$D387)),"T","")</f>
        <v/>
      </c>
      <c r="AH387" t="str">
        <f>IF(ISNUMBER(SEARCH(AH$1,$D387)),"T","")</f>
        <v/>
      </c>
      <c r="AI387" t="str">
        <f>IF(ISNUMBER(SEARCH(AI$1,$D387)),"T","")</f>
        <v/>
      </c>
      <c r="AJ387" t="str">
        <f>IF(ISNUMBER(SEARCH(AJ$1,$D387)),"T","")</f>
        <v>T</v>
      </c>
      <c r="AK387" t="str">
        <f>IF(ISNUMBER(SEARCH(AK$1,$D387)),"T","")</f>
        <v/>
      </c>
      <c r="AL387" t="str">
        <f>IF(ISNUMBER(SEARCH(AL$1,$D387)),"T","")</f>
        <v/>
      </c>
      <c r="AM387" t="str">
        <f>IF(ISNUMBER(SEARCH(AM$1,$D387)),"T","")</f>
        <v/>
      </c>
      <c r="AN387" t="str">
        <f>IF(ISNUMBER(SEARCH(AN$1,$D387)),"T","")</f>
        <v/>
      </c>
      <c r="AO387" t="str">
        <f>IF(ISNUMBER(SEARCH(AO$1,$D387)),"T","")</f>
        <v/>
      </c>
      <c r="AP387" t="str">
        <f>IF(ISNUMBER(SEARCH(AP$1,$D387)),"T","")</f>
        <v>T</v>
      </c>
      <c r="AQ387" t="str">
        <f>IF(ISNUMBER(SEARCH(AQ$1,$D387)),"T","")</f>
        <v/>
      </c>
      <c r="AR387" t="str">
        <f>IF(ISNUMBER(SEARCH(AR$1,$D387)),"T","")</f>
        <v/>
      </c>
      <c r="AS387" t="str">
        <f>IF(ISNUMBER(SEARCH(AS$1,$D387)),"T","")</f>
        <v/>
      </c>
      <c r="AT387" t="str">
        <f>IF(ISNUMBER(SEARCH(AT$1,$D387)),"T","")</f>
        <v/>
      </c>
      <c r="AU387" t="str">
        <f>IF(ISNUMBER(SEARCH(AU$1,$D387)),"T","")</f>
        <v/>
      </c>
      <c r="AV387" t="str">
        <f>IF(ISNUMBER(SEARCH(AV$1,$D387)),"T","")</f>
        <v/>
      </c>
    </row>
    <row r="388" spans="1:48">
      <c r="A388">
        <v>358</v>
      </c>
      <c r="B388" t="s">
        <v>994</v>
      </c>
      <c r="C388" t="s">
        <v>995</v>
      </c>
      <c r="D388" t="s">
        <v>61</v>
      </c>
      <c r="E388">
        <v>3</v>
      </c>
      <c r="F388">
        <v>75</v>
      </c>
      <c r="G388">
        <v>50</v>
      </c>
      <c r="H388">
        <v>80</v>
      </c>
      <c r="I388">
        <v>95</v>
      </c>
      <c r="J388">
        <v>90</v>
      </c>
      <c r="K388">
        <v>65</v>
      </c>
      <c r="L388">
        <f t="shared" si="84"/>
        <v>95</v>
      </c>
      <c r="M388">
        <f t="shared" si="85"/>
        <v>80</v>
      </c>
      <c r="N388" s="3">
        <f t="shared" si="86"/>
        <v>150.5</v>
      </c>
      <c r="O388" s="3">
        <f t="shared" si="87"/>
        <v>115.5</v>
      </c>
      <c r="P388" s="3">
        <f t="shared" si="88"/>
        <v>100.5</v>
      </c>
      <c r="Q388" s="3">
        <f t="shared" si="89"/>
        <v>15125.25</v>
      </c>
      <c r="R388" s="3">
        <f t="shared" si="90"/>
        <v>15125.25</v>
      </c>
      <c r="S388" s="3">
        <f t="shared" si="91"/>
        <v>16630.25</v>
      </c>
      <c r="T388" s="3">
        <v>334.212128817201</v>
      </c>
      <c r="U388" s="3">
        <f t="shared" si="92"/>
        <v>334.212128817201</v>
      </c>
      <c r="V388" s="4">
        <f t="shared" si="93"/>
        <v>38601.5008783867</v>
      </c>
      <c r="W388" s="6">
        <f>Q388/(constants!$B$1*constants!$B$2*(110/250)*AVERAGE(0.8,1)*1.5)</f>
        <v>2.31736527763262</v>
      </c>
      <c r="X388" s="7">
        <v>0.313189386701447</v>
      </c>
      <c r="Y388" s="3">
        <f t="shared" si="94"/>
        <v>303.829063730585</v>
      </c>
      <c r="Z388" s="5">
        <v>1.1</v>
      </c>
      <c r="AA388" s="5">
        <v>1</v>
      </c>
      <c r="AB388" s="3">
        <f t="shared" si="95"/>
        <v>334.211970103644</v>
      </c>
      <c r="AC388" t="str">
        <f t="shared" si="96"/>
        <v>https://wiki.52poke.com/wiki/风铃铃</v>
      </c>
      <c r="AD388" s="2">
        <f t="shared" si="97"/>
        <v>2.51899932926048e-8</v>
      </c>
      <c r="AE388" t="str">
        <f>IF(ISNUMBER(SEARCH(AE$1,$D388)),"T","")</f>
        <v/>
      </c>
      <c r="AF388" t="str">
        <f>IF(ISNUMBER(SEARCH(AF$1,$D388)),"T","")</f>
        <v/>
      </c>
      <c r="AG388" t="str">
        <f>IF(ISNUMBER(SEARCH(AG$1,$D388)),"T","")</f>
        <v/>
      </c>
      <c r="AH388" t="str">
        <f>IF(ISNUMBER(SEARCH(AH$1,$D388)),"T","")</f>
        <v/>
      </c>
      <c r="AI388" t="str">
        <f>IF(ISNUMBER(SEARCH(AI$1,$D388)),"T","")</f>
        <v/>
      </c>
      <c r="AJ388" t="str">
        <f>IF(ISNUMBER(SEARCH(AJ$1,$D388)),"T","")</f>
        <v/>
      </c>
      <c r="AK388" t="str">
        <f>IF(ISNUMBER(SEARCH(AK$1,$D388)),"T","")</f>
        <v/>
      </c>
      <c r="AL388" t="str">
        <f>IF(ISNUMBER(SEARCH(AL$1,$D388)),"T","")</f>
        <v/>
      </c>
      <c r="AM388" t="str">
        <f>IF(ISNUMBER(SEARCH(AM$1,$D388)),"T","")</f>
        <v/>
      </c>
      <c r="AN388" t="str">
        <f>IF(ISNUMBER(SEARCH(AN$1,$D388)),"T","")</f>
        <v/>
      </c>
      <c r="AO388" t="str">
        <f>IF(ISNUMBER(SEARCH(AO$1,$D388)),"T","")</f>
        <v>T</v>
      </c>
      <c r="AP388" t="str">
        <f>IF(ISNUMBER(SEARCH(AP$1,$D388)),"T","")</f>
        <v/>
      </c>
      <c r="AQ388" t="str">
        <f>IF(ISNUMBER(SEARCH(AQ$1,$D388)),"T","")</f>
        <v/>
      </c>
      <c r="AR388" t="str">
        <f>IF(ISNUMBER(SEARCH(AR$1,$D388)),"T","")</f>
        <v/>
      </c>
      <c r="AS388" t="str">
        <f>IF(ISNUMBER(SEARCH(AS$1,$D388)),"T","")</f>
        <v/>
      </c>
      <c r="AT388" t="str">
        <f>IF(ISNUMBER(SEARCH(AT$1,$D388)),"T","")</f>
        <v/>
      </c>
      <c r="AU388" t="str">
        <f>IF(ISNUMBER(SEARCH(AU$1,$D388)),"T","")</f>
        <v/>
      </c>
      <c r="AV388" t="str">
        <f>IF(ISNUMBER(SEARCH(AV$1,$D388)),"T","")</f>
        <v/>
      </c>
    </row>
    <row r="389" spans="1:48">
      <c r="A389">
        <v>71</v>
      </c>
      <c r="B389" t="s">
        <v>996</v>
      </c>
      <c r="C389" t="s">
        <v>997</v>
      </c>
      <c r="D389" t="s">
        <v>695</v>
      </c>
      <c r="E389">
        <v>1</v>
      </c>
      <c r="F389">
        <v>80</v>
      </c>
      <c r="G389">
        <v>105</v>
      </c>
      <c r="H389">
        <v>65</v>
      </c>
      <c r="I389">
        <v>100</v>
      </c>
      <c r="J389">
        <v>70</v>
      </c>
      <c r="K389">
        <v>70</v>
      </c>
      <c r="L389">
        <f t="shared" si="84"/>
        <v>105</v>
      </c>
      <c r="M389">
        <f t="shared" si="85"/>
        <v>65</v>
      </c>
      <c r="N389" s="3">
        <f t="shared" si="86"/>
        <v>155.5</v>
      </c>
      <c r="O389" s="3">
        <f t="shared" si="87"/>
        <v>125.5</v>
      </c>
      <c r="P389" s="3">
        <f t="shared" si="88"/>
        <v>85.5</v>
      </c>
      <c r="Q389" s="3">
        <f t="shared" si="89"/>
        <v>13295.25</v>
      </c>
      <c r="R389" s="3">
        <f t="shared" si="90"/>
        <v>13295.25</v>
      </c>
      <c r="S389" s="3">
        <f t="shared" si="91"/>
        <v>14072.75</v>
      </c>
      <c r="T389" s="3">
        <v>333.999297986258</v>
      </c>
      <c r="U389" s="3">
        <f t="shared" si="92"/>
        <v>333.999297986258</v>
      </c>
      <c r="V389" s="4">
        <f t="shared" si="93"/>
        <v>41916.9118972754</v>
      </c>
      <c r="W389" s="6">
        <f>Q389/(constants!$B$1*constants!$B$2*(110/250)*AVERAGE(0.8,1)*1.5)</f>
        <v>2.03698786515563</v>
      </c>
      <c r="X389" s="7">
        <v>0.382419207619099</v>
      </c>
      <c r="Y389" s="3">
        <f t="shared" si="94"/>
        <v>303.635587633228</v>
      </c>
      <c r="Z389" s="5">
        <v>1.1</v>
      </c>
      <c r="AA389" s="5">
        <v>1</v>
      </c>
      <c r="AB389" s="3">
        <f t="shared" si="95"/>
        <v>333.999146396551</v>
      </c>
      <c r="AC389" t="str">
        <f t="shared" si="96"/>
        <v>https://wiki.52poke.com/wiki/大食花</v>
      </c>
      <c r="AD389" s="2">
        <f t="shared" si="97"/>
        <v>2.29794393034594e-8</v>
      </c>
      <c r="AE389" t="str">
        <f>IF(ISNUMBER(SEARCH(AE$1,$D389)),"T","")</f>
        <v/>
      </c>
      <c r="AF389" t="str">
        <f>IF(ISNUMBER(SEARCH(AF$1,$D389)),"T","")</f>
        <v/>
      </c>
      <c r="AG389" t="str">
        <f>IF(ISNUMBER(SEARCH(AG$1,$D389)),"T","")</f>
        <v/>
      </c>
      <c r="AH389" t="str">
        <f>IF(ISNUMBER(SEARCH(AH$1,$D389)),"T","")</f>
        <v>T</v>
      </c>
      <c r="AI389" t="str">
        <f>IF(ISNUMBER(SEARCH(AI$1,$D389)),"T","")</f>
        <v/>
      </c>
      <c r="AJ389" t="str">
        <f>IF(ISNUMBER(SEARCH(AJ$1,$D389)),"T","")</f>
        <v/>
      </c>
      <c r="AK389" t="str">
        <f>IF(ISNUMBER(SEARCH(AK$1,$D389)),"T","")</f>
        <v/>
      </c>
      <c r="AL389" t="str">
        <f>IF(ISNUMBER(SEARCH(AL$1,$D389)),"T","")</f>
        <v>T</v>
      </c>
      <c r="AM389" t="str">
        <f>IF(ISNUMBER(SEARCH(AM$1,$D389)),"T","")</f>
        <v/>
      </c>
      <c r="AN389" t="str">
        <f>IF(ISNUMBER(SEARCH(AN$1,$D389)),"T","")</f>
        <v/>
      </c>
      <c r="AO389" t="str">
        <f>IF(ISNUMBER(SEARCH(AO$1,$D389)),"T","")</f>
        <v/>
      </c>
      <c r="AP389" t="str">
        <f>IF(ISNUMBER(SEARCH(AP$1,$D389)),"T","")</f>
        <v/>
      </c>
      <c r="AQ389" t="str">
        <f>IF(ISNUMBER(SEARCH(AQ$1,$D389)),"T","")</f>
        <v/>
      </c>
      <c r="AR389" t="str">
        <f>IF(ISNUMBER(SEARCH(AR$1,$D389)),"T","")</f>
        <v/>
      </c>
      <c r="AS389" t="str">
        <f>IF(ISNUMBER(SEARCH(AS$1,$D389)),"T","")</f>
        <v/>
      </c>
      <c r="AT389" t="str">
        <f>IF(ISNUMBER(SEARCH(AT$1,$D389)),"T","")</f>
        <v/>
      </c>
      <c r="AU389" t="str">
        <f>IF(ISNUMBER(SEARCH(AU$1,$D389)),"T","")</f>
        <v/>
      </c>
      <c r="AV389" t="str">
        <f>IF(ISNUMBER(SEARCH(AV$1,$D389)),"T","")</f>
        <v/>
      </c>
    </row>
    <row r="390" spans="1:48">
      <c r="A390">
        <v>139</v>
      </c>
      <c r="B390" t="s">
        <v>998</v>
      </c>
      <c r="C390" t="s">
        <v>999</v>
      </c>
      <c r="D390" t="s">
        <v>787</v>
      </c>
      <c r="E390">
        <v>1</v>
      </c>
      <c r="F390">
        <v>70</v>
      </c>
      <c r="G390">
        <v>60</v>
      </c>
      <c r="H390">
        <v>125</v>
      </c>
      <c r="I390">
        <v>115</v>
      </c>
      <c r="J390">
        <v>70</v>
      </c>
      <c r="K390">
        <v>55</v>
      </c>
      <c r="L390">
        <f t="shared" si="84"/>
        <v>115</v>
      </c>
      <c r="M390">
        <f t="shared" si="85"/>
        <v>70</v>
      </c>
      <c r="N390" s="3">
        <f t="shared" si="86"/>
        <v>145.5</v>
      </c>
      <c r="O390" s="3">
        <f t="shared" si="87"/>
        <v>135.5</v>
      </c>
      <c r="P390" s="3">
        <f t="shared" si="88"/>
        <v>90.5</v>
      </c>
      <c r="Q390" s="3">
        <f t="shared" si="89"/>
        <v>13167.75</v>
      </c>
      <c r="R390" s="3">
        <f t="shared" si="90"/>
        <v>21170.25</v>
      </c>
      <c r="S390" s="3">
        <f t="shared" si="91"/>
        <v>13167.75</v>
      </c>
      <c r="T390" s="3">
        <v>332.451602704404</v>
      </c>
      <c r="U390" s="3">
        <f t="shared" si="92"/>
        <v>332.451602704404</v>
      </c>
      <c r="V390" s="4">
        <f t="shared" si="93"/>
        <v>45047.1921664467</v>
      </c>
      <c r="W390" s="6">
        <f>Q390/(constants!$B$1*constants!$B$2*(110/250)*AVERAGE(0.8,1)*1.5)</f>
        <v>2.01745337330272</v>
      </c>
      <c r="X390" s="7">
        <v>0.213015869269567</v>
      </c>
      <c r="Y390" s="3">
        <f t="shared" si="94"/>
        <v>302.228582368545</v>
      </c>
      <c r="Z390" s="5">
        <v>1.1</v>
      </c>
      <c r="AA390" s="5">
        <v>1</v>
      </c>
      <c r="AB390" s="3">
        <f t="shared" si="95"/>
        <v>332.4514406054</v>
      </c>
      <c r="AC390" t="str">
        <f t="shared" si="96"/>
        <v>https://wiki.52poke.com/wiki/多刺菊石兽</v>
      </c>
      <c r="AD390" s="2">
        <f t="shared" si="97"/>
        <v>2.62760872639706e-8</v>
      </c>
      <c r="AE390" t="str">
        <f>IF(ISNUMBER(SEARCH(AE$1,$D390)),"T","")</f>
        <v/>
      </c>
      <c r="AF390" t="str">
        <f>IF(ISNUMBER(SEARCH(AF$1,$D390)),"T","")</f>
        <v/>
      </c>
      <c r="AG390" t="str">
        <f>IF(ISNUMBER(SEARCH(AG$1,$D390)),"T","")</f>
        <v>T</v>
      </c>
      <c r="AH390" t="str">
        <f>IF(ISNUMBER(SEARCH(AH$1,$D390)),"T","")</f>
        <v/>
      </c>
      <c r="AI390" t="str">
        <f>IF(ISNUMBER(SEARCH(AI$1,$D390)),"T","")</f>
        <v/>
      </c>
      <c r="AJ390" t="str">
        <f>IF(ISNUMBER(SEARCH(AJ$1,$D390)),"T","")</f>
        <v/>
      </c>
      <c r="AK390" t="str">
        <f>IF(ISNUMBER(SEARCH(AK$1,$D390)),"T","")</f>
        <v/>
      </c>
      <c r="AL390" t="str">
        <f>IF(ISNUMBER(SEARCH(AL$1,$D390)),"T","")</f>
        <v/>
      </c>
      <c r="AM390" t="str">
        <f>IF(ISNUMBER(SEARCH(AM$1,$D390)),"T","")</f>
        <v/>
      </c>
      <c r="AN390" t="str">
        <f>IF(ISNUMBER(SEARCH(AN$1,$D390)),"T","")</f>
        <v/>
      </c>
      <c r="AO390" t="str">
        <f>IF(ISNUMBER(SEARCH(AO$1,$D390)),"T","")</f>
        <v/>
      </c>
      <c r="AP390" t="str">
        <f>IF(ISNUMBER(SEARCH(AP$1,$D390)),"T","")</f>
        <v/>
      </c>
      <c r="AQ390" t="str">
        <f>IF(ISNUMBER(SEARCH(AQ$1,$D390)),"T","")</f>
        <v>T</v>
      </c>
      <c r="AR390" t="str">
        <f>IF(ISNUMBER(SEARCH(AR$1,$D390)),"T","")</f>
        <v/>
      </c>
      <c r="AS390" t="str">
        <f>IF(ISNUMBER(SEARCH(AS$1,$D390)),"T","")</f>
        <v/>
      </c>
      <c r="AT390" t="str">
        <f>IF(ISNUMBER(SEARCH(AT$1,$D390)),"T","")</f>
        <v/>
      </c>
      <c r="AU390" t="str">
        <f>IF(ISNUMBER(SEARCH(AU$1,$D390)),"T","")</f>
        <v/>
      </c>
      <c r="AV390" t="str">
        <f>IF(ISNUMBER(SEARCH(AV$1,$D390)),"T","")</f>
        <v/>
      </c>
    </row>
    <row r="391" spans="1:48">
      <c r="A391">
        <v>460</v>
      </c>
      <c r="B391" t="s">
        <v>1000</v>
      </c>
      <c r="C391" t="s">
        <v>1001</v>
      </c>
      <c r="D391" t="s">
        <v>1002</v>
      </c>
      <c r="E391">
        <v>4</v>
      </c>
      <c r="F391">
        <v>90</v>
      </c>
      <c r="G391">
        <v>92</v>
      </c>
      <c r="H391">
        <v>75</v>
      </c>
      <c r="I391">
        <v>92</v>
      </c>
      <c r="J391">
        <v>85</v>
      </c>
      <c r="K391">
        <v>60</v>
      </c>
      <c r="L391">
        <f t="shared" si="84"/>
        <v>92</v>
      </c>
      <c r="M391">
        <f t="shared" si="85"/>
        <v>75</v>
      </c>
      <c r="N391" s="3">
        <f t="shared" si="86"/>
        <v>165.5</v>
      </c>
      <c r="O391" s="3">
        <f t="shared" si="87"/>
        <v>112.5</v>
      </c>
      <c r="P391" s="3">
        <f t="shared" si="88"/>
        <v>95.5</v>
      </c>
      <c r="Q391" s="3">
        <f t="shared" si="89"/>
        <v>15805.25</v>
      </c>
      <c r="R391" s="3">
        <f t="shared" si="90"/>
        <v>15805.25</v>
      </c>
      <c r="S391" s="3">
        <f t="shared" si="91"/>
        <v>17460.25</v>
      </c>
      <c r="T391" s="3">
        <v>332.150642707623</v>
      </c>
      <c r="U391" s="3">
        <f t="shared" si="92"/>
        <v>332.150642707623</v>
      </c>
      <c r="V391" s="4">
        <f t="shared" si="93"/>
        <v>37366.9473046076</v>
      </c>
      <c r="W391" s="6">
        <f>Q391/(constants!$B$1*constants!$B$2*(110/250)*AVERAGE(0.8,1)*1.5)</f>
        <v>2.42154923418145</v>
      </c>
      <c r="X391" s="7">
        <v>0.26249505807227</v>
      </c>
      <c r="Y391" s="3">
        <f t="shared" si="94"/>
        <v>301.954982878544</v>
      </c>
      <c r="Z391" s="5">
        <v>1.1</v>
      </c>
      <c r="AA391" s="5">
        <v>1</v>
      </c>
      <c r="AB391" s="3">
        <f t="shared" si="95"/>
        <v>332.150481166398</v>
      </c>
      <c r="AC391" t="str">
        <f t="shared" si="96"/>
        <v>https://wiki.52poke.com/wiki/暴雪王</v>
      </c>
      <c r="AD391" s="2">
        <f t="shared" si="97"/>
        <v>2.60955672818878e-8</v>
      </c>
      <c r="AE391" t="str">
        <f>IF(ISNUMBER(SEARCH(AE$1,$D391)),"T","")</f>
        <v/>
      </c>
      <c r="AF391" t="str">
        <f>IF(ISNUMBER(SEARCH(AF$1,$D391)),"T","")</f>
        <v/>
      </c>
      <c r="AG391" t="str">
        <f>IF(ISNUMBER(SEARCH(AG$1,$D391)),"T","")</f>
        <v/>
      </c>
      <c r="AH391" t="str">
        <f>IF(ISNUMBER(SEARCH(AH$1,$D391)),"T","")</f>
        <v>T</v>
      </c>
      <c r="AI391" t="str">
        <f>IF(ISNUMBER(SEARCH(AI$1,$D391)),"T","")</f>
        <v/>
      </c>
      <c r="AJ391" t="str">
        <f>IF(ISNUMBER(SEARCH(AJ$1,$D391)),"T","")</f>
        <v>T</v>
      </c>
      <c r="AK391" t="str">
        <f>IF(ISNUMBER(SEARCH(AK$1,$D391)),"T","")</f>
        <v/>
      </c>
      <c r="AL391" t="str">
        <f>IF(ISNUMBER(SEARCH(AL$1,$D391)),"T","")</f>
        <v/>
      </c>
      <c r="AM391" t="str">
        <f>IF(ISNUMBER(SEARCH(AM$1,$D391)),"T","")</f>
        <v/>
      </c>
      <c r="AN391" t="str">
        <f>IF(ISNUMBER(SEARCH(AN$1,$D391)),"T","")</f>
        <v/>
      </c>
      <c r="AO391" t="str">
        <f>IF(ISNUMBER(SEARCH(AO$1,$D391)),"T","")</f>
        <v/>
      </c>
      <c r="AP391" t="str">
        <f>IF(ISNUMBER(SEARCH(AP$1,$D391)),"T","")</f>
        <v/>
      </c>
      <c r="AQ391" t="str">
        <f>IF(ISNUMBER(SEARCH(AQ$1,$D391)),"T","")</f>
        <v/>
      </c>
      <c r="AR391" t="str">
        <f>IF(ISNUMBER(SEARCH(AR$1,$D391)),"T","")</f>
        <v/>
      </c>
      <c r="AS391" t="str">
        <f>IF(ISNUMBER(SEARCH(AS$1,$D391)),"T","")</f>
        <v/>
      </c>
      <c r="AT391" t="str">
        <f>IF(ISNUMBER(SEARCH(AT$1,$D391)),"T","")</f>
        <v/>
      </c>
      <c r="AU391" t="str">
        <f>IF(ISNUMBER(SEARCH(AU$1,$D391)),"T","")</f>
        <v/>
      </c>
      <c r="AV391" t="str">
        <f>IF(ISNUMBER(SEARCH(AV$1,$D391)),"T","")</f>
        <v/>
      </c>
    </row>
    <row r="392" spans="1:48">
      <c r="A392">
        <v>229</v>
      </c>
      <c r="B392" t="s">
        <v>1003</v>
      </c>
      <c r="C392" t="s">
        <v>1004</v>
      </c>
      <c r="D392" t="s">
        <v>355</v>
      </c>
      <c r="E392">
        <v>2</v>
      </c>
      <c r="F392">
        <v>75</v>
      </c>
      <c r="G392">
        <v>90</v>
      </c>
      <c r="H392">
        <v>50</v>
      </c>
      <c r="I392">
        <v>110</v>
      </c>
      <c r="J392">
        <v>80</v>
      </c>
      <c r="K392">
        <v>95</v>
      </c>
      <c r="L392">
        <f t="shared" si="84"/>
        <v>110</v>
      </c>
      <c r="M392">
        <f t="shared" si="85"/>
        <v>50</v>
      </c>
      <c r="N392" s="3">
        <f t="shared" si="86"/>
        <v>150.5</v>
      </c>
      <c r="O392" s="3">
        <f t="shared" si="87"/>
        <v>130.5</v>
      </c>
      <c r="P392" s="3">
        <f t="shared" si="88"/>
        <v>70.5</v>
      </c>
      <c r="Q392" s="3">
        <f t="shared" si="89"/>
        <v>10610.25</v>
      </c>
      <c r="R392" s="3">
        <f t="shared" si="90"/>
        <v>10610.25</v>
      </c>
      <c r="S392" s="3">
        <f t="shared" si="91"/>
        <v>15125.25</v>
      </c>
      <c r="T392" s="3">
        <v>332.063128359329</v>
      </c>
      <c r="U392" s="3">
        <f t="shared" si="92"/>
        <v>332.063128359329</v>
      </c>
      <c r="V392" s="4">
        <f t="shared" si="93"/>
        <v>43334.2382508924</v>
      </c>
      <c r="W392" s="6">
        <f>Q392/(constants!$B$1*constants!$B$2*(110/250)*AVERAGE(0.8,1)*1.5)</f>
        <v>1.62561444848856</v>
      </c>
      <c r="X392" s="7">
        <v>0.687607443282139</v>
      </c>
      <c r="Y392" s="3">
        <f t="shared" si="94"/>
        <v>301.875456876076</v>
      </c>
      <c r="Z392" s="5">
        <v>1.1</v>
      </c>
      <c r="AA392" s="5">
        <v>1</v>
      </c>
      <c r="AB392" s="3">
        <f t="shared" si="95"/>
        <v>332.063002563683</v>
      </c>
      <c r="AC392" t="str">
        <f t="shared" si="96"/>
        <v>https://wiki.52poke.com/wiki/黑鲁加</v>
      </c>
      <c r="AD392" s="2">
        <f t="shared" si="97"/>
        <v>1.58245444523124e-8</v>
      </c>
      <c r="AE392" t="str">
        <f>IF(ISNUMBER(SEARCH(AE$1,$D392)),"T","")</f>
        <v/>
      </c>
      <c r="AF392" t="str">
        <f>IF(ISNUMBER(SEARCH(AF$1,$D392)),"T","")</f>
        <v>T</v>
      </c>
      <c r="AG392" t="str">
        <f>IF(ISNUMBER(SEARCH(AG$1,$D392)),"T","")</f>
        <v/>
      </c>
      <c r="AH392" t="str">
        <f>IF(ISNUMBER(SEARCH(AH$1,$D392)),"T","")</f>
        <v/>
      </c>
      <c r="AI392" t="str">
        <f>IF(ISNUMBER(SEARCH(AI$1,$D392)),"T","")</f>
        <v/>
      </c>
      <c r="AJ392" t="str">
        <f>IF(ISNUMBER(SEARCH(AJ$1,$D392)),"T","")</f>
        <v/>
      </c>
      <c r="AK392" t="str">
        <f>IF(ISNUMBER(SEARCH(AK$1,$D392)),"T","")</f>
        <v/>
      </c>
      <c r="AL392" t="str">
        <f>IF(ISNUMBER(SEARCH(AL$1,$D392)),"T","")</f>
        <v/>
      </c>
      <c r="AM392" t="str">
        <f>IF(ISNUMBER(SEARCH(AM$1,$D392)),"T","")</f>
        <v/>
      </c>
      <c r="AN392" t="str">
        <f>IF(ISNUMBER(SEARCH(AN$1,$D392)),"T","")</f>
        <v/>
      </c>
      <c r="AO392" t="str">
        <f>IF(ISNUMBER(SEARCH(AO$1,$D392)),"T","")</f>
        <v/>
      </c>
      <c r="AP392" t="str">
        <f>IF(ISNUMBER(SEARCH(AP$1,$D392)),"T","")</f>
        <v/>
      </c>
      <c r="AQ392" t="str">
        <f>IF(ISNUMBER(SEARCH(AQ$1,$D392)),"T","")</f>
        <v/>
      </c>
      <c r="AR392" t="str">
        <f>IF(ISNUMBER(SEARCH(AR$1,$D392)),"T","")</f>
        <v/>
      </c>
      <c r="AS392" t="str">
        <f>IF(ISNUMBER(SEARCH(AS$1,$D392)),"T","")</f>
        <v/>
      </c>
      <c r="AT392" t="str">
        <f>IF(ISNUMBER(SEARCH(AT$1,$D392)),"T","")</f>
        <v>T</v>
      </c>
      <c r="AU392" t="str">
        <f>IF(ISNUMBER(SEARCH(AU$1,$D392)),"T","")</f>
        <v/>
      </c>
      <c r="AV392" t="str">
        <f>IF(ISNUMBER(SEARCH(AV$1,$D392)),"T","")</f>
        <v/>
      </c>
    </row>
    <row r="393" spans="1:48">
      <c r="A393">
        <v>743</v>
      </c>
      <c r="B393" t="s">
        <v>1005</v>
      </c>
      <c r="C393" t="s">
        <v>1006</v>
      </c>
      <c r="D393" t="s">
        <v>1007</v>
      </c>
      <c r="E393">
        <v>7</v>
      </c>
      <c r="F393">
        <v>60</v>
      </c>
      <c r="G393">
        <v>55</v>
      </c>
      <c r="H393">
        <v>60</v>
      </c>
      <c r="I393">
        <v>95</v>
      </c>
      <c r="J393">
        <v>70</v>
      </c>
      <c r="K393">
        <v>124</v>
      </c>
      <c r="L393">
        <f t="shared" si="84"/>
        <v>95</v>
      </c>
      <c r="M393">
        <f t="shared" si="85"/>
        <v>60</v>
      </c>
      <c r="N393" s="3">
        <f t="shared" si="86"/>
        <v>135.5</v>
      </c>
      <c r="O393" s="3">
        <f t="shared" si="87"/>
        <v>115.5</v>
      </c>
      <c r="P393" s="3">
        <f t="shared" si="88"/>
        <v>80.5</v>
      </c>
      <c r="Q393" s="3">
        <f t="shared" si="89"/>
        <v>10907.75</v>
      </c>
      <c r="R393" s="3">
        <f t="shared" si="90"/>
        <v>10907.75</v>
      </c>
      <c r="S393" s="3">
        <f t="shared" si="91"/>
        <v>12262.75</v>
      </c>
      <c r="T393" s="3">
        <v>331.954668015053</v>
      </c>
      <c r="U393" s="3">
        <f t="shared" si="92"/>
        <v>331.954668015053</v>
      </c>
      <c r="V393" s="4">
        <f t="shared" si="93"/>
        <v>38340.7641557386</v>
      </c>
      <c r="W393" s="6">
        <f>Q393/(constants!$B$1*constants!$B$2*(110/250)*AVERAGE(0.8,1)*1.5)</f>
        <v>1.67119492947867</v>
      </c>
      <c r="X393" s="7">
        <v>0.941591796667923</v>
      </c>
      <c r="Y393" s="3">
        <f t="shared" si="94"/>
        <v>301.776866869931</v>
      </c>
      <c r="Z393" s="5">
        <v>1.1</v>
      </c>
      <c r="AA393" s="5">
        <v>1</v>
      </c>
      <c r="AB393" s="3">
        <f t="shared" si="95"/>
        <v>331.954553556925</v>
      </c>
      <c r="AC393" t="str">
        <f t="shared" si="96"/>
        <v>https://wiki.52poke.com/wiki/蝶结萌虻</v>
      </c>
      <c r="AD393" s="2">
        <f t="shared" si="97"/>
        <v>1.31006631554196e-8</v>
      </c>
      <c r="AE393" t="str">
        <f>IF(ISNUMBER(SEARCH(AE$1,$D393)),"T","")</f>
        <v/>
      </c>
      <c r="AF393" t="str">
        <f>IF(ISNUMBER(SEARCH(AF$1,$D393)),"T","")</f>
        <v/>
      </c>
      <c r="AG393" t="str">
        <f>IF(ISNUMBER(SEARCH(AG$1,$D393)),"T","")</f>
        <v/>
      </c>
      <c r="AH393" t="str">
        <f>IF(ISNUMBER(SEARCH(AH$1,$D393)),"T","")</f>
        <v/>
      </c>
      <c r="AI393" t="str">
        <f>IF(ISNUMBER(SEARCH(AI$1,$D393)),"T","")</f>
        <v/>
      </c>
      <c r="AJ393" t="str">
        <f>IF(ISNUMBER(SEARCH(AJ$1,$D393)),"T","")</f>
        <v/>
      </c>
      <c r="AK393" t="str">
        <f>IF(ISNUMBER(SEARCH(AK$1,$D393)),"T","")</f>
        <v/>
      </c>
      <c r="AL393" t="str">
        <f>IF(ISNUMBER(SEARCH(AL$1,$D393)),"T","")</f>
        <v/>
      </c>
      <c r="AM393" t="str">
        <f>IF(ISNUMBER(SEARCH(AM$1,$D393)),"T","")</f>
        <v/>
      </c>
      <c r="AN393" t="str">
        <f>IF(ISNUMBER(SEARCH(AN$1,$D393)),"T","")</f>
        <v/>
      </c>
      <c r="AO393" t="str">
        <f>IF(ISNUMBER(SEARCH(AO$1,$D393)),"T","")</f>
        <v/>
      </c>
      <c r="AP393" t="str">
        <f>IF(ISNUMBER(SEARCH(AP$1,$D393)),"T","")</f>
        <v>T</v>
      </c>
      <c r="AQ393" t="str">
        <f>IF(ISNUMBER(SEARCH(AQ$1,$D393)),"T","")</f>
        <v/>
      </c>
      <c r="AR393" t="str">
        <f>IF(ISNUMBER(SEARCH(AR$1,$D393)),"T","")</f>
        <v/>
      </c>
      <c r="AS393" t="str">
        <f>IF(ISNUMBER(SEARCH(AS$1,$D393)),"T","")</f>
        <v/>
      </c>
      <c r="AT393" t="str">
        <f>IF(ISNUMBER(SEARCH(AT$1,$D393)),"T","")</f>
        <v/>
      </c>
      <c r="AU393" t="str">
        <f>IF(ISNUMBER(SEARCH(AU$1,$D393)),"T","")</f>
        <v/>
      </c>
      <c r="AV393" t="str">
        <f>IF(ISNUMBER(SEARCH(AV$1,$D393)),"T","")</f>
        <v>T</v>
      </c>
    </row>
    <row r="394" spans="1:48">
      <c r="A394">
        <v>321</v>
      </c>
      <c r="B394" t="s">
        <v>1008</v>
      </c>
      <c r="C394" t="s">
        <v>1009</v>
      </c>
      <c r="D394" t="s">
        <v>52</v>
      </c>
      <c r="E394">
        <v>3</v>
      </c>
      <c r="F394">
        <v>170</v>
      </c>
      <c r="G394">
        <v>90</v>
      </c>
      <c r="H394">
        <v>45</v>
      </c>
      <c r="I394">
        <v>90</v>
      </c>
      <c r="J394">
        <v>45</v>
      </c>
      <c r="K394">
        <v>60</v>
      </c>
      <c r="L394">
        <f t="shared" si="84"/>
        <v>90</v>
      </c>
      <c r="M394">
        <f t="shared" si="85"/>
        <v>45</v>
      </c>
      <c r="N394" s="3">
        <f t="shared" si="86"/>
        <v>245.5</v>
      </c>
      <c r="O394" s="3">
        <f t="shared" si="87"/>
        <v>110.5</v>
      </c>
      <c r="P394" s="3">
        <f t="shared" si="88"/>
        <v>65.5</v>
      </c>
      <c r="Q394" s="3">
        <f t="shared" si="89"/>
        <v>16080.25</v>
      </c>
      <c r="R394" s="3">
        <f t="shared" si="90"/>
        <v>16080.25</v>
      </c>
      <c r="S394" s="3">
        <f t="shared" si="91"/>
        <v>16080.25</v>
      </c>
      <c r="T394" s="3">
        <v>331.890210962201</v>
      </c>
      <c r="U394" s="3">
        <f t="shared" si="92"/>
        <v>331.890210962201</v>
      </c>
      <c r="V394" s="4">
        <f t="shared" si="93"/>
        <v>36673.8683113232</v>
      </c>
      <c r="W394" s="6">
        <f>Q394/(constants!$B$1*constants!$B$2*(110/250)*AVERAGE(0.8,1)*1.5)</f>
        <v>2.46368245190341</v>
      </c>
      <c r="X394" s="7">
        <v>0.26679923902285</v>
      </c>
      <c r="Y394" s="3">
        <f t="shared" si="94"/>
        <v>301.718226847351</v>
      </c>
      <c r="Z394" s="5">
        <v>1.1</v>
      </c>
      <c r="AA394" s="5">
        <v>1</v>
      </c>
      <c r="AB394" s="3">
        <f t="shared" si="95"/>
        <v>331.890049532086</v>
      </c>
      <c r="AC394" t="str">
        <f t="shared" si="96"/>
        <v>https://wiki.52poke.com/wiki/吼鲸王</v>
      </c>
      <c r="AD394" s="2">
        <f t="shared" si="97"/>
        <v>2.60596818774783e-8</v>
      </c>
      <c r="AE394" t="str">
        <f>IF(ISNUMBER(SEARCH(AE$1,$D394)),"T","")</f>
        <v/>
      </c>
      <c r="AF394" t="str">
        <f>IF(ISNUMBER(SEARCH(AF$1,$D394)),"T","")</f>
        <v/>
      </c>
      <c r="AG394" t="str">
        <f>IF(ISNUMBER(SEARCH(AG$1,$D394)),"T","")</f>
        <v>T</v>
      </c>
      <c r="AH394" t="str">
        <f>IF(ISNUMBER(SEARCH(AH$1,$D394)),"T","")</f>
        <v/>
      </c>
      <c r="AI394" t="str">
        <f>IF(ISNUMBER(SEARCH(AI$1,$D394)),"T","")</f>
        <v/>
      </c>
      <c r="AJ394" t="str">
        <f>IF(ISNUMBER(SEARCH(AJ$1,$D394)),"T","")</f>
        <v/>
      </c>
      <c r="AK394" t="str">
        <f>IF(ISNUMBER(SEARCH(AK$1,$D394)),"T","")</f>
        <v/>
      </c>
      <c r="AL394" t="str">
        <f>IF(ISNUMBER(SEARCH(AL$1,$D394)),"T","")</f>
        <v/>
      </c>
      <c r="AM394" t="str">
        <f>IF(ISNUMBER(SEARCH(AM$1,$D394)),"T","")</f>
        <v/>
      </c>
      <c r="AN394" t="str">
        <f>IF(ISNUMBER(SEARCH(AN$1,$D394)),"T","")</f>
        <v/>
      </c>
      <c r="AO394" t="str">
        <f>IF(ISNUMBER(SEARCH(AO$1,$D394)),"T","")</f>
        <v/>
      </c>
      <c r="AP394" t="str">
        <f>IF(ISNUMBER(SEARCH(AP$1,$D394)),"T","")</f>
        <v/>
      </c>
      <c r="AQ394" t="str">
        <f>IF(ISNUMBER(SEARCH(AQ$1,$D394)),"T","")</f>
        <v/>
      </c>
      <c r="AR394" t="str">
        <f>IF(ISNUMBER(SEARCH(AR$1,$D394)),"T","")</f>
        <v/>
      </c>
      <c r="AS394" t="str">
        <f>IF(ISNUMBER(SEARCH(AS$1,$D394)),"T","")</f>
        <v/>
      </c>
      <c r="AT394" t="str">
        <f>IF(ISNUMBER(SEARCH(AT$1,$D394)),"T","")</f>
        <v/>
      </c>
      <c r="AU394" t="str">
        <f>IF(ISNUMBER(SEARCH(AU$1,$D394)),"T","")</f>
        <v/>
      </c>
      <c r="AV394" t="str">
        <f>IF(ISNUMBER(SEARCH(AV$1,$D394)),"T","")</f>
        <v/>
      </c>
    </row>
    <row r="395" spans="1:48">
      <c r="A395">
        <v>683</v>
      </c>
      <c r="B395" t="s">
        <v>1010</v>
      </c>
      <c r="C395" t="s">
        <v>1011</v>
      </c>
      <c r="D395" t="s">
        <v>67</v>
      </c>
      <c r="E395">
        <v>6</v>
      </c>
      <c r="F395">
        <v>101</v>
      </c>
      <c r="G395">
        <v>72</v>
      </c>
      <c r="H395">
        <v>72</v>
      </c>
      <c r="I395">
        <v>99</v>
      </c>
      <c r="J395">
        <v>89</v>
      </c>
      <c r="K395">
        <v>29</v>
      </c>
      <c r="L395">
        <f t="shared" si="84"/>
        <v>99</v>
      </c>
      <c r="M395">
        <f t="shared" si="85"/>
        <v>72</v>
      </c>
      <c r="N395" s="3">
        <f t="shared" si="86"/>
        <v>176.5</v>
      </c>
      <c r="O395" s="3">
        <f t="shared" si="87"/>
        <v>119.5</v>
      </c>
      <c r="P395" s="3">
        <f t="shared" si="88"/>
        <v>92.5</v>
      </c>
      <c r="Q395" s="3">
        <f t="shared" si="89"/>
        <v>16326.25</v>
      </c>
      <c r="R395" s="3">
        <f t="shared" si="90"/>
        <v>16326.25</v>
      </c>
      <c r="S395" s="3">
        <f t="shared" si="91"/>
        <v>19326.75</v>
      </c>
      <c r="T395" s="3">
        <v>331.085230084532</v>
      </c>
      <c r="U395" s="3">
        <f t="shared" si="92"/>
        <v>331.085230084532</v>
      </c>
      <c r="V395" s="4">
        <f t="shared" si="93"/>
        <v>39564.6849951016</v>
      </c>
      <c r="W395" s="6">
        <f>Q395/(constants!$B$1*constants!$B$2*(110/250)*AVERAGE(0.8,1)*1.5)</f>
        <v>2.50137253030195</v>
      </c>
      <c r="X395" s="7">
        <v>0.0173422116951472</v>
      </c>
      <c r="Y395" s="3">
        <f t="shared" si="94"/>
        <v>300.986411668654</v>
      </c>
      <c r="Z395" s="5">
        <v>1.1</v>
      </c>
      <c r="AA395" s="5">
        <v>1</v>
      </c>
      <c r="AB395" s="3">
        <f t="shared" si="95"/>
        <v>331.085052835519</v>
      </c>
      <c r="AC395" t="str">
        <f t="shared" si="96"/>
        <v>https://wiki.52poke.com/wiki/芳香精</v>
      </c>
      <c r="AD395" s="2">
        <f t="shared" si="97"/>
        <v>3.14172126319402e-8</v>
      </c>
      <c r="AE395" t="str">
        <f>IF(ISNUMBER(SEARCH(AE$1,$D395)),"T","")</f>
        <v/>
      </c>
      <c r="AF395" t="str">
        <f>IF(ISNUMBER(SEARCH(AF$1,$D395)),"T","")</f>
        <v/>
      </c>
      <c r="AG395" t="str">
        <f>IF(ISNUMBER(SEARCH(AG$1,$D395)),"T","")</f>
        <v/>
      </c>
      <c r="AH395" t="str">
        <f>IF(ISNUMBER(SEARCH(AH$1,$D395)),"T","")</f>
        <v/>
      </c>
      <c r="AI395" t="str">
        <f>IF(ISNUMBER(SEARCH(AI$1,$D395)),"T","")</f>
        <v/>
      </c>
      <c r="AJ395" t="str">
        <f>IF(ISNUMBER(SEARCH(AJ$1,$D395)),"T","")</f>
        <v/>
      </c>
      <c r="AK395" t="str">
        <f>IF(ISNUMBER(SEARCH(AK$1,$D395)),"T","")</f>
        <v/>
      </c>
      <c r="AL395" t="str">
        <f>IF(ISNUMBER(SEARCH(AL$1,$D395)),"T","")</f>
        <v/>
      </c>
      <c r="AM395" t="str">
        <f>IF(ISNUMBER(SEARCH(AM$1,$D395)),"T","")</f>
        <v/>
      </c>
      <c r="AN395" t="str">
        <f>IF(ISNUMBER(SEARCH(AN$1,$D395)),"T","")</f>
        <v/>
      </c>
      <c r="AO395" t="str">
        <f>IF(ISNUMBER(SEARCH(AO$1,$D395)),"T","")</f>
        <v/>
      </c>
      <c r="AP395" t="str">
        <f>IF(ISNUMBER(SEARCH(AP$1,$D395)),"T","")</f>
        <v/>
      </c>
      <c r="AQ395" t="str">
        <f>IF(ISNUMBER(SEARCH(AQ$1,$D395)),"T","")</f>
        <v/>
      </c>
      <c r="AR395" t="str">
        <f>IF(ISNUMBER(SEARCH(AR$1,$D395)),"T","")</f>
        <v/>
      </c>
      <c r="AS395" t="str">
        <f>IF(ISNUMBER(SEARCH(AS$1,$D395)),"T","")</f>
        <v/>
      </c>
      <c r="AT395" t="str">
        <f>IF(ISNUMBER(SEARCH(AT$1,$D395)),"T","")</f>
        <v/>
      </c>
      <c r="AU395" t="str">
        <f>IF(ISNUMBER(SEARCH(AU$1,$D395)),"T","")</f>
        <v/>
      </c>
      <c r="AV395" t="str">
        <f>IF(ISNUMBER(SEARCH(AV$1,$D395)),"T","")</f>
        <v>T</v>
      </c>
    </row>
    <row r="396" spans="1:48">
      <c r="A396">
        <v>563</v>
      </c>
      <c r="B396" t="s">
        <v>1012</v>
      </c>
      <c r="C396" t="s">
        <v>1013</v>
      </c>
      <c r="D396" t="s">
        <v>180</v>
      </c>
      <c r="E396">
        <v>5</v>
      </c>
      <c r="F396">
        <v>58</v>
      </c>
      <c r="G396">
        <v>50</v>
      </c>
      <c r="H396">
        <v>145</v>
      </c>
      <c r="I396">
        <v>95</v>
      </c>
      <c r="J396">
        <v>105</v>
      </c>
      <c r="K396">
        <v>30</v>
      </c>
      <c r="L396">
        <f t="shared" si="84"/>
        <v>95</v>
      </c>
      <c r="M396">
        <f t="shared" si="85"/>
        <v>105</v>
      </c>
      <c r="N396" s="3">
        <f t="shared" si="86"/>
        <v>133.5</v>
      </c>
      <c r="O396" s="3">
        <f t="shared" si="87"/>
        <v>115.5</v>
      </c>
      <c r="P396" s="3">
        <f t="shared" si="88"/>
        <v>125.5</v>
      </c>
      <c r="Q396" s="3">
        <f t="shared" si="89"/>
        <v>16754.25</v>
      </c>
      <c r="R396" s="3">
        <f t="shared" si="90"/>
        <v>22094.25</v>
      </c>
      <c r="S396" s="3">
        <f t="shared" si="91"/>
        <v>16754.25</v>
      </c>
      <c r="T396" s="3">
        <v>330.620545729071</v>
      </c>
      <c r="U396" s="3">
        <f t="shared" si="92"/>
        <v>330.620545729071</v>
      </c>
      <c r="V396" s="4">
        <f t="shared" si="93"/>
        <v>38186.6730317077</v>
      </c>
      <c r="W396" s="6">
        <f>Q396/(constants!$B$1*constants!$B$2*(110/250)*AVERAGE(0.8,1)*1.5)</f>
        <v>2.56694713824739</v>
      </c>
      <c r="X396" s="7">
        <v>0.035338339296511</v>
      </c>
      <c r="Y396" s="3">
        <f t="shared" si="94"/>
        <v>300.563972656321</v>
      </c>
      <c r="Z396" s="5">
        <v>1.1</v>
      </c>
      <c r="AA396" s="5">
        <v>1</v>
      </c>
      <c r="AB396" s="3">
        <f t="shared" si="95"/>
        <v>330.620369921953</v>
      </c>
      <c r="AC396" t="str">
        <f t="shared" si="96"/>
        <v>https://wiki.52poke.com/wiki/死神棺</v>
      </c>
      <c r="AD396" s="2">
        <f t="shared" si="97"/>
        <v>3.09081427237043e-8</v>
      </c>
      <c r="AE396" t="str">
        <f>IF(ISNUMBER(SEARCH(AE$1,$D396)),"T","")</f>
        <v/>
      </c>
      <c r="AF396" t="str">
        <f>IF(ISNUMBER(SEARCH(AF$1,$D396)),"T","")</f>
        <v/>
      </c>
      <c r="AG396" t="str">
        <f>IF(ISNUMBER(SEARCH(AG$1,$D396)),"T","")</f>
        <v/>
      </c>
      <c r="AH396" t="str">
        <f>IF(ISNUMBER(SEARCH(AH$1,$D396)),"T","")</f>
        <v/>
      </c>
      <c r="AI396" t="str">
        <f>IF(ISNUMBER(SEARCH(AI$1,$D396)),"T","")</f>
        <v/>
      </c>
      <c r="AJ396" t="str">
        <f>IF(ISNUMBER(SEARCH(AJ$1,$D396)),"T","")</f>
        <v/>
      </c>
      <c r="AK396" t="str">
        <f>IF(ISNUMBER(SEARCH(AK$1,$D396)),"T","")</f>
        <v/>
      </c>
      <c r="AL396" t="str">
        <f>IF(ISNUMBER(SEARCH(AL$1,$D396)),"T","")</f>
        <v/>
      </c>
      <c r="AM396" t="str">
        <f>IF(ISNUMBER(SEARCH(AM$1,$D396)),"T","")</f>
        <v/>
      </c>
      <c r="AN396" t="str">
        <f>IF(ISNUMBER(SEARCH(AN$1,$D396)),"T","")</f>
        <v/>
      </c>
      <c r="AO396" t="str">
        <f>IF(ISNUMBER(SEARCH(AO$1,$D396)),"T","")</f>
        <v/>
      </c>
      <c r="AP396" t="str">
        <f>IF(ISNUMBER(SEARCH(AP$1,$D396)),"T","")</f>
        <v/>
      </c>
      <c r="AQ396" t="str">
        <f>IF(ISNUMBER(SEARCH(AQ$1,$D396)),"T","")</f>
        <v/>
      </c>
      <c r="AR396" t="str">
        <f>IF(ISNUMBER(SEARCH(AR$1,$D396)),"T","")</f>
        <v>T</v>
      </c>
      <c r="AS396" t="str">
        <f>IF(ISNUMBER(SEARCH(AS$1,$D396)),"T","")</f>
        <v/>
      </c>
      <c r="AT396" t="str">
        <f>IF(ISNUMBER(SEARCH(AT$1,$D396)),"T","")</f>
        <v/>
      </c>
      <c r="AU396" t="str">
        <f>IF(ISNUMBER(SEARCH(AU$1,$D396)),"T","")</f>
        <v/>
      </c>
      <c r="AV396" t="str">
        <f>IF(ISNUMBER(SEARCH(AV$1,$D396)),"T","")</f>
        <v/>
      </c>
    </row>
    <row r="397" spans="1:48">
      <c r="A397">
        <v>18</v>
      </c>
      <c r="B397" t="s">
        <v>1014</v>
      </c>
      <c r="C397" t="s">
        <v>1015</v>
      </c>
      <c r="D397" t="s">
        <v>553</v>
      </c>
      <c r="E397">
        <v>1</v>
      </c>
      <c r="F397">
        <v>83</v>
      </c>
      <c r="G397">
        <v>80</v>
      </c>
      <c r="H397">
        <v>75</v>
      </c>
      <c r="I397">
        <v>70</v>
      </c>
      <c r="J397">
        <v>70</v>
      </c>
      <c r="K397">
        <v>101</v>
      </c>
      <c r="L397">
        <f t="shared" si="84"/>
        <v>80</v>
      </c>
      <c r="M397">
        <f t="shared" si="85"/>
        <v>70</v>
      </c>
      <c r="N397" s="3">
        <f t="shared" si="86"/>
        <v>158.5</v>
      </c>
      <c r="O397" s="3">
        <f t="shared" si="87"/>
        <v>100.5</v>
      </c>
      <c r="P397" s="3">
        <f t="shared" si="88"/>
        <v>90.5</v>
      </c>
      <c r="Q397" s="3">
        <f t="shared" si="89"/>
        <v>14344.25</v>
      </c>
      <c r="R397" s="3">
        <f t="shared" si="90"/>
        <v>15136.75</v>
      </c>
      <c r="S397" s="3">
        <f t="shared" si="91"/>
        <v>14344.25</v>
      </c>
      <c r="T397" s="3">
        <v>330.159673236254</v>
      </c>
      <c r="U397" s="3">
        <f t="shared" si="92"/>
        <v>330.159673236254</v>
      </c>
      <c r="V397" s="4">
        <f t="shared" si="93"/>
        <v>33181.0471602435</v>
      </c>
      <c r="W397" s="6">
        <f>Q397/(constants!$B$1*constants!$B$2*(110/250)*AVERAGE(0.8,1)*1.5)</f>
        <v>2.19770693930228</v>
      </c>
      <c r="X397" s="7">
        <v>0.788810855955828</v>
      </c>
      <c r="Y397" s="3">
        <f t="shared" si="94"/>
        <v>300.14503842344</v>
      </c>
      <c r="Z397" s="5">
        <v>1.1</v>
      </c>
      <c r="AA397" s="5">
        <v>1</v>
      </c>
      <c r="AB397" s="3">
        <f t="shared" si="95"/>
        <v>330.159542265784</v>
      </c>
      <c r="AC397" t="str">
        <f t="shared" si="96"/>
        <v>https://wiki.52poke.com/wiki/大比鸟</v>
      </c>
      <c r="AD397" s="2">
        <f t="shared" si="97"/>
        <v>1.71532641376207e-8</v>
      </c>
      <c r="AE397" t="str">
        <f>IF(ISNUMBER(SEARCH(AE$1,$D397)),"T","")</f>
        <v>T</v>
      </c>
      <c r="AF397" t="str">
        <f>IF(ISNUMBER(SEARCH(AF$1,$D397)),"T","")</f>
        <v/>
      </c>
      <c r="AG397" t="str">
        <f>IF(ISNUMBER(SEARCH(AG$1,$D397)),"T","")</f>
        <v/>
      </c>
      <c r="AH397" t="str">
        <f>IF(ISNUMBER(SEARCH(AH$1,$D397)),"T","")</f>
        <v/>
      </c>
      <c r="AI397" t="str">
        <f>IF(ISNUMBER(SEARCH(AI$1,$D397)),"T","")</f>
        <v/>
      </c>
      <c r="AJ397" t="str">
        <f>IF(ISNUMBER(SEARCH(AJ$1,$D397)),"T","")</f>
        <v/>
      </c>
      <c r="AK397" t="str">
        <f>IF(ISNUMBER(SEARCH(AK$1,$D397)),"T","")</f>
        <v/>
      </c>
      <c r="AL397" t="str">
        <f>IF(ISNUMBER(SEARCH(AL$1,$D397)),"T","")</f>
        <v/>
      </c>
      <c r="AM397" t="str">
        <f>IF(ISNUMBER(SEARCH(AM$1,$D397)),"T","")</f>
        <v/>
      </c>
      <c r="AN397" t="str">
        <f>IF(ISNUMBER(SEARCH(AN$1,$D397)),"T","")</f>
        <v>T</v>
      </c>
      <c r="AO397" t="str">
        <f>IF(ISNUMBER(SEARCH(AO$1,$D397)),"T","")</f>
        <v/>
      </c>
      <c r="AP397" t="str">
        <f>IF(ISNUMBER(SEARCH(AP$1,$D397)),"T","")</f>
        <v/>
      </c>
      <c r="AQ397" t="str">
        <f>IF(ISNUMBER(SEARCH(AQ$1,$D397)),"T","")</f>
        <v/>
      </c>
      <c r="AR397" t="str">
        <f>IF(ISNUMBER(SEARCH(AR$1,$D397)),"T","")</f>
        <v/>
      </c>
      <c r="AS397" t="str">
        <f>IF(ISNUMBER(SEARCH(AS$1,$D397)),"T","")</f>
        <v/>
      </c>
      <c r="AT397" t="str">
        <f>IF(ISNUMBER(SEARCH(AT$1,$D397)),"T","")</f>
        <v/>
      </c>
      <c r="AU397" t="str">
        <f>IF(ISNUMBER(SEARCH(AU$1,$D397)),"T","")</f>
        <v/>
      </c>
      <c r="AV397" t="str">
        <f>IF(ISNUMBER(SEARCH(AV$1,$D397)),"T","")</f>
        <v/>
      </c>
    </row>
    <row r="398" spans="1:48">
      <c r="A398">
        <v>836</v>
      </c>
      <c r="B398" t="s">
        <v>1016</v>
      </c>
      <c r="C398" t="s">
        <v>1017</v>
      </c>
      <c r="D398" t="s">
        <v>169</v>
      </c>
      <c r="E398">
        <v>8</v>
      </c>
      <c r="F398">
        <v>69</v>
      </c>
      <c r="G398">
        <v>90</v>
      </c>
      <c r="H398">
        <v>60</v>
      </c>
      <c r="I398">
        <v>90</v>
      </c>
      <c r="J398">
        <v>60</v>
      </c>
      <c r="K398">
        <v>121</v>
      </c>
      <c r="L398">
        <f t="shared" si="84"/>
        <v>90</v>
      </c>
      <c r="M398">
        <f t="shared" si="85"/>
        <v>60</v>
      </c>
      <c r="N398" s="3">
        <f t="shared" si="86"/>
        <v>144.5</v>
      </c>
      <c r="O398" s="3">
        <f t="shared" si="87"/>
        <v>110.5</v>
      </c>
      <c r="P398" s="3">
        <f t="shared" si="88"/>
        <v>80.5</v>
      </c>
      <c r="Q398" s="3">
        <f t="shared" si="89"/>
        <v>11632.25</v>
      </c>
      <c r="R398" s="3">
        <f t="shared" si="90"/>
        <v>11632.25</v>
      </c>
      <c r="S398" s="3">
        <f t="shared" si="91"/>
        <v>11632.25</v>
      </c>
      <c r="T398" s="3">
        <v>329.780907715292</v>
      </c>
      <c r="U398" s="3">
        <f t="shared" si="92"/>
        <v>329.780907715292</v>
      </c>
      <c r="V398" s="4">
        <f t="shared" si="93"/>
        <v>36440.7903025398</v>
      </c>
      <c r="W398" s="6">
        <f>Q398/(constants!$B$1*constants!$B$2*(110/250)*AVERAGE(0.8,1)*1.5)</f>
        <v>1.78219680671342</v>
      </c>
      <c r="X398" s="7">
        <v>0.930931872338692</v>
      </c>
      <c r="Y398" s="3">
        <f t="shared" si="94"/>
        <v>299.800719035258</v>
      </c>
      <c r="Z398" s="5">
        <v>1.1</v>
      </c>
      <c r="AA398" s="5">
        <v>1</v>
      </c>
      <c r="AB398" s="3">
        <f t="shared" si="95"/>
        <v>329.780790938784</v>
      </c>
      <c r="AC398" t="str">
        <f t="shared" si="96"/>
        <v>https://wiki.52poke.com/wiki/逐电犬</v>
      </c>
      <c r="AD398" s="2">
        <f t="shared" si="97"/>
        <v>1.36367529089162e-8</v>
      </c>
      <c r="AE398" t="str">
        <f>IF(ISNUMBER(SEARCH(AE$1,$D398)),"T","")</f>
        <v/>
      </c>
      <c r="AF398" t="str">
        <f>IF(ISNUMBER(SEARCH(AF$1,$D398)),"T","")</f>
        <v/>
      </c>
      <c r="AG398" t="str">
        <f>IF(ISNUMBER(SEARCH(AG$1,$D398)),"T","")</f>
        <v/>
      </c>
      <c r="AH398" t="str">
        <f>IF(ISNUMBER(SEARCH(AH$1,$D398)),"T","")</f>
        <v/>
      </c>
      <c r="AI398" t="str">
        <f>IF(ISNUMBER(SEARCH(AI$1,$D398)),"T","")</f>
        <v>T</v>
      </c>
      <c r="AJ398" t="str">
        <f>IF(ISNUMBER(SEARCH(AJ$1,$D398)),"T","")</f>
        <v/>
      </c>
      <c r="AK398" t="str">
        <f>IF(ISNUMBER(SEARCH(AK$1,$D398)),"T","")</f>
        <v/>
      </c>
      <c r="AL398" t="str">
        <f>IF(ISNUMBER(SEARCH(AL$1,$D398)),"T","")</f>
        <v/>
      </c>
      <c r="AM398" t="str">
        <f>IF(ISNUMBER(SEARCH(AM$1,$D398)),"T","")</f>
        <v/>
      </c>
      <c r="AN398" t="str">
        <f>IF(ISNUMBER(SEARCH(AN$1,$D398)),"T","")</f>
        <v/>
      </c>
      <c r="AO398" t="str">
        <f>IF(ISNUMBER(SEARCH(AO$1,$D398)),"T","")</f>
        <v/>
      </c>
      <c r="AP398" t="str">
        <f>IF(ISNUMBER(SEARCH(AP$1,$D398)),"T","")</f>
        <v/>
      </c>
      <c r="AQ398" t="str">
        <f>IF(ISNUMBER(SEARCH(AQ$1,$D398)),"T","")</f>
        <v/>
      </c>
      <c r="AR398" t="str">
        <f>IF(ISNUMBER(SEARCH(AR$1,$D398)),"T","")</f>
        <v/>
      </c>
      <c r="AS398" t="str">
        <f>IF(ISNUMBER(SEARCH(AS$1,$D398)),"T","")</f>
        <v/>
      </c>
      <c r="AT398" t="str">
        <f>IF(ISNUMBER(SEARCH(AT$1,$D398)),"T","")</f>
        <v/>
      </c>
      <c r="AU398" t="str">
        <f>IF(ISNUMBER(SEARCH(AU$1,$D398)),"T","")</f>
        <v/>
      </c>
      <c r="AV398" t="str">
        <f>IF(ISNUMBER(SEARCH(AV$1,$D398)),"T","")</f>
        <v/>
      </c>
    </row>
    <row r="399" spans="1:48">
      <c r="A399">
        <v>237</v>
      </c>
      <c r="B399" t="s">
        <v>1018</v>
      </c>
      <c r="C399" t="s">
        <v>1019</v>
      </c>
      <c r="D399" t="s">
        <v>102</v>
      </c>
      <c r="E399">
        <v>2</v>
      </c>
      <c r="F399">
        <v>50</v>
      </c>
      <c r="G399">
        <v>95</v>
      </c>
      <c r="H399">
        <v>95</v>
      </c>
      <c r="I399">
        <v>35</v>
      </c>
      <c r="J399">
        <v>110</v>
      </c>
      <c r="K399">
        <v>70</v>
      </c>
      <c r="L399">
        <f t="shared" si="84"/>
        <v>95</v>
      </c>
      <c r="M399">
        <f t="shared" si="85"/>
        <v>95</v>
      </c>
      <c r="N399" s="3">
        <f t="shared" si="86"/>
        <v>125.5</v>
      </c>
      <c r="O399" s="3">
        <f t="shared" si="87"/>
        <v>115.5</v>
      </c>
      <c r="P399" s="3">
        <f t="shared" si="88"/>
        <v>115.5</v>
      </c>
      <c r="Q399" s="3">
        <f t="shared" si="89"/>
        <v>14495.25</v>
      </c>
      <c r="R399" s="3">
        <f t="shared" si="90"/>
        <v>14495.25</v>
      </c>
      <c r="S399" s="3">
        <f t="shared" si="91"/>
        <v>16377.75</v>
      </c>
      <c r="T399" s="3">
        <v>329.431345085544</v>
      </c>
      <c r="U399" s="3">
        <f t="shared" si="92"/>
        <v>329.431345085544</v>
      </c>
      <c r="V399" s="4">
        <f t="shared" si="93"/>
        <v>38049.3203573803</v>
      </c>
      <c r="W399" s="6">
        <f>Q399/(constants!$B$1*constants!$B$2*(110/250)*AVERAGE(0.8,1)*1.5)</f>
        <v>2.22084190612415</v>
      </c>
      <c r="X399" s="7">
        <v>0.372083658478418</v>
      </c>
      <c r="Y399" s="3">
        <f t="shared" si="94"/>
        <v>299.482902711597</v>
      </c>
      <c r="Z399" s="5">
        <v>1.1</v>
      </c>
      <c r="AA399" s="5">
        <v>1</v>
      </c>
      <c r="AB399" s="3">
        <f t="shared" si="95"/>
        <v>329.431192982756</v>
      </c>
      <c r="AC399" t="str">
        <f t="shared" si="96"/>
        <v>https://wiki.52poke.com/wiki/战舞郎</v>
      </c>
      <c r="AD399" s="2">
        <f t="shared" si="97"/>
        <v>2.31352580590923e-8</v>
      </c>
      <c r="AE399" t="str">
        <f>IF(ISNUMBER(SEARCH(AE$1,$D399)),"T","")</f>
        <v/>
      </c>
      <c r="AF399" t="str">
        <f>IF(ISNUMBER(SEARCH(AF$1,$D399)),"T","")</f>
        <v/>
      </c>
      <c r="AG399" t="str">
        <f>IF(ISNUMBER(SEARCH(AG$1,$D399)),"T","")</f>
        <v/>
      </c>
      <c r="AH399" t="str">
        <f>IF(ISNUMBER(SEARCH(AH$1,$D399)),"T","")</f>
        <v/>
      </c>
      <c r="AI399" t="str">
        <f>IF(ISNUMBER(SEARCH(AI$1,$D399)),"T","")</f>
        <v/>
      </c>
      <c r="AJ399" t="str">
        <f>IF(ISNUMBER(SEARCH(AJ$1,$D399)),"T","")</f>
        <v/>
      </c>
      <c r="AK399" t="str">
        <f>IF(ISNUMBER(SEARCH(AK$1,$D399)),"T","")</f>
        <v>T</v>
      </c>
      <c r="AL399" t="str">
        <f>IF(ISNUMBER(SEARCH(AL$1,$D399)),"T","")</f>
        <v/>
      </c>
      <c r="AM399" t="str">
        <f>IF(ISNUMBER(SEARCH(AM$1,$D399)),"T","")</f>
        <v/>
      </c>
      <c r="AN399" t="str">
        <f>IF(ISNUMBER(SEARCH(AN$1,$D399)),"T","")</f>
        <v/>
      </c>
      <c r="AO399" t="str">
        <f>IF(ISNUMBER(SEARCH(AO$1,$D399)),"T","")</f>
        <v/>
      </c>
      <c r="AP399" t="str">
        <f>IF(ISNUMBER(SEARCH(AP$1,$D399)),"T","")</f>
        <v/>
      </c>
      <c r="AQ399" t="str">
        <f>IF(ISNUMBER(SEARCH(AQ$1,$D399)),"T","")</f>
        <v/>
      </c>
      <c r="AR399" t="str">
        <f>IF(ISNUMBER(SEARCH(AR$1,$D399)),"T","")</f>
        <v/>
      </c>
      <c r="AS399" t="str">
        <f>IF(ISNUMBER(SEARCH(AS$1,$D399)),"T","")</f>
        <v/>
      </c>
      <c r="AT399" t="str">
        <f>IF(ISNUMBER(SEARCH(AT$1,$D399)),"T","")</f>
        <v/>
      </c>
      <c r="AU399" t="str">
        <f>IF(ISNUMBER(SEARCH(AU$1,$D399)),"T","")</f>
        <v/>
      </c>
      <c r="AV399" t="str">
        <f>IF(ISNUMBER(SEARCH(AV$1,$D399)),"T","")</f>
        <v/>
      </c>
    </row>
    <row r="400" spans="1:48">
      <c r="A400">
        <v>867</v>
      </c>
      <c r="B400" t="s">
        <v>1020</v>
      </c>
      <c r="C400" t="s">
        <v>1021</v>
      </c>
      <c r="D400" t="s">
        <v>490</v>
      </c>
      <c r="E400">
        <v>8</v>
      </c>
      <c r="F400">
        <v>58</v>
      </c>
      <c r="G400">
        <v>95</v>
      </c>
      <c r="H400">
        <v>145</v>
      </c>
      <c r="I400">
        <v>50</v>
      </c>
      <c r="J400">
        <v>105</v>
      </c>
      <c r="K400">
        <v>30</v>
      </c>
      <c r="L400">
        <f t="shared" si="84"/>
        <v>95</v>
      </c>
      <c r="M400">
        <f t="shared" si="85"/>
        <v>105</v>
      </c>
      <c r="N400" s="3">
        <f t="shared" si="86"/>
        <v>133.5</v>
      </c>
      <c r="O400" s="3">
        <f t="shared" si="87"/>
        <v>115.5</v>
      </c>
      <c r="P400" s="3">
        <f t="shared" si="88"/>
        <v>125.5</v>
      </c>
      <c r="Q400" s="3">
        <f t="shared" si="89"/>
        <v>16754.25</v>
      </c>
      <c r="R400" s="3">
        <f t="shared" si="90"/>
        <v>22094.25</v>
      </c>
      <c r="S400" s="3">
        <f t="shared" si="91"/>
        <v>16754.25</v>
      </c>
      <c r="T400" s="3">
        <v>329.291222586169</v>
      </c>
      <c r="U400" s="3">
        <f t="shared" si="92"/>
        <v>329.291222586169</v>
      </c>
      <c r="V400" s="4">
        <f t="shared" si="93"/>
        <v>38033.1362087025</v>
      </c>
      <c r="W400" s="6">
        <f>Q400/(constants!$B$1*constants!$B$2*(110/250)*AVERAGE(0.8,1)*1.5)</f>
        <v>2.56694713824739</v>
      </c>
      <c r="X400" s="7">
        <v>0.0248753472232972</v>
      </c>
      <c r="Y400" s="3">
        <f t="shared" si="94"/>
        <v>299.355497071865</v>
      </c>
      <c r="Z400" s="5">
        <v>1.1</v>
      </c>
      <c r="AA400" s="5">
        <v>1</v>
      </c>
      <c r="AB400" s="3">
        <f t="shared" si="95"/>
        <v>329.291046779051</v>
      </c>
      <c r="AC400" t="str">
        <f t="shared" si="96"/>
        <v>https://wiki.52poke.com/wiki/死神板</v>
      </c>
      <c r="AD400" s="2">
        <f t="shared" si="97"/>
        <v>3.09081426637434e-8</v>
      </c>
      <c r="AE400" t="str">
        <f>IF(ISNUMBER(SEARCH(AE$1,$D400)),"T","")</f>
        <v/>
      </c>
      <c r="AF400" t="str">
        <f>IF(ISNUMBER(SEARCH(AF$1,$D400)),"T","")</f>
        <v/>
      </c>
      <c r="AG400" t="str">
        <f>IF(ISNUMBER(SEARCH(AG$1,$D400)),"T","")</f>
        <v/>
      </c>
      <c r="AH400" t="str">
        <f>IF(ISNUMBER(SEARCH(AH$1,$D400)),"T","")</f>
        <v/>
      </c>
      <c r="AI400" t="str">
        <f>IF(ISNUMBER(SEARCH(AI$1,$D400)),"T","")</f>
        <v/>
      </c>
      <c r="AJ400" t="str">
        <f>IF(ISNUMBER(SEARCH(AJ$1,$D400)),"T","")</f>
        <v/>
      </c>
      <c r="AK400" t="str">
        <f>IF(ISNUMBER(SEARCH(AK$1,$D400)),"T","")</f>
        <v/>
      </c>
      <c r="AL400" t="str">
        <f>IF(ISNUMBER(SEARCH(AL$1,$D400)),"T","")</f>
        <v/>
      </c>
      <c r="AM400" t="str">
        <f>IF(ISNUMBER(SEARCH(AM$1,$D400)),"T","")</f>
        <v>T</v>
      </c>
      <c r="AN400" t="str">
        <f>IF(ISNUMBER(SEARCH(AN$1,$D400)),"T","")</f>
        <v/>
      </c>
      <c r="AO400" t="str">
        <f>IF(ISNUMBER(SEARCH(AO$1,$D400)),"T","")</f>
        <v/>
      </c>
      <c r="AP400" t="str">
        <f>IF(ISNUMBER(SEARCH(AP$1,$D400)),"T","")</f>
        <v/>
      </c>
      <c r="AQ400" t="str">
        <f>IF(ISNUMBER(SEARCH(AQ$1,$D400)),"T","")</f>
        <v/>
      </c>
      <c r="AR400" t="str">
        <f>IF(ISNUMBER(SEARCH(AR$1,$D400)),"T","")</f>
        <v>T</v>
      </c>
      <c r="AS400" t="str">
        <f>IF(ISNUMBER(SEARCH(AS$1,$D400)),"T","")</f>
        <v/>
      </c>
      <c r="AT400" t="str">
        <f>IF(ISNUMBER(SEARCH(AT$1,$D400)),"T","")</f>
        <v/>
      </c>
      <c r="AU400" t="str">
        <f>IF(ISNUMBER(SEARCH(AU$1,$D400)),"T","")</f>
        <v/>
      </c>
      <c r="AV400" t="str">
        <f>IF(ISNUMBER(SEARCH(AV$1,$D400)),"T","")</f>
        <v/>
      </c>
    </row>
    <row r="401" spans="1:48">
      <c r="A401">
        <v>38</v>
      </c>
      <c r="B401" t="s">
        <v>1022</v>
      </c>
      <c r="C401" t="s">
        <v>1023</v>
      </c>
      <c r="D401" t="s">
        <v>1024</v>
      </c>
      <c r="E401">
        <v>1</v>
      </c>
      <c r="F401">
        <v>73</v>
      </c>
      <c r="G401">
        <v>76</v>
      </c>
      <c r="H401">
        <v>75</v>
      </c>
      <c r="I401">
        <v>81</v>
      </c>
      <c r="J401">
        <v>100</v>
      </c>
      <c r="K401">
        <v>100</v>
      </c>
      <c r="L401">
        <f t="shared" si="84"/>
        <v>81</v>
      </c>
      <c r="M401">
        <f t="shared" si="85"/>
        <v>75</v>
      </c>
      <c r="N401" s="3">
        <f t="shared" si="86"/>
        <v>148.5</v>
      </c>
      <c r="O401" s="3">
        <f t="shared" si="87"/>
        <v>101.5</v>
      </c>
      <c r="P401" s="3">
        <f t="shared" si="88"/>
        <v>95.5</v>
      </c>
      <c r="Q401" s="3">
        <f t="shared" si="89"/>
        <v>14181.75</v>
      </c>
      <c r="R401" s="3">
        <f t="shared" si="90"/>
        <v>14181.75</v>
      </c>
      <c r="S401" s="3">
        <f t="shared" si="91"/>
        <v>17894.25</v>
      </c>
      <c r="T401" s="3">
        <v>329.09923992562</v>
      </c>
      <c r="U401" s="3">
        <f t="shared" si="92"/>
        <v>329.09923992562</v>
      </c>
      <c r="V401" s="4">
        <f t="shared" si="93"/>
        <v>33403.5728524504</v>
      </c>
      <c r="W401" s="6">
        <f>Q401/(constants!$B$1*constants!$B$2*(110/250)*AVERAGE(0.8,1)*1.5)</f>
        <v>2.17281003792112</v>
      </c>
      <c r="X401" s="7">
        <v>0.774786103148596</v>
      </c>
      <c r="Y401" s="3">
        <f t="shared" si="94"/>
        <v>299.181008318576</v>
      </c>
      <c r="Z401" s="5">
        <v>1.1</v>
      </c>
      <c r="AA401" s="5">
        <v>1</v>
      </c>
      <c r="AB401" s="3">
        <f t="shared" si="95"/>
        <v>329.099109150434</v>
      </c>
      <c r="AC401" t="str">
        <f t="shared" si="96"/>
        <v>https://wiki.52poke.com/wiki/九尾</v>
      </c>
      <c r="AD401" s="2">
        <f t="shared" si="97"/>
        <v>1.71021492569045e-8</v>
      </c>
      <c r="AE401" t="str">
        <f>IF(ISNUMBER(SEARCH(AE$1,$D401)),"T","")</f>
        <v/>
      </c>
      <c r="AF401" t="str">
        <f>IF(ISNUMBER(SEARCH(AF$1,$D401)),"T","")</f>
        <v/>
      </c>
      <c r="AG401" t="str">
        <f>IF(ISNUMBER(SEARCH(AG$1,$D401)),"T","")</f>
        <v/>
      </c>
      <c r="AH401" t="str">
        <f>IF(ISNUMBER(SEARCH(AH$1,$D401)),"T","")</f>
        <v/>
      </c>
      <c r="AI401" t="str">
        <f>IF(ISNUMBER(SEARCH(AI$1,$D401)),"T","")</f>
        <v/>
      </c>
      <c r="AJ401" t="str">
        <f>IF(ISNUMBER(SEARCH(AJ$1,$D401)),"T","")</f>
        <v>T</v>
      </c>
      <c r="AK401" t="str">
        <f>IF(ISNUMBER(SEARCH(AK$1,$D401)),"T","")</f>
        <v/>
      </c>
      <c r="AL401" t="str">
        <f>IF(ISNUMBER(SEARCH(AL$1,$D401)),"T","")</f>
        <v/>
      </c>
      <c r="AM401" t="str">
        <f>IF(ISNUMBER(SEARCH(AM$1,$D401)),"T","")</f>
        <v/>
      </c>
      <c r="AN401" t="str">
        <f>IF(ISNUMBER(SEARCH(AN$1,$D401)),"T","")</f>
        <v/>
      </c>
      <c r="AO401" t="str">
        <f>IF(ISNUMBER(SEARCH(AO$1,$D401)),"T","")</f>
        <v/>
      </c>
      <c r="AP401" t="str">
        <f>IF(ISNUMBER(SEARCH(AP$1,$D401)),"T","")</f>
        <v/>
      </c>
      <c r="AQ401" t="str">
        <f>IF(ISNUMBER(SEARCH(AQ$1,$D401)),"T","")</f>
        <v/>
      </c>
      <c r="AR401" t="str">
        <f>IF(ISNUMBER(SEARCH(AR$1,$D401)),"T","")</f>
        <v/>
      </c>
      <c r="AS401" t="str">
        <f>IF(ISNUMBER(SEARCH(AS$1,$D401)),"T","")</f>
        <v/>
      </c>
      <c r="AT401" t="str">
        <f>IF(ISNUMBER(SEARCH(AT$1,$D401)),"T","")</f>
        <v/>
      </c>
      <c r="AU401" t="str">
        <f>IF(ISNUMBER(SEARCH(AU$1,$D401)),"T","")</f>
        <v/>
      </c>
      <c r="AV401" t="str">
        <f>IF(ISNUMBER(SEARCH(AV$1,$D401)),"T","")</f>
        <v>T</v>
      </c>
    </row>
    <row r="402" spans="1:48">
      <c r="A402">
        <v>778</v>
      </c>
      <c r="B402" t="s">
        <v>1025</v>
      </c>
      <c r="C402" t="s">
        <v>1026</v>
      </c>
      <c r="D402" t="s">
        <v>272</v>
      </c>
      <c r="E402">
        <v>7</v>
      </c>
      <c r="F402">
        <v>55</v>
      </c>
      <c r="G402">
        <v>90</v>
      </c>
      <c r="H402">
        <v>80</v>
      </c>
      <c r="I402">
        <v>50</v>
      </c>
      <c r="J402">
        <v>105</v>
      </c>
      <c r="K402">
        <v>96</v>
      </c>
      <c r="L402">
        <f t="shared" si="84"/>
        <v>90</v>
      </c>
      <c r="M402">
        <f t="shared" si="85"/>
        <v>80</v>
      </c>
      <c r="N402" s="3">
        <f t="shared" si="86"/>
        <v>130.5</v>
      </c>
      <c r="O402" s="3">
        <f t="shared" si="87"/>
        <v>110.5</v>
      </c>
      <c r="P402" s="3">
        <f t="shared" si="88"/>
        <v>100.5</v>
      </c>
      <c r="Q402" s="3">
        <f t="shared" si="89"/>
        <v>13115.25</v>
      </c>
      <c r="R402" s="3">
        <f t="shared" si="90"/>
        <v>13115.25</v>
      </c>
      <c r="S402" s="3">
        <f t="shared" si="91"/>
        <v>16377.75</v>
      </c>
      <c r="T402" s="3">
        <v>328.929411935025</v>
      </c>
      <c r="U402" s="3">
        <f t="shared" si="92"/>
        <v>328.929411935025</v>
      </c>
      <c r="V402" s="4">
        <f t="shared" si="93"/>
        <v>36346.7000188203</v>
      </c>
      <c r="W402" s="6">
        <f>Q402/(constants!$B$1*constants!$B$2*(110/250)*AVERAGE(0.8,1)*1.5)</f>
        <v>2.00940975901035</v>
      </c>
      <c r="X402" s="7">
        <v>0.696713484680607</v>
      </c>
      <c r="Y402" s="3">
        <f t="shared" si="94"/>
        <v>299.026618427851</v>
      </c>
      <c r="Z402" s="5">
        <v>1.1</v>
      </c>
      <c r="AA402" s="5">
        <v>1</v>
      </c>
      <c r="AB402" s="3">
        <f t="shared" si="95"/>
        <v>328.929280270636</v>
      </c>
      <c r="AC402" t="str">
        <f t="shared" si="96"/>
        <v>https://wiki.52poke.com/wiki/谜拟Ｑ</v>
      </c>
      <c r="AD402" s="2">
        <f t="shared" si="97"/>
        <v>1.73355114098914e-8</v>
      </c>
      <c r="AE402" t="str">
        <f>IF(ISNUMBER(SEARCH(AE$1,$D402)),"T","")</f>
        <v/>
      </c>
      <c r="AF402" t="str">
        <f>IF(ISNUMBER(SEARCH(AF$1,$D402)),"T","")</f>
        <v/>
      </c>
      <c r="AG402" t="str">
        <f>IF(ISNUMBER(SEARCH(AG$1,$D402)),"T","")</f>
        <v/>
      </c>
      <c r="AH402" t="str">
        <f>IF(ISNUMBER(SEARCH(AH$1,$D402)),"T","")</f>
        <v/>
      </c>
      <c r="AI402" t="str">
        <f>IF(ISNUMBER(SEARCH(AI$1,$D402)),"T","")</f>
        <v/>
      </c>
      <c r="AJ402" t="str">
        <f>IF(ISNUMBER(SEARCH(AJ$1,$D402)),"T","")</f>
        <v/>
      </c>
      <c r="AK402" t="str">
        <f>IF(ISNUMBER(SEARCH(AK$1,$D402)),"T","")</f>
        <v/>
      </c>
      <c r="AL402" t="str">
        <f>IF(ISNUMBER(SEARCH(AL$1,$D402)),"T","")</f>
        <v/>
      </c>
      <c r="AM402" t="str">
        <f>IF(ISNUMBER(SEARCH(AM$1,$D402)),"T","")</f>
        <v/>
      </c>
      <c r="AN402" t="str">
        <f>IF(ISNUMBER(SEARCH(AN$1,$D402)),"T","")</f>
        <v/>
      </c>
      <c r="AO402" t="str">
        <f>IF(ISNUMBER(SEARCH(AO$1,$D402)),"T","")</f>
        <v/>
      </c>
      <c r="AP402" t="str">
        <f>IF(ISNUMBER(SEARCH(AP$1,$D402)),"T","")</f>
        <v/>
      </c>
      <c r="AQ402" t="str">
        <f>IF(ISNUMBER(SEARCH(AQ$1,$D402)),"T","")</f>
        <v/>
      </c>
      <c r="AR402" t="str">
        <f>IF(ISNUMBER(SEARCH(AR$1,$D402)),"T","")</f>
        <v>T</v>
      </c>
      <c r="AS402" t="str">
        <f>IF(ISNUMBER(SEARCH(AS$1,$D402)),"T","")</f>
        <v/>
      </c>
      <c r="AT402" t="str">
        <f>IF(ISNUMBER(SEARCH(AT$1,$D402)),"T","")</f>
        <v/>
      </c>
      <c r="AU402" t="str">
        <f>IF(ISNUMBER(SEARCH(AU$1,$D402)),"T","")</f>
        <v/>
      </c>
      <c r="AV402" t="str">
        <f>IF(ISNUMBER(SEARCH(AV$1,$D402)),"T","")</f>
        <v>T</v>
      </c>
    </row>
    <row r="403" spans="1:48">
      <c r="A403">
        <v>426</v>
      </c>
      <c r="B403" t="s">
        <v>1027</v>
      </c>
      <c r="C403" t="s">
        <v>1028</v>
      </c>
      <c r="D403" t="s">
        <v>1029</v>
      </c>
      <c r="E403">
        <v>4</v>
      </c>
      <c r="F403">
        <v>150</v>
      </c>
      <c r="G403">
        <v>80</v>
      </c>
      <c r="H403">
        <v>44</v>
      </c>
      <c r="I403">
        <v>90</v>
      </c>
      <c r="J403">
        <v>54</v>
      </c>
      <c r="K403">
        <v>80</v>
      </c>
      <c r="L403">
        <f t="shared" si="84"/>
        <v>90</v>
      </c>
      <c r="M403">
        <f t="shared" si="85"/>
        <v>44</v>
      </c>
      <c r="N403" s="3">
        <f t="shared" si="86"/>
        <v>225.5</v>
      </c>
      <c r="O403" s="3">
        <f t="shared" si="87"/>
        <v>110.5</v>
      </c>
      <c r="P403" s="3">
        <f t="shared" si="88"/>
        <v>64.5</v>
      </c>
      <c r="Q403" s="3">
        <f t="shared" si="89"/>
        <v>14544.75</v>
      </c>
      <c r="R403" s="3">
        <f t="shared" si="90"/>
        <v>14544.75</v>
      </c>
      <c r="S403" s="3">
        <f t="shared" si="91"/>
        <v>16799.75</v>
      </c>
      <c r="T403" s="3">
        <v>328.797853713712</v>
      </c>
      <c r="U403" s="3">
        <f t="shared" si="92"/>
        <v>328.797853713712</v>
      </c>
      <c r="V403" s="4">
        <f t="shared" si="93"/>
        <v>36332.1628353652</v>
      </c>
      <c r="W403" s="6">
        <f>Q403/(constants!$B$1*constants!$B$2*(110/250)*AVERAGE(0.8,1)*1.5)</f>
        <v>2.2284258853141</v>
      </c>
      <c r="X403" s="7">
        <v>0.476614902004111</v>
      </c>
      <c r="Y403" s="3">
        <f t="shared" si="94"/>
        <v>298.907006998662</v>
      </c>
      <c r="Z403" s="5">
        <v>1.1</v>
      </c>
      <c r="AA403" s="5">
        <v>1</v>
      </c>
      <c r="AB403" s="3">
        <f t="shared" si="95"/>
        <v>328.797707698529</v>
      </c>
      <c r="AC403" t="str">
        <f t="shared" si="96"/>
        <v>https://wiki.52poke.com/wiki/随风球</v>
      </c>
      <c r="AD403" s="2">
        <f t="shared" si="97"/>
        <v>2.13204337720091e-8</v>
      </c>
      <c r="AE403" t="str">
        <f>IF(ISNUMBER(SEARCH(AE$1,$D403)),"T","")</f>
        <v/>
      </c>
      <c r="AF403" t="str">
        <f>IF(ISNUMBER(SEARCH(AF$1,$D403)),"T","")</f>
        <v/>
      </c>
      <c r="AG403" t="str">
        <f>IF(ISNUMBER(SEARCH(AG$1,$D403)),"T","")</f>
        <v/>
      </c>
      <c r="AH403" t="str">
        <f>IF(ISNUMBER(SEARCH(AH$1,$D403)),"T","")</f>
        <v/>
      </c>
      <c r="AI403" t="str">
        <f>IF(ISNUMBER(SEARCH(AI$1,$D403)),"T","")</f>
        <v/>
      </c>
      <c r="AJ403" t="str">
        <f>IF(ISNUMBER(SEARCH(AJ$1,$D403)),"T","")</f>
        <v/>
      </c>
      <c r="AK403" t="str">
        <f>IF(ISNUMBER(SEARCH(AK$1,$D403)),"T","")</f>
        <v/>
      </c>
      <c r="AL403" t="str">
        <f>IF(ISNUMBER(SEARCH(AL$1,$D403)),"T","")</f>
        <v/>
      </c>
      <c r="AM403" t="str">
        <f>IF(ISNUMBER(SEARCH(AM$1,$D403)),"T","")</f>
        <v/>
      </c>
      <c r="AN403" t="str">
        <f>IF(ISNUMBER(SEARCH(AN$1,$D403)),"T","")</f>
        <v>T</v>
      </c>
      <c r="AO403" t="str">
        <f>IF(ISNUMBER(SEARCH(AO$1,$D403)),"T","")</f>
        <v/>
      </c>
      <c r="AP403" t="str">
        <f>IF(ISNUMBER(SEARCH(AP$1,$D403)),"T","")</f>
        <v/>
      </c>
      <c r="AQ403" t="str">
        <f>IF(ISNUMBER(SEARCH(AQ$1,$D403)),"T","")</f>
        <v/>
      </c>
      <c r="AR403" t="str">
        <f>IF(ISNUMBER(SEARCH(AR$1,$D403)),"T","")</f>
        <v>T</v>
      </c>
      <c r="AS403" t="str">
        <f>IF(ISNUMBER(SEARCH(AS$1,$D403)),"T","")</f>
        <v/>
      </c>
      <c r="AT403" t="str">
        <f>IF(ISNUMBER(SEARCH(AT$1,$D403)),"T","")</f>
        <v/>
      </c>
      <c r="AU403" t="str">
        <f>IF(ISNUMBER(SEARCH(AU$1,$D403)),"T","")</f>
        <v/>
      </c>
      <c r="AV403" t="str">
        <f>IF(ISNUMBER(SEARCH(AV$1,$D403)),"T","")</f>
        <v/>
      </c>
    </row>
    <row r="404" spans="1:48">
      <c r="A404">
        <v>82</v>
      </c>
      <c r="B404" t="s">
        <v>1030</v>
      </c>
      <c r="C404" t="s">
        <v>1031</v>
      </c>
      <c r="D404" t="s">
        <v>430</v>
      </c>
      <c r="E404">
        <v>1</v>
      </c>
      <c r="F404">
        <v>50</v>
      </c>
      <c r="G404">
        <v>60</v>
      </c>
      <c r="H404">
        <v>95</v>
      </c>
      <c r="I404">
        <v>120</v>
      </c>
      <c r="J404">
        <v>70</v>
      </c>
      <c r="K404">
        <v>70</v>
      </c>
      <c r="L404">
        <f t="shared" si="84"/>
        <v>120</v>
      </c>
      <c r="M404">
        <f t="shared" si="85"/>
        <v>70</v>
      </c>
      <c r="N404" s="3">
        <f t="shared" si="86"/>
        <v>125.5</v>
      </c>
      <c r="O404" s="3">
        <f t="shared" si="87"/>
        <v>140.5</v>
      </c>
      <c r="P404" s="3">
        <f t="shared" si="88"/>
        <v>90.5</v>
      </c>
      <c r="Q404" s="3">
        <f t="shared" si="89"/>
        <v>11357.75</v>
      </c>
      <c r="R404" s="3">
        <f t="shared" si="90"/>
        <v>14495.25</v>
      </c>
      <c r="S404" s="3">
        <f t="shared" si="91"/>
        <v>11357.75</v>
      </c>
      <c r="T404" s="3">
        <v>327.836849496249</v>
      </c>
      <c r="U404" s="3">
        <f t="shared" si="92"/>
        <v>327.836849496249</v>
      </c>
      <c r="V404" s="4">
        <f t="shared" si="93"/>
        <v>46061.077354223</v>
      </c>
      <c r="W404" s="6">
        <f>Q404/(constants!$B$1*constants!$B$2*(110/250)*AVERAGE(0.8,1)*1.5)</f>
        <v>1.74014019484187</v>
      </c>
      <c r="X404" s="7">
        <v>0.381093739286784</v>
      </c>
      <c r="Y404" s="3">
        <f t="shared" si="94"/>
        <v>298.033367745075</v>
      </c>
      <c r="Z404" s="5">
        <v>1.1</v>
      </c>
      <c r="AA404" s="5">
        <v>1</v>
      </c>
      <c r="AB404" s="3">
        <f t="shared" si="95"/>
        <v>327.836704519583</v>
      </c>
      <c r="AC404" t="str">
        <f t="shared" si="96"/>
        <v>https://wiki.52poke.com/wiki/三合一磁怪</v>
      </c>
      <c r="AD404" s="2">
        <f t="shared" si="97"/>
        <v>2.10182337278039e-8</v>
      </c>
      <c r="AE404" t="str">
        <f>IF(ISNUMBER(SEARCH(AE$1,$D404)),"T","")</f>
        <v/>
      </c>
      <c r="AF404" t="str">
        <f>IF(ISNUMBER(SEARCH(AF$1,$D404)),"T","")</f>
        <v/>
      </c>
      <c r="AG404" t="str">
        <f>IF(ISNUMBER(SEARCH(AG$1,$D404)),"T","")</f>
        <v/>
      </c>
      <c r="AH404" t="str">
        <f>IF(ISNUMBER(SEARCH(AH$1,$D404)),"T","")</f>
        <v/>
      </c>
      <c r="AI404" t="str">
        <f>IF(ISNUMBER(SEARCH(AI$1,$D404)),"T","")</f>
        <v>T</v>
      </c>
      <c r="AJ404" t="str">
        <f>IF(ISNUMBER(SEARCH(AJ$1,$D404)),"T","")</f>
        <v/>
      </c>
      <c r="AK404" t="str">
        <f>IF(ISNUMBER(SEARCH(AK$1,$D404)),"T","")</f>
        <v/>
      </c>
      <c r="AL404" t="str">
        <f>IF(ISNUMBER(SEARCH(AL$1,$D404)),"T","")</f>
        <v/>
      </c>
      <c r="AM404" t="str">
        <f>IF(ISNUMBER(SEARCH(AM$1,$D404)),"T","")</f>
        <v/>
      </c>
      <c r="AN404" t="str">
        <f>IF(ISNUMBER(SEARCH(AN$1,$D404)),"T","")</f>
        <v/>
      </c>
      <c r="AO404" t="str">
        <f>IF(ISNUMBER(SEARCH(AO$1,$D404)),"T","")</f>
        <v/>
      </c>
      <c r="AP404" t="str">
        <f>IF(ISNUMBER(SEARCH(AP$1,$D404)),"T","")</f>
        <v/>
      </c>
      <c r="AQ404" t="str">
        <f>IF(ISNUMBER(SEARCH(AQ$1,$D404)),"T","")</f>
        <v/>
      </c>
      <c r="AR404" t="str">
        <f>IF(ISNUMBER(SEARCH(AR$1,$D404)),"T","")</f>
        <v/>
      </c>
      <c r="AS404" t="str">
        <f>IF(ISNUMBER(SEARCH(AS$1,$D404)),"T","")</f>
        <v/>
      </c>
      <c r="AT404" t="str">
        <f>IF(ISNUMBER(SEARCH(AT$1,$D404)),"T","")</f>
        <v/>
      </c>
      <c r="AU404" t="str">
        <f>IF(ISNUMBER(SEARCH(AU$1,$D404)),"T","")</f>
        <v>T</v>
      </c>
      <c r="AV404" t="str">
        <f>IF(ISNUMBER(SEARCH(AV$1,$D404)),"T","")</f>
        <v/>
      </c>
    </row>
    <row r="405" spans="1:48">
      <c r="A405">
        <v>777</v>
      </c>
      <c r="B405" t="s">
        <v>1032</v>
      </c>
      <c r="C405" t="s">
        <v>1033</v>
      </c>
      <c r="D405" t="s">
        <v>430</v>
      </c>
      <c r="E405">
        <v>7</v>
      </c>
      <c r="F405">
        <v>65</v>
      </c>
      <c r="G405">
        <v>98</v>
      </c>
      <c r="H405">
        <v>63</v>
      </c>
      <c r="I405">
        <v>40</v>
      </c>
      <c r="J405">
        <v>73</v>
      </c>
      <c r="K405">
        <v>96</v>
      </c>
      <c r="L405">
        <f t="shared" si="84"/>
        <v>98</v>
      </c>
      <c r="M405">
        <f t="shared" si="85"/>
        <v>63</v>
      </c>
      <c r="N405" s="3">
        <f t="shared" si="86"/>
        <v>140.5</v>
      </c>
      <c r="O405" s="3">
        <f t="shared" si="87"/>
        <v>118.5</v>
      </c>
      <c r="P405" s="3">
        <f t="shared" si="88"/>
        <v>83.5</v>
      </c>
      <c r="Q405" s="3">
        <f t="shared" si="89"/>
        <v>11731.75</v>
      </c>
      <c r="R405" s="3">
        <f t="shared" si="90"/>
        <v>11731.75</v>
      </c>
      <c r="S405" s="3">
        <f t="shared" si="91"/>
        <v>13136.75</v>
      </c>
      <c r="T405" s="3">
        <v>325.286533034483</v>
      </c>
      <c r="U405" s="3">
        <f t="shared" si="92"/>
        <v>325.286533034483</v>
      </c>
      <c r="V405" s="4">
        <f t="shared" si="93"/>
        <v>38546.4541645862</v>
      </c>
      <c r="W405" s="6">
        <f>Q405/(constants!$B$1*constants!$B$2*(110/250)*AVERAGE(0.8,1)*1.5)</f>
        <v>1.79744137094372</v>
      </c>
      <c r="X405" s="7">
        <v>0.698043145606843</v>
      </c>
      <c r="Y405" s="3">
        <f t="shared" si="94"/>
        <v>295.714915211242</v>
      </c>
      <c r="Z405" s="5">
        <v>1.1</v>
      </c>
      <c r="AA405" s="5">
        <v>1</v>
      </c>
      <c r="AB405" s="3">
        <f t="shared" si="95"/>
        <v>325.286406732366</v>
      </c>
      <c r="AC405" t="str">
        <f t="shared" si="96"/>
        <v>https://wiki.52poke.com/wiki/托戈德玛尔</v>
      </c>
      <c r="AD405" s="2">
        <f t="shared" si="97"/>
        <v>1.59522247002755e-8</v>
      </c>
      <c r="AE405" t="str">
        <f>IF(ISNUMBER(SEARCH(AE$1,$D405)),"T","")</f>
        <v/>
      </c>
      <c r="AF405" t="str">
        <f>IF(ISNUMBER(SEARCH(AF$1,$D405)),"T","")</f>
        <v/>
      </c>
      <c r="AG405" t="str">
        <f>IF(ISNUMBER(SEARCH(AG$1,$D405)),"T","")</f>
        <v/>
      </c>
      <c r="AH405" t="str">
        <f>IF(ISNUMBER(SEARCH(AH$1,$D405)),"T","")</f>
        <v/>
      </c>
      <c r="AI405" t="str">
        <f>IF(ISNUMBER(SEARCH(AI$1,$D405)),"T","")</f>
        <v>T</v>
      </c>
      <c r="AJ405" t="str">
        <f>IF(ISNUMBER(SEARCH(AJ$1,$D405)),"T","")</f>
        <v/>
      </c>
      <c r="AK405" t="str">
        <f>IF(ISNUMBER(SEARCH(AK$1,$D405)),"T","")</f>
        <v/>
      </c>
      <c r="AL405" t="str">
        <f>IF(ISNUMBER(SEARCH(AL$1,$D405)),"T","")</f>
        <v/>
      </c>
      <c r="AM405" t="str">
        <f>IF(ISNUMBER(SEARCH(AM$1,$D405)),"T","")</f>
        <v/>
      </c>
      <c r="AN405" t="str">
        <f>IF(ISNUMBER(SEARCH(AN$1,$D405)),"T","")</f>
        <v/>
      </c>
      <c r="AO405" t="str">
        <f>IF(ISNUMBER(SEARCH(AO$1,$D405)),"T","")</f>
        <v/>
      </c>
      <c r="AP405" t="str">
        <f>IF(ISNUMBER(SEARCH(AP$1,$D405)),"T","")</f>
        <v/>
      </c>
      <c r="AQ405" t="str">
        <f>IF(ISNUMBER(SEARCH(AQ$1,$D405)),"T","")</f>
        <v/>
      </c>
      <c r="AR405" t="str">
        <f>IF(ISNUMBER(SEARCH(AR$1,$D405)),"T","")</f>
        <v/>
      </c>
      <c r="AS405" t="str">
        <f>IF(ISNUMBER(SEARCH(AS$1,$D405)),"T","")</f>
        <v/>
      </c>
      <c r="AT405" t="str">
        <f>IF(ISNUMBER(SEARCH(AT$1,$D405)),"T","")</f>
        <v/>
      </c>
      <c r="AU405" t="str">
        <f>IF(ISNUMBER(SEARCH(AU$1,$D405)),"T","")</f>
        <v>T</v>
      </c>
      <c r="AV405" t="str">
        <f>IF(ISNUMBER(SEARCH(AV$1,$D405)),"T","")</f>
        <v/>
      </c>
    </row>
    <row r="406" spans="1:48">
      <c r="A406">
        <v>428</v>
      </c>
      <c r="B406" t="s">
        <v>1034</v>
      </c>
      <c r="C406" t="s">
        <v>1035</v>
      </c>
      <c r="D406" t="s">
        <v>64</v>
      </c>
      <c r="E406">
        <v>4</v>
      </c>
      <c r="F406">
        <v>65</v>
      </c>
      <c r="G406">
        <v>76</v>
      </c>
      <c r="H406">
        <v>84</v>
      </c>
      <c r="I406">
        <v>54</v>
      </c>
      <c r="J406">
        <v>96</v>
      </c>
      <c r="K406">
        <v>105</v>
      </c>
      <c r="L406">
        <f t="shared" si="84"/>
        <v>76</v>
      </c>
      <c r="M406">
        <f t="shared" si="85"/>
        <v>84</v>
      </c>
      <c r="N406" s="3">
        <f t="shared" si="86"/>
        <v>140.5</v>
      </c>
      <c r="O406" s="3">
        <f t="shared" si="87"/>
        <v>96.5</v>
      </c>
      <c r="P406" s="3">
        <f t="shared" si="88"/>
        <v>104.5</v>
      </c>
      <c r="Q406" s="3">
        <f t="shared" si="89"/>
        <v>14682.25</v>
      </c>
      <c r="R406" s="3">
        <f t="shared" si="90"/>
        <v>14682.25</v>
      </c>
      <c r="S406" s="3">
        <f t="shared" si="91"/>
        <v>16368.25</v>
      </c>
      <c r="T406" s="3">
        <v>325.263630166859</v>
      </c>
      <c r="U406" s="3">
        <f t="shared" si="92"/>
        <v>325.263630166859</v>
      </c>
      <c r="V406" s="4">
        <f t="shared" si="93"/>
        <v>31387.9403111019</v>
      </c>
      <c r="W406" s="6">
        <f>Q406/(constants!$B$1*constants!$B$2*(110/250)*AVERAGE(0.8,1)*1.5)</f>
        <v>2.24949249417508</v>
      </c>
      <c r="X406" s="7">
        <v>0.814694990006346</v>
      </c>
      <c r="Y406" s="3">
        <f t="shared" si="94"/>
        <v>295.694092223507</v>
      </c>
      <c r="Z406" s="5">
        <v>1.1</v>
      </c>
      <c r="AA406" s="5">
        <v>1</v>
      </c>
      <c r="AB406" s="3">
        <f t="shared" si="95"/>
        <v>325.263501445858</v>
      </c>
      <c r="AC406" t="str">
        <f t="shared" si="96"/>
        <v>https://wiki.52poke.com/wiki/长耳兔</v>
      </c>
      <c r="AD406" s="2">
        <f t="shared" si="97"/>
        <v>1.65690960630945e-8</v>
      </c>
      <c r="AE406" t="str">
        <f>IF(ISNUMBER(SEARCH(AE$1,$D406)),"T","")</f>
        <v>T</v>
      </c>
      <c r="AF406" t="str">
        <f>IF(ISNUMBER(SEARCH(AF$1,$D406)),"T","")</f>
        <v/>
      </c>
      <c r="AG406" t="str">
        <f>IF(ISNUMBER(SEARCH(AG$1,$D406)),"T","")</f>
        <v/>
      </c>
      <c r="AH406" t="str">
        <f>IF(ISNUMBER(SEARCH(AH$1,$D406)),"T","")</f>
        <v/>
      </c>
      <c r="AI406" t="str">
        <f>IF(ISNUMBER(SEARCH(AI$1,$D406)),"T","")</f>
        <v/>
      </c>
      <c r="AJ406" t="str">
        <f>IF(ISNUMBER(SEARCH(AJ$1,$D406)),"T","")</f>
        <v/>
      </c>
      <c r="AK406" t="str">
        <f>IF(ISNUMBER(SEARCH(AK$1,$D406)),"T","")</f>
        <v/>
      </c>
      <c r="AL406" t="str">
        <f>IF(ISNUMBER(SEARCH(AL$1,$D406)),"T","")</f>
        <v/>
      </c>
      <c r="AM406" t="str">
        <f>IF(ISNUMBER(SEARCH(AM$1,$D406)),"T","")</f>
        <v/>
      </c>
      <c r="AN406" t="str">
        <f>IF(ISNUMBER(SEARCH(AN$1,$D406)),"T","")</f>
        <v/>
      </c>
      <c r="AO406" t="str">
        <f>IF(ISNUMBER(SEARCH(AO$1,$D406)),"T","")</f>
        <v/>
      </c>
      <c r="AP406" t="str">
        <f>IF(ISNUMBER(SEARCH(AP$1,$D406)),"T","")</f>
        <v/>
      </c>
      <c r="AQ406" t="str">
        <f>IF(ISNUMBER(SEARCH(AQ$1,$D406)),"T","")</f>
        <v/>
      </c>
      <c r="AR406" t="str">
        <f>IF(ISNUMBER(SEARCH(AR$1,$D406)),"T","")</f>
        <v/>
      </c>
      <c r="AS406" t="str">
        <f>IF(ISNUMBER(SEARCH(AS$1,$D406)),"T","")</f>
        <v/>
      </c>
      <c r="AT406" t="str">
        <f>IF(ISNUMBER(SEARCH(AT$1,$D406)),"T","")</f>
        <v/>
      </c>
      <c r="AU406" t="str">
        <f>IF(ISNUMBER(SEARCH(AU$1,$D406)),"T","")</f>
        <v/>
      </c>
      <c r="AV406" t="str">
        <f>IF(ISNUMBER(SEARCH(AV$1,$D406)),"T","")</f>
        <v/>
      </c>
    </row>
    <row r="407" spans="1:48">
      <c r="A407">
        <v>884</v>
      </c>
      <c r="B407" t="s">
        <v>1036</v>
      </c>
      <c r="C407" t="s">
        <v>1037</v>
      </c>
      <c r="D407" t="s">
        <v>82</v>
      </c>
      <c r="E407">
        <v>8</v>
      </c>
      <c r="F407">
        <v>70</v>
      </c>
      <c r="G407">
        <v>95</v>
      </c>
      <c r="H407">
        <v>115</v>
      </c>
      <c r="I407">
        <v>120</v>
      </c>
      <c r="J407">
        <v>50</v>
      </c>
      <c r="K407">
        <v>85</v>
      </c>
      <c r="L407">
        <f t="shared" si="84"/>
        <v>120</v>
      </c>
      <c r="M407">
        <f t="shared" si="85"/>
        <v>50</v>
      </c>
      <c r="N407" s="3">
        <f t="shared" si="86"/>
        <v>145.5</v>
      </c>
      <c r="O407" s="3">
        <f t="shared" si="87"/>
        <v>140.5</v>
      </c>
      <c r="P407" s="3">
        <f t="shared" si="88"/>
        <v>70.5</v>
      </c>
      <c r="Q407" s="3">
        <f t="shared" si="89"/>
        <v>10257.75</v>
      </c>
      <c r="R407" s="3">
        <f t="shared" si="90"/>
        <v>19715.25</v>
      </c>
      <c r="S407" s="3">
        <f t="shared" si="91"/>
        <v>10257.75</v>
      </c>
      <c r="T407" s="3">
        <v>325.022934398677</v>
      </c>
      <c r="U407" s="3">
        <f t="shared" si="92"/>
        <v>325.022934398677</v>
      </c>
      <c r="V407" s="4">
        <f t="shared" si="93"/>
        <v>45665.7222830141</v>
      </c>
      <c r="W407" s="6">
        <f>Q407/(constants!$B$1*constants!$B$2*(110/250)*AVERAGE(0.8,1)*1.5)</f>
        <v>1.57160732395405</v>
      </c>
      <c r="X407" s="7">
        <v>0.531419550604508</v>
      </c>
      <c r="Y407" s="3">
        <f t="shared" si="94"/>
        <v>295.475275875478</v>
      </c>
      <c r="Z407" s="5">
        <v>1.1</v>
      </c>
      <c r="AA407" s="5">
        <v>1</v>
      </c>
      <c r="AB407" s="3">
        <f t="shared" si="95"/>
        <v>325.022803463026</v>
      </c>
      <c r="AC407" t="str">
        <f t="shared" si="96"/>
        <v>https://wiki.52poke.com/wiki/铝钢龙</v>
      </c>
      <c r="AD407" s="2">
        <f t="shared" si="97"/>
        <v>1.71441447885542e-8</v>
      </c>
      <c r="AE407" t="str">
        <f>IF(ISNUMBER(SEARCH(AE$1,$D407)),"T","")</f>
        <v/>
      </c>
      <c r="AF407" t="str">
        <f>IF(ISNUMBER(SEARCH(AF$1,$D407)),"T","")</f>
        <v/>
      </c>
      <c r="AG407" t="str">
        <f>IF(ISNUMBER(SEARCH(AG$1,$D407)),"T","")</f>
        <v/>
      </c>
      <c r="AH407" t="str">
        <f>IF(ISNUMBER(SEARCH(AH$1,$D407)),"T","")</f>
        <v/>
      </c>
      <c r="AI407" t="str">
        <f>IF(ISNUMBER(SEARCH(AI$1,$D407)),"T","")</f>
        <v/>
      </c>
      <c r="AJ407" t="str">
        <f>IF(ISNUMBER(SEARCH(AJ$1,$D407)),"T","")</f>
        <v/>
      </c>
      <c r="AK407" t="str">
        <f>IF(ISNUMBER(SEARCH(AK$1,$D407)),"T","")</f>
        <v/>
      </c>
      <c r="AL407" t="str">
        <f>IF(ISNUMBER(SEARCH(AL$1,$D407)),"T","")</f>
        <v/>
      </c>
      <c r="AM407" t="str">
        <f>IF(ISNUMBER(SEARCH(AM$1,$D407)),"T","")</f>
        <v/>
      </c>
      <c r="AN407" t="str">
        <f>IF(ISNUMBER(SEARCH(AN$1,$D407)),"T","")</f>
        <v/>
      </c>
      <c r="AO407" t="str">
        <f>IF(ISNUMBER(SEARCH(AO$1,$D407)),"T","")</f>
        <v/>
      </c>
      <c r="AP407" t="str">
        <f>IF(ISNUMBER(SEARCH(AP$1,$D407)),"T","")</f>
        <v/>
      </c>
      <c r="AQ407" t="str">
        <f>IF(ISNUMBER(SEARCH(AQ$1,$D407)),"T","")</f>
        <v/>
      </c>
      <c r="AR407" t="str">
        <f>IF(ISNUMBER(SEARCH(AR$1,$D407)),"T","")</f>
        <v/>
      </c>
      <c r="AS407" t="str">
        <f>IF(ISNUMBER(SEARCH(AS$1,$D407)),"T","")</f>
        <v>T</v>
      </c>
      <c r="AT407" t="str">
        <f>IF(ISNUMBER(SEARCH(AT$1,$D407)),"T","")</f>
        <v/>
      </c>
      <c r="AU407" t="str">
        <f>IF(ISNUMBER(SEARCH(AU$1,$D407)),"T","")</f>
        <v>T</v>
      </c>
      <c r="AV407" t="str">
        <f>IF(ISNUMBER(SEARCH(AV$1,$D407)),"T","")</f>
        <v/>
      </c>
    </row>
    <row r="408" spans="1:48">
      <c r="A408">
        <v>764</v>
      </c>
      <c r="B408" t="s">
        <v>1038</v>
      </c>
      <c r="C408" t="s">
        <v>1039</v>
      </c>
      <c r="D408" t="s">
        <v>67</v>
      </c>
      <c r="E408">
        <v>7</v>
      </c>
      <c r="F408">
        <v>51</v>
      </c>
      <c r="G408">
        <v>52</v>
      </c>
      <c r="H408">
        <v>90</v>
      </c>
      <c r="I408">
        <v>82</v>
      </c>
      <c r="J408">
        <v>110</v>
      </c>
      <c r="K408">
        <v>100</v>
      </c>
      <c r="L408">
        <f t="shared" si="84"/>
        <v>82</v>
      </c>
      <c r="M408">
        <f t="shared" si="85"/>
        <v>90</v>
      </c>
      <c r="N408" s="3">
        <f t="shared" si="86"/>
        <v>126.5</v>
      </c>
      <c r="O408" s="3">
        <f t="shared" si="87"/>
        <v>102.5</v>
      </c>
      <c r="P408" s="3">
        <f t="shared" si="88"/>
        <v>110.5</v>
      </c>
      <c r="Q408" s="3">
        <f t="shared" si="89"/>
        <v>13978.25</v>
      </c>
      <c r="R408" s="3">
        <f t="shared" si="90"/>
        <v>13978.25</v>
      </c>
      <c r="S408" s="3">
        <f t="shared" si="91"/>
        <v>16508.25</v>
      </c>
      <c r="T408" s="3">
        <v>324.499187800741</v>
      </c>
      <c r="U408" s="3">
        <f t="shared" si="92"/>
        <v>324.499187800741</v>
      </c>
      <c r="V408" s="4">
        <f t="shared" si="93"/>
        <v>33261.166749576</v>
      </c>
      <c r="W408" s="6">
        <f>Q408/(constants!$B$1*constants!$B$2*(110/250)*AVERAGE(0.8,1)*1.5)</f>
        <v>2.14163145680688</v>
      </c>
      <c r="X408" s="7">
        <v>0.736408965651362</v>
      </c>
      <c r="Y408" s="3">
        <f t="shared" si="94"/>
        <v>294.999143301969</v>
      </c>
      <c r="Z408" s="5">
        <v>1.1</v>
      </c>
      <c r="AA408" s="5">
        <v>1</v>
      </c>
      <c r="AB408" s="3">
        <f t="shared" si="95"/>
        <v>324.499057632166</v>
      </c>
      <c r="AC408" t="str">
        <f t="shared" si="96"/>
        <v>https://wiki.52poke.com/wiki/花疗环环</v>
      </c>
      <c r="AD408" s="2">
        <f t="shared" si="97"/>
        <v>1.69438578060018e-8</v>
      </c>
      <c r="AE408" t="str">
        <f>IF(ISNUMBER(SEARCH(AE$1,$D408)),"T","")</f>
        <v/>
      </c>
      <c r="AF408" t="str">
        <f>IF(ISNUMBER(SEARCH(AF$1,$D408)),"T","")</f>
        <v/>
      </c>
      <c r="AG408" t="str">
        <f>IF(ISNUMBER(SEARCH(AG$1,$D408)),"T","")</f>
        <v/>
      </c>
      <c r="AH408" t="str">
        <f>IF(ISNUMBER(SEARCH(AH$1,$D408)),"T","")</f>
        <v/>
      </c>
      <c r="AI408" t="str">
        <f>IF(ISNUMBER(SEARCH(AI$1,$D408)),"T","")</f>
        <v/>
      </c>
      <c r="AJ408" t="str">
        <f>IF(ISNUMBER(SEARCH(AJ$1,$D408)),"T","")</f>
        <v/>
      </c>
      <c r="AK408" t="str">
        <f>IF(ISNUMBER(SEARCH(AK$1,$D408)),"T","")</f>
        <v/>
      </c>
      <c r="AL408" t="str">
        <f>IF(ISNUMBER(SEARCH(AL$1,$D408)),"T","")</f>
        <v/>
      </c>
      <c r="AM408" t="str">
        <f>IF(ISNUMBER(SEARCH(AM$1,$D408)),"T","")</f>
        <v/>
      </c>
      <c r="AN408" t="str">
        <f>IF(ISNUMBER(SEARCH(AN$1,$D408)),"T","")</f>
        <v/>
      </c>
      <c r="AO408" t="str">
        <f>IF(ISNUMBER(SEARCH(AO$1,$D408)),"T","")</f>
        <v/>
      </c>
      <c r="AP408" t="str">
        <f>IF(ISNUMBER(SEARCH(AP$1,$D408)),"T","")</f>
        <v/>
      </c>
      <c r="AQ408" t="str">
        <f>IF(ISNUMBER(SEARCH(AQ$1,$D408)),"T","")</f>
        <v/>
      </c>
      <c r="AR408" t="str">
        <f>IF(ISNUMBER(SEARCH(AR$1,$D408)),"T","")</f>
        <v/>
      </c>
      <c r="AS408" t="str">
        <f>IF(ISNUMBER(SEARCH(AS$1,$D408)),"T","")</f>
        <v/>
      </c>
      <c r="AT408" t="str">
        <f>IF(ISNUMBER(SEARCH(AT$1,$D408)),"T","")</f>
        <v/>
      </c>
      <c r="AU408" t="str">
        <f>IF(ISNUMBER(SEARCH(AU$1,$D408)),"T","")</f>
        <v/>
      </c>
      <c r="AV408" t="str">
        <f>IF(ISNUMBER(SEARCH(AV$1,$D408)),"T","")</f>
        <v>T</v>
      </c>
    </row>
    <row r="409" spans="1:48">
      <c r="A409">
        <v>107</v>
      </c>
      <c r="B409" t="s">
        <v>1040</v>
      </c>
      <c r="C409" t="s">
        <v>1041</v>
      </c>
      <c r="D409" t="s">
        <v>102</v>
      </c>
      <c r="E409">
        <v>1</v>
      </c>
      <c r="F409">
        <v>50</v>
      </c>
      <c r="G409">
        <v>105</v>
      </c>
      <c r="H409">
        <v>79</v>
      </c>
      <c r="I409">
        <v>35</v>
      </c>
      <c r="J409">
        <v>110</v>
      </c>
      <c r="K409">
        <v>76</v>
      </c>
      <c r="L409">
        <f t="shared" si="84"/>
        <v>105</v>
      </c>
      <c r="M409">
        <f t="shared" si="85"/>
        <v>79</v>
      </c>
      <c r="N409" s="3">
        <f t="shared" si="86"/>
        <v>125.5</v>
      </c>
      <c r="O409" s="3">
        <f t="shared" si="87"/>
        <v>125.5</v>
      </c>
      <c r="P409" s="3">
        <f t="shared" si="88"/>
        <v>99.5</v>
      </c>
      <c r="Q409" s="3">
        <f t="shared" si="89"/>
        <v>12487.25</v>
      </c>
      <c r="R409" s="3">
        <f t="shared" si="90"/>
        <v>12487.25</v>
      </c>
      <c r="S409" s="3">
        <f t="shared" si="91"/>
        <v>16377.75</v>
      </c>
      <c r="T409" s="3">
        <v>323.804760535997</v>
      </c>
      <c r="U409" s="3">
        <f t="shared" si="92"/>
        <v>323.804760535997</v>
      </c>
      <c r="V409" s="4">
        <f t="shared" si="93"/>
        <v>40637.4974472676</v>
      </c>
      <c r="W409" s="6">
        <f>Q409/(constants!$B$1*constants!$B$2*(110/250)*AVERAGE(0.8,1)*1.5)</f>
        <v>1.91319281090349</v>
      </c>
      <c r="X409" s="7">
        <v>0.432367624872973</v>
      </c>
      <c r="Y409" s="3">
        <f t="shared" si="94"/>
        <v>294.367834689946</v>
      </c>
      <c r="Z409" s="5">
        <v>1.1</v>
      </c>
      <c r="AA409" s="5">
        <v>1</v>
      </c>
      <c r="AB409" s="3">
        <f t="shared" si="95"/>
        <v>323.80461815894</v>
      </c>
      <c r="AC409" t="str">
        <f t="shared" si="96"/>
        <v>https://wiki.52poke.com/wiki/快拳郎</v>
      </c>
      <c r="AD409" s="2">
        <f t="shared" si="97"/>
        <v>2.0271226227246e-8</v>
      </c>
      <c r="AE409" t="str">
        <f>IF(ISNUMBER(SEARCH(AE$1,$D409)),"T","")</f>
        <v/>
      </c>
      <c r="AF409" t="str">
        <f>IF(ISNUMBER(SEARCH(AF$1,$D409)),"T","")</f>
        <v/>
      </c>
      <c r="AG409" t="str">
        <f>IF(ISNUMBER(SEARCH(AG$1,$D409)),"T","")</f>
        <v/>
      </c>
      <c r="AH409" t="str">
        <f>IF(ISNUMBER(SEARCH(AH$1,$D409)),"T","")</f>
        <v/>
      </c>
      <c r="AI409" t="str">
        <f>IF(ISNUMBER(SEARCH(AI$1,$D409)),"T","")</f>
        <v/>
      </c>
      <c r="AJ409" t="str">
        <f>IF(ISNUMBER(SEARCH(AJ$1,$D409)),"T","")</f>
        <v/>
      </c>
      <c r="AK409" t="str">
        <f>IF(ISNUMBER(SEARCH(AK$1,$D409)),"T","")</f>
        <v>T</v>
      </c>
      <c r="AL409" t="str">
        <f>IF(ISNUMBER(SEARCH(AL$1,$D409)),"T","")</f>
        <v/>
      </c>
      <c r="AM409" t="str">
        <f>IF(ISNUMBER(SEARCH(AM$1,$D409)),"T","")</f>
        <v/>
      </c>
      <c r="AN409" t="str">
        <f>IF(ISNUMBER(SEARCH(AN$1,$D409)),"T","")</f>
        <v/>
      </c>
      <c r="AO409" t="str">
        <f>IF(ISNUMBER(SEARCH(AO$1,$D409)),"T","")</f>
        <v/>
      </c>
      <c r="AP409" t="str">
        <f>IF(ISNUMBER(SEARCH(AP$1,$D409)),"T","")</f>
        <v/>
      </c>
      <c r="AQ409" t="str">
        <f>IF(ISNUMBER(SEARCH(AQ$1,$D409)),"T","")</f>
        <v/>
      </c>
      <c r="AR409" t="str">
        <f>IF(ISNUMBER(SEARCH(AR$1,$D409)),"T","")</f>
        <v/>
      </c>
      <c r="AS409" t="str">
        <f>IF(ISNUMBER(SEARCH(AS$1,$D409)),"T","")</f>
        <v/>
      </c>
      <c r="AT409" t="str">
        <f>IF(ISNUMBER(SEARCH(AT$1,$D409)),"T","")</f>
        <v/>
      </c>
      <c r="AU409" t="str">
        <f>IF(ISNUMBER(SEARCH(AU$1,$D409)),"T","")</f>
        <v/>
      </c>
      <c r="AV409" t="str">
        <f>IF(ISNUMBER(SEARCH(AV$1,$D409)),"T","")</f>
        <v/>
      </c>
    </row>
    <row r="410" spans="1:48">
      <c r="A410">
        <v>295</v>
      </c>
      <c r="B410" t="s">
        <v>1042</v>
      </c>
      <c r="C410" t="s">
        <v>1043</v>
      </c>
      <c r="D410" t="s">
        <v>64</v>
      </c>
      <c r="E410">
        <v>3</v>
      </c>
      <c r="F410">
        <v>104</v>
      </c>
      <c r="G410">
        <v>91</v>
      </c>
      <c r="H410">
        <v>63</v>
      </c>
      <c r="I410">
        <v>91</v>
      </c>
      <c r="J410">
        <v>73</v>
      </c>
      <c r="K410">
        <v>68</v>
      </c>
      <c r="L410">
        <f t="shared" si="84"/>
        <v>91</v>
      </c>
      <c r="M410">
        <f t="shared" si="85"/>
        <v>63</v>
      </c>
      <c r="N410" s="3">
        <f t="shared" si="86"/>
        <v>179.5</v>
      </c>
      <c r="O410" s="3">
        <f t="shared" si="87"/>
        <v>111.5</v>
      </c>
      <c r="P410" s="3">
        <f t="shared" si="88"/>
        <v>83.5</v>
      </c>
      <c r="Q410" s="3">
        <f t="shared" si="89"/>
        <v>14988.25</v>
      </c>
      <c r="R410" s="3">
        <f t="shared" si="90"/>
        <v>14988.25</v>
      </c>
      <c r="S410" s="3">
        <f t="shared" si="91"/>
        <v>16783.25</v>
      </c>
      <c r="T410" s="3">
        <v>323.277334448473</v>
      </c>
      <c r="U410" s="3">
        <f t="shared" si="92"/>
        <v>323.277334448473</v>
      </c>
      <c r="V410" s="4">
        <f t="shared" si="93"/>
        <v>36045.4227910047</v>
      </c>
      <c r="W410" s="6">
        <f>Q410/(constants!$B$1*constants!$B$2*(110/250)*AVERAGE(0.8,1)*1.5)</f>
        <v>2.29637527462205</v>
      </c>
      <c r="X410" s="7">
        <v>0.339394661124243</v>
      </c>
      <c r="Y410" s="3">
        <f t="shared" si="94"/>
        <v>293.888347835712</v>
      </c>
      <c r="Z410" s="5">
        <v>1.1</v>
      </c>
      <c r="AA410" s="5">
        <v>1</v>
      </c>
      <c r="AB410" s="3">
        <f t="shared" si="95"/>
        <v>323.277182619283</v>
      </c>
      <c r="AC410" t="str">
        <f t="shared" si="96"/>
        <v>https://wiki.52poke.com/wiki/爆音怪</v>
      </c>
      <c r="AD410" s="2">
        <f t="shared" si="97"/>
        <v>2.30521029627591e-8</v>
      </c>
      <c r="AE410" t="str">
        <f>IF(ISNUMBER(SEARCH(AE$1,$D410)),"T","")</f>
        <v>T</v>
      </c>
      <c r="AF410" t="str">
        <f>IF(ISNUMBER(SEARCH(AF$1,$D410)),"T","")</f>
        <v/>
      </c>
      <c r="AG410" t="str">
        <f>IF(ISNUMBER(SEARCH(AG$1,$D410)),"T","")</f>
        <v/>
      </c>
      <c r="AH410" t="str">
        <f>IF(ISNUMBER(SEARCH(AH$1,$D410)),"T","")</f>
        <v/>
      </c>
      <c r="AI410" t="str">
        <f>IF(ISNUMBER(SEARCH(AI$1,$D410)),"T","")</f>
        <v/>
      </c>
      <c r="AJ410" t="str">
        <f>IF(ISNUMBER(SEARCH(AJ$1,$D410)),"T","")</f>
        <v/>
      </c>
      <c r="AK410" t="str">
        <f>IF(ISNUMBER(SEARCH(AK$1,$D410)),"T","")</f>
        <v/>
      </c>
      <c r="AL410" t="str">
        <f>IF(ISNUMBER(SEARCH(AL$1,$D410)),"T","")</f>
        <v/>
      </c>
      <c r="AM410" t="str">
        <f>IF(ISNUMBER(SEARCH(AM$1,$D410)),"T","")</f>
        <v/>
      </c>
      <c r="AN410" t="str">
        <f>IF(ISNUMBER(SEARCH(AN$1,$D410)),"T","")</f>
        <v/>
      </c>
      <c r="AO410" t="str">
        <f>IF(ISNUMBER(SEARCH(AO$1,$D410)),"T","")</f>
        <v/>
      </c>
      <c r="AP410" t="str">
        <f>IF(ISNUMBER(SEARCH(AP$1,$D410)),"T","")</f>
        <v/>
      </c>
      <c r="AQ410" t="str">
        <f>IF(ISNUMBER(SEARCH(AQ$1,$D410)),"T","")</f>
        <v/>
      </c>
      <c r="AR410" t="str">
        <f>IF(ISNUMBER(SEARCH(AR$1,$D410)),"T","")</f>
        <v/>
      </c>
      <c r="AS410" t="str">
        <f>IF(ISNUMBER(SEARCH(AS$1,$D410)),"T","")</f>
        <v/>
      </c>
      <c r="AT410" t="str">
        <f>IF(ISNUMBER(SEARCH(AT$1,$D410)),"T","")</f>
        <v/>
      </c>
      <c r="AU410" t="str">
        <f>IF(ISNUMBER(SEARCH(AU$1,$D410)),"T","")</f>
        <v/>
      </c>
      <c r="AV410" t="str">
        <f>IF(ISNUMBER(SEARCH(AV$1,$D410)),"T","")</f>
        <v/>
      </c>
    </row>
    <row r="411" spans="1:48">
      <c r="A411">
        <v>617</v>
      </c>
      <c r="B411" t="s">
        <v>1044</v>
      </c>
      <c r="C411" t="s">
        <v>1045</v>
      </c>
      <c r="D411" t="s">
        <v>651</v>
      </c>
      <c r="E411">
        <v>5</v>
      </c>
      <c r="F411">
        <v>80</v>
      </c>
      <c r="G411">
        <v>70</v>
      </c>
      <c r="H411">
        <v>40</v>
      </c>
      <c r="I411">
        <v>100</v>
      </c>
      <c r="J411">
        <v>60</v>
      </c>
      <c r="K411">
        <v>145</v>
      </c>
      <c r="L411">
        <f t="shared" si="84"/>
        <v>100</v>
      </c>
      <c r="M411">
        <f t="shared" si="85"/>
        <v>40</v>
      </c>
      <c r="N411" s="3">
        <f t="shared" si="86"/>
        <v>155.5</v>
      </c>
      <c r="O411" s="3">
        <f t="shared" si="87"/>
        <v>120.5</v>
      </c>
      <c r="P411" s="3">
        <f t="shared" si="88"/>
        <v>60.5</v>
      </c>
      <c r="Q411" s="3">
        <f t="shared" si="89"/>
        <v>9407.75</v>
      </c>
      <c r="R411" s="3">
        <f t="shared" si="90"/>
        <v>9407.75</v>
      </c>
      <c r="S411" s="3">
        <f t="shared" si="91"/>
        <v>12517.75</v>
      </c>
      <c r="T411" s="3">
        <v>322.469420221273</v>
      </c>
      <c r="U411" s="3">
        <f t="shared" si="92"/>
        <v>322.469420221273</v>
      </c>
      <c r="V411" s="4">
        <f t="shared" si="93"/>
        <v>38857.5651366634</v>
      </c>
      <c r="W411" s="6">
        <f>Q411/(constants!$B$1*constants!$B$2*(110/250)*AVERAGE(0.8,1)*1.5)</f>
        <v>1.44137737826802</v>
      </c>
      <c r="X411" s="7">
        <v>0.991435275293337</v>
      </c>
      <c r="Y411" s="3">
        <f t="shared" si="94"/>
        <v>293.153924754143</v>
      </c>
      <c r="Z411" s="5">
        <v>1.1</v>
      </c>
      <c r="AA411" s="5">
        <v>1</v>
      </c>
      <c r="AB411" s="3">
        <f t="shared" si="95"/>
        <v>322.469317229557</v>
      </c>
      <c r="AC411" t="str">
        <f t="shared" si="96"/>
        <v>https://wiki.52poke.com/wiki/敏捷虫</v>
      </c>
      <c r="AD411" s="2">
        <f t="shared" si="97"/>
        <v>1.06072934837677e-8</v>
      </c>
      <c r="AE411" t="str">
        <f>IF(ISNUMBER(SEARCH(AE$1,$D411)),"T","")</f>
        <v/>
      </c>
      <c r="AF411" t="str">
        <f>IF(ISNUMBER(SEARCH(AF$1,$D411)),"T","")</f>
        <v/>
      </c>
      <c r="AG411" t="str">
        <f>IF(ISNUMBER(SEARCH(AG$1,$D411)),"T","")</f>
        <v/>
      </c>
      <c r="AH411" t="str">
        <f>IF(ISNUMBER(SEARCH(AH$1,$D411)),"T","")</f>
        <v/>
      </c>
      <c r="AI411" t="str">
        <f>IF(ISNUMBER(SEARCH(AI$1,$D411)),"T","")</f>
        <v/>
      </c>
      <c r="AJ411" t="str">
        <f>IF(ISNUMBER(SEARCH(AJ$1,$D411)),"T","")</f>
        <v/>
      </c>
      <c r="AK411" t="str">
        <f>IF(ISNUMBER(SEARCH(AK$1,$D411)),"T","")</f>
        <v/>
      </c>
      <c r="AL411" t="str">
        <f>IF(ISNUMBER(SEARCH(AL$1,$D411)),"T","")</f>
        <v/>
      </c>
      <c r="AM411" t="str">
        <f>IF(ISNUMBER(SEARCH(AM$1,$D411)),"T","")</f>
        <v/>
      </c>
      <c r="AN411" t="str">
        <f>IF(ISNUMBER(SEARCH(AN$1,$D411)),"T","")</f>
        <v/>
      </c>
      <c r="AO411" t="str">
        <f>IF(ISNUMBER(SEARCH(AO$1,$D411)),"T","")</f>
        <v/>
      </c>
      <c r="AP411" t="str">
        <f>IF(ISNUMBER(SEARCH(AP$1,$D411)),"T","")</f>
        <v>T</v>
      </c>
      <c r="AQ411" t="str">
        <f>IF(ISNUMBER(SEARCH(AQ$1,$D411)),"T","")</f>
        <v/>
      </c>
      <c r="AR411" t="str">
        <f>IF(ISNUMBER(SEARCH(AR$1,$D411)),"T","")</f>
        <v/>
      </c>
      <c r="AS411" t="str">
        <f>IF(ISNUMBER(SEARCH(AS$1,$D411)),"T","")</f>
        <v/>
      </c>
      <c r="AT411" t="str">
        <f>IF(ISNUMBER(SEARCH(AT$1,$D411)),"T","")</f>
        <v/>
      </c>
      <c r="AU411" t="str">
        <f>IF(ISNUMBER(SEARCH(AU$1,$D411)),"T","")</f>
        <v/>
      </c>
      <c r="AV411" t="str">
        <f>IF(ISNUMBER(SEARCH(AV$1,$D411)),"T","")</f>
        <v/>
      </c>
    </row>
    <row r="412" spans="1:48">
      <c r="A412">
        <v>423</v>
      </c>
      <c r="B412" t="s">
        <v>1046</v>
      </c>
      <c r="C412" t="s">
        <v>1047</v>
      </c>
      <c r="D412" t="s">
        <v>371</v>
      </c>
      <c r="E412">
        <v>4</v>
      </c>
      <c r="F412">
        <v>111</v>
      </c>
      <c r="G412">
        <v>83</v>
      </c>
      <c r="H412">
        <v>68</v>
      </c>
      <c r="I412">
        <v>92</v>
      </c>
      <c r="J412">
        <v>82</v>
      </c>
      <c r="K412">
        <v>39</v>
      </c>
      <c r="L412">
        <f t="shared" si="84"/>
        <v>92</v>
      </c>
      <c r="M412">
        <f t="shared" si="85"/>
        <v>68</v>
      </c>
      <c r="N412" s="3">
        <f t="shared" si="86"/>
        <v>186.5</v>
      </c>
      <c r="O412" s="3">
        <f t="shared" si="87"/>
        <v>112.5</v>
      </c>
      <c r="P412" s="3">
        <f t="shared" si="88"/>
        <v>88.5</v>
      </c>
      <c r="Q412" s="3">
        <f t="shared" si="89"/>
        <v>16505.25</v>
      </c>
      <c r="R412" s="3">
        <f t="shared" si="90"/>
        <v>16505.25</v>
      </c>
      <c r="S412" s="3">
        <f t="shared" si="91"/>
        <v>19116.25</v>
      </c>
      <c r="T412" s="3">
        <v>322.190191281409</v>
      </c>
      <c r="U412" s="3">
        <f t="shared" si="92"/>
        <v>322.190191281409</v>
      </c>
      <c r="V412" s="4">
        <f t="shared" si="93"/>
        <v>36246.3965191585</v>
      </c>
      <c r="W412" s="6">
        <f>Q412/(constants!$B$1*constants!$B$2*(110/250)*AVERAGE(0.8,1)*1.5)</f>
        <v>2.52879742474642</v>
      </c>
      <c r="X412" s="7">
        <v>0.0747583133196081</v>
      </c>
      <c r="Y412" s="3">
        <f t="shared" si="94"/>
        <v>292.900020532429</v>
      </c>
      <c r="Z412" s="5">
        <v>1.1</v>
      </c>
      <c r="AA412" s="5">
        <v>1</v>
      </c>
      <c r="AB412" s="3">
        <f t="shared" si="95"/>
        <v>322.190022585672</v>
      </c>
      <c r="AC412" t="str">
        <f t="shared" si="96"/>
        <v>https://wiki.52poke.com/wiki/海兔兽</v>
      </c>
      <c r="AD412" s="2">
        <f t="shared" si="97"/>
        <v>2.84582518123126e-8</v>
      </c>
      <c r="AE412" t="str">
        <f>IF(ISNUMBER(SEARCH(AE$1,$D412)),"T","")</f>
        <v/>
      </c>
      <c r="AF412" t="str">
        <f>IF(ISNUMBER(SEARCH(AF$1,$D412)),"T","")</f>
        <v/>
      </c>
      <c r="AG412" t="str">
        <f>IF(ISNUMBER(SEARCH(AG$1,$D412)),"T","")</f>
        <v>T</v>
      </c>
      <c r="AH412" t="str">
        <f>IF(ISNUMBER(SEARCH(AH$1,$D412)),"T","")</f>
        <v/>
      </c>
      <c r="AI412" t="str">
        <f>IF(ISNUMBER(SEARCH(AI$1,$D412)),"T","")</f>
        <v/>
      </c>
      <c r="AJ412" t="str">
        <f>IF(ISNUMBER(SEARCH(AJ$1,$D412)),"T","")</f>
        <v/>
      </c>
      <c r="AK412" t="str">
        <f>IF(ISNUMBER(SEARCH(AK$1,$D412)),"T","")</f>
        <v/>
      </c>
      <c r="AL412" t="str">
        <f>IF(ISNUMBER(SEARCH(AL$1,$D412)),"T","")</f>
        <v/>
      </c>
      <c r="AM412" t="str">
        <f>IF(ISNUMBER(SEARCH(AM$1,$D412)),"T","")</f>
        <v>T</v>
      </c>
      <c r="AN412" t="str">
        <f>IF(ISNUMBER(SEARCH(AN$1,$D412)),"T","")</f>
        <v/>
      </c>
      <c r="AO412" t="str">
        <f>IF(ISNUMBER(SEARCH(AO$1,$D412)),"T","")</f>
        <v/>
      </c>
      <c r="AP412" t="str">
        <f>IF(ISNUMBER(SEARCH(AP$1,$D412)),"T","")</f>
        <v/>
      </c>
      <c r="AQ412" t="str">
        <f>IF(ISNUMBER(SEARCH(AQ$1,$D412)),"T","")</f>
        <v/>
      </c>
      <c r="AR412" t="str">
        <f>IF(ISNUMBER(SEARCH(AR$1,$D412)),"T","")</f>
        <v/>
      </c>
      <c r="AS412" t="str">
        <f>IF(ISNUMBER(SEARCH(AS$1,$D412)),"T","")</f>
        <v/>
      </c>
      <c r="AT412" t="str">
        <f>IF(ISNUMBER(SEARCH(AT$1,$D412)),"T","")</f>
        <v/>
      </c>
      <c r="AU412" t="str">
        <f>IF(ISNUMBER(SEARCH(AU$1,$D412)),"T","")</f>
        <v/>
      </c>
      <c r="AV412" t="str">
        <f>IF(ISNUMBER(SEARCH(AV$1,$D412)),"T","")</f>
        <v/>
      </c>
    </row>
    <row r="413" spans="1:48">
      <c r="A413">
        <v>337</v>
      </c>
      <c r="B413" t="s">
        <v>1048</v>
      </c>
      <c r="C413" t="s">
        <v>1049</v>
      </c>
      <c r="D413" t="s">
        <v>203</v>
      </c>
      <c r="E413">
        <v>3</v>
      </c>
      <c r="F413">
        <v>90</v>
      </c>
      <c r="G413">
        <v>55</v>
      </c>
      <c r="H413">
        <v>65</v>
      </c>
      <c r="I413">
        <v>95</v>
      </c>
      <c r="J413">
        <v>85</v>
      </c>
      <c r="K413">
        <v>70</v>
      </c>
      <c r="L413">
        <f t="shared" si="84"/>
        <v>95</v>
      </c>
      <c r="M413">
        <f t="shared" si="85"/>
        <v>65</v>
      </c>
      <c r="N413" s="3">
        <f t="shared" si="86"/>
        <v>165.5</v>
      </c>
      <c r="O413" s="3">
        <f t="shared" si="87"/>
        <v>115.5</v>
      </c>
      <c r="P413" s="3">
        <f t="shared" si="88"/>
        <v>85.5</v>
      </c>
      <c r="Q413" s="3">
        <f t="shared" si="89"/>
        <v>14150.25</v>
      </c>
      <c r="R413" s="3">
        <f t="shared" si="90"/>
        <v>14150.25</v>
      </c>
      <c r="S413" s="3">
        <f t="shared" si="91"/>
        <v>17460.25</v>
      </c>
      <c r="T413" s="3">
        <v>322.083892219647</v>
      </c>
      <c r="U413" s="3">
        <f t="shared" si="92"/>
        <v>322.083892219647</v>
      </c>
      <c r="V413" s="4">
        <f t="shared" si="93"/>
        <v>37200.6895513692</v>
      </c>
      <c r="W413" s="6">
        <f>Q413/(constants!$B$1*constants!$B$2*(110/250)*AVERAGE(0.8,1)*1.5)</f>
        <v>2.1679838693457</v>
      </c>
      <c r="X413" s="7">
        <v>0.367110532362624</v>
      </c>
      <c r="Y413" s="3">
        <f t="shared" si="94"/>
        <v>292.803403397311</v>
      </c>
      <c r="Z413" s="5">
        <v>1.1</v>
      </c>
      <c r="AA413" s="5">
        <v>1</v>
      </c>
      <c r="AB413" s="3">
        <f t="shared" si="95"/>
        <v>322.083743737042</v>
      </c>
      <c r="AC413" t="str">
        <f t="shared" si="96"/>
        <v>https://wiki.52poke.com/wiki/月石</v>
      </c>
      <c r="AD413" s="2">
        <f t="shared" si="97"/>
        <v>2.20470838606524e-8</v>
      </c>
      <c r="AE413" t="str">
        <f>IF(ISNUMBER(SEARCH(AE$1,$D413)),"T","")</f>
        <v/>
      </c>
      <c r="AF413" t="str">
        <f>IF(ISNUMBER(SEARCH(AF$1,$D413)),"T","")</f>
        <v/>
      </c>
      <c r="AG413" t="str">
        <f>IF(ISNUMBER(SEARCH(AG$1,$D413)),"T","")</f>
        <v/>
      </c>
      <c r="AH413" t="str">
        <f>IF(ISNUMBER(SEARCH(AH$1,$D413)),"T","")</f>
        <v/>
      </c>
      <c r="AI413" t="str">
        <f>IF(ISNUMBER(SEARCH(AI$1,$D413)),"T","")</f>
        <v/>
      </c>
      <c r="AJ413" t="str">
        <f>IF(ISNUMBER(SEARCH(AJ$1,$D413)),"T","")</f>
        <v/>
      </c>
      <c r="AK413" t="str">
        <f>IF(ISNUMBER(SEARCH(AK$1,$D413)),"T","")</f>
        <v/>
      </c>
      <c r="AL413" t="str">
        <f>IF(ISNUMBER(SEARCH(AL$1,$D413)),"T","")</f>
        <v/>
      </c>
      <c r="AM413" t="str">
        <f>IF(ISNUMBER(SEARCH(AM$1,$D413)),"T","")</f>
        <v/>
      </c>
      <c r="AN413" t="str">
        <f>IF(ISNUMBER(SEARCH(AN$1,$D413)),"T","")</f>
        <v/>
      </c>
      <c r="AO413" t="str">
        <f>IF(ISNUMBER(SEARCH(AO$1,$D413)),"T","")</f>
        <v>T</v>
      </c>
      <c r="AP413" t="str">
        <f>IF(ISNUMBER(SEARCH(AP$1,$D413)),"T","")</f>
        <v/>
      </c>
      <c r="AQ413" t="str">
        <f>IF(ISNUMBER(SEARCH(AQ$1,$D413)),"T","")</f>
        <v>T</v>
      </c>
      <c r="AR413" t="str">
        <f>IF(ISNUMBER(SEARCH(AR$1,$D413)),"T","")</f>
        <v/>
      </c>
      <c r="AS413" t="str">
        <f>IF(ISNUMBER(SEARCH(AS$1,$D413)),"T","")</f>
        <v/>
      </c>
      <c r="AT413" t="str">
        <f>IF(ISNUMBER(SEARCH(AT$1,$D413)),"T","")</f>
        <v/>
      </c>
      <c r="AU413" t="str">
        <f>IF(ISNUMBER(SEARCH(AU$1,$D413)),"T","")</f>
        <v/>
      </c>
      <c r="AV413" t="str">
        <f>IF(ISNUMBER(SEARCH(AV$1,$D413)),"T","")</f>
        <v/>
      </c>
    </row>
    <row r="414" spans="1:48">
      <c r="A414">
        <v>338</v>
      </c>
      <c r="B414" t="s">
        <v>1050</v>
      </c>
      <c r="C414" t="s">
        <v>1051</v>
      </c>
      <c r="D414" t="s">
        <v>203</v>
      </c>
      <c r="E414">
        <v>3</v>
      </c>
      <c r="F414">
        <v>90</v>
      </c>
      <c r="G414">
        <v>95</v>
      </c>
      <c r="H414">
        <v>85</v>
      </c>
      <c r="I414">
        <v>55</v>
      </c>
      <c r="J414">
        <v>65</v>
      </c>
      <c r="K414">
        <v>70</v>
      </c>
      <c r="L414">
        <f t="shared" si="84"/>
        <v>95</v>
      </c>
      <c r="M414">
        <f t="shared" si="85"/>
        <v>65</v>
      </c>
      <c r="N414" s="3">
        <f t="shared" si="86"/>
        <v>165.5</v>
      </c>
      <c r="O414" s="3">
        <f t="shared" si="87"/>
        <v>115.5</v>
      </c>
      <c r="P414" s="3">
        <f t="shared" si="88"/>
        <v>85.5</v>
      </c>
      <c r="Q414" s="3">
        <f t="shared" si="89"/>
        <v>14150.25</v>
      </c>
      <c r="R414" s="3">
        <f t="shared" si="90"/>
        <v>17460.25</v>
      </c>
      <c r="S414" s="3">
        <f t="shared" si="91"/>
        <v>14150.25</v>
      </c>
      <c r="T414" s="3">
        <v>321.918518897515</v>
      </c>
      <c r="U414" s="3">
        <f t="shared" si="92"/>
        <v>321.918518897515</v>
      </c>
      <c r="V414" s="4">
        <f t="shared" si="93"/>
        <v>37181.588932663</v>
      </c>
      <c r="W414" s="6">
        <f>Q414/(constants!$B$1*constants!$B$2*(110/250)*AVERAGE(0.8,1)*1.5)</f>
        <v>2.1679838693457</v>
      </c>
      <c r="X414" s="7">
        <v>0.365808892676425</v>
      </c>
      <c r="Y414" s="3">
        <f t="shared" si="94"/>
        <v>292.653064013555</v>
      </c>
      <c r="Z414" s="5">
        <v>1.1</v>
      </c>
      <c r="AA414" s="5">
        <v>1</v>
      </c>
      <c r="AB414" s="3">
        <f t="shared" si="95"/>
        <v>321.918370414911</v>
      </c>
      <c r="AC414" t="str">
        <f t="shared" si="96"/>
        <v>https://wiki.52poke.com/wiki/太阳岩</v>
      </c>
      <c r="AD414" s="2">
        <f t="shared" si="97"/>
        <v>2.20470837424888e-8</v>
      </c>
      <c r="AE414" t="str">
        <f>IF(ISNUMBER(SEARCH(AE$1,$D414)),"T","")</f>
        <v/>
      </c>
      <c r="AF414" t="str">
        <f>IF(ISNUMBER(SEARCH(AF$1,$D414)),"T","")</f>
        <v/>
      </c>
      <c r="AG414" t="str">
        <f>IF(ISNUMBER(SEARCH(AG$1,$D414)),"T","")</f>
        <v/>
      </c>
      <c r="AH414" t="str">
        <f>IF(ISNUMBER(SEARCH(AH$1,$D414)),"T","")</f>
        <v/>
      </c>
      <c r="AI414" t="str">
        <f>IF(ISNUMBER(SEARCH(AI$1,$D414)),"T","")</f>
        <v/>
      </c>
      <c r="AJ414" t="str">
        <f>IF(ISNUMBER(SEARCH(AJ$1,$D414)),"T","")</f>
        <v/>
      </c>
      <c r="AK414" t="str">
        <f>IF(ISNUMBER(SEARCH(AK$1,$D414)),"T","")</f>
        <v/>
      </c>
      <c r="AL414" t="str">
        <f>IF(ISNUMBER(SEARCH(AL$1,$D414)),"T","")</f>
        <v/>
      </c>
      <c r="AM414" t="str">
        <f>IF(ISNUMBER(SEARCH(AM$1,$D414)),"T","")</f>
        <v/>
      </c>
      <c r="AN414" t="str">
        <f>IF(ISNUMBER(SEARCH(AN$1,$D414)),"T","")</f>
        <v/>
      </c>
      <c r="AO414" t="str">
        <f>IF(ISNUMBER(SEARCH(AO$1,$D414)),"T","")</f>
        <v>T</v>
      </c>
      <c r="AP414" t="str">
        <f>IF(ISNUMBER(SEARCH(AP$1,$D414)),"T","")</f>
        <v/>
      </c>
      <c r="AQ414" t="str">
        <f>IF(ISNUMBER(SEARCH(AQ$1,$D414)),"T","")</f>
        <v>T</v>
      </c>
      <c r="AR414" t="str">
        <f>IF(ISNUMBER(SEARCH(AR$1,$D414)),"T","")</f>
        <v/>
      </c>
      <c r="AS414" t="str">
        <f>IF(ISNUMBER(SEARCH(AS$1,$D414)),"T","")</f>
        <v/>
      </c>
      <c r="AT414" t="str">
        <f>IF(ISNUMBER(SEARCH(AT$1,$D414)),"T","")</f>
        <v/>
      </c>
      <c r="AU414" t="str">
        <f>IF(ISNUMBER(SEARCH(AU$1,$D414)),"T","")</f>
        <v/>
      </c>
      <c r="AV414" t="str">
        <f>IF(ISNUMBER(SEARCH(AV$1,$D414)),"T","")</f>
        <v/>
      </c>
    </row>
    <row r="415" spans="1:48">
      <c r="A415">
        <v>224</v>
      </c>
      <c r="B415" t="s">
        <v>1052</v>
      </c>
      <c r="C415" t="s">
        <v>1053</v>
      </c>
      <c r="D415" t="s">
        <v>52</v>
      </c>
      <c r="E415">
        <v>2</v>
      </c>
      <c r="F415">
        <v>75</v>
      </c>
      <c r="G415">
        <v>105</v>
      </c>
      <c r="H415">
        <v>75</v>
      </c>
      <c r="I415">
        <v>105</v>
      </c>
      <c r="J415">
        <v>75</v>
      </c>
      <c r="K415">
        <v>45</v>
      </c>
      <c r="L415">
        <f t="shared" si="84"/>
        <v>105</v>
      </c>
      <c r="M415">
        <f t="shared" si="85"/>
        <v>75</v>
      </c>
      <c r="N415" s="3">
        <f t="shared" si="86"/>
        <v>150.5</v>
      </c>
      <c r="O415" s="3">
        <f t="shared" si="87"/>
        <v>125.5</v>
      </c>
      <c r="P415" s="3">
        <f t="shared" si="88"/>
        <v>95.5</v>
      </c>
      <c r="Q415" s="3">
        <f t="shared" si="89"/>
        <v>14372.75</v>
      </c>
      <c r="R415" s="3">
        <f t="shared" si="90"/>
        <v>14372.75</v>
      </c>
      <c r="S415" s="3">
        <f t="shared" si="91"/>
        <v>14372.75</v>
      </c>
      <c r="T415" s="3">
        <v>321.542848184494</v>
      </c>
      <c r="U415" s="3">
        <f t="shared" si="92"/>
        <v>321.542848184494</v>
      </c>
      <c r="V415" s="4">
        <f t="shared" si="93"/>
        <v>40353.627447154</v>
      </c>
      <c r="W415" s="6">
        <f>Q415/(constants!$B$1*constants!$B$2*(110/250)*AVERAGE(0.8,1)*1.5)</f>
        <v>2.20207347277528</v>
      </c>
      <c r="X415" s="7">
        <v>0.127102074557961</v>
      </c>
      <c r="Y415" s="3">
        <f t="shared" si="94"/>
        <v>292.311531190322</v>
      </c>
      <c r="Z415" s="5">
        <v>1.1</v>
      </c>
      <c r="AA415" s="5">
        <v>1</v>
      </c>
      <c r="AB415" s="3">
        <f t="shared" si="95"/>
        <v>321.542684309354</v>
      </c>
      <c r="AC415" t="str">
        <f t="shared" si="96"/>
        <v>https://wiki.52poke.com/wiki/章鱼桶</v>
      </c>
      <c r="AD415" s="2">
        <f t="shared" si="97"/>
        <v>2.68550615857576e-8</v>
      </c>
      <c r="AE415" t="str">
        <f>IF(ISNUMBER(SEARCH(AE$1,$D415)),"T","")</f>
        <v/>
      </c>
      <c r="AF415" t="str">
        <f>IF(ISNUMBER(SEARCH(AF$1,$D415)),"T","")</f>
        <v/>
      </c>
      <c r="AG415" t="str">
        <f>IF(ISNUMBER(SEARCH(AG$1,$D415)),"T","")</f>
        <v>T</v>
      </c>
      <c r="AH415" t="str">
        <f>IF(ISNUMBER(SEARCH(AH$1,$D415)),"T","")</f>
        <v/>
      </c>
      <c r="AI415" t="str">
        <f>IF(ISNUMBER(SEARCH(AI$1,$D415)),"T","")</f>
        <v/>
      </c>
      <c r="AJ415" t="str">
        <f>IF(ISNUMBER(SEARCH(AJ$1,$D415)),"T","")</f>
        <v/>
      </c>
      <c r="AK415" t="str">
        <f>IF(ISNUMBER(SEARCH(AK$1,$D415)),"T","")</f>
        <v/>
      </c>
      <c r="AL415" t="str">
        <f>IF(ISNUMBER(SEARCH(AL$1,$D415)),"T","")</f>
        <v/>
      </c>
      <c r="AM415" t="str">
        <f>IF(ISNUMBER(SEARCH(AM$1,$D415)),"T","")</f>
        <v/>
      </c>
      <c r="AN415" t="str">
        <f>IF(ISNUMBER(SEARCH(AN$1,$D415)),"T","")</f>
        <v/>
      </c>
      <c r="AO415" t="str">
        <f>IF(ISNUMBER(SEARCH(AO$1,$D415)),"T","")</f>
        <v/>
      </c>
      <c r="AP415" t="str">
        <f>IF(ISNUMBER(SEARCH(AP$1,$D415)),"T","")</f>
        <v/>
      </c>
      <c r="AQ415" t="str">
        <f>IF(ISNUMBER(SEARCH(AQ$1,$D415)),"T","")</f>
        <v/>
      </c>
      <c r="AR415" t="str">
        <f>IF(ISNUMBER(SEARCH(AR$1,$D415)),"T","")</f>
        <v/>
      </c>
      <c r="AS415" t="str">
        <f>IF(ISNUMBER(SEARCH(AS$1,$D415)),"T","")</f>
        <v/>
      </c>
      <c r="AT415" t="str">
        <f>IF(ISNUMBER(SEARCH(AT$1,$D415)),"T","")</f>
        <v/>
      </c>
      <c r="AU415" t="str">
        <f>IF(ISNUMBER(SEARCH(AU$1,$D415)),"T","")</f>
        <v/>
      </c>
      <c r="AV415" t="str">
        <f>IF(ISNUMBER(SEARCH(AV$1,$D415)),"T","")</f>
        <v/>
      </c>
    </row>
    <row r="416" spans="1:48">
      <c r="A416">
        <v>691</v>
      </c>
      <c r="B416" t="s">
        <v>1054</v>
      </c>
      <c r="C416" t="s">
        <v>1055</v>
      </c>
      <c r="D416" t="s">
        <v>70</v>
      </c>
      <c r="E416">
        <v>6</v>
      </c>
      <c r="F416">
        <v>65</v>
      </c>
      <c r="G416">
        <v>75</v>
      </c>
      <c r="H416">
        <v>90</v>
      </c>
      <c r="I416">
        <v>97</v>
      </c>
      <c r="J416">
        <v>123</v>
      </c>
      <c r="K416">
        <v>44</v>
      </c>
      <c r="L416">
        <f t="shared" si="84"/>
        <v>97</v>
      </c>
      <c r="M416">
        <f t="shared" si="85"/>
        <v>90</v>
      </c>
      <c r="N416" s="3">
        <f t="shared" si="86"/>
        <v>140.5</v>
      </c>
      <c r="O416" s="3">
        <f t="shared" si="87"/>
        <v>117.5</v>
      </c>
      <c r="P416" s="3">
        <f t="shared" si="88"/>
        <v>110.5</v>
      </c>
      <c r="Q416" s="3">
        <f t="shared" si="89"/>
        <v>15525.25</v>
      </c>
      <c r="R416" s="3">
        <f t="shared" si="90"/>
        <v>15525.25</v>
      </c>
      <c r="S416" s="3">
        <f t="shared" si="91"/>
        <v>20161.75</v>
      </c>
      <c r="T416" s="3">
        <v>321.378009600001</v>
      </c>
      <c r="U416" s="3">
        <f t="shared" si="92"/>
        <v>321.378009600001</v>
      </c>
      <c r="V416" s="4">
        <f t="shared" si="93"/>
        <v>37761.9161280001</v>
      </c>
      <c r="W416" s="6">
        <f>Q416/(constants!$B$1*constants!$B$2*(110/250)*AVERAGE(0.8,1)*1.5)</f>
        <v>2.37864995795546</v>
      </c>
      <c r="X416" s="7">
        <v>0.107832393055466</v>
      </c>
      <c r="Y416" s="3">
        <f t="shared" si="94"/>
        <v>292.161676243784</v>
      </c>
      <c r="Z416" s="5">
        <v>1.1</v>
      </c>
      <c r="AA416" s="5">
        <v>1</v>
      </c>
      <c r="AB416" s="3">
        <f t="shared" si="95"/>
        <v>321.377843868163</v>
      </c>
      <c r="AC416" t="str">
        <f t="shared" si="96"/>
        <v>https://wiki.52poke.com/wiki/毒藻龙</v>
      </c>
      <c r="AD416" s="2">
        <f t="shared" si="97"/>
        <v>2.74670421913149e-8</v>
      </c>
      <c r="AE416" t="str">
        <f>IF(ISNUMBER(SEARCH(AE$1,$D416)),"T","")</f>
        <v/>
      </c>
      <c r="AF416" t="str">
        <f>IF(ISNUMBER(SEARCH(AF$1,$D416)),"T","")</f>
        <v/>
      </c>
      <c r="AG416" t="str">
        <f>IF(ISNUMBER(SEARCH(AG$1,$D416)),"T","")</f>
        <v/>
      </c>
      <c r="AH416" t="str">
        <f>IF(ISNUMBER(SEARCH(AH$1,$D416)),"T","")</f>
        <v/>
      </c>
      <c r="AI416" t="str">
        <f>IF(ISNUMBER(SEARCH(AI$1,$D416)),"T","")</f>
        <v/>
      </c>
      <c r="AJ416" t="str">
        <f>IF(ISNUMBER(SEARCH(AJ$1,$D416)),"T","")</f>
        <v/>
      </c>
      <c r="AK416" t="str">
        <f>IF(ISNUMBER(SEARCH(AK$1,$D416)),"T","")</f>
        <v/>
      </c>
      <c r="AL416" t="str">
        <f>IF(ISNUMBER(SEARCH(AL$1,$D416)),"T","")</f>
        <v>T</v>
      </c>
      <c r="AM416" t="str">
        <f>IF(ISNUMBER(SEARCH(AM$1,$D416)),"T","")</f>
        <v/>
      </c>
      <c r="AN416" t="str">
        <f>IF(ISNUMBER(SEARCH(AN$1,$D416)),"T","")</f>
        <v/>
      </c>
      <c r="AO416" t="str">
        <f>IF(ISNUMBER(SEARCH(AO$1,$D416)),"T","")</f>
        <v/>
      </c>
      <c r="AP416" t="str">
        <f>IF(ISNUMBER(SEARCH(AP$1,$D416)),"T","")</f>
        <v/>
      </c>
      <c r="AQ416" t="str">
        <f>IF(ISNUMBER(SEARCH(AQ$1,$D416)),"T","")</f>
        <v/>
      </c>
      <c r="AR416" t="str">
        <f>IF(ISNUMBER(SEARCH(AR$1,$D416)),"T","")</f>
        <v/>
      </c>
      <c r="AS416" t="str">
        <f>IF(ISNUMBER(SEARCH(AS$1,$D416)),"T","")</f>
        <v>T</v>
      </c>
      <c r="AT416" t="str">
        <f>IF(ISNUMBER(SEARCH(AT$1,$D416)),"T","")</f>
        <v/>
      </c>
      <c r="AU416" t="str">
        <f>IF(ISNUMBER(SEARCH(AU$1,$D416)),"T","")</f>
        <v/>
      </c>
      <c r="AV416" t="str">
        <f>IF(ISNUMBER(SEARCH(AV$1,$D416)),"T","")</f>
        <v/>
      </c>
    </row>
    <row r="417" spans="1:48">
      <c r="A417">
        <v>632</v>
      </c>
      <c r="B417" t="s">
        <v>1056</v>
      </c>
      <c r="C417" t="s">
        <v>1057</v>
      </c>
      <c r="D417" t="s">
        <v>250</v>
      </c>
      <c r="E417">
        <v>5</v>
      </c>
      <c r="F417">
        <v>58</v>
      </c>
      <c r="G417">
        <v>109</v>
      </c>
      <c r="H417">
        <v>112</v>
      </c>
      <c r="I417">
        <v>48</v>
      </c>
      <c r="J417">
        <v>48</v>
      </c>
      <c r="K417">
        <v>109</v>
      </c>
      <c r="L417">
        <f t="shared" si="84"/>
        <v>109</v>
      </c>
      <c r="M417">
        <f t="shared" si="85"/>
        <v>48</v>
      </c>
      <c r="N417" s="3">
        <f t="shared" si="86"/>
        <v>133.5</v>
      </c>
      <c r="O417" s="3">
        <f t="shared" si="87"/>
        <v>129.5</v>
      </c>
      <c r="P417" s="3">
        <f t="shared" si="88"/>
        <v>68.5</v>
      </c>
      <c r="Q417" s="3">
        <f t="shared" si="89"/>
        <v>9144.75</v>
      </c>
      <c r="R417" s="3">
        <f t="shared" si="90"/>
        <v>17688.75</v>
      </c>
      <c r="S417" s="3">
        <f t="shared" si="91"/>
        <v>9144.75</v>
      </c>
      <c r="T417" s="3">
        <v>320.968736757218</v>
      </c>
      <c r="U417" s="3">
        <f t="shared" si="92"/>
        <v>320.968736757218</v>
      </c>
      <c r="V417" s="4">
        <f t="shared" si="93"/>
        <v>41565.4514100597</v>
      </c>
      <c r="W417" s="6">
        <f>Q417/(constants!$B$1*constants!$B$2*(110/250)*AVERAGE(0.8,1)*1.5)</f>
        <v>1.40108270095575</v>
      </c>
      <c r="X417" s="7">
        <v>0.852119329001582</v>
      </c>
      <c r="Y417" s="3">
        <f t="shared" si="94"/>
        <v>291.789662879474</v>
      </c>
      <c r="Z417" s="5">
        <v>1.1</v>
      </c>
      <c r="AA417" s="5">
        <v>1</v>
      </c>
      <c r="AB417" s="3">
        <f t="shared" si="95"/>
        <v>320.968629167422</v>
      </c>
      <c r="AC417" t="str">
        <f t="shared" si="96"/>
        <v>https://wiki.52poke.com/wiki/铁蚁</v>
      </c>
      <c r="AD417" s="2">
        <f t="shared" si="97"/>
        <v>1.15755642435296e-8</v>
      </c>
      <c r="AE417" t="str">
        <f>IF(ISNUMBER(SEARCH(AE$1,$D417)),"T","")</f>
        <v/>
      </c>
      <c r="AF417" t="str">
        <f>IF(ISNUMBER(SEARCH(AF$1,$D417)),"T","")</f>
        <v/>
      </c>
      <c r="AG417" t="str">
        <f>IF(ISNUMBER(SEARCH(AG$1,$D417)),"T","")</f>
        <v/>
      </c>
      <c r="AH417" t="str">
        <f>IF(ISNUMBER(SEARCH(AH$1,$D417)),"T","")</f>
        <v/>
      </c>
      <c r="AI417" t="str">
        <f>IF(ISNUMBER(SEARCH(AI$1,$D417)),"T","")</f>
        <v/>
      </c>
      <c r="AJ417" t="str">
        <f>IF(ISNUMBER(SEARCH(AJ$1,$D417)),"T","")</f>
        <v/>
      </c>
      <c r="AK417" t="str">
        <f>IF(ISNUMBER(SEARCH(AK$1,$D417)),"T","")</f>
        <v/>
      </c>
      <c r="AL417" t="str">
        <f>IF(ISNUMBER(SEARCH(AL$1,$D417)),"T","")</f>
        <v/>
      </c>
      <c r="AM417" t="str">
        <f>IF(ISNUMBER(SEARCH(AM$1,$D417)),"T","")</f>
        <v/>
      </c>
      <c r="AN417" t="str">
        <f>IF(ISNUMBER(SEARCH(AN$1,$D417)),"T","")</f>
        <v/>
      </c>
      <c r="AO417" t="str">
        <f>IF(ISNUMBER(SEARCH(AO$1,$D417)),"T","")</f>
        <v/>
      </c>
      <c r="AP417" t="str">
        <f>IF(ISNUMBER(SEARCH(AP$1,$D417)),"T","")</f>
        <v>T</v>
      </c>
      <c r="AQ417" t="str">
        <f>IF(ISNUMBER(SEARCH(AQ$1,$D417)),"T","")</f>
        <v/>
      </c>
      <c r="AR417" t="str">
        <f>IF(ISNUMBER(SEARCH(AR$1,$D417)),"T","")</f>
        <v/>
      </c>
      <c r="AS417" t="str">
        <f>IF(ISNUMBER(SEARCH(AS$1,$D417)),"T","")</f>
        <v/>
      </c>
      <c r="AT417" t="str">
        <f>IF(ISNUMBER(SEARCH(AT$1,$D417)),"T","")</f>
        <v/>
      </c>
      <c r="AU417" t="str">
        <f>IF(ISNUMBER(SEARCH(AU$1,$D417)),"T","")</f>
        <v>T</v>
      </c>
      <c r="AV417" t="str">
        <f>IF(ISNUMBER(SEARCH(AV$1,$D417)),"T","")</f>
        <v/>
      </c>
    </row>
    <row r="418" spans="1:48">
      <c r="A418">
        <v>959</v>
      </c>
      <c r="B418" t="s">
        <v>1058</v>
      </c>
      <c r="C418" t="s">
        <v>1059</v>
      </c>
      <c r="D418" t="s">
        <v>1060</v>
      </c>
      <c r="E418">
        <v>9</v>
      </c>
      <c r="F418">
        <v>85</v>
      </c>
      <c r="G418">
        <v>75</v>
      </c>
      <c r="H418">
        <v>77</v>
      </c>
      <c r="I418">
        <v>70</v>
      </c>
      <c r="J418">
        <v>105</v>
      </c>
      <c r="K418">
        <v>94</v>
      </c>
      <c r="L418">
        <f t="shared" si="84"/>
        <v>75</v>
      </c>
      <c r="M418">
        <f t="shared" si="85"/>
        <v>77</v>
      </c>
      <c r="N418" s="3">
        <f t="shared" si="86"/>
        <v>160.5</v>
      </c>
      <c r="O418" s="3">
        <f t="shared" si="87"/>
        <v>95.5</v>
      </c>
      <c r="P418" s="3">
        <f t="shared" si="88"/>
        <v>97.5</v>
      </c>
      <c r="Q418" s="3">
        <f t="shared" si="89"/>
        <v>15648.75</v>
      </c>
      <c r="R418" s="3">
        <f t="shared" si="90"/>
        <v>15648.75</v>
      </c>
      <c r="S418" s="3">
        <f t="shared" si="91"/>
        <v>20142.75</v>
      </c>
      <c r="T418" s="3">
        <v>320.663153259071</v>
      </c>
      <c r="U418" s="3">
        <f t="shared" si="92"/>
        <v>320.663153259071</v>
      </c>
      <c r="V418" s="4">
        <f t="shared" si="93"/>
        <v>30623.3311362413</v>
      </c>
      <c r="W418" s="6">
        <f>Q418/(constants!$B$1*constants!$B$2*(110/250)*AVERAGE(0.8,1)*1.5)</f>
        <v>2.39757160300514</v>
      </c>
      <c r="X418" s="7">
        <v>0.654908334989679</v>
      </c>
      <c r="Y418" s="3">
        <f t="shared" si="94"/>
        <v>291.511834078505</v>
      </c>
      <c r="Z418" s="5">
        <v>1.1</v>
      </c>
      <c r="AA418" s="5">
        <v>1</v>
      </c>
      <c r="AB418" s="3">
        <f t="shared" si="95"/>
        <v>320.663017486356</v>
      </c>
      <c r="AC418" t="str">
        <f t="shared" si="96"/>
        <v>https://wiki.52poke.com/wiki/巨锻匠</v>
      </c>
      <c r="AD418" s="2">
        <f t="shared" si="97"/>
        <v>1.84342301687949e-8</v>
      </c>
      <c r="AE418" t="str">
        <f>IF(ISNUMBER(SEARCH(AE$1,$D418)),"T","")</f>
        <v/>
      </c>
      <c r="AF418" t="str">
        <f>IF(ISNUMBER(SEARCH(AF$1,$D418)),"T","")</f>
        <v/>
      </c>
      <c r="AG418" t="str">
        <f>IF(ISNUMBER(SEARCH(AG$1,$D418)),"T","")</f>
        <v/>
      </c>
      <c r="AH418" t="str">
        <f>IF(ISNUMBER(SEARCH(AH$1,$D418)),"T","")</f>
        <v/>
      </c>
      <c r="AI418" t="str">
        <f>IF(ISNUMBER(SEARCH(AI$1,$D418)),"T","")</f>
        <v/>
      </c>
      <c r="AJ418" t="str">
        <f>IF(ISNUMBER(SEARCH(AJ$1,$D418)),"T","")</f>
        <v/>
      </c>
      <c r="AK418" t="str">
        <f>IF(ISNUMBER(SEARCH(AK$1,$D418)),"T","")</f>
        <v/>
      </c>
      <c r="AL418" t="str">
        <f>IF(ISNUMBER(SEARCH(AL$1,$D418)),"T","")</f>
        <v/>
      </c>
      <c r="AM418" t="str">
        <f>IF(ISNUMBER(SEARCH(AM$1,$D418)),"T","")</f>
        <v/>
      </c>
      <c r="AN418" t="str">
        <f>IF(ISNUMBER(SEARCH(AN$1,$D418)),"T","")</f>
        <v/>
      </c>
      <c r="AO418" t="str">
        <f>IF(ISNUMBER(SEARCH(AO$1,$D418)),"T","")</f>
        <v/>
      </c>
      <c r="AP418" t="str">
        <f>IF(ISNUMBER(SEARCH(AP$1,$D418)),"T","")</f>
        <v/>
      </c>
      <c r="AQ418" t="str">
        <f>IF(ISNUMBER(SEARCH(AQ$1,$D418)),"T","")</f>
        <v/>
      </c>
      <c r="AR418" t="str">
        <f>IF(ISNUMBER(SEARCH(AR$1,$D418)),"T","")</f>
        <v/>
      </c>
      <c r="AS418" t="str">
        <f>IF(ISNUMBER(SEARCH(AS$1,$D418)),"T","")</f>
        <v/>
      </c>
      <c r="AT418" t="str">
        <f>IF(ISNUMBER(SEARCH(AT$1,$D418)),"T","")</f>
        <v/>
      </c>
      <c r="AU418" t="str">
        <f>IF(ISNUMBER(SEARCH(AU$1,$D418)),"T","")</f>
        <v>T</v>
      </c>
      <c r="AV418" t="str">
        <f>IF(ISNUMBER(SEARCH(AV$1,$D418)),"T","")</f>
        <v>T</v>
      </c>
    </row>
    <row r="419" spans="1:48">
      <c r="A419">
        <v>479</v>
      </c>
      <c r="B419" t="s">
        <v>1061</v>
      </c>
      <c r="C419" t="s">
        <v>1062</v>
      </c>
      <c r="D419" t="s">
        <v>1063</v>
      </c>
      <c r="E419">
        <v>4</v>
      </c>
      <c r="F419">
        <v>50</v>
      </c>
      <c r="G419">
        <v>50</v>
      </c>
      <c r="H419">
        <v>77</v>
      </c>
      <c r="I419">
        <v>95</v>
      </c>
      <c r="J419">
        <v>77</v>
      </c>
      <c r="K419">
        <v>91</v>
      </c>
      <c r="L419">
        <f t="shared" si="84"/>
        <v>95</v>
      </c>
      <c r="M419">
        <f t="shared" si="85"/>
        <v>77</v>
      </c>
      <c r="N419" s="3">
        <f t="shared" si="86"/>
        <v>125.5</v>
      </c>
      <c r="O419" s="3">
        <f t="shared" si="87"/>
        <v>115.5</v>
      </c>
      <c r="P419" s="3">
        <f t="shared" si="88"/>
        <v>97.5</v>
      </c>
      <c r="Q419" s="3">
        <f t="shared" si="89"/>
        <v>12236.25</v>
      </c>
      <c r="R419" s="3">
        <f t="shared" si="90"/>
        <v>12236.25</v>
      </c>
      <c r="S419" s="3">
        <f t="shared" si="91"/>
        <v>12236.25</v>
      </c>
      <c r="T419" s="3">
        <v>319.36403103343</v>
      </c>
      <c r="U419" s="3">
        <f t="shared" si="92"/>
        <v>319.36403103343</v>
      </c>
      <c r="V419" s="4">
        <f t="shared" si="93"/>
        <v>36886.5455843612</v>
      </c>
      <c r="W419" s="6">
        <f>Q419/(constants!$B$1*constants!$B$2*(110/250)*AVERAGE(0.8,1)*1.5)</f>
        <v>1.87473667400091</v>
      </c>
      <c r="X419" s="7">
        <v>0.638950084243671</v>
      </c>
      <c r="Y419" s="3">
        <f t="shared" si="94"/>
        <v>290.330820577249</v>
      </c>
      <c r="Z419" s="5">
        <v>1.1</v>
      </c>
      <c r="AA419" s="5">
        <v>1</v>
      </c>
      <c r="AB419" s="3">
        <f t="shared" si="95"/>
        <v>319.363902634973</v>
      </c>
      <c r="AC419" t="str">
        <f t="shared" si="96"/>
        <v>https://wiki.52poke.com/wiki/洛托姆</v>
      </c>
      <c r="AD419" s="2">
        <f t="shared" si="97"/>
        <v>1.64861636671433e-8</v>
      </c>
      <c r="AE419" t="str">
        <f>IF(ISNUMBER(SEARCH(AE$1,$D419)),"T","")</f>
        <v/>
      </c>
      <c r="AF419" t="str">
        <f>IF(ISNUMBER(SEARCH(AF$1,$D419)),"T","")</f>
        <v/>
      </c>
      <c r="AG419" t="str">
        <f>IF(ISNUMBER(SEARCH(AG$1,$D419)),"T","")</f>
        <v/>
      </c>
      <c r="AH419" t="str">
        <f>IF(ISNUMBER(SEARCH(AH$1,$D419)),"T","")</f>
        <v/>
      </c>
      <c r="AI419" t="str">
        <f>IF(ISNUMBER(SEARCH(AI$1,$D419)),"T","")</f>
        <v>T</v>
      </c>
      <c r="AJ419" t="str">
        <f>IF(ISNUMBER(SEARCH(AJ$1,$D419)),"T","")</f>
        <v/>
      </c>
      <c r="AK419" t="str">
        <f>IF(ISNUMBER(SEARCH(AK$1,$D419)),"T","")</f>
        <v/>
      </c>
      <c r="AL419" t="str">
        <f>IF(ISNUMBER(SEARCH(AL$1,$D419)),"T","")</f>
        <v/>
      </c>
      <c r="AM419" t="str">
        <f>IF(ISNUMBER(SEARCH(AM$1,$D419)),"T","")</f>
        <v/>
      </c>
      <c r="AN419" t="str">
        <f>IF(ISNUMBER(SEARCH(AN$1,$D419)),"T","")</f>
        <v/>
      </c>
      <c r="AO419" t="str">
        <f>IF(ISNUMBER(SEARCH(AO$1,$D419)),"T","")</f>
        <v/>
      </c>
      <c r="AP419" t="str">
        <f>IF(ISNUMBER(SEARCH(AP$1,$D419)),"T","")</f>
        <v/>
      </c>
      <c r="AQ419" t="str">
        <f>IF(ISNUMBER(SEARCH(AQ$1,$D419)),"T","")</f>
        <v/>
      </c>
      <c r="AR419" t="str">
        <f>IF(ISNUMBER(SEARCH(AR$1,$D419)),"T","")</f>
        <v>T</v>
      </c>
      <c r="AS419" t="str">
        <f>IF(ISNUMBER(SEARCH(AS$1,$D419)),"T","")</f>
        <v/>
      </c>
      <c r="AT419" t="str">
        <f>IF(ISNUMBER(SEARCH(AT$1,$D419)),"T","")</f>
        <v/>
      </c>
      <c r="AU419" t="str">
        <f>IF(ISNUMBER(SEARCH(AU$1,$D419)),"T","")</f>
        <v/>
      </c>
      <c r="AV419" t="str">
        <f>IF(ISNUMBER(SEARCH(AV$1,$D419)),"T","")</f>
        <v/>
      </c>
    </row>
    <row r="420" spans="1:48">
      <c r="A420">
        <v>775</v>
      </c>
      <c r="B420" t="s">
        <v>1064</v>
      </c>
      <c r="C420" t="s">
        <v>1065</v>
      </c>
      <c r="D420" t="s">
        <v>64</v>
      </c>
      <c r="E420">
        <v>7</v>
      </c>
      <c r="F420">
        <v>65</v>
      </c>
      <c r="G420">
        <v>115</v>
      </c>
      <c r="H420">
        <v>65</v>
      </c>
      <c r="I420">
        <v>75</v>
      </c>
      <c r="J420">
        <v>95</v>
      </c>
      <c r="K420">
        <v>65</v>
      </c>
      <c r="L420">
        <f t="shared" si="84"/>
        <v>115</v>
      </c>
      <c r="M420">
        <f t="shared" si="85"/>
        <v>65</v>
      </c>
      <c r="N420" s="3">
        <f t="shared" si="86"/>
        <v>140.5</v>
      </c>
      <c r="O420" s="3">
        <f t="shared" si="87"/>
        <v>135.5</v>
      </c>
      <c r="P420" s="3">
        <f t="shared" si="88"/>
        <v>85.5</v>
      </c>
      <c r="Q420" s="3">
        <f t="shared" si="89"/>
        <v>12012.75</v>
      </c>
      <c r="R420" s="3">
        <f t="shared" si="90"/>
        <v>12012.75</v>
      </c>
      <c r="S420" s="3">
        <f t="shared" si="91"/>
        <v>16227.75</v>
      </c>
      <c r="T420" s="3">
        <v>319.277281029567</v>
      </c>
      <c r="U420" s="3">
        <f t="shared" si="92"/>
        <v>319.277281029567</v>
      </c>
      <c r="V420" s="4">
        <f t="shared" si="93"/>
        <v>43262.0715795063</v>
      </c>
      <c r="W420" s="6">
        <f>Q420/(constants!$B$1*constants!$B$2*(110/250)*AVERAGE(0.8,1)*1.5)</f>
        <v>1.84049385887052</v>
      </c>
      <c r="X420" s="7">
        <v>0.301586873427124</v>
      </c>
      <c r="Y420" s="3">
        <f t="shared" si="94"/>
        <v>290.25193922633</v>
      </c>
      <c r="Z420" s="5">
        <v>1.1</v>
      </c>
      <c r="AA420" s="5">
        <v>1</v>
      </c>
      <c r="AB420" s="3">
        <f t="shared" si="95"/>
        <v>319.277133148964</v>
      </c>
      <c r="AC420" t="str">
        <f t="shared" si="96"/>
        <v>https://wiki.52poke.com/wiki/树枕尾熊</v>
      </c>
      <c r="AD420" s="2">
        <f t="shared" si="97"/>
        <v>2.18686728892963e-8</v>
      </c>
      <c r="AE420" t="str">
        <f>IF(ISNUMBER(SEARCH(AE$1,$D420)),"T","")</f>
        <v>T</v>
      </c>
      <c r="AF420" t="str">
        <f>IF(ISNUMBER(SEARCH(AF$1,$D420)),"T","")</f>
        <v/>
      </c>
      <c r="AG420" t="str">
        <f>IF(ISNUMBER(SEARCH(AG$1,$D420)),"T","")</f>
        <v/>
      </c>
      <c r="AH420" t="str">
        <f>IF(ISNUMBER(SEARCH(AH$1,$D420)),"T","")</f>
        <v/>
      </c>
      <c r="AI420" t="str">
        <f>IF(ISNUMBER(SEARCH(AI$1,$D420)),"T","")</f>
        <v/>
      </c>
      <c r="AJ420" t="str">
        <f>IF(ISNUMBER(SEARCH(AJ$1,$D420)),"T","")</f>
        <v/>
      </c>
      <c r="AK420" t="str">
        <f>IF(ISNUMBER(SEARCH(AK$1,$D420)),"T","")</f>
        <v/>
      </c>
      <c r="AL420" t="str">
        <f>IF(ISNUMBER(SEARCH(AL$1,$D420)),"T","")</f>
        <v/>
      </c>
      <c r="AM420" t="str">
        <f>IF(ISNUMBER(SEARCH(AM$1,$D420)),"T","")</f>
        <v/>
      </c>
      <c r="AN420" t="str">
        <f>IF(ISNUMBER(SEARCH(AN$1,$D420)),"T","")</f>
        <v/>
      </c>
      <c r="AO420" t="str">
        <f>IF(ISNUMBER(SEARCH(AO$1,$D420)),"T","")</f>
        <v/>
      </c>
      <c r="AP420" t="str">
        <f>IF(ISNUMBER(SEARCH(AP$1,$D420)),"T","")</f>
        <v/>
      </c>
      <c r="AQ420" t="str">
        <f>IF(ISNUMBER(SEARCH(AQ$1,$D420)),"T","")</f>
        <v/>
      </c>
      <c r="AR420" t="str">
        <f>IF(ISNUMBER(SEARCH(AR$1,$D420)),"T","")</f>
        <v/>
      </c>
      <c r="AS420" t="str">
        <f>IF(ISNUMBER(SEARCH(AS$1,$D420)),"T","")</f>
        <v/>
      </c>
      <c r="AT420" t="str">
        <f>IF(ISNUMBER(SEARCH(AT$1,$D420)),"T","")</f>
        <v/>
      </c>
      <c r="AU420" t="str">
        <f>IF(ISNUMBER(SEARCH(AU$1,$D420)),"T","")</f>
        <v/>
      </c>
      <c r="AV420" t="str">
        <f>IF(ISNUMBER(SEARCH(AV$1,$D420)),"T","")</f>
        <v/>
      </c>
    </row>
    <row r="421" spans="1:48">
      <c r="A421">
        <v>770</v>
      </c>
      <c r="B421" t="s">
        <v>1066</v>
      </c>
      <c r="C421" t="s">
        <v>1067</v>
      </c>
      <c r="D421" t="s">
        <v>1068</v>
      </c>
      <c r="E421">
        <v>7</v>
      </c>
      <c r="F421">
        <v>85</v>
      </c>
      <c r="G421">
        <v>75</v>
      </c>
      <c r="H421">
        <v>110</v>
      </c>
      <c r="I421">
        <v>100</v>
      </c>
      <c r="J421">
        <v>75</v>
      </c>
      <c r="K421">
        <v>35</v>
      </c>
      <c r="L421">
        <f t="shared" si="84"/>
        <v>100</v>
      </c>
      <c r="M421">
        <f t="shared" si="85"/>
        <v>75</v>
      </c>
      <c r="N421" s="3">
        <f t="shared" si="86"/>
        <v>160.5</v>
      </c>
      <c r="O421" s="3">
        <f t="shared" si="87"/>
        <v>120.5</v>
      </c>
      <c r="P421" s="3">
        <f t="shared" si="88"/>
        <v>95.5</v>
      </c>
      <c r="Q421" s="3">
        <f t="shared" si="89"/>
        <v>15327.75</v>
      </c>
      <c r="R421" s="3">
        <f t="shared" si="90"/>
        <v>20945.25</v>
      </c>
      <c r="S421" s="3">
        <f t="shared" si="91"/>
        <v>15327.75</v>
      </c>
      <c r="T421" s="3">
        <v>319.059634605538</v>
      </c>
      <c r="U421" s="3">
        <f t="shared" si="92"/>
        <v>319.059634605538</v>
      </c>
      <c r="V421" s="4">
        <f t="shared" si="93"/>
        <v>38446.6859699673</v>
      </c>
      <c r="W421" s="6">
        <f>Q421/(constants!$B$1*constants!$B$2*(110/250)*AVERAGE(0.8,1)*1.5)</f>
        <v>2.34839064704606</v>
      </c>
      <c r="X421" s="7">
        <v>0.0586969938772659</v>
      </c>
      <c r="Y421" s="3">
        <f t="shared" si="94"/>
        <v>290.054060731261</v>
      </c>
      <c r="Z421" s="5">
        <v>1.1</v>
      </c>
      <c r="AA421" s="5">
        <v>1</v>
      </c>
      <c r="AB421" s="3">
        <f t="shared" si="95"/>
        <v>319.059466804387</v>
      </c>
      <c r="AC421" t="str">
        <f t="shared" si="96"/>
        <v>https://wiki.52poke.com/wiki/噬沙堡爷</v>
      </c>
      <c r="AD421" s="2">
        <f t="shared" si="97"/>
        <v>2.81572262605351e-8</v>
      </c>
      <c r="AE421" t="str">
        <f>IF(ISNUMBER(SEARCH(AE$1,$D421)),"T","")</f>
        <v/>
      </c>
      <c r="AF421" t="str">
        <f>IF(ISNUMBER(SEARCH(AF$1,$D421)),"T","")</f>
        <v/>
      </c>
      <c r="AG421" t="str">
        <f>IF(ISNUMBER(SEARCH(AG$1,$D421)),"T","")</f>
        <v/>
      </c>
      <c r="AH421" t="str">
        <f>IF(ISNUMBER(SEARCH(AH$1,$D421)),"T","")</f>
        <v/>
      </c>
      <c r="AI421" t="str">
        <f>IF(ISNUMBER(SEARCH(AI$1,$D421)),"T","")</f>
        <v/>
      </c>
      <c r="AJ421" t="str">
        <f>IF(ISNUMBER(SEARCH(AJ$1,$D421)),"T","")</f>
        <v/>
      </c>
      <c r="AK421" t="str">
        <f>IF(ISNUMBER(SEARCH(AK$1,$D421)),"T","")</f>
        <v/>
      </c>
      <c r="AL421" t="str">
        <f>IF(ISNUMBER(SEARCH(AL$1,$D421)),"T","")</f>
        <v/>
      </c>
      <c r="AM421" t="str">
        <f>IF(ISNUMBER(SEARCH(AM$1,$D421)),"T","")</f>
        <v>T</v>
      </c>
      <c r="AN421" t="str">
        <f>IF(ISNUMBER(SEARCH(AN$1,$D421)),"T","")</f>
        <v/>
      </c>
      <c r="AO421" t="str">
        <f>IF(ISNUMBER(SEARCH(AO$1,$D421)),"T","")</f>
        <v/>
      </c>
      <c r="AP421" t="str">
        <f>IF(ISNUMBER(SEARCH(AP$1,$D421)),"T","")</f>
        <v/>
      </c>
      <c r="AQ421" t="str">
        <f>IF(ISNUMBER(SEARCH(AQ$1,$D421)),"T","")</f>
        <v/>
      </c>
      <c r="AR421" t="str">
        <f>IF(ISNUMBER(SEARCH(AR$1,$D421)),"T","")</f>
        <v>T</v>
      </c>
      <c r="AS421" t="str">
        <f>IF(ISNUMBER(SEARCH(AS$1,$D421)),"T","")</f>
        <v/>
      </c>
      <c r="AT421" t="str">
        <f>IF(ISNUMBER(SEARCH(AT$1,$D421)),"T","")</f>
        <v/>
      </c>
      <c r="AU421" t="str">
        <f>IF(ISNUMBER(SEARCH(AU$1,$D421)),"T","")</f>
        <v/>
      </c>
      <c r="AV421" t="str">
        <f>IF(ISNUMBER(SEARCH(AV$1,$D421)),"T","")</f>
        <v/>
      </c>
    </row>
    <row r="422" spans="1:48">
      <c r="A422">
        <v>478</v>
      </c>
      <c r="B422" t="s">
        <v>1069</v>
      </c>
      <c r="C422" t="s">
        <v>1070</v>
      </c>
      <c r="D422" t="s">
        <v>1071</v>
      </c>
      <c r="E422">
        <v>4</v>
      </c>
      <c r="F422">
        <v>70</v>
      </c>
      <c r="G422">
        <v>80</v>
      </c>
      <c r="H422">
        <v>70</v>
      </c>
      <c r="I422">
        <v>80</v>
      </c>
      <c r="J422">
        <v>70</v>
      </c>
      <c r="K422">
        <v>110</v>
      </c>
      <c r="L422">
        <f t="shared" si="84"/>
        <v>80</v>
      </c>
      <c r="M422">
        <f t="shared" si="85"/>
        <v>70</v>
      </c>
      <c r="N422" s="3">
        <f t="shared" si="86"/>
        <v>145.5</v>
      </c>
      <c r="O422" s="3">
        <f t="shared" si="87"/>
        <v>100.5</v>
      </c>
      <c r="P422" s="3">
        <f t="shared" si="88"/>
        <v>90.5</v>
      </c>
      <c r="Q422" s="3">
        <f t="shared" si="89"/>
        <v>13167.75</v>
      </c>
      <c r="R422" s="3">
        <f t="shared" si="90"/>
        <v>13167.75</v>
      </c>
      <c r="S422" s="3">
        <f t="shared" si="91"/>
        <v>13167.75</v>
      </c>
      <c r="T422" s="3">
        <v>318.199424994413</v>
      </c>
      <c r="U422" s="3">
        <f t="shared" si="92"/>
        <v>318.199424994413</v>
      </c>
      <c r="V422" s="4">
        <f t="shared" si="93"/>
        <v>31979.0422119385</v>
      </c>
      <c r="W422" s="6">
        <f>Q422/(constants!$B$1*constants!$B$2*(110/250)*AVERAGE(0.8,1)*1.5)</f>
        <v>2.01745337330272</v>
      </c>
      <c r="X422" s="7">
        <v>0.860875932586017</v>
      </c>
      <c r="Y422" s="3">
        <f t="shared" si="94"/>
        <v>289.272095241818</v>
      </c>
      <c r="Z422" s="5">
        <v>1.1</v>
      </c>
      <c r="AA422" s="5">
        <v>1</v>
      </c>
      <c r="AB422" s="3">
        <f t="shared" si="95"/>
        <v>318.199304766</v>
      </c>
      <c r="AC422" t="str">
        <f t="shared" si="96"/>
        <v>https://wiki.52poke.com/wiki/雪妖女</v>
      </c>
      <c r="AD422" s="2">
        <f t="shared" si="97"/>
        <v>1.4454871301781e-8</v>
      </c>
      <c r="AE422" t="str">
        <f>IF(ISNUMBER(SEARCH(AE$1,$D422)),"T","")</f>
        <v/>
      </c>
      <c r="AF422" t="str">
        <f>IF(ISNUMBER(SEARCH(AF$1,$D422)),"T","")</f>
        <v/>
      </c>
      <c r="AG422" t="str">
        <f>IF(ISNUMBER(SEARCH(AG$1,$D422)),"T","")</f>
        <v/>
      </c>
      <c r="AH422" t="str">
        <f>IF(ISNUMBER(SEARCH(AH$1,$D422)),"T","")</f>
        <v/>
      </c>
      <c r="AI422" t="str">
        <f>IF(ISNUMBER(SEARCH(AI$1,$D422)),"T","")</f>
        <v/>
      </c>
      <c r="AJ422" t="str">
        <f>IF(ISNUMBER(SEARCH(AJ$1,$D422)),"T","")</f>
        <v>T</v>
      </c>
      <c r="AK422" t="str">
        <f>IF(ISNUMBER(SEARCH(AK$1,$D422)),"T","")</f>
        <v/>
      </c>
      <c r="AL422" t="str">
        <f>IF(ISNUMBER(SEARCH(AL$1,$D422)),"T","")</f>
        <v/>
      </c>
      <c r="AM422" t="str">
        <f>IF(ISNUMBER(SEARCH(AM$1,$D422)),"T","")</f>
        <v/>
      </c>
      <c r="AN422" t="str">
        <f>IF(ISNUMBER(SEARCH(AN$1,$D422)),"T","")</f>
        <v/>
      </c>
      <c r="AO422" t="str">
        <f>IF(ISNUMBER(SEARCH(AO$1,$D422)),"T","")</f>
        <v/>
      </c>
      <c r="AP422" t="str">
        <f>IF(ISNUMBER(SEARCH(AP$1,$D422)),"T","")</f>
        <v/>
      </c>
      <c r="AQ422" t="str">
        <f>IF(ISNUMBER(SEARCH(AQ$1,$D422)),"T","")</f>
        <v/>
      </c>
      <c r="AR422" t="str">
        <f>IF(ISNUMBER(SEARCH(AR$1,$D422)),"T","")</f>
        <v>T</v>
      </c>
      <c r="AS422" t="str">
        <f>IF(ISNUMBER(SEARCH(AS$1,$D422)),"T","")</f>
        <v/>
      </c>
      <c r="AT422" t="str">
        <f>IF(ISNUMBER(SEARCH(AT$1,$D422)),"T","")</f>
        <v/>
      </c>
      <c r="AU422" t="str">
        <f>IF(ISNUMBER(SEARCH(AU$1,$D422)),"T","")</f>
        <v/>
      </c>
      <c r="AV422" t="str">
        <f>IF(ISNUMBER(SEARCH(AV$1,$D422)),"T","")</f>
        <v/>
      </c>
    </row>
    <row r="423" spans="1:48">
      <c r="A423">
        <v>952</v>
      </c>
      <c r="B423" t="s">
        <v>1072</v>
      </c>
      <c r="C423" t="s">
        <v>1073</v>
      </c>
      <c r="D423" t="s">
        <v>1074</v>
      </c>
      <c r="E423">
        <v>9</v>
      </c>
      <c r="F423">
        <v>65</v>
      </c>
      <c r="G423">
        <v>108</v>
      </c>
      <c r="H423">
        <v>65</v>
      </c>
      <c r="I423">
        <v>108</v>
      </c>
      <c r="J423">
        <v>65</v>
      </c>
      <c r="K423">
        <v>75</v>
      </c>
      <c r="L423">
        <f t="shared" si="84"/>
        <v>108</v>
      </c>
      <c r="M423">
        <f t="shared" si="85"/>
        <v>65</v>
      </c>
      <c r="N423" s="3">
        <f t="shared" si="86"/>
        <v>140.5</v>
      </c>
      <c r="O423" s="3">
        <f t="shared" si="87"/>
        <v>128.5</v>
      </c>
      <c r="P423" s="3">
        <f t="shared" si="88"/>
        <v>85.5</v>
      </c>
      <c r="Q423" s="3">
        <f t="shared" si="89"/>
        <v>12012.75</v>
      </c>
      <c r="R423" s="3">
        <f t="shared" si="90"/>
        <v>12012.75</v>
      </c>
      <c r="S423" s="3">
        <f t="shared" si="91"/>
        <v>12012.75</v>
      </c>
      <c r="T423" s="3">
        <v>318.095869636004</v>
      </c>
      <c r="U423" s="3">
        <f t="shared" si="92"/>
        <v>318.095869636004</v>
      </c>
      <c r="V423" s="4">
        <f t="shared" si="93"/>
        <v>40875.3192482265</v>
      </c>
      <c r="W423" s="6">
        <f>Q423/(constants!$B$1*constants!$B$2*(110/250)*AVERAGE(0.8,1)*1.5)</f>
        <v>1.84049385887052</v>
      </c>
      <c r="X423" s="7">
        <v>0.409918092986498</v>
      </c>
      <c r="Y423" s="3">
        <f t="shared" si="94"/>
        <v>289.177935813627</v>
      </c>
      <c r="Z423" s="5">
        <v>1.1</v>
      </c>
      <c r="AA423" s="5">
        <v>1</v>
      </c>
      <c r="AB423" s="3">
        <f t="shared" si="95"/>
        <v>318.095729394989</v>
      </c>
      <c r="AC423" t="str">
        <f t="shared" si="96"/>
        <v>https://wiki.52poke.com/wiki/狠辣椒</v>
      </c>
      <c r="AD423" s="2">
        <f t="shared" si="97"/>
        <v>1.96675422413923e-8</v>
      </c>
      <c r="AE423" t="str">
        <f>IF(ISNUMBER(SEARCH(AE$1,$D423)),"T","")</f>
        <v/>
      </c>
      <c r="AF423" t="str">
        <f>IF(ISNUMBER(SEARCH(AF$1,$D423)),"T","")</f>
        <v>T</v>
      </c>
      <c r="AG423" t="str">
        <f>IF(ISNUMBER(SEARCH(AG$1,$D423)),"T","")</f>
        <v/>
      </c>
      <c r="AH423" t="str">
        <f>IF(ISNUMBER(SEARCH(AH$1,$D423)),"T","")</f>
        <v>T</v>
      </c>
      <c r="AI423" t="str">
        <f>IF(ISNUMBER(SEARCH(AI$1,$D423)),"T","")</f>
        <v/>
      </c>
      <c r="AJ423" t="str">
        <f>IF(ISNUMBER(SEARCH(AJ$1,$D423)),"T","")</f>
        <v/>
      </c>
      <c r="AK423" t="str">
        <f>IF(ISNUMBER(SEARCH(AK$1,$D423)),"T","")</f>
        <v/>
      </c>
      <c r="AL423" t="str">
        <f>IF(ISNUMBER(SEARCH(AL$1,$D423)),"T","")</f>
        <v/>
      </c>
      <c r="AM423" t="str">
        <f>IF(ISNUMBER(SEARCH(AM$1,$D423)),"T","")</f>
        <v/>
      </c>
      <c r="AN423" t="str">
        <f>IF(ISNUMBER(SEARCH(AN$1,$D423)),"T","")</f>
        <v/>
      </c>
      <c r="AO423" t="str">
        <f>IF(ISNUMBER(SEARCH(AO$1,$D423)),"T","")</f>
        <v/>
      </c>
      <c r="AP423" t="str">
        <f>IF(ISNUMBER(SEARCH(AP$1,$D423)),"T","")</f>
        <v/>
      </c>
      <c r="AQ423" t="str">
        <f>IF(ISNUMBER(SEARCH(AQ$1,$D423)),"T","")</f>
        <v/>
      </c>
      <c r="AR423" t="str">
        <f>IF(ISNUMBER(SEARCH(AR$1,$D423)),"T","")</f>
        <v/>
      </c>
      <c r="AS423" t="str">
        <f>IF(ISNUMBER(SEARCH(AS$1,$D423)),"T","")</f>
        <v/>
      </c>
      <c r="AT423" t="str">
        <f>IF(ISNUMBER(SEARCH(AT$1,$D423)),"T","")</f>
        <v/>
      </c>
      <c r="AU423" t="str">
        <f>IF(ISNUMBER(SEARCH(AU$1,$D423)),"T","")</f>
        <v/>
      </c>
      <c r="AV423" t="str">
        <f>IF(ISNUMBER(SEARCH(AV$1,$D423)),"T","")</f>
        <v/>
      </c>
    </row>
    <row r="424" spans="1:48">
      <c r="A424">
        <v>101</v>
      </c>
      <c r="B424" t="s">
        <v>1075</v>
      </c>
      <c r="C424" t="s">
        <v>1076</v>
      </c>
      <c r="D424" t="s">
        <v>1077</v>
      </c>
      <c r="E424">
        <v>1</v>
      </c>
      <c r="F424">
        <v>60</v>
      </c>
      <c r="G424">
        <v>50</v>
      </c>
      <c r="H424">
        <v>70</v>
      </c>
      <c r="I424">
        <v>80</v>
      </c>
      <c r="J424">
        <v>80</v>
      </c>
      <c r="K424">
        <v>150</v>
      </c>
      <c r="L424">
        <f t="shared" si="84"/>
        <v>80</v>
      </c>
      <c r="M424">
        <f t="shared" si="85"/>
        <v>70</v>
      </c>
      <c r="N424" s="3">
        <f t="shared" si="86"/>
        <v>135.5</v>
      </c>
      <c r="O424" s="3">
        <f t="shared" si="87"/>
        <v>100.5</v>
      </c>
      <c r="P424" s="3">
        <f t="shared" si="88"/>
        <v>90.5</v>
      </c>
      <c r="Q424" s="3">
        <f t="shared" si="89"/>
        <v>12262.75</v>
      </c>
      <c r="R424" s="3">
        <f t="shared" si="90"/>
        <v>12262.75</v>
      </c>
      <c r="S424" s="3">
        <f t="shared" si="91"/>
        <v>13617.75</v>
      </c>
      <c r="T424" s="3">
        <v>317.645076829256</v>
      </c>
      <c r="U424" s="3">
        <f t="shared" si="92"/>
        <v>317.645076829256</v>
      </c>
      <c r="V424" s="4">
        <f t="shared" si="93"/>
        <v>31923.3302213402</v>
      </c>
      <c r="W424" s="6">
        <f>Q424/(constants!$B$1*constants!$B$2*(110/250)*AVERAGE(0.8,1)*1.5)</f>
        <v>1.87879678407229</v>
      </c>
      <c r="X424" s="7">
        <v>0.994518140070305</v>
      </c>
      <c r="Y424" s="3">
        <f t="shared" si="94"/>
        <v>288.768149876331</v>
      </c>
      <c r="Z424" s="5">
        <v>1.1</v>
      </c>
      <c r="AA424" s="5">
        <v>1</v>
      </c>
      <c r="AB424" s="3">
        <f t="shared" si="95"/>
        <v>317.644964863964</v>
      </c>
      <c r="AC424" t="str">
        <f t="shared" si="96"/>
        <v>https://wiki.52poke.com/wiki/顽皮雷弹</v>
      </c>
      <c r="AD424" s="2">
        <f t="shared" si="97"/>
        <v>1.2536226569604e-8</v>
      </c>
      <c r="AE424" t="str">
        <f>IF(ISNUMBER(SEARCH(AE$1,$D424)),"T","")</f>
        <v/>
      </c>
      <c r="AF424" t="str">
        <f>IF(ISNUMBER(SEARCH(AF$1,$D424)),"T","")</f>
        <v/>
      </c>
      <c r="AG424" t="str">
        <f>IF(ISNUMBER(SEARCH(AG$1,$D424)),"T","")</f>
        <v/>
      </c>
      <c r="AH424" t="str">
        <f>IF(ISNUMBER(SEARCH(AH$1,$D424)),"T","")</f>
        <v>T</v>
      </c>
      <c r="AI424" t="str">
        <f>IF(ISNUMBER(SEARCH(AI$1,$D424)),"T","")</f>
        <v>T</v>
      </c>
      <c r="AJ424" t="str">
        <f>IF(ISNUMBER(SEARCH(AJ$1,$D424)),"T","")</f>
        <v/>
      </c>
      <c r="AK424" t="str">
        <f>IF(ISNUMBER(SEARCH(AK$1,$D424)),"T","")</f>
        <v/>
      </c>
      <c r="AL424" t="str">
        <f>IF(ISNUMBER(SEARCH(AL$1,$D424)),"T","")</f>
        <v/>
      </c>
      <c r="AM424" t="str">
        <f>IF(ISNUMBER(SEARCH(AM$1,$D424)),"T","")</f>
        <v/>
      </c>
      <c r="AN424" t="str">
        <f>IF(ISNUMBER(SEARCH(AN$1,$D424)),"T","")</f>
        <v/>
      </c>
      <c r="AO424" t="str">
        <f>IF(ISNUMBER(SEARCH(AO$1,$D424)),"T","")</f>
        <v/>
      </c>
      <c r="AP424" t="str">
        <f>IF(ISNUMBER(SEARCH(AP$1,$D424)),"T","")</f>
        <v/>
      </c>
      <c r="AQ424" t="str">
        <f>IF(ISNUMBER(SEARCH(AQ$1,$D424)),"T","")</f>
        <v/>
      </c>
      <c r="AR424" t="str">
        <f>IF(ISNUMBER(SEARCH(AR$1,$D424)),"T","")</f>
        <v/>
      </c>
      <c r="AS424" t="str">
        <f>IF(ISNUMBER(SEARCH(AS$1,$D424)),"T","")</f>
        <v/>
      </c>
      <c r="AT424" t="str">
        <f>IF(ISNUMBER(SEARCH(AT$1,$D424)),"T","")</f>
        <v/>
      </c>
      <c r="AU424" t="str">
        <f>IF(ISNUMBER(SEARCH(AU$1,$D424)),"T","")</f>
        <v/>
      </c>
      <c r="AV424" t="str">
        <f>IF(ISNUMBER(SEARCH(AV$1,$D424)),"T","")</f>
        <v/>
      </c>
    </row>
    <row r="425" spans="1:48">
      <c r="A425">
        <v>362</v>
      </c>
      <c r="B425" t="s">
        <v>1078</v>
      </c>
      <c r="C425" t="s">
        <v>1079</v>
      </c>
      <c r="D425" t="s">
        <v>124</v>
      </c>
      <c r="E425">
        <v>3</v>
      </c>
      <c r="F425">
        <v>80</v>
      </c>
      <c r="G425">
        <v>80</v>
      </c>
      <c r="H425">
        <v>80</v>
      </c>
      <c r="I425">
        <v>80</v>
      </c>
      <c r="J425">
        <v>80</v>
      </c>
      <c r="K425">
        <v>80</v>
      </c>
      <c r="L425">
        <f t="shared" si="84"/>
        <v>80</v>
      </c>
      <c r="M425">
        <f t="shared" si="85"/>
        <v>80</v>
      </c>
      <c r="N425" s="3">
        <f t="shared" si="86"/>
        <v>155.5</v>
      </c>
      <c r="O425" s="3">
        <f t="shared" si="87"/>
        <v>100.5</v>
      </c>
      <c r="P425" s="3">
        <f t="shared" si="88"/>
        <v>100.5</v>
      </c>
      <c r="Q425" s="3">
        <f t="shared" si="89"/>
        <v>15627.75</v>
      </c>
      <c r="R425" s="3">
        <f t="shared" si="90"/>
        <v>15627.75</v>
      </c>
      <c r="S425" s="3">
        <f t="shared" si="91"/>
        <v>15627.75</v>
      </c>
      <c r="T425" s="3">
        <v>317.532733311929</v>
      </c>
      <c r="U425" s="3">
        <f t="shared" si="92"/>
        <v>317.532733311929</v>
      </c>
      <c r="V425" s="4">
        <f t="shared" si="93"/>
        <v>31912.0396978489</v>
      </c>
      <c r="W425" s="6">
        <f>Q425/(constants!$B$1*constants!$B$2*(110/250)*AVERAGE(0.8,1)*1.5)</f>
        <v>2.39435415728819</v>
      </c>
      <c r="X425" s="7">
        <v>0.477944265348041</v>
      </c>
      <c r="Y425" s="3">
        <f t="shared" si="94"/>
        <v>288.665991474941</v>
      </c>
      <c r="Z425" s="5">
        <v>1.1</v>
      </c>
      <c r="AA425" s="5">
        <v>1</v>
      </c>
      <c r="AB425" s="3">
        <f t="shared" si="95"/>
        <v>317.532590622436</v>
      </c>
      <c r="AC425" t="str">
        <f t="shared" si="96"/>
        <v>https://wiki.52poke.com/wiki/冰鬼护</v>
      </c>
      <c r="AD425" s="2">
        <f t="shared" si="97"/>
        <v>2.03602915190226e-8</v>
      </c>
      <c r="AE425" t="str">
        <f>IF(ISNUMBER(SEARCH(AE$1,$D425)),"T","")</f>
        <v/>
      </c>
      <c r="AF425" t="str">
        <f>IF(ISNUMBER(SEARCH(AF$1,$D425)),"T","")</f>
        <v/>
      </c>
      <c r="AG425" t="str">
        <f>IF(ISNUMBER(SEARCH(AG$1,$D425)),"T","")</f>
        <v/>
      </c>
      <c r="AH425" t="str">
        <f>IF(ISNUMBER(SEARCH(AH$1,$D425)),"T","")</f>
        <v/>
      </c>
      <c r="AI425" t="str">
        <f>IF(ISNUMBER(SEARCH(AI$1,$D425)),"T","")</f>
        <v/>
      </c>
      <c r="AJ425" t="str">
        <f>IF(ISNUMBER(SEARCH(AJ$1,$D425)),"T","")</f>
        <v>T</v>
      </c>
      <c r="AK425" t="str">
        <f>IF(ISNUMBER(SEARCH(AK$1,$D425)),"T","")</f>
        <v/>
      </c>
      <c r="AL425" t="str">
        <f>IF(ISNUMBER(SEARCH(AL$1,$D425)),"T","")</f>
        <v/>
      </c>
      <c r="AM425" t="str">
        <f>IF(ISNUMBER(SEARCH(AM$1,$D425)),"T","")</f>
        <v/>
      </c>
      <c r="AN425" t="str">
        <f>IF(ISNUMBER(SEARCH(AN$1,$D425)),"T","")</f>
        <v/>
      </c>
      <c r="AO425" t="str">
        <f>IF(ISNUMBER(SEARCH(AO$1,$D425)),"T","")</f>
        <v/>
      </c>
      <c r="AP425" t="str">
        <f>IF(ISNUMBER(SEARCH(AP$1,$D425)),"T","")</f>
        <v/>
      </c>
      <c r="AQ425" t="str">
        <f>IF(ISNUMBER(SEARCH(AQ$1,$D425)),"T","")</f>
        <v/>
      </c>
      <c r="AR425" t="str">
        <f>IF(ISNUMBER(SEARCH(AR$1,$D425)),"T","")</f>
        <v/>
      </c>
      <c r="AS425" t="str">
        <f>IF(ISNUMBER(SEARCH(AS$1,$D425)),"T","")</f>
        <v/>
      </c>
      <c r="AT425" t="str">
        <f>IF(ISNUMBER(SEARCH(AT$1,$D425)),"T","")</f>
        <v/>
      </c>
      <c r="AU425" t="str">
        <f>IF(ISNUMBER(SEARCH(AU$1,$D425)),"T","")</f>
        <v/>
      </c>
      <c r="AV425" t="str">
        <f>IF(ISNUMBER(SEARCH(AV$1,$D425)),"T","")</f>
        <v/>
      </c>
    </row>
    <row r="426" spans="1:48">
      <c r="A426">
        <v>556</v>
      </c>
      <c r="B426" t="s">
        <v>1080</v>
      </c>
      <c r="C426" t="s">
        <v>1081</v>
      </c>
      <c r="D426" t="s">
        <v>227</v>
      </c>
      <c r="E426">
        <v>5</v>
      </c>
      <c r="F426">
        <v>75</v>
      </c>
      <c r="G426">
        <v>86</v>
      </c>
      <c r="H426">
        <v>67</v>
      </c>
      <c r="I426">
        <v>106</v>
      </c>
      <c r="J426">
        <v>67</v>
      </c>
      <c r="K426">
        <v>60</v>
      </c>
      <c r="L426">
        <f t="shared" si="84"/>
        <v>106</v>
      </c>
      <c r="M426">
        <f t="shared" si="85"/>
        <v>67</v>
      </c>
      <c r="N426" s="3">
        <f t="shared" si="86"/>
        <v>150.5</v>
      </c>
      <c r="O426" s="3">
        <f t="shared" si="87"/>
        <v>126.5</v>
      </c>
      <c r="P426" s="3">
        <f t="shared" si="88"/>
        <v>87.5</v>
      </c>
      <c r="Q426" s="3">
        <f t="shared" si="89"/>
        <v>13168.75</v>
      </c>
      <c r="R426" s="3">
        <f t="shared" si="90"/>
        <v>13168.75</v>
      </c>
      <c r="S426" s="3">
        <f t="shared" si="91"/>
        <v>13168.75</v>
      </c>
      <c r="T426" s="3">
        <v>316.578293342196</v>
      </c>
      <c r="U426" s="3">
        <f t="shared" si="92"/>
        <v>316.578293342196</v>
      </c>
      <c r="V426" s="4">
        <f t="shared" si="93"/>
        <v>40047.1541077878</v>
      </c>
      <c r="W426" s="6">
        <f>Q426/(constants!$B$1*constants!$B$2*(110/250)*AVERAGE(0.8,1)*1.5)</f>
        <v>2.01760658500353</v>
      </c>
      <c r="X426" s="7">
        <v>0.257478876717079</v>
      </c>
      <c r="Y426" s="3">
        <f t="shared" si="94"/>
        <v>287.798310907657</v>
      </c>
      <c r="Z426" s="5">
        <v>1.1</v>
      </c>
      <c r="AA426" s="5">
        <v>1</v>
      </c>
      <c r="AB426" s="3">
        <f t="shared" si="95"/>
        <v>316.578141998422</v>
      </c>
      <c r="AC426" t="str">
        <f t="shared" si="96"/>
        <v>https://wiki.52poke.com/wiki/沙铃仙人掌</v>
      </c>
      <c r="AD426" s="2">
        <f t="shared" si="97"/>
        <v>2.29049377759124e-8</v>
      </c>
      <c r="AE426" t="str">
        <f>IF(ISNUMBER(SEARCH(AE$1,$D426)),"T","")</f>
        <v/>
      </c>
      <c r="AF426" t="str">
        <f>IF(ISNUMBER(SEARCH(AF$1,$D426)),"T","")</f>
        <v/>
      </c>
      <c r="AG426" t="str">
        <f>IF(ISNUMBER(SEARCH(AG$1,$D426)),"T","")</f>
        <v/>
      </c>
      <c r="AH426" t="str">
        <f>IF(ISNUMBER(SEARCH(AH$1,$D426)),"T","")</f>
        <v>T</v>
      </c>
      <c r="AI426" t="str">
        <f>IF(ISNUMBER(SEARCH(AI$1,$D426)),"T","")</f>
        <v/>
      </c>
      <c r="AJ426" t="str">
        <f>IF(ISNUMBER(SEARCH(AJ$1,$D426)),"T","")</f>
        <v/>
      </c>
      <c r="AK426" t="str">
        <f>IF(ISNUMBER(SEARCH(AK$1,$D426)),"T","")</f>
        <v/>
      </c>
      <c r="AL426" t="str">
        <f>IF(ISNUMBER(SEARCH(AL$1,$D426)),"T","")</f>
        <v/>
      </c>
      <c r="AM426" t="str">
        <f>IF(ISNUMBER(SEARCH(AM$1,$D426)),"T","")</f>
        <v/>
      </c>
      <c r="AN426" t="str">
        <f>IF(ISNUMBER(SEARCH(AN$1,$D426)),"T","")</f>
        <v/>
      </c>
      <c r="AO426" t="str">
        <f>IF(ISNUMBER(SEARCH(AO$1,$D426)),"T","")</f>
        <v/>
      </c>
      <c r="AP426" t="str">
        <f>IF(ISNUMBER(SEARCH(AP$1,$D426)),"T","")</f>
        <v/>
      </c>
      <c r="AQ426" t="str">
        <f>IF(ISNUMBER(SEARCH(AQ$1,$D426)),"T","")</f>
        <v/>
      </c>
      <c r="AR426" t="str">
        <f>IF(ISNUMBER(SEARCH(AR$1,$D426)),"T","")</f>
        <v/>
      </c>
      <c r="AS426" t="str">
        <f>IF(ISNUMBER(SEARCH(AS$1,$D426)),"T","")</f>
        <v/>
      </c>
      <c r="AT426" t="str">
        <f>IF(ISNUMBER(SEARCH(AT$1,$D426)),"T","")</f>
        <v/>
      </c>
      <c r="AU426" t="str">
        <f>IF(ISNUMBER(SEARCH(AU$1,$D426)),"T","")</f>
        <v/>
      </c>
      <c r="AV426" t="str">
        <f>IF(ISNUMBER(SEARCH(AV$1,$D426)),"T","")</f>
        <v/>
      </c>
    </row>
    <row r="427" spans="1:48">
      <c r="A427">
        <v>489</v>
      </c>
      <c r="B427" t="s">
        <v>1082</v>
      </c>
      <c r="C427" t="s">
        <v>1083</v>
      </c>
      <c r="D427" t="s">
        <v>52</v>
      </c>
      <c r="E427">
        <v>4</v>
      </c>
      <c r="F427">
        <v>80</v>
      </c>
      <c r="G427">
        <v>80</v>
      </c>
      <c r="H427">
        <v>80</v>
      </c>
      <c r="I427">
        <v>80</v>
      </c>
      <c r="J427">
        <v>80</v>
      </c>
      <c r="K427">
        <v>80</v>
      </c>
      <c r="L427">
        <f t="shared" si="84"/>
        <v>80</v>
      </c>
      <c r="M427">
        <f t="shared" si="85"/>
        <v>80</v>
      </c>
      <c r="N427" s="3">
        <f t="shared" si="86"/>
        <v>155.5</v>
      </c>
      <c r="O427" s="3">
        <f t="shared" si="87"/>
        <v>100.5</v>
      </c>
      <c r="P427" s="3">
        <f t="shared" si="88"/>
        <v>100.5</v>
      </c>
      <c r="Q427" s="3">
        <f t="shared" si="89"/>
        <v>15627.75</v>
      </c>
      <c r="R427" s="3">
        <f t="shared" si="90"/>
        <v>15627.75</v>
      </c>
      <c r="S427" s="3">
        <f t="shared" si="91"/>
        <v>15627.75</v>
      </c>
      <c r="T427" s="3">
        <v>316.429435046569</v>
      </c>
      <c r="U427" s="3">
        <f t="shared" si="92"/>
        <v>316.429435046569</v>
      </c>
      <c r="V427" s="4">
        <f t="shared" si="93"/>
        <v>31801.1582221802</v>
      </c>
      <c r="W427" s="6">
        <f>Q427/(constants!$B$1*constants!$B$2*(110/250)*AVERAGE(0.8,1)*1.5)</f>
        <v>2.39435415728819</v>
      </c>
      <c r="X427" s="7">
        <v>0.467964181536554</v>
      </c>
      <c r="Y427" s="3">
        <f t="shared" si="94"/>
        <v>287.662993051887</v>
      </c>
      <c r="Z427" s="5">
        <v>1.1</v>
      </c>
      <c r="AA427" s="5">
        <v>1</v>
      </c>
      <c r="AB427" s="3">
        <f t="shared" si="95"/>
        <v>316.429292357076</v>
      </c>
      <c r="AC427" t="str">
        <f t="shared" si="96"/>
        <v>https://wiki.52poke.com/wiki/霏欧纳</v>
      </c>
      <c r="AD427" s="2">
        <f t="shared" si="97"/>
        <v>2.03602914703569e-8</v>
      </c>
      <c r="AE427" t="str">
        <f>IF(ISNUMBER(SEARCH(AE$1,$D427)),"T","")</f>
        <v/>
      </c>
      <c r="AF427" t="str">
        <f>IF(ISNUMBER(SEARCH(AF$1,$D427)),"T","")</f>
        <v/>
      </c>
      <c r="AG427" t="str">
        <f>IF(ISNUMBER(SEARCH(AG$1,$D427)),"T","")</f>
        <v>T</v>
      </c>
      <c r="AH427" t="str">
        <f>IF(ISNUMBER(SEARCH(AH$1,$D427)),"T","")</f>
        <v/>
      </c>
      <c r="AI427" t="str">
        <f>IF(ISNUMBER(SEARCH(AI$1,$D427)),"T","")</f>
        <v/>
      </c>
      <c r="AJ427" t="str">
        <f>IF(ISNUMBER(SEARCH(AJ$1,$D427)),"T","")</f>
        <v/>
      </c>
      <c r="AK427" t="str">
        <f>IF(ISNUMBER(SEARCH(AK$1,$D427)),"T","")</f>
        <v/>
      </c>
      <c r="AL427" t="str">
        <f>IF(ISNUMBER(SEARCH(AL$1,$D427)),"T","")</f>
        <v/>
      </c>
      <c r="AM427" t="str">
        <f>IF(ISNUMBER(SEARCH(AM$1,$D427)),"T","")</f>
        <v/>
      </c>
      <c r="AN427" t="str">
        <f>IF(ISNUMBER(SEARCH(AN$1,$D427)),"T","")</f>
        <v/>
      </c>
      <c r="AO427" t="str">
        <f>IF(ISNUMBER(SEARCH(AO$1,$D427)),"T","")</f>
        <v/>
      </c>
      <c r="AP427" t="str">
        <f>IF(ISNUMBER(SEARCH(AP$1,$D427)),"T","")</f>
        <v/>
      </c>
      <c r="AQ427" t="str">
        <f>IF(ISNUMBER(SEARCH(AQ$1,$D427)),"T","")</f>
        <v/>
      </c>
      <c r="AR427" t="str">
        <f>IF(ISNUMBER(SEARCH(AR$1,$D427)),"T","")</f>
        <v/>
      </c>
      <c r="AS427" t="str">
        <f>IF(ISNUMBER(SEARCH(AS$1,$D427)),"T","")</f>
        <v/>
      </c>
      <c r="AT427" t="str">
        <f>IF(ISNUMBER(SEARCH(AT$1,$D427)),"T","")</f>
        <v/>
      </c>
      <c r="AU427" t="str">
        <f>IF(ISNUMBER(SEARCH(AU$1,$D427)),"T","")</f>
        <v/>
      </c>
      <c r="AV427" t="str">
        <f>IF(ISNUMBER(SEARCH(AV$1,$D427)),"T","")</f>
        <v/>
      </c>
    </row>
    <row r="428" spans="1:48">
      <c r="A428">
        <v>615</v>
      </c>
      <c r="B428" t="s">
        <v>1084</v>
      </c>
      <c r="C428" t="s">
        <v>1085</v>
      </c>
      <c r="D428" t="s">
        <v>124</v>
      </c>
      <c r="E428">
        <v>5</v>
      </c>
      <c r="F428">
        <v>80</v>
      </c>
      <c r="G428">
        <v>50</v>
      </c>
      <c r="H428">
        <v>50</v>
      </c>
      <c r="I428">
        <v>95</v>
      </c>
      <c r="J428">
        <v>135</v>
      </c>
      <c r="K428">
        <v>105</v>
      </c>
      <c r="L428">
        <f t="shared" si="84"/>
        <v>95</v>
      </c>
      <c r="M428">
        <f t="shared" si="85"/>
        <v>50</v>
      </c>
      <c r="N428" s="3">
        <f t="shared" si="86"/>
        <v>155.5</v>
      </c>
      <c r="O428" s="3">
        <f t="shared" si="87"/>
        <v>115.5</v>
      </c>
      <c r="P428" s="3">
        <f t="shared" si="88"/>
        <v>70.5</v>
      </c>
      <c r="Q428" s="3">
        <f t="shared" si="89"/>
        <v>10962.75</v>
      </c>
      <c r="R428" s="3">
        <f t="shared" si="90"/>
        <v>10962.75</v>
      </c>
      <c r="S428" s="3">
        <f t="shared" si="91"/>
        <v>24180.25</v>
      </c>
      <c r="T428" s="3">
        <v>316.367396656353</v>
      </c>
      <c r="U428" s="3">
        <f t="shared" si="92"/>
        <v>316.367396656353</v>
      </c>
      <c r="V428" s="4">
        <f t="shared" si="93"/>
        <v>36540.4343138088</v>
      </c>
      <c r="W428" s="6">
        <f>Q428/(constants!$B$1*constants!$B$2*(110/250)*AVERAGE(0.8,1)*1.5)</f>
        <v>1.67962157302306</v>
      </c>
      <c r="X428" s="7">
        <v>0.810479030055206</v>
      </c>
      <c r="Y428" s="3">
        <f t="shared" si="94"/>
        <v>287.60661965554</v>
      </c>
      <c r="Z428" s="5">
        <v>1.1</v>
      </c>
      <c r="AA428" s="5">
        <v>1</v>
      </c>
      <c r="AB428" s="3">
        <f t="shared" si="95"/>
        <v>316.367281621094</v>
      </c>
      <c r="AC428" t="str">
        <f t="shared" si="96"/>
        <v>https://wiki.52poke.com/wiki/几何雪花</v>
      </c>
      <c r="AD428" s="2">
        <f t="shared" si="97"/>
        <v>1.32331108655669e-8</v>
      </c>
      <c r="AE428" t="str">
        <f>IF(ISNUMBER(SEARCH(AE$1,$D428)),"T","")</f>
        <v/>
      </c>
      <c r="AF428" t="str">
        <f>IF(ISNUMBER(SEARCH(AF$1,$D428)),"T","")</f>
        <v/>
      </c>
      <c r="AG428" t="str">
        <f>IF(ISNUMBER(SEARCH(AG$1,$D428)),"T","")</f>
        <v/>
      </c>
      <c r="AH428" t="str">
        <f>IF(ISNUMBER(SEARCH(AH$1,$D428)),"T","")</f>
        <v/>
      </c>
      <c r="AI428" t="str">
        <f>IF(ISNUMBER(SEARCH(AI$1,$D428)),"T","")</f>
        <v/>
      </c>
      <c r="AJ428" t="str">
        <f>IF(ISNUMBER(SEARCH(AJ$1,$D428)),"T","")</f>
        <v>T</v>
      </c>
      <c r="AK428" t="str">
        <f>IF(ISNUMBER(SEARCH(AK$1,$D428)),"T","")</f>
        <v/>
      </c>
      <c r="AL428" t="str">
        <f>IF(ISNUMBER(SEARCH(AL$1,$D428)),"T","")</f>
        <v/>
      </c>
      <c r="AM428" t="str">
        <f>IF(ISNUMBER(SEARCH(AM$1,$D428)),"T","")</f>
        <v/>
      </c>
      <c r="AN428" t="str">
        <f>IF(ISNUMBER(SEARCH(AN$1,$D428)),"T","")</f>
        <v/>
      </c>
      <c r="AO428" t="str">
        <f>IF(ISNUMBER(SEARCH(AO$1,$D428)),"T","")</f>
        <v/>
      </c>
      <c r="AP428" t="str">
        <f>IF(ISNUMBER(SEARCH(AP$1,$D428)),"T","")</f>
        <v/>
      </c>
      <c r="AQ428" t="str">
        <f>IF(ISNUMBER(SEARCH(AQ$1,$D428)),"T","")</f>
        <v/>
      </c>
      <c r="AR428" t="str">
        <f>IF(ISNUMBER(SEARCH(AR$1,$D428)),"T","")</f>
        <v/>
      </c>
      <c r="AS428" t="str">
        <f>IF(ISNUMBER(SEARCH(AS$1,$D428)),"T","")</f>
        <v/>
      </c>
      <c r="AT428" t="str">
        <f>IF(ISNUMBER(SEARCH(AT$1,$D428)),"T","")</f>
        <v/>
      </c>
      <c r="AU428" t="str">
        <f>IF(ISNUMBER(SEARCH(AU$1,$D428)),"T","")</f>
        <v/>
      </c>
      <c r="AV428" t="str">
        <f>IF(ISNUMBER(SEARCH(AV$1,$D428)),"T","")</f>
        <v/>
      </c>
    </row>
    <row r="429" spans="1:48">
      <c r="A429">
        <v>125</v>
      </c>
      <c r="B429" t="s">
        <v>1086</v>
      </c>
      <c r="C429" t="s">
        <v>1087</v>
      </c>
      <c r="D429" t="s">
        <v>169</v>
      </c>
      <c r="E429">
        <v>1</v>
      </c>
      <c r="F429">
        <v>65</v>
      </c>
      <c r="G429">
        <v>83</v>
      </c>
      <c r="H429">
        <v>57</v>
      </c>
      <c r="I429">
        <v>95</v>
      </c>
      <c r="J429">
        <v>85</v>
      </c>
      <c r="K429">
        <v>105</v>
      </c>
      <c r="L429">
        <f t="shared" si="84"/>
        <v>95</v>
      </c>
      <c r="M429">
        <f t="shared" si="85"/>
        <v>57</v>
      </c>
      <c r="N429" s="3">
        <f t="shared" si="86"/>
        <v>140.5</v>
      </c>
      <c r="O429" s="3">
        <f t="shared" si="87"/>
        <v>115.5</v>
      </c>
      <c r="P429" s="3">
        <f t="shared" si="88"/>
        <v>77.5</v>
      </c>
      <c r="Q429" s="3">
        <f t="shared" si="89"/>
        <v>10888.75</v>
      </c>
      <c r="R429" s="3">
        <f t="shared" si="90"/>
        <v>10888.75</v>
      </c>
      <c r="S429" s="3">
        <f t="shared" si="91"/>
        <v>14822.75</v>
      </c>
      <c r="T429" s="3">
        <v>315.814697436624</v>
      </c>
      <c r="U429" s="3">
        <f t="shared" si="92"/>
        <v>315.814697436624</v>
      </c>
      <c r="V429" s="4">
        <f t="shared" si="93"/>
        <v>36476.5975539301</v>
      </c>
      <c r="W429" s="6">
        <f>Q429/(constants!$B$1*constants!$B$2*(110/250)*AVERAGE(0.8,1)*1.5)</f>
        <v>1.66828390716333</v>
      </c>
      <c r="X429" s="7">
        <v>0.817466452363376</v>
      </c>
      <c r="Y429" s="3">
        <f t="shared" si="94"/>
        <v>287.104166525335</v>
      </c>
      <c r="Z429" s="5">
        <v>1.1</v>
      </c>
      <c r="AA429" s="5">
        <v>1</v>
      </c>
      <c r="AB429" s="3">
        <f t="shared" si="95"/>
        <v>315.814583177869</v>
      </c>
      <c r="AC429" t="str">
        <f t="shared" si="96"/>
        <v>https://wiki.52poke.com/wiki/电击兽</v>
      </c>
      <c r="AD429" s="2">
        <f t="shared" si="97"/>
        <v>1.30550631699665e-8</v>
      </c>
      <c r="AE429" t="str">
        <f>IF(ISNUMBER(SEARCH(AE$1,$D429)),"T","")</f>
        <v/>
      </c>
      <c r="AF429" t="str">
        <f>IF(ISNUMBER(SEARCH(AF$1,$D429)),"T","")</f>
        <v/>
      </c>
      <c r="AG429" t="str">
        <f>IF(ISNUMBER(SEARCH(AG$1,$D429)),"T","")</f>
        <v/>
      </c>
      <c r="AH429" t="str">
        <f>IF(ISNUMBER(SEARCH(AH$1,$D429)),"T","")</f>
        <v/>
      </c>
      <c r="AI429" t="str">
        <f>IF(ISNUMBER(SEARCH(AI$1,$D429)),"T","")</f>
        <v>T</v>
      </c>
      <c r="AJ429" t="str">
        <f>IF(ISNUMBER(SEARCH(AJ$1,$D429)),"T","")</f>
        <v/>
      </c>
      <c r="AK429" t="str">
        <f>IF(ISNUMBER(SEARCH(AK$1,$D429)),"T","")</f>
        <v/>
      </c>
      <c r="AL429" t="str">
        <f>IF(ISNUMBER(SEARCH(AL$1,$D429)),"T","")</f>
        <v/>
      </c>
      <c r="AM429" t="str">
        <f>IF(ISNUMBER(SEARCH(AM$1,$D429)),"T","")</f>
        <v/>
      </c>
      <c r="AN429" t="str">
        <f>IF(ISNUMBER(SEARCH(AN$1,$D429)),"T","")</f>
        <v/>
      </c>
      <c r="AO429" t="str">
        <f>IF(ISNUMBER(SEARCH(AO$1,$D429)),"T","")</f>
        <v/>
      </c>
      <c r="AP429" t="str">
        <f>IF(ISNUMBER(SEARCH(AP$1,$D429)),"T","")</f>
        <v/>
      </c>
      <c r="AQ429" t="str">
        <f>IF(ISNUMBER(SEARCH(AQ$1,$D429)),"T","")</f>
        <v/>
      </c>
      <c r="AR429" t="str">
        <f>IF(ISNUMBER(SEARCH(AR$1,$D429)),"T","")</f>
        <v/>
      </c>
      <c r="AS429" t="str">
        <f>IF(ISNUMBER(SEARCH(AS$1,$D429)),"T","")</f>
        <v/>
      </c>
      <c r="AT429" t="str">
        <f>IF(ISNUMBER(SEARCH(AT$1,$D429)),"T","")</f>
        <v/>
      </c>
      <c r="AU429" t="str">
        <f>IF(ISNUMBER(SEARCH(AU$1,$D429)),"T","")</f>
        <v/>
      </c>
      <c r="AV429" t="str">
        <f>IF(ISNUMBER(SEARCH(AV$1,$D429)),"T","")</f>
        <v/>
      </c>
    </row>
    <row r="430" spans="1:48">
      <c r="A430">
        <v>112</v>
      </c>
      <c r="B430" t="s">
        <v>1088</v>
      </c>
      <c r="C430" t="s">
        <v>1089</v>
      </c>
      <c r="D430" t="s">
        <v>634</v>
      </c>
      <c r="E430">
        <v>1</v>
      </c>
      <c r="F430">
        <v>105</v>
      </c>
      <c r="G430">
        <v>130</v>
      </c>
      <c r="H430">
        <v>120</v>
      </c>
      <c r="I430">
        <v>45</v>
      </c>
      <c r="J430">
        <v>45</v>
      </c>
      <c r="K430">
        <v>40</v>
      </c>
      <c r="L430">
        <f t="shared" si="84"/>
        <v>130</v>
      </c>
      <c r="M430">
        <f t="shared" si="85"/>
        <v>45</v>
      </c>
      <c r="N430" s="3">
        <f t="shared" si="86"/>
        <v>180.5</v>
      </c>
      <c r="O430" s="3">
        <f t="shared" si="87"/>
        <v>150.5</v>
      </c>
      <c r="P430" s="3">
        <f t="shared" si="88"/>
        <v>65.5</v>
      </c>
      <c r="Q430" s="3">
        <f t="shared" si="89"/>
        <v>11822.75</v>
      </c>
      <c r="R430" s="3">
        <f t="shared" si="90"/>
        <v>25360.25</v>
      </c>
      <c r="S430" s="3">
        <f t="shared" si="91"/>
        <v>11822.75</v>
      </c>
      <c r="T430" s="3">
        <v>315.545503907787</v>
      </c>
      <c r="U430" s="3">
        <f t="shared" si="92"/>
        <v>315.545503907787</v>
      </c>
      <c r="V430" s="4">
        <f t="shared" si="93"/>
        <v>47489.5983381219</v>
      </c>
      <c r="W430" s="6">
        <f>Q430/(constants!$B$1*constants!$B$2*(110/250)*AVERAGE(0.8,1)*1.5)</f>
        <v>1.81138363571717</v>
      </c>
      <c r="X430" s="7">
        <v>0.0946589028181412</v>
      </c>
      <c r="Y430" s="3">
        <f t="shared" si="94"/>
        <v>286.859402049564</v>
      </c>
      <c r="Z430" s="5">
        <v>1.1</v>
      </c>
      <c r="AA430" s="5">
        <v>1</v>
      </c>
      <c r="AB430" s="3">
        <f t="shared" si="95"/>
        <v>315.545342254521</v>
      </c>
      <c r="AC430" t="str">
        <f t="shared" si="96"/>
        <v>https://wiki.52poke.com/wiki/钻角犀兽</v>
      </c>
      <c r="AD430" s="2">
        <f t="shared" si="97"/>
        <v>2.61317785709367e-8</v>
      </c>
      <c r="AE430" t="str">
        <f>IF(ISNUMBER(SEARCH(AE$1,$D430)),"T","")</f>
        <v/>
      </c>
      <c r="AF430" t="str">
        <f>IF(ISNUMBER(SEARCH(AF$1,$D430)),"T","")</f>
        <v/>
      </c>
      <c r="AG430" t="str">
        <f>IF(ISNUMBER(SEARCH(AG$1,$D430)),"T","")</f>
        <v/>
      </c>
      <c r="AH430" t="str">
        <f>IF(ISNUMBER(SEARCH(AH$1,$D430)),"T","")</f>
        <v/>
      </c>
      <c r="AI430" t="str">
        <f>IF(ISNUMBER(SEARCH(AI$1,$D430)),"T","")</f>
        <v/>
      </c>
      <c r="AJ430" t="str">
        <f>IF(ISNUMBER(SEARCH(AJ$1,$D430)),"T","")</f>
        <v/>
      </c>
      <c r="AK430" t="str">
        <f>IF(ISNUMBER(SEARCH(AK$1,$D430)),"T","")</f>
        <v/>
      </c>
      <c r="AL430" t="str">
        <f>IF(ISNUMBER(SEARCH(AL$1,$D430)),"T","")</f>
        <v/>
      </c>
      <c r="AM430" t="str">
        <f>IF(ISNUMBER(SEARCH(AM$1,$D430)),"T","")</f>
        <v>T</v>
      </c>
      <c r="AN430" t="str">
        <f>IF(ISNUMBER(SEARCH(AN$1,$D430)),"T","")</f>
        <v/>
      </c>
      <c r="AO430" t="str">
        <f>IF(ISNUMBER(SEARCH(AO$1,$D430)),"T","")</f>
        <v/>
      </c>
      <c r="AP430" t="str">
        <f>IF(ISNUMBER(SEARCH(AP$1,$D430)),"T","")</f>
        <v/>
      </c>
      <c r="AQ430" t="str">
        <f>IF(ISNUMBER(SEARCH(AQ$1,$D430)),"T","")</f>
        <v>T</v>
      </c>
      <c r="AR430" t="str">
        <f>IF(ISNUMBER(SEARCH(AR$1,$D430)),"T","")</f>
        <v/>
      </c>
      <c r="AS430" t="str">
        <f>IF(ISNUMBER(SEARCH(AS$1,$D430)),"T","")</f>
        <v/>
      </c>
      <c r="AT430" t="str">
        <f>IF(ISNUMBER(SEARCH(AT$1,$D430)),"T","")</f>
        <v/>
      </c>
      <c r="AU430" t="str">
        <f>IF(ISNUMBER(SEARCH(AU$1,$D430)),"T","")</f>
        <v/>
      </c>
      <c r="AV430" t="str">
        <f>IF(ISNUMBER(SEARCH(AV$1,$D430)),"T","")</f>
        <v/>
      </c>
    </row>
    <row r="431" spans="1:48">
      <c r="A431">
        <v>920</v>
      </c>
      <c r="B431" t="s">
        <v>1090</v>
      </c>
      <c r="C431" t="s">
        <v>1091</v>
      </c>
      <c r="D431" t="s">
        <v>1092</v>
      </c>
      <c r="E431">
        <v>9</v>
      </c>
      <c r="F431">
        <v>71</v>
      </c>
      <c r="G431">
        <v>102</v>
      </c>
      <c r="H431">
        <v>78</v>
      </c>
      <c r="I431">
        <v>52</v>
      </c>
      <c r="J431">
        <v>55</v>
      </c>
      <c r="K431">
        <v>92</v>
      </c>
      <c r="L431">
        <f t="shared" si="84"/>
        <v>102</v>
      </c>
      <c r="M431">
        <f t="shared" si="85"/>
        <v>55</v>
      </c>
      <c r="N431" s="3">
        <f t="shared" si="86"/>
        <v>146.5</v>
      </c>
      <c r="O431" s="3">
        <f t="shared" si="87"/>
        <v>122.5</v>
      </c>
      <c r="P431" s="3">
        <f t="shared" si="88"/>
        <v>75.5</v>
      </c>
      <c r="Q431" s="3">
        <f t="shared" si="89"/>
        <v>11060.75</v>
      </c>
      <c r="R431" s="3">
        <f t="shared" si="90"/>
        <v>14430.25</v>
      </c>
      <c r="S431" s="3">
        <f t="shared" si="91"/>
        <v>11060.75</v>
      </c>
      <c r="T431" s="3">
        <v>315.202721739017</v>
      </c>
      <c r="U431" s="3">
        <f t="shared" si="92"/>
        <v>315.202721739017</v>
      </c>
      <c r="V431" s="4">
        <f t="shared" si="93"/>
        <v>38612.3334130296</v>
      </c>
      <c r="W431" s="6">
        <f>Q431/(constants!$B$1*constants!$B$2*(110/250)*AVERAGE(0.8,1)*1.5)</f>
        <v>1.69463631970216</v>
      </c>
      <c r="X431" s="7">
        <v>0.644529532923141</v>
      </c>
      <c r="Y431" s="3">
        <f t="shared" si="94"/>
        <v>286.547816946599</v>
      </c>
      <c r="Z431" s="5">
        <v>1.1</v>
      </c>
      <c r="AA431" s="5">
        <v>1</v>
      </c>
      <c r="AB431" s="3">
        <f t="shared" si="95"/>
        <v>315.202598641259</v>
      </c>
      <c r="AC431" t="str">
        <f t="shared" si="96"/>
        <v>https://wiki.52poke.com/wiki/烈腿蝗</v>
      </c>
      <c r="AD431" s="2">
        <f t="shared" si="97"/>
        <v>1.51530580751961e-8</v>
      </c>
      <c r="AE431" t="str">
        <f>IF(ISNUMBER(SEARCH(AE$1,$D431)),"T","")</f>
        <v/>
      </c>
      <c r="AF431" t="str">
        <f>IF(ISNUMBER(SEARCH(AF$1,$D431)),"T","")</f>
        <v/>
      </c>
      <c r="AG431" t="str">
        <f>IF(ISNUMBER(SEARCH(AG$1,$D431)),"T","")</f>
        <v/>
      </c>
      <c r="AH431" t="str">
        <f>IF(ISNUMBER(SEARCH(AH$1,$D431)),"T","")</f>
        <v/>
      </c>
      <c r="AI431" t="str">
        <f>IF(ISNUMBER(SEARCH(AI$1,$D431)),"T","")</f>
        <v/>
      </c>
      <c r="AJ431" t="str">
        <f>IF(ISNUMBER(SEARCH(AJ$1,$D431)),"T","")</f>
        <v/>
      </c>
      <c r="AK431" t="str">
        <f>IF(ISNUMBER(SEARCH(AK$1,$D431)),"T","")</f>
        <v/>
      </c>
      <c r="AL431" t="str">
        <f>IF(ISNUMBER(SEARCH(AL$1,$D431)),"T","")</f>
        <v/>
      </c>
      <c r="AM431" t="str">
        <f>IF(ISNUMBER(SEARCH(AM$1,$D431)),"T","")</f>
        <v/>
      </c>
      <c r="AN431" t="str">
        <f>IF(ISNUMBER(SEARCH(AN$1,$D431)),"T","")</f>
        <v/>
      </c>
      <c r="AO431" t="str">
        <f>IF(ISNUMBER(SEARCH(AO$1,$D431)),"T","")</f>
        <v/>
      </c>
      <c r="AP431" t="str">
        <f>IF(ISNUMBER(SEARCH(AP$1,$D431)),"T","")</f>
        <v>T</v>
      </c>
      <c r="AQ431" t="str">
        <f>IF(ISNUMBER(SEARCH(AQ$1,$D431)),"T","")</f>
        <v/>
      </c>
      <c r="AR431" t="str">
        <f>IF(ISNUMBER(SEARCH(AR$1,$D431)),"T","")</f>
        <v/>
      </c>
      <c r="AS431" t="str">
        <f>IF(ISNUMBER(SEARCH(AS$1,$D431)),"T","")</f>
        <v/>
      </c>
      <c r="AT431" t="str">
        <f>IF(ISNUMBER(SEARCH(AT$1,$D431)),"T","")</f>
        <v>T</v>
      </c>
      <c r="AU431" t="str">
        <f>IF(ISNUMBER(SEARCH(AU$1,$D431)),"T","")</f>
        <v/>
      </c>
      <c r="AV431" t="str">
        <f>IF(ISNUMBER(SEARCH(AV$1,$D431)),"T","")</f>
        <v/>
      </c>
    </row>
    <row r="432" spans="1:48">
      <c r="A432">
        <v>319</v>
      </c>
      <c r="B432" t="s">
        <v>1093</v>
      </c>
      <c r="C432" t="s">
        <v>1094</v>
      </c>
      <c r="D432" t="s">
        <v>682</v>
      </c>
      <c r="E432">
        <v>3</v>
      </c>
      <c r="F432">
        <v>70</v>
      </c>
      <c r="G432">
        <v>120</v>
      </c>
      <c r="H432">
        <v>40</v>
      </c>
      <c r="I432">
        <v>95</v>
      </c>
      <c r="J432">
        <v>40</v>
      </c>
      <c r="K432">
        <v>95</v>
      </c>
      <c r="L432">
        <f t="shared" si="84"/>
        <v>120</v>
      </c>
      <c r="M432">
        <f t="shared" si="85"/>
        <v>40</v>
      </c>
      <c r="N432" s="3">
        <f t="shared" si="86"/>
        <v>145.5</v>
      </c>
      <c r="O432" s="3">
        <f t="shared" si="87"/>
        <v>140.5</v>
      </c>
      <c r="P432" s="3">
        <f t="shared" si="88"/>
        <v>60.5</v>
      </c>
      <c r="Q432" s="3">
        <f t="shared" si="89"/>
        <v>8802.75</v>
      </c>
      <c r="R432" s="3">
        <f t="shared" si="90"/>
        <v>8802.75</v>
      </c>
      <c r="S432" s="3">
        <f t="shared" si="91"/>
        <v>8802.75</v>
      </c>
      <c r="T432" s="3">
        <v>314.089996960397</v>
      </c>
      <c r="U432" s="3">
        <f t="shared" si="92"/>
        <v>314.089996960397</v>
      </c>
      <c r="V432" s="4">
        <f t="shared" si="93"/>
        <v>44129.6445729358</v>
      </c>
      <c r="W432" s="6">
        <f>Q432/(constants!$B$1*constants!$B$2*(110/250)*AVERAGE(0.8,1)*1.5)</f>
        <v>1.34868429927972</v>
      </c>
      <c r="X432" s="7">
        <v>0.683602239686173</v>
      </c>
      <c r="Y432" s="3">
        <f t="shared" si="94"/>
        <v>285.536258724708</v>
      </c>
      <c r="Z432" s="5">
        <v>1.1</v>
      </c>
      <c r="AA432" s="5">
        <v>1</v>
      </c>
      <c r="AB432" s="3">
        <f t="shared" si="95"/>
        <v>314.089884597179</v>
      </c>
      <c r="AC432" t="str">
        <f t="shared" si="96"/>
        <v>https://wiki.52poke.com/wiki/巨牙鲨</v>
      </c>
      <c r="AD432" s="2">
        <f t="shared" si="97"/>
        <v>1.2625492828229e-8</v>
      </c>
      <c r="AE432" t="str">
        <f>IF(ISNUMBER(SEARCH(AE$1,$D432)),"T","")</f>
        <v/>
      </c>
      <c r="AF432" t="str">
        <f>IF(ISNUMBER(SEARCH(AF$1,$D432)),"T","")</f>
        <v/>
      </c>
      <c r="AG432" t="str">
        <f>IF(ISNUMBER(SEARCH(AG$1,$D432)),"T","")</f>
        <v>T</v>
      </c>
      <c r="AH432" t="str">
        <f>IF(ISNUMBER(SEARCH(AH$1,$D432)),"T","")</f>
        <v/>
      </c>
      <c r="AI432" t="str">
        <f>IF(ISNUMBER(SEARCH(AI$1,$D432)),"T","")</f>
        <v/>
      </c>
      <c r="AJ432" t="str">
        <f>IF(ISNUMBER(SEARCH(AJ$1,$D432)),"T","")</f>
        <v/>
      </c>
      <c r="AK432" t="str">
        <f>IF(ISNUMBER(SEARCH(AK$1,$D432)),"T","")</f>
        <v/>
      </c>
      <c r="AL432" t="str">
        <f>IF(ISNUMBER(SEARCH(AL$1,$D432)),"T","")</f>
        <v/>
      </c>
      <c r="AM432" t="str">
        <f>IF(ISNUMBER(SEARCH(AM$1,$D432)),"T","")</f>
        <v/>
      </c>
      <c r="AN432" t="str">
        <f>IF(ISNUMBER(SEARCH(AN$1,$D432)),"T","")</f>
        <v/>
      </c>
      <c r="AO432" t="str">
        <f>IF(ISNUMBER(SEARCH(AO$1,$D432)),"T","")</f>
        <v/>
      </c>
      <c r="AP432" t="str">
        <f>IF(ISNUMBER(SEARCH(AP$1,$D432)),"T","")</f>
        <v/>
      </c>
      <c r="AQ432" t="str">
        <f>IF(ISNUMBER(SEARCH(AQ$1,$D432)),"T","")</f>
        <v/>
      </c>
      <c r="AR432" t="str">
        <f>IF(ISNUMBER(SEARCH(AR$1,$D432)),"T","")</f>
        <v/>
      </c>
      <c r="AS432" t="str">
        <f>IF(ISNUMBER(SEARCH(AS$1,$D432)),"T","")</f>
        <v/>
      </c>
      <c r="AT432" t="str">
        <f>IF(ISNUMBER(SEARCH(AT$1,$D432)),"T","")</f>
        <v>T</v>
      </c>
      <c r="AU432" t="str">
        <f>IF(ISNUMBER(SEARCH(AU$1,$D432)),"T","")</f>
        <v/>
      </c>
      <c r="AV432" t="str">
        <f>IF(ISNUMBER(SEARCH(AV$1,$D432)),"T","")</f>
        <v/>
      </c>
    </row>
    <row r="433" spans="1:48">
      <c r="A433">
        <v>1011</v>
      </c>
      <c r="B433" t="s">
        <v>1095</v>
      </c>
      <c r="C433" t="s">
        <v>1096</v>
      </c>
      <c r="D433" t="s">
        <v>435</v>
      </c>
      <c r="E433">
        <v>9</v>
      </c>
      <c r="F433">
        <v>80</v>
      </c>
      <c r="G433">
        <v>80</v>
      </c>
      <c r="H433">
        <v>110</v>
      </c>
      <c r="I433">
        <v>95</v>
      </c>
      <c r="J433">
        <v>80</v>
      </c>
      <c r="K433">
        <v>40</v>
      </c>
      <c r="L433">
        <f t="shared" si="84"/>
        <v>95</v>
      </c>
      <c r="M433">
        <f t="shared" si="85"/>
        <v>80</v>
      </c>
      <c r="N433" s="3">
        <f t="shared" si="86"/>
        <v>155.5</v>
      </c>
      <c r="O433" s="3">
        <f t="shared" si="87"/>
        <v>115.5</v>
      </c>
      <c r="P433" s="3">
        <f t="shared" si="88"/>
        <v>100.5</v>
      </c>
      <c r="Q433" s="3">
        <f t="shared" si="89"/>
        <v>15627.75</v>
      </c>
      <c r="R433" s="3">
        <f t="shared" si="90"/>
        <v>20292.75</v>
      </c>
      <c r="S433" s="3">
        <f t="shared" si="91"/>
        <v>15627.75</v>
      </c>
      <c r="T433" s="3">
        <v>313.866457755366</v>
      </c>
      <c r="U433" s="3">
        <f t="shared" si="92"/>
        <v>313.866457755366</v>
      </c>
      <c r="V433" s="4">
        <f t="shared" si="93"/>
        <v>36251.5758707448</v>
      </c>
      <c r="W433" s="6">
        <f>Q433/(constants!$B$1*constants!$B$2*(110/250)*AVERAGE(0.8,1)*1.5)</f>
        <v>2.39435415728819</v>
      </c>
      <c r="X433" s="7">
        <v>0.0760613780831842</v>
      </c>
      <c r="Y433" s="3">
        <f t="shared" si="94"/>
        <v>285.332994335394</v>
      </c>
      <c r="Z433" s="5">
        <v>1.1</v>
      </c>
      <c r="AA433" s="5">
        <v>1</v>
      </c>
      <c r="AB433" s="3">
        <f t="shared" si="95"/>
        <v>313.866293768933</v>
      </c>
      <c r="AC433" t="str">
        <f t="shared" si="96"/>
        <v>https://wiki.52poke.com/wiki/裹蜜虫</v>
      </c>
      <c r="AD433" s="2">
        <f t="shared" si="97"/>
        <v>2.68915500757691e-8</v>
      </c>
      <c r="AE433" t="str">
        <f>IF(ISNUMBER(SEARCH(AE$1,$D433)),"T","")</f>
        <v/>
      </c>
      <c r="AF433" t="str">
        <f>IF(ISNUMBER(SEARCH(AF$1,$D433)),"T","")</f>
        <v/>
      </c>
      <c r="AG433" t="str">
        <f>IF(ISNUMBER(SEARCH(AG$1,$D433)),"T","")</f>
        <v/>
      </c>
      <c r="AH433" t="str">
        <f>IF(ISNUMBER(SEARCH(AH$1,$D433)),"T","")</f>
        <v>T</v>
      </c>
      <c r="AI433" t="str">
        <f>IF(ISNUMBER(SEARCH(AI$1,$D433)),"T","")</f>
        <v/>
      </c>
      <c r="AJ433" t="str">
        <f>IF(ISNUMBER(SEARCH(AJ$1,$D433)),"T","")</f>
        <v/>
      </c>
      <c r="AK433" t="str">
        <f>IF(ISNUMBER(SEARCH(AK$1,$D433)),"T","")</f>
        <v/>
      </c>
      <c r="AL433" t="str">
        <f>IF(ISNUMBER(SEARCH(AL$1,$D433)),"T","")</f>
        <v/>
      </c>
      <c r="AM433" t="str">
        <f>IF(ISNUMBER(SEARCH(AM$1,$D433)),"T","")</f>
        <v/>
      </c>
      <c r="AN433" t="str">
        <f>IF(ISNUMBER(SEARCH(AN$1,$D433)),"T","")</f>
        <v/>
      </c>
      <c r="AO433" t="str">
        <f>IF(ISNUMBER(SEARCH(AO$1,$D433)),"T","")</f>
        <v/>
      </c>
      <c r="AP433" t="str">
        <f>IF(ISNUMBER(SEARCH(AP$1,$D433)),"T","")</f>
        <v/>
      </c>
      <c r="AQ433" t="str">
        <f>IF(ISNUMBER(SEARCH(AQ$1,$D433)),"T","")</f>
        <v/>
      </c>
      <c r="AR433" t="str">
        <f>IF(ISNUMBER(SEARCH(AR$1,$D433)),"T","")</f>
        <v/>
      </c>
      <c r="AS433" t="str">
        <f>IF(ISNUMBER(SEARCH(AS$1,$D433)),"T","")</f>
        <v>T</v>
      </c>
      <c r="AT433" t="str">
        <f>IF(ISNUMBER(SEARCH(AT$1,$D433)),"T","")</f>
        <v/>
      </c>
      <c r="AU433" t="str">
        <f>IF(ISNUMBER(SEARCH(AU$1,$D433)),"T","")</f>
        <v/>
      </c>
      <c r="AV433" t="str">
        <f>IF(ISNUMBER(SEARCH(AV$1,$D433)),"T","")</f>
        <v/>
      </c>
    </row>
    <row r="434" spans="1:48">
      <c r="A434">
        <v>442</v>
      </c>
      <c r="B434" t="s">
        <v>1097</v>
      </c>
      <c r="C434" t="s">
        <v>1098</v>
      </c>
      <c r="D434" t="s">
        <v>1099</v>
      </c>
      <c r="E434">
        <v>4</v>
      </c>
      <c r="F434">
        <v>50</v>
      </c>
      <c r="G434">
        <v>92</v>
      </c>
      <c r="H434">
        <v>108</v>
      </c>
      <c r="I434">
        <v>92</v>
      </c>
      <c r="J434">
        <v>108</v>
      </c>
      <c r="K434">
        <v>35</v>
      </c>
      <c r="L434">
        <f t="shared" si="84"/>
        <v>92</v>
      </c>
      <c r="M434">
        <f t="shared" si="85"/>
        <v>108</v>
      </c>
      <c r="N434" s="3">
        <f t="shared" si="86"/>
        <v>125.5</v>
      </c>
      <c r="O434" s="3">
        <f t="shared" si="87"/>
        <v>112.5</v>
      </c>
      <c r="P434" s="3">
        <f t="shared" si="88"/>
        <v>128.5</v>
      </c>
      <c r="Q434" s="3">
        <f t="shared" si="89"/>
        <v>16126.75</v>
      </c>
      <c r="R434" s="3">
        <f t="shared" si="90"/>
        <v>16126.75</v>
      </c>
      <c r="S434" s="3">
        <f t="shared" si="91"/>
        <v>16126.75</v>
      </c>
      <c r="T434" s="3">
        <v>313.671899865017</v>
      </c>
      <c r="U434" s="3">
        <f t="shared" si="92"/>
        <v>313.671899865017</v>
      </c>
      <c r="V434" s="4">
        <f t="shared" si="93"/>
        <v>35288.0887348144</v>
      </c>
      <c r="W434" s="6">
        <f>Q434/(constants!$B$1*constants!$B$2*(110/250)*AVERAGE(0.8,1)*1.5)</f>
        <v>2.47080679599094</v>
      </c>
      <c r="X434" s="7">
        <v>0.063914295223829</v>
      </c>
      <c r="Y434" s="3">
        <f t="shared" si="94"/>
        <v>285.156122761661</v>
      </c>
      <c r="Z434" s="5">
        <v>1.1</v>
      </c>
      <c r="AA434" s="5">
        <v>1</v>
      </c>
      <c r="AB434" s="3">
        <f t="shared" si="95"/>
        <v>313.671735037827</v>
      </c>
      <c r="AC434" t="str">
        <f t="shared" si="96"/>
        <v>https://wiki.52poke.com/wiki/花岩怪</v>
      </c>
      <c r="AD434" s="2">
        <f t="shared" si="97"/>
        <v>2.71680024947443e-8</v>
      </c>
      <c r="AE434" t="str">
        <f>IF(ISNUMBER(SEARCH(AE$1,$D434)),"T","")</f>
        <v/>
      </c>
      <c r="AF434" t="str">
        <f>IF(ISNUMBER(SEARCH(AF$1,$D434)),"T","")</f>
        <v/>
      </c>
      <c r="AG434" t="str">
        <f>IF(ISNUMBER(SEARCH(AG$1,$D434)),"T","")</f>
        <v/>
      </c>
      <c r="AH434" t="str">
        <f>IF(ISNUMBER(SEARCH(AH$1,$D434)),"T","")</f>
        <v/>
      </c>
      <c r="AI434" t="str">
        <f>IF(ISNUMBER(SEARCH(AI$1,$D434)),"T","")</f>
        <v/>
      </c>
      <c r="AJ434" t="str">
        <f>IF(ISNUMBER(SEARCH(AJ$1,$D434)),"T","")</f>
        <v/>
      </c>
      <c r="AK434" t="str">
        <f>IF(ISNUMBER(SEARCH(AK$1,$D434)),"T","")</f>
        <v/>
      </c>
      <c r="AL434" t="str">
        <f>IF(ISNUMBER(SEARCH(AL$1,$D434)),"T","")</f>
        <v/>
      </c>
      <c r="AM434" t="str">
        <f>IF(ISNUMBER(SEARCH(AM$1,$D434)),"T","")</f>
        <v/>
      </c>
      <c r="AN434" t="str">
        <f>IF(ISNUMBER(SEARCH(AN$1,$D434)),"T","")</f>
        <v/>
      </c>
      <c r="AO434" t="str">
        <f>IF(ISNUMBER(SEARCH(AO$1,$D434)),"T","")</f>
        <v/>
      </c>
      <c r="AP434" t="str">
        <f>IF(ISNUMBER(SEARCH(AP$1,$D434)),"T","")</f>
        <v/>
      </c>
      <c r="AQ434" t="str">
        <f>IF(ISNUMBER(SEARCH(AQ$1,$D434)),"T","")</f>
        <v/>
      </c>
      <c r="AR434" t="str">
        <f>IF(ISNUMBER(SEARCH(AR$1,$D434)),"T","")</f>
        <v>T</v>
      </c>
      <c r="AS434" t="str">
        <f>IF(ISNUMBER(SEARCH(AS$1,$D434)),"T","")</f>
        <v/>
      </c>
      <c r="AT434" t="str">
        <f>IF(ISNUMBER(SEARCH(AT$1,$D434)),"T","")</f>
        <v>T</v>
      </c>
      <c r="AU434" t="str">
        <f>IF(ISNUMBER(SEARCH(AU$1,$D434)),"T","")</f>
        <v/>
      </c>
      <c r="AV434" t="str">
        <f>IF(ISNUMBER(SEARCH(AV$1,$D434)),"T","")</f>
        <v/>
      </c>
    </row>
    <row r="435" spans="1:48">
      <c r="A435">
        <v>685</v>
      </c>
      <c r="B435" t="s">
        <v>1100</v>
      </c>
      <c r="C435" t="s">
        <v>1101</v>
      </c>
      <c r="D435" t="s">
        <v>67</v>
      </c>
      <c r="E435">
        <v>6</v>
      </c>
      <c r="F435">
        <v>82</v>
      </c>
      <c r="G435">
        <v>80</v>
      </c>
      <c r="H435">
        <v>86</v>
      </c>
      <c r="I435">
        <v>85</v>
      </c>
      <c r="J435">
        <v>75</v>
      </c>
      <c r="K435">
        <v>72</v>
      </c>
      <c r="L435">
        <f t="shared" si="84"/>
        <v>85</v>
      </c>
      <c r="M435">
        <f t="shared" si="85"/>
        <v>75</v>
      </c>
      <c r="N435" s="3">
        <f t="shared" si="86"/>
        <v>157.5</v>
      </c>
      <c r="O435" s="3">
        <f t="shared" si="87"/>
        <v>105.5</v>
      </c>
      <c r="P435" s="3">
        <f t="shared" si="88"/>
        <v>95.5</v>
      </c>
      <c r="Q435" s="3">
        <f t="shared" si="89"/>
        <v>15041.25</v>
      </c>
      <c r="R435" s="3">
        <f t="shared" si="90"/>
        <v>16773.75</v>
      </c>
      <c r="S435" s="3">
        <f t="shared" si="91"/>
        <v>15041.25</v>
      </c>
      <c r="T435" s="3">
        <v>313.481876284858</v>
      </c>
      <c r="U435" s="3">
        <f t="shared" si="92"/>
        <v>313.481876284858</v>
      </c>
      <c r="V435" s="4">
        <f t="shared" si="93"/>
        <v>33072.3379480525</v>
      </c>
      <c r="W435" s="6">
        <f>Q435/(constants!$B$1*constants!$B$2*(110/250)*AVERAGE(0.8,1)*1.5)</f>
        <v>2.30449549476483</v>
      </c>
      <c r="X435" s="7">
        <v>0.396768892291231</v>
      </c>
      <c r="Y435" s="3">
        <f t="shared" si="94"/>
        <v>284.983392834414</v>
      </c>
      <c r="Z435" s="5">
        <v>1.1</v>
      </c>
      <c r="AA435" s="5">
        <v>1</v>
      </c>
      <c r="AB435" s="3">
        <f t="shared" si="95"/>
        <v>313.481732117856</v>
      </c>
      <c r="AC435" t="str">
        <f t="shared" si="96"/>
        <v>https://wiki.52poke.com/wiki/胖甜妮</v>
      </c>
      <c r="AD435" s="2">
        <f t="shared" si="97"/>
        <v>2.07841245861387e-8</v>
      </c>
      <c r="AE435" t="str">
        <f>IF(ISNUMBER(SEARCH(AE$1,$D435)),"T","")</f>
        <v/>
      </c>
      <c r="AF435" t="str">
        <f>IF(ISNUMBER(SEARCH(AF$1,$D435)),"T","")</f>
        <v/>
      </c>
      <c r="AG435" t="str">
        <f>IF(ISNUMBER(SEARCH(AG$1,$D435)),"T","")</f>
        <v/>
      </c>
      <c r="AH435" t="str">
        <f>IF(ISNUMBER(SEARCH(AH$1,$D435)),"T","")</f>
        <v/>
      </c>
      <c r="AI435" t="str">
        <f>IF(ISNUMBER(SEARCH(AI$1,$D435)),"T","")</f>
        <v/>
      </c>
      <c r="AJ435" t="str">
        <f>IF(ISNUMBER(SEARCH(AJ$1,$D435)),"T","")</f>
        <v/>
      </c>
      <c r="AK435" t="str">
        <f>IF(ISNUMBER(SEARCH(AK$1,$D435)),"T","")</f>
        <v/>
      </c>
      <c r="AL435" t="str">
        <f>IF(ISNUMBER(SEARCH(AL$1,$D435)),"T","")</f>
        <v/>
      </c>
      <c r="AM435" t="str">
        <f>IF(ISNUMBER(SEARCH(AM$1,$D435)),"T","")</f>
        <v/>
      </c>
      <c r="AN435" t="str">
        <f>IF(ISNUMBER(SEARCH(AN$1,$D435)),"T","")</f>
        <v/>
      </c>
      <c r="AO435" t="str">
        <f>IF(ISNUMBER(SEARCH(AO$1,$D435)),"T","")</f>
        <v/>
      </c>
      <c r="AP435" t="str">
        <f>IF(ISNUMBER(SEARCH(AP$1,$D435)),"T","")</f>
        <v/>
      </c>
      <c r="AQ435" t="str">
        <f>IF(ISNUMBER(SEARCH(AQ$1,$D435)),"T","")</f>
        <v/>
      </c>
      <c r="AR435" t="str">
        <f>IF(ISNUMBER(SEARCH(AR$1,$D435)),"T","")</f>
        <v/>
      </c>
      <c r="AS435" t="str">
        <f>IF(ISNUMBER(SEARCH(AS$1,$D435)),"T","")</f>
        <v/>
      </c>
      <c r="AT435" t="str">
        <f>IF(ISNUMBER(SEARCH(AT$1,$D435)),"T","")</f>
        <v/>
      </c>
      <c r="AU435" t="str">
        <f>IF(ISNUMBER(SEARCH(AU$1,$D435)),"T","")</f>
        <v/>
      </c>
      <c r="AV435" t="str">
        <f>IF(ISNUMBER(SEARCH(AV$1,$D435)),"T","")</f>
        <v>T</v>
      </c>
    </row>
    <row r="436" spans="1:48">
      <c r="A436">
        <v>354</v>
      </c>
      <c r="B436" t="s">
        <v>1102</v>
      </c>
      <c r="C436" t="s">
        <v>1103</v>
      </c>
      <c r="D436" t="s">
        <v>180</v>
      </c>
      <c r="E436">
        <v>3</v>
      </c>
      <c r="F436">
        <v>64</v>
      </c>
      <c r="G436">
        <v>115</v>
      </c>
      <c r="H436">
        <v>65</v>
      </c>
      <c r="I436">
        <v>83</v>
      </c>
      <c r="J436">
        <v>63</v>
      </c>
      <c r="K436">
        <v>65</v>
      </c>
      <c r="L436">
        <f t="shared" si="84"/>
        <v>115</v>
      </c>
      <c r="M436">
        <f t="shared" si="85"/>
        <v>63</v>
      </c>
      <c r="N436" s="3">
        <f t="shared" si="86"/>
        <v>139.5</v>
      </c>
      <c r="O436" s="3">
        <f t="shared" si="87"/>
        <v>135.5</v>
      </c>
      <c r="P436" s="3">
        <f t="shared" si="88"/>
        <v>83.5</v>
      </c>
      <c r="Q436" s="3">
        <f t="shared" si="89"/>
        <v>11648.25</v>
      </c>
      <c r="R436" s="3">
        <f t="shared" si="90"/>
        <v>11927.25</v>
      </c>
      <c r="S436" s="3">
        <f t="shared" si="91"/>
        <v>11648.25</v>
      </c>
      <c r="T436" s="3">
        <v>312.884264198657</v>
      </c>
      <c r="U436" s="3">
        <f t="shared" si="92"/>
        <v>312.884264198657</v>
      </c>
      <c r="V436" s="4">
        <f t="shared" si="93"/>
        <v>42395.817798918</v>
      </c>
      <c r="W436" s="6">
        <f>Q436/(constants!$B$1*constants!$B$2*(110/250)*AVERAGE(0.8,1)*1.5)</f>
        <v>1.78464819392633</v>
      </c>
      <c r="X436" s="7">
        <v>0.314540808456491</v>
      </c>
      <c r="Y436" s="3">
        <f t="shared" si="94"/>
        <v>284.440109822872</v>
      </c>
      <c r="Z436" s="5">
        <v>1.1</v>
      </c>
      <c r="AA436" s="5">
        <v>1</v>
      </c>
      <c r="AB436" s="3">
        <f t="shared" si="95"/>
        <v>312.884120805159</v>
      </c>
      <c r="AC436" t="str">
        <f t="shared" si="96"/>
        <v>https://wiki.52poke.com/wiki/诅咒娃娃</v>
      </c>
      <c r="AD436" s="2">
        <f t="shared" si="97"/>
        <v>2.05616951647414e-8</v>
      </c>
      <c r="AE436" t="str">
        <f>IF(ISNUMBER(SEARCH(AE$1,$D436)),"T","")</f>
        <v/>
      </c>
      <c r="AF436" t="str">
        <f>IF(ISNUMBER(SEARCH(AF$1,$D436)),"T","")</f>
        <v/>
      </c>
      <c r="AG436" t="str">
        <f>IF(ISNUMBER(SEARCH(AG$1,$D436)),"T","")</f>
        <v/>
      </c>
      <c r="AH436" t="str">
        <f>IF(ISNUMBER(SEARCH(AH$1,$D436)),"T","")</f>
        <v/>
      </c>
      <c r="AI436" t="str">
        <f>IF(ISNUMBER(SEARCH(AI$1,$D436)),"T","")</f>
        <v/>
      </c>
      <c r="AJ436" t="str">
        <f>IF(ISNUMBER(SEARCH(AJ$1,$D436)),"T","")</f>
        <v/>
      </c>
      <c r="AK436" t="str">
        <f>IF(ISNUMBER(SEARCH(AK$1,$D436)),"T","")</f>
        <v/>
      </c>
      <c r="AL436" t="str">
        <f>IF(ISNUMBER(SEARCH(AL$1,$D436)),"T","")</f>
        <v/>
      </c>
      <c r="AM436" t="str">
        <f>IF(ISNUMBER(SEARCH(AM$1,$D436)),"T","")</f>
        <v/>
      </c>
      <c r="AN436" t="str">
        <f>IF(ISNUMBER(SEARCH(AN$1,$D436)),"T","")</f>
        <v/>
      </c>
      <c r="AO436" t="str">
        <f>IF(ISNUMBER(SEARCH(AO$1,$D436)),"T","")</f>
        <v/>
      </c>
      <c r="AP436" t="str">
        <f>IF(ISNUMBER(SEARCH(AP$1,$D436)),"T","")</f>
        <v/>
      </c>
      <c r="AQ436" t="str">
        <f>IF(ISNUMBER(SEARCH(AQ$1,$D436)),"T","")</f>
        <v/>
      </c>
      <c r="AR436" t="str">
        <f>IF(ISNUMBER(SEARCH(AR$1,$D436)),"T","")</f>
        <v>T</v>
      </c>
      <c r="AS436" t="str">
        <f>IF(ISNUMBER(SEARCH(AS$1,$D436)),"T","")</f>
        <v/>
      </c>
      <c r="AT436" t="str">
        <f>IF(ISNUMBER(SEARCH(AT$1,$D436)),"T","")</f>
        <v/>
      </c>
      <c r="AU436" t="str">
        <f>IF(ISNUMBER(SEARCH(AU$1,$D436)),"T","")</f>
        <v/>
      </c>
      <c r="AV436" t="str">
        <f>IF(ISNUMBER(SEARCH(AV$1,$D436)),"T","")</f>
        <v/>
      </c>
    </row>
    <row r="437" spans="1:48">
      <c r="A437">
        <v>581</v>
      </c>
      <c r="B437" t="s">
        <v>1104</v>
      </c>
      <c r="C437" t="s">
        <v>1105</v>
      </c>
      <c r="D437" t="s">
        <v>183</v>
      </c>
      <c r="E437">
        <v>5</v>
      </c>
      <c r="F437">
        <v>75</v>
      </c>
      <c r="G437">
        <v>87</v>
      </c>
      <c r="H437">
        <v>63</v>
      </c>
      <c r="I437">
        <v>87</v>
      </c>
      <c r="J437">
        <v>63</v>
      </c>
      <c r="K437">
        <v>98</v>
      </c>
      <c r="L437">
        <f t="shared" si="84"/>
        <v>87</v>
      </c>
      <c r="M437">
        <f t="shared" si="85"/>
        <v>63</v>
      </c>
      <c r="N437" s="3">
        <f t="shared" si="86"/>
        <v>150.5</v>
      </c>
      <c r="O437" s="3">
        <f t="shared" si="87"/>
        <v>107.5</v>
      </c>
      <c r="P437" s="3">
        <f t="shared" si="88"/>
        <v>83.5</v>
      </c>
      <c r="Q437" s="3">
        <f t="shared" si="89"/>
        <v>12566.75</v>
      </c>
      <c r="R437" s="3">
        <f t="shared" si="90"/>
        <v>12566.75</v>
      </c>
      <c r="S437" s="3">
        <f t="shared" si="91"/>
        <v>12566.75</v>
      </c>
      <c r="T437" s="3">
        <v>312.684802767348</v>
      </c>
      <c r="U437" s="3">
        <f t="shared" si="92"/>
        <v>312.684802767348</v>
      </c>
      <c r="V437" s="4">
        <f t="shared" si="93"/>
        <v>33613.6162974899</v>
      </c>
      <c r="W437" s="6">
        <f>Q437/(constants!$B$1*constants!$B$2*(110/250)*AVERAGE(0.8,1)*1.5)</f>
        <v>1.92537314111765</v>
      </c>
      <c r="X437" s="7">
        <v>0.71889476615059</v>
      </c>
      <c r="Y437" s="3">
        <f t="shared" si="94"/>
        <v>284.258800031336</v>
      </c>
      <c r="Z437" s="5">
        <v>1.1</v>
      </c>
      <c r="AA437" s="5">
        <v>1</v>
      </c>
      <c r="AB437" s="3">
        <f t="shared" si="95"/>
        <v>312.68468003447</v>
      </c>
      <c r="AC437" t="str">
        <f t="shared" si="96"/>
        <v>https://wiki.52poke.com/wiki/舞天鹅</v>
      </c>
      <c r="AD437" s="2">
        <f t="shared" si="97"/>
        <v>1.50633594183104e-8</v>
      </c>
      <c r="AE437" t="str">
        <f>IF(ISNUMBER(SEARCH(AE$1,$D437)),"T","")</f>
        <v/>
      </c>
      <c r="AF437" t="str">
        <f>IF(ISNUMBER(SEARCH(AF$1,$D437)),"T","")</f>
        <v/>
      </c>
      <c r="AG437" t="str">
        <f>IF(ISNUMBER(SEARCH(AG$1,$D437)),"T","")</f>
        <v>T</v>
      </c>
      <c r="AH437" t="str">
        <f>IF(ISNUMBER(SEARCH(AH$1,$D437)),"T","")</f>
        <v/>
      </c>
      <c r="AI437" t="str">
        <f>IF(ISNUMBER(SEARCH(AI$1,$D437)),"T","")</f>
        <v/>
      </c>
      <c r="AJ437" t="str">
        <f>IF(ISNUMBER(SEARCH(AJ$1,$D437)),"T","")</f>
        <v/>
      </c>
      <c r="AK437" t="str">
        <f>IF(ISNUMBER(SEARCH(AK$1,$D437)),"T","")</f>
        <v/>
      </c>
      <c r="AL437" t="str">
        <f>IF(ISNUMBER(SEARCH(AL$1,$D437)),"T","")</f>
        <v/>
      </c>
      <c r="AM437" t="str">
        <f>IF(ISNUMBER(SEARCH(AM$1,$D437)),"T","")</f>
        <v/>
      </c>
      <c r="AN437" t="str">
        <f>IF(ISNUMBER(SEARCH(AN$1,$D437)),"T","")</f>
        <v>T</v>
      </c>
      <c r="AO437" t="str">
        <f>IF(ISNUMBER(SEARCH(AO$1,$D437)),"T","")</f>
        <v/>
      </c>
      <c r="AP437" t="str">
        <f>IF(ISNUMBER(SEARCH(AP$1,$D437)),"T","")</f>
        <v/>
      </c>
      <c r="AQ437" t="str">
        <f>IF(ISNUMBER(SEARCH(AQ$1,$D437)),"T","")</f>
        <v/>
      </c>
      <c r="AR437" t="str">
        <f>IF(ISNUMBER(SEARCH(AR$1,$D437)),"T","")</f>
        <v/>
      </c>
      <c r="AS437" t="str">
        <f>IF(ISNUMBER(SEARCH(AS$1,$D437)),"T","")</f>
        <v/>
      </c>
      <c r="AT437" t="str">
        <f>IF(ISNUMBER(SEARCH(AT$1,$D437)),"T","")</f>
        <v/>
      </c>
      <c r="AU437" t="str">
        <f>IF(ISNUMBER(SEARCH(AU$1,$D437)),"T","")</f>
        <v/>
      </c>
      <c r="AV437" t="str">
        <f>IF(ISNUMBER(SEARCH(AV$1,$D437)),"T","")</f>
        <v/>
      </c>
    </row>
    <row r="438" spans="1:48">
      <c r="A438">
        <v>593</v>
      </c>
      <c r="B438" t="s">
        <v>1106</v>
      </c>
      <c r="C438" t="s">
        <v>1107</v>
      </c>
      <c r="D438" t="s">
        <v>471</v>
      </c>
      <c r="E438">
        <v>5</v>
      </c>
      <c r="F438">
        <v>100</v>
      </c>
      <c r="G438">
        <v>60</v>
      </c>
      <c r="H438">
        <v>70</v>
      </c>
      <c r="I438">
        <v>85</v>
      </c>
      <c r="J438">
        <v>105</v>
      </c>
      <c r="K438">
        <v>60</v>
      </c>
      <c r="L438">
        <f t="shared" si="84"/>
        <v>85</v>
      </c>
      <c r="M438">
        <f t="shared" si="85"/>
        <v>70</v>
      </c>
      <c r="N438" s="3">
        <f t="shared" si="86"/>
        <v>175.5</v>
      </c>
      <c r="O438" s="3">
        <f t="shared" si="87"/>
        <v>105.5</v>
      </c>
      <c r="P438" s="3">
        <f t="shared" si="88"/>
        <v>90.5</v>
      </c>
      <c r="Q438" s="3">
        <f t="shared" si="89"/>
        <v>15882.75</v>
      </c>
      <c r="R438" s="3">
        <f t="shared" si="90"/>
        <v>15882.75</v>
      </c>
      <c r="S438" s="3">
        <f t="shared" si="91"/>
        <v>22025.25</v>
      </c>
      <c r="T438" s="3">
        <v>312.1328522603</v>
      </c>
      <c r="U438" s="3">
        <f t="shared" si="92"/>
        <v>312.1328522603</v>
      </c>
      <c r="V438" s="4">
        <f t="shared" si="93"/>
        <v>32930.0159134616</v>
      </c>
      <c r="W438" s="6">
        <f>Q438/(constants!$B$1*constants!$B$2*(110/250)*AVERAGE(0.8,1)*1.5)</f>
        <v>2.433423140994</v>
      </c>
      <c r="X438" s="7">
        <v>0.256216669671305</v>
      </c>
      <c r="Y438" s="3">
        <f t="shared" si="94"/>
        <v>283.75700002519</v>
      </c>
      <c r="Z438" s="5">
        <v>1.1</v>
      </c>
      <c r="AA438" s="5">
        <v>1</v>
      </c>
      <c r="AB438" s="3">
        <f t="shared" si="95"/>
        <v>312.132700027709</v>
      </c>
      <c r="AC438" t="str">
        <f t="shared" si="96"/>
        <v>https://wiki.52poke.com/wiki/胖嘟嘟</v>
      </c>
      <c r="AD438" s="2">
        <f t="shared" si="97"/>
        <v>2.31747617470752e-8</v>
      </c>
      <c r="AE438" t="str">
        <f>IF(ISNUMBER(SEARCH(AE$1,$D438)),"T","")</f>
        <v/>
      </c>
      <c r="AF438" t="str">
        <f>IF(ISNUMBER(SEARCH(AF$1,$D438)),"T","")</f>
        <v/>
      </c>
      <c r="AG438" t="str">
        <f>IF(ISNUMBER(SEARCH(AG$1,$D438)),"T","")</f>
        <v>T</v>
      </c>
      <c r="AH438" t="str">
        <f>IF(ISNUMBER(SEARCH(AH$1,$D438)),"T","")</f>
        <v/>
      </c>
      <c r="AI438" t="str">
        <f>IF(ISNUMBER(SEARCH(AI$1,$D438)),"T","")</f>
        <v/>
      </c>
      <c r="AJ438" t="str">
        <f>IF(ISNUMBER(SEARCH(AJ$1,$D438)),"T","")</f>
        <v/>
      </c>
      <c r="AK438" t="str">
        <f>IF(ISNUMBER(SEARCH(AK$1,$D438)),"T","")</f>
        <v/>
      </c>
      <c r="AL438" t="str">
        <f>IF(ISNUMBER(SEARCH(AL$1,$D438)),"T","")</f>
        <v/>
      </c>
      <c r="AM438" t="str">
        <f>IF(ISNUMBER(SEARCH(AM$1,$D438)),"T","")</f>
        <v/>
      </c>
      <c r="AN438" t="str">
        <f>IF(ISNUMBER(SEARCH(AN$1,$D438)),"T","")</f>
        <v/>
      </c>
      <c r="AO438" t="str">
        <f>IF(ISNUMBER(SEARCH(AO$1,$D438)),"T","")</f>
        <v/>
      </c>
      <c r="AP438" t="str">
        <f>IF(ISNUMBER(SEARCH(AP$1,$D438)),"T","")</f>
        <v/>
      </c>
      <c r="AQ438" t="str">
        <f>IF(ISNUMBER(SEARCH(AQ$1,$D438)),"T","")</f>
        <v/>
      </c>
      <c r="AR438" t="str">
        <f>IF(ISNUMBER(SEARCH(AR$1,$D438)),"T","")</f>
        <v>T</v>
      </c>
      <c r="AS438" t="str">
        <f>IF(ISNUMBER(SEARCH(AS$1,$D438)),"T","")</f>
        <v/>
      </c>
      <c r="AT438" t="str">
        <f>IF(ISNUMBER(SEARCH(AT$1,$D438)),"T","")</f>
        <v/>
      </c>
      <c r="AU438" t="str">
        <f>IF(ISNUMBER(SEARCH(AU$1,$D438)),"T","")</f>
        <v/>
      </c>
      <c r="AV438" t="str">
        <f>IF(ISNUMBER(SEARCH(AV$1,$D438)),"T","")</f>
        <v/>
      </c>
    </row>
    <row r="439" spans="1:48">
      <c r="A439">
        <v>997</v>
      </c>
      <c r="B439" t="s">
        <v>1108</v>
      </c>
      <c r="C439" t="s">
        <v>1109</v>
      </c>
      <c r="D439" t="s">
        <v>111</v>
      </c>
      <c r="E439">
        <v>9</v>
      </c>
      <c r="F439">
        <v>90</v>
      </c>
      <c r="G439">
        <v>95</v>
      </c>
      <c r="H439">
        <v>66</v>
      </c>
      <c r="I439">
        <v>45</v>
      </c>
      <c r="J439">
        <v>65</v>
      </c>
      <c r="K439">
        <v>62</v>
      </c>
      <c r="L439">
        <f t="shared" si="84"/>
        <v>95</v>
      </c>
      <c r="M439">
        <f t="shared" si="85"/>
        <v>65</v>
      </c>
      <c r="N439" s="3">
        <f t="shared" si="86"/>
        <v>165.5</v>
      </c>
      <c r="O439" s="3">
        <f t="shared" si="87"/>
        <v>115.5</v>
      </c>
      <c r="P439" s="3">
        <f t="shared" si="88"/>
        <v>85.5</v>
      </c>
      <c r="Q439" s="3">
        <f t="shared" si="89"/>
        <v>14150.25</v>
      </c>
      <c r="R439" s="3">
        <f t="shared" si="90"/>
        <v>14315.75</v>
      </c>
      <c r="S439" s="3">
        <f t="shared" si="91"/>
        <v>14150.25</v>
      </c>
      <c r="T439" s="3">
        <v>311.586745735029</v>
      </c>
      <c r="U439" s="3">
        <f t="shared" si="92"/>
        <v>311.586745735029</v>
      </c>
      <c r="V439" s="4">
        <f t="shared" si="93"/>
        <v>35988.2691323958</v>
      </c>
      <c r="W439" s="6">
        <f>Q439/(constants!$B$1*constants!$B$2*(110/250)*AVERAGE(0.8,1)*1.5)</f>
        <v>2.1679838693457</v>
      </c>
      <c r="X439" s="7">
        <v>0.28448836404607</v>
      </c>
      <c r="Y439" s="3">
        <f t="shared" si="94"/>
        <v>283.260542956749</v>
      </c>
      <c r="Z439" s="5">
        <v>1.1</v>
      </c>
      <c r="AA439" s="5">
        <v>1</v>
      </c>
      <c r="AB439" s="3">
        <f t="shared" si="95"/>
        <v>311.586597252424</v>
      </c>
      <c r="AC439" t="str">
        <f t="shared" si="96"/>
        <v>https://wiki.52poke.com/wiki/冻脊龙</v>
      </c>
      <c r="AD439" s="2">
        <f t="shared" si="97"/>
        <v>2.2047083911294e-8</v>
      </c>
      <c r="AE439" t="str">
        <f>IF(ISNUMBER(SEARCH(AE$1,$D439)),"T","")</f>
        <v/>
      </c>
      <c r="AF439" t="str">
        <f>IF(ISNUMBER(SEARCH(AF$1,$D439)),"T","")</f>
        <v/>
      </c>
      <c r="AG439" t="str">
        <f>IF(ISNUMBER(SEARCH(AG$1,$D439)),"T","")</f>
        <v/>
      </c>
      <c r="AH439" t="str">
        <f>IF(ISNUMBER(SEARCH(AH$1,$D439)),"T","")</f>
        <v/>
      </c>
      <c r="AI439" t="str">
        <f>IF(ISNUMBER(SEARCH(AI$1,$D439)),"T","")</f>
        <v/>
      </c>
      <c r="AJ439" t="str">
        <f>IF(ISNUMBER(SEARCH(AJ$1,$D439)),"T","")</f>
        <v>T</v>
      </c>
      <c r="AK439" t="str">
        <f>IF(ISNUMBER(SEARCH(AK$1,$D439)),"T","")</f>
        <v/>
      </c>
      <c r="AL439" t="str">
        <f>IF(ISNUMBER(SEARCH(AL$1,$D439)),"T","")</f>
        <v/>
      </c>
      <c r="AM439" t="str">
        <f>IF(ISNUMBER(SEARCH(AM$1,$D439)),"T","")</f>
        <v/>
      </c>
      <c r="AN439" t="str">
        <f>IF(ISNUMBER(SEARCH(AN$1,$D439)),"T","")</f>
        <v/>
      </c>
      <c r="AO439" t="str">
        <f>IF(ISNUMBER(SEARCH(AO$1,$D439)),"T","")</f>
        <v/>
      </c>
      <c r="AP439" t="str">
        <f>IF(ISNUMBER(SEARCH(AP$1,$D439)),"T","")</f>
        <v/>
      </c>
      <c r="AQ439" t="str">
        <f>IF(ISNUMBER(SEARCH(AQ$1,$D439)),"T","")</f>
        <v/>
      </c>
      <c r="AR439" t="str">
        <f>IF(ISNUMBER(SEARCH(AR$1,$D439)),"T","")</f>
        <v/>
      </c>
      <c r="AS439" t="str">
        <f>IF(ISNUMBER(SEARCH(AS$1,$D439)),"T","")</f>
        <v>T</v>
      </c>
      <c r="AT439" t="str">
        <f>IF(ISNUMBER(SEARCH(AT$1,$D439)),"T","")</f>
        <v/>
      </c>
      <c r="AU439" t="str">
        <f>IF(ISNUMBER(SEARCH(AU$1,$D439)),"T","")</f>
        <v/>
      </c>
      <c r="AV439" t="str">
        <f>IF(ISNUMBER(SEARCH(AV$1,$D439)),"T","")</f>
        <v/>
      </c>
    </row>
    <row r="440" spans="1:48">
      <c r="A440">
        <v>416</v>
      </c>
      <c r="B440" t="s">
        <v>1110</v>
      </c>
      <c r="C440" t="s">
        <v>1111</v>
      </c>
      <c r="D440" t="s">
        <v>457</v>
      </c>
      <c r="E440">
        <v>4</v>
      </c>
      <c r="F440">
        <v>70</v>
      </c>
      <c r="G440">
        <v>80</v>
      </c>
      <c r="H440">
        <v>102</v>
      </c>
      <c r="I440">
        <v>80</v>
      </c>
      <c r="J440">
        <v>102</v>
      </c>
      <c r="K440">
        <v>40</v>
      </c>
      <c r="L440">
        <f t="shared" si="84"/>
        <v>80</v>
      </c>
      <c r="M440">
        <f t="shared" si="85"/>
        <v>102</v>
      </c>
      <c r="N440" s="3">
        <f t="shared" si="86"/>
        <v>145.5</v>
      </c>
      <c r="O440" s="3">
        <f t="shared" si="87"/>
        <v>100.5</v>
      </c>
      <c r="P440" s="3">
        <f t="shared" si="88"/>
        <v>122.5</v>
      </c>
      <c r="Q440" s="3">
        <f t="shared" si="89"/>
        <v>17823.75</v>
      </c>
      <c r="R440" s="3">
        <f t="shared" si="90"/>
        <v>17823.75</v>
      </c>
      <c r="S440" s="3">
        <f t="shared" si="91"/>
        <v>17823.75</v>
      </c>
      <c r="T440" s="3">
        <v>311.543962195577</v>
      </c>
      <c r="U440" s="3">
        <f t="shared" si="92"/>
        <v>311.543962195577</v>
      </c>
      <c r="V440" s="4">
        <f t="shared" si="93"/>
        <v>31310.1682006555</v>
      </c>
      <c r="W440" s="6">
        <f>Q440/(constants!$B$1*constants!$B$2*(110/250)*AVERAGE(0.8,1)*1.5)</f>
        <v>2.73080705226059</v>
      </c>
      <c r="X440" s="7">
        <v>0.0873186777752354</v>
      </c>
      <c r="Y440" s="3">
        <f t="shared" si="94"/>
        <v>283.2216358686</v>
      </c>
      <c r="Z440" s="5">
        <v>1.1</v>
      </c>
      <c r="AA440" s="5">
        <v>1</v>
      </c>
      <c r="AB440" s="3">
        <f t="shared" si="95"/>
        <v>311.54379945546</v>
      </c>
      <c r="AC440" t="str">
        <f t="shared" si="96"/>
        <v>https://wiki.52poke.com/wiki/蜂女王</v>
      </c>
      <c r="AD440" s="2">
        <f t="shared" si="97"/>
        <v>2.64843455488141e-8</v>
      </c>
      <c r="AE440" t="str">
        <f>IF(ISNUMBER(SEARCH(AE$1,$D440)),"T","")</f>
        <v/>
      </c>
      <c r="AF440" t="str">
        <f>IF(ISNUMBER(SEARCH(AF$1,$D440)),"T","")</f>
        <v/>
      </c>
      <c r="AG440" t="str">
        <f>IF(ISNUMBER(SEARCH(AG$1,$D440)),"T","")</f>
        <v/>
      </c>
      <c r="AH440" t="str">
        <f>IF(ISNUMBER(SEARCH(AH$1,$D440)),"T","")</f>
        <v/>
      </c>
      <c r="AI440" t="str">
        <f>IF(ISNUMBER(SEARCH(AI$1,$D440)),"T","")</f>
        <v/>
      </c>
      <c r="AJ440" t="str">
        <f>IF(ISNUMBER(SEARCH(AJ$1,$D440)),"T","")</f>
        <v/>
      </c>
      <c r="AK440" t="str">
        <f>IF(ISNUMBER(SEARCH(AK$1,$D440)),"T","")</f>
        <v/>
      </c>
      <c r="AL440" t="str">
        <f>IF(ISNUMBER(SEARCH(AL$1,$D440)),"T","")</f>
        <v/>
      </c>
      <c r="AM440" t="str">
        <f>IF(ISNUMBER(SEARCH(AM$1,$D440)),"T","")</f>
        <v/>
      </c>
      <c r="AN440" t="str">
        <f>IF(ISNUMBER(SEARCH(AN$1,$D440)),"T","")</f>
        <v>T</v>
      </c>
      <c r="AO440" t="str">
        <f>IF(ISNUMBER(SEARCH(AO$1,$D440)),"T","")</f>
        <v/>
      </c>
      <c r="AP440" t="str">
        <f>IF(ISNUMBER(SEARCH(AP$1,$D440)),"T","")</f>
        <v>T</v>
      </c>
      <c r="AQ440" t="str">
        <f>IF(ISNUMBER(SEARCH(AQ$1,$D440)),"T","")</f>
        <v/>
      </c>
      <c r="AR440" t="str">
        <f>IF(ISNUMBER(SEARCH(AR$1,$D440)),"T","")</f>
        <v/>
      </c>
      <c r="AS440" t="str">
        <f>IF(ISNUMBER(SEARCH(AS$1,$D440)),"T","")</f>
        <v/>
      </c>
      <c r="AT440" t="str">
        <f>IF(ISNUMBER(SEARCH(AT$1,$D440)),"T","")</f>
        <v/>
      </c>
      <c r="AU440" t="str">
        <f>IF(ISNUMBER(SEARCH(AU$1,$D440)),"T","")</f>
        <v/>
      </c>
      <c r="AV440" t="str">
        <f>IF(ISNUMBER(SEARCH(AV$1,$D440)),"T","")</f>
        <v/>
      </c>
    </row>
    <row r="441" spans="1:48">
      <c r="A441">
        <v>73</v>
      </c>
      <c r="B441" t="s">
        <v>1112</v>
      </c>
      <c r="C441" t="s">
        <v>1113</v>
      </c>
      <c r="D441" t="s">
        <v>1114</v>
      </c>
      <c r="E441">
        <v>1</v>
      </c>
      <c r="F441">
        <v>80</v>
      </c>
      <c r="G441">
        <v>70</v>
      </c>
      <c r="H441">
        <v>65</v>
      </c>
      <c r="I441">
        <v>80</v>
      </c>
      <c r="J441">
        <v>120</v>
      </c>
      <c r="K441">
        <v>100</v>
      </c>
      <c r="L441">
        <f t="shared" si="84"/>
        <v>80</v>
      </c>
      <c r="M441">
        <f t="shared" si="85"/>
        <v>65</v>
      </c>
      <c r="N441" s="3">
        <f t="shared" si="86"/>
        <v>155.5</v>
      </c>
      <c r="O441" s="3">
        <f t="shared" si="87"/>
        <v>100.5</v>
      </c>
      <c r="P441" s="3">
        <f t="shared" si="88"/>
        <v>85.5</v>
      </c>
      <c r="Q441" s="3">
        <f t="shared" si="89"/>
        <v>13295.25</v>
      </c>
      <c r="R441" s="3">
        <f t="shared" si="90"/>
        <v>13295.25</v>
      </c>
      <c r="S441" s="3">
        <f t="shared" si="91"/>
        <v>21847.75</v>
      </c>
      <c r="T441" s="3">
        <v>310.702890085951</v>
      </c>
      <c r="U441" s="3">
        <f t="shared" si="92"/>
        <v>310.702890085951</v>
      </c>
      <c r="V441" s="4">
        <f t="shared" si="93"/>
        <v>31225.6404536381</v>
      </c>
      <c r="W441" s="6">
        <f>Q441/(constants!$B$1*constants!$B$2*(110/250)*AVERAGE(0.8,1)*1.5)</f>
        <v>2.03698786515563</v>
      </c>
      <c r="X441" s="7">
        <v>0.773530169158231</v>
      </c>
      <c r="Y441" s="3">
        <f t="shared" si="94"/>
        <v>282.457062448543</v>
      </c>
      <c r="Z441" s="5">
        <v>1.1</v>
      </c>
      <c r="AA441" s="5">
        <v>1</v>
      </c>
      <c r="AB441" s="3">
        <f t="shared" si="95"/>
        <v>310.702768693397</v>
      </c>
      <c r="AC441" t="str">
        <f t="shared" si="96"/>
        <v>https://wiki.52poke.com/wiki/毒刺水母</v>
      </c>
      <c r="AD441" s="2">
        <f t="shared" si="97"/>
        <v>1.47361521752709e-8</v>
      </c>
      <c r="AE441" t="str">
        <f>IF(ISNUMBER(SEARCH(AE$1,$D441)),"T","")</f>
        <v/>
      </c>
      <c r="AF441" t="str">
        <f>IF(ISNUMBER(SEARCH(AF$1,$D441)),"T","")</f>
        <v/>
      </c>
      <c r="AG441" t="str">
        <f>IF(ISNUMBER(SEARCH(AG$1,$D441)),"T","")</f>
        <v>T</v>
      </c>
      <c r="AH441" t="str">
        <f>IF(ISNUMBER(SEARCH(AH$1,$D441)),"T","")</f>
        <v/>
      </c>
      <c r="AI441" t="str">
        <f>IF(ISNUMBER(SEARCH(AI$1,$D441)),"T","")</f>
        <v/>
      </c>
      <c r="AJ441" t="str">
        <f>IF(ISNUMBER(SEARCH(AJ$1,$D441)),"T","")</f>
        <v/>
      </c>
      <c r="AK441" t="str">
        <f>IF(ISNUMBER(SEARCH(AK$1,$D441)),"T","")</f>
        <v/>
      </c>
      <c r="AL441" t="str">
        <f>IF(ISNUMBER(SEARCH(AL$1,$D441)),"T","")</f>
        <v>T</v>
      </c>
      <c r="AM441" t="str">
        <f>IF(ISNUMBER(SEARCH(AM$1,$D441)),"T","")</f>
        <v/>
      </c>
      <c r="AN441" t="str">
        <f>IF(ISNUMBER(SEARCH(AN$1,$D441)),"T","")</f>
        <v/>
      </c>
      <c r="AO441" t="str">
        <f>IF(ISNUMBER(SEARCH(AO$1,$D441)),"T","")</f>
        <v/>
      </c>
      <c r="AP441" t="str">
        <f>IF(ISNUMBER(SEARCH(AP$1,$D441)),"T","")</f>
        <v/>
      </c>
      <c r="AQ441" t="str">
        <f>IF(ISNUMBER(SEARCH(AQ$1,$D441)),"T","")</f>
        <v/>
      </c>
      <c r="AR441" t="str">
        <f>IF(ISNUMBER(SEARCH(AR$1,$D441)),"T","")</f>
        <v/>
      </c>
      <c r="AS441" t="str">
        <f>IF(ISNUMBER(SEARCH(AS$1,$D441)),"T","")</f>
        <v/>
      </c>
      <c r="AT441" t="str">
        <f>IF(ISNUMBER(SEARCH(AT$1,$D441)),"T","")</f>
        <v/>
      </c>
      <c r="AU441" t="str">
        <f>IF(ISNUMBER(SEARCH(AU$1,$D441)),"T","")</f>
        <v/>
      </c>
      <c r="AV441" t="str">
        <f>IF(ISNUMBER(SEARCH(AV$1,$D441)),"T","")</f>
        <v/>
      </c>
    </row>
    <row r="442" spans="1:48">
      <c r="A442">
        <v>340</v>
      </c>
      <c r="B442" t="s">
        <v>1115</v>
      </c>
      <c r="C442" t="s">
        <v>1116</v>
      </c>
      <c r="D442" t="s">
        <v>371</v>
      </c>
      <c r="E442">
        <v>3</v>
      </c>
      <c r="F442">
        <v>110</v>
      </c>
      <c r="G442">
        <v>78</v>
      </c>
      <c r="H442">
        <v>73</v>
      </c>
      <c r="I442">
        <v>76</v>
      </c>
      <c r="J442">
        <v>71</v>
      </c>
      <c r="K442">
        <v>60</v>
      </c>
      <c r="L442">
        <f t="shared" si="84"/>
        <v>78</v>
      </c>
      <c r="M442">
        <f t="shared" si="85"/>
        <v>71</v>
      </c>
      <c r="N442" s="3">
        <f t="shared" si="86"/>
        <v>185.5</v>
      </c>
      <c r="O442" s="3">
        <f t="shared" si="87"/>
        <v>98.5</v>
      </c>
      <c r="P442" s="3">
        <f t="shared" si="88"/>
        <v>91.5</v>
      </c>
      <c r="Q442" s="3">
        <f t="shared" si="89"/>
        <v>16973.25</v>
      </c>
      <c r="R442" s="3">
        <f t="shared" si="90"/>
        <v>17344.25</v>
      </c>
      <c r="S442" s="3">
        <f t="shared" si="91"/>
        <v>16973.25</v>
      </c>
      <c r="T442" s="3">
        <v>310.536017441179</v>
      </c>
      <c r="U442" s="3">
        <f t="shared" si="92"/>
        <v>310.536017441179</v>
      </c>
      <c r="V442" s="4">
        <f t="shared" si="93"/>
        <v>30587.7977179561</v>
      </c>
      <c r="W442" s="6">
        <f>Q442/(constants!$B$1*constants!$B$2*(110/250)*AVERAGE(0.8,1)*1.5)</f>
        <v>2.60050050072415</v>
      </c>
      <c r="X442" s="7">
        <v>0.265543482207483</v>
      </c>
      <c r="Y442" s="3">
        <f t="shared" si="94"/>
        <v>282.305332318766</v>
      </c>
      <c r="Z442" s="5">
        <v>1.1</v>
      </c>
      <c r="AA442" s="5">
        <v>1</v>
      </c>
      <c r="AB442" s="3">
        <f t="shared" si="95"/>
        <v>310.535865550642</v>
      </c>
      <c r="AC442" t="str">
        <f t="shared" si="96"/>
        <v>https://wiki.52poke.com/wiki/鲶鱼王</v>
      </c>
      <c r="AD442" s="2">
        <f t="shared" si="97"/>
        <v>2.30707351387965e-8</v>
      </c>
      <c r="AE442" t="str">
        <f>IF(ISNUMBER(SEARCH(AE$1,$D442)),"T","")</f>
        <v/>
      </c>
      <c r="AF442" t="str">
        <f>IF(ISNUMBER(SEARCH(AF$1,$D442)),"T","")</f>
        <v/>
      </c>
      <c r="AG442" t="str">
        <f>IF(ISNUMBER(SEARCH(AG$1,$D442)),"T","")</f>
        <v>T</v>
      </c>
      <c r="AH442" t="str">
        <f>IF(ISNUMBER(SEARCH(AH$1,$D442)),"T","")</f>
        <v/>
      </c>
      <c r="AI442" t="str">
        <f>IF(ISNUMBER(SEARCH(AI$1,$D442)),"T","")</f>
        <v/>
      </c>
      <c r="AJ442" t="str">
        <f>IF(ISNUMBER(SEARCH(AJ$1,$D442)),"T","")</f>
        <v/>
      </c>
      <c r="AK442" t="str">
        <f>IF(ISNUMBER(SEARCH(AK$1,$D442)),"T","")</f>
        <v/>
      </c>
      <c r="AL442" t="str">
        <f>IF(ISNUMBER(SEARCH(AL$1,$D442)),"T","")</f>
        <v/>
      </c>
      <c r="AM442" t="str">
        <f>IF(ISNUMBER(SEARCH(AM$1,$D442)),"T","")</f>
        <v>T</v>
      </c>
      <c r="AN442" t="str">
        <f>IF(ISNUMBER(SEARCH(AN$1,$D442)),"T","")</f>
        <v/>
      </c>
      <c r="AO442" t="str">
        <f>IF(ISNUMBER(SEARCH(AO$1,$D442)),"T","")</f>
        <v/>
      </c>
      <c r="AP442" t="str">
        <f>IF(ISNUMBER(SEARCH(AP$1,$D442)),"T","")</f>
        <v/>
      </c>
      <c r="AQ442" t="str">
        <f>IF(ISNUMBER(SEARCH(AQ$1,$D442)),"T","")</f>
        <v/>
      </c>
      <c r="AR442" t="str">
        <f>IF(ISNUMBER(SEARCH(AR$1,$D442)),"T","")</f>
        <v/>
      </c>
      <c r="AS442" t="str">
        <f>IF(ISNUMBER(SEARCH(AS$1,$D442)),"T","")</f>
        <v/>
      </c>
      <c r="AT442" t="str">
        <f>IF(ISNUMBER(SEARCH(AT$1,$D442)),"T","")</f>
        <v/>
      </c>
      <c r="AU442" t="str">
        <f>IF(ISNUMBER(SEARCH(AU$1,$D442)),"T","")</f>
        <v/>
      </c>
      <c r="AV442" t="str">
        <f>IF(ISNUMBER(SEARCH(AV$1,$D442)),"T","")</f>
        <v/>
      </c>
    </row>
    <row r="443" spans="1:48">
      <c r="A443">
        <v>221</v>
      </c>
      <c r="B443" t="s">
        <v>1117</v>
      </c>
      <c r="C443" t="s">
        <v>1118</v>
      </c>
      <c r="D443" t="s">
        <v>397</v>
      </c>
      <c r="E443">
        <v>2</v>
      </c>
      <c r="F443">
        <v>100</v>
      </c>
      <c r="G443">
        <v>100</v>
      </c>
      <c r="H443">
        <v>80</v>
      </c>
      <c r="I443">
        <v>60</v>
      </c>
      <c r="J443">
        <v>60</v>
      </c>
      <c r="K443">
        <v>50</v>
      </c>
      <c r="L443">
        <f t="shared" si="84"/>
        <v>100</v>
      </c>
      <c r="M443">
        <f t="shared" si="85"/>
        <v>60</v>
      </c>
      <c r="N443" s="3">
        <f t="shared" si="86"/>
        <v>175.5</v>
      </c>
      <c r="O443" s="3">
        <f t="shared" si="87"/>
        <v>120.5</v>
      </c>
      <c r="P443" s="3">
        <f t="shared" si="88"/>
        <v>80.5</v>
      </c>
      <c r="Q443" s="3">
        <f t="shared" si="89"/>
        <v>14127.75</v>
      </c>
      <c r="R443" s="3">
        <f t="shared" si="90"/>
        <v>17637.75</v>
      </c>
      <c r="S443" s="3">
        <f t="shared" si="91"/>
        <v>14127.75</v>
      </c>
      <c r="T443" s="3">
        <v>310.487795018212</v>
      </c>
      <c r="U443" s="3">
        <f t="shared" si="92"/>
        <v>310.487795018212</v>
      </c>
      <c r="V443" s="4">
        <f t="shared" si="93"/>
        <v>37413.7792996945</v>
      </c>
      <c r="W443" s="6">
        <f>Q443/(constants!$B$1*constants!$B$2*(110/250)*AVERAGE(0.8,1)*1.5)</f>
        <v>2.16453660607754</v>
      </c>
      <c r="X443" s="7">
        <v>0.177882408287676</v>
      </c>
      <c r="Y443" s="3">
        <f t="shared" si="94"/>
        <v>282.261491231008</v>
      </c>
      <c r="Z443" s="5">
        <v>1.1</v>
      </c>
      <c r="AA443" s="5">
        <v>1</v>
      </c>
      <c r="AB443" s="3">
        <f t="shared" si="95"/>
        <v>310.487640354109</v>
      </c>
      <c r="AC443" t="str">
        <f t="shared" si="96"/>
        <v>https://wiki.52poke.com/wiki/长毛猪</v>
      </c>
      <c r="AD443" s="2">
        <f t="shared" si="97"/>
        <v>2.39209846799782e-8</v>
      </c>
      <c r="AE443" t="str">
        <f>IF(ISNUMBER(SEARCH(AE$1,$D443)),"T","")</f>
        <v/>
      </c>
      <c r="AF443" t="str">
        <f>IF(ISNUMBER(SEARCH(AF$1,$D443)),"T","")</f>
        <v/>
      </c>
      <c r="AG443" t="str">
        <f>IF(ISNUMBER(SEARCH(AG$1,$D443)),"T","")</f>
        <v/>
      </c>
      <c r="AH443" t="str">
        <f>IF(ISNUMBER(SEARCH(AH$1,$D443)),"T","")</f>
        <v/>
      </c>
      <c r="AI443" t="str">
        <f>IF(ISNUMBER(SEARCH(AI$1,$D443)),"T","")</f>
        <v/>
      </c>
      <c r="AJ443" t="str">
        <f>IF(ISNUMBER(SEARCH(AJ$1,$D443)),"T","")</f>
        <v>T</v>
      </c>
      <c r="AK443" t="str">
        <f>IF(ISNUMBER(SEARCH(AK$1,$D443)),"T","")</f>
        <v/>
      </c>
      <c r="AL443" t="str">
        <f>IF(ISNUMBER(SEARCH(AL$1,$D443)),"T","")</f>
        <v/>
      </c>
      <c r="AM443" t="str">
        <f>IF(ISNUMBER(SEARCH(AM$1,$D443)),"T","")</f>
        <v>T</v>
      </c>
      <c r="AN443" t="str">
        <f>IF(ISNUMBER(SEARCH(AN$1,$D443)),"T","")</f>
        <v/>
      </c>
      <c r="AO443" t="str">
        <f>IF(ISNUMBER(SEARCH(AO$1,$D443)),"T","")</f>
        <v/>
      </c>
      <c r="AP443" t="str">
        <f>IF(ISNUMBER(SEARCH(AP$1,$D443)),"T","")</f>
        <v/>
      </c>
      <c r="AQ443" t="str">
        <f>IF(ISNUMBER(SEARCH(AQ$1,$D443)),"T","")</f>
        <v/>
      </c>
      <c r="AR443" t="str">
        <f>IF(ISNUMBER(SEARCH(AR$1,$D443)),"T","")</f>
        <v/>
      </c>
      <c r="AS443" t="str">
        <f>IF(ISNUMBER(SEARCH(AS$1,$D443)),"T","")</f>
        <v/>
      </c>
      <c r="AT443" t="str">
        <f>IF(ISNUMBER(SEARCH(AT$1,$D443)),"T","")</f>
        <v/>
      </c>
      <c r="AU443" t="str">
        <f>IF(ISNUMBER(SEARCH(AU$1,$D443)),"T","")</f>
        <v/>
      </c>
      <c r="AV443" t="str">
        <f>IF(ISNUMBER(SEARCH(AV$1,$D443)),"T","")</f>
        <v/>
      </c>
    </row>
    <row r="444" spans="1:48">
      <c r="A444">
        <v>368</v>
      </c>
      <c r="B444" t="s">
        <v>1119</v>
      </c>
      <c r="C444" t="s">
        <v>1120</v>
      </c>
      <c r="D444" t="s">
        <v>52</v>
      </c>
      <c r="E444">
        <v>3</v>
      </c>
      <c r="F444">
        <v>55</v>
      </c>
      <c r="G444">
        <v>84</v>
      </c>
      <c r="H444">
        <v>105</v>
      </c>
      <c r="I444">
        <v>114</v>
      </c>
      <c r="J444">
        <v>75</v>
      </c>
      <c r="K444">
        <v>52</v>
      </c>
      <c r="L444">
        <f t="shared" si="84"/>
        <v>114</v>
      </c>
      <c r="M444">
        <f t="shared" si="85"/>
        <v>75</v>
      </c>
      <c r="N444" s="3">
        <f t="shared" si="86"/>
        <v>130.5</v>
      </c>
      <c r="O444" s="3">
        <f t="shared" si="87"/>
        <v>134.5</v>
      </c>
      <c r="P444" s="3">
        <f t="shared" si="88"/>
        <v>95.5</v>
      </c>
      <c r="Q444" s="3">
        <f t="shared" si="89"/>
        <v>12462.75</v>
      </c>
      <c r="R444" s="3">
        <f t="shared" si="90"/>
        <v>16377.75</v>
      </c>
      <c r="S444" s="3">
        <f t="shared" si="91"/>
        <v>12462.75</v>
      </c>
      <c r="T444" s="3">
        <v>310.29915705196</v>
      </c>
      <c r="U444" s="3">
        <f t="shared" si="92"/>
        <v>310.29915705196</v>
      </c>
      <c r="V444" s="4">
        <f t="shared" si="93"/>
        <v>41735.2366234886</v>
      </c>
      <c r="W444" s="6">
        <f>Q444/(constants!$B$1*constants!$B$2*(110/250)*AVERAGE(0.8,1)*1.5)</f>
        <v>1.90943912423371</v>
      </c>
      <c r="X444" s="7">
        <v>0.187884328040517</v>
      </c>
      <c r="Y444" s="3">
        <f t="shared" si="94"/>
        <v>282.090004330884</v>
      </c>
      <c r="Z444" s="5">
        <v>1.1</v>
      </c>
      <c r="AA444" s="5">
        <v>1</v>
      </c>
      <c r="AB444" s="3">
        <f t="shared" si="95"/>
        <v>310.299004763972</v>
      </c>
      <c r="AC444" t="str">
        <f t="shared" si="96"/>
        <v>https://wiki.52poke.com/wiki/樱花鱼</v>
      </c>
      <c r="AD444" s="2">
        <f t="shared" si="97"/>
        <v>2.31916311466739e-8</v>
      </c>
      <c r="AE444" t="str">
        <f>IF(ISNUMBER(SEARCH(AE$1,$D444)),"T","")</f>
        <v/>
      </c>
      <c r="AF444" t="str">
        <f>IF(ISNUMBER(SEARCH(AF$1,$D444)),"T","")</f>
        <v/>
      </c>
      <c r="AG444" t="str">
        <f>IF(ISNUMBER(SEARCH(AG$1,$D444)),"T","")</f>
        <v>T</v>
      </c>
      <c r="AH444" t="str">
        <f>IF(ISNUMBER(SEARCH(AH$1,$D444)),"T","")</f>
        <v/>
      </c>
      <c r="AI444" t="str">
        <f>IF(ISNUMBER(SEARCH(AI$1,$D444)),"T","")</f>
        <v/>
      </c>
      <c r="AJ444" t="str">
        <f>IF(ISNUMBER(SEARCH(AJ$1,$D444)),"T","")</f>
        <v/>
      </c>
      <c r="AK444" t="str">
        <f>IF(ISNUMBER(SEARCH(AK$1,$D444)),"T","")</f>
        <v/>
      </c>
      <c r="AL444" t="str">
        <f>IF(ISNUMBER(SEARCH(AL$1,$D444)),"T","")</f>
        <v/>
      </c>
      <c r="AM444" t="str">
        <f>IF(ISNUMBER(SEARCH(AM$1,$D444)),"T","")</f>
        <v/>
      </c>
      <c r="AN444" t="str">
        <f>IF(ISNUMBER(SEARCH(AN$1,$D444)),"T","")</f>
        <v/>
      </c>
      <c r="AO444" t="str">
        <f>IF(ISNUMBER(SEARCH(AO$1,$D444)),"T","")</f>
        <v/>
      </c>
      <c r="AP444" t="str">
        <f>IF(ISNUMBER(SEARCH(AP$1,$D444)),"T","")</f>
        <v/>
      </c>
      <c r="AQ444" t="str">
        <f>IF(ISNUMBER(SEARCH(AQ$1,$D444)),"T","")</f>
        <v/>
      </c>
      <c r="AR444" t="str">
        <f>IF(ISNUMBER(SEARCH(AR$1,$D444)),"T","")</f>
        <v/>
      </c>
      <c r="AS444" t="str">
        <f>IF(ISNUMBER(SEARCH(AS$1,$D444)),"T","")</f>
        <v/>
      </c>
      <c r="AT444" t="str">
        <f>IF(ISNUMBER(SEARCH(AT$1,$D444)),"T","")</f>
        <v/>
      </c>
      <c r="AU444" t="str">
        <f>IF(ISNUMBER(SEARCH(AU$1,$D444)),"T","")</f>
        <v/>
      </c>
      <c r="AV444" t="str">
        <f>IF(ISNUMBER(SEARCH(AV$1,$D444)),"T","")</f>
        <v/>
      </c>
    </row>
    <row r="445" spans="1:48">
      <c r="A445">
        <v>558</v>
      </c>
      <c r="B445" t="s">
        <v>1121</v>
      </c>
      <c r="C445" t="s">
        <v>1122</v>
      </c>
      <c r="D445" t="s">
        <v>481</v>
      </c>
      <c r="E445">
        <v>5</v>
      </c>
      <c r="F445">
        <v>70</v>
      </c>
      <c r="G445">
        <v>105</v>
      </c>
      <c r="H445">
        <v>125</v>
      </c>
      <c r="I445">
        <v>65</v>
      </c>
      <c r="J445">
        <v>75</v>
      </c>
      <c r="K445">
        <v>45</v>
      </c>
      <c r="L445">
        <f t="shared" si="84"/>
        <v>105</v>
      </c>
      <c r="M445">
        <f t="shared" si="85"/>
        <v>75</v>
      </c>
      <c r="N445" s="3">
        <f t="shared" si="86"/>
        <v>145.5</v>
      </c>
      <c r="O445" s="3">
        <f t="shared" si="87"/>
        <v>125.5</v>
      </c>
      <c r="P445" s="3">
        <f t="shared" si="88"/>
        <v>95.5</v>
      </c>
      <c r="Q445" s="3">
        <f t="shared" si="89"/>
        <v>13895.25</v>
      </c>
      <c r="R445" s="3">
        <f t="shared" si="90"/>
        <v>21170.25</v>
      </c>
      <c r="S445" s="3">
        <f t="shared" si="91"/>
        <v>13895.25</v>
      </c>
      <c r="T445" s="3">
        <v>310.20069584762</v>
      </c>
      <c r="U445" s="3">
        <f t="shared" si="92"/>
        <v>310.20069584762</v>
      </c>
      <c r="V445" s="4">
        <f t="shared" si="93"/>
        <v>38930.1873288763</v>
      </c>
      <c r="W445" s="6">
        <f>Q445/(constants!$B$1*constants!$B$2*(110/250)*AVERAGE(0.8,1)*1.5)</f>
        <v>2.12891488563989</v>
      </c>
      <c r="X445" s="7">
        <v>0.118100959465773</v>
      </c>
      <c r="Y445" s="3">
        <f t="shared" si="94"/>
        <v>282.00048856076</v>
      </c>
      <c r="Z445" s="5">
        <v>1.1</v>
      </c>
      <c r="AA445" s="5">
        <v>1</v>
      </c>
      <c r="AB445" s="3">
        <f t="shared" si="95"/>
        <v>310.200537416836</v>
      </c>
      <c r="AC445" t="str">
        <f t="shared" si="96"/>
        <v>https://wiki.52poke.com/wiki/岩殿居蟹</v>
      </c>
      <c r="AD445" s="2">
        <f t="shared" si="97"/>
        <v>2.5100313169527e-8</v>
      </c>
      <c r="AE445" t="str">
        <f>IF(ISNUMBER(SEARCH(AE$1,$D445)),"T","")</f>
        <v/>
      </c>
      <c r="AF445" t="str">
        <f>IF(ISNUMBER(SEARCH(AF$1,$D445)),"T","")</f>
        <v/>
      </c>
      <c r="AG445" t="str">
        <f>IF(ISNUMBER(SEARCH(AG$1,$D445)),"T","")</f>
        <v/>
      </c>
      <c r="AH445" t="str">
        <f>IF(ISNUMBER(SEARCH(AH$1,$D445)),"T","")</f>
        <v/>
      </c>
      <c r="AI445" t="str">
        <f>IF(ISNUMBER(SEARCH(AI$1,$D445)),"T","")</f>
        <v/>
      </c>
      <c r="AJ445" t="str">
        <f>IF(ISNUMBER(SEARCH(AJ$1,$D445)),"T","")</f>
        <v/>
      </c>
      <c r="AK445" t="str">
        <f>IF(ISNUMBER(SEARCH(AK$1,$D445)),"T","")</f>
        <v/>
      </c>
      <c r="AL445" t="str">
        <f>IF(ISNUMBER(SEARCH(AL$1,$D445)),"T","")</f>
        <v/>
      </c>
      <c r="AM445" t="str">
        <f>IF(ISNUMBER(SEARCH(AM$1,$D445)),"T","")</f>
        <v/>
      </c>
      <c r="AN445" t="str">
        <f>IF(ISNUMBER(SEARCH(AN$1,$D445)),"T","")</f>
        <v/>
      </c>
      <c r="AO445" t="str">
        <f>IF(ISNUMBER(SEARCH(AO$1,$D445)),"T","")</f>
        <v/>
      </c>
      <c r="AP445" t="str">
        <f>IF(ISNUMBER(SEARCH(AP$1,$D445)),"T","")</f>
        <v>T</v>
      </c>
      <c r="AQ445" t="str">
        <f>IF(ISNUMBER(SEARCH(AQ$1,$D445)),"T","")</f>
        <v>T</v>
      </c>
      <c r="AR445" t="str">
        <f>IF(ISNUMBER(SEARCH(AR$1,$D445)),"T","")</f>
        <v/>
      </c>
      <c r="AS445" t="str">
        <f>IF(ISNUMBER(SEARCH(AS$1,$D445)),"T","")</f>
        <v/>
      </c>
      <c r="AT445" t="str">
        <f>IF(ISNUMBER(SEARCH(AT$1,$D445)),"T","")</f>
        <v/>
      </c>
      <c r="AU445" t="str">
        <f>IF(ISNUMBER(SEARCH(AU$1,$D445)),"T","")</f>
        <v/>
      </c>
      <c r="AV445" t="str">
        <f>IF(ISNUMBER(SEARCH(AV$1,$D445)),"T","")</f>
        <v/>
      </c>
    </row>
    <row r="446" spans="1:48">
      <c r="A446">
        <v>925</v>
      </c>
      <c r="B446" t="s">
        <v>1123</v>
      </c>
      <c r="C446" t="s">
        <v>1124</v>
      </c>
      <c r="D446" t="s">
        <v>64</v>
      </c>
      <c r="E446">
        <v>9</v>
      </c>
      <c r="F446">
        <v>74</v>
      </c>
      <c r="G446">
        <v>75</v>
      </c>
      <c r="H446">
        <v>70</v>
      </c>
      <c r="I446">
        <v>65</v>
      </c>
      <c r="J446">
        <v>75</v>
      </c>
      <c r="K446">
        <v>111</v>
      </c>
      <c r="L446">
        <f t="shared" si="84"/>
        <v>75</v>
      </c>
      <c r="M446">
        <f t="shared" si="85"/>
        <v>70</v>
      </c>
      <c r="N446" s="3">
        <f t="shared" si="86"/>
        <v>149.5</v>
      </c>
      <c r="O446" s="3">
        <f t="shared" si="87"/>
        <v>95.5</v>
      </c>
      <c r="P446" s="3">
        <f t="shared" si="88"/>
        <v>90.5</v>
      </c>
      <c r="Q446" s="3">
        <f t="shared" si="89"/>
        <v>13529.75</v>
      </c>
      <c r="R446" s="3">
        <f t="shared" si="90"/>
        <v>13529.75</v>
      </c>
      <c r="S446" s="3">
        <f t="shared" si="91"/>
        <v>14277.25</v>
      </c>
      <c r="T446" s="3">
        <v>310.121135741518</v>
      </c>
      <c r="U446" s="3">
        <f t="shared" si="92"/>
        <v>310.121135741518</v>
      </c>
      <c r="V446" s="4">
        <f t="shared" si="93"/>
        <v>29616.568463315</v>
      </c>
      <c r="W446" s="6">
        <f>Q446/(constants!$B$1*constants!$B$2*(110/250)*AVERAGE(0.8,1)*1.5)</f>
        <v>2.07291600899489</v>
      </c>
      <c r="X446" s="7">
        <v>0.87921172402567</v>
      </c>
      <c r="Y446" s="3">
        <f t="shared" si="94"/>
        <v>281.928198503464</v>
      </c>
      <c r="Z446" s="5">
        <v>1.1</v>
      </c>
      <c r="AA446" s="5">
        <v>1</v>
      </c>
      <c r="AB446" s="3">
        <f t="shared" si="95"/>
        <v>310.12101835381</v>
      </c>
      <c r="AC446" t="str">
        <f t="shared" si="96"/>
        <v>https://wiki.52poke.com/wiki/一家鼠</v>
      </c>
      <c r="AD446" s="2">
        <f t="shared" si="97"/>
        <v>1.37798739833066e-8</v>
      </c>
      <c r="AE446" t="str">
        <f>IF(ISNUMBER(SEARCH(AE$1,$D446)),"T","")</f>
        <v>T</v>
      </c>
      <c r="AF446" t="str">
        <f>IF(ISNUMBER(SEARCH(AF$1,$D446)),"T","")</f>
        <v/>
      </c>
      <c r="AG446" t="str">
        <f>IF(ISNUMBER(SEARCH(AG$1,$D446)),"T","")</f>
        <v/>
      </c>
      <c r="AH446" t="str">
        <f>IF(ISNUMBER(SEARCH(AH$1,$D446)),"T","")</f>
        <v/>
      </c>
      <c r="AI446" t="str">
        <f>IF(ISNUMBER(SEARCH(AI$1,$D446)),"T","")</f>
        <v/>
      </c>
      <c r="AJ446" t="str">
        <f>IF(ISNUMBER(SEARCH(AJ$1,$D446)),"T","")</f>
        <v/>
      </c>
      <c r="AK446" t="str">
        <f>IF(ISNUMBER(SEARCH(AK$1,$D446)),"T","")</f>
        <v/>
      </c>
      <c r="AL446" t="str">
        <f>IF(ISNUMBER(SEARCH(AL$1,$D446)),"T","")</f>
        <v/>
      </c>
      <c r="AM446" t="str">
        <f>IF(ISNUMBER(SEARCH(AM$1,$D446)),"T","")</f>
        <v/>
      </c>
      <c r="AN446" t="str">
        <f>IF(ISNUMBER(SEARCH(AN$1,$D446)),"T","")</f>
        <v/>
      </c>
      <c r="AO446" t="str">
        <f>IF(ISNUMBER(SEARCH(AO$1,$D446)),"T","")</f>
        <v/>
      </c>
      <c r="AP446" t="str">
        <f>IF(ISNUMBER(SEARCH(AP$1,$D446)),"T","")</f>
        <v/>
      </c>
      <c r="AQ446" t="str">
        <f>IF(ISNUMBER(SEARCH(AQ$1,$D446)),"T","")</f>
        <v/>
      </c>
      <c r="AR446" t="str">
        <f>IF(ISNUMBER(SEARCH(AR$1,$D446)),"T","")</f>
        <v/>
      </c>
      <c r="AS446" t="str">
        <f>IF(ISNUMBER(SEARCH(AS$1,$D446)),"T","")</f>
        <v/>
      </c>
      <c r="AT446" t="str">
        <f>IF(ISNUMBER(SEARCH(AT$1,$D446)),"T","")</f>
        <v/>
      </c>
      <c r="AU446" t="str">
        <f>IF(ISNUMBER(SEARCH(AU$1,$D446)),"T","")</f>
        <v/>
      </c>
      <c r="AV446" t="str">
        <f>IF(ISNUMBER(SEARCH(AV$1,$D446)),"T","")</f>
        <v/>
      </c>
    </row>
    <row r="447" spans="1:48">
      <c r="A447">
        <v>547</v>
      </c>
      <c r="B447" t="s">
        <v>1125</v>
      </c>
      <c r="C447" t="s">
        <v>1126</v>
      </c>
      <c r="D447" t="s">
        <v>295</v>
      </c>
      <c r="E447">
        <v>5</v>
      </c>
      <c r="F447">
        <v>60</v>
      </c>
      <c r="G447">
        <v>67</v>
      </c>
      <c r="H447">
        <v>85</v>
      </c>
      <c r="I447">
        <v>77</v>
      </c>
      <c r="J447">
        <v>75</v>
      </c>
      <c r="K447">
        <v>116</v>
      </c>
      <c r="L447">
        <f t="shared" si="84"/>
        <v>77</v>
      </c>
      <c r="M447">
        <f t="shared" si="85"/>
        <v>75</v>
      </c>
      <c r="N447" s="3">
        <f t="shared" si="86"/>
        <v>135.5</v>
      </c>
      <c r="O447" s="3">
        <f t="shared" si="87"/>
        <v>97.5</v>
      </c>
      <c r="P447" s="3">
        <f t="shared" si="88"/>
        <v>95.5</v>
      </c>
      <c r="Q447" s="3">
        <f t="shared" si="89"/>
        <v>12940.25</v>
      </c>
      <c r="R447" s="3">
        <f t="shared" si="90"/>
        <v>14295.25</v>
      </c>
      <c r="S447" s="3">
        <f t="shared" si="91"/>
        <v>12940.25</v>
      </c>
      <c r="T447" s="3">
        <v>309.909232376609</v>
      </c>
      <c r="U447" s="3">
        <f t="shared" si="92"/>
        <v>309.909232376609</v>
      </c>
      <c r="V447" s="4">
        <f t="shared" si="93"/>
        <v>30216.1501567194</v>
      </c>
      <c r="W447" s="6">
        <f>Q447/(constants!$B$1*constants!$B$2*(110/250)*AVERAGE(0.8,1)*1.5)</f>
        <v>1.98259771136911</v>
      </c>
      <c r="X447" s="7">
        <v>0.906997792148766</v>
      </c>
      <c r="Y447" s="3">
        <f t="shared" si="94"/>
        <v>281.735561592992</v>
      </c>
      <c r="Z447" s="5">
        <v>1.1</v>
      </c>
      <c r="AA447" s="5">
        <v>1</v>
      </c>
      <c r="AB447" s="3">
        <f t="shared" si="95"/>
        <v>309.909117752292</v>
      </c>
      <c r="AC447" t="str">
        <f t="shared" si="96"/>
        <v>https://wiki.52poke.com/wiki/风妖精</v>
      </c>
      <c r="AD447" s="2">
        <f t="shared" si="97"/>
        <v>1.31387341274925e-8</v>
      </c>
      <c r="AE447" t="str">
        <f>IF(ISNUMBER(SEARCH(AE$1,$D447)),"T","")</f>
        <v/>
      </c>
      <c r="AF447" t="str">
        <f>IF(ISNUMBER(SEARCH(AF$1,$D447)),"T","")</f>
        <v/>
      </c>
      <c r="AG447" t="str">
        <f>IF(ISNUMBER(SEARCH(AG$1,$D447)),"T","")</f>
        <v/>
      </c>
      <c r="AH447" t="str">
        <f>IF(ISNUMBER(SEARCH(AH$1,$D447)),"T","")</f>
        <v>T</v>
      </c>
      <c r="AI447" t="str">
        <f>IF(ISNUMBER(SEARCH(AI$1,$D447)),"T","")</f>
        <v/>
      </c>
      <c r="AJ447" t="str">
        <f>IF(ISNUMBER(SEARCH(AJ$1,$D447)),"T","")</f>
        <v/>
      </c>
      <c r="AK447" t="str">
        <f>IF(ISNUMBER(SEARCH(AK$1,$D447)),"T","")</f>
        <v/>
      </c>
      <c r="AL447" t="str">
        <f>IF(ISNUMBER(SEARCH(AL$1,$D447)),"T","")</f>
        <v/>
      </c>
      <c r="AM447" t="str">
        <f>IF(ISNUMBER(SEARCH(AM$1,$D447)),"T","")</f>
        <v/>
      </c>
      <c r="AN447" t="str">
        <f>IF(ISNUMBER(SEARCH(AN$1,$D447)),"T","")</f>
        <v/>
      </c>
      <c r="AO447" t="str">
        <f>IF(ISNUMBER(SEARCH(AO$1,$D447)),"T","")</f>
        <v/>
      </c>
      <c r="AP447" t="str">
        <f>IF(ISNUMBER(SEARCH(AP$1,$D447)),"T","")</f>
        <v/>
      </c>
      <c r="AQ447" t="str">
        <f>IF(ISNUMBER(SEARCH(AQ$1,$D447)),"T","")</f>
        <v/>
      </c>
      <c r="AR447" t="str">
        <f>IF(ISNUMBER(SEARCH(AR$1,$D447)),"T","")</f>
        <v/>
      </c>
      <c r="AS447" t="str">
        <f>IF(ISNUMBER(SEARCH(AS$1,$D447)),"T","")</f>
        <v/>
      </c>
      <c r="AT447" t="str">
        <f>IF(ISNUMBER(SEARCH(AT$1,$D447)),"T","")</f>
        <v/>
      </c>
      <c r="AU447" t="str">
        <f>IF(ISNUMBER(SEARCH(AU$1,$D447)),"T","")</f>
        <v/>
      </c>
      <c r="AV447" t="str">
        <f>IF(ISNUMBER(SEARCH(AV$1,$D447)),"T","")</f>
        <v>T</v>
      </c>
    </row>
    <row r="448" spans="1:48">
      <c r="A448">
        <v>591</v>
      </c>
      <c r="B448" t="s">
        <v>1127</v>
      </c>
      <c r="C448" t="s">
        <v>1128</v>
      </c>
      <c r="D448" t="s">
        <v>695</v>
      </c>
      <c r="E448">
        <v>5</v>
      </c>
      <c r="F448">
        <v>114</v>
      </c>
      <c r="G448">
        <v>85</v>
      </c>
      <c r="H448">
        <v>70</v>
      </c>
      <c r="I448">
        <v>85</v>
      </c>
      <c r="J448">
        <v>80</v>
      </c>
      <c r="K448">
        <v>30</v>
      </c>
      <c r="L448">
        <f t="shared" si="84"/>
        <v>85</v>
      </c>
      <c r="M448">
        <f t="shared" si="85"/>
        <v>70</v>
      </c>
      <c r="N448" s="3">
        <f t="shared" si="86"/>
        <v>189.5</v>
      </c>
      <c r="O448" s="3">
        <f t="shared" si="87"/>
        <v>105.5</v>
      </c>
      <c r="P448" s="3">
        <f t="shared" si="88"/>
        <v>90.5</v>
      </c>
      <c r="Q448" s="3">
        <f t="shared" si="89"/>
        <v>17149.75</v>
      </c>
      <c r="R448" s="3">
        <f t="shared" si="90"/>
        <v>17149.75</v>
      </c>
      <c r="S448" s="3">
        <f t="shared" si="91"/>
        <v>19044.75</v>
      </c>
      <c r="T448" s="3">
        <v>308.559716846805</v>
      </c>
      <c r="U448" s="3">
        <f t="shared" si="92"/>
        <v>308.559716846805</v>
      </c>
      <c r="V448" s="4">
        <f t="shared" si="93"/>
        <v>32553.0501273379</v>
      </c>
      <c r="W448" s="6">
        <f>Q448/(constants!$B$1*constants!$B$2*(110/250)*AVERAGE(0.8,1)*1.5)</f>
        <v>2.6275423659166</v>
      </c>
      <c r="X448" s="7">
        <v>0.0313077199972626</v>
      </c>
      <c r="Y448" s="3">
        <f t="shared" si="94"/>
        <v>280.508684063913</v>
      </c>
      <c r="Z448" s="5">
        <v>1.1</v>
      </c>
      <c r="AA448" s="5">
        <v>1</v>
      </c>
      <c r="AB448" s="3">
        <f t="shared" si="95"/>
        <v>308.559552470304</v>
      </c>
      <c r="AC448" t="str">
        <f t="shared" si="96"/>
        <v>https://wiki.52poke.com/wiki/败露球菇</v>
      </c>
      <c r="AD448" s="2">
        <f t="shared" si="97"/>
        <v>2.70196340637707e-8</v>
      </c>
      <c r="AE448" t="str">
        <f>IF(ISNUMBER(SEARCH(AE$1,$D448)),"T","")</f>
        <v/>
      </c>
      <c r="AF448" t="str">
        <f>IF(ISNUMBER(SEARCH(AF$1,$D448)),"T","")</f>
        <v/>
      </c>
      <c r="AG448" t="str">
        <f>IF(ISNUMBER(SEARCH(AG$1,$D448)),"T","")</f>
        <v/>
      </c>
      <c r="AH448" t="str">
        <f>IF(ISNUMBER(SEARCH(AH$1,$D448)),"T","")</f>
        <v>T</v>
      </c>
      <c r="AI448" t="str">
        <f>IF(ISNUMBER(SEARCH(AI$1,$D448)),"T","")</f>
        <v/>
      </c>
      <c r="AJ448" t="str">
        <f>IF(ISNUMBER(SEARCH(AJ$1,$D448)),"T","")</f>
        <v/>
      </c>
      <c r="AK448" t="str">
        <f>IF(ISNUMBER(SEARCH(AK$1,$D448)),"T","")</f>
        <v/>
      </c>
      <c r="AL448" t="str">
        <f>IF(ISNUMBER(SEARCH(AL$1,$D448)),"T","")</f>
        <v>T</v>
      </c>
      <c r="AM448" t="str">
        <f>IF(ISNUMBER(SEARCH(AM$1,$D448)),"T","")</f>
        <v/>
      </c>
      <c r="AN448" t="str">
        <f>IF(ISNUMBER(SEARCH(AN$1,$D448)),"T","")</f>
        <v/>
      </c>
      <c r="AO448" t="str">
        <f>IF(ISNUMBER(SEARCH(AO$1,$D448)),"T","")</f>
        <v/>
      </c>
      <c r="AP448" t="str">
        <f>IF(ISNUMBER(SEARCH(AP$1,$D448)),"T","")</f>
        <v/>
      </c>
      <c r="AQ448" t="str">
        <f>IF(ISNUMBER(SEARCH(AQ$1,$D448)),"T","")</f>
        <v/>
      </c>
      <c r="AR448" t="str">
        <f>IF(ISNUMBER(SEARCH(AR$1,$D448)),"T","")</f>
        <v/>
      </c>
      <c r="AS448" t="str">
        <f>IF(ISNUMBER(SEARCH(AS$1,$D448)),"T","")</f>
        <v/>
      </c>
      <c r="AT448" t="str">
        <f>IF(ISNUMBER(SEARCH(AT$1,$D448)),"T","")</f>
        <v/>
      </c>
      <c r="AU448" t="str">
        <f>IF(ISNUMBER(SEARCH(AU$1,$D448)),"T","")</f>
        <v/>
      </c>
      <c r="AV448" t="str">
        <f>IF(ISNUMBER(SEARCH(AV$1,$D448)),"T","")</f>
        <v/>
      </c>
    </row>
    <row r="449" spans="1:48">
      <c r="A449">
        <v>234</v>
      </c>
      <c r="B449" t="s">
        <v>1129</v>
      </c>
      <c r="C449" t="s">
        <v>1130</v>
      </c>
      <c r="D449" t="s">
        <v>64</v>
      </c>
      <c r="E449">
        <v>2</v>
      </c>
      <c r="F449">
        <v>73</v>
      </c>
      <c r="G449">
        <v>95</v>
      </c>
      <c r="H449">
        <v>62</v>
      </c>
      <c r="I449">
        <v>85</v>
      </c>
      <c r="J449">
        <v>65</v>
      </c>
      <c r="K449">
        <v>85</v>
      </c>
      <c r="L449">
        <f t="shared" si="84"/>
        <v>95</v>
      </c>
      <c r="M449">
        <f t="shared" si="85"/>
        <v>62</v>
      </c>
      <c r="N449" s="3">
        <f t="shared" si="86"/>
        <v>148.5</v>
      </c>
      <c r="O449" s="3">
        <f t="shared" si="87"/>
        <v>115.5</v>
      </c>
      <c r="P449" s="3">
        <f t="shared" si="88"/>
        <v>82.5</v>
      </c>
      <c r="Q449" s="3">
        <f t="shared" si="89"/>
        <v>12251.25</v>
      </c>
      <c r="R449" s="3">
        <f t="shared" si="90"/>
        <v>12251.25</v>
      </c>
      <c r="S449" s="3">
        <f t="shared" si="91"/>
        <v>12696.75</v>
      </c>
      <c r="T449" s="3">
        <v>308.367391487329</v>
      </c>
      <c r="U449" s="3">
        <f t="shared" si="92"/>
        <v>308.367391487329</v>
      </c>
      <c r="V449" s="4">
        <f t="shared" si="93"/>
        <v>35616.4337167865</v>
      </c>
      <c r="W449" s="6">
        <f>Q449/(constants!$B$1*constants!$B$2*(110/250)*AVERAGE(0.8,1)*1.5)</f>
        <v>1.87703484951301</v>
      </c>
      <c r="X449" s="7">
        <v>0.55009827076619</v>
      </c>
      <c r="Y449" s="3">
        <f t="shared" si="94"/>
        <v>280.333875392248</v>
      </c>
      <c r="Z449" s="5">
        <v>1.1</v>
      </c>
      <c r="AA449" s="5">
        <v>1</v>
      </c>
      <c r="AB449" s="3">
        <f t="shared" si="95"/>
        <v>308.367262931473</v>
      </c>
      <c r="AC449" t="str">
        <f t="shared" si="96"/>
        <v>https://wiki.52poke.com/wiki/惊角鹿</v>
      </c>
      <c r="AD449" s="2">
        <f t="shared" si="97"/>
        <v>1.65266082017588e-8</v>
      </c>
      <c r="AE449" t="str">
        <f>IF(ISNUMBER(SEARCH(AE$1,$D449)),"T","")</f>
        <v>T</v>
      </c>
      <c r="AF449" t="str">
        <f>IF(ISNUMBER(SEARCH(AF$1,$D449)),"T","")</f>
        <v/>
      </c>
      <c r="AG449" t="str">
        <f>IF(ISNUMBER(SEARCH(AG$1,$D449)),"T","")</f>
        <v/>
      </c>
      <c r="AH449" t="str">
        <f>IF(ISNUMBER(SEARCH(AH$1,$D449)),"T","")</f>
        <v/>
      </c>
      <c r="AI449" t="str">
        <f>IF(ISNUMBER(SEARCH(AI$1,$D449)),"T","")</f>
        <v/>
      </c>
      <c r="AJ449" t="str">
        <f>IF(ISNUMBER(SEARCH(AJ$1,$D449)),"T","")</f>
        <v/>
      </c>
      <c r="AK449" t="str">
        <f>IF(ISNUMBER(SEARCH(AK$1,$D449)),"T","")</f>
        <v/>
      </c>
      <c r="AL449" t="str">
        <f>IF(ISNUMBER(SEARCH(AL$1,$D449)),"T","")</f>
        <v/>
      </c>
      <c r="AM449" t="str">
        <f>IF(ISNUMBER(SEARCH(AM$1,$D449)),"T","")</f>
        <v/>
      </c>
      <c r="AN449" t="str">
        <f>IF(ISNUMBER(SEARCH(AN$1,$D449)),"T","")</f>
        <v/>
      </c>
      <c r="AO449" t="str">
        <f>IF(ISNUMBER(SEARCH(AO$1,$D449)),"T","")</f>
        <v/>
      </c>
      <c r="AP449" t="str">
        <f>IF(ISNUMBER(SEARCH(AP$1,$D449)),"T","")</f>
        <v/>
      </c>
      <c r="AQ449" t="str">
        <f>IF(ISNUMBER(SEARCH(AQ$1,$D449)),"T","")</f>
        <v/>
      </c>
      <c r="AR449" t="str">
        <f>IF(ISNUMBER(SEARCH(AR$1,$D449)),"T","")</f>
        <v/>
      </c>
      <c r="AS449" t="str">
        <f>IF(ISNUMBER(SEARCH(AS$1,$D449)),"T","")</f>
        <v/>
      </c>
      <c r="AT449" t="str">
        <f>IF(ISNUMBER(SEARCH(AT$1,$D449)),"T","")</f>
        <v/>
      </c>
      <c r="AU449" t="str">
        <f>IF(ISNUMBER(SEARCH(AU$1,$D449)),"T","")</f>
        <v/>
      </c>
      <c r="AV449" t="str">
        <f>IF(ISNUMBER(SEARCH(AV$1,$D449)),"T","")</f>
        <v/>
      </c>
    </row>
    <row r="450" spans="1:48">
      <c r="A450">
        <v>841</v>
      </c>
      <c r="B450" t="s">
        <v>1131</v>
      </c>
      <c r="C450" t="s">
        <v>1132</v>
      </c>
      <c r="D450" t="s">
        <v>435</v>
      </c>
      <c r="E450">
        <v>8</v>
      </c>
      <c r="F450">
        <v>70</v>
      </c>
      <c r="G450">
        <v>110</v>
      </c>
      <c r="H450">
        <v>80</v>
      </c>
      <c r="I450">
        <v>95</v>
      </c>
      <c r="J450">
        <v>60</v>
      </c>
      <c r="K450">
        <v>70</v>
      </c>
      <c r="L450">
        <f t="shared" ref="L450:L513" si="98">MAX(G450,I450)</f>
        <v>110</v>
      </c>
      <c r="M450">
        <f t="shared" ref="M450:M513" si="99">MIN(H450,J450)</f>
        <v>60</v>
      </c>
      <c r="N450" s="3">
        <f t="shared" ref="N450:N513" si="100">(F450*2+31)/2+60</f>
        <v>145.5</v>
      </c>
      <c r="O450" s="3">
        <f t="shared" ref="O450:O513" si="101">(L450*2+31)/2+5</f>
        <v>130.5</v>
      </c>
      <c r="P450" s="3">
        <f t="shared" ref="P450:P513" si="102">(M450*2+31)/2+5</f>
        <v>80.5</v>
      </c>
      <c r="Q450" s="3">
        <f t="shared" ref="Q450:Q513" si="103">N450*P450</f>
        <v>11712.75</v>
      </c>
      <c r="R450" s="3">
        <f t="shared" ref="R450:R513" si="104">((H450*2+31)/2+5)*N450</f>
        <v>14622.75</v>
      </c>
      <c r="S450" s="3">
        <f t="shared" ref="S450:S513" si="105">((J450*2+31)/2+5)*N450</f>
        <v>11712.75</v>
      </c>
      <c r="T450" s="3">
        <v>307.920011316814</v>
      </c>
      <c r="U450" s="3">
        <f t="shared" ref="U450:U513" si="106">IF(T450&lt;200,0,T450)</f>
        <v>307.920011316814</v>
      </c>
      <c r="V450" s="4">
        <f t="shared" ref="V450:V513" si="107">U450*O450</f>
        <v>40183.5614768442</v>
      </c>
      <c r="W450" s="6">
        <f>Q450/(constants!$B$1*constants!$B$2*(110/250)*AVERAGE(0.8,1)*1.5)</f>
        <v>1.79453034862839</v>
      </c>
      <c r="X450" s="7">
        <v>0.35050533545294</v>
      </c>
      <c r="Y450" s="3">
        <f t="shared" ref="Y450:Y513" si="108">(W450+X450)*O450</f>
        <v>279.927156772613</v>
      </c>
      <c r="Z450" s="5">
        <v>1.1</v>
      </c>
      <c r="AA450" s="5">
        <v>1</v>
      </c>
      <c r="AB450" s="3">
        <f t="shared" ref="AB450:AB513" si="109">Y450*Z450*AA450</f>
        <v>307.919872449875</v>
      </c>
      <c r="AC450" t="str">
        <f t="shared" ref="AC450:AC513" si="110">CONCATENATE("https://wiki.52poke.com/wiki/",B450)</f>
        <v>https://wiki.52poke.com/wiki/苹裹龙</v>
      </c>
      <c r="AD450" s="2">
        <f t="shared" ref="AD450:AD513" si="111">(T450-AB450)^2</f>
        <v>1.92840268686886e-8</v>
      </c>
      <c r="AE450" t="str">
        <f>IF(ISNUMBER(SEARCH(AE$1,$D450)),"T","")</f>
        <v/>
      </c>
      <c r="AF450" t="str">
        <f>IF(ISNUMBER(SEARCH(AF$1,$D450)),"T","")</f>
        <v/>
      </c>
      <c r="AG450" t="str">
        <f>IF(ISNUMBER(SEARCH(AG$1,$D450)),"T","")</f>
        <v/>
      </c>
      <c r="AH450" t="str">
        <f>IF(ISNUMBER(SEARCH(AH$1,$D450)),"T","")</f>
        <v>T</v>
      </c>
      <c r="AI450" t="str">
        <f>IF(ISNUMBER(SEARCH(AI$1,$D450)),"T","")</f>
        <v/>
      </c>
      <c r="AJ450" t="str">
        <f>IF(ISNUMBER(SEARCH(AJ$1,$D450)),"T","")</f>
        <v/>
      </c>
      <c r="AK450" t="str">
        <f>IF(ISNUMBER(SEARCH(AK$1,$D450)),"T","")</f>
        <v/>
      </c>
      <c r="AL450" t="str">
        <f>IF(ISNUMBER(SEARCH(AL$1,$D450)),"T","")</f>
        <v/>
      </c>
      <c r="AM450" t="str">
        <f>IF(ISNUMBER(SEARCH(AM$1,$D450)),"T","")</f>
        <v/>
      </c>
      <c r="AN450" t="str">
        <f>IF(ISNUMBER(SEARCH(AN$1,$D450)),"T","")</f>
        <v/>
      </c>
      <c r="AO450" t="str">
        <f>IF(ISNUMBER(SEARCH(AO$1,$D450)),"T","")</f>
        <v/>
      </c>
      <c r="AP450" t="str">
        <f>IF(ISNUMBER(SEARCH(AP$1,$D450)),"T","")</f>
        <v/>
      </c>
      <c r="AQ450" t="str">
        <f>IF(ISNUMBER(SEARCH(AQ$1,$D450)),"T","")</f>
        <v/>
      </c>
      <c r="AR450" t="str">
        <f>IF(ISNUMBER(SEARCH(AR$1,$D450)),"T","")</f>
        <v/>
      </c>
      <c r="AS450" t="str">
        <f>IF(ISNUMBER(SEARCH(AS$1,$D450)),"T","")</f>
        <v>T</v>
      </c>
      <c r="AT450" t="str">
        <f>IF(ISNUMBER(SEARCH(AT$1,$D450)),"T","")</f>
        <v/>
      </c>
      <c r="AU450" t="str">
        <f>IF(ISNUMBER(SEARCH(AU$1,$D450)),"T","")</f>
        <v/>
      </c>
      <c r="AV450" t="str">
        <f>IF(ISNUMBER(SEARCH(AV$1,$D450)),"T","")</f>
        <v/>
      </c>
    </row>
    <row r="451" spans="1:48">
      <c r="A451">
        <v>284</v>
      </c>
      <c r="B451" t="s">
        <v>1133</v>
      </c>
      <c r="C451" t="s">
        <v>1134</v>
      </c>
      <c r="D451" t="s">
        <v>457</v>
      </c>
      <c r="E451">
        <v>3</v>
      </c>
      <c r="F451">
        <v>70</v>
      </c>
      <c r="G451">
        <v>60</v>
      </c>
      <c r="H451">
        <v>62</v>
      </c>
      <c r="I451">
        <v>100</v>
      </c>
      <c r="J451">
        <v>82</v>
      </c>
      <c r="K451">
        <v>80</v>
      </c>
      <c r="L451">
        <f t="shared" si="98"/>
        <v>100</v>
      </c>
      <c r="M451">
        <f t="shared" si="99"/>
        <v>62</v>
      </c>
      <c r="N451" s="3">
        <f t="shared" si="100"/>
        <v>145.5</v>
      </c>
      <c r="O451" s="3">
        <f t="shared" si="101"/>
        <v>120.5</v>
      </c>
      <c r="P451" s="3">
        <f t="shared" si="102"/>
        <v>82.5</v>
      </c>
      <c r="Q451" s="3">
        <f t="shared" si="103"/>
        <v>12003.75</v>
      </c>
      <c r="R451" s="3">
        <f t="shared" si="104"/>
        <v>12003.75</v>
      </c>
      <c r="S451" s="3">
        <f t="shared" si="105"/>
        <v>14913.75</v>
      </c>
      <c r="T451" s="3">
        <v>307.834606755106</v>
      </c>
      <c r="U451" s="3">
        <f t="shared" si="106"/>
        <v>307.834606755106</v>
      </c>
      <c r="V451" s="4">
        <f t="shared" si="107"/>
        <v>37094.0701139903</v>
      </c>
      <c r="W451" s="6">
        <f>Q451/(constants!$B$1*constants!$B$2*(110/250)*AVERAGE(0.8,1)*1.5)</f>
        <v>1.83911495356325</v>
      </c>
      <c r="X451" s="7">
        <v>0.483287727263431</v>
      </c>
      <c r="Y451" s="3">
        <f t="shared" si="108"/>
        <v>279.849523039616</v>
      </c>
      <c r="Z451" s="5">
        <v>1.1</v>
      </c>
      <c r="AA451" s="5">
        <v>1</v>
      </c>
      <c r="AB451" s="3">
        <f t="shared" si="109"/>
        <v>307.834475343577</v>
      </c>
      <c r="AC451" t="str">
        <f t="shared" si="110"/>
        <v>https://wiki.52poke.com/wiki/雨翅蛾</v>
      </c>
      <c r="AD451" s="2">
        <f t="shared" si="111"/>
        <v>1.72689899309736e-8</v>
      </c>
      <c r="AE451" t="str">
        <f>IF(ISNUMBER(SEARCH(AE$1,$D451)),"T","")</f>
        <v/>
      </c>
      <c r="AF451" t="str">
        <f>IF(ISNUMBER(SEARCH(AF$1,$D451)),"T","")</f>
        <v/>
      </c>
      <c r="AG451" t="str">
        <f>IF(ISNUMBER(SEARCH(AG$1,$D451)),"T","")</f>
        <v/>
      </c>
      <c r="AH451" t="str">
        <f>IF(ISNUMBER(SEARCH(AH$1,$D451)),"T","")</f>
        <v/>
      </c>
      <c r="AI451" t="str">
        <f>IF(ISNUMBER(SEARCH(AI$1,$D451)),"T","")</f>
        <v/>
      </c>
      <c r="AJ451" t="str">
        <f>IF(ISNUMBER(SEARCH(AJ$1,$D451)),"T","")</f>
        <v/>
      </c>
      <c r="AK451" t="str">
        <f>IF(ISNUMBER(SEARCH(AK$1,$D451)),"T","")</f>
        <v/>
      </c>
      <c r="AL451" t="str">
        <f>IF(ISNUMBER(SEARCH(AL$1,$D451)),"T","")</f>
        <v/>
      </c>
      <c r="AM451" t="str">
        <f>IF(ISNUMBER(SEARCH(AM$1,$D451)),"T","")</f>
        <v/>
      </c>
      <c r="AN451" t="str">
        <f>IF(ISNUMBER(SEARCH(AN$1,$D451)),"T","")</f>
        <v>T</v>
      </c>
      <c r="AO451" t="str">
        <f>IF(ISNUMBER(SEARCH(AO$1,$D451)),"T","")</f>
        <v/>
      </c>
      <c r="AP451" t="str">
        <f>IF(ISNUMBER(SEARCH(AP$1,$D451)),"T","")</f>
        <v>T</v>
      </c>
      <c r="AQ451" t="str">
        <f>IF(ISNUMBER(SEARCH(AQ$1,$D451)),"T","")</f>
        <v/>
      </c>
      <c r="AR451" t="str">
        <f>IF(ISNUMBER(SEARCH(AR$1,$D451)),"T","")</f>
        <v/>
      </c>
      <c r="AS451" t="str">
        <f>IF(ISNUMBER(SEARCH(AS$1,$D451)),"T","")</f>
        <v/>
      </c>
      <c r="AT451" t="str">
        <f>IF(ISNUMBER(SEARCH(AT$1,$D451)),"T","")</f>
        <v/>
      </c>
      <c r="AU451" t="str">
        <f>IF(ISNUMBER(SEARCH(AU$1,$D451)),"T","")</f>
        <v/>
      </c>
      <c r="AV451" t="str">
        <f>IF(ISNUMBER(SEARCH(AV$1,$D451)),"T","")</f>
        <v/>
      </c>
    </row>
    <row r="452" spans="1:48">
      <c r="A452">
        <v>126</v>
      </c>
      <c r="B452" t="s">
        <v>1135</v>
      </c>
      <c r="C452" t="s">
        <v>1136</v>
      </c>
      <c r="D452" t="s">
        <v>216</v>
      </c>
      <c r="E452">
        <v>1</v>
      </c>
      <c r="F452">
        <v>65</v>
      </c>
      <c r="G452">
        <v>95</v>
      </c>
      <c r="H452">
        <v>57</v>
      </c>
      <c r="I452">
        <v>100</v>
      </c>
      <c r="J452">
        <v>85</v>
      </c>
      <c r="K452">
        <v>93</v>
      </c>
      <c r="L452">
        <f t="shared" si="98"/>
        <v>100</v>
      </c>
      <c r="M452">
        <f t="shared" si="99"/>
        <v>57</v>
      </c>
      <c r="N452" s="3">
        <f t="shared" si="100"/>
        <v>140.5</v>
      </c>
      <c r="O452" s="3">
        <f t="shared" si="101"/>
        <v>120.5</v>
      </c>
      <c r="P452" s="3">
        <f t="shared" si="102"/>
        <v>77.5</v>
      </c>
      <c r="Q452" s="3">
        <f t="shared" si="103"/>
        <v>10888.75</v>
      </c>
      <c r="R452" s="3">
        <f t="shared" si="104"/>
        <v>10888.75</v>
      </c>
      <c r="S452" s="3">
        <f t="shared" si="105"/>
        <v>14822.75</v>
      </c>
      <c r="T452" s="3">
        <v>307.774348242263</v>
      </c>
      <c r="U452" s="3">
        <f t="shared" si="106"/>
        <v>307.774348242263</v>
      </c>
      <c r="V452" s="4">
        <f t="shared" si="107"/>
        <v>37086.8089631927</v>
      </c>
      <c r="W452" s="6">
        <f>Q452/(constants!$B$1*constants!$B$2*(110/250)*AVERAGE(0.8,1)*1.5)</f>
        <v>1.66828390716333</v>
      </c>
      <c r="X452" s="7">
        <v>0.653664256074997</v>
      </c>
      <c r="Y452" s="3">
        <f t="shared" si="108"/>
        <v>279.794753670219</v>
      </c>
      <c r="Z452" s="5">
        <v>1.1</v>
      </c>
      <c r="AA452" s="5">
        <v>1</v>
      </c>
      <c r="AB452" s="3">
        <f t="shared" si="109"/>
        <v>307.774229037241</v>
      </c>
      <c r="AC452" t="str">
        <f t="shared" si="110"/>
        <v>https://wiki.52poke.com/wiki/鸭嘴火兽</v>
      </c>
      <c r="AD452" s="2">
        <f t="shared" si="111"/>
        <v>1.42098372909895e-8</v>
      </c>
      <c r="AE452" t="str">
        <f>IF(ISNUMBER(SEARCH(AE$1,$D452)),"T","")</f>
        <v/>
      </c>
      <c r="AF452" t="str">
        <f>IF(ISNUMBER(SEARCH(AF$1,$D452)),"T","")</f>
        <v>T</v>
      </c>
      <c r="AG452" t="str">
        <f>IF(ISNUMBER(SEARCH(AG$1,$D452)),"T","")</f>
        <v/>
      </c>
      <c r="AH452" t="str">
        <f>IF(ISNUMBER(SEARCH(AH$1,$D452)),"T","")</f>
        <v/>
      </c>
      <c r="AI452" t="str">
        <f>IF(ISNUMBER(SEARCH(AI$1,$D452)),"T","")</f>
        <v/>
      </c>
      <c r="AJ452" t="str">
        <f>IF(ISNUMBER(SEARCH(AJ$1,$D452)),"T","")</f>
        <v/>
      </c>
      <c r="AK452" t="str">
        <f>IF(ISNUMBER(SEARCH(AK$1,$D452)),"T","")</f>
        <v/>
      </c>
      <c r="AL452" t="str">
        <f>IF(ISNUMBER(SEARCH(AL$1,$D452)),"T","")</f>
        <v/>
      </c>
      <c r="AM452" t="str">
        <f>IF(ISNUMBER(SEARCH(AM$1,$D452)),"T","")</f>
        <v/>
      </c>
      <c r="AN452" t="str">
        <f>IF(ISNUMBER(SEARCH(AN$1,$D452)),"T","")</f>
        <v/>
      </c>
      <c r="AO452" t="str">
        <f>IF(ISNUMBER(SEARCH(AO$1,$D452)),"T","")</f>
        <v/>
      </c>
      <c r="AP452" t="str">
        <f>IF(ISNUMBER(SEARCH(AP$1,$D452)),"T","")</f>
        <v/>
      </c>
      <c r="AQ452" t="str">
        <f>IF(ISNUMBER(SEARCH(AQ$1,$D452)),"T","")</f>
        <v/>
      </c>
      <c r="AR452" t="str">
        <f>IF(ISNUMBER(SEARCH(AR$1,$D452)),"T","")</f>
        <v/>
      </c>
      <c r="AS452" t="str">
        <f>IF(ISNUMBER(SEARCH(AS$1,$D452)),"T","")</f>
        <v/>
      </c>
      <c r="AT452" t="str">
        <f>IF(ISNUMBER(SEARCH(AT$1,$D452)),"T","")</f>
        <v/>
      </c>
      <c r="AU452" t="str">
        <f>IF(ISNUMBER(SEARCH(AU$1,$D452)),"T","")</f>
        <v/>
      </c>
      <c r="AV452" t="str">
        <f>IF(ISNUMBER(SEARCH(AV$1,$D452)),"T","")</f>
        <v/>
      </c>
    </row>
    <row r="453" spans="1:48">
      <c r="A453">
        <v>22</v>
      </c>
      <c r="B453" t="s">
        <v>1137</v>
      </c>
      <c r="C453" t="s">
        <v>1138</v>
      </c>
      <c r="D453" t="s">
        <v>553</v>
      </c>
      <c r="E453">
        <v>1</v>
      </c>
      <c r="F453">
        <v>65</v>
      </c>
      <c r="G453">
        <v>90</v>
      </c>
      <c r="H453">
        <v>65</v>
      </c>
      <c r="I453">
        <v>61</v>
      </c>
      <c r="J453">
        <v>61</v>
      </c>
      <c r="K453">
        <v>100</v>
      </c>
      <c r="L453">
        <f t="shared" si="98"/>
        <v>90</v>
      </c>
      <c r="M453">
        <f t="shared" si="99"/>
        <v>61</v>
      </c>
      <c r="N453" s="3">
        <f t="shared" si="100"/>
        <v>140.5</v>
      </c>
      <c r="O453" s="3">
        <f t="shared" si="101"/>
        <v>110.5</v>
      </c>
      <c r="P453" s="3">
        <f t="shared" si="102"/>
        <v>81.5</v>
      </c>
      <c r="Q453" s="3">
        <f t="shared" si="103"/>
        <v>11450.75</v>
      </c>
      <c r="R453" s="3">
        <f t="shared" si="104"/>
        <v>12012.75</v>
      </c>
      <c r="S453" s="3">
        <f t="shared" si="105"/>
        <v>11450.75</v>
      </c>
      <c r="T453" s="3">
        <v>307.583036383581</v>
      </c>
      <c r="U453" s="3">
        <f t="shared" si="106"/>
        <v>307.583036383581</v>
      </c>
      <c r="V453" s="4">
        <f t="shared" si="107"/>
        <v>33987.9255203857</v>
      </c>
      <c r="W453" s="6">
        <f>Q453/(constants!$B$1*constants!$B$2*(110/250)*AVERAGE(0.8,1)*1.5)</f>
        <v>1.75438888301693</v>
      </c>
      <c r="X453" s="7">
        <v>0.776116435199092</v>
      </c>
      <c r="Y453" s="3">
        <f t="shared" si="108"/>
        <v>279.62083766287</v>
      </c>
      <c r="Z453" s="5">
        <v>1.1</v>
      </c>
      <c r="AA453" s="5">
        <v>1</v>
      </c>
      <c r="AB453" s="3">
        <f t="shared" si="109"/>
        <v>307.582921429157</v>
      </c>
      <c r="AC453" t="str">
        <f t="shared" si="110"/>
        <v>https://wiki.52poke.com/wiki/大嘴雀</v>
      </c>
      <c r="AD453" s="2">
        <f t="shared" si="111"/>
        <v>1.32145195757823e-8</v>
      </c>
      <c r="AE453" t="str">
        <f>IF(ISNUMBER(SEARCH(AE$1,$D453)),"T","")</f>
        <v>T</v>
      </c>
      <c r="AF453" t="str">
        <f>IF(ISNUMBER(SEARCH(AF$1,$D453)),"T","")</f>
        <v/>
      </c>
      <c r="AG453" t="str">
        <f>IF(ISNUMBER(SEARCH(AG$1,$D453)),"T","")</f>
        <v/>
      </c>
      <c r="AH453" t="str">
        <f>IF(ISNUMBER(SEARCH(AH$1,$D453)),"T","")</f>
        <v/>
      </c>
      <c r="AI453" t="str">
        <f>IF(ISNUMBER(SEARCH(AI$1,$D453)),"T","")</f>
        <v/>
      </c>
      <c r="AJ453" t="str">
        <f>IF(ISNUMBER(SEARCH(AJ$1,$D453)),"T","")</f>
        <v/>
      </c>
      <c r="AK453" t="str">
        <f>IF(ISNUMBER(SEARCH(AK$1,$D453)),"T","")</f>
        <v/>
      </c>
      <c r="AL453" t="str">
        <f>IF(ISNUMBER(SEARCH(AL$1,$D453)),"T","")</f>
        <v/>
      </c>
      <c r="AM453" t="str">
        <f>IF(ISNUMBER(SEARCH(AM$1,$D453)),"T","")</f>
        <v/>
      </c>
      <c r="AN453" t="str">
        <f>IF(ISNUMBER(SEARCH(AN$1,$D453)),"T","")</f>
        <v>T</v>
      </c>
      <c r="AO453" t="str">
        <f>IF(ISNUMBER(SEARCH(AO$1,$D453)),"T","")</f>
        <v/>
      </c>
      <c r="AP453" t="str">
        <f>IF(ISNUMBER(SEARCH(AP$1,$D453)),"T","")</f>
        <v/>
      </c>
      <c r="AQ453" t="str">
        <f>IF(ISNUMBER(SEARCH(AQ$1,$D453)),"T","")</f>
        <v/>
      </c>
      <c r="AR453" t="str">
        <f>IF(ISNUMBER(SEARCH(AR$1,$D453)),"T","")</f>
        <v/>
      </c>
      <c r="AS453" t="str">
        <f>IF(ISNUMBER(SEARCH(AS$1,$D453)),"T","")</f>
        <v/>
      </c>
      <c r="AT453" t="str">
        <f>IF(ISNUMBER(SEARCH(AT$1,$D453)),"T","")</f>
        <v/>
      </c>
      <c r="AU453" t="str">
        <f>IF(ISNUMBER(SEARCH(AU$1,$D453)),"T","")</f>
        <v/>
      </c>
      <c r="AV453" t="str">
        <f>IF(ISNUMBER(SEARCH(AV$1,$D453)),"T","")</f>
        <v/>
      </c>
    </row>
    <row r="454" spans="1:48">
      <c r="A454">
        <v>317</v>
      </c>
      <c r="B454" t="s">
        <v>1139</v>
      </c>
      <c r="C454" t="s">
        <v>1140</v>
      </c>
      <c r="D454" t="s">
        <v>855</v>
      </c>
      <c r="E454">
        <v>3</v>
      </c>
      <c r="F454">
        <v>100</v>
      </c>
      <c r="G454">
        <v>73</v>
      </c>
      <c r="H454">
        <v>83</v>
      </c>
      <c r="I454">
        <v>73</v>
      </c>
      <c r="J454">
        <v>83</v>
      </c>
      <c r="K454">
        <v>55</v>
      </c>
      <c r="L454">
        <f t="shared" si="98"/>
        <v>73</v>
      </c>
      <c r="M454">
        <f t="shared" si="99"/>
        <v>83</v>
      </c>
      <c r="N454" s="3">
        <f t="shared" si="100"/>
        <v>175.5</v>
      </c>
      <c r="O454" s="3">
        <f t="shared" si="101"/>
        <v>93.5</v>
      </c>
      <c r="P454" s="3">
        <f t="shared" si="102"/>
        <v>103.5</v>
      </c>
      <c r="Q454" s="3">
        <f t="shared" si="103"/>
        <v>18164.25</v>
      </c>
      <c r="R454" s="3">
        <f t="shared" si="104"/>
        <v>18164.25</v>
      </c>
      <c r="S454" s="3">
        <f t="shared" si="105"/>
        <v>18164.25</v>
      </c>
      <c r="T454" s="3">
        <v>307.559127199795</v>
      </c>
      <c r="U454" s="3">
        <f t="shared" si="106"/>
        <v>307.559127199795</v>
      </c>
      <c r="V454" s="4">
        <f t="shared" si="107"/>
        <v>28756.7783931808</v>
      </c>
      <c r="W454" s="6">
        <f>Q454/(constants!$B$1*constants!$B$2*(110/250)*AVERAGE(0.8,1)*1.5)</f>
        <v>2.78297563638541</v>
      </c>
      <c r="X454" s="7">
        <v>0.207388708800902</v>
      </c>
      <c r="Y454" s="3">
        <f t="shared" si="108"/>
        <v>279.59906627492</v>
      </c>
      <c r="Z454" s="5">
        <v>1.1</v>
      </c>
      <c r="AA454" s="5">
        <v>1</v>
      </c>
      <c r="AB454" s="3">
        <f t="shared" si="109"/>
        <v>307.558972902412</v>
      </c>
      <c r="AC454" t="str">
        <f t="shared" si="110"/>
        <v>https://wiki.52poke.com/wiki/吞食兽</v>
      </c>
      <c r="AD454" s="2">
        <f t="shared" si="111"/>
        <v>2.38076824023588e-8</v>
      </c>
      <c r="AE454" t="str">
        <f>IF(ISNUMBER(SEARCH(AE$1,$D454)),"T","")</f>
        <v/>
      </c>
      <c r="AF454" t="str">
        <f>IF(ISNUMBER(SEARCH(AF$1,$D454)),"T","")</f>
        <v/>
      </c>
      <c r="AG454" t="str">
        <f>IF(ISNUMBER(SEARCH(AG$1,$D454)),"T","")</f>
        <v/>
      </c>
      <c r="AH454" t="str">
        <f>IF(ISNUMBER(SEARCH(AH$1,$D454)),"T","")</f>
        <v/>
      </c>
      <c r="AI454" t="str">
        <f>IF(ISNUMBER(SEARCH(AI$1,$D454)),"T","")</f>
        <v/>
      </c>
      <c r="AJ454" t="str">
        <f>IF(ISNUMBER(SEARCH(AJ$1,$D454)),"T","")</f>
        <v/>
      </c>
      <c r="AK454" t="str">
        <f>IF(ISNUMBER(SEARCH(AK$1,$D454)),"T","")</f>
        <v/>
      </c>
      <c r="AL454" t="str">
        <f>IF(ISNUMBER(SEARCH(AL$1,$D454)),"T","")</f>
        <v>T</v>
      </c>
      <c r="AM454" t="str">
        <f>IF(ISNUMBER(SEARCH(AM$1,$D454)),"T","")</f>
        <v/>
      </c>
      <c r="AN454" t="str">
        <f>IF(ISNUMBER(SEARCH(AN$1,$D454)),"T","")</f>
        <v/>
      </c>
      <c r="AO454" t="str">
        <f>IF(ISNUMBER(SEARCH(AO$1,$D454)),"T","")</f>
        <v/>
      </c>
      <c r="AP454" t="str">
        <f>IF(ISNUMBER(SEARCH(AP$1,$D454)),"T","")</f>
        <v/>
      </c>
      <c r="AQ454" t="str">
        <f>IF(ISNUMBER(SEARCH(AQ$1,$D454)),"T","")</f>
        <v/>
      </c>
      <c r="AR454" t="str">
        <f>IF(ISNUMBER(SEARCH(AR$1,$D454)),"T","")</f>
        <v/>
      </c>
      <c r="AS454" t="str">
        <f>IF(ISNUMBER(SEARCH(AS$1,$D454)),"T","")</f>
        <v/>
      </c>
      <c r="AT454" t="str">
        <f>IF(ISNUMBER(SEARCH(AT$1,$D454)),"T","")</f>
        <v/>
      </c>
      <c r="AU454" t="str">
        <f>IF(ISNUMBER(SEARCH(AU$1,$D454)),"T","")</f>
        <v/>
      </c>
      <c r="AV454" t="str">
        <f>IF(ISNUMBER(SEARCH(AV$1,$D454)),"T","")</f>
        <v/>
      </c>
    </row>
    <row r="455" spans="1:48">
      <c r="A455">
        <v>876</v>
      </c>
      <c r="B455" t="s">
        <v>1141</v>
      </c>
      <c r="C455" t="s">
        <v>1142</v>
      </c>
      <c r="D455" t="s">
        <v>1143</v>
      </c>
      <c r="E455">
        <v>8</v>
      </c>
      <c r="F455">
        <v>60</v>
      </c>
      <c r="G455">
        <v>65</v>
      </c>
      <c r="H455">
        <v>55</v>
      </c>
      <c r="I455">
        <v>105</v>
      </c>
      <c r="J455">
        <v>95</v>
      </c>
      <c r="K455">
        <v>95</v>
      </c>
      <c r="L455">
        <f t="shared" si="98"/>
        <v>105</v>
      </c>
      <c r="M455">
        <f t="shared" si="99"/>
        <v>55</v>
      </c>
      <c r="N455" s="3">
        <f t="shared" si="100"/>
        <v>135.5</v>
      </c>
      <c r="O455" s="3">
        <f t="shared" si="101"/>
        <v>125.5</v>
      </c>
      <c r="P455" s="3">
        <f t="shared" si="102"/>
        <v>75.5</v>
      </c>
      <c r="Q455" s="3">
        <f t="shared" si="103"/>
        <v>10230.25</v>
      </c>
      <c r="R455" s="3">
        <f t="shared" si="104"/>
        <v>10230.25</v>
      </c>
      <c r="S455" s="3">
        <f t="shared" si="105"/>
        <v>15650.25</v>
      </c>
      <c r="T455" s="3">
        <v>307.290522473881</v>
      </c>
      <c r="U455" s="3">
        <f t="shared" si="106"/>
        <v>307.290522473881</v>
      </c>
      <c r="V455" s="4">
        <f t="shared" si="107"/>
        <v>38564.9605704721</v>
      </c>
      <c r="W455" s="6">
        <f>Q455/(constants!$B$1*constants!$B$2*(110/250)*AVERAGE(0.8,1)*1.5)</f>
        <v>1.56739400218186</v>
      </c>
      <c r="X455" s="7">
        <v>0.658541570658952</v>
      </c>
      <c r="Y455" s="3">
        <f t="shared" si="108"/>
        <v>279.354914391522</v>
      </c>
      <c r="Z455" s="5">
        <v>1.1</v>
      </c>
      <c r="AA455" s="5">
        <v>1</v>
      </c>
      <c r="AB455" s="3">
        <f t="shared" si="109"/>
        <v>307.290405830674</v>
      </c>
      <c r="AC455" t="str">
        <f t="shared" si="110"/>
        <v>https://wiki.52poke.com/wiki/爱管侍</v>
      </c>
      <c r="AD455" s="2">
        <f t="shared" si="111"/>
        <v>1.36056377742358e-8</v>
      </c>
      <c r="AE455" t="str">
        <f>IF(ISNUMBER(SEARCH(AE$1,$D455)),"T","")</f>
        <v>T</v>
      </c>
      <c r="AF455" t="str">
        <f>IF(ISNUMBER(SEARCH(AF$1,$D455)),"T","")</f>
        <v/>
      </c>
      <c r="AG455" t="str">
        <f>IF(ISNUMBER(SEARCH(AG$1,$D455)),"T","")</f>
        <v/>
      </c>
      <c r="AH455" t="str">
        <f>IF(ISNUMBER(SEARCH(AH$1,$D455)),"T","")</f>
        <v/>
      </c>
      <c r="AI455" t="str">
        <f>IF(ISNUMBER(SEARCH(AI$1,$D455)),"T","")</f>
        <v/>
      </c>
      <c r="AJ455" t="str">
        <f>IF(ISNUMBER(SEARCH(AJ$1,$D455)),"T","")</f>
        <v/>
      </c>
      <c r="AK455" t="str">
        <f>IF(ISNUMBER(SEARCH(AK$1,$D455)),"T","")</f>
        <v/>
      </c>
      <c r="AL455" t="str">
        <f>IF(ISNUMBER(SEARCH(AL$1,$D455)),"T","")</f>
        <v/>
      </c>
      <c r="AM455" t="str">
        <f>IF(ISNUMBER(SEARCH(AM$1,$D455)),"T","")</f>
        <v/>
      </c>
      <c r="AN455" t="str">
        <f>IF(ISNUMBER(SEARCH(AN$1,$D455)),"T","")</f>
        <v/>
      </c>
      <c r="AO455" t="str">
        <f>IF(ISNUMBER(SEARCH(AO$1,$D455)),"T","")</f>
        <v>T</v>
      </c>
      <c r="AP455" t="str">
        <f>IF(ISNUMBER(SEARCH(AP$1,$D455)),"T","")</f>
        <v/>
      </c>
      <c r="AQ455" t="str">
        <f>IF(ISNUMBER(SEARCH(AQ$1,$D455)),"T","")</f>
        <v/>
      </c>
      <c r="AR455" t="str">
        <f>IF(ISNUMBER(SEARCH(AR$1,$D455)),"T","")</f>
        <v/>
      </c>
      <c r="AS455" t="str">
        <f>IF(ISNUMBER(SEARCH(AS$1,$D455)),"T","")</f>
        <v/>
      </c>
      <c r="AT455" t="str">
        <f>IF(ISNUMBER(SEARCH(AT$1,$D455)),"T","")</f>
        <v/>
      </c>
      <c r="AU455" t="str">
        <f>IF(ISNUMBER(SEARCH(AU$1,$D455)),"T","")</f>
        <v/>
      </c>
      <c r="AV455" t="str">
        <f>IF(ISNUMBER(SEARCH(AV$1,$D455)),"T","")</f>
        <v/>
      </c>
    </row>
    <row r="456" spans="1:48">
      <c r="A456">
        <v>106</v>
      </c>
      <c r="B456" t="s">
        <v>1144</v>
      </c>
      <c r="C456" t="s">
        <v>1145</v>
      </c>
      <c r="D456" t="s">
        <v>102</v>
      </c>
      <c r="E456">
        <v>1</v>
      </c>
      <c r="F456">
        <v>50</v>
      </c>
      <c r="G456">
        <v>120</v>
      </c>
      <c r="H456">
        <v>53</v>
      </c>
      <c r="I456">
        <v>35</v>
      </c>
      <c r="J456">
        <v>110</v>
      </c>
      <c r="K456">
        <v>87</v>
      </c>
      <c r="L456">
        <f t="shared" si="98"/>
        <v>120</v>
      </c>
      <c r="M456">
        <f t="shared" si="99"/>
        <v>53</v>
      </c>
      <c r="N456" s="3">
        <f t="shared" si="100"/>
        <v>125.5</v>
      </c>
      <c r="O456" s="3">
        <f t="shared" si="101"/>
        <v>140.5</v>
      </c>
      <c r="P456" s="3">
        <f t="shared" si="102"/>
        <v>73.5</v>
      </c>
      <c r="Q456" s="3">
        <f t="shared" si="103"/>
        <v>9224.25</v>
      </c>
      <c r="R456" s="3">
        <f t="shared" si="104"/>
        <v>9224.25</v>
      </c>
      <c r="S456" s="3">
        <f t="shared" si="105"/>
        <v>16377.75</v>
      </c>
      <c r="T456" s="3">
        <v>307.149312315573</v>
      </c>
      <c r="U456" s="3">
        <f t="shared" si="106"/>
        <v>307.149312315573</v>
      </c>
      <c r="V456" s="4">
        <f t="shared" si="107"/>
        <v>43154.478380338</v>
      </c>
      <c r="W456" s="6">
        <f>Q456/(constants!$B$1*constants!$B$2*(110/250)*AVERAGE(0.8,1)*1.5)</f>
        <v>1.41326303116991</v>
      </c>
      <c r="X456" s="7">
        <v>0.57411448142855</v>
      </c>
      <c r="Y456" s="3">
        <f t="shared" si="108"/>
        <v>279.226540520084</v>
      </c>
      <c r="Z456" s="5">
        <v>1.1</v>
      </c>
      <c r="AA456" s="5">
        <v>1</v>
      </c>
      <c r="AB456" s="3">
        <f t="shared" si="109"/>
        <v>307.149194572093</v>
      </c>
      <c r="AC456" t="str">
        <f t="shared" si="110"/>
        <v>https://wiki.52poke.com/wiki/飞腿郎</v>
      </c>
      <c r="AD456" s="2">
        <f t="shared" si="111"/>
        <v>1.38635271939215e-8</v>
      </c>
      <c r="AE456" t="str">
        <f>IF(ISNUMBER(SEARCH(AE$1,$D456)),"T","")</f>
        <v/>
      </c>
      <c r="AF456" t="str">
        <f>IF(ISNUMBER(SEARCH(AF$1,$D456)),"T","")</f>
        <v/>
      </c>
      <c r="AG456" t="str">
        <f>IF(ISNUMBER(SEARCH(AG$1,$D456)),"T","")</f>
        <v/>
      </c>
      <c r="AH456" t="str">
        <f>IF(ISNUMBER(SEARCH(AH$1,$D456)),"T","")</f>
        <v/>
      </c>
      <c r="AI456" t="str">
        <f>IF(ISNUMBER(SEARCH(AI$1,$D456)),"T","")</f>
        <v/>
      </c>
      <c r="AJ456" t="str">
        <f>IF(ISNUMBER(SEARCH(AJ$1,$D456)),"T","")</f>
        <v/>
      </c>
      <c r="AK456" t="str">
        <f>IF(ISNUMBER(SEARCH(AK$1,$D456)),"T","")</f>
        <v>T</v>
      </c>
      <c r="AL456" t="str">
        <f>IF(ISNUMBER(SEARCH(AL$1,$D456)),"T","")</f>
        <v/>
      </c>
      <c r="AM456" t="str">
        <f>IF(ISNUMBER(SEARCH(AM$1,$D456)),"T","")</f>
        <v/>
      </c>
      <c r="AN456" t="str">
        <f>IF(ISNUMBER(SEARCH(AN$1,$D456)),"T","")</f>
        <v/>
      </c>
      <c r="AO456" t="str">
        <f>IF(ISNUMBER(SEARCH(AO$1,$D456)),"T","")</f>
        <v/>
      </c>
      <c r="AP456" t="str">
        <f>IF(ISNUMBER(SEARCH(AP$1,$D456)),"T","")</f>
        <v/>
      </c>
      <c r="AQ456" t="str">
        <f>IF(ISNUMBER(SEARCH(AQ$1,$D456)),"T","")</f>
        <v/>
      </c>
      <c r="AR456" t="str">
        <f>IF(ISNUMBER(SEARCH(AR$1,$D456)),"T","")</f>
        <v/>
      </c>
      <c r="AS456" t="str">
        <f>IF(ISNUMBER(SEARCH(AS$1,$D456)),"T","")</f>
        <v/>
      </c>
      <c r="AT456" t="str">
        <f>IF(ISNUMBER(SEARCH(AT$1,$D456)),"T","")</f>
        <v/>
      </c>
      <c r="AU456" t="str">
        <f>IF(ISNUMBER(SEARCH(AU$1,$D456)),"T","")</f>
        <v/>
      </c>
      <c r="AV456" t="str">
        <f>IF(ISNUMBER(SEARCH(AV$1,$D456)),"T","")</f>
        <v/>
      </c>
    </row>
    <row r="457" spans="1:48">
      <c r="A457">
        <v>272</v>
      </c>
      <c r="B457" t="s">
        <v>1146</v>
      </c>
      <c r="C457" t="s">
        <v>1147</v>
      </c>
      <c r="D457" t="s">
        <v>1148</v>
      </c>
      <c r="E457">
        <v>3</v>
      </c>
      <c r="F457">
        <v>80</v>
      </c>
      <c r="G457">
        <v>70</v>
      </c>
      <c r="H457">
        <v>70</v>
      </c>
      <c r="I457">
        <v>90</v>
      </c>
      <c r="J457">
        <v>100</v>
      </c>
      <c r="K457">
        <v>70</v>
      </c>
      <c r="L457">
        <f t="shared" si="98"/>
        <v>90</v>
      </c>
      <c r="M457">
        <f t="shared" si="99"/>
        <v>70</v>
      </c>
      <c r="N457" s="3">
        <f t="shared" si="100"/>
        <v>155.5</v>
      </c>
      <c r="O457" s="3">
        <f t="shared" si="101"/>
        <v>110.5</v>
      </c>
      <c r="P457" s="3">
        <f t="shared" si="102"/>
        <v>90.5</v>
      </c>
      <c r="Q457" s="3">
        <f t="shared" si="103"/>
        <v>14072.75</v>
      </c>
      <c r="R457" s="3">
        <f t="shared" si="104"/>
        <v>14072.75</v>
      </c>
      <c r="S457" s="3">
        <f t="shared" si="105"/>
        <v>18737.75</v>
      </c>
      <c r="T457" s="3">
        <v>307.021824272798</v>
      </c>
      <c r="U457" s="3">
        <f t="shared" si="106"/>
        <v>307.021824272798</v>
      </c>
      <c r="V457" s="4">
        <f t="shared" si="107"/>
        <v>33925.9115821442</v>
      </c>
      <c r="W457" s="6">
        <f>Q457/(constants!$B$1*constants!$B$2*(110/250)*AVERAGE(0.8,1)*1.5)</f>
        <v>2.15610996253315</v>
      </c>
      <c r="X457" s="7">
        <v>0.369778009462215</v>
      </c>
      <c r="Y457" s="3">
        <f t="shared" si="108"/>
        <v>279.110620905488</v>
      </c>
      <c r="Z457" s="5">
        <v>1.1</v>
      </c>
      <c r="AA457" s="5">
        <v>1</v>
      </c>
      <c r="AB457" s="3">
        <f t="shared" si="109"/>
        <v>307.021682996036</v>
      </c>
      <c r="AC457" t="str">
        <f t="shared" si="110"/>
        <v>https://wiki.52poke.com/wiki/乐天河童</v>
      </c>
      <c r="AD457" s="2">
        <f t="shared" si="111"/>
        <v>1.99591233550161e-8</v>
      </c>
      <c r="AE457" t="str">
        <f>IF(ISNUMBER(SEARCH(AE$1,$D457)),"T","")</f>
        <v/>
      </c>
      <c r="AF457" t="str">
        <f>IF(ISNUMBER(SEARCH(AF$1,$D457)),"T","")</f>
        <v/>
      </c>
      <c r="AG457" t="str">
        <f>IF(ISNUMBER(SEARCH(AG$1,$D457)),"T","")</f>
        <v>T</v>
      </c>
      <c r="AH457" t="str">
        <f>IF(ISNUMBER(SEARCH(AH$1,$D457)),"T","")</f>
        <v>T</v>
      </c>
      <c r="AI457" t="str">
        <f>IF(ISNUMBER(SEARCH(AI$1,$D457)),"T","")</f>
        <v/>
      </c>
      <c r="AJ457" t="str">
        <f>IF(ISNUMBER(SEARCH(AJ$1,$D457)),"T","")</f>
        <v/>
      </c>
      <c r="AK457" t="str">
        <f>IF(ISNUMBER(SEARCH(AK$1,$D457)),"T","")</f>
        <v/>
      </c>
      <c r="AL457" t="str">
        <f>IF(ISNUMBER(SEARCH(AL$1,$D457)),"T","")</f>
        <v/>
      </c>
      <c r="AM457" t="str">
        <f>IF(ISNUMBER(SEARCH(AM$1,$D457)),"T","")</f>
        <v/>
      </c>
      <c r="AN457" t="str">
        <f>IF(ISNUMBER(SEARCH(AN$1,$D457)),"T","")</f>
        <v/>
      </c>
      <c r="AO457" t="str">
        <f>IF(ISNUMBER(SEARCH(AO$1,$D457)),"T","")</f>
        <v/>
      </c>
      <c r="AP457" t="str">
        <f>IF(ISNUMBER(SEARCH(AP$1,$D457)),"T","")</f>
        <v/>
      </c>
      <c r="AQ457" t="str">
        <f>IF(ISNUMBER(SEARCH(AQ$1,$D457)),"T","")</f>
        <v/>
      </c>
      <c r="AR457" t="str">
        <f>IF(ISNUMBER(SEARCH(AR$1,$D457)),"T","")</f>
        <v/>
      </c>
      <c r="AS457" t="str">
        <f>IF(ISNUMBER(SEARCH(AS$1,$D457)),"T","")</f>
        <v/>
      </c>
      <c r="AT457" t="str">
        <f>IF(ISNUMBER(SEARCH(AT$1,$D457)),"T","")</f>
        <v/>
      </c>
      <c r="AU457" t="str">
        <f>IF(ISNUMBER(SEARCH(AU$1,$D457)),"T","")</f>
        <v/>
      </c>
      <c r="AV457" t="str">
        <f>IF(ISNUMBER(SEARCH(AV$1,$D457)),"T","")</f>
        <v/>
      </c>
    </row>
    <row r="458" spans="1:48">
      <c r="A458">
        <v>949</v>
      </c>
      <c r="B458" t="s">
        <v>1149</v>
      </c>
      <c r="C458" t="s">
        <v>1150</v>
      </c>
      <c r="D458" t="s">
        <v>1151</v>
      </c>
      <c r="E458">
        <v>9</v>
      </c>
      <c r="F458">
        <v>80</v>
      </c>
      <c r="G458">
        <v>70</v>
      </c>
      <c r="H458">
        <v>65</v>
      </c>
      <c r="I458">
        <v>80</v>
      </c>
      <c r="J458">
        <v>120</v>
      </c>
      <c r="K458">
        <v>100</v>
      </c>
      <c r="L458">
        <f t="shared" si="98"/>
        <v>80</v>
      </c>
      <c r="M458">
        <f t="shared" si="99"/>
        <v>65</v>
      </c>
      <c r="N458" s="3">
        <f t="shared" si="100"/>
        <v>155.5</v>
      </c>
      <c r="O458" s="3">
        <f t="shared" si="101"/>
        <v>100.5</v>
      </c>
      <c r="P458" s="3">
        <f t="shared" si="102"/>
        <v>85.5</v>
      </c>
      <c r="Q458" s="3">
        <f t="shared" si="103"/>
        <v>13295.25</v>
      </c>
      <c r="R458" s="3">
        <f t="shared" si="104"/>
        <v>13295.25</v>
      </c>
      <c r="S458" s="3">
        <f t="shared" si="105"/>
        <v>21847.75</v>
      </c>
      <c r="T458" s="3">
        <v>306.462189604488</v>
      </c>
      <c r="U458" s="3">
        <f t="shared" si="106"/>
        <v>306.462189604488</v>
      </c>
      <c r="V458" s="4">
        <f t="shared" si="107"/>
        <v>30799.450055251</v>
      </c>
      <c r="W458" s="6">
        <f>Q458/(constants!$B$1*constants!$B$2*(110/250)*AVERAGE(0.8,1)*1.5)</f>
        <v>2.03698786515563</v>
      </c>
      <c r="X458" s="7">
        <v>0.735170146711706</v>
      </c>
      <c r="Y458" s="3">
        <f t="shared" si="108"/>
        <v>278.601880192667</v>
      </c>
      <c r="Z458" s="5">
        <v>1.1</v>
      </c>
      <c r="AA458" s="5">
        <v>1</v>
      </c>
      <c r="AB458" s="3">
        <f t="shared" si="109"/>
        <v>306.462068211934</v>
      </c>
      <c r="AC458" t="str">
        <f t="shared" si="110"/>
        <v>https://wiki.52poke.com/wiki/陆地水母</v>
      </c>
      <c r="AD458" s="2">
        <f t="shared" si="111"/>
        <v>1.47361522580753e-8</v>
      </c>
      <c r="AE458" t="str">
        <f>IF(ISNUMBER(SEARCH(AE$1,$D458)),"T","")</f>
        <v/>
      </c>
      <c r="AF458" t="str">
        <f>IF(ISNUMBER(SEARCH(AF$1,$D458)),"T","")</f>
        <v/>
      </c>
      <c r="AG458" t="str">
        <f>IF(ISNUMBER(SEARCH(AG$1,$D458)),"T","")</f>
        <v/>
      </c>
      <c r="AH458" t="str">
        <f>IF(ISNUMBER(SEARCH(AH$1,$D458)),"T","")</f>
        <v>T</v>
      </c>
      <c r="AI458" t="str">
        <f>IF(ISNUMBER(SEARCH(AI$1,$D458)),"T","")</f>
        <v/>
      </c>
      <c r="AJ458" t="str">
        <f>IF(ISNUMBER(SEARCH(AJ$1,$D458)),"T","")</f>
        <v/>
      </c>
      <c r="AK458" t="str">
        <f>IF(ISNUMBER(SEARCH(AK$1,$D458)),"T","")</f>
        <v/>
      </c>
      <c r="AL458" t="str">
        <f>IF(ISNUMBER(SEARCH(AL$1,$D458)),"T","")</f>
        <v/>
      </c>
      <c r="AM458" t="str">
        <f>IF(ISNUMBER(SEARCH(AM$1,$D458)),"T","")</f>
        <v>T</v>
      </c>
      <c r="AN458" t="str">
        <f>IF(ISNUMBER(SEARCH(AN$1,$D458)),"T","")</f>
        <v/>
      </c>
      <c r="AO458" t="str">
        <f>IF(ISNUMBER(SEARCH(AO$1,$D458)),"T","")</f>
        <v/>
      </c>
      <c r="AP458" t="str">
        <f>IF(ISNUMBER(SEARCH(AP$1,$D458)),"T","")</f>
        <v/>
      </c>
      <c r="AQ458" t="str">
        <f>IF(ISNUMBER(SEARCH(AQ$1,$D458)),"T","")</f>
        <v/>
      </c>
      <c r="AR458" t="str">
        <f>IF(ISNUMBER(SEARCH(AR$1,$D458)),"T","")</f>
        <v/>
      </c>
      <c r="AS458" t="str">
        <f>IF(ISNUMBER(SEARCH(AS$1,$D458)),"T","")</f>
        <v/>
      </c>
      <c r="AT458" t="str">
        <f>IF(ISNUMBER(SEARCH(AT$1,$D458)),"T","")</f>
        <v/>
      </c>
      <c r="AU458" t="str">
        <f>IF(ISNUMBER(SEARCH(AU$1,$D458)),"T","")</f>
        <v/>
      </c>
      <c r="AV458" t="str">
        <f>IF(ISNUMBER(SEARCH(AV$1,$D458)),"T","")</f>
        <v/>
      </c>
    </row>
    <row r="459" spans="1:48">
      <c r="A459">
        <v>215</v>
      </c>
      <c r="B459" t="s">
        <v>1152</v>
      </c>
      <c r="C459" t="s">
        <v>1153</v>
      </c>
      <c r="D459" t="s">
        <v>352</v>
      </c>
      <c r="E459">
        <v>2</v>
      </c>
      <c r="F459">
        <v>55</v>
      </c>
      <c r="G459">
        <v>95</v>
      </c>
      <c r="H459">
        <v>55</v>
      </c>
      <c r="I459">
        <v>35</v>
      </c>
      <c r="J459">
        <v>75</v>
      </c>
      <c r="K459">
        <v>115</v>
      </c>
      <c r="L459">
        <f t="shared" si="98"/>
        <v>95</v>
      </c>
      <c r="M459">
        <f t="shared" si="99"/>
        <v>55</v>
      </c>
      <c r="N459" s="3">
        <f t="shared" si="100"/>
        <v>130.5</v>
      </c>
      <c r="O459" s="3">
        <f t="shared" si="101"/>
        <v>115.5</v>
      </c>
      <c r="P459" s="3">
        <f t="shared" si="102"/>
        <v>75.5</v>
      </c>
      <c r="Q459" s="3">
        <f t="shared" si="103"/>
        <v>9852.75</v>
      </c>
      <c r="R459" s="3">
        <f t="shared" si="104"/>
        <v>9852.75</v>
      </c>
      <c r="S459" s="3">
        <f t="shared" si="105"/>
        <v>12462.75</v>
      </c>
      <c r="T459" s="3">
        <v>306.287060482054</v>
      </c>
      <c r="U459" s="3">
        <f t="shared" si="106"/>
        <v>306.287060482054</v>
      </c>
      <c r="V459" s="4">
        <f t="shared" si="107"/>
        <v>35376.1554856772</v>
      </c>
      <c r="W459" s="6">
        <f>Q459/(constants!$B$1*constants!$B$2*(110/250)*AVERAGE(0.8,1)*1.5)</f>
        <v>1.50955658512718</v>
      </c>
      <c r="X459" s="7">
        <v>0.901202620652767</v>
      </c>
      <c r="Y459" s="3">
        <f t="shared" si="108"/>
        <v>278.442688267583</v>
      </c>
      <c r="Z459" s="5">
        <v>1.1</v>
      </c>
      <c r="AA459" s="5">
        <v>1</v>
      </c>
      <c r="AB459" s="3">
        <f t="shared" si="109"/>
        <v>306.286957094342</v>
      </c>
      <c r="AC459" t="str">
        <f t="shared" si="110"/>
        <v>https://wiki.52poke.com/wiki/狃拉</v>
      </c>
      <c r="AD459" s="2">
        <f t="shared" si="111"/>
        <v>1.06890190253822e-8</v>
      </c>
      <c r="AE459" t="str">
        <f>IF(ISNUMBER(SEARCH(AE$1,$D459)),"T","")</f>
        <v/>
      </c>
      <c r="AF459" t="str">
        <f>IF(ISNUMBER(SEARCH(AF$1,$D459)),"T","")</f>
        <v/>
      </c>
      <c r="AG459" t="str">
        <f>IF(ISNUMBER(SEARCH(AG$1,$D459)),"T","")</f>
        <v/>
      </c>
      <c r="AH459" t="str">
        <f>IF(ISNUMBER(SEARCH(AH$1,$D459)),"T","")</f>
        <v/>
      </c>
      <c r="AI459" t="str">
        <f>IF(ISNUMBER(SEARCH(AI$1,$D459)),"T","")</f>
        <v/>
      </c>
      <c r="AJ459" t="str">
        <f>IF(ISNUMBER(SEARCH(AJ$1,$D459)),"T","")</f>
        <v/>
      </c>
      <c r="AK459" t="str">
        <f>IF(ISNUMBER(SEARCH(AK$1,$D459)),"T","")</f>
        <v>T</v>
      </c>
      <c r="AL459" t="str">
        <f>IF(ISNUMBER(SEARCH(AL$1,$D459)),"T","")</f>
        <v>T</v>
      </c>
      <c r="AM459" t="str">
        <f>IF(ISNUMBER(SEARCH(AM$1,$D459)),"T","")</f>
        <v/>
      </c>
      <c r="AN459" t="str">
        <f>IF(ISNUMBER(SEARCH(AN$1,$D459)),"T","")</f>
        <v/>
      </c>
      <c r="AO459" t="str">
        <f>IF(ISNUMBER(SEARCH(AO$1,$D459)),"T","")</f>
        <v/>
      </c>
      <c r="AP459" t="str">
        <f>IF(ISNUMBER(SEARCH(AP$1,$D459)),"T","")</f>
        <v/>
      </c>
      <c r="AQ459" t="str">
        <f>IF(ISNUMBER(SEARCH(AQ$1,$D459)),"T","")</f>
        <v/>
      </c>
      <c r="AR459" t="str">
        <f>IF(ISNUMBER(SEARCH(AR$1,$D459)),"T","")</f>
        <v/>
      </c>
      <c r="AS459" t="str">
        <f>IF(ISNUMBER(SEARCH(AS$1,$D459)),"T","")</f>
        <v/>
      </c>
      <c r="AT459" t="str">
        <f>IF(ISNUMBER(SEARCH(AT$1,$D459)),"T","")</f>
        <v/>
      </c>
      <c r="AU459" t="str">
        <f>IF(ISNUMBER(SEARCH(AU$1,$D459)),"T","")</f>
        <v/>
      </c>
      <c r="AV459" t="str">
        <f>IF(ISNUMBER(SEARCH(AV$1,$D459)),"T","")</f>
        <v/>
      </c>
    </row>
    <row r="460" spans="1:48">
      <c r="A460">
        <v>735</v>
      </c>
      <c r="B460" t="s">
        <v>1154</v>
      </c>
      <c r="C460" t="s">
        <v>1155</v>
      </c>
      <c r="D460" t="s">
        <v>64</v>
      </c>
      <c r="E460">
        <v>7</v>
      </c>
      <c r="F460">
        <v>88</v>
      </c>
      <c r="G460">
        <v>110</v>
      </c>
      <c r="H460">
        <v>60</v>
      </c>
      <c r="I460">
        <v>55</v>
      </c>
      <c r="J460">
        <v>60</v>
      </c>
      <c r="K460">
        <v>45</v>
      </c>
      <c r="L460">
        <f t="shared" si="98"/>
        <v>110</v>
      </c>
      <c r="M460">
        <f t="shared" si="99"/>
        <v>60</v>
      </c>
      <c r="N460" s="3">
        <f t="shared" si="100"/>
        <v>163.5</v>
      </c>
      <c r="O460" s="3">
        <f t="shared" si="101"/>
        <v>130.5</v>
      </c>
      <c r="P460" s="3">
        <f t="shared" si="102"/>
        <v>80.5</v>
      </c>
      <c r="Q460" s="3">
        <f t="shared" si="103"/>
        <v>13161.75</v>
      </c>
      <c r="R460" s="3">
        <f t="shared" si="104"/>
        <v>13161.75</v>
      </c>
      <c r="S460" s="3">
        <f t="shared" si="105"/>
        <v>13161.75</v>
      </c>
      <c r="T460" s="3">
        <v>306.249229244913</v>
      </c>
      <c r="U460" s="3">
        <f t="shared" si="106"/>
        <v>306.249229244913</v>
      </c>
      <c r="V460" s="4">
        <f t="shared" si="107"/>
        <v>39965.5244164612</v>
      </c>
      <c r="W460" s="6">
        <f>Q460/(constants!$B$1*constants!$B$2*(110/250)*AVERAGE(0.8,1)*1.5)</f>
        <v>2.01653410309788</v>
      </c>
      <c r="X460" s="7">
        <v>0.11686243607703</v>
      </c>
      <c r="Y460" s="3">
        <f t="shared" si="108"/>
        <v>278.408248362326</v>
      </c>
      <c r="Z460" s="5">
        <v>1.1</v>
      </c>
      <c r="AA460" s="5">
        <v>1</v>
      </c>
      <c r="AB460" s="3">
        <f t="shared" si="109"/>
        <v>306.249073198558</v>
      </c>
      <c r="AC460" t="str">
        <f t="shared" si="110"/>
        <v>https://wiki.52poke.com/wiki/猫鼬探长</v>
      </c>
      <c r="AD460" s="2">
        <f t="shared" si="111"/>
        <v>2.4350464878397e-8</v>
      </c>
      <c r="AE460" t="str">
        <f>IF(ISNUMBER(SEARCH(AE$1,$D460)),"T","")</f>
        <v>T</v>
      </c>
      <c r="AF460" t="str">
        <f>IF(ISNUMBER(SEARCH(AF$1,$D460)),"T","")</f>
        <v/>
      </c>
      <c r="AG460" t="str">
        <f>IF(ISNUMBER(SEARCH(AG$1,$D460)),"T","")</f>
        <v/>
      </c>
      <c r="AH460" t="str">
        <f>IF(ISNUMBER(SEARCH(AH$1,$D460)),"T","")</f>
        <v/>
      </c>
      <c r="AI460" t="str">
        <f>IF(ISNUMBER(SEARCH(AI$1,$D460)),"T","")</f>
        <v/>
      </c>
      <c r="AJ460" t="str">
        <f>IF(ISNUMBER(SEARCH(AJ$1,$D460)),"T","")</f>
        <v/>
      </c>
      <c r="AK460" t="str">
        <f>IF(ISNUMBER(SEARCH(AK$1,$D460)),"T","")</f>
        <v/>
      </c>
      <c r="AL460" t="str">
        <f>IF(ISNUMBER(SEARCH(AL$1,$D460)),"T","")</f>
        <v/>
      </c>
      <c r="AM460" t="str">
        <f>IF(ISNUMBER(SEARCH(AM$1,$D460)),"T","")</f>
        <v/>
      </c>
      <c r="AN460" t="str">
        <f>IF(ISNUMBER(SEARCH(AN$1,$D460)),"T","")</f>
        <v/>
      </c>
      <c r="AO460" t="str">
        <f>IF(ISNUMBER(SEARCH(AO$1,$D460)),"T","")</f>
        <v/>
      </c>
      <c r="AP460" t="str">
        <f>IF(ISNUMBER(SEARCH(AP$1,$D460)),"T","")</f>
        <v/>
      </c>
      <c r="AQ460" t="str">
        <f>IF(ISNUMBER(SEARCH(AQ$1,$D460)),"T","")</f>
        <v/>
      </c>
      <c r="AR460" t="str">
        <f>IF(ISNUMBER(SEARCH(AR$1,$D460)),"T","")</f>
        <v/>
      </c>
      <c r="AS460" t="str">
        <f>IF(ISNUMBER(SEARCH(AS$1,$D460)),"T","")</f>
        <v/>
      </c>
      <c r="AT460" t="str">
        <f>IF(ISNUMBER(SEARCH(AT$1,$D460)),"T","")</f>
        <v/>
      </c>
      <c r="AU460" t="str">
        <f>IF(ISNUMBER(SEARCH(AU$1,$D460)),"T","")</f>
        <v/>
      </c>
      <c r="AV460" t="str">
        <f>IF(ISNUMBER(SEARCH(AV$1,$D460)),"T","")</f>
        <v/>
      </c>
    </row>
    <row r="461" spans="1:48">
      <c r="A461">
        <v>711</v>
      </c>
      <c r="B461" t="s">
        <v>1156</v>
      </c>
      <c r="C461" t="s">
        <v>1157</v>
      </c>
      <c r="D461" t="s">
        <v>543</v>
      </c>
      <c r="E461">
        <v>6</v>
      </c>
      <c r="F461">
        <v>55</v>
      </c>
      <c r="G461">
        <v>85</v>
      </c>
      <c r="H461">
        <v>122</v>
      </c>
      <c r="I461">
        <v>58</v>
      </c>
      <c r="J461">
        <v>75</v>
      </c>
      <c r="K461">
        <v>99</v>
      </c>
      <c r="L461">
        <f t="shared" si="98"/>
        <v>85</v>
      </c>
      <c r="M461">
        <f t="shared" si="99"/>
        <v>75</v>
      </c>
      <c r="N461" s="3">
        <f t="shared" si="100"/>
        <v>130.5</v>
      </c>
      <c r="O461" s="3">
        <f t="shared" si="101"/>
        <v>105.5</v>
      </c>
      <c r="P461" s="3">
        <f t="shared" si="102"/>
        <v>95.5</v>
      </c>
      <c r="Q461" s="3">
        <f t="shared" si="103"/>
        <v>12462.75</v>
      </c>
      <c r="R461" s="3">
        <f t="shared" si="104"/>
        <v>18596.25</v>
      </c>
      <c r="S461" s="3">
        <f t="shared" si="105"/>
        <v>12462.75</v>
      </c>
      <c r="T461" s="3">
        <v>306.164638329487</v>
      </c>
      <c r="U461" s="3">
        <f t="shared" si="106"/>
        <v>306.164638329487</v>
      </c>
      <c r="V461" s="4">
        <f t="shared" si="107"/>
        <v>32300.3693437609</v>
      </c>
      <c r="W461" s="6">
        <f>Q461/(constants!$B$1*constants!$B$2*(110/250)*AVERAGE(0.8,1)*1.5)</f>
        <v>1.90943912423371</v>
      </c>
      <c r="X461" s="7">
        <v>0.728773016023309</v>
      </c>
      <c r="Y461" s="3">
        <f t="shared" si="108"/>
        <v>278.331380797116</v>
      </c>
      <c r="Z461" s="5">
        <v>1.1</v>
      </c>
      <c r="AA461" s="5">
        <v>1</v>
      </c>
      <c r="AB461" s="3">
        <f t="shared" si="109"/>
        <v>306.164518876828</v>
      </c>
      <c r="AC461" t="str">
        <f t="shared" si="110"/>
        <v>https://wiki.52poke.com/wiki/南瓜怪人</v>
      </c>
      <c r="AD461" s="2">
        <f t="shared" si="111"/>
        <v>1.42689378558612e-8</v>
      </c>
      <c r="AE461" t="str">
        <f>IF(ISNUMBER(SEARCH(AE$1,$D461)),"T","")</f>
        <v/>
      </c>
      <c r="AF461" t="str">
        <f>IF(ISNUMBER(SEARCH(AF$1,$D461)),"T","")</f>
        <v/>
      </c>
      <c r="AG461" t="str">
        <f>IF(ISNUMBER(SEARCH(AG$1,$D461)),"T","")</f>
        <v/>
      </c>
      <c r="AH461" t="str">
        <f>IF(ISNUMBER(SEARCH(AH$1,$D461)),"T","")</f>
        <v>T</v>
      </c>
      <c r="AI461" t="str">
        <f>IF(ISNUMBER(SEARCH(AI$1,$D461)),"T","")</f>
        <v/>
      </c>
      <c r="AJ461" t="str">
        <f>IF(ISNUMBER(SEARCH(AJ$1,$D461)),"T","")</f>
        <v/>
      </c>
      <c r="AK461" t="str">
        <f>IF(ISNUMBER(SEARCH(AK$1,$D461)),"T","")</f>
        <v/>
      </c>
      <c r="AL461" t="str">
        <f>IF(ISNUMBER(SEARCH(AL$1,$D461)),"T","")</f>
        <v/>
      </c>
      <c r="AM461" t="str">
        <f>IF(ISNUMBER(SEARCH(AM$1,$D461)),"T","")</f>
        <v/>
      </c>
      <c r="AN461" t="str">
        <f>IF(ISNUMBER(SEARCH(AN$1,$D461)),"T","")</f>
        <v/>
      </c>
      <c r="AO461" t="str">
        <f>IF(ISNUMBER(SEARCH(AO$1,$D461)),"T","")</f>
        <v/>
      </c>
      <c r="AP461" t="str">
        <f>IF(ISNUMBER(SEARCH(AP$1,$D461)),"T","")</f>
        <v/>
      </c>
      <c r="AQ461" t="str">
        <f>IF(ISNUMBER(SEARCH(AQ$1,$D461)),"T","")</f>
        <v/>
      </c>
      <c r="AR461" t="str">
        <f>IF(ISNUMBER(SEARCH(AR$1,$D461)),"T","")</f>
        <v>T</v>
      </c>
      <c r="AS461" t="str">
        <f>IF(ISNUMBER(SEARCH(AS$1,$D461)),"T","")</f>
        <v/>
      </c>
      <c r="AT461" t="str">
        <f>IF(ISNUMBER(SEARCH(AT$1,$D461)),"T","")</f>
        <v/>
      </c>
      <c r="AU461" t="str">
        <f>IF(ISNUMBER(SEARCH(AU$1,$D461)),"T","")</f>
        <v/>
      </c>
      <c r="AV461" t="str">
        <f>IF(ISNUMBER(SEARCH(AV$1,$D461)),"T","")</f>
        <v/>
      </c>
    </row>
    <row r="462" spans="1:48">
      <c r="A462">
        <v>326</v>
      </c>
      <c r="B462" t="s">
        <v>1158</v>
      </c>
      <c r="C462" t="s">
        <v>1159</v>
      </c>
      <c r="D462" t="s">
        <v>61</v>
      </c>
      <c r="E462">
        <v>3</v>
      </c>
      <c r="F462">
        <v>80</v>
      </c>
      <c r="G462">
        <v>45</v>
      </c>
      <c r="H462">
        <v>65</v>
      </c>
      <c r="I462">
        <v>90</v>
      </c>
      <c r="J462">
        <v>110</v>
      </c>
      <c r="K462">
        <v>80</v>
      </c>
      <c r="L462">
        <f t="shared" si="98"/>
        <v>90</v>
      </c>
      <c r="M462">
        <f t="shared" si="99"/>
        <v>65</v>
      </c>
      <c r="N462" s="3">
        <f t="shared" si="100"/>
        <v>155.5</v>
      </c>
      <c r="O462" s="3">
        <f t="shared" si="101"/>
        <v>110.5</v>
      </c>
      <c r="P462" s="3">
        <f t="shared" si="102"/>
        <v>85.5</v>
      </c>
      <c r="Q462" s="3">
        <f t="shared" si="103"/>
        <v>13295.25</v>
      </c>
      <c r="R462" s="3">
        <f t="shared" si="104"/>
        <v>13295.25</v>
      </c>
      <c r="S462" s="3">
        <f t="shared" si="105"/>
        <v>20292.75</v>
      </c>
      <c r="T462" s="3">
        <v>305.994288909801</v>
      </c>
      <c r="U462" s="3">
        <f t="shared" si="106"/>
        <v>305.994288909801</v>
      </c>
      <c r="V462" s="4">
        <f t="shared" si="107"/>
        <v>33812.368924533</v>
      </c>
      <c r="W462" s="6">
        <f>Q462/(constants!$B$1*constants!$B$2*(110/250)*AVERAGE(0.8,1)*1.5)</f>
        <v>2.03698786515563</v>
      </c>
      <c r="X462" s="7">
        <v>0.480446568726609</v>
      </c>
      <c r="Y462" s="3">
        <f t="shared" si="108"/>
        <v>278.176504943987</v>
      </c>
      <c r="Z462" s="5">
        <v>1.1</v>
      </c>
      <c r="AA462" s="5">
        <v>1</v>
      </c>
      <c r="AB462" s="3">
        <f t="shared" si="109"/>
        <v>305.994155438386</v>
      </c>
      <c r="AC462" t="str">
        <f t="shared" si="110"/>
        <v>https://wiki.52poke.com/wiki/噗噗猪</v>
      </c>
      <c r="AD462" s="2">
        <f t="shared" si="111"/>
        <v>1.78146186935494e-8</v>
      </c>
      <c r="AE462" t="str">
        <f>IF(ISNUMBER(SEARCH(AE$1,$D462)),"T","")</f>
        <v/>
      </c>
      <c r="AF462" t="str">
        <f>IF(ISNUMBER(SEARCH(AF$1,$D462)),"T","")</f>
        <v/>
      </c>
      <c r="AG462" t="str">
        <f>IF(ISNUMBER(SEARCH(AG$1,$D462)),"T","")</f>
        <v/>
      </c>
      <c r="AH462" t="str">
        <f>IF(ISNUMBER(SEARCH(AH$1,$D462)),"T","")</f>
        <v/>
      </c>
      <c r="AI462" t="str">
        <f>IF(ISNUMBER(SEARCH(AI$1,$D462)),"T","")</f>
        <v/>
      </c>
      <c r="AJ462" t="str">
        <f>IF(ISNUMBER(SEARCH(AJ$1,$D462)),"T","")</f>
        <v/>
      </c>
      <c r="AK462" t="str">
        <f>IF(ISNUMBER(SEARCH(AK$1,$D462)),"T","")</f>
        <v/>
      </c>
      <c r="AL462" t="str">
        <f>IF(ISNUMBER(SEARCH(AL$1,$D462)),"T","")</f>
        <v/>
      </c>
      <c r="AM462" t="str">
        <f>IF(ISNUMBER(SEARCH(AM$1,$D462)),"T","")</f>
        <v/>
      </c>
      <c r="AN462" t="str">
        <f>IF(ISNUMBER(SEARCH(AN$1,$D462)),"T","")</f>
        <v/>
      </c>
      <c r="AO462" t="str">
        <f>IF(ISNUMBER(SEARCH(AO$1,$D462)),"T","")</f>
        <v>T</v>
      </c>
      <c r="AP462" t="str">
        <f>IF(ISNUMBER(SEARCH(AP$1,$D462)),"T","")</f>
        <v/>
      </c>
      <c r="AQ462" t="str">
        <f>IF(ISNUMBER(SEARCH(AQ$1,$D462)),"T","")</f>
        <v/>
      </c>
      <c r="AR462" t="str">
        <f>IF(ISNUMBER(SEARCH(AR$1,$D462)),"T","")</f>
        <v/>
      </c>
      <c r="AS462" t="str">
        <f>IF(ISNUMBER(SEARCH(AS$1,$D462)),"T","")</f>
        <v/>
      </c>
      <c r="AT462" t="str">
        <f>IF(ISNUMBER(SEARCH(AT$1,$D462)),"T","")</f>
        <v/>
      </c>
      <c r="AU462" t="str">
        <f>IF(ISNUMBER(SEARCH(AU$1,$D462)),"T","")</f>
        <v/>
      </c>
      <c r="AV462" t="str">
        <f>IF(ISNUMBER(SEARCH(AV$1,$D462)),"T","")</f>
        <v/>
      </c>
    </row>
    <row r="463" spans="1:48">
      <c r="A463">
        <v>99</v>
      </c>
      <c r="B463" t="s">
        <v>1160</v>
      </c>
      <c r="C463" t="s">
        <v>1161</v>
      </c>
      <c r="D463" t="s">
        <v>52</v>
      </c>
      <c r="E463">
        <v>1</v>
      </c>
      <c r="F463">
        <v>55</v>
      </c>
      <c r="G463">
        <v>130</v>
      </c>
      <c r="H463">
        <v>115</v>
      </c>
      <c r="I463">
        <v>50</v>
      </c>
      <c r="J463">
        <v>50</v>
      </c>
      <c r="K463">
        <v>75</v>
      </c>
      <c r="L463">
        <f t="shared" si="98"/>
        <v>130</v>
      </c>
      <c r="M463">
        <f t="shared" si="99"/>
        <v>50</v>
      </c>
      <c r="N463" s="3">
        <f t="shared" si="100"/>
        <v>130.5</v>
      </c>
      <c r="O463" s="3">
        <f t="shared" si="101"/>
        <v>150.5</v>
      </c>
      <c r="P463" s="3">
        <f t="shared" si="102"/>
        <v>70.5</v>
      </c>
      <c r="Q463" s="3">
        <f t="shared" si="103"/>
        <v>9200.25</v>
      </c>
      <c r="R463" s="3">
        <f t="shared" si="104"/>
        <v>17682.75</v>
      </c>
      <c r="S463" s="3">
        <f t="shared" si="105"/>
        <v>9200.25</v>
      </c>
      <c r="T463" s="3">
        <v>304.590652053954</v>
      </c>
      <c r="U463" s="3">
        <f t="shared" si="106"/>
        <v>304.590652053954</v>
      </c>
      <c r="V463" s="4">
        <f t="shared" si="107"/>
        <v>45840.8931341201</v>
      </c>
      <c r="W463" s="6">
        <f>Q463/(constants!$B$1*constants!$B$2*(110/250)*AVERAGE(0.8,1)*1.5)</f>
        <v>1.40958595035054</v>
      </c>
      <c r="X463" s="7">
        <v>0.430284338132144</v>
      </c>
      <c r="Y463" s="3">
        <f t="shared" si="108"/>
        <v>276.900478416644</v>
      </c>
      <c r="Z463" s="5">
        <v>1.1</v>
      </c>
      <c r="AA463" s="5">
        <v>1</v>
      </c>
      <c r="AB463" s="3">
        <f t="shared" si="109"/>
        <v>304.590526258309</v>
      </c>
      <c r="AC463" t="str">
        <f t="shared" si="110"/>
        <v>https://wiki.52poke.com/wiki/巨钳蟹</v>
      </c>
      <c r="AD463" s="2">
        <f t="shared" si="111"/>
        <v>1.58245443522032e-8</v>
      </c>
      <c r="AE463" t="str">
        <f>IF(ISNUMBER(SEARCH(AE$1,$D463)),"T","")</f>
        <v/>
      </c>
      <c r="AF463" t="str">
        <f>IF(ISNUMBER(SEARCH(AF$1,$D463)),"T","")</f>
        <v/>
      </c>
      <c r="AG463" t="str">
        <f>IF(ISNUMBER(SEARCH(AG$1,$D463)),"T","")</f>
        <v>T</v>
      </c>
      <c r="AH463" t="str">
        <f>IF(ISNUMBER(SEARCH(AH$1,$D463)),"T","")</f>
        <v/>
      </c>
      <c r="AI463" t="str">
        <f>IF(ISNUMBER(SEARCH(AI$1,$D463)),"T","")</f>
        <v/>
      </c>
      <c r="AJ463" t="str">
        <f>IF(ISNUMBER(SEARCH(AJ$1,$D463)),"T","")</f>
        <v/>
      </c>
      <c r="AK463" t="str">
        <f>IF(ISNUMBER(SEARCH(AK$1,$D463)),"T","")</f>
        <v/>
      </c>
      <c r="AL463" t="str">
        <f>IF(ISNUMBER(SEARCH(AL$1,$D463)),"T","")</f>
        <v/>
      </c>
      <c r="AM463" t="str">
        <f>IF(ISNUMBER(SEARCH(AM$1,$D463)),"T","")</f>
        <v/>
      </c>
      <c r="AN463" t="str">
        <f>IF(ISNUMBER(SEARCH(AN$1,$D463)),"T","")</f>
        <v/>
      </c>
      <c r="AO463" t="str">
        <f>IF(ISNUMBER(SEARCH(AO$1,$D463)),"T","")</f>
        <v/>
      </c>
      <c r="AP463" t="str">
        <f>IF(ISNUMBER(SEARCH(AP$1,$D463)),"T","")</f>
        <v/>
      </c>
      <c r="AQ463" t="str">
        <f>IF(ISNUMBER(SEARCH(AQ$1,$D463)),"T","")</f>
        <v/>
      </c>
      <c r="AR463" t="str">
        <f>IF(ISNUMBER(SEARCH(AR$1,$D463)),"T","")</f>
        <v/>
      </c>
      <c r="AS463" t="str">
        <f>IF(ISNUMBER(SEARCH(AS$1,$D463)),"T","")</f>
        <v/>
      </c>
      <c r="AT463" t="str">
        <f>IF(ISNUMBER(SEARCH(AT$1,$D463)),"T","")</f>
        <v/>
      </c>
      <c r="AU463" t="str">
        <f>IF(ISNUMBER(SEARCH(AU$1,$D463)),"T","")</f>
        <v/>
      </c>
      <c r="AV463" t="str">
        <f>IF(ISNUMBER(SEARCH(AV$1,$D463)),"T","")</f>
        <v/>
      </c>
    </row>
    <row r="464" spans="1:48">
      <c r="A464">
        <v>369</v>
      </c>
      <c r="B464" t="s">
        <v>1162</v>
      </c>
      <c r="C464" t="s">
        <v>1163</v>
      </c>
      <c r="D464" t="s">
        <v>689</v>
      </c>
      <c r="E464">
        <v>3</v>
      </c>
      <c r="F464">
        <v>100</v>
      </c>
      <c r="G464">
        <v>90</v>
      </c>
      <c r="H464">
        <v>130</v>
      </c>
      <c r="I464">
        <v>45</v>
      </c>
      <c r="J464">
        <v>65</v>
      </c>
      <c r="K464">
        <v>55</v>
      </c>
      <c r="L464">
        <f t="shared" si="98"/>
        <v>90</v>
      </c>
      <c r="M464">
        <f t="shared" si="99"/>
        <v>65</v>
      </c>
      <c r="N464" s="3">
        <f t="shared" si="100"/>
        <v>175.5</v>
      </c>
      <c r="O464" s="3">
        <f t="shared" si="101"/>
        <v>110.5</v>
      </c>
      <c r="P464" s="3">
        <f t="shared" si="102"/>
        <v>85.5</v>
      </c>
      <c r="Q464" s="3">
        <f t="shared" si="103"/>
        <v>15005.25</v>
      </c>
      <c r="R464" s="3">
        <f t="shared" si="104"/>
        <v>26412.75</v>
      </c>
      <c r="S464" s="3">
        <f t="shared" si="105"/>
        <v>15005.25</v>
      </c>
      <c r="T464" s="3">
        <v>304.215868548522</v>
      </c>
      <c r="U464" s="3">
        <f t="shared" si="106"/>
        <v>304.215868548522</v>
      </c>
      <c r="V464" s="4">
        <f t="shared" si="107"/>
        <v>33615.8534746117</v>
      </c>
      <c r="W464" s="6">
        <f>Q464/(constants!$B$1*constants!$B$2*(110/250)*AVERAGE(0.8,1)*1.5)</f>
        <v>2.29897987353577</v>
      </c>
      <c r="X464" s="7">
        <v>0.203823235558142</v>
      </c>
      <c r="Y464" s="3">
        <f t="shared" si="108"/>
        <v>276.559743554877</v>
      </c>
      <c r="Z464" s="5">
        <v>1.1</v>
      </c>
      <c r="AA464" s="5">
        <v>1</v>
      </c>
      <c r="AB464" s="3">
        <f t="shared" si="109"/>
        <v>304.215717910365</v>
      </c>
      <c r="AC464" t="str">
        <f t="shared" si="110"/>
        <v>https://wiki.52poke.com/wiki/古空棘鱼</v>
      </c>
      <c r="AD464" s="2">
        <f t="shared" si="111"/>
        <v>2.26918542701696e-8</v>
      </c>
      <c r="AE464" t="str">
        <f>IF(ISNUMBER(SEARCH(AE$1,$D464)),"T","")</f>
        <v/>
      </c>
      <c r="AF464" t="str">
        <f>IF(ISNUMBER(SEARCH(AF$1,$D464)),"T","")</f>
        <v/>
      </c>
      <c r="AG464" t="str">
        <f>IF(ISNUMBER(SEARCH(AG$1,$D464)),"T","")</f>
        <v>T</v>
      </c>
      <c r="AH464" t="str">
        <f>IF(ISNUMBER(SEARCH(AH$1,$D464)),"T","")</f>
        <v/>
      </c>
      <c r="AI464" t="str">
        <f>IF(ISNUMBER(SEARCH(AI$1,$D464)),"T","")</f>
        <v/>
      </c>
      <c r="AJ464" t="str">
        <f>IF(ISNUMBER(SEARCH(AJ$1,$D464)),"T","")</f>
        <v/>
      </c>
      <c r="AK464" t="str">
        <f>IF(ISNUMBER(SEARCH(AK$1,$D464)),"T","")</f>
        <v/>
      </c>
      <c r="AL464" t="str">
        <f>IF(ISNUMBER(SEARCH(AL$1,$D464)),"T","")</f>
        <v/>
      </c>
      <c r="AM464" t="str">
        <f>IF(ISNUMBER(SEARCH(AM$1,$D464)),"T","")</f>
        <v/>
      </c>
      <c r="AN464" t="str">
        <f>IF(ISNUMBER(SEARCH(AN$1,$D464)),"T","")</f>
        <v/>
      </c>
      <c r="AO464" t="str">
        <f>IF(ISNUMBER(SEARCH(AO$1,$D464)),"T","")</f>
        <v/>
      </c>
      <c r="AP464" t="str">
        <f>IF(ISNUMBER(SEARCH(AP$1,$D464)),"T","")</f>
        <v/>
      </c>
      <c r="AQ464" t="str">
        <f>IF(ISNUMBER(SEARCH(AQ$1,$D464)),"T","")</f>
        <v>T</v>
      </c>
      <c r="AR464" t="str">
        <f>IF(ISNUMBER(SEARCH(AR$1,$D464)),"T","")</f>
        <v/>
      </c>
      <c r="AS464" t="str">
        <f>IF(ISNUMBER(SEARCH(AS$1,$D464)),"T","")</f>
        <v/>
      </c>
      <c r="AT464" t="str">
        <f>IF(ISNUMBER(SEARCH(AT$1,$D464)),"T","")</f>
        <v/>
      </c>
      <c r="AU464" t="str">
        <f>IF(ISNUMBER(SEARCH(AU$1,$D464)),"T","")</f>
        <v/>
      </c>
      <c r="AV464" t="str">
        <f>IF(ISNUMBER(SEARCH(AV$1,$D464)),"T","")</f>
        <v/>
      </c>
    </row>
    <row r="465" spans="1:48">
      <c r="A465">
        <v>931</v>
      </c>
      <c r="B465" t="s">
        <v>1164</v>
      </c>
      <c r="C465" t="s">
        <v>1165</v>
      </c>
      <c r="D465" t="s">
        <v>553</v>
      </c>
      <c r="E465">
        <v>9</v>
      </c>
      <c r="F465">
        <v>82</v>
      </c>
      <c r="G465">
        <v>96</v>
      </c>
      <c r="H465">
        <v>51</v>
      </c>
      <c r="I465">
        <v>45</v>
      </c>
      <c r="J465">
        <v>51</v>
      </c>
      <c r="K465">
        <v>92</v>
      </c>
      <c r="L465">
        <f t="shared" si="98"/>
        <v>96</v>
      </c>
      <c r="M465">
        <f t="shared" si="99"/>
        <v>51</v>
      </c>
      <c r="N465" s="3">
        <f t="shared" si="100"/>
        <v>157.5</v>
      </c>
      <c r="O465" s="3">
        <f t="shared" si="101"/>
        <v>116.5</v>
      </c>
      <c r="P465" s="3">
        <f t="shared" si="102"/>
        <v>71.5</v>
      </c>
      <c r="Q465" s="3">
        <f t="shared" si="103"/>
        <v>11261.25</v>
      </c>
      <c r="R465" s="3">
        <f t="shared" si="104"/>
        <v>11261.25</v>
      </c>
      <c r="S465" s="3">
        <f t="shared" si="105"/>
        <v>11261.25</v>
      </c>
      <c r="T465" s="3">
        <v>303.543615580716</v>
      </c>
      <c r="U465" s="3">
        <f t="shared" si="106"/>
        <v>303.543615580716</v>
      </c>
      <c r="V465" s="4">
        <f t="shared" si="107"/>
        <v>35362.8312151534</v>
      </c>
      <c r="W465" s="6">
        <f>Q465/(constants!$B$1*constants!$B$2*(110/250)*AVERAGE(0.8,1)*1.5)</f>
        <v>1.72535526571398</v>
      </c>
      <c r="X465" s="7">
        <v>0.643302528980645</v>
      </c>
      <c r="Y465" s="3">
        <f t="shared" si="108"/>
        <v>275.948633081924</v>
      </c>
      <c r="Z465" s="5">
        <v>1.1</v>
      </c>
      <c r="AA465" s="5">
        <v>1</v>
      </c>
      <c r="AB465" s="3">
        <f t="shared" si="109"/>
        <v>303.543496390116</v>
      </c>
      <c r="AC465" t="str">
        <f t="shared" si="110"/>
        <v>https://wiki.52poke.com/wiki/怒鹦哥</v>
      </c>
      <c r="AD465" s="2">
        <f t="shared" si="111"/>
        <v>1.42063990613455e-8</v>
      </c>
      <c r="AE465" t="str">
        <f>IF(ISNUMBER(SEARCH(AE$1,$D465)),"T","")</f>
        <v>T</v>
      </c>
      <c r="AF465" t="str">
        <f>IF(ISNUMBER(SEARCH(AF$1,$D465)),"T","")</f>
        <v/>
      </c>
      <c r="AG465" t="str">
        <f>IF(ISNUMBER(SEARCH(AG$1,$D465)),"T","")</f>
        <v/>
      </c>
      <c r="AH465" t="str">
        <f>IF(ISNUMBER(SEARCH(AH$1,$D465)),"T","")</f>
        <v/>
      </c>
      <c r="AI465" t="str">
        <f>IF(ISNUMBER(SEARCH(AI$1,$D465)),"T","")</f>
        <v/>
      </c>
      <c r="AJ465" t="str">
        <f>IF(ISNUMBER(SEARCH(AJ$1,$D465)),"T","")</f>
        <v/>
      </c>
      <c r="AK465" t="str">
        <f>IF(ISNUMBER(SEARCH(AK$1,$D465)),"T","")</f>
        <v/>
      </c>
      <c r="AL465" t="str">
        <f>IF(ISNUMBER(SEARCH(AL$1,$D465)),"T","")</f>
        <v/>
      </c>
      <c r="AM465" t="str">
        <f>IF(ISNUMBER(SEARCH(AM$1,$D465)),"T","")</f>
        <v/>
      </c>
      <c r="AN465" t="str">
        <f>IF(ISNUMBER(SEARCH(AN$1,$D465)),"T","")</f>
        <v>T</v>
      </c>
      <c r="AO465" t="str">
        <f>IF(ISNUMBER(SEARCH(AO$1,$D465)),"T","")</f>
        <v/>
      </c>
      <c r="AP465" t="str">
        <f>IF(ISNUMBER(SEARCH(AP$1,$D465)),"T","")</f>
        <v/>
      </c>
      <c r="AQ465" t="str">
        <f>IF(ISNUMBER(SEARCH(AQ$1,$D465)),"T","")</f>
        <v/>
      </c>
      <c r="AR465" t="str">
        <f>IF(ISNUMBER(SEARCH(AR$1,$D465)),"T","")</f>
        <v/>
      </c>
      <c r="AS465" t="str">
        <f>IF(ISNUMBER(SEARCH(AS$1,$D465)),"T","")</f>
        <v/>
      </c>
      <c r="AT465" t="str">
        <f>IF(ISNUMBER(SEARCH(AT$1,$D465)),"T","")</f>
        <v/>
      </c>
      <c r="AU465" t="str">
        <f>IF(ISNUMBER(SEARCH(AU$1,$D465)),"T","")</f>
        <v/>
      </c>
      <c r="AV465" t="str">
        <f>IF(ISNUMBER(SEARCH(AV$1,$D465)),"T","")</f>
        <v/>
      </c>
    </row>
    <row r="466" spans="1:48">
      <c r="A466">
        <v>421</v>
      </c>
      <c r="B466" t="s">
        <v>1166</v>
      </c>
      <c r="C466" t="s">
        <v>1167</v>
      </c>
      <c r="D466" t="s">
        <v>227</v>
      </c>
      <c r="E466">
        <v>4</v>
      </c>
      <c r="F466">
        <v>70</v>
      </c>
      <c r="G466">
        <v>60</v>
      </c>
      <c r="H466">
        <v>70</v>
      </c>
      <c r="I466">
        <v>87</v>
      </c>
      <c r="J466">
        <v>78</v>
      </c>
      <c r="K466">
        <v>85</v>
      </c>
      <c r="L466">
        <f t="shared" si="98"/>
        <v>87</v>
      </c>
      <c r="M466">
        <f t="shared" si="99"/>
        <v>70</v>
      </c>
      <c r="N466" s="3">
        <f t="shared" si="100"/>
        <v>145.5</v>
      </c>
      <c r="O466" s="3">
        <f t="shared" si="101"/>
        <v>107.5</v>
      </c>
      <c r="P466" s="3">
        <f t="shared" si="102"/>
        <v>90.5</v>
      </c>
      <c r="Q466" s="3">
        <f t="shared" si="103"/>
        <v>13167.75</v>
      </c>
      <c r="R466" s="3">
        <f t="shared" si="104"/>
        <v>13167.75</v>
      </c>
      <c r="S466" s="3">
        <f t="shared" si="105"/>
        <v>14331.75</v>
      </c>
      <c r="T466" s="3">
        <v>302.968782385942</v>
      </c>
      <c r="U466" s="3">
        <f t="shared" si="106"/>
        <v>302.968782385942</v>
      </c>
      <c r="V466" s="4">
        <f t="shared" si="107"/>
        <v>32569.1441064888</v>
      </c>
      <c r="W466" s="6">
        <f>Q466/(constants!$B$1*constants!$B$2*(110/250)*AVERAGE(0.8,1)*1.5)</f>
        <v>2.01745337330272</v>
      </c>
      <c r="X466" s="7">
        <v>0.544649407106671</v>
      </c>
      <c r="Y466" s="3">
        <f t="shared" si="108"/>
        <v>275.42604889401</v>
      </c>
      <c r="Z466" s="5">
        <v>1.1</v>
      </c>
      <c r="AA466" s="5">
        <v>1</v>
      </c>
      <c r="AB466" s="3">
        <f t="shared" si="109"/>
        <v>302.968653783411</v>
      </c>
      <c r="AC466" t="str">
        <f t="shared" si="110"/>
        <v>https://wiki.52poke.com/wiki/樱花儿</v>
      </c>
      <c r="AD466" s="2">
        <f t="shared" si="111"/>
        <v>1.65386110799784e-8</v>
      </c>
      <c r="AE466" t="str">
        <f>IF(ISNUMBER(SEARCH(AE$1,$D466)),"T","")</f>
        <v/>
      </c>
      <c r="AF466" t="str">
        <f>IF(ISNUMBER(SEARCH(AF$1,$D466)),"T","")</f>
        <v/>
      </c>
      <c r="AG466" t="str">
        <f>IF(ISNUMBER(SEARCH(AG$1,$D466)),"T","")</f>
        <v/>
      </c>
      <c r="AH466" t="str">
        <f>IF(ISNUMBER(SEARCH(AH$1,$D466)),"T","")</f>
        <v>T</v>
      </c>
      <c r="AI466" t="str">
        <f>IF(ISNUMBER(SEARCH(AI$1,$D466)),"T","")</f>
        <v/>
      </c>
      <c r="AJ466" t="str">
        <f>IF(ISNUMBER(SEARCH(AJ$1,$D466)),"T","")</f>
        <v/>
      </c>
      <c r="AK466" t="str">
        <f>IF(ISNUMBER(SEARCH(AK$1,$D466)),"T","")</f>
        <v/>
      </c>
      <c r="AL466" t="str">
        <f>IF(ISNUMBER(SEARCH(AL$1,$D466)),"T","")</f>
        <v/>
      </c>
      <c r="AM466" t="str">
        <f>IF(ISNUMBER(SEARCH(AM$1,$D466)),"T","")</f>
        <v/>
      </c>
      <c r="AN466" t="str">
        <f>IF(ISNUMBER(SEARCH(AN$1,$D466)),"T","")</f>
        <v/>
      </c>
      <c r="AO466" t="str">
        <f>IF(ISNUMBER(SEARCH(AO$1,$D466)),"T","")</f>
        <v/>
      </c>
      <c r="AP466" t="str">
        <f>IF(ISNUMBER(SEARCH(AP$1,$D466)),"T","")</f>
        <v/>
      </c>
      <c r="AQ466" t="str">
        <f>IF(ISNUMBER(SEARCH(AQ$1,$D466)),"T","")</f>
        <v/>
      </c>
      <c r="AR466" t="str">
        <f>IF(ISNUMBER(SEARCH(AR$1,$D466)),"T","")</f>
        <v/>
      </c>
      <c r="AS466" t="str">
        <f>IF(ISNUMBER(SEARCH(AS$1,$D466)),"T","")</f>
        <v/>
      </c>
      <c r="AT466" t="str">
        <f>IF(ISNUMBER(SEARCH(AT$1,$D466)),"T","")</f>
        <v/>
      </c>
      <c r="AU466" t="str">
        <f>IF(ISNUMBER(SEARCH(AU$1,$D466)),"T","")</f>
        <v/>
      </c>
      <c r="AV466" t="str">
        <f>IF(ISNUMBER(SEARCH(AV$1,$D466)),"T","")</f>
        <v/>
      </c>
    </row>
    <row r="467" spans="1:48">
      <c r="A467">
        <v>344</v>
      </c>
      <c r="B467" t="s">
        <v>1168</v>
      </c>
      <c r="C467" t="s">
        <v>1169</v>
      </c>
      <c r="D467" t="s">
        <v>1170</v>
      </c>
      <c r="E467">
        <v>3</v>
      </c>
      <c r="F467">
        <v>60</v>
      </c>
      <c r="G467">
        <v>70</v>
      </c>
      <c r="H467">
        <v>105</v>
      </c>
      <c r="I467">
        <v>70</v>
      </c>
      <c r="J467">
        <v>120</v>
      </c>
      <c r="K467">
        <v>75</v>
      </c>
      <c r="L467">
        <f t="shared" si="98"/>
        <v>70</v>
      </c>
      <c r="M467">
        <f t="shared" si="99"/>
        <v>105</v>
      </c>
      <c r="N467" s="3">
        <f t="shared" si="100"/>
        <v>135.5</v>
      </c>
      <c r="O467" s="3">
        <f t="shared" si="101"/>
        <v>90.5</v>
      </c>
      <c r="P467" s="3">
        <f t="shared" si="102"/>
        <v>125.5</v>
      </c>
      <c r="Q467" s="3">
        <f t="shared" si="103"/>
        <v>17005.25</v>
      </c>
      <c r="R467" s="3">
        <f t="shared" si="104"/>
        <v>17005.25</v>
      </c>
      <c r="S467" s="3">
        <f t="shared" si="105"/>
        <v>19037.75</v>
      </c>
      <c r="T467" s="3">
        <v>302.081247602815</v>
      </c>
      <c r="U467" s="3">
        <f t="shared" si="106"/>
        <v>302.081247602815</v>
      </c>
      <c r="V467" s="4">
        <f t="shared" si="107"/>
        <v>27338.3529080548</v>
      </c>
      <c r="W467" s="6">
        <f>Q467/(constants!$B$1*constants!$B$2*(110/250)*AVERAGE(0.8,1)*1.5)</f>
        <v>2.60540327514998</v>
      </c>
      <c r="X467" s="7">
        <v>0.429062900495035</v>
      </c>
      <c r="Y467" s="3">
        <f t="shared" si="108"/>
        <v>274.619188895873</v>
      </c>
      <c r="Z467" s="5">
        <v>1.1</v>
      </c>
      <c r="AA467" s="5">
        <v>1</v>
      </c>
      <c r="AB467" s="3">
        <f t="shared" si="109"/>
        <v>302.081107785461</v>
      </c>
      <c r="AC467" t="str">
        <f t="shared" si="110"/>
        <v>https://wiki.52poke.com/wiki/念力土偶</v>
      </c>
      <c r="AD467" s="2">
        <f t="shared" si="111"/>
        <v>1.95488925303317e-8</v>
      </c>
      <c r="AE467" t="str">
        <f>IF(ISNUMBER(SEARCH(AE$1,$D467)),"T","")</f>
        <v/>
      </c>
      <c r="AF467" t="str">
        <f>IF(ISNUMBER(SEARCH(AF$1,$D467)),"T","")</f>
        <v/>
      </c>
      <c r="AG467" t="str">
        <f>IF(ISNUMBER(SEARCH(AG$1,$D467)),"T","")</f>
        <v/>
      </c>
      <c r="AH467" t="str">
        <f>IF(ISNUMBER(SEARCH(AH$1,$D467)),"T","")</f>
        <v/>
      </c>
      <c r="AI467" t="str">
        <f>IF(ISNUMBER(SEARCH(AI$1,$D467)),"T","")</f>
        <v/>
      </c>
      <c r="AJ467" t="str">
        <f>IF(ISNUMBER(SEARCH(AJ$1,$D467)),"T","")</f>
        <v/>
      </c>
      <c r="AK467" t="str">
        <f>IF(ISNUMBER(SEARCH(AK$1,$D467)),"T","")</f>
        <v/>
      </c>
      <c r="AL467" t="str">
        <f>IF(ISNUMBER(SEARCH(AL$1,$D467)),"T","")</f>
        <v/>
      </c>
      <c r="AM467" t="str">
        <f>IF(ISNUMBER(SEARCH(AM$1,$D467)),"T","")</f>
        <v>T</v>
      </c>
      <c r="AN467" t="str">
        <f>IF(ISNUMBER(SEARCH(AN$1,$D467)),"T","")</f>
        <v/>
      </c>
      <c r="AO467" t="str">
        <f>IF(ISNUMBER(SEARCH(AO$1,$D467)),"T","")</f>
        <v>T</v>
      </c>
      <c r="AP467" t="str">
        <f>IF(ISNUMBER(SEARCH(AP$1,$D467)),"T","")</f>
        <v/>
      </c>
      <c r="AQ467" t="str">
        <f>IF(ISNUMBER(SEARCH(AQ$1,$D467)),"T","")</f>
        <v/>
      </c>
      <c r="AR467" t="str">
        <f>IF(ISNUMBER(SEARCH(AR$1,$D467)),"T","")</f>
        <v/>
      </c>
      <c r="AS467" t="str">
        <f>IF(ISNUMBER(SEARCH(AS$1,$D467)),"T","")</f>
        <v/>
      </c>
      <c r="AT467" t="str">
        <f>IF(ISNUMBER(SEARCH(AT$1,$D467)),"T","")</f>
        <v/>
      </c>
      <c r="AU467" t="str">
        <f>IF(ISNUMBER(SEARCH(AU$1,$D467)),"T","")</f>
        <v/>
      </c>
      <c r="AV467" t="str">
        <f>IF(ISNUMBER(SEARCH(AV$1,$D467)),"T","")</f>
        <v/>
      </c>
    </row>
    <row r="468" spans="1:48">
      <c r="A468">
        <v>334</v>
      </c>
      <c r="B468" t="s">
        <v>1171</v>
      </c>
      <c r="C468" t="s">
        <v>1172</v>
      </c>
      <c r="D468" t="s">
        <v>99</v>
      </c>
      <c r="E468">
        <v>3</v>
      </c>
      <c r="F468">
        <v>75</v>
      </c>
      <c r="G468">
        <v>70</v>
      </c>
      <c r="H468">
        <v>90</v>
      </c>
      <c r="I468">
        <v>70</v>
      </c>
      <c r="J468">
        <v>105</v>
      </c>
      <c r="K468">
        <v>80</v>
      </c>
      <c r="L468">
        <f t="shared" si="98"/>
        <v>70</v>
      </c>
      <c r="M468">
        <f t="shared" si="99"/>
        <v>90</v>
      </c>
      <c r="N468" s="3">
        <f t="shared" si="100"/>
        <v>150.5</v>
      </c>
      <c r="O468" s="3">
        <f t="shared" si="101"/>
        <v>90.5</v>
      </c>
      <c r="P468" s="3">
        <f t="shared" si="102"/>
        <v>110.5</v>
      </c>
      <c r="Q468" s="3">
        <f t="shared" si="103"/>
        <v>16630.25</v>
      </c>
      <c r="R468" s="3">
        <f t="shared" si="104"/>
        <v>16630.25</v>
      </c>
      <c r="S468" s="3">
        <f t="shared" si="105"/>
        <v>18887.75</v>
      </c>
      <c r="T468" s="3">
        <v>301.35560681343</v>
      </c>
      <c r="U468" s="3">
        <f t="shared" si="106"/>
        <v>301.35560681343</v>
      </c>
      <c r="V468" s="4">
        <f t="shared" si="107"/>
        <v>27272.6824166154</v>
      </c>
      <c r="W468" s="6">
        <f>Q468/(constants!$B$1*constants!$B$2*(110/250)*AVERAGE(0.8,1)*1.5)</f>
        <v>2.54794888734731</v>
      </c>
      <c r="X468" s="7">
        <v>0.479228109933748</v>
      </c>
      <c r="Y468" s="3">
        <f t="shared" si="108"/>
        <v>273.959518253936</v>
      </c>
      <c r="Z468" s="5">
        <v>1.1</v>
      </c>
      <c r="AA468" s="5">
        <v>1</v>
      </c>
      <c r="AB468" s="3">
        <f t="shared" si="109"/>
        <v>301.35547007933</v>
      </c>
      <c r="AC468" t="str">
        <f t="shared" si="110"/>
        <v>https://wiki.52poke.com/wiki/七夕青鸟</v>
      </c>
      <c r="AD468" s="2">
        <f t="shared" si="111"/>
        <v>1.86962142144877e-8</v>
      </c>
      <c r="AE468" t="str">
        <f>IF(ISNUMBER(SEARCH(AE$1,$D468)),"T","")</f>
        <v/>
      </c>
      <c r="AF468" t="str">
        <f>IF(ISNUMBER(SEARCH(AF$1,$D468)),"T","")</f>
        <v/>
      </c>
      <c r="AG468" t="str">
        <f>IF(ISNUMBER(SEARCH(AG$1,$D468)),"T","")</f>
        <v/>
      </c>
      <c r="AH468" t="str">
        <f>IF(ISNUMBER(SEARCH(AH$1,$D468)),"T","")</f>
        <v/>
      </c>
      <c r="AI468" t="str">
        <f>IF(ISNUMBER(SEARCH(AI$1,$D468)),"T","")</f>
        <v/>
      </c>
      <c r="AJ468" t="str">
        <f>IF(ISNUMBER(SEARCH(AJ$1,$D468)),"T","")</f>
        <v/>
      </c>
      <c r="AK468" t="str">
        <f>IF(ISNUMBER(SEARCH(AK$1,$D468)),"T","")</f>
        <v/>
      </c>
      <c r="AL468" t="str">
        <f>IF(ISNUMBER(SEARCH(AL$1,$D468)),"T","")</f>
        <v/>
      </c>
      <c r="AM468" t="str">
        <f>IF(ISNUMBER(SEARCH(AM$1,$D468)),"T","")</f>
        <v/>
      </c>
      <c r="AN468" t="str">
        <f>IF(ISNUMBER(SEARCH(AN$1,$D468)),"T","")</f>
        <v>T</v>
      </c>
      <c r="AO468" t="str">
        <f>IF(ISNUMBER(SEARCH(AO$1,$D468)),"T","")</f>
        <v/>
      </c>
      <c r="AP468" t="str">
        <f>IF(ISNUMBER(SEARCH(AP$1,$D468)),"T","")</f>
        <v/>
      </c>
      <c r="AQ468" t="str">
        <f>IF(ISNUMBER(SEARCH(AQ$1,$D468)),"T","")</f>
        <v/>
      </c>
      <c r="AR468" t="str">
        <f>IF(ISNUMBER(SEARCH(AR$1,$D468)),"T","")</f>
        <v/>
      </c>
      <c r="AS468" t="str">
        <f>IF(ISNUMBER(SEARCH(AS$1,$D468)),"T","")</f>
        <v>T</v>
      </c>
      <c r="AT468" t="str">
        <f>IF(ISNUMBER(SEARCH(AT$1,$D468)),"T","")</f>
        <v/>
      </c>
      <c r="AU468" t="str">
        <f>IF(ISNUMBER(SEARCH(AU$1,$D468)),"T","")</f>
        <v/>
      </c>
      <c r="AV468" t="str">
        <f>IF(ISNUMBER(SEARCH(AV$1,$D468)),"T","")</f>
        <v/>
      </c>
    </row>
    <row r="469" spans="1:48">
      <c r="A469">
        <v>432</v>
      </c>
      <c r="B469" t="s">
        <v>1173</v>
      </c>
      <c r="C469" t="s">
        <v>1174</v>
      </c>
      <c r="D469" t="s">
        <v>64</v>
      </c>
      <c r="E469">
        <v>4</v>
      </c>
      <c r="F469">
        <v>71</v>
      </c>
      <c r="G469">
        <v>82</v>
      </c>
      <c r="H469">
        <v>64</v>
      </c>
      <c r="I469">
        <v>64</v>
      </c>
      <c r="J469">
        <v>59</v>
      </c>
      <c r="K469">
        <v>112</v>
      </c>
      <c r="L469">
        <f t="shared" si="98"/>
        <v>82</v>
      </c>
      <c r="M469">
        <f t="shared" si="99"/>
        <v>59</v>
      </c>
      <c r="N469" s="3">
        <f t="shared" si="100"/>
        <v>146.5</v>
      </c>
      <c r="O469" s="3">
        <f t="shared" si="101"/>
        <v>102.5</v>
      </c>
      <c r="P469" s="3">
        <f t="shared" si="102"/>
        <v>79.5</v>
      </c>
      <c r="Q469" s="3">
        <f t="shared" si="103"/>
        <v>11646.75</v>
      </c>
      <c r="R469" s="3">
        <f t="shared" si="104"/>
        <v>12379.25</v>
      </c>
      <c r="S469" s="3">
        <f t="shared" si="105"/>
        <v>11646.75</v>
      </c>
      <c r="T469" s="3">
        <v>301.266593442427</v>
      </c>
      <c r="U469" s="3">
        <f t="shared" si="106"/>
        <v>301.266593442427</v>
      </c>
      <c r="V469" s="4">
        <f t="shared" si="107"/>
        <v>30879.8258278488</v>
      </c>
      <c r="W469" s="6">
        <f>Q469/(constants!$B$1*constants!$B$2*(110/250)*AVERAGE(0.8,1)*1.5)</f>
        <v>1.78441837637512</v>
      </c>
      <c r="X469" s="7">
        <v>0.887568186687404</v>
      </c>
      <c r="Y469" s="3">
        <f t="shared" si="108"/>
        <v>273.878622713909</v>
      </c>
      <c r="Z469" s="5">
        <v>1.1</v>
      </c>
      <c r="AA469" s="5">
        <v>1</v>
      </c>
      <c r="AB469" s="3">
        <f t="shared" si="109"/>
        <v>301.266484985299</v>
      </c>
      <c r="AC469" t="str">
        <f t="shared" si="110"/>
        <v>https://wiki.52poke.com/wiki/东施喵</v>
      </c>
      <c r="AD469" s="2">
        <f t="shared" si="111"/>
        <v>1.17629485200645e-8</v>
      </c>
      <c r="AE469" t="str">
        <f>IF(ISNUMBER(SEARCH(AE$1,$D469)),"T","")</f>
        <v>T</v>
      </c>
      <c r="AF469" t="str">
        <f>IF(ISNUMBER(SEARCH(AF$1,$D469)),"T","")</f>
        <v/>
      </c>
      <c r="AG469" t="str">
        <f>IF(ISNUMBER(SEARCH(AG$1,$D469)),"T","")</f>
        <v/>
      </c>
      <c r="AH469" t="str">
        <f>IF(ISNUMBER(SEARCH(AH$1,$D469)),"T","")</f>
        <v/>
      </c>
      <c r="AI469" t="str">
        <f>IF(ISNUMBER(SEARCH(AI$1,$D469)),"T","")</f>
        <v/>
      </c>
      <c r="AJ469" t="str">
        <f>IF(ISNUMBER(SEARCH(AJ$1,$D469)),"T","")</f>
        <v/>
      </c>
      <c r="AK469" t="str">
        <f>IF(ISNUMBER(SEARCH(AK$1,$D469)),"T","")</f>
        <v/>
      </c>
      <c r="AL469" t="str">
        <f>IF(ISNUMBER(SEARCH(AL$1,$D469)),"T","")</f>
        <v/>
      </c>
      <c r="AM469" t="str">
        <f>IF(ISNUMBER(SEARCH(AM$1,$D469)),"T","")</f>
        <v/>
      </c>
      <c r="AN469" t="str">
        <f>IF(ISNUMBER(SEARCH(AN$1,$D469)),"T","")</f>
        <v/>
      </c>
      <c r="AO469" t="str">
        <f>IF(ISNUMBER(SEARCH(AO$1,$D469)),"T","")</f>
        <v/>
      </c>
      <c r="AP469" t="str">
        <f>IF(ISNUMBER(SEARCH(AP$1,$D469)),"T","")</f>
        <v/>
      </c>
      <c r="AQ469" t="str">
        <f>IF(ISNUMBER(SEARCH(AQ$1,$D469)),"T","")</f>
        <v/>
      </c>
      <c r="AR469" t="str">
        <f>IF(ISNUMBER(SEARCH(AR$1,$D469)),"T","")</f>
        <v/>
      </c>
      <c r="AS469" t="str">
        <f>IF(ISNUMBER(SEARCH(AS$1,$D469)),"T","")</f>
        <v/>
      </c>
      <c r="AT469" t="str">
        <f>IF(ISNUMBER(SEARCH(AT$1,$D469)),"T","")</f>
        <v/>
      </c>
      <c r="AU469" t="str">
        <f>IF(ISNUMBER(SEARCH(AU$1,$D469)),"T","")</f>
        <v/>
      </c>
      <c r="AV469" t="str">
        <f>IF(ISNUMBER(SEARCH(AV$1,$D469)),"T","")</f>
        <v/>
      </c>
    </row>
    <row r="470" spans="1:48">
      <c r="A470">
        <v>42</v>
      </c>
      <c r="B470" t="s">
        <v>1175</v>
      </c>
      <c r="C470" t="s">
        <v>1176</v>
      </c>
      <c r="D470" t="s">
        <v>574</v>
      </c>
      <c r="E470">
        <v>1</v>
      </c>
      <c r="F470">
        <v>75</v>
      </c>
      <c r="G470">
        <v>80</v>
      </c>
      <c r="H470">
        <v>70</v>
      </c>
      <c r="I470">
        <v>65</v>
      </c>
      <c r="J470">
        <v>75</v>
      </c>
      <c r="K470">
        <v>90</v>
      </c>
      <c r="L470">
        <f t="shared" si="98"/>
        <v>80</v>
      </c>
      <c r="M470">
        <f t="shared" si="99"/>
        <v>70</v>
      </c>
      <c r="N470" s="3">
        <f t="shared" si="100"/>
        <v>150.5</v>
      </c>
      <c r="O470" s="3">
        <f t="shared" si="101"/>
        <v>100.5</v>
      </c>
      <c r="P470" s="3">
        <f t="shared" si="102"/>
        <v>90.5</v>
      </c>
      <c r="Q470" s="3">
        <f t="shared" si="103"/>
        <v>13620.25</v>
      </c>
      <c r="R470" s="3">
        <f t="shared" si="104"/>
        <v>13620.25</v>
      </c>
      <c r="S470" s="3">
        <f t="shared" si="105"/>
        <v>14372.75</v>
      </c>
      <c r="T470" s="3">
        <v>300.943747457175</v>
      </c>
      <c r="U470" s="3">
        <f t="shared" si="106"/>
        <v>300.943747457175</v>
      </c>
      <c r="V470" s="4">
        <f t="shared" si="107"/>
        <v>30244.8466194461</v>
      </c>
      <c r="W470" s="6">
        <f>Q470/(constants!$B$1*constants!$B$2*(110/250)*AVERAGE(0.8,1)*1.5)</f>
        <v>2.08678166791793</v>
      </c>
      <c r="X470" s="7">
        <v>0.635458251550192</v>
      </c>
      <c r="Y470" s="3">
        <f t="shared" si="108"/>
        <v>273.585111906547</v>
      </c>
      <c r="Z470" s="5">
        <v>1.1</v>
      </c>
      <c r="AA470" s="5">
        <v>1</v>
      </c>
      <c r="AB470" s="3">
        <f t="shared" si="109"/>
        <v>300.943623097201</v>
      </c>
      <c r="AC470" t="str">
        <f t="shared" si="110"/>
        <v>https://wiki.52poke.com/wiki/大嘴蝠</v>
      </c>
      <c r="AD470" s="2">
        <f t="shared" si="111"/>
        <v>1.54654030189496e-8</v>
      </c>
      <c r="AE470" t="str">
        <f>IF(ISNUMBER(SEARCH(AE$1,$D470)),"T","")</f>
        <v/>
      </c>
      <c r="AF470" t="str">
        <f>IF(ISNUMBER(SEARCH(AF$1,$D470)),"T","")</f>
        <v/>
      </c>
      <c r="AG470" t="str">
        <f>IF(ISNUMBER(SEARCH(AG$1,$D470)),"T","")</f>
        <v/>
      </c>
      <c r="AH470" t="str">
        <f>IF(ISNUMBER(SEARCH(AH$1,$D470)),"T","")</f>
        <v/>
      </c>
      <c r="AI470" t="str">
        <f>IF(ISNUMBER(SEARCH(AI$1,$D470)),"T","")</f>
        <v/>
      </c>
      <c r="AJ470" t="str">
        <f>IF(ISNUMBER(SEARCH(AJ$1,$D470)),"T","")</f>
        <v/>
      </c>
      <c r="AK470" t="str">
        <f>IF(ISNUMBER(SEARCH(AK$1,$D470)),"T","")</f>
        <v/>
      </c>
      <c r="AL470" t="str">
        <f>IF(ISNUMBER(SEARCH(AL$1,$D470)),"T","")</f>
        <v>T</v>
      </c>
      <c r="AM470" t="str">
        <f>IF(ISNUMBER(SEARCH(AM$1,$D470)),"T","")</f>
        <v/>
      </c>
      <c r="AN470" t="str">
        <f>IF(ISNUMBER(SEARCH(AN$1,$D470)),"T","")</f>
        <v>T</v>
      </c>
      <c r="AO470" t="str">
        <f>IF(ISNUMBER(SEARCH(AO$1,$D470)),"T","")</f>
        <v/>
      </c>
      <c r="AP470" t="str">
        <f>IF(ISNUMBER(SEARCH(AP$1,$D470)),"T","")</f>
        <v/>
      </c>
      <c r="AQ470" t="str">
        <f>IF(ISNUMBER(SEARCH(AQ$1,$D470)),"T","")</f>
        <v/>
      </c>
      <c r="AR470" t="str">
        <f>IF(ISNUMBER(SEARCH(AR$1,$D470)),"T","")</f>
        <v/>
      </c>
      <c r="AS470" t="str">
        <f>IF(ISNUMBER(SEARCH(AS$1,$D470)),"T","")</f>
        <v/>
      </c>
      <c r="AT470" t="str">
        <f>IF(ISNUMBER(SEARCH(AT$1,$D470)),"T","")</f>
        <v/>
      </c>
      <c r="AU470" t="str">
        <f>IF(ISNUMBER(SEARCH(AU$1,$D470)),"T","")</f>
        <v/>
      </c>
      <c r="AV470" t="str">
        <f>IF(ISNUMBER(SEARCH(AV$1,$D470)),"T","")</f>
        <v/>
      </c>
    </row>
    <row r="471" spans="1:48">
      <c r="A471">
        <v>357</v>
      </c>
      <c r="B471" t="s">
        <v>1177</v>
      </c>
      <c r="C471" t="s">
        <v>1178</v>
      </c>
      <c r="D471" t="s">
        <v>1179</v>
      </c>
      <c r="E471">
        <v>3</v>
      </c>
      <c r="F471">
        <v>99</v>
      </c>
      <c r="G471">
        <v>68</v>
      </c>
      <c r="H471">
        <v>83</v>
      </c>
      <c r="I471">
        <v>72</v>
      </c>
      <c r="J471">
        <v>87</v>
      </c>
      <c r="K471">
        <v>51</v>
      </c>
      <c r="L471">
        <f t="shared" si="98"/>
        <v>72</v>
      </c>
      <c r="M471">
        <f t="shared" si="99"/>
        <v>83</v>
      </c>
      <c r="N471" s="3">
        <f t="shared" si="100"/>
        <v>174.5</v>
      </c>
      <c r="O471" s="3">
        <f t="shared" si="101"/>
        <v>92.5</v>
      </c>
      <c r="P471" s="3">
        <f t="shared" si="102"/>
        <v>103.5</v>
      </c>
      <c r="Q471" s="3">
        <f t="shared" si="103"/>
        <v>18060.75</v>
      </c>
      <c r="R471" s="3">
        <f t="shared" si="104"/>
        <v>18060.75</v>
      </c>
      <c r="S471" s="3">
        <f t="shared" si="105"/>
        <v>18758.75</v>
      </c>
      <c r="T471" s="3">
        <v>300.343782268716</v>
      </c>
      <c r="U471" s="3">
        <f t="shared" si="106"/>
        <v>300.343782268716</v>
      </c>
      <c r="V471" s="4">
        <f t="shared" si="107"/>
        <v>27781.7998598562</v>
      </c>
      <c r="W471" s="6">
        <f>Q471/(constants!$B$1*constants!$B$2*(110/250)*AVERAGE(0.8,1)*1.5)</f>
        <v>2.76711822535187</v>
      </c>
      <c r="X471" s="7">
        <v>0.184661926897335</v>
      </c>
      <c r="Y471" s="3">
        <f t="shared" si="108"/>
        <v>273.039664083052</v>
      </c>
      <c r="Z471" s="5">
        <v>1.1</v>
      </c>
      <c r="AA471" s="5">
        <v>1</v>
      </c>
      <c r="AB471" s="3">
        <f t="shared" si="109"/>
        <v>300.343630491357</v>
      </c>
      <c r="AC471" t="str">
        <f t="shared" si="110"/>
        <v>https://wiki.52poke.com/wiki/热带龙</v>
      </c>
      <c r="AD471" s="2">
        <f t="shared" si="111"/>
        <v>2.30363667419733e-8</v>
      </c>
      <c r="AE471" t="str">
        <f>IF(ISNUMBER(SEARCH(AE$1,$D471)),"T","")</f>
        <v/>
      </c>
      <c r="AF471" t="str">
        <f>IF(ISNUMBER(SEARCH(AF$1,$D471)),"T","")</f>
        <v/>
      </c>
      <c r="AG471" t="str">
        <f>IF(ISNUMBER(SEARCH(AG$1,$D471)),"T","")</f>
        <v/>
      </c>
      <c r="AH471" t="str">
        <f>IF(ISNUMBER(SEARCH(AH$1,$D471)),"T","")</f>
        <v>T</v>
      </c>
      <c r="AI471" t="str">
        <f>IF(ISNUMBER(SEARCH(AI$1,$D471)),"T","")</f>
        <v/>
      </c>
      <c r="AJ471" t="str">
        <f>IF(ISNUMBER(SEARCH(AJ$1,$D471)),"T","")</f>
        <v/>
      </c>
      <c r="AK471" t="str">
        <f>IF(ISNUMBER(SEARCH(AK$1,$D471)),"T","")</f>
        <v/>
      </c>
      <c r="AL471" t="str">
        <f>IF(ISNUMBER(SEARCH(AL$1,$D471)),"T","")</f>
        <v/>
      </c>
      <c r="AM471" t="str">
        <f>IF(ISNUMBER(SEARCH(AM$1,$D471)),"T","")</f>
        <v/>
      </c>
      <c r="AN471" t="str">
        <f>IF(ISNUMBER(SEARCH(AN$1,$D471)),"T","")</f>
        <v>T</v>
      </c>
      <c r="AO471" t="str">
        <f>IF(ISNUMBER(SEARCH(AO$1,$D471)),"T","")</f>
        <v/>
      </c>
      <c r="AP471" t="str">
        <f>IF(ISNUMBER(SEARCH(AP$1,$D471)),"T","")</f>
        <v/>
      </c>
      <c r="AQ471" t="str">
        <f>IF(ISNUMBER(SEARCH(AQ$1,$D471)),"T","")</f>
        <v/>
      </c>
      <c r="AR471" t="str">
        <f>IF(ISNUMBER(SEARCH(AR$1,$D471)),"T","")</f>
        <v/>
      </c>
      <c r="AS471" t="str">
        <f>IF(ISNUMBER(SEARCH(AS$1,$D471)),"T","")</f>
        <v/>
      </c>
      <c r="AT471" t="str">
        <f>IF(ISNUMBER(SEARCH(AT$1,$D471)),"T","")</f>
        <v/>
      </c>
      <c r="AU471" t="str">
        <f>IF(ISNUMBER(SEARCH(AU$1,$D471)),"T","")</f>
        <v/>
      </c>
      <c r="AV471" t="str">
        <f>IF(ISNUMBER(SEARCH(AV$1,$D471)),"T","")</f>
        <v/>
      </c>
    </row>
    <row r="472" spans="1:48">
      <c r="A472">
        <v>203</v>
      </c>
      <c r="B472" t="s">
        <v>1180</v>
      </c>
      <c r="C472" t="s">
        <v>1181</v>
      </c>
      <c r="D472" t="s">
        <v>236</v>
      </c>
      <c r="E472">
        <v>2</v>
      </c>
      <c r="F472">
        <v>70</v>
      </c>
      <c r="G472">
        <v>80</v>
      </c>
      <c r="H472">
        <v>65</v>
      </c>
      <c r="I472">
        <v>90</v>
      </c>
      <c r="J472">
        <v>65</v>
      </c>
      <c r="K472">
        <v>85</v>
      </c>
      <c r="L472">
        <f t="shared" si="98"/>
        <v>90</v>
      </c>
      <c r="M472">
        <f t="shared" si="99"/>
        <v>65</v>
      </c>
      <c r="N472" s="3">
        <f t="shared" si="100"/>
        <v>145.5</v>
      </c>
      <c r="O472" s="3">
        <f t="shared" si="101"/>
        <v>110.5</v>
      </c>
      <c r="P472" s="3">
        <f t="shared" si="102"/>
        <v>85.5</v>
      </c>
      <c r="Q472" s="3">
        <f t="shared" si="103"/>
        <v>12440.25</v>
      </c>
      <c r="R472" s="3">
        <f t="shared" si="104"/>
        <v>12440.25</v>
      </c>
      <c r="S472" s="3">
        <f t="shared" si="105"/>
        <v>12440.25</v>
      </c>
      <c r="T472" s="3">
        <v>299.372361230241</v>
      </c>
      <c r="U472" s="3">
        <f t="shared" si="106"/>
        <v>299.372361230241</v>
      </c>
      <c r="V472" s="4">
        <f t="shared" si="107"/>
        <v>33080.6459159416</v>
      </c>
      <c r="W472" s="6">
        <f>Q472/(constants!$B$1*constants!$B$2*(110/250)*AVERAGE(0.8,1)*1.5)</f>
        <v>1.90599186096555</v>
      </c>
      <c r="X472" s="7">
        <v>0.556963600508708</v>
      </c>
      <c r="Y472" s="3">
        <f t="shared" si="108"/>
        <v>272.156578492906</v>
      </c>
      <c r="Z472" s="5">
        <v>1.1</v>
      </c>
      <c r="AA472" s="5">
        <v>1</v>
      </c>
      <c r="AB472" s="3">
        <f t="shared" si="109"/>
        <v>299.372236342197</v>
      </c>
      <c r="AC472" t="str">
        <f t="shared" si="110"/>
        <v>https://wiki.52poke.com/wiki/麒麟奇</v>
      </c>
      <c r="AD472" s="2">
        <f t="shared" si="111"/>
        <v>1.55970236367812e-8</v>
      </c>
      <c r="AE472" t="str">
        <f>IF(ISNUMBER(SEARCH(AE$1,$D472)),"T","")</f>
        <v>T</v>
      </c>
      <c r="AF472" t="str">
        <f>IF(ISNUMBER(SEARCH(AF$1,$D472)),"T","")</f>
        <v/>
      </c>
      <c r="AG472" t="str">
        <f>IF(ISNUMBER(SEARCH(AG$1,$D472)),"T","")</f>
        <v/>
      </c>
      <c r="AH472" t="str">
        <f>IF(ISNUMBER(SEARCH(AH$1,$D472)),"T","")</f>
        <v/>
      </c>
      <c r="AI472" t="str">
        <f>IF(ISNUMBER(SEARCH(AI$1,$D472)),"T","")</f>
        <v/>
      </c>
      <c r="AJ472" t="str">
        <f>IF(ISNUMBER(SEARCH(AJ$1,$D472)),"T","")</f>
        <v/>
      </c>
      <c r="AK472" t="str">
        <f>IF(ISNUMBER(SEARCH(AK$1,$D472)),"T","")</f>
        <v/>
      </c>
      <c r="AL472" t="str">
        <f>IF(ISNUMBER(SEARCH(AL$1,$D472)),"T","")</f>
        <v/>
      </c>
      <c r="AM472" t="str">
        <f>IF(ISNUMBER(SEARCH(AM$1,$D472)),"T","")</f>
        <v/>
      </c>
      <c r="AN472" t="str">
        <f>IF(ISNUMBER(SEARCH(AN$1,$D472)),"T","")</f>
        <v/>
      </c>
      <c r="AO472" t="str">
        <f>IF(ISNUMBER(SEARCH(AO$1,$D472)),"T","")</f>
        <v>T</v>
      </c>
      <c r="AP472" t="str">
        <f>IF(ISNUMBER(SEARCH(AP$1,$D472)),"T","")</f>
        <v/>
      </c>
      <c r="AQ472" t="str">
        <f>IF(ISNUMBER(SEARCH(AQ$1,$D472)),"T","")</f>
        <v/>
      </c>
      <c r="AR472" t="str">
        <f>IF(ISNUMBER(SEARCH(AR$1,$D472)),"T","")</f>
        <v/>
      </c>
      <c r="AS472" t="str">
        <f>IF(ISNUMBER(SEARCH(AS$1,$D472)),"T","")</f>
        <v/>
      </c>
      <c r="AT472" t="str">
        <f>IF(ISNUMBER(SEARCH(AT$1,$D472)),"T","")</f>
        <v/>
      </c>
      <c r="AU472" t="str">
        <f>IF(ISNUMBER(SEARCH(AU$1,$D472)),"T","")</f>
        <v/>
      </c>
      <c r="AV472" t="str">
        <f>IF(ISNUMBER(SEARCH(AV$1,$D472)),"T","")</f>
        <v/>
      </c>
    </row>
    <row r="473" spans="1:48">
      <c r="A473">
        <v>24</v>
      </c>
      <c r="B473" t="s">
        <v>1182</v>
      </c>
      <c r="C473" t="s">
        <v>1183</v>
      </c>
      <c r="D473" t="s">
        <v>855</v>
      </c>
      <c r="E473">
        <v>1</v>
      </c>
      <c r="F473">
        <v>60</v>
      </c>
      <c r="G473">
        <v>95</v>
      </c>
      <c r="H473">
        <v>69</v>
      </c>
      <c r="I473">
        <v>65</v>
      </c>
      <c r="J473">
        <v>79</v>
      </c>
      <c r="K473">
        <v>80</v>
      </c>
      <c r="L473">
        <f t="shared" si="98"/>
        <v>95</v>
      </c>
      <c r="M473">
        <f t="shared" si="99"/>
        <v>69</v>
      </c>
      <c r="N473" s="3">
        <f t="shared" si="100"/>
        <v>135.5</v>
      </c>
      <c r="O473" s="3">
        <f t="shared" si="101"/>
        <v>115.5</v>
      </c>
      <c r="P473" s="3">
        <f t="shared" si="102"/>
        <v>89.5</v>
      </c>
      <c r="Q473" s="3">
        <f t="shared" si="103"/>
        <v>12127.25</v>
      </c>
      <c r="R473" s="3">
        <f t="shared" si="104"/>
        <v>12127.25</v>
      </c>
      <c r="S473" s="3">
        <f t="shared" si="105"/>
        <v>13482.25</v>
      </c>
      <c r="T473" s="3">
        <v>299.03805274891</v>
      </c>
      <c r="U473" s="3">
        <f t="shared" si="106"/>
        <v>299.03805274891</v>
      </c>
      <c r="V473" s="4">
        <f t="shared" si="107"/>
        <v>34538.8950924991</v>
      </c>
      <c r="W473" s="6">
        <f>Q473/(constants!$B$1*constants!$B$2*(110/250)*AVERAGE(0.8,1)*1.5)</f>
        <v>1.85803659861293</v>
      </c>
      <c r="X473" s="7">
        <v>0.49566608138881</v>
      </c>
      <c r="Y473" s="3">
        <f t="shared" si="108"/>
        <v>271.852659540201</v>
      </c>
      <c r="Z473" s="5">
        <v>1.1</v>
      </c>
      <c r="AA473" s="5">
        <v>1</v>
      </c>
      <c r="AB473" s="3">
        <f t="shared" si="109"/>
        <v>299.037925494221</v>
      </c>
      <c r="AC473" t="str">
        <f t="shared" si="110"/>
        <v>https://wiki.52poke.com/wiki/阿柏怪</v>
      </c>
      <c r="AD473" s="2">
        <f t="shared" si="111"/>
        <v>1.6193755830354e-8</v>
      </c>
      <c r="AE473" t="str">
        <f>IF(ISNUMBER(SEARCH(AE$1,$D473)),"T","")</f>
        <v/>
      </c>
      <c r="AF473" t="str">
        <f>IF(ISNUMBER(SEARCH(AF$1,$D473)),"T","")</f>
        <v/>
      </c>
      <c r="AG473" t="str">
        <f>IF(ISNUMBER(SEARCH(AG$1,$D473)),"T","")</f>
        <v/>
      </c>
      <c r="AH473" t="str">
        <f>IF(ISNUMBER(SEARCH(AH$1,$D473)),"T","")</f>
        <v/>
      </c>
      <c r="AI473" t="str">
        <f>IF(ISNUMBER(SEARCH(AI$1,$D473)),"T","")</f>
        <v/>
      </c>
      <c r="AJ473" t="str">
        <f>IF(ISNUMBER(SEARCH(AJ$1,$D473)),"T","")</f>
        <v/>
      </c>
      <c r="AK473" t="str">
        <f>IF(ISNUMBER(SEARCH(AK$1,$D473)),"T","")</f>
        <v/>
      </c>
      <c r="AL473" t="str">
        <f>IF(ISNUMBER(SEARCH(AL$1,$D473)),"T","")</f>
        <v>T</v>
      </c>
      <c r="AM473" t="str">
        <f>IF(ISNUMBER(SEARCH(AM$1,$D473)),"T","")</f>
        <v/>
      </c>
      <c r="AN473" t="str">
        <f>IF(ISNUMBER(SEARCH(AN$1,$D473)),"T","")</f>
        <v/>
      </c>
      <c r="AO473" t="str">
        <f>IF(ISNUMBER(SEARCH(AO$1,$D473)),"T","")</f>
        <v/>
      </c>
      <c r="AP473" t="str">
        <f>IF(ISNUMBER(SEARCH(AP$1,$D473)),"T","")</f>
        <v/>
      </c>
      <c r="AQ473" t="str">
        <f>IF(ISNUMBER(SEARCH(AQ$1,$D473)),"T","")</f>
        <v/>
      </c>
      <c r="AR473" t="str">
        <f>IF(ISNUMBER(SEARCH(AR$1,$D473)),"T","")</f>
        <v/>
      </c>
      <c r="AS473" t="str">
        <f>IF(ISNUMBER(SEARCH(AS$1,$D473)),"T","")</f>
        <v/>
      </c>
      <c r="AT473" t="str">
        <f>IF(ISNUMBER(SEARCH(AT$1,$D473)),"T","")</f>
        <v/>
      </c>
      <c r="AU473" t="str">
        <f>IF(ISNUMBER(SEARCH(AU$1,$D473)),"T","")</f>
        <v/>
      </c>
      <c r="AV473" t="str">
        <f>IF(ISNUMBER(SEARCH(AV$1,$D473)),"T","")</f>
        <v/>
      </c>
    </row>
    <row r="474" spans="1:48">
      <c r="A474">
        <v>455</v>
      </c>
      <c r="B474" t="s">
        <v>1184</v>
      </c>
      <c r="C474" t="s">
        <v>1185</v>
      </c>
      <c r="D474" t="s">
        <v>227</v>
      </c>
      <c r="E474">
        <v>4</v>
      </c>
      <c r="F474">
        <v>74</v>
      </c>
      <c r="G474">
        <v>100</v>
      </c>
      <c r="H474">
        <v>72</v>
      </c>
      <c r="I474">
        <v>90</v>
      </c>
      <c r="J474">
        <v>72</v>
      </c>
      <c r="K474">
        <v>46</v>
      </c>
      <c r="L474">
        <f t="shared" si="98"/>
        <v>100</v>
      </c>
      <c r="M474">
        <f t="shared" si="99"/>
        <v>72</v>
      </c>
      <c r="N474" s="3">
        <f t="shared" si="100"/>
        <v>149.5</v>
      </c>
      <c r="O474" s="3">
        <f t="shared" si="101"/>
        <v>120.5</v>
      </c>
      <c r="P474" s="3">
        <f t="shared" si="102"/>
        <v>92.5</v>
      </c>
      <c r="Q474" s="3">
        <f t="shared" si="103"/>
        <v>13828.75</v>
      </c>
      <c r="R474" s="3">
        <f t="shared" si="104"/>
        <v>13828.75</v>
      </c>
      <c r="S474" s="3">
        <f t="shared" si="105"/>
        <v>13828.75</v>
      </c>
      <c r="T474" s="3">
        <v>298.873790919291</v>
      </c>
      <c r="U474" s="3">
        <f t="shared" si="106"/>
        <v>298.873790919291</v>
      </c>
      <c r="V474" s="4">
        <f t="shared" si="107"/>
        <v>36014.2918057746</v>
      </c>
      <c r="W474" s="6">
        <f>Q474/(constants!$B$1*constants!$B$2*(110/250)*AVERAGE(0.8,1)*1.5)</f>
        <v>2.11872630753622</v>
      </c>
      <c r="X474" s="7">
        <v>0.136072934474363</v>
      </c>
      <c r="Y474" s="3">
        <f t="shared" si="108"/>
        <v>271.703308662275</v>
      </c>
      <c r="Z474" s="5">
        <v>1.1</v>
      </c>
      <c r="AA474" s="5">
        <v>1</v>
      </c>
      <c r="AB474" s="3">
        <f t="shared" si="109"/>
        <v>298.873639528502</v>
      </c>
      <c r="AC474" t="str">
        <f t="shared" si="110"/>
        <v>https://wiki.52poke.com/wiki/尖牙笼</v>
      </c>
      <c r="AD474" s="2">
        <f t="shared" si="111"/>
        <v>2.2919170933822e-8</v>
      </c>
      <c r="AE474" t="str">
        <f>IF(ISNUMBER(SEARCH(AE$1,$D474)),"T","")</f>
        <v/>
      </c>
      <c r="AF474" t="str">
        <f>IF(ISNUMBER(SEARCH(AF$1,$D474)),"T","")</f>
        <v/>
      </c>
      <c r="AG474" t="str">
        <f>IF(ISNUMBER(SEARCH(AG$1,$D474)),"T","")</f>
        <v/>
      </c>
      <c r="AH474" t="str">
        <f>IF(ISNUMBER(SEARCH(AH$1,$D474)),"T","")</f>
        <v>T</v>
      </c>
      <c r="AI474" t="str">
        <f>IF(ISNUMBER(SEARCH(AI$1,$D474)),"T","")</f>
        <v/>
      </c>
      <c r="AJ474" t="str">
        <f>IF(ISNUMBER(SEARCH(AJ$1,$D474)),"T","")</f>
        <v/>
      </c>
      <c r="AK474" t="str">
        <f>IF(ISNUMBER(SEARCH(AK$1,$D474)),"T","")</f>
        <v/>
      </c>
      <c r="AL474" t="str">
        <f>IF(ISNUMBER(SEARCH(AL$1,$D474)),"T","")</f>
        <v/>
      </c>
      <c r="AM474" t="str">
        <f>IF(ISNUMBER(SEARCH(AM$1,$D474)),"T","")</f>
        <v/>
      </c>
      <c r="AN474" t="str">
        <f>IF(ISNUMBER(SEARCH(AN$1,$D474)),"T","")</f>
        <v/>
      </c>
      <c r="AO474" t="str">
        <f>IF(ISNUMBER(SEARCH(AO$1,$D474)),"T","")</f>
        <v/>
      </c>
      <c r="AP474" t="str">
        <f>IF(ISNUMBER(SEARCH(AP$1,$D474)),"T","")</f>
        <v/>
      </c>
      <c r="AQ474" t="str">
        <f>IF(ISNUMBER(SEARCH(AQ$1,$D474)),"T","")</f>
        <v/>
      </c>
      <c r="AR474" t="str">
        <f>IF(ISNUMBER(SEARCH(AR$1,$D474)),"T","")</f>
        <v/>
      </c>
      <c r="AS474" t="str">
        <f>IF(ISNUMBER(SEARCH(AS$1,$D474)),"T","")</f>
        <v/>
      </c>
      <c r="AT474" t="str">
        <f>IF(ISNUMBER(SEARCH(AT$1,$D474)),"T","")</f>
        <v/>
      </c>
      <c r="AU474" t="str">
        <f>IF(ISNUMBER(SEARCH(AU$1,$D474)),"T","")</f>
        <v/>
      </c>
      <c r="AV474" t="str">
        <f>IF(ISNUMBER(SEARCH(AV$1,$D474)),"T","")</f>
        <v/>
      </c>
    </row>
    <row r="475" spans="1:48">
      <c r="A475">
        <v>927</v>
      </c>
      <c r="B475" t="s">
        <v>1186</v>
      </c>
      <c r="C475" t="s">
        <v>1187</v>
      </c>
      <c r="D475" t="s">
        <v>67</v>
      </c>
      <c r="E475">
        <v>9</v>
      </c>
      <c r="F475">
        <v>57</v>
      </c>
      <c r="G475">
        <v>80</v>
      </c>
      <c r="H475">
        <v>115</v>
      </c>
      <c r="I475">
        <v>50</v>
      </c>
      <c r="J475">
        <v>80</v>
      </c>
      <c r="K475">
        <v>95</v>
      </c>
      <c r="L475">
        <f t="shared" si="98"/>
        <v>80</v>
      </c>
      <c r="M475">
        <f t="shared" si="99"/>
        <v>80</v>
      </c>
      <c r="N475" s="3">
        <f t="shared" si="100"/>
        <v>132.5</v>
      </c>
      <c r="O475" s="3">
        <f t="shared" si="101"/>
        <v>100.5</v>
      </c>
      <c r="P475" s="3">
        <f t="shared" si="102"/>
        <v>100.5</v>
      </c>
      <c r="Q475" s="3">
        <f t="shared" si="103"/>
        <v>13316.25</v>
      </c>
      <c r="R475" s="3">
        <f t="shared" si="104"/>
        <v>17953.75</v>
      </c>
      <c r="S475" s="3">
        <f t="shared" si="105"/>
        <v>13316.25</v>
      </c>
      <c r="T475" s="3">
        <v>298.213317944849</v>
      </c>
      <c r="U475" s="3">
        <f t="shared" si="106"/>
        <v>298.213317944849</v>
      </c>
      <c r="V475" s="4">
        <f t="shared" si="107"/>
        <v>29970.4384534573</v>
      </c>
      <c r="W475" s="6">
        <f>Q475/(constants!$B$1*constants!$B$2*(110/250)*AVERAGE(0.8,1)*1.5)</f>
        <v>2.04020531087258</v>
      </c>
      <c r="X475" s="7">
        <v>0.657336040195305</v>
      </c>
      <c r="Y475" s="3">
        <f t="shared" si="108"/>
        <v>271.102905782322</v>
      </c>
      <c r="Z475" s="5">
        <v>1.1</v>
      </c>
      <c r="AA475" s="5">
        <v>1</v>
      </c>
      <c r="AB475" s="3">
        <f t="shared" si="109"/>
        <v>298.213196360554</v>
      </c>
      <c r="AC475" t="str">
        <f t="shared" si="110"/>
        <v>https://wiki.52poke.com/wiki/麻花犬</v>
      </c>
      <c r="AD475" s="2">
        <f t="shared" si="111"/>
        <v>1.47827407254163e-8</v>
      </c>
      <c r="AE475" t="str">
        <f>IF(ISNUMBER(SEARCH(AE$1,$D475)),"T","")</f>
        <v/>
      </c>
      <c r="AF475" t="str">
        <f>IF(ISNUMBER(SEARCH(AF$1,$D475)),"T","")</f>
        <v/>
      </c>
      <c r="AG475" t="str">
        <f>IF(ISNUMBER(SEARCH(AG$1,$D475)),"T","")</f>
        <v/>
      </c>
      <c r="AH475" t="str">
        <f>IF(ISNUMBER(SEARCH(AH$1,$D475)),"T","")</f>
        <v/>
      </c>
      <c r="AI475" t="str">
        <f>IF(ISNUMBER(SEARCH(AI$1,$D475)),"T","")</f>
        <v/>
      </c>
      <c r="AJ475" t="str">
        <f>IF(ISNUMBER(SEARCH(AJ$1,$D475)),"T","")</f>
        <v/>
      </c>
      <c r="AK475" t="str">
        <f>IF(ISNUMBER(SEARCH(AK$1,$D475)),"T","")</f>
        <v/>
      </c>
      <c r="AL475" t="str">
        <f>IF(ISNUMBER(SEARCH(AL$1,$D475)),"T","")</f>
        <v/>
      </c>
      <c r="AM475" t="str">
        <f>IF(ISNUMBER(SEARCH(AM$1,$D475)),"T","")</f>
        <v/>
      </c>
      <c r="AN475" t="str">
        <f>IF(ISNUMBER(SEARCH(AN$1,$D475)),"T","")</f>
        <v/>
      </c>
      <c r="AO475" t="str">
        <f>IF(ISNUMBER(SEARCH(AO$1,$D475)),"T","")</f>
        <v/>
      </c>
      <c r="AP475" t="str">
        <f>IF(ISNUMBER(SEARCH(AP$1,$D475)),"T","")</f>
        <v/>
      </c>
      <c r="AQ475" t="str">
        <f>IF(ISNUMBER(SEARCH(AQ$1,$D475)),"T","")</f>
        <v/>
      </c>
      <c r="AR475" t="str">
        <f>IF(ISNUMBER(SEARCH(AR$1,$D475)),"T","")</f>
        <v/>
      </c>
      <c r="AS475" t="str">
        <f>IF(ISNUMBER(SEARCH(AS$1,$D475)),"T","")</f>
        <v/>
      </c>
      <c r="AT475" t="str">
        <f>IF(ISNUMBER(SEARCH(AT$1,$D475)),"T","")</f>
        <v/>
      </c>
      <c r="AU475" t="str">
        <f>IF(ISNUMBER(SEARCH(AU$1,$D475)),"T","")</f>
        <v/>
      </c>
      <c r="AV475" t="str">
        <f>IF(ISNUMBER(SEARCH(AV$1,$D475)),"T","")</f>
        <v>T</v>
      </c>
    </row>
    <row r="476" spans="1:48">
      <c r="A476">
        <v>332</v>
      </c>
      <c r="B476" t="s">
        <v>1188</v>
      </c>
      <c r="C476" t="s">
        <v>1189</v>
      </c>
      <c r="D476" t="s">
        <v>157</v>
      </c>
      <c r="E476">
        <v>3</v>
      </c>
      <c r="F476">
        <v>70</v>
      </c>
      <c r="G476">
        <v>115</v>
      </c>
      <c r="H476">
        <v>60</v>
      </c>
      <c r="I476">
        <v>115</v>
      </c>
      <c r="J476">
        <v>60</v>
      </c>
      <c r="K476">
        <v>55</v>
      </c>
      <c r="L476">
        <f t="shared" si="98"/>
        <v>115</v>
      </c>
      <c r="M476">
        <f t="shared" si="99"/>
        <v>60</v>
      </c>
      <c r="N476" s="3">
        <f t="shared" si="100"/>
        <v>145.5</v>
      </c>
      <c r="O476" s="3">
        <f t="shared" si="101"/>
        <v>135.5</v>
      </c>
      <c r="P476" s="3">
        <f t="shared" si="102"/>
        <v>80.5</v>
      </c>
      <c r="Q476" s="3">
        <f t="shared" si="103"/>
        <v>11712.75</v>
      </c>
      <c r="R476" s="3">
        <f t="shared" si="104"/>
        <v>11712.75</v>
      </c>
      <c r="S476" s="3">
        <f t="shared" si="105"/>
        <v>11712.75</v>
      </c>
      <c r="T476" s="3">
        <v>298.206444623886</v>
      </c>
      <c r="U476" s="3">
        <f t="shared" si="106"/>
        <v>298.206444623886</v>
      </c>
      <c r="V476" s="4">
        <f t="shared" si="107"/>
        <v>40406.9732465366</v>
      </c>
      <c r="W476" s="6">
        <f>Q476/(constants!$B$1*constants!$B$2*(110/250)*AVERAGE(0.8,1)*1.5)</f>
        <v>1.79453034862839</v>
      </c>
      <c r="X476" s="7">
        <v>0.206182837794784</v>
      </c>
      <c r="Y476" s="3">
        <f t="shared" si="108"/>
        <v>271.09663676034</v>
      </c>
      <c r="Z476" s="5">
        <v>1.1</v>
      </c>
      <c r="AA476" s="5">
        <v>1</v>
      </c>
      <c r="AB476" s="3">
        <f t="shared" si="109"/>
        <v>298.206300436374</v>
      </c>
      <c r="AC476" t="str">
        <f t="shared" si="110"/>
        <v>https://wiki.52poke.com/wiki/梦歌仙人掌</v>
      </c>
      <c r="AD476" s="2">
        <f t="shared" si="111"/>
        <v>2.07900387087849e-8</v>
      </c>
      <c r="AE476" t="str">
        <f>IF(ISNUMBER(SEARCH(AE$1,$D476)),"T","")</f>
        <v/>
      </c>
      <c r="AF476" t="str">
        <f>IF(ISNUMBER(SEARCH(AF$1,$D476)),"T","")</f>
        <v/>
      </c>
      <c r="AG476" t="str">
        <f>IF(ISNUMBER(SEARCH(AG$1,$D476)),"T","")</f>
        <v/>
      </c>
      <c r="AH476" t="str">
        <f>IF(ISNUMBER(SEARCH(AH$1,$D476)),"T","")</f>
        <v>T</v>
      </c>
      <c r="AI476" t="str">
        <f>IF(ISNUMBER(SEARCH(AI$1,$D476)),"T","")</f>
        <v/>
      </c>
      <c r="AJ476" t="str">
        <f>IF(ISNUMBER(SEARCH(AJ$1,$D476)),"T","")</f>
        <v/>
      </c>
      <c r="AK476" t="str">
        <f>IF(ISNUMBER(SEARCH(AK$1,$D476)),"T","")</f>
        <v/>
      </c>
      <c r="AL476" t="str">
        <f>IF(ISNUMBER(SEARCH(AL$1,$D476)),"T","")</f>
        <v/>
      </c>
      <c r="AM476" t="str">
        <f>IF(ISNUMBER(SEARCH(AM$1,$D476)),"T","")</f>
        <v/>
      </c>
      <c r="AN476" t="str">
        <f>IF(ISNUMBER(SEARCH(AN$1,$D476)),"T","")</f>
        <v/>
      </c>
      <c r="AO476" t="str">
        <f>IF(ISNUMBER(SEARCH(AO$1,$D476)),"T","")</f>
        <v/>
      </c>
      <c r="AP476" t="str">
        <f>IF(ISNUMBER(SEARCH(AP$1,$D476)),"T","")</f>
        <v/>
      </c>
      <c r="AQ476" t="str">
        <f>IF(ISNUMBER(SEARCH(AQ$1,$D476)),"T","")</f>
        <v/>
      </c>
      <c r="AR476" t="str">
        <f>IF(ISNUMBER(SEARCH(AR$1,$D476)),"T","")</f>
        <v/>
      </c>
      <c r="AS476" t="str">
        <f>IF(ISNUMBER(SEARCH(AS$1,$D476)),"T","")</f>
        <v/>
      </c>
      <c r="AT476" t="str">
        <f>IF(ISNUMBER(SEARCH(AT$1,$D476)),"T","")</f>
        <v>T</v>
      </c>
      <c r="AU476" t="str">
        <f>IF(ISNUMBER(SEARCH(AU$1,$D476)),"T","")</f>
        <v/>
      </c>
      <c r="AV476" t="str">
        <f>IF(ISNUMBER(SEARCH(AV$1,$D476)),"T","")</f>
        <v/>
      </c>
    </row>
    <row r="477" spans="1:48">
      <c r="A477">
        <v>875</v>
      </c>
      <c r="B477" t="s">
        <v>1190</v>
      </c>
      <c r="C477" t="s">
        <v>1191</v>
      </c>
      <c r="D477" t="s">
        <v>124</v>
      </c>
      <c r="E477">
        <v>8</v>
      </c>
      <c r="F477">
        <v>75</v>
      </c>
      <c r="G477">
        <v>80</v>
      </c>
      <c r="H477">
        <v>110</v>
      </c>
      <c r="I477">
        <v>65</v>
      </c>
      <c r="J477">
        <v>90</v>
      </c>
      <c r="K477">
        <v>50</v>
      </c>
      <c r="L477">
        <f t="shared" si="98"/>
        <v>80</v>
      </c>
      <c r="M477">
        <f t="shared" si="99"/>
        <v>90</v>
      </c>
      <c r="N477" s="3">
        <f t="shared" si="100"/>
        <v>150.5</v>
      </c>
      <c r="O477" s="3">
        <f t="shared" si="101"/>
        <v>100.5</v>
      </c>
      <c r="P477" s="3">
        <f t="shared" si="102"/>
        <v>110.5</v>
      </c>
      <c r="Q477" s="3">
        <f t="shared" si="103"/>
        <v>16630.25</v>
      </c>
      <c r="R477" s="3">
        <f t="shared" si="104"/>
        <v>19640.25</v>
      </c>
      <c r="S477" s="3">
        <f t="shared" si="105"/>
        <v>16630.25</v>
      </c>
      <c r="T477" s="3">
        <v>298.173279091882</v>
      </c>
      <c r="U477" s="3">
        <f t="shared" si="106"/>
        <v>298.173279091882</v>
      </c>
      <c r="V477" s="4">
        <f t="shared" si="107"/>
        <v>29966.4145487341</v>
      </c>
      <c r="W477" s="6">
        <f>Q477/(constants!$B$1*constants!$B$2*(110/250)*AVERAGE(0.8,1)*1.5)</f>
        <v>2.54794888734731</v>
      </c>
      <c r="X477" s="7">
        <v>0.149230011332392</v>
      </c>
      <c r="Y477" s="3">
        <f t="shared" si="108"/>
        <v>271.06647931731</v>
      </c>
      <c r="Z477" s="5">
        <v>1.1</v>
      </c>
      <c r="AA477" s="5">
        <v>1</v>
      </c>
      <c r="AB477" s="3">
        <f t="shared" si="109"/>
        <v>298.173127249041</v>
      </c>
      <c r="AC477" t="str">
        <f t="shared" si="110"/>
        <v>https://wiki.52poke.com/wiki/冰砌鹅</v>
      </c>
      <c r="AD477" s="2">
        <f t="shared" si="111"/>
        <v>2.30562482527356e-8</v>
      </c>
      <c r="AE477" t="str">
        <f>IF(ISNUMBER(SEARCH(AE$1,$D477)),"T","")</f>
        <v/>
      </c>
      <c r="AF477" t="str">
        <f>IF(ISNUMBER(SEARCH(AF$1,$D477)),"T","")</f>
        <v/>
      </c>
      <c r="AG477" t="str">
        <f>IF(ISNUMBER(SEARCH(AG$1,$D477)),"T","")</f>
        <v/>
      </c>
      <c r="AH477" t="str">
        <f>IF(ISNUMBER(SEARCH(AH$1,$D477)),"T","")</f>
        <v/>
      </c>
      <c r="AI477" t="str">
        <f>IF(ISNUMBER(SEARCH(AI$1,$D477)),"T","")</f>
        <v/>
      </c>
      <c r="AJ477" t="str">
        <f>IF(ISNUMBER(SEARCH(AJ$1,$D477)),"T","")</f>
        <v>T</v>
      </c>
      <c r="AK477" t="str">
        <f>IF(ISNUMBER(SEARCH(AK$1,$D477)),"T","")</f>
        <v/>
      </c>
      <c r="AL477" t="str">
        <f>IF(ISNUMBER(SEARCH(AL$1,$D477)),"T","")</f>
        <v/>
      </c>
      <c r="AM477" t="str">
        <f>IF(ISNUMBER(SEARCH(AM$1,$D477)),"T","")</f>
        <v/>
      </c>
      <c r="AN477" t="str">
        <f>IF(ISNUMBER(SEARCH(AN$1,$D477)),"T","")</f>
        <v/>
      </c>
      <c r="AO477" t="str">
        <f>IF(ISNUMBER(SEARCH(AO$1,$D477)),"T","")</f>
        <v/>
      </c>
      <c r="AP477" t="str">
        <f>IF(ISNUMBER(SEARCH(AP$1,$D477)),"T","")</f>
        <v/>
      </c>
      <c r="AQ477" t="str">
        <f>IF(ISNUMBER(SEARCH(AQ$1,$D477)),"T","")</f>
        <v/>
      </c>
      <c r="AR477" t="str">
        <f>IF(ISNUMBER(SEARCH(AR$1,$D477)),"T","")</f>
        <v/>
      </c>
      <c r="AS477" t="str">
        <f>IF(ISNUMBER(SEARCH(AS$1,$D477)),"T","")</f>
        <v/>
      </c>
      <c r="AT477" t="str">
        <f>IF(ISNUMBER(SEARCH(AT$1,$D477)),"T","")</f>
        <v/>
      </c>
      <c r="AU477" t="str">
        <f>IF(ISNUMBER(SEARCH(AU$1,$D477)),"T","")</f>
        <v/>
      </c>
      <c r="AV477" t="str">
        <f>IF(ISNUMBER(SEARCH(AV$1,$D477)),"T","")</f>
        <v/>
      </c>
    </row>
    <row r="478" spans="1:48">
      <c r="A478">
        <v>550</v>
      </c>
      <c r="B478" t="s">
        <v>1192</v>
      </c>
      <c r="C478" t="s">
        <v>1193</v>
      </c>
      <c r="D478" t="s">
        <v>52</v>
      </c>
      <c r="E478">
        <v>5</v>
      </c>
      <c r="F478">
        <v>70</v>
      </c>
      <c r="G478">
        <v>92</v>
      </c>
      <c r="H478">
        <v>65</v>
      </c>
      <c r="I478">
        <v>80</v>
      </c>
      <c r="J478">
        <v>55</v>
      </c>
      <c r="K478">
        <v>98</v>
      </c>
      <c r="L478">
        <f t="shared" si="98"/>
        <v>92</v>
      </c>
      <c r="M478">
        <f t="shared" si="99"/>
        <v>55</v>
      </c>
      <c r="N478" s="3">
        <f t="shared" si="100"/>
        <v>145.5</v>
      </c>
      <c r="O478" s="3">
        <f t="shared" si="101"/>
        <v>112.5</v>
      </c>
      <c r="P478" s="3">
        <f t="shared" si="102"/>
        <v>75.5</v>
      </c>
      <c r="Q478" s="3">
        <f t="shared" si="103"/>
        <v>10985.25</v>
      </c>
      <c r="R478" s="3">
        <f t="shared" si="104"/>
        <v>12440.25</v>
      </c>
      <c r="S478" s="3">
        <f t="shared" si="105"/>
        <v>10985.25</v>
      </c>
      <c r="T478" s="3">
        <v>297.399522439302</v>
      </c>
      <c r="U478" s="3">
        <f t="shared" si="106"/>
        <v>297.399522439302</v>
      </c>
      <c r="V478" s="4">
        <f t="shared" si="107"/>
        <v>33457.4462744215</v>
      </c>
      <c r="W478" s="6">
        <f>Q478/(constants!$B$1*constants!$B$2*(110/250)*AVERAGE(0.8,1)*1.5)</f>
        <v>1.68306883629122</v>
      </c>
      <c r="X478" s="7">
        <v>0.720158720573474</v>
      </c>
      <c r="Y478" s="3">
        <f t="shared" si="108"/>
        <v>270.363100147278</v>
      </c>
      <c r="Z478" s="5">
        <v>1.1</v>
      </c>
      <c r="AA478" s="5">
        <v>1</v>
      </c>
      <c r="AB478" s="3">
        <f t="shared" si="109"/>
        <v>297.399410162006</v>
      </c>
      <c r="AC478" t="str">
        <f t="shared" si="110"/>
        <v>https://wiki.52poke.com/wiki/野蛮鲈鱼</v>
      </c>
      <c r="AD478" s="2">
        <f t="shared" si="111"/>
        <v>1.26061912124405e-8</v>
      </c>
      <c r="AE478" t="str">
        <f>IF(ISNUMBER(SEARCH(AE$1,$D478)),"T","")</f>
        <v/>
      </c>
      <c r="AF478" t="str">
        <f>IF(ISNUMBER(SEARCH(AF$1,$D478)),"T","")</f>
        <v/>
      </c>
      <c r="AG478" t="str">
        <f>IF(ISNUMBER(SEARCH(AG$1,$D478)),"T","")</f>
        <v>T</v>
      </c>
      <c r="AH478" t="str">
        <f>IF(ISNUMBER(SEARCH(AH$1,$D478)),"T","")</f>
        <v/>
      </c>
      <c r="AI478" t="str">
        <f>IF(ISNUMBER(SEARCH(AI$1,$D478)),"T","")</f>
        <v/>
      </c>
      <c r="AJ478" t="str">
        <f>IF(ISNUMBER(SEARCH(AJ$1,$D478)),"T","")</f>
        <v/>
      </c>
      <c r="AK478" t="str">
        <f>IF(ISNUMBER(SEARCH(AK$1,$D478)),"T","")</f>
        <v/>
      </c>
      <c r="AL478" t="str">
        <f>IF(ISNUMBER(SEARCH(AL$1,$D478)),"T","")</f>
        <v/>
      </c>
      <c r="AM478" t="str">
        <f>IF(ISNUMBER(SEARCH(AM$1,$D478)),"T","")</f>
        <v/>
      </c>
      <c r="AN478" t="str">
        <f>IF(ISNUMBER(SEARCH(AN$1,$D478)),"T","")</f>
        <v/>
      </c>
      <c r="AO478" t="str">
        <f>IF(ISNUMBER(SEARCH(AO$1,$D478)),"T","")</f>
        <v/>
      </c>
      <c r="AP478" t="str">
        <f>IF(ISNUMBER(SEARCH(AP$1,$D478)),"T","")</f>
        <v/>
      </c>
      <c r="AQ478" t="str">
        <f>IF(ISNUMBER(SEARCH(AQ$1,$D478)),"T","")</f>
        <v/>
      </c>
      <c r="AR478" t="str">
        <f>IF(ISNUMBER(SEARCH(AR$1,$D478)),"T","")</f>
        <v/>
      </c>
      <c r="AS478" t="str">
        <f>IF(ISNUMBER(SEARCH(AS$1,$D478)),"T","")</f>
        <v/>
      </c>
      <c r="AT478" t="str">
        <f>IF(ISNUMBER(SEARCH(AT$1,$D478)),"T","")</f>
        <v/>
      </c>
      <c r="AU478" t="str">
        <f>IF(ISNUMBER(SEARCH(AU$1,$D478)),"T","")</f>
        <v/>
      </c>
      <c r="AV478" t="str">
        <f>IF(ISNUMBER(SEARCH(AV$1,$D478)),"T","")</f>
        <v/>
      </c>
    </row>
    <row r="479" spans="1:48">
      <c r="A479">
        <v>26</v>
      </c>
      <c r="B479" t="s">
        <v>1194</v>
      </c>
      <c r="C479" t="s">
        <v>1195</v>
      </c>
      <c r="D479" t="s">
        <v>1196</v>
      </c>
      <c r="E479">
        <v>1</v>
      </c>
      <c r="F479">
        <v>60</v>
      </c>
      <c r="G479">
        <v>90</v>
      </c>
      <c r="H479">
        <v>55</v>
      </c>
      <c r="I479">
        <v>90</v>
      </c>
      <c r="J479">
        <v>80</v>
      </c>
      <c r="K479">
        <v>110</v>
      </c>
      <c r="L479">
        <f t="shared" si="98"/>
        <v>90</v>
      </c>
      <c r="M479">
        <f t="shared" si="99"/>
        <v>55</v>
      </c>
      <c r="N479" s="3">
        <f t="shared" si="100"/>
        <v>135.5</v>
      </c>
      <c r="O479" s="3">
        <f t="shared" si="101"/>
        <v>110.5</v>
      </c>
      <c r="P479" s="3">
        <f t="shared" si="102"/>
        <v>75.5</v>
      </c>
      <c r="Q479" s="3">
        <f t="shared" si="103"/>
        <v>10230.25</v>
      </c>
      <c r="R479" s="3">
        <f t="shared" si="104"/>
        <v>10230.25</v>
      </c>
      <c r="S479" s="3">
        <f t="shared" si="105"/>
        <v>13617.75</v>
      </c>
      <c r="T479" s="3">
        <v>297.037354264565</v>
      </c>
      <c r="U479" s="3">
        <f t="shared" si="106"/>
        <v>297.037354264565</v>
      </c>
      <c r="V479" s="4">
        <f t="shared" si="107"/>
        <v>32822.6276462344</v>
      </c>
      <c r="W479" s="6">
        <f>Q479/(constants!$B$1*constants!$B$2*(110/250)*AVERAGE(0.8,1)*1.5)</f>
        <v>1.56739400218186</v>
      </c>
      <c r="X479" s="7">
        <v>0.876351382950001</v>
      </c>
      <c r="Y479" s="3">
        <f t="shared" si="108"/>
        <v>270.03386505707</v>
      </c>
      <c r="Z479" s="5">
        <v>1.1</v>
      </c>
      <c r="AA479" s="5">
        <v>1</v>
      </c>
      <c r="AB479" s="3">
        <f t="shared" si="109"/>
        <v>297.037251562777</v>
      </c>
      <c r="AC479" t="str">
        <f t="shared" si="110"/>
        <v>https://wiki.52poke.com/wiki/雷丘</v>
      </c>
      <c r="AD479" s="2">
        <f t="shared" si="111"/>
        <v>1.05476571580995e-8</v>
      </c>
      <c r="AE479" t="str">
        <f>IF(ISNUMBER(SEARCH(AE$1,$D479)),"T","")</f>
        <v/>
      </c>
      <c r="AF479" t="str">
        <f>IF(ISNUMBER(SEARCH(AF$1,$D479)),"T","")</f>
        <v/>
      </c>
      <c r="AG479" t="str">
        <f>IF(ISNUMBER(SEARCH(AG$1,$D479)),"T","")</f>
        <v/>
      </c>
      <c r="AH479" t="str">
        <f>IF(ISNUMBER(SEARCH(AH$1,$D479)),"T","")</f>
        <v/>
      </c>
      <c r="AI479" t="str">
        <f>IF(ISNUMBER(SEARCH(AI$1,$D479)),"T","")</f>
        <v>T</v>
      </c>
      <c r="AJ479" t="str">
        <f>IF(ISNUMBER(SEARCH(AJ$1,$D479)),"T","")</f>
        <v/>
      </c>
      <c r="AK479" t="str">
        <f>IF(ISNUMBER(SEARCH(AK$1,$D479)),"T","")</f>
        <v/>
      </c>
      <c r="AL479" t="str">
        <f>IF(ISNUMBER(SEARCH(AL$1,$D479)),"T","")</f>
        <v/>
      </c>
      <c r="AM479" t="str">
        <f>IF(ISNUMBER(SEARCH(AM$1,$D479)),"T","")</f>
        <v/>
      </c>
      <c r="AN479" t="str">
        <f>IF(ISNUMBER(SEARCH(AN$1,$D479)),"T","")</f>
        <v/>
      </c>
      <c r="AO479" t="str">
        <f>IF(ISNUMBER(SEARCH(AO$1,$D479)),"T","")</f>
        <v>T</v>
      </c>
      <c r="AP479" t="str">
        <f>IF(ISNUMBER(SEARCH(AP$1,$D479)),"T","")</f>
        <v/>
      </c>
      <c r="AQ479" t="str">
        <f>IF(ISNUMBER(SEARCH(AQ$1,$D479)),"T","")</f>
        <v/>
      </c>
      <c r="AR479" t="str">
        <f>IF(ISNUMBER(SEARCH(AR$1,$D479)),"T","")</f>
        <v/>
      </c>
      <c r="AS479" t="str">
        <f>IF(ISNUMBER(SEARCH(AS$1,$D479)),"T","")</f>
        <v/>
      </c>
      <c r="AT479" t="str">
        <f>IF(ISNUMBER(SEARCH(AT$1,$D479)),"T","")</f>
        <v/>
      </c>
      <c r="AU479" t="str">
        <f>IF(ISNUMBER(SEARCH(AU$1,$D479)),"T","")</f>
        <v/>
      </c>
      <c r="AV479" t="str">
        <f>IF(ISNUMBER(SEARCH(AV$1,$D479)),"T","")</f>
        <v/>
      </c>
    </row>
    <row r="480" spans="1:48">
      <c r="A480">
        <v>465</v>
      </c>
      <c r="B480" t="s">
        <v>1197</v>
      </c>
      <c r="C480" t="s">
        <v>1198</v>
      </c>
      <c r="D480" t="s">
        <v>227</v>
      </c>
      <c r="E480">
        <v>4</v>
      </c>
      <c r="F480">
        <v>100</v>
      </c>
      <c r="G480">
        <v>100</v>
      </c>
      <c r="H480">
        <v>125</v>
      </c>
      <c r="I480">
        <v>110</v>
      </c>
      <c r="J480">
        <v>50</v>
      </c>
      <c r="K480">
        <v>50</v>
      </c>
      <c r="L480">
        <f t="shared" si="98"/>
        <v>110</v>
      </c>
      <c r="M480">
        <f t="shared" si="99"/>
        <v>50</v>
      </c>
      <c r="N480" s="3">
        <f t="shared" si="100"/>
        <v>175.5</v>
      </c>
      <c r="O480" s="3">
        <f t="shared" si="101"/>
        <v>130.5</v>
      </c>
      <c r="P480" s="3">
        <f t="shared" si="102"/>
        <v>70.5</v>
      </c>
      <c r="Q480" s="3">
        <f t="shared" si="103"/>
        <v>12372.75</v>
      </c>
      <c r="R480" s="3">
        <f t="shared" si="104"/>
        <v>25535.25</v>
      </c>
      <c r="S480" s="3">
        <f t="shared" si="105"/>
        <v>12372.75</v>
      </c>
      <c r="T480" s="3">
        <v>295.361975867588</v>
      </c>
      <c r="U480" s="3">
        <f t="shared" si="106"/>
        <v>295.361975867588</v>
      </c>
      <c r="V480" s="4">
        <f t="shared" si="107"/>
        <v>38544.7378507202</v>
      </c>
      <c r="W480" s="6">
        <f>Q480/(constants!$B$1*constants!$B$2*(110/250)*AVERAGE(0.8,1)*1.5)</f>
        <v>1.89565007116107</v>
      </c>
      <c r="X480" s="7">
        <v>0.161903597774178</v>
      </c>
      <c r="Y480" s="3">
        <f t="shared" si="108"/>
        <v>268.51075379605</v>
      </c>
      <c r="Z480" s="5">
        <v>1.1</v>
      </c>
      <c r="AA480" s="5">
        <v>1</v>
      </c>
      <c r="AB480" s="3">
        <f t="shared" si="109"/>
        <v>295.361829175655</v>
      </c>
      <c r="AC480" t="str">
        <f t="shared" si="110"/>
        <v>https://wiki.52poke.com/wiki/巨蔓藤</v>
      </c>
      <c r="AD480" s="2">
        <f t="shared" si="111"/>
        <v>2.15185230646718e-8</v>
      </c>
      <c r="AE480" t="str">
        <f>IF(ISNUMBER(SEARCH(AE$1,$D480)),"T","")</f>
        <v/>
      </c>
      <c r="AF480" t="str">
        <f>IF(ISNUMBER(SEARCH(AF$1,$D480)),"T","")</f>
        <v/>
      </c>
      <c r="AG480" t="str">
        <f>IF(ISNUMBER(SEARCH(AG$1,$D480)),"T","")</f>
        <v/>
      </c>
      <c r="AH480" t="str">
        <f>IF(ISNUMBER(SEARCH(AH$1,$D480)),"T","")</f>
        <v>T</v>
      </c>
      <c r="AI480" t="str">
        <f>IF(ISNUMBER(SEARCH(AI$1,$D480)),"T","")</f>
        <v/>
      </c>
      <c r="AJ480" t="str">
        <f>IF(ISNUMBER(SEARCH(AJ$1,$D480)),"T","")</f>
        <v/>
      </c>
      <c r="AK480" t="str">
        <f>IF(ISNUMBER(SEARCH(AK$1,$D480)),"T","")</f>
        <v/>
      </c>
      <c r="AL480" t="str">
        <f>IF(ISNUMBER(SEARCH(AL$1,$D480)),"T","")</f>
        <v/>
      </c>
      <c r="AM480" t="str">
        <f>IF(ISNUMBER(SEARCH(AM$1,$D480)),"T","")</f>
        <v/>
      </c>
      <c r="AN480" t="str">
        <f>IF(ISNUMBER(SEARCH(AN$1,$D480)),"T","")</f>
        <v/>
      </c>
      <c r="AO480" t="str">
        <f>IF(ISNUMBER(SEARCH(AO$1,$D480)),"T","")</f>
        <v/>
      </c>
      <c r="AP480" t="str">
        <f>IF(ISNUMBER(SEARCH(AP$1,$D480)),"T","")</f>
        <v/>
      </c>
      <c r="AQ480" t="str">
        <f>IF(ISNUMBER(SEARCH(AQ$1,$D480)),"T","")</f>
        <v/>
      </c>
      <c r="AR480" t="str">
        <f>IF(ISNUMBER(SEARCH(AR$1,$D480)),"T","")</f>
        <v/>
      </c>
      <c r="AS480" t="str">
        <f>IF(ISNUMBER(SEARCH(AS$1,$D480)),"T","")</f>
        <v/>
      </c>
      <c r="AT480" t="str">
        <f>IF(ISNUMBER(SEARCH(AT$1,$D480)),"T","")</f>
        <v/>
      </c>
      <c r="AU480" t="str">
        <f>IF(ISNUMBER(SEARCH(AU$1,$D480)),"T","")</f>
        <v/>
      </c>
      <c r="AV480" t="str">
        <f>IF(ISNUMBER(SEARCH(AV$1,$D480)),"T","")</f>
        <v/>
      </c>
    </row>
    <row r="481" spans="1:48">
      <c r="A481">
        <v>49</v>
      </c>
      <c r="B481" t="s">
        <v>1199</v>
      </c>
      <c r="C481" t="s">
        <v>1200</v>
      </c>
      <c r="D481" t="s">
        <v>867</v>
      </c>
      <c r="E481">
        <v>1</v>
      </c>
      <c r="F481">
        <v>70</v>
      </c>
      <c r="G481">
        <v>65</v>
      </c>
      <c r="H481">
        <v>60</v>
      </c>
      <c r="I481">
        <v>90</v>
      </c>
      <c r="J481">
        <v>75</v>
      </c>
      <c r="K481">
        <v>90</v>
      </c>
      <c r="L481">
        <f t="shared" si="98"/>
        <v>90</v>
      </c>
      <c r="M481">
        <f t="shared" si="99"/>
        <v>60</v>
      </c>
      <c r="N481" s="3">
        <f t="shared" si="100"/>
        <v>145.5</v>
      </c>
      <c r="O481" s="3">
        <f t="shared" si="101"/>
        <v>110.5</v>
      </c>
      <c r="P481" s="3">
        <f t="shared" si="102"/>
        <v>80.5</v>
      </c>
      <c r="Q481" s="3">
        <f t="shared" si="103"/>
        <v>11712.75</v>
      </c>
      <c r="R481" s="3">
        <f t="shared" si="104"/>
        <v>11712.75</v>
      </c>
      <c r="S481" s="3">
        <f t="shared" si="105"/>
        <v>13895.25</v>
      </c>
      <c r="T481" s="3">
        <v>295.220175938735</v>
      </c>
      <c r="U481" s="3">
        <f t="shared" si="106"/>
        <v>295.220175938735</v>
      </c>
      <c r="V481" s="4">
        <f t="shared" si="107"/>
        <v>32621.8294412302</v>
      </c>
      <c r="W481" s="6">
        <f>Q481/(constants!$B$1*constants!$B$2*(110/250)*AVERAGE(0.8,1)*1.5)</f>
        <v>1.79453034862839</v>
      </c>
      <c r="X481" s="7">
        <v>0.634264866131667</v>
      </c>
      <c r="Y481" s="3">
        <f t="shared" si="108"/>
        <v>268.381871230986</v>
      </c>
      <c r="Z481" s="5">
        <v>1.1</v>
      </c>
      <c r="AA481" s="5">
        <v>1</v>
      </c>
      <c r="AB481" s="3">
        <f t="shared" si="109"/>
        <v>295.220058354085</v>
      </c>
      <c r="AC481" t="str">
        <f t="shared" si="110"/>
        <v>https://wiki.52poke.com/wiki/摩鲁蛾</v>
      </c>
      <c r="AD481" s="2">
        <f t="shared" si="111"/>
        <v>1.38261499989369e-8</v>
      </c>
      <c r="AE481" t="str">
        <f>IF(ISNUMBER(SEARCH(AE$1,$D481)),"T","")</f>
        <v/>
      </c>
      <c r="AF481" t="str">
        <f>IF(ISNUMBER(SEARCH(AF$1,$D481)),"T","")</f>
        <v/>
      </c>
      <c r="AG481" t="str">
        <f>IF(ISNUMBER(SEARCH(AG$1,$D481)),"T","")</f>
        <v/>
      </c>
      <c r="AH481" t="str">
        <f>IF(ISNUMBER(SEARCH(AH$1,$D481)),"T","")</f>
        <v/>
      </c>
      <c r="AI481" t="str">
        <f>IF(ISNUMBER(SEARCH(AI$1,$D481)),"T","")</f>
        <v/>
      </c>
      <c r="AJ481" t="str">
        <f>IF(ISNUMBER(SEARCH(AJ$1,$D481)),"T","")</f>
        <v/>
      </c>
      <c r="AK481" t="str">
        <f>IF(ISNUMBER(SEARCH(AK$1,$D481)),"T","")</f>
        <v/>
      </c>
      <c r="AL481" t="str">
        <f>IF(ISNUMBER(SEARCH(AL$1,$D481)),"T","")</f>
        <v>T</v>
      </c>
      <c r="AM481" t="str">
        <f>IF(ISNUMBER(SEARCH(AM$1,$D481)),"T","")</f>
        <v/>
      </c>
      <c r="AN481" t="str">
        <f>IF(ISNUMBER(SEARCH(AN$1,$D481)),"T","")</f>
        <v/>
      </c>
      <c r="AO481" t="str">
        <f>IF(ISNUMBER(SEARCH(AO$1,$D481)),"T","")</f>
        <v/>
      </c>
      <c r="AP481" t="str">
        <f>IF(ISNUMBER(SEARCH(AP$1,$D481)),"T","")</f>
        <v>T</v>
      </c>
      <c r="AQ481" t="str">
        <f>IF(ISNUMBER(SEARCH(AQ$1,$D481)),"T","")</f>
        <v/>
      </c>
      <c r="AR481" t="str">
        <f>IF(ISNUMBER(SEARCH(AR$1,$D481)),"T","")</f>
        <v/>
      </c>
      <c r="AS481" t="str">
        <f>IF(ISNUMBER(SEARCH(AS$1,$D481)),"T","")</f>
        <v/>
      </c>
      <c r="AT481" t="str">
        <f>IF(ISNUMBER(SEARCH(AT$1,$D481)),"T","")</f>
        <v/>
      </c>
      <c r="AU481" t="str">
        <f>IF(ISNUMBER(SEARCH(AU$1,$D481)),"T","")</f>
        <v/>
      </c>
      <c r="AV481" t="str">
        <f>IF(ISNUMBER(SEARCH(AV$1,$D481)),"T","")</f>
        <v/>
      </c>
    </row>
    <row r="482" spans="1:48">
      <c r="A482">
        <v>119</v>
      </c>
      <c r="B482" t="s">
        <v>1201</v>
      </c>
      <c r="C482" t="s">
        <v>1202</v>
      </c>
      <c r="D482" t="s">
        <v>52</v>
      </c>
      <c r="E482">
        <v>1</v>
      </c>
      <c r="F482">
        <v>80</v>
      </c>
      <c r="G482">
        <v>92</v>
      </c>
      <c r="H482">
        <v>65</v>
      </c>
      <c r="I482">
        <v>65</v>
      </c>
      <c r="J482">
        <v>80</v>
      </c>
      <c r="K482">
        <v>68</v>
      </c>
      <c r="L482">
        <f t="shared" si="98"/>
        <v>92</v>
      </c>
      <c r="M482">
        <f t="shared" si="99"/>
        <v>65</v>
      </c>
      <c r="N482" s="3">
        <f t="shared" si="100"/>
        <v>155.5</v>
      </c>
      <c r="O482" s="3">
        <f t="shared" si="101"/>
        <v>112.5</v>
      </c>
      <c r="P482" s="3">
        <f t="shared" si="102"/>
        <v>85.5</v>
      </c>
      <c r="Q482" s="3">
        <f t="shared" si="103"/>
        <v>13295.25</v>
      </c>
      <c r="R482" s="3">
        <f t="shared" si="104"/>
        <v>13295.25</v>
      </c>
      <c r="S482" s="3">
        <f t="shared" si="105"/>
        <v>15627.75</v>
      </c>
      <c r="T482" s="3">
        <v>294.239236816365</v>
      </c>
      <c r="U482" s="3">
        <f t="shared" si="106"/>
        <v>294.239236816365</v>
      </c>
      <c r="V482" s="4">
        <f t="shared" si="107"/>
        <v>33101.9141418411</v>
      </c>
      <c r="W482" s="6">
        <f>Q482/(constants!$B$1*constants!$B$2*(110/250)*AVERAGE(0.8,1)*1.5)</f>
        <v>2.03698786515563</v>
      </c>
      <c r="X482" s="7">
        <v>0.340701839322577</v>
      </c>
      <c r="Y482" s="3">
        <f t="shared" si="108"/>
        <v>267.490091753798</v>
      </c>
      <c r="Z482" s="5">
        <v>1.1</v>
      </c>
      <c r="AA482" s="5">
        <v>1</v>
      </c>
      <c r="AB482" s="3">
        <f t="shared" si="109"/>
        <v>294.239100929178</v>
      </c>
      <c r="AC482" t="str">
        <f t="shared" si="110"/>
        <v>https://wiki.52poke.com/wiki/金鱼王</v>
      </c>
      <c r="AD482" s="2">
        <f t="shared" si="111"/>
        <v>1.846532767178e-8</v>
      </c>
      <c r="AE482" t="str">
        <f>IF(ISNUMBER(SEARCH(AE$1,$D482)),"T","")</f>
        <v/>
      </c>
      <c r="AF482" t="str">
        <f>IF(ISNUMBER(SEARCH(AF$1,$D482)),"T","")</f>
        <v/>
      </c>
      <c r="AG482" t="str">
        <f>IF(ISNUMBER(SEARCH(AG$1,$D482)),"T","")</f>
        <v>T</v>
      </c>
      <c r="AH482" t="str">
        <f>IF(ISNUMBER(SEARCH(AH$1,$D482)),"T","")</f>
        <v/>
      </c>
      <c r="AI482" t="str">
        <f>IF(ISNUMBER(SEARCH(AI$1,$D482)),"T","")</f>
        <v/>
      </c>
      <c r="AJ482" t="str">
        <f>IF(ISNUMBER(SEARCH(AJ$1,$D482)),"T","")</f>
        <v/>
      </c>
      <c r="AK482" t="str">
        <f>IF(ISNUMBER(SEARCH(AK$1,$D482)),"T","")</f>
        <v/>
      </c>
      <c r="AL482" t="str">
        <f>IF(ISNUMBER(SEARCH(AL$1,$D482)),"T","")</f>
        <v/>
      </c>
      <c r="AM482" t="str">
        <f>IF(ISNUMBER(SEARCH(AM$1,$D482)),"T","")</f>
        <v/>
      </c>
      <c r="AN482" t="str">
        <f>IF(ISNUMBER(SEARCH(AN$1,$D482)),"T","")</f>
        <v/>
      </c>
      <c r="AO482" t="str">
        <f>IF(ISNUMBER(SEARCH(AO$1,$D482)),"T","")</f>
        <v/>
      </c>
      <c r="AP482" t="str">
        <f>IF(ISNUMBER(SEARCH(AP$1,$D482)),"T","")</f>
        <v/>
      </c>
      <c r="AQ482" t="str">
        <f>IF(ISNUMBER(SEARCH(AQ$1,$D482)),"T","")</f>
        <v/>
      </c>
      <c r="AR482" t="str">
        <f>IF(ISNUMBER(SEARCH(AR$1,$D482)),"T","")</f>
        <v/>
      </c>
      <c r="AS482" t="str">
        <f>IF(ISNUMBER(SEARCH(AS$1,$D482)),"T","")</f>
        <v/>
      </c>
      <c r="AT482" t="str">
        <f>IF(ISNUMBER(SEARCH(AT$1,$D482)),"T","")</f>
        <v/>
      </c>
      <c r="AU482" t="str">
        <f>IF(ISNUMBER(SEARCH(AU$1,$D482)),"T","")</f>
        <v/>
      </c>
      <c r="AV482" t="str">
        <f>IF(ISNUMBER(SEARCH(AV$1,$D482)),"T","")</f>
        <v/>
      </c>
    </row>
    <row r="483" spans="1:48">
      <c r="A483">
        <v>964</v>
      </c>
      <c r="B483" t="s">
        <v>1203</v>
      </c>
      <c r="C483" t="s">
        <v>1204</v>
      </c>
      <c r="D483" t="s">
        <v>52</v>
      </c>
      <c r="E483">
        <v>9</v>
      </c>
      <c r="F483">
        <v>100</v>
      </c>
      <c r="G483">
        <v>70</v>
      </c>
      <c r="H483">
        <v>72</v>
      </c>
      <c r="I483">
        <v>53</v>
      </c>
      <c r="J483">
        <v>62</v>
      </c>
      <c r="K483">
        <v>100</v>
      </c>
      <c r="L483">
        <f t="shared" si="98"/>
        <v>70</v>
      </c>
      <c r="M483">
        <f t="shared" si="99"/>
        <v>62</v>
      </c>
      <c r="N483" s="3">
        <f t="shared" si="100"/>
        <v>175.5</v>
      </c>
      <c r="O483" s="3">
        <f t="shared" si="101"/>
        <v>90.5</v>
      </c>
      <c r="P483" s="3">
        <f t="shared" si="102"/>
        <v>82.5</v>
      </c>
      <c r="Q483" s="3">
        <f t="shared" si="103"/>
        <v>14478.75</v>
      </c>
      <c r="R483" s="3">
        <f t="shared" si="104"/>
        <v>16233.75</v>
      </c>
      <c r="S483" s="3">
        <f t="shared" si="105"/>
        <v>14478.75</v>
      </c>
      <c r="T483" s="3">
        <v>293.901183230489</v>
      </c>
      <c r="U483" s="3">
        <f t="shared" si="106"/>
        <v>293.901183230489</v>
      </c>
      <c r="V483" s="4">
        <f t="shared" si="107"/>
        <v>26598.0570823593</v>
      </c>
      <c r="W483" s="6">
        <f>Q483/(constants!$B$1*constants!$B$2*(110/250)*AVERAGE(0.8,1)*1.5)</f>
        <v>2.21831391306083</v>
      </c>
      <c r="X483" s="7">
        <v>0.733982060681471</v>
      </c>
      <c r="Y483" s="3">
        <f t="shared" si="108"/>
        <v>267.182785623678</v>
      </c>
      <c r="Z483" s="5">
        <v>1.1</v>
      </c>
      <c r="AA483" s="5">
        <v>1</v>
      </c>
      <c r="AB483" s="3">
        <f t="shared" si="109"/>
        <v>293.901064186046</v>
      </c>
      <c r="AC483" t="str">
        <f t="shared" si="110"/>
        <v>https://wiki.52poke.com/wiki/海豚侠</v>
      </c>
      <c r="AD483" s="2">
        <f t="shared" si="111"/>
        <v>1.41715793305506e-8</v>
      </c>
      <c r="AE483" t="str">
        <f>IF(ISNUMBER(SEARCH(AE$1,$D483)),"T","")</f>
        <v/>
      </c>
      <c r="AF483" t="str">
        <f>IF(ISNUMBER(SEARCH(AF$1,$D483)),"T","")</f>
        <v/>
      </c>
      <c r="AG483" t="str">
        <f>IF(ISNUMBER(SEARCH(AG$1,$D483)),"T","")</f>
        <v>T</v>
      </c>
      <c r="AH483" t="str">
        <f>IF(ISNUMBER(SEARCH(AH$1,$D483)),"T","")</f>
        <v/>
      </c>
      <c r="AI483" t="str">
        <f>IF(ISNUMBER(SEARCH(AI$1,$D483)),"T","")</f>
        <v/>
      </c>
      <c r="AJ483" t="str">
        <f>IF(ISNUMBER(SEARCH(AJ$1,$D483)),"T","")</f>
        <v/>
      </c>
      <c r="AK483" t="str">
        <f>IF(ISNUMBER(SEARCH(AK$1,$D483)),"T","")</f>
        <v/>
      </c>
      <c r="AL483" t="str">
        <f>IF(ISNUMBER(SEARCH(AL$1,$D483)),"T","")</f>
        <v/>
      </c>
      <c r="AM483" t="str">
        <f>IF(ISNUMBER(SEARCH(AM$1,$D483)),"T","")</f>
        <v/>
      </c>
      <c r="AN483" t="str">
        <f>IF(ISNUMBER(SEARCH(AN$1,$D483)),"T","")</f>
        <v/>
      </c>
      <c r="AO483" t="str">
        <f>IF(ISNUMBER(SEARCH(AO$1,$D483)),"T","")</f>
        <v/>
      </c>
      <c r="AP483" t="str">
        <f>IF(ISNUMBER(SEARCH(AP$1,$D483)),"T","")</f>
        <v/>
      </c>
      <c r="AQ483" t="str">
        <f>IF(ISNUMBER(SEARCH(AQ$1,$D483)),"T","")</f>
        <v/>
      </c>
      <c r="AR483" t="str">
        <f>IF(ISNUMBER(SEARCH(AR$1,$D483)),"T","")</f>
        <v/>
      </c>
      <c r="AS483" t="str">
        <f>IF(ISNUMBER(SEARCH(AS$1,$D483)),"T","")</f>
        <v/>
      </c>
      <c r="AT483" t="str">
        <f>IF(ISNUMBER(SEARCH(AT$1,$D483)),"T","")</f>
        <v/>
      </c>
      <c r="AU483" t="str">
        <f>IF(ISNUMBER(SEARCH(AU$1,$D483)),"T","")</f>
        <v/>
      </c>
      <c r="AV483" t="str">
        <f>IF(ISNUMBER(SEARCH(AV$1,$D483)),"T","")</f>
        <v/>
      </c>
    </row>
    <row r="484" spans="1:48">
      <c r="A484">
        <v>877</v>
      </c>
      <c r="B484" t="s">
        <v>1205</v>
      </c>
      <c r="C484" t="s">
        <v>1206</v>
      </c>
      <c r="D484" t="s">
        <v>1207</v>
      </c>
      <c r="E484">
        <v>8</v>
      </c>
      <c r="F484">
        <v>58</v>
      </c>
      <c r="G484">
        <v>95</v>
      </c>
      <c r="H484">
        <v>58</v>
      </c>
      <c r="I484">
        <v>70</v>
      </c>
      <c r="J484">
        <v>58</v>
      </c>
      <c r="K484">
        <v>97</v>
      </c>
      <c r="L484">
        <f t="shared" si="98"/>
        <v>95</v>
      </c>
      <c r="M484">
        <f t="shared" si="99"/>
        <v>58</v>
      </c>
      <c r="N484" s="3">
        <f t="shared" si="100"/>
        <v>133.5</v>
      </c>
      <c r="O484" s="3">
        <f t="shared" si="101"/>
        <v>115.5</v>
      </c>
      <c r="P484" s="3">
        <f t="shared" si="102"/>
        <v>78.5</v>
      </c>
      <c r="Q484" s="3">
        <f t="shared" si="103"/>
        <v>10479.75</v>
      </c>
      <c r="R484" s="3">
        <f t="shared" si="104"/>
        <v>10479.75</v>
      </c>
      <c r="S484" s="3">
        <f t="shared" si="105"/>
        <v>10479.75</v>
      </c>
      <c r="T484" s="3">
        <v>293.091115061513</v>
      </c>
      <c r="U484" s="3">
        <f t="shared" si="106"/>
        <v>293.091115061513</v>
      </c>
      <c r="V484" s="4">
        <f t="shared" si="107"/>
        <v>33852.0237896047</v>
      </c>
      <c r="W484" s="6">
        <f>Q484/(constants!$B$1*constants!$B$2*(110/250)*AVERAGE(0.8,1)*1.5)</f>
        <v>1.60562032153323</v>
      </c>
      <c r="X484" s="7">
        <v>0.701274641823803</v>
      </c>
      <c r="Y484" s="3">
        <f t="shared" si="108"/>
        <v>266.446368267737</v>
      </c>
      <c r="Z484" s="5">
        <v>1.1</v>
      </c>
      <c r="AA484" s="5">
        <v>1</v>
      </c>
      <c r="AB484" s="3">
        <f t="shared" si="109"/>
        <v>293.091005094511</v>
      </c>
      <c r="AC484" t="str">
        <f t="shared" si="110"/>
        <v>https://wiki.52poke.com/wiki/莫鲁贝可</v>
      </c>
      <c r="AD484" s="2">
        <f t="shared" si="111"/>
        <v>1.20927415047312e-8</v>
      </c>
      <c r="AE484" t="str">
        <f>IF(ISNUMBER(SEARCH(AE$1,$D484)),"T","")</f>
        <v/>
      </c>
      <c r="AF484" t="str">
        <f>IF(ISNUMBER(SEARCH(AF$1,$D484)),"T","")</f>
        <v/>
      </c>
      <c r="AG484" t="str">
        <f>IF(ISNUMBER(SEARCH(AG$1,$D484)),"T","")</f>
        <v/>
      </c>
      <c r="AH484" t="str">
        <f>IF(ISNUMBER(SEARCH(AH$1,$D484)),"T","")</f>
        <v/>
      </c>
      <c r="AI484" t="str">
        <f>IF(ISNUMBER(SEARCH(AI$1,$D484)),"T","")</f>
        <v>T</v>
      </c>
      <c r="AJ484" t="str">
        <f>IF(ISNUMBER(SEARCH(AJ$1,$D484)),"T","")</f>
        <v/>
      </c>
      <c r="AK484" t="str">
        <f>IF(ISNUMBER(SEARCH(AK$1,$D484)),"T","")</f>
        <v/>
      </c>
      <c r="AL484" t="str">
        <f>IF(ISNUMBER(SEARCH(AL$1,$D484)),"T","")</f>
        <v/>
      </c>
      <c r="AM484" t="str">
        <f>IF(ISNUMBER(SEARCH(AM$1,$D484)),"T","")</f>
        <v/>
      </c>
      <c r="AN484" t="str">
        <f>IF(ISNUMBER(SEARCH(AN$1,$D484)),"T","")</f>
        <v/>
      </c>
      <c r="AO484" t="str">
        <f>IF(ISNUMBER(SEARCH(AO$1,$D484)),"T","")</f>
        <v/>
      </c>
      <c r="AP484" t="str">
        <f>IF(ISNUMBER(SEARCH(AP$1,$D484)),"T","")</f>
        <v/>
      </c>
      <c r="AQ484" t="str">
        <f>IF(ISNUMBER(SEARCH(AQ$1,$D484)),"T","")</f>
        <v/>
      </c>
      <c r="AR484" t="str">
        <f>IF(ISNUMBER(SEARCH(AR$1,$D484)),"T","")</f>
        <v/>
      </c>
      <c r="AS484" t="str">
        <f>IF(ISNUMBER(SEARCH(AS$1,$D484)),"T","")</f>
        <v/>
      </c>
      <c r="AT484" t="str">
        <f>IF(ISNUMBER(SEARCH(AT$1,$D484)),"T","")</f>
        <v>T</v>
      </c>
      <c r="AU484" t="str">
        <f>IF(ISNUMBER(SEARCH(AU$1,$D484)),"T","")</f>
        <v/>
      </c>
      <c r="AV484" t="str">
        <f>IF(ISNUMBER(SEARCH(AV$1,$D484)),"T","")</f>
        <v/>
      </c>
    </row>
    <row r="485" spans="1:48">
      <c r="A485">
        <v>748</v>
      </c>
      <c r="B485" t="s">
        <v>1208</v>
      </c>
      <c r="C485" t="s">
        <v>1209</v>
      </c>
      <c r="D485" t="s">
        <v>1210</v>
      </c>
      <c r="E485">
        <v>7</v>
      </c>
      <c r="F485">
        <v>50</v>
      </c>
      <c r="G485">
        <v>63</v>
      </c>
      <c r="H485">
        <v>152</v>
      </c>
      <c r="I485">
        <v>53</v>
      </c>
      <c r="J485">
        <v>142</v>
      </c>
      <c r="K485">
        <v>35</v>
      </c>
      <c r="L485">
        <f t="shared" si="98"/>
        <v>63</v>
      </c>
      <c r="M485">
        <f t="shared" si="99"/>
        <v>142</v>
      </c>
      <c r="N485" s="3">
        <f t="shared" si="100"/>
        <v>125.5</v>
      </c>
      <c r="O485" s="3">
        <f t="shared" si="101"/>
        <v>83.5</v>
      </c>
      <c r="P485" s="3">
        <f t="shared" si="102"/>
        <v>162.5</v>
      </c>
      <c r="Q485" s="3">
        <f t="shared" si="103"/>
        <v>20393.75</v>
      </c>
      <c r="R485" s="3">
        <f t="shared" si="104"/>
        <v>21648.75</v>
      </c>
      <c r="S485" s="3">
        <f t="shared" si="105"/>
        <v>20393.75</v>
      </c>
      <c r="T485" s="3">
        <v>292.67316627561</v>
      </c>
      <c r="U485" s="3">
        <f t="shared" si="106"/>
        <v>292.67316627561</v>
      </c>
      <c r="V485" s="4">
        <f t="shared" si="107"/>
        <v>24438.2093840134</v>
      </c>
      <c r="W485" s="6">
        <f>Q485/(constants!$B$1*constants!$B$2*(110/250)*AVERAGE(0.8,1)*1.5)</f>
        <v>3.12456112333484</v>
      </c>
      <c r="X485" s="7">
        <v>0.061862519207479</v>
      </c>
      <c r="Y485" s="3">
        <f t="shared" si="108"/>
        <v>266.066374152284</v>
      </c>
      <c r="Z485" s="5">
        <v>1.1</v>
      </c>
      <c r="AA485" s="5">
        <v>1</v>
      </c>
      <c r="AB485" s="3">
        <f t="shared" si="109"/>
        <v>292.673011567512</v>
      </c>
      <c r="AC485" t="str">
        <f t="shared" si="110"/>
        <v>https://wiki.52poke.com/wiki/超坏星</v>
      </c>
      <c r="AD485" s="2">
        <f t="shared" si="111"/>
        <v>2.39345955235699e-8</v>
      </c>
      <c r="AE485" t="str">
        <f>IF(ISNUMBER(SEARCH(AE$1,$D485)),"T","")</f>
        <v/>
      </c>
      <c r="AF485" t="str">
        <f>IF(ISNUMBER(SEARCH(AF$1,$D485)),"T","")</f>
        <v/>
      </c>
      <c r="AG485" t="str">
        <f>IF(ISNUMBER(SEARCH(AG$1,$D485)),"T","")</f>
        <v>T</v>
      </c>
      <c r="AH485" t="str">
        <f>IF(ISNUMBER(SEARCH(AH$1,$D485)),"T","")</f>
        <v/>
      </c>
      <c r="AI485" t="str">
        <f>IF(ISNUMBER(SEARCH(AI$1,$D485)),"T","")</f>
        <v/>
      </c>
      <c r="AJ485" t="str">
        <f>IF(ISNUMBER(SEARCH(AJ$1,$D485)),"T","")</f>
        <v/>
      </c>
      <c r="AK485" t="str">
        <f>IF(ISNUMBER(SEARCH(AK$1,$D485)),"T","")</f>
        <v/>
      </c>
      <c r="AL485" t="str">
        <f>IF(ISNUMBER(SEARCH(AL$1,$D485)),"T","")</f>
        <v>T</v>
      </c>
      <c r="AM485" t="str">
        <f>IF(ISNUMBER(SEARCH(AM$1,$D485)),"T","")</f>
        <v/>
      </c>
      <c r="AN485" t="str">
        <f>IF(ISNUMBER(SEARCH(AN$1,$D485)),"T","")</f>
        <v/>
      </c>
      <c r="AO485" t="str">
        <f>IF(ISNUMBER(SEARCH(AO$1,$D485)),"T","")</f>
        <v/>
      </c>
      <c r="AP485" t="str">
        <f>IF(ISNUMBER(SEARCH(AP$1,$D485)),"T","")</f>
        <v/>
      </c>
      <c r="AQ485" t="str">
        <f>IF(ISNUMBER(SEARCH(AQ$1,$D485)),"T","")</f>
        <v/>
      </c>
      <c r="AR485" t="str">
        <f>IF(ISNUMBER(SEARCH(AR$1,$D485)),"T","")</f>
        <v/>
      </c>
      <c r="AS485" t="str">
        <f>IF(ISNUMBER(SEARCH(AS$1,$D485)),"T","")</f>
        <v/>
      </c>
      <c r="AT485" t="str">
        <f>IF(ISNUMBER(SEARCH(AT$1,$D485)),"T","")</f>
        <v/>
      </c>
      <c r="AU485" t="str">
        <f>IF(ISNUMBER(SEARCH(AU$1,$D485)),"T","")</f>
        <v/>
      </c>
      <c r="AV485" t="str">
        <f>IF(ISNUMBER(SEARCH(AV$1,$D485)),"T","")</f>
        <v/>
      </c>
    </row>
    <row r="486" spans="1:48">
      <c r="A486">
        <v>676</v>
      </c>
      <c r="B486" t="s">
        <v>1211</v>
      </c>
      <c r="C486" t="s">
        <v>1212</v>
      </c>
      <c r="D486" t="s">
        <v>64</v>
      </c>
      <c r="E486">
        <v>6</v>
      </c>
      <c r="F486">
        <v>75</v>
      </c>
      <c r="G486">
        <v>80</v>
      </c>
      <c r="H486">
        <v>60</v>
      </c>
      <c r="I486">
        <v>65</v>
      </c>
      <c r="J486">
        <v>90</v>
      </c>
      <c r="K486">
        <v>102</v>
      </c>
      <c r="L486">
        <f t="shared" si="98"/>
        <v>80</v>
      </c>
      <c r="M486">
        <f t="shared" si="99"/>
        <v>60</v>
      </c>
      <c r="N486" s="3">
        <f t="shared" si="100"/>
        <v>150.5</v>
      </c>
      <c r="O486" s="3">
        <f t="shared" si="101"/>
        <v>100.5</v>
      </c>
      <c r="P486" s="3">
        <f t="shared" si="102"/>
        <v>80.5</v>
      </c>
      <c r="Q486" s="3">
        <f t="shared" si="103"/>
        <v>12115.25</v>
      </c>
      <c r="R486" s="3">
        <f t="shared" si="104"/>
        <v>12115.25</v>
      </c>
      <c r="S486" s="3">
        <f t="shared" si="105"/>
        <v>16630.25</v>
      </c>
      <c r="T486" s="3">
        <v>292.66897878822</v>
      </c>
      <c r="U486" s="3">
        <f t="shared" si="106"/>
        <v>292.66897878822</v>
      </c>
      <c r="V486" s="4">
        <f t="shared" si="107"/>
        <v>29413.2323682161</v>
      </c>
      <c r="W486" s="6">
        <f>Q486/(constants!$B$1*constants!$B$2*(110/250)*AVERAGE(0.8,1)*1.5)</f>
        <v>1.85619805820325</v>
      </c>
      <c r="X486" s="7">
        <v>0.791191070423445</v>
      </c>
      <c r="Y486" s="3">
        <f t="shared" si="108"/>
        <v>266.062607426982</v>
      </c>
      <c r="Z486" s="5">
        <v>1.1</v>
      </c>
      <c r="AA486" s="5">
        <v>1</v>
      </c>
      <c r="AB486" s="3">
        <f t="shared" si="109"/>
        <v>292.668868169681</v>
      </c>
      <c r="AC486" t="str">
        <f t="shared" si="110"/>
        <v>https://wiki.52poke.com/wiki/多丽米亚</v>
      </c>
      <c r="AD486" s="2">
        <f t="shared" si="111"/>
        <v>1.22364612327515e-8</v>
      </c>
      <c r="AE486" t="str">
        <f>IF(ISNUMBER(SEARCH(AE$1,$D486)),"T","")</f>
        <v>T</v>
      </c>
      <c r="AF486" t="str">
        <f>IF(ISNUMBER(SEARCH(AF$1,$D486)),"T","")</f>
        <v/>
      </c>
      <c r="AG486" t="str">
        <f>IF(ISNUMBER(SEARCH(AG$1,$D486)),"T","")</f>
        <v/>
      </c>
      <c r="AH486" t="str">
        <f>IF(ISNUMBER(SEARCH(AH$1,$D486)),"T","")</f>
        <v/>
      </c>
      <c r="AI486" t="str">
        <f>IF(ISNUMBER(SEARCH(AI$1,$D486)),"T","")</f>
        <v/>
      </c>
      <c r="AJ486" t="str">
        <f>IF(ISNUMBER(SEARCH(AJ$1,$D486)),"T","")</f>
        <v/>
      </c>
      <c r="AK486" t="str">
        <f>IF(ISNUMBER(SEARCH(AK$1,$D486)),"T","")</f>
        <v/>
      </c>
      <c r="AL486" t="str">
        <f>IF(ISNUMBER(SEARCH(AL$1,$D486)),"T","")</f>
        <v/>
      </c>
      <c r="AM486" t="str">
        <f>IF(ISNUMBER(SEARCH(AM$1,$D486)),"T","")</f>
        <v/>
      </c>
      <c r="AN486" t="str">
        <f>IF(ISNUMBER(SEARCH(AN$1,$D486)),"T","")</f>
        <v/>
      </c>
      <c r="AO486" t="str">
        <f>IF(ISNUMBER(SEARCH(AO$1,$D486)),"T","")</f>
        <v/>
      </c>
      <c r="AP486" t="str">
        <f>IF(ISNUMBER(SEARCH(AP$1,$D486)),"T","")</f>
        <v/>
      </c>
      <c r="AQ486" t="str">
        <f>IF(ISNUMBER(SEARCH(AQ$1,$D486)),"T","")</f>
        <v/>
      </c>
      <c r="AR486" t="str">
        <f>IF(ISNUMBER(SEARCH(AR$1,$D486)),"T","")</f>
        <v/>
      </c>
      <c r="AS486" t="str">
        <f>IF(ISNUMBER(SEARCH(AS$1,$D486)),"T","")</f>
        <v/>
      </c>
      <c r="AT486" t="str">
        <f>IF(ISNUMBER(SEARCH(AT$1,$D486)),"T","")</f>
        <v/>
      </c>
      <c r="AU486" t="str">
        <f>IF(ISNUMBER(SEARCH(AU$1,$D486)),"T","")</f>
        <v/>
      </c>
      <c r="AV486" t="str">
        <f>IF(ISNUMBER(SEARCH(AV$1,$D486)),"T","")</f>
        <v/>
      </c>
    </row>
    <row r="487" spans="1:48">
      <c r="A487">
        <v>87</v>
      </c>
      <c r="B487" t="s">
        <v>1213</v>
      </c>
      <c r="C487" t="s">
        <v>1214</v>
      </c>
      <c r="D487" t="s">
        <v>665</v>
      </c>
      <c r="E487">
        <v>1</v>
      </c>
      <c r="F487">
        <v>90</v>
      </c>
      <c r="G487">
        <v>70</v>
      </c>
      <c r="H487">
        <v>80</v>
      </c>
      <c r="I487">
        <v>70</v>
      </c>
      <c r="J487">
        <v>95</v>
      </c>
      <c r="K487">
        <v>70</v>
      </c>
      <c r="L487">
        <f t="shared" si="98"/>
        <v>70</v>
      </c>
      <c r="M487">
        <f t="shared" si="99"/>
        <v>80</v>
      </c>
      <c r="N487" s="3">
        <f t="shared" si="100"/>
        <v>165.5</v>
      </c>
      <c r="O487" s="3">
        <f t="shared" si="101"/>
        <v>90.5</v>
      </c>
      <c r="P487" s="3">
        <f t="shared" si="102"/>
        <v>100.5</v>
      </c>
      <c r="Q487" s="3">
        <f t="shared" si="103"/>
        <v>16632.75</v>
      </c>
      <c r="R487" s="3">
        <f t="shared" si="104"/>
        <v>16632.75</v>
      </c>
      <c r="S487" s="3">
        <f t="shared" si="105"/>
        <v>19115.25</v>
      </c>
      <c r="T487" s="3">
        <v>291.507120010807</v>
      </c>
      <c r="U487" s="3">
        <f t="shared" si="106"/>
        <v>291.507120010807</v>
      </c>
      <c r="V487" s="4">
        <f t="shared" si="107"/>
        <v>26381.394360978</v>
      </c>
      <c r="W487" s="6">
        <f>Q487/(constants!$B$1*constants!$B$2*(110/250)*AVERAGE(0.8,1)*1.5)</f>
        <v>2.54833191659933</v>
      </c>
      <c r="X487" s="7">
        <v>0.379915027209332</v>
      </c>
      <c r="Y487" s="3">
        <f t="shared" si="108"/>
        <v>265.006348414684</v>
      </c>
      <c r="Z487" s="5">
        <v>1.1</v>
      </c>
      <c r="AA487" s="5">
        <v>1</v>
      </c>
      <c r="AB487" s="3">
        <f t="shared" si="109"/>
        <v>291.506983256152</v>
      </c>
      <c r="AC487" t="str">
        <f t="shared" si="110"/>
        <v>https://wiki.52poke.com/wiki/白海狮</v>
      </c>
      <c r="AD487" s="2">
        <f t="shared" si="111"/>
        <v>1.87018355677775e-8</v>
      </c>
      <c r="AE487" t="str">
        <f>IF(ISNUMBER(SEARCH(AE$1,$D487)),"T","")</f>
        <v/>
      </c>
      <c r="AF487" t="str">
        <f>IF(ISNUMBER(SEARCH(AF$1,$D487)),"T","")</f>
        <v/>
      </c>
      <c r="AG487" t="str">
        <f>IF(ISNUMBER(SEARCH(AG$1,$D487)),"T","")</f>
        <v>T</v>
      </c>
      <c r="AH487" t="str">
        <f>IF(ISNUMBER(SEARCH(AH$1,$D487)),"T","")</f>
        <v/>
      </c>
      <c r="AI487" t="str">
        <f>IF(ISNUMBER(SEARCH(AI$1,$D487)),"T","")</f>
        <v/>
      </c>
      <c r="AJ487" t="str">
        <f>IF(ISNUMBER(SEARCH(AJ$1,$D487)),"T","")</f>
        <v>T</v>
      </c>
      <c r="AK487" t="str">
        <f>IF(ISNUMBER(SEARCH(AK$1,$D487)),"T","")</f>
        <v/>
      </c>
      <c r="AL487" t="str">
        <f>IF(ISNUMBER(SEARCH(AL$1,$D487)),"T","")</f>
        <v/>
      </c>
      <c r="AM487" t="str">
        <f>IF(ISNUMBER(SEARCH(AM$1,$D487)),"T","")</f>
        <v/>
      </c>
      <c r="AN487" t="str">
        <f>IF(ISNUMBER(SEARCH(AN$1,$D487)),"T","")</f>
        <v/>
      </c>
      <c r="AO487" t="str">
        <f>IF(ISNUMBER(SEARCH(AO$1,$D487)),"T","")</f>
        <v/>
      </c>
      <c r="AP487" t="str">
        <f>IF(ISNUMBER(SEARCH(AP$1,$D487)),"T","")</f>
        <v/>
      </c>
      <c r="AQ487" t="str">
        <f>IF(ISNUMBER(SEARCH(AQ$1,$D487)),"T","")</f>
        <v/>
      </c>
      <c r="AR487" t="str">
        <f>IF(ISNUMBER(SEARCH(AR$1,$D487)),"T","")</f>
        <v/>
      </c>
      <c r="AS487" t="str">
        <f>IF(ISNUMBER(SEARCH(AS$1,$D487)),"T","")</f>
        <v/>
      </c>
      <c r="AT487" t="str">
        <f>IF(ISNUMBER(SEARCH(AT$1,$D487)),"T","")</f>
        <v/>
      </c>
      <c r="AU487" t="str">
        <f>IF(ISNUMBER(SEARCH(AU$1,$D487)),"T","")</f>
        <v/>
      </c>
      <c r="AV487" t="str">
        <f>IF(ISNUMBER(SEARCH(AV$1,$D487)),"T","")</f>
        <v/>
      </c>
    </row>
    <row r="488" spans="1:48">
      <c r="A488">
        <v>171</v>
      </c>
      <c r="B488" t="s">
        <v>1215</v>
      </c>
      <c r="C488" t="s">
        <v>1216</v>
      </c>
      <c r="D488" t="s">
        <v>1217</v>
      </c>
      <c r="E488">
        <v>2</v>
      </c>
      <c r="F488">
        <v>125</v>
      </c>
      <c r="G488">
        <v>58</v>
      </c>
      <c r="H488">
        <v>58</v>
      </c>
      <c r="I488">
        <v>76</v>
      </c>
      <c r="J488">
        <v>76</v>
      </c>
      <c r="K488">
        <v>67</v>
      </c>
      <c r="L488">
        <f t="shared" si="98"/>
        <v>76</v>
      </c>
      <c r="M488">
        <f t="shared" si="99"/>
        <v>58</v>
      </c>
      <c r="N488" s="3">
        <f t="shared" si="100"/>
        <v>200.5</v>
      </c>
      <c r="O488" s="3">
        <f t="shared" si="101"/>
        <v>96.5</v>
      </c>
      <c r="P488" s="3">
        <f t="shared" si="102"/>
        <v>78.5</v>
      </c>
      <c r="Q488" s="3">
        <f t="shared" si="103"/>
        <v>15739.25</v>
      </c>
      <c r="R488" s="3">
        <f t="shared" si="104"/>
        <v>15739.25</v>
      </c>
      <c r="S488" s="3">
        <f t="shared" si="105"/>
        <v>19348.25</v>
      </c>
      <c r="T488" s="3">
        <v>291.266909239716</v>
      </c>
      <c r="U488" s="3">
        <f t="shared" si="106"/>
        <v>291.266909239716</v>
      </c>
      <c r="V488" s="4">
        <f t="shared" si="107"/>
        <v>28107.2567416326</v>
      </c>
      <c r="W488" s="6">
        <f>Q488/(constants!$B$1*constants!$B$2*(110/250)*AVERAGE(0.8,1)*1.5)</f>
        <v>2.41143726192818</v>
      </c>
      <c r="X488" s="7">
        <v>0.332479565691905</v>
      </c>
      <c r="Y488" s="3">
        <f t="shared" si="108"/>
        <v>264.787973865339</v>
      </c>
      <c r="Z488" s="5">
        <v>1.1</v>
      </c>
      <c r="AA488" s="5">
        <v>1</v>
      </c>
      <c r="AB488" s="3">
        <f t="shared" si="109"/>
        <v>291.266771251873</v>
      </c>
      <c r="AC488" t="str">
        <f t="shared" si="110"/>
        <v>https://wiki.52poke.com/wiki/电灯怪</v>
      </c>
      <c r="AD488" s="2">
        <f t="shared" si="111"/>
        <v>1.90406449424893e-8</v>
      </c>
      <c r="AE488" t="str">
        <f>IF(ISNUMBER(SEARCH(AE$1,$D488)),"T","")</f>
        <v/>
      </c>
      <c r="AF488" t="str">
        <f>IF(ISNUMBER(SEARCH(AF$1,$D488)),"T","")</f>
        <v/>
      </c>
      <c r="AG488" t="str">
        <f>IF(ISNUMBER(SEARCH(AG$1,$D488)),"T","")</f>
        <v>T</v>
      </c>
      <c r="AH488" t="str">
        <f>IF(ISNUMBER(SEARCH(AH$1,$D488)),"T","")</f>
        <v/>
      </c>
      <c r="AI488" t="str">
        <f>IF(ISNUMBER(SEARCH(AI$1,$D488)),"T","")</f>
        <v>T</v>
      </c>
      <c r="AJ488" t="str">
        <f>IF(ISNUMBER(SEARCH(AJ$1,$D488)),"T","")</f>
        <v/>
      </c>
      <c r="AK488" t="str">
        <f>IF(ISNUMBER(SEARCH(AK$1,$D488)),"T","")</f>
        <v/>
      </c>
      <c r="AL488" t="str">
        <f>IF(ISNUMBER(SEARCH(AL$1,$D488)),"T","")</f>
        <v/>
      </c>
      <c r="AM488" t="str">
        <f>IF(ISNUMBER(SEARCH(AM$1,$D488)),"T","")</f>
        <v/>
      </c>
      <c r="AN488" t="str">
        <f>IF(ISNUMBER(SEARCH(AN$1,$D488)),"T","")</f>
        <v/>
      </c>
      <c r="AO488" t="str">
        <f>IF(ISNUMBER(SEARCH(AO$1,$D488)),"T","")</f>
        <v/>
      </c>
      <c r="AP488" t="str">
        <f>IF(ISNUMBER(SEARCH(AP$1,$D488)),"T","")</f>
        <v/>
      </c>
      <c r="AQ488" t="str">
        <f>IF(ISNUMBER(SEARCH(AQ$1,$D488)),"T","")</f>
        <v/>
      </c>
      <c r="AR488" t="str">
        <f>IF(ISNUMBER(SEARCH(AR$1,$D488)),"T","")</f>
        <v/>
      </c>
      <c r="AS488" t="str">
        <f>IF(ISNUMBER(SEARCH(AS$1,$D488)),"T","")</f>
        <v/>
      </c>
      <c r="AT488" t="str">
        <f>IF(ISNUMBER(SEARCH(AT$1,$D488)),"T","")</f>
        <v/>
      </c>
      <c r="AU488" t="str">
        <f>IF(ISNUMBER(SEARCH(AU$1,$D488)),"T","")</f>
        <v/>
      </c>
      <c r="AV488" t="str">
        <f>IF(ISNUMBER(SEARCH(AV$1,$D488)),"T","")</f>
        <v/>
      </c>
    </row>
    <row r="489" spans="1:48">
      <c r="A489">
        <v>323</v>
      </c>
      <c r="B489" t="s">
        <v>1218</v>
      </c>
      <c r="C489" t="s">
        <v>1219</v>
      </c>
      <c r="D489" t="s">
        <v>1220</v>
      </c>
      <c r="E489">
        <v>3</v>
      </c>
      <c r="F489">
        <v>70</v>
      </c>
      <c r="G489">
        <v>100</v>
      </c>
      <c r="H489">
        <v>70</v>
      </c>
      <c r="I489">
        <v>105</v>
      </c>
      <c r="J489">
        <v>75</v>
      </c>
      <c r="K489">
        <v>40</v>
      </c>
      <c r="L489">
        <f t="shared" si="98"/>
        <v>105</v>
      </c>
      <c r="M489">
        <f t="shared" si="99"/>
        <v>70</v>
      </c>
      <c r="N489" s="3">
        <f t="shared" si="100"/>
        <v>145.5</v>
      </c>
      <c r="O489" s="3">
        <f t="shared" si="101"/>
        <v>125.5</v>
      </c>
      <c r="P489" s="3">
        <f t="shared" si="102"/>
        <v>90.5</v>
      </c>
      <c r="Q489" s="3">
        <f t="shared" si="103"/>
        <v>13167.75</v>
      </c>
      <c r="R489" s="3">
        <f t="shared" si="104"/>
        <v>13167.75</v>
      </c>
      <c r="S489" s="3">
        <f t="shared" si="105"/>
        <v>13895.25</v>
      </c>
      <c r="T489" s="3">
        <v>290.871385978888</v>
      </c>
      <c r="U489" s="3">
        <f t="shared" si="106"/>
        <v>290.871385978888</v>
      </c>
      <c r="V489" s="4">
        <f t="shared" si="107"/>
        <v>36504.3589403504</v>
      </c>
      <c r="W489" s="6">
        <f>Q489/(constants!$B$1*constants!$B$2*(110/250)*AVERAGE(0.8,1)*1.5)</f>
        <v>2.01745337330272</v>
      </c>
      <c r="X489" s="7">
        <v>0.0895457997716002</v>
      </c>
      <c r="Y489" s="3">
        <f t="shared" si="108"/>
        <v>264.428396220827</v>
      </c>
      <c r="Z489" s="5">
        <v>1.1</v>
      </c>
      <c r="AA489" s="5">
        <v>1</v>
      </c>
      <c r="AB489" s="3">
        <f t="shared" si="109"/>
        <v>290.87123584291</v>
      </c>
      <c r="AC489" t="str">
        <f t="shared" si="110"/>
        <v>https://wiki.52poke.com/wiki/喷火驼</v>
      </c>
      <c r="AD489" s="2">
        <f t="shared" si="111"/>
        <v>2.2540811856966e-8</v>
      </c>
      <c r="AE489" t="str">
        <f>IF(ISNUMBER(SEARCH(AE$1,$D489)),"T","")</f>
        <v/>
      </c>
      <c r="AF489" t="str">
        <f>IF(ISNUMBER(SEARCH(AF$1,$D489)),"T","")</f>
        <v>T</v>
      </c>
      <c r="AG489" t="str">
        <f>IF(ISNUMBER(SEARCH(AG$1,$D489)),"T","")</f>
        <v/>
      </c>
      <c r="AH489" t="str">
        <f>IF(ISNUMBER(SEARCH(AH$1,$D489)),"T","")</f>
        <v/>
      </c>
      <c r="AI489" t="str">
        <f>IF(ISNUMBER(SEARCH(AI$1,$D489)),"T","")</f>
        <v/>
      </c>
      <c r="AJ489" t="str">
        <f>IF(ISNUMBER(SEARCH(AJ$1,$D489)),"T","")</f>
        <v/>
      </c>
      <c r="AK489" t="str">
        <f>IF(ISNUMBER(SEARCH(AK$1,$D489)),"T","")</f>
        <v/>
      </c>
      <c r="AL489" t="str">
        <f>IF(ISNUMBER(SEARCH(AL$1,$D489)),"T","")</f>
        <v/>
      </c>
      <c r="AM489" t="str">
        <f>IF(ISNUMBER(SEARCH(AM$1,$D489)),"T","")</f>
        <v>T</v>
      </c>
      <c r="AN489" t="str">
        <f>IF(ISNUMBER(SEARCH(AN$1,$D489)),"T","")</f>
        <v/>
      </c>
      <c r="AO489" t="str">
        <f>IF(ISNUMBER(SEARCH(AO$1,$D489)),"T","")</f>
        <v/>
      </c>
      <c r="AP489" t="str">
        <f>IF(ISNUMBER(SEARCH(AP$1,$D489)),"T","")</f>
        <v/>
      </c>
      <c r="AQ489" t="str">
        <f>IF(ISNUMBER(SEARCH(AQ$1,$D489)),"T","")</f>
        <v/>
      </c>
      <c r="AR489" t="str">
        <f>IF(ISNUMBER(SEARCH(AR$1,$D489)),"T","")</f>
        <v/>
      </c>
      <c r="AS489" t="str">
        <f>IF(ISNUMBER(SEARCH(AS$1,$D489)),"T","")</f>
        <v/>
      </c>
      <c r="AT489" t="str">
        <f>IF(ISNUMBER(SEARCH(AT$1,$D489)),"T","")</f>
        <v/>
      </c>
      <c r="AU489" t="str">
        <f>IF(ISNUMBER(SEARCH(AU$1,$D489)),"T","")</f>
        <v/>
      </c>
      <c r="AV489" t="str">
        <f>IF(ISNUMBER(SEARCH(AV$1,$D489)),"T","")</f>
        <v/>
      </c>
    </row>
    <row r="490" spans="1:48">
      <c r="A490">
        <v>707</v>
      </c>
      <c r="B490" t="s">
        <v>1221</v>
      </c>
      <c r="C490" t="s">
        <v>1222</v>
      </c>
      <c r="D490" t="s">
        <v>163</v>
      </c>
      <c r="E490">
        <v>6</v>
      </c>
      <c r="F490">
        <v>57</v>
      </c>
      <c r="G490">
        <v>80</v>
      </c>
      <c r="H490">
        <v>91</v>
      </c>
      <c r="I490">
        <v>80</v>
      </c>
      <c r="J490">
        <v>87</v>
      </c>
      <c r="K490">
        <v>75</v>
      </c>
      <c r="L490">
        <f t="shared" si="98"/>
        <v>80</v>
      </c>
      <c r="M490">
        <f t="shared" si="99"/>
        <v>87</v>
      </c>
      <c r="N490" s="3">
        <f t="shared" si="100"/>
        <v>132.5</v>
      </c>
      <c r="O490" s="3">
        <f t="shared" si="101"/>
        <v>100.5</v>
      </c>
      <c r="P490" s="3">
        <f t="shared" si="102"/>
        <v>107.5</v>
      </c>
      <c r="Q490" s="3">
        <f t="shared" si="103"/>
        <v>14243.75</v>
      </c>
      <c r="R490" s="3">
        <f t="shared" si="104"/>
        <v>14773.75</v>
      </c>
      <c r="S490" s="3">
        <f t="shared" si="105"/>
        <v>14243.75</v>
      </c>
      <c r="T490" s="3">
        <v>287.974557898076</v>
      </c>
      <c r="U490" s="3">
        <f t="shared" si="106"/>
        <v>287.974557898076</v>
      </c>
      <c r="V490" s="4">
        <f t="shared" si="107"/>
        <v>28941.4430687566</v>
      </c>
      <c r="W490" s="6">
        <f>Q490/(constants!$B$1*constants!$B$2*(110/250)*AVERAGE(0.8,1)*1.5)</f>
        <v>2.18230916337116</v>
      </c>
      <c r="X490" s="7">
        <v>0.422615557074096</v>
      </c>
      <c r="Y490" s="3">
        <f t="shared" si="108"/>
        <v>261.794934404749</v>
      </c>
      <c r="Z490" s="5">
        <v>1.1</v>
      </c>
      <c r="AA490" s="5">
        <v>1</v>
      </c>
      <c r="AB490" s="3">
        <f t="shared" si="109"/>
        <v>287.974427845223</v>
      </c>
      <c r="AC490" t="str">
        <f t="shared" si="110"/>
        <v>https://wiki.52poke.com/wiki/钥圈儿</v>
      </c>
      <c r="AD490" s="2">
        <f t="shared" si="111"/>
        <v>1.69137444761067e-8</v>
      </c>
      <c r="AE490" t="str">
        <f>IF(ISNUMBER(SEARCH(AE$1,$D490)),"T","")</f>
        <v/>
      </c>
      <c r="AF490" t="str">
        <f>IF(ISNUMBER(SEARCH(AF$1,$D490)),"T","")</f>
        <v/>
      </c>
      <c r="AG490" t="str">
        <f>IF(ISNUMBER(SEARCH(AG$1,$D490)),"T","")</f>
        <v/>
      </c>
      <c r="AH490" t="str">
        <f>IF(ISNUMBER(SEARCH(AH$1,$D490)),"T","")</f>
        <v/>
      </c>
      <c r="AI490" t="str">
        <f>IF(ISNUMBER(SEARCH(AI$1,$D490)),"T","")</f>
        <v/>
      </c>
      <c r="AJ490" t="str">
        <f>IF(ISNUMBER(SEARCH(AJ$1,$D490)),"T","")</f>
        <v/>
      </c>
      <c r="AK490" t="str">
        <f>IF(ISNUMBER(SEARCH(AK$1,$D490)),"T","")</f>
        <v/>
      </c>
      <c r="AL490" t="str">
        <f>IF(ISNUMBER(SEARCH(AL$1,$D490)),"T","")</f>
        <v/>
      </c>
      <c r="AM490" t="str">
        <f>IF(ISNUMBER(SEARCH(AM$1,$D490)),"T","")</f>
        <v/>
      </c>
      <c r="AN490" t="str">
        <f>IF(ISNUMBER(SEARCH(AN$1,$D490)),"T","")</f>
        <v/>
      </c>
      <c r="AO490" t="str">
        <f>IF(ISNUMBER(SEARCH(AO$1,$D490)),"T","")</f>
        <v/>
      </c>
      <c r="AP490" t="str">
        <f>IF(ISNUMBER(SEARCH(AP$1,$D490)),"T","")</f>
        <v/>
      </c>
      <c r="AQ490" t="str">
        <f>IF(ISNUMBER(SEARCH(AQ$1,$D490)),"T","")</f>
        <v/>
      </c>
      <c r="AR490" t="str">
        <f>IF(ISNUMBER(SEARCH(AR$1,$D490)),"T","")</f>
        <v/>
      </c>
      <c r="AS490" t="str">
        <f>IF(ISNUMBER(SEARCH(AS$1,$D490)),"T","")</f>
        <v/>
      </c>
      <c r="AT490" t="str">
        <f>IF(ISNUMBER(SEARCH(AT$1,$D490)),"T","")</f>
        <v/>
      </c>
      <c r="AU490" t="str">
        <f>IF(ISNUMBER(SEARCH(AU$1,$D490)),"T","")</f>
        <v>T</v>
      </c>
      <c r="AV490" t="str">
        <f>IF(ISNUMBER(SEARCH(AV$1,$D490)),"T","")</f>
        <v>T</v>
      </c>
    </row>
    <row r="491" spans="1:48">
      <c r="A491">
        <v>291</v>
      </c>
      <c r="B491" t="s">
        <v>1223</v>
      </c>
      <c r="C491" t="s">
        <v>1224</v>
      </c>
      <c r="D491" t="s">
        <v>457</v>
      </c>
      <c r="E491">
        <v>3</v>
      </c>
      <c r="F491">
        <v>61</v>
      </c>
      <c r="G491">
        <v>90</v>
      </c>
      <c r="H491">
        <v>45</v>
      </c>
      <c r="I491">
        <v>50</v>
      </c>
      <c r="J491">
        <v>50</v>
      </c>
      <c r="K491">
        <v>160</v>
      </c>
      <c r="L491">
        <f t="shared" si="98"/>
        <v>90</v>
      </c>
      <c r="M491">
        <f t="shared" si="99"/>
        <v>45</v>
      </c>
      <c r="N491" s="3">
        <f t="shared" si="100"/>
        <v>136.5</v>
      </c>
      <c r="O491" s="3">
        <f t="shared" si="101"/>
        <v>110.5</v>
      </c>
      <c r="P491" s="3">
        <f t="shared" si="102"/>
        <v>65.5</v>
      </c>
      <c r="Q491" s="3">
        <f t="shared" si="103"/>
        <v>8940.75</v>
      </c>
      <c r="R491" s="3">
        <f t="shared" si="104"/>
        <v>8940.75</v>
      </c>
      <c r="S491" s="3">
        <f t="shared" si="105"/>
        <v>9623.25</v>
      </c>
      <c r="T491" s="3">
        <v>287.736910419393</v>
      </c>
      <c r="U491" s="3">
        <f t="shared" si="106"/>
        <v>287.736910419393</v>
      </c>
      <c r="V491" s="4">
        <f t="shared" si="107"/>
        <v>31794.9286013429</v>
      </c>
      <c r="W491" s="6">
        <f>Q491/(constants!$B$1*constants!$B$2*(110/250)*AVERAGE(0.8,1)*1.5)</f>
        <v>1.3698275139911</v>
      </c>
      <c r="X491" s="7">
        <v>0.997402602528314</v>
      </c>
      <c r="Y491" s="3">
        <f t="shared" si="108"/>
        <v>261.578927875395</v>
      </c>
      <c r="Z491" s="5">
        <v>1.1</v>
      </c>
      <c r="AA491" s="5">
        <v>1</v>
      </c>
      <c r="AB491" s="3">
        <f t="shared" si="109"/>
        <v>287.736820662935</v>
      </c>
      <c r="AC491" t="str">
        <f t="shared" si="110"/>
        <v>https://wiki.52poke.com/wiki/铁面忍者</v>
      </c>
      <c r="AD491" s="2">
        <f t="shared" si="111"/>
        <v>8.05622179532013e-9</v>
      </c>
      <c r="AE491" t="str">
        <f>IF(ISNUMBER(SEARCH(AE$1,$D491)),"T","")</f>
        <v/>
      </c>
      <c r="AF491" t="str">
        <f>IF(ISNUMBER(SEARCH(AF$1,$D491)),"T","")</f>
        <v/>
      </c>
      <c r="AG491" t="str">
        <f>IF(ISNUMBER(SEARCH(AG$1,$D491)),"T","")</f>
        <v/>
      </c>
      <c r="AH491" t="str">
        <f>IF(ISNUMBER(SEARCH(AH$1,$D491)),"T","")</f>
        <v/>
      </c>
      <c r="AI491" t="str">
        <f>IF(ISNUMBER(SEARCH(AI$1,$D491)),"T","")</f>
        <v/>
      </c>
      <c r="AJ491" t="str">
        <f>IF(ISNUMBER(SEARCH(AJ$1,$D491)),"T","")</f>
        <v/>
      </c>
      <c r="AK491" t="str">
        <f>IF(ISNUMBER(SEARCH(AK$1,$D491)),"T","")</f>
        <v/>
      </c>
      <c r="AL491" t="str">
        <f>IF(ISNUMBER(SEARCH(AL$1,$D491)),"T","")</f>
        <v/>
      </c>
      <c r="AM491" t="str">
        <f>IF(ISNUMBER(SEARCH(AM$1,$D491)),"T","")</f>
        <v/>
      </c>
      <c r="AN491" t="str">
        <f>IF(ISNUMBER(SEARCH(AN$1,$D491)),"T","")</f>
        <v>T</v>
      </c>
      <c r="AO491" t="str">
        <f>IF(ISNUMBER(SEARCH(AO$1,$D491)),"T","")</f>
        <v/>
      </c>
      <c r="AP491" t="str">
        <f>IF(ISNUMBER(SEARCH(AP$1,$D491)),"T","")</f>
        <v>T</v>
      </c>
      <c r="AQ491" t="str">
        <f>IF(ISNUMBER(SEARCH(AQ$1,$D491)),"T","")</f>
        <v/>
      </c>
      <c r="AR491" t="str">
        <f>IF(ISNUMBER(SEARCH(AR$1,$D491)),"T","")</f>
        <v/>
      </c>
      <c r="AS491" t="str">
        <f>IF(ISNUMBER(SEARCH(AS$1,$D491)),"T","")</f>
        <v/>
      </c>
      <c r="AT491" t="str">
        <f>IF(ISNUMBER(SEARCH(AT$1,$D491)),"T","")</f>
        <v/>
      </c>
      <c r="AU491" t="str">
        <f>IF(ISNUMBER(SEARCH(AU$1,$D491)),"T","")</f>
        <v/>
      </c>
      <c r="AV491" t="str">
        <f>IF(ISNUMBER(SEARCH(AV$1,$D491)),"T","")</f>
        <v/>
      </c>
    </row>
    <row r="492" spans="1:48">
      <c r="A492">
        <v>226</v>
      </c>
      <c r="B492" t="s">
        <v>1225</v>
      </c>
      <c r="C492" t="s">
        <v>1226</v>
      </c>
      <c r="D492" t="s">
        <v>183</v>
      </c>
      <c r="E492">
        <v>2</v>
      </c>
      <c r="F492">
        <v>85</v>
      </c>
      <c r="G492">
        <v>40</v>
      </c>
      <c r="H492">
        <v>70</v>
      </c>
      <c r="I492">
        <v>80</v>
      </c>
      <c r="J492">
        <v>140</v>
      </c>
      <c r="K492">
        <v>70</v>
      </c>
      <c r="L492">
        <f t="shared" si="98"/>
        <v>80</v>
      </c>
      <c r="M492">
        <f t="shared" si="99"/>
        <v>70</v>
      </c>
      <c r="N492" s="3">
        <f t="shared" si="100"/>
        <v>160.5</v>
      </c>
      <c r="O492" s="3">
        <f t="shared" si="101"/>
        <v>100.5</v>
      </c>
      <c r="P492" s="3">
        <f t="shared" si="102"/>
        <v>90.5</v>
      </c>
      <c r="Q492" s="3">
        <f t="shared" si="103"/>
        <v>14525.25</v>
      </c>
      <c r="R492" s="3">
        <f t="shared" si="104"/>
        <v>14525.25</v>
      </c>
      <c r="S492" s="3">
        <f t="shared" si="105"/>
        <v>25760.25</v>
      </c>
      <c r="T492" s="3">
        <v>287.418150958811</v>
      </c>
      <c r="U492" s="3">
        <f t="shared" si="106"/>
        <v>287.418150958811</v>
      </c>
      <c r="V492" s="4">
        <f t="shared" si="107"/>
        <v>28885.5241713605</v>
      </c>
      <c r="W492" s="6">
        <f>Q492/(constants!$B$1*constants!$B$2*(110/250)*AVERAGE(0.8,1)*1.5)</f>
        <v>2.22543825714836</v>
      </c>
      <c r="X492" s="7">
        <v>0.374453360542425</v>
      </c>
      <c r="Y492" s="3">
        <f t="shared" si="108"/>
        <v>261.289107577924</v>
      </c>
      <c r="Z492" s="5">
        <v>1.1</v>
      </c>
      <c r="AA492" s="5">
        <v>1</v>
      </c>
      <c r="AB492" s="3">
        <f t="shared" si="109"/>
        <v>287.418018335717</v>
      </c>
      <c r="AC492" t="str">
        <f t="shared" si="110"/>
        <v>https://wiki.52poke.com/wiki/巨翅飞鱼</v>
      </c>
      <c r="AD492" s="2">
        <f t="shared" si="111"/>
        <v>1.75888851762081e-8</v>
      </c>
      <c r="AE492" t="str">
        <f>IF(ISNUMBER(SEARCH(AE$1,$D492)),"T","")</f>
        <v/>
      </c>
      <c r="AF492" t="str">
        <f>IF(ISNUMBER(SEARCH(AF$1,$D492)),"T","")</f>
        <v/>
      </c>
      <c r="AG492" t="str">
        <f>IF(ISNUMBER(SEARCH(AG$1,$D492)),"T","")</f>
        <v>T</v>
      </c>
      <c r="AH492" t="str">
        <f>IF(ISNUMBER(SEARCH(AH$1,$D492)),"T","")</f>
        <v/>
      </c>
      <c r="AI492" t="str">
        <f>IF(ISNUMBER(SEARCH(AI$1,$D492)),"T","")</f>
        <v/>
      </c>
      <c r="AJ492" t="str">
        <f>IF(ISNUMBER(SEARCH(AJ$1,$D492)),"T","")</f>
        <v/>
      </c>
      <c r="AK492" t="str">
        <f>IF(ISNUMBER(SEARCH(AK$1,$D492)),"T","")</f>
        <v/>
      </c>
      <c r="AL492" t="str">
        <f>IF(ISNUMBER(SEARCH(AL$1,$D492)),"T","")</f>
        <v/>
      </c>
      <c r="AM492" t="str">
        <f>IF(ISNUMBER(SEARCH(AM$1,$D492)),"T","")</f>
        <v/>
      </c>
      <c r="AN492" t="str">
        <f>IF(ISNUMBER(SEARCH(AN$1,$D492)),"T","")</f>
        <v>T</v>
      </c>
      <c r="AO492" t="str">
        <f>IF(ISNUMBER(SEARCH(AO$1,$D492)),"T","")</f>
        <v/>
      </c>
      <c r="AP492" t="str">
        <f>IF(ISNUMBER(SEARCH(AP$1,$D492)),"T","")</f>
        <v/>
      </c>
      <c r="AQ492" t="str">
        <f>IF(ISNUMBER(SEARCH(AQ$1,$D492)),"T","")</f>
        <v/>
      </c>
      <c r="AR492" t="str">
        <f>IF(ISNUMBER(SEARCH(AR$1,$D492)),"T","")</f>
        <v/>
      </c>
      <c r="AS492" t="str">
        <f>IF(ISNUMBER(SEARCH(AS$1,$D492)),"T","")</f>
        <v/>
      </c>
      <c r="AT492" t="str">
        <f>IF(ISNUMBER(SEARCH(AT$1,$D492)),"T","")</f>
        <v/>
      </c>
      <c r="AU492" t="str">
        <f>IF(ISNUMBER(SEARCH(AU$1,$D492)),"T","")</f>
        <v/>
      </c>
      <c r="AV492" t="str">
        <f>IF(ISNUMBER(SEARCH(AV$1,$D492)),"T","")</f>
        <v/>
      </c>
    </row>
    <row r="493" spans="1:48">
      <c r="A493">
        <v>367</v>
      </c>
      <c r="B493" t="s">
        <v>1227</v>
      </c>
      <c r="C493" t="s">
        <v>1228</v>
      </c>
      <c r="D493" t="s">
        <v>52</v>
      </c>
      <c r="E493">
        <v>3</v>
      </c>
      <c r="F493">
        <v>55</v>
      </c>
      <c r="G493">
        <v>104</v>
      </c>
      <c r="H493">
        <v>105</v>
      </c>
      <c r="I493">
        <v>94</v>
      </c>
      <c r="J493">
        <v>75</v>
      </c>
      <c r="K493">
        <v>52</v>
      </c>
      <c r="L493">
        <f t="shared" si="98"/>
        <v>104</v>
      </c>
      <c r="M493">
        <f t="shared" si="99"/>
        <v>75</v>
      </c>
      <c r="N493" s="3">
        <f t="shared" si="100"/>
        <v>130.5</v>
      </c>
      <c r="O493" s="3">
        <f t="shared" si="101"/>
        <v>124.5</v>
      </c>
      <c r="P493" s="3">
        <f t="shared" si="102"/>
        <v>95.5</v>
      </c>
      <c r="Q493" s="3">
        <f t="shared" si="103"/>
        <v>12462.75</v>
      </c>
      <c r="R493" s="3">
        <f t="shared" si="104"/>
        <v>16377.75</v>
      </c>
      <c r="S493" s="3">
        <f t="shared" si="105"/>
        <v>12462.75</v>
      </c>
      <c r="T493" s="3">
        <v>287.400433635599</v>
      </c>
      <c r="U493" s="3">
        <f t="shared" si="106"/>
        <v>287.400433635599</v>
      </c>
      <c r="V493" s="4">
        <f t="shared" si="107"/>
        <v>35781.3539876321</v>
      </c>
      <c r="W493" s="6">
        <f>Q493/(constants!$B$1*constants!$B$2*(110/250)*AVERAGE(0.8,1)*1.5)</f>
        <v>1.90943912423371</v>
      </c>
      <c r="X493" s="7">
        <v>0.18913913549713</v>
      </c>
      <c r="Y493" s="3">
        <f t="shared" si="108"/>
        <v>261.27299333649</v>
      </c>
      <c r="Z493" s="5">
        <v>1.1</v>
      </c>
      <c r="AA493" s="5">
        <v>1</v>
      </c>
      <c r="AB493" s="3">
        <f t="shared" si="109"/>
        <v>287.400292670139</v>
      </c>
      <c r="AC493" t="str">
        <f t="shared" si="110"/>
        <v>https://wiki.52poke.com/wiki/猎斑鱼</v>
      </c>
      <c r="AD493" s="2">
        <f t="shared" si="111"/>
        <v>1.98712608784488e-8</v>
      </c>
      <c r="AE493" t="str">
        <f>IF(ISNUMBER(SEARCH(AE$1,$D493)),"T","")</f>
        <v/>
      </c>
      <c r="AF493" t="str">
        <f>IF(ISNUMBER(SEARCH(AF$1,$D493)),"T","")</f>
        <v/>
      </c>
      <c r="AG493" t="str">
        <f>IF(ISNUMBER(SEARCH(AG$1,$D493)),"T","")</f>
        <v>T</v>
      </c>
      <c r="AH493" t="str">
        <f>IF(ISNUMBER(SEARCH(AH$1,$D493)),"T","")</f>
        <v/>
      </c>
      <c r="AI493" t="str">
        <f>IF(ISNUMBER(SEARCH(AI$1,$D493)),"T","")</f>
        <v/>
      </c>
      <c r="AJ493" t="str">
        <f>IF(ISNUMBER(SEARCH(AJ$1,$D493)),"T","")</f>
        <v/>
      </c>
      <c r="AK493" t="str">
        <f>IF(ISNUMBER(SEARCH(AK$1,$D493)),"T","")</f>
        <v/>
      </c>
      <c r="AL493" t="str">
        <f>IF(ISNUMBER(SEARCH(AL$1,$D493)),"T","")</f>
        <v/>
      </c>
      <c r="AM493" t="str">
        <f>IF(ISNUMBER(SEARCH(AM$1,$D493)),"T","")</f>
        <v/>
      </c>
      <c r="AN493" t="str">
        <f>IF(ISNUMBER(SEARCH(AN$1,$D493)),"T","")</f>
        <v/>
      </c>
      <c r="AO493" t="str">
        <f>IF(ISNUMBER(SEARCH(AO$1,$D493)),"T","")</f>
        <v/>
      </c>
      <c r="AP493" t="str">
        <f>IF(ISNUMBER(SEARCH(AP$1,$D493)),"T","")</f>
        <v/>
      </c>
      <c r="AQ493" t="str">
        <f>IF(ISNUMBER(SEARCH(AQ$1,$D493)),"T","")</f>
        <v/>
      </c>
      <c r="AR493" t="str">
        <f>IF(ISNUMBER(SEARCH(AR$1,$D493)),"T","")</f>
        <v/>
      </c>
      <c r="AS493" t="str">
        <f>IF(ISNUMBER(SEARCH(AS$1,$D493)),"T","")</f>
        <v/>
      </c>
      <c r="AT493" t="str">
        <f>IF(ISNUMBER(SEARCH(AT$1,$D493)),"T","")</f>
        <v/>
      </c>
      <c r="AU493" t="str">
        <f>IF(ISNUMBER(SEARCH(AU$1,$D493)),"T","")</f>
        <v/>
      </c>
      <c r="AV493" t="str">
        <f>IF(ISNUMBER(SEARCH(AV$1,$D493)),"T","")</f>
        <v/>
      </c>
    </row>
    <row r="494" spans="1:48">
      <c r="A494">
        <v>594</v>
      </c>
      <c r="B494" t="s">
        <v>1229</v>
      </c>
      <c r="C494" t="s">
        <v>1230</v>
      </c>
      <c r="D494" t="s">
        <v>52</v>
      </c>
      <c r="E494">
        <v>5</v>
      </c>
      <c r="F494">
        <v>165</v>
      </c>
      <c r="G494">
        <v>75</v>
      </c>
      <c r="H494">
        <v>80</v>
      </c>
      <c r="I494">
        <v>40</v>
      </c>
      <c r="J494">
        <v>45</v>
      </c>
      <c r="K494">
        <v>65</v>
      </c>
      <c r="L494">
        <f t="shared" si="98"/>
        <v>75</v>
      </c>
      <c r="M494">
        <f t="shared" si="99"/>
        <v>45</v>
      </c>
      <c r="N494" s="3">
        <f t="shared" si="100"/>
        <v>240.5</v>
      </c>
      <c r="O494" s="3">
        <f t="shared" si="101"/>
        <v>95.5</v>
      </c>
      <c r="P494" s="3">
        <f t="shared" si="102"/>
        <v>65.5</v>
      </c>
      <c r="Q494" s="3">
        <f t="shared" si="103"/>
        <v>15752.75</v>
      </c>
      <c r="R494" s="3">
        <f t="shared" si="104"/>
        <v>24170.25</v>
      </c>
      <c r="S494" s="3">
        <f t="shared" si="105"/>
        <v>15752.75</v>
      </c>
      <c r="T494" s="3">
        <v>285.49871276508</v>
      </c>
      <c r="U494" s="3">
        <f t="shared" si="106"/>
        <v>285.49871276508</v>
      </c>
      <c r="V494" s="4">
        <f t="shared" si="107"/>
        <v>27265.1270690651</v>
      </c>
      <c r="W494" s="6">
        <f>Q494/(constants!$B$1*constants!$B$2*(110/250)*AVERAGE(0.8,1)*1.5)</f>
        <v>2.41350561988908</v>
      </c>
      <c r="X494" s="7">
        <v>0.304234276255931</v>
      </c>
      <c r="Y494" s="3">
        <f t="shared" si="108"/>
        <v>259.544160081849</v>
      </c>
      <c r="Z494" s="5">
        <v>1.1</v>
      </c>
      <c r="AA494" s="5">
        <v>1</v>
      </c>
      <c r="AB494" s="3">
        <f t="shared" si="109"/>
        <v>285.498576090033</v>
      </c>
      <c r="AC494" t="str">
        <f t="shared" si="110"/>
        <v>https://wiki.52poke.com/wiki/保母曼波</v>
      </c>
      <c r="AD494" s="2">
        <f t="shared" si="111"/>
        <v>1.86800683411035e-8</v>
      </c>
      <c r="AE494" t="str">
        <f>IF(ISNUMBER(SEARCH(AE$1,$D494)),"T","")</f>
        <v/>
      </c>
      <c r="AF494" t="str">
        <f>IF(ISNUMBER(SEARCH(AF$1,$D494)),"T","")</f>
        <v/>
      </c>
      <c r="AG494" t="str">
        <f>IF(ISNUMBER(SEARCH(AG$1,$D494)),"T","")</f>
        <v>T</v>
      </c>
      <c r="AH494" t="str">
        <f>IF(ISNUMBER(SEARCH(AH$1,$D494)),"T","")</f>
        <v/>
      </c>
      <c r="AI494" t="str">
        <f>IF(ISNUMBER(SEARCH(AI$1,$D494)),"T","")</f>
        <v/>
      </c>
      <c r="AJ494" t="str">
        <f>IF(ISNUMBER(SEARCH(AJ$1,$D494)),"T","")</f>
        <v/>
      </c>
      <c r="AK494" t="str">
        <f>IF(ISNUMBER(SEARCH(AK$1,$D494)),"T","")</f>
        <v/>
      </c>
      <c r="AL494" t="str">
        <f>IF(ISNUMBER(SEARCH(AL$1,$D494)),"T","")</f>
        <v/>
      </c>
      <c r="AM494" t="str">
        <f>IF(ISNUMBER(SEARCH(AM$1,$D494)),"T","")</f>
        <v/>
      </c>
      <c r="AN494" t="str">
        <f>IF(ISNUMBER(SEARCH(AN$1,$D494)),"T","")</f>
        <v/>
      </c>
      <c r="AO494" t="str">
        <f>IF(ISNUMBER(SEARCH(AO$1,$D494)),"T","")</f>
        <v/>
      </c>
      <c r="AP494" t="str">
        <f>IF(ISNUMBER(SEARCH(AP$1,$D494)),"T","")</f>
        <v/>
      </c>
      <c r="AQ494" t="str">
        <f>IF(ISNUMBER(SEARCH(AQ$1,$D494)),"T","")</f>
        <v/>
      </c>
      <c r="AR494" t="str">
        <f>IF(ISNUMBER(SEARCH(AR$1,$D494)),"T","")</f>
        <v/>
      </c>
      <c r="AS494" t="str">
        <f>IF(ISNUMBER(SEARCH(AS$1,$D494)),"T","")</f>
        <v/>
      </c>
      <c r="AT494" t="str">
        <f>IF(ISNUMBER(SEARCH(AT$1,$D494)),"T","")</f>
        <v/>
      </c>
      <c r="AU494" t="str">
        <f>IF(ISNUMBER(SEARCH(AU$1,$D494)),"T","")</f>
        <v/>
      </c>
      <c r="AV494" t="str">
        <f>IF(ISNUMBER(SEARCH(AV$1,$D494)),"T","")</f>
        <v/>
      </c>
    </row>
    <row r="495" spans="1:48">
      <c r="A495">
        <v>870</v>
      </c>
      <c r="B495" t="s">
        <v>1231</v>
      </c>
      <c r="C495" t="s">
        <v>1232</v>
      </c>
      <c r="D495" t="s">
        <v>102</v>
      </c>
      <c r="E495">
        <v>8</v>
      </c>
      <c r="F495">
        <v>65</v>
      </c>
      <c r="G495">
        <v>100</v>
      </c>
      <c r="H495">
        <v>100</v>
      </c>
      <c r="I495">
        <v>70</v>
      </c>
      <c r="J495">
        <v>60</v>
      </c>
      <c r="K495">
        <v>75</v>
      </c>
      <c r="L495">
        <f t="shared" si="98"/>
        <v>100</v>
      </c>
      <c r="M495">
        <f t="shared" si="99"/>
        <v>60</v>
      </c>
      <c r="N495" s="3">
        <f t="shared" si="100"/>
        <v>140.5</v>
      </c>
      <c r="O495" s="3">
        <f t="shared" si="101"/>
        <v>120.5</v>
      </c>
      <c r="P495" s="3">
        <f t="shared" si="102"/>
        <v>80.5</v>
      </c>
      <c r="Q495" s="3">
        <f t="shared" si="103"/>
        <v>11310.25</v>
      </c>
      <c r="R495" s="3">
        <f t="shared" si="104"/>
        <v>16930.25</v>
      </c>
      <c r="S495" s="3">
        <f t="shared" si="105"/>
        <v>11310.25</v>
      </c>
      <c r="T495" s="3">
        <v>284.977838745973</v>
      </c>
      <c r="U495" s="3">
        <f t="shared" si="106"/>
        <v>284.977838745973</v>
      </c>
      <c r="V495" s="4">
        <f t="shared" si="107"/>
        <v>34339.8295688897</v>
      </c>
      <c r="W495" s="6">
        <f>Q495/(constants!$B$1*constants!$B$2*(110/250)*AVERAGE(0.8,1)*1.5)</f>
        <v>1.73286263905353</v>
      </c>
      <c r="X495" s="7">
        <v>0.417101260807376</v>
      </c>
      <c r="Y495" s="3">
        <f t="shared" si="108"/>
        <v>259.070649933239</v>
      </c>
      <c r="Z495" s="5">
        <v>1.1</v>
      </c>
      <c r="AA495" s="5">
        <v>1</v>
      </c>
      <c r="AB495" s="3">
        <f t="shared" si="109"/>
        <v>284.977714926563</v>
      </c>
      <c r="AC495" t="str">
        <f t="shared" si="110"/>
        <v>https://wiki.52poke.com/wiki/列阵兵</v>
      </c>
      <c r="AD495" s="2">
        <f t="shared" si="111"/>
        <v>1.53312463120356e-8</v>
      </c>
      <c r="AE495" t="str">
        <f>IF(ISNUMBER(SEARCH(AE$1,$D495)),"T","")</f>
        <v/>
      </c>
      <c r="AF495" t="str">
        <f>IF(ISNUMBER(SEARCH(AF$1,$D495)),"T","")</f>
        <v/>
      </c>
      <c r="AG495" t="str">
        <f>IF(ISNUMBER(SEARCH(AG$1,$D495)),"T","")</f>
        <v/>
      </c>
      <c r="AH495" t="str">
        <f>IF(ISNUMBER(SEARCH(AH$1,$D495)),"T","")</f>
        <v/>
      </c>
      <c r="AI495" t="str">
        <f>IF(ISNUMBER(SEARCH(AI$1,$D495)),"T","")</f>
        <v/>
      </c>
      <c r="AJ495" t="str">
        <f>IF(ISNUMBER(SEARCH(AJ$1,$D495)),"T","")</f>
        <v/>
      </c>
      <c r="AK495" t="str">
        <f>IF(ISNUMBER(SEARCH(AK$1,$D495)),"T","")</f>
        <v>T</v>
      </c>
      <c r="AL495" t="str">
        <f>IF(ISNUMBER(SEARCH(AL$1,$D495)),"T","")</f>
        <v/>
      </c>
      <c r="AM495" t="str">
        <f>IF(ISNUMBER(SEARCH(AM$1,$D495)),"T","")</f>
        <v/>
      </c>
      <c r="AN495" t="str">
        <f>IF(ISNUMBER(SEARCH(AN$1,$D495)),"T","")</f>
        <v/>
      </c>
      <c r="AO495" t="str">
        <f>IF(ISNUMBER(SEARCH(AO$1,$D495)),"T","")</f>
        <v/>
      </c>
      <c r="AP495" t="str">
        <f>IF(ISNUMBER(SEARCH(AP$1,$D495)),"T","")</f>
        <v/>
      </c>
      <c r="AQ495" t="str">
        <f>IF(ISNUMBER(SEARCH(AQ$1,$D495)),"T","")</f>
        <v/>
      </c>
      <c r="AR495" t="str">
        <f>IF(ISNUMBER(SEARCH(AR$1,$D495)),"T","")</f>
        <v/>
      </c>
      <c r="AS495" t="str">
        <f>IF(ISNUMBER(SEARCH(AS$1,$D495)),"T","")</f>
        <v/>
      </c>
      <c r="AT495" t="str">
        <f>IF(ISNUMBER(SEARCH(AT$1,$D495)),"T","")</f>
        <v/>
      </c>
      <c r="AU495" t="str">
        <f>IF(ISNUMBER(SEARCH(AU$1,$D495)),"T","")</f>
        <v/>
      </c>
      <c r="AV495" t="str">
        <f>IF(ISNUMBER(SEARCH(AV$1,$D495)),"T","")</f>
        <v/>
      </c>
    </row>
    <row r="496" spans="1:48">
      <c r="A496">
        <v>336</v>
      </c>
      <c r="B496" t="s">
        <v>1233</v>
      </c>
      <c r="C496" t="s">
        <v>1234</v>
      </c>
      <c r="D496" t="s">
        <v>855</v>
      </c>
      <c r="E496">
        <v>3</v>
      </c>
      <c r="F496">
        <v>73</v>
      </c>
      <c r="G496">
        <v>100</v>
      </c>
      <c r="H496">
        <v>60</v>
      </c>
      <c r="I496">
        <v>100</v>
      </c>
      <c r="J496">
        <v>60</v>
      </c>
      <c r="K496">
        <v>65</v>
      </c>
      <c r="L496">
        <f t="shared" si="98"/>
        <v>100</v>
      </c>
      <c r="M496">
        <f t="shared" si="99"/>
        <v>60</v>
      </c>
      <c r="N496" s="3">
        <f t="shared" si="100"/>
        <v>148.5</v>
      </c>
      <c r="O496" s="3">
        <f t="shared" si="101"/>
        <v>120.5</v>
      </c>
      <c r="P496" s="3">
        <f t="shared" si="102"/>
        <v>80.5</v>
      </c>
      <c r="Q496" s="3">
        <f t="shared" si="103"/>
        <v>11954.25</v>
      </c>
      <c r="R496" s="3">
        <f t="shared" si="104"/>
        <v>11954.25</v>
      </c>
      <c r="S496" s="3">
        <f t="shared" si="105"/>
        <v>11954.25</v>
      </c>
      <c r="T496" s="3">
        <v>284.629634154585</v>
      </c>
      <c r="U496" s="3">
        <f t="shared" si="106"/>
        <v>284.629634154585</v>
      </c>
      <c r="V496" s="4">
        <f t="shared" si="107"/>
        <v>34297.8709156275</v>
      </c>
      <c r="W496" s="6">
        <f>Q496/(constants!$B$1*constants!$B$2*(110/250)*AVERAGE(0.8,1)*1.5)</f>
        <v>1.8315309743733</v>
      </c>
      <c r="X496" s="7">
        <v>0.315805904426846</v>
      </c>
      <c r="Y496" s="3">
        <f t="shared" si="108"/>
        <v>258.754093895418</v>
      </c>
      <c r="Z496" s="5">
        <v>1.1</v>
      </c>
      <c r="AA496" s="5">
        <v>1</v>
      </c>
      <c r="AB496" s="3">
        <f t="shared" si="109"/>
        <v>284.62950328496</v>
      </c>
      <c r="AC496" t="str">
        <f t="shared" si="110"/>
        <v>https://wiki.52poke.com/wiki/饭匙蛇</v>
      </c>
      <c r="AD496" s="2">
        <f t="shared" si="111"/>
        <v>1.71268588285338e-8</v>
      </c>
      <c r="AE496" t="str">
        <f>IF(ISNUMBER(SEARCH(AE$1,$D496)),"T","")</f>
        <v/>
      </c>
      <c r="AF496" t="str">
        <f>IF(ISNUMBER(SEARCH(AF$1,$D496)),"T","")</f>
        <v/>
      </c>
      <c r="AG496" t="str">
        <f>IF(ISNUMBER(SEARCH(AG$1,$D496)),"T","")</f>
        <v/>
      </c>
      <c r="AH496" t="str">
        <f>IF(ISNUMBER(SEARCH(AH$1,$D496)),"T","")</f>
        <v/>
      </c>
      <c r="AI496" t="str">
        <f>IF(ISNUMBER(SEARCH(AI$1,$D496)),"T","")</f>
        <v/>
      </c>
      <c r="AJ496" t="str">
        <f>IF(ISNUMBER(SEARCH(AJ$1,$D496)),"T","")</f>
        <v/>
      </c>
      <c r="AK496" t="str">
        <f>IF(ISNUMBER(SEARCH(AK$1,$D496)),"T","")</f>
        <v/>
      </c>
      <c r="AL496" t="str">
        <f>IF(ISNUMBER(SEARCH(AL$1,$D496)),"T","")</f>
        <v>T</v>
      </c>
      <c r="AM496" t="str">
        <f>IF(ISNUMBER(SEARCH(AM$1,$D496)),"T","")</f>
        <v/>
      </c>
      <c r="AN496" t="str">
        <f>IF(ISNUMBER(SEARCH(AN$1,$D496)),"T","")</f>
        <v/>
      </c>
      <c r="AO496" t="str">
        <f>IF(ISNUMBER(SEARCH(AO$1,$D496)),"T","")</f>
        <v/>
      </c>
      <c r="AP496" t="str">
        <f>IF(ISNUMBER(SEARCH(AP$1,$D496)),"T","")</f>
        <v/>
      </c>
      <c r="AQ496" t="str">
        <f>IF(ISNUMBER(SEARCH(AQ$1,$D496)),"T","")</f>
        <v/>
      </c>
      <c r="AR496" t="str">
        <f>IF(ISNUMBER(SEARCH(AR$1,$D496)),"T","")</f>
        <v/>
      </c>
      <c r="AS496" t="str">
        <f>IF(ISNUMBER(SEARCH(AS$1,$D496)),"T","")</f>
        <v/>
      </c>
      <c r="AT496" t="str">
        <f>IF(ISNUMBER(SEARCH(AT$1,$D496)),"T","")</f>
        <v/>
      </c>
      <c r="AU496" t="str">
        <f>IF(ISNUMBER(SEARCH(AU$1,$D496)),"T","")</f>
        <v/>
      </c>
      <c r="AV496" t="str">
        <f>IF(ISNUMBER(SEARCH(AV$1,$D496)),"T","")</f>
        <v/>
      </c>
    </row>
    <row r="497" spans="1:48">
      <c r="A497">
        <v>122</v>
      </c>
      <c r="B497" t="s">
        <v>1235</v>
      </c>
      <c r="C497" t="s">
        <v>1236</v>
      </c>
      <c r="D497" t="s">
        <v>796</v>
      </c>
      <c r="E497">
        <v>1</v>
      </c>
      <c r="F497">
        <v>40</v>
      </c>
      <c r="G497">
        <v>45</v>
      </c>
      <c r="H497">
        <v>65</v>
      </c>
      <c r="I497">
        <v>100</v>
      </c>
      <c r="J497">
        <v>120</v>
      </c>
      <c r="K497">
        <v>90</v>
      </c>
      <c r="L497">
        <f t="shared" si="98"/>
        <v>100</v>
      </c>
      <c r="M497">
        <f t="shared" si="99"/>
        <v>65</v>
      </c>
      <c r="N497" s="3">
        <f t="shared" si="100"/>
        <v>115.5</v>
      </c>
      <c r="O497" s="3">
        <f t="shared" si="101"/>
        <v>120.5</v>
      </c>
      <c r="P497" s="3">
        <f t="shared" si="102"/>
        <v>85.5</v>
      </c>
      <c r="Q497" s="3">
        <f t="shared" si="103"/>
        <v>9875.25</v>
      </c>
      <c r="R497" s="3">
        <f t="shared" si="104"/>
        <v>9875.25</v>
      </c>
      <c r="S497" s="3">
        <f t="shared" si="105"/>
        <v>16227.75</v>
      </c>
      <c r="T497" s="3">
        <v>283.99826420692</v>
      </c>
      <c r="U497" s="3">
        <f t="shared" si="106"/>
        <v>283.99826420692</v>
      </c>
      <c r="V497" s="4">
        <f t="shared" si="107"/>
        <v>34221.7908369339</v>
      </c>
      <c r="W497" s="6">
        <f>Q497/(constants!$B$1*constants!$B$2*(110/250)*AVERAGE(0.8,1)*1.5)</f>
        <v>1.51300384839534</v>
      </c>
      <c r="X497" s="7">
        <v>0.629569943360444</v>
      </c>
      <c r="Y497" s="3">
        <f t="shared" si="108"/>
        <v>258.180141906572</v>
      </c>
      <c r="Z497" s="5">
        <v>1.1</v>
      </c>
      <c r="AA497" s="5">
        <v>1</v>
      </c>
      <c r="AB497" s="3">
        <f t="shared" si="109"/>
        <v>283.998156097229</v>
      </c>
      <c r="AC497" t="str">
        <f t="shared" si="110"/>
        <v>https://wiki.52poke.com/wiki/魔墙人偶</v>
      </c>
      <c r="AD497" s="2">
        <f t="shared" si="111"/>
        <v>1.16877053338819e-8</v>
      </c>
      <c r="AE497" t="str">
        <f>IF(ISNUMBER(SEARCH(AE$1,$D497)),"T","")</f>
        <v/>
      </c>
      <c r="AF497" t="str">
        <f>IF(ISNUMBER(SEARCH(AF$1,$D497)),"T","")</f>
        <v/>
      </c>
      <c r="AG497" t="str">
        <f>IF(ISNUMBER(SEARCH(AG$1,$D497)),"T","")</f>
        <v/>
      </c>
      <c r="AH497" t="str">
        <f>IF(ISNUMBER(SEARCH(AH$1,$D497)),"T","")</f>
        <v/>
      </c>
      <c r="AI497" t="str">
        <f>IF(ISNUMBER(SEARCH(AI$1,$D497)),"T","")</f>
        <v/>
      </c>
      <c r="AJ497" t="str">
        <f>IF(ISNUMBER(SEARCH(AJ$1,$D497)),"T","")</f>
        <v>T</v>
      </c>
      <c r="AK497" t="str">
        <f>IF(ISNUMBER(SEARCH(AK$1,$D497)),"T","")</f>
        <v/>
      </c>
      <c r="AL497" t="str">
        <f>IF(ISNUMBER(SEARCH(AL$1,$D497)),"T","")</f>
        <v/>
      </c>
      <c r="AM497" t="str">
        <f>IF(ISNUMBER(SEARCH(AM$1,$D497)),"T","")</f>
        <v/>
      </c>
      <c r="AN497" t="str">
        <f>IF(ISNUMBER(SEARCH(AN$1,$D497)),"T","")</f>
        <v/>
      </c>
      <c r="AO497" t="str">
        <f>IF(ISNUMBER(SEARCH(AO$1,$D497)),"T","")</f>
        <v>T</v>
      </c>
      <c r="AP497" t="str">
        <f>IF(ISNUMBER(SEARCH(AP$1,$D497)),"T","")</f>
        <v/>
      </c>
      <c r="AQ497" t="str">
        <f>IF(ISNUMBER(SEARCH(AQ$1,$D497)),"T","")</f>
        <v/>
      </c>
      <c r="AR497" t="str">
        <f>IF(ISNUMBER(SEARCH(AR$1,$D497)),"T","")</f>
        <v/>
      </c>
      <c r="AS497" t="str">
        <f>IF(ISNUMBER(SEARCH(AS$1,$D497)),"T","")</f>
        <v/>
      </c>
      <c r="AT497" t="str">
        <f>IF(ISNUMBER(SEARCH(AT$1,$D497)),"T","")</f>
        <v/>
      </c>
      <c r="AU497" t="str">
        <f>IF(ISNUMBER(SEARCH(AU$1,$D497)),"T","")</f>
        <v/>
      </c>
      <c r="AV497" t="str">
        <f>IF(ISNUMBER(SEARCH(AV$1,$D497)),"T","")</f>
        <v/>
      </c>
    </row>
    <row r="498" spans="1:48">
      <c r="A498">
        <v>565</v>
      </c>
      <c r="B498" t="s">
        <v>1237</v>
      </c>
      <c r="C498" t="s">
        <v>1238</v>
      </c>
      <c r="D498" t="s">
        <v>689</v>
      </c>
      <c r="E498">
        <v>5</v>
      </c>
      <c r="F498">
        <v>74</v>
      </c>
      <c r="G498">
        <v>108</v>
      </c>
      <c r="H498">
        <v>133</v>
      </c>
      <c r="I498">
        <v>83</v>
      </c>
      <c r="J498">
        <v>65</v>
      </c>
      <c r="K498">
        <v>32</v>
      </c>
      <c r="L498">
        <f t="shared" si="98"/>
        <v>108</v>
      </c>
      <c r="M498">
        <f t="shared" si="99"/>
        <v>65</v>
      </c>
      <c r="N498" s="3">
        <f t="shared" si="100"/>
        <v>149.5</v>
      </c>
      <c r="O498" s="3">
        <f t="shared" si="101"/>
        <v>128.5</v>
      </c>
      <c r="P498" s="3">
        <f t="shared" si="102"/>
        <v>85.5</v>
      </c>
      <c r="Q498" s="3">
        <f t="shared" si="103"/>
        <v>12782.25</v>
      </c>
      <c r="R498" s="3">
        <f t="shared" si="104"/>
        <v>22948.25</v>
      </c>
      <c r="S498" s="3">
        <f t="shared" si="105"/>
        <v>12782.25</v>
      </c>
      <c r="T498" s="3">
        <v>283.856211672981</v>
      </c>
      <c r="U498" s="3">
        <f t="shared" si="106"/>
        <v>283.856211672981</v>
      </c>
      <c r="V498" s="4">
        <f t="shared" si="107"/>
        <v>36475.5231999781</v>
      </c>
      <c r="W498" s="6">
        <f>Q498/(constants!$B$1*constants!$B$2*(110/250)*AVERAGE(0.8,1)*1.5)</f>
        <v>1.95839026264158</v>
      </c>
      <c r="X498" s="7">
        <v>0.0497884600224173</v>
      </c>
      <c r="Y498" s="3">
        <f t="shared" si="108"/>
        <v>258.050965862324</v>
      </c>
      <c r="Z498" s="5">
        <v>1.1</v>
      </c>
      <c r="AA498" s="5">
        <v>1</v>
      </c>
      <c r="AB498" s="3">
        <f t="shared" si="109"/>
        <v>283.856062448556</v>
      </c>
      <c r="AC498" t="str">
        <f t="shared" si="110"/>
        <v>https://wiki.52poke.com/wiki/肋骨海龟</v>
      </c>
      <c r="AD498" s="2">
        <f t="shared" si="111"/>
        <v>2.22679288813537e-8</v>
      </c>
      <c r="AE498" t="str">
        <f>IF(ISNUMBER(SEARCH(AE$1,$D498)),"T","")</f>
        <v/>
      </c>
      <c r="AF498" t="str">
        <f>IF(ISNUMBER(SEARCH(AF$1,$D498)),"T","")</f>
        <v/>
      </c>
      <c r="AG498" t="str">
        <f>IF(ISNUMBER(SEARCH(AG$1,$D498)),"T","")</f>
        <v>T</v>
      </c>
      <c r="AH498" t="str">
        <f>IF(ISNUMBER(SEARCH(AH$1,$D498)),"T","")</f>
        <v/>
      </c>
      <c r="AI498" t="str">
        <f>IF(ISNUMBER(SEARCH(AI$1,$D498)),"T","")</f>
        <v/>
      </c>
      <c r="AJ498" t="str">
        <f>IF(ISNUMBER(SEARCH(AJ$1,$D498)),"T","")</f>
        <v/>
      </c>
      <c r="AK498" t="str">
        <f>IF(ISNUMBER(SEARCH(AK$1,$D498)),"T","")</f>
        <v/>
      </c>
      <c r="AL498" t="str">
        <f>IF(ISNUMBER(SEARCH(AL$1,$D498)),"T","")</f>
        <v/>
      </c>
      <c r="AM498" t="str">
        <f>IF(ISNUMBER(SEARCH(AM$1,$D498)),"T","")</f>
        <v/>
      </c>
      <c r="AN498" t="str">
        <f>IF(ISNUMBER(SEARCH(AN$1,$D498)),"T","")</f>
        <v/>
      </c>
      <c r="AO498" t="str">
        <f>IF(ISNUMBER(SEARCH(AO$1,$D498)),"T","")</f>
        <v/>
      </c>
      <c r="AP498" t="str">
        <f>IF(ISNUMBER(SEARCH(AP$1,$D498)),"T","")</f>
        <v/>
      </c>
      <c r="AQ498" t="str">
        <f>IF(ISNUMBER(SEARCH(AQ$1,$D498)),"T","")</f>
        <v>T</v>
      </c>
      <c r="AR498" t="str">
        <f>IF(ISNUMBER(SEARCH(AR$1,$D498)),"T","")</f>
        <v/>
      </c>
      <c r="AS498" t="str">
        <f>IF(ISNUMBER(SEARCH(AS$1,$D498)),"T","")</f>
        <v/>
      </c>
      <c r="AT498" t="str">
        <f>IF(ISNUMBER(SEARCH(AT$1,$D498)),"T","")</f>
        <v/>
      </c>
      <c r="AU498" t="str">
        <f>IF(ISNUMBER(SEARCH(AU$1,$D498)),"T","")</f>
        <v/>
      </c>
      <c r="AV498" t="str">
        <f>IF(ISNUMBER(SEARCH(AV$1,$D498)),"T","")</f>
        <v/>
      </c>
    </row>
    <row r="499" spans="1:48">
      <c r="A499">
        <v>93</v>
      </c>
      <c r="B499" t="s">
        <v>1239</v>
      </c>
      <c r="C499" t="s">
        <v>1240</v>
      </c>
      <c r="D499" t="s">
        <v>559</v>
      </c>
      <c r="E499">
        <v>1</v>
      </c>
      <c r="F499">
        <v>45</v>
      </c>
      <c r="G499">
        <v>50</v>
      </c>
      <c r="H499">
        <v>45</v>
      </c>
      <c r="I499">
        <v>115</v>
      </c>
      <c r="J499">
        <v>55</v>
      </c>
      <c r="K499">
        <v>95</v>
      </c>
      <c r="L499">
        <f t="shared" si="98"/>
        <v>115</v>
      </c>
      <c r="M499">
        <f t="shared" si="99"/>
        <v>45</v>
      </c>
      <c r="N499" s="3">
        <f t="shared" si="100"/>
        <v>120.5</v>
      </c>
      <c r="O499" s="3">
        <f t="shared" si="101"/>
        <v>135.5</v>
      </c>
      <c r="P499" s="3">
        <f t="shared" si="102"/>
        <v>65.5</v>
      </c>
      <c r="Q499" s="3">
        <f t="shared" si="103"/>
        <v>7892.75</v>
      </c>
      <c r="R499" s="3">
        <f t="shared" si="104"/>
        <v>7892.75</v>
      </c>
      <c r="S499" s="3">
        <f t="shared" si="105"/>
        <v>9097.75</v>
      </c>
      <c r="T499" s="3">
        <v>283.432580812722</v>
      </c>
      <c r="U499" s="3">
        <f t="shared" si="106"/>
        <v>283.432580812722</v>
      </c>
      <c r="V499" s="4">
        <f t="shared" si="107"/>
        <v>38405.1147001238</v>
      </c>
      <c r="W499" s="6">
        <f>Q499/(constants!$B$1*constants!$B$2*(110/250)*AVERAGE(0.8,1)*1.5)</f>
        <v>1.20926165154526</v>
      </c>
      <c r="X499" s="7">
        <v>0.692331663788998</v>
      </c>
      <c r="Y499" s="3">
        <f t="shared" si="108"/>
        <v>257.665894227791</v>
      </c>
      <c r="Z499" s="5">
        <v>1.1</v>
      </c>
      <c r="AA499" s="5">
        <v>1</v>
      </c>
      <c r="AB499" s="3">
        <f t="shared" si="109"/>
        <v>283.432483650571</v>
      </c>
      <c r="AC499" t="str">
        <f t="shared" si="110"/>
        <v>https://wiki.52poke.com/wiki/鬼斯通</v>
      </c>
      <c r="AD499" s="2">
        <f t="shared" si="111"/>
        <v>9.4404836546852e-9</v>
      </c>
      <c r="AE499" t="str">
        <f>IF(ISNUMBER(SEARCH(AE$1,$D499)),"T","")</f>
        <v/>
      </c>
      <c r="AF499" t="str">
        <f>IF(ISNUMBER(SEARCH(AF$1,$D499)),"T","")</f>
        <v/>
      </c>
      <c r="AG499" t="str">
        <f>IF(ISNUMBER(SEARCH(AG$1,$D499)),"T","")</f>
        <v/>
      </c>
      <c r="AH499" t="str">
        <f>IF(ISNUMBER(SEARCH(AH$1,$D499)),"T","")</f>
        <v/>
      </c>
      <c r="AI499" t="str">
        <f>IF(ISNUMBER(SEARCH(AI$1,$D499)),"T","")</f>
        <v/>
      </c>
      <c r="AJ499" t="str">
        <f>IF(ISNUMBER(SEARCH(AJ$1,$D499)),"T","")</f>
        <v/>
      </c>
      <c r="AK499" t="str">
        <f>IF(ISNUMBER(SEARCH(AK$1,$D499)),"T","")</f>
        <v/>
      </c>
      <c r="AL499" t="str">
        <f>IF(ISNUMBER(SEARCH(AL$1,$D499)),"T","")</f>
        <v>T</v>
      </c>
      <c r="AM499" t="str">
        <f>IF(ISNUMBER(SEARCH(AM$1,$D499)),"T","")</f>
        <v/>
      </c>
      <c r="AN499" t="str">
        <f>IF(ISNUMBER(SEARCH(AN$1,$D499)),"T","")</f>
        <v/>
      </c>
      <c r="AO499" t="str">
        <f>IF(ISNUMBER(SEARCH(AO$1,$D499)),"T","")</f>
        <v/>
      </c>
      <c r="AP499" t="str">
        <f>IF(ISNUMBER(SEARCH(AP$1,$D499)),"T","")</f>
        <v/>
      </c>
      <c r="AQ499" t="str">
        <f>IF(ISNUMBER(SEARCH(AQ$1,$D499)),"T","")</f>
        <v/>
      </c>
      <c r="AR499" t="str">
        <f>IF(ISNUMBER(SEARCH(AR$1,$D499)),"T","")</f>
        <v>T</v>
      </c>
      <c r="AS499" t="str">
        <f>IF(ISNUMBER(SEARCH(AS$1,$D499)),"T","")</f>
        <v/>
      </c>
      <c r="AT499" t="str">
        <f>IF(ISNUMBER(SEARCH(AT$1,$D499)),"T","")</f>
        <v/>
      </c>
      <c r="AU499" t="str">
        <f>IF(ISNUMBER(SEARCH(AU$1,$D499)),"T","")</f>
        <v/>
      </c>
      <c r="AV499" t="str">
        <f>IF(ISNUMBER(SEARCH(AV$1,$D499)),"T","")</f>
        <v/>
      </c>
    </row>
    <row r="500" spans="1:48">
      <c r="A500">
        <v>306</v>
      </c>
      <c r="B500" t="s">
        <v>1241</v>
      </c>
      <c r="C500" t="s">
        <v>1242</v>
      </c>
      <c r="D500" t="s">
        <v>1243</v>
      </c>
      <c r="E500">
        <v>3</v>
      </c>
      <c r="F500">
        <v>70</v>
      </c>
      <c r="G500">
        <v>110</v>
      </c>
      <c r="H500">
        <v>180</v>
      </c>
      <c r="I500">
        <v>60</v>
      </c>
      <c r="J500">
        <v>60</v>
      </c>
      <c r="K500">
        <v>50</v>
      </c>
      <c r="L500">
        <f t="shared" si="98"/>
        <v>110</v>
      </c>
      <c r="M500">
        <f t="shared" si="99"/>
        <v>60</v>
      </c>
      <c r="N500" s="3">
        <f t="shared" si="100"/>
        <v>145.5</v>
      </c>
      <c r="O500" s="3">
        <f t="shared" si="101"/>
        <v>130.5</v>
      </c>
      <c r="P500" s="3">
        <f t="shared" si="102"/>
        <v>80.5</v>
      </c>
      <c r="Q500" s="3">
        <f t="shared" si="103"/>
        <v>11712.75</v>
      </c>
      <c r="R500" s="3">
        <f t="shared" si="104"/>
        <v>29172.75</v>
      </c>
      <c r="S500" s="3">
        <f t="shared" si="105"/>
        <v>11712.75</v>
      </c>
      <c r="T500" s="3">
        <v>282.370897742303</v>
      </c>
      <c r="U500" s="3">
        <f t="shared" si="106"/>
        <v>282.370897742303</v>
      </c>
      <c r="V500" s="4">
        <f t="shared" si="107"/>
        <v>36849.4021553705</v>
      </c>
      <c r="W500" s="6">
        <f>Q500/(constants!$B$1*constants!$B$2*(110/250)*AVERAGE(0.8,1)*1.5)</f>
        <v>1.79453034862839</v>
      </c>
      <c r="X500" s="7">
        <v>0.172524746288809</v>
      </c>
      <c r="Y500" s="3">
        <f t="shared" si="108"/>
        <v>256.700689886694</v>
      </c>
      <c r="Z500" s="5">
        <v>1.1</v>
      </c>
      <c r="AA500" s="5">
        <v>1</v>
      </c>
      <c r="AB500" s="3">
        <f t="shared" si="109"/>
        <v>282.370758875363</v>
      </c>
      <c r="AC500" t="str">
        <f t="shared" si="110"/>
        <v>https://wiki.52poke.com/wiki/波士可多拉</v>
      </c>
      <c r="AD500" s="2">
        <f t="shared" si="111"/>
        <v>1.92840268844759e-8</v>
      </c>
      <c r="AE500" t="str">
        <f>IF(ISNUMBER(SEARCH(AE$1,$D500)),"T","")</f>
        <v/>
      </c>
      <c r="AF500" t="str">
        <f>IF(ISNUMBER(SEARCH(AF$1,$D500)),"T","")</f>
        <v/>
      </c>
      <c r="AG500" t="str">
        <f>IF(ISNUMBER(SEARCH(AG$1,$D500)),"T","")</f>
        <v/>
      </c>
      <c r="AH500" t="str">
        <f>IF(ISNUMBER(SEARCH(AH$1,$D500)),"T","")</f>
        <v/>
      </c>
      <c r="AI500" t="str">
        <f>IF(ISNUMBER(SEARCH(AI$1,$D500)),"T","")</f>
        <v/>
      </c>
      <c r="AJ500" t="str">
        <f>IF(ISNUMBER(SEARCH(AJ$1,$D500)),"T","")</f>
        <v/>
      </c>
      <c r="AK500" t="str">
        <f>IF(ISNUMBER(SEARCH(AK$1,$D500)),"T","")</f>
        <v/>
      </c>
      <c r="AL500" t="str">
        <f>IF(ISNUMBER(SEARCH(AL$1,$D500)),"T","")</f>
        <v/>
      </c>
      <c r="AM500" t="str">
        <f>IF(ISNUMBER(SEARCH(AM$1,$D500)),"T","")</f>
        <v/>
      </c>
      <c r="AN500" t="str">
        <f>IF(ISNUMBER(SEARCH(AN$1,$D500)),"T","")</f>
        <v/>
      </c>
      <c r="AO500" t="str">
        <f>IF(ISNUMBER(SEARCH(AO$1,$D500)),"T","")</f>
        <v/>
      </c>
      <c r="AP500" t="str">
        <f>IF(ISNUMBER(SEARCH(AP$1,$D500)),"T","")</f>
        <v/>
      </c>
      <c r="AQ500" t="str">
        <f>IF(ISNUMBER(SEARCH(AQ$1,$D500)),"T","")</f>
        <v>T</v>
      </c>
      <c r="AR500" t="str">
        <f>IF(ISNUMBER(SEARCH(AR$1,$D500)),"T","")</f>
        <v/>
      </c>
      <c r="AS500" t="str">
        <f>IF(ISNUMBER(SEARCH(AS$1,$D500)),"T","")</f>
        <v/>
      </c>
      <c r="AT500" t="str">
        <f>IF(ISNUMBER(SEARCH(AT$1,$D500)),"T","")</f>
        <v/>
      </c>
      <c r="AU500" t="str">
        <f>IF(ISNUMBER(SEARCH(AU$1,$D500)),"T","")</f>
        <v>T</v>
      </c>
      <c r="AV500" t="str">
        <f>IF(ISNUMBER(SEARCH(AV$1,$D500)),"T","")</f>
        <v/>
      </c>
    </row>
    <row r="501" spans="1:48">
      <c r="A501">
        <v>817</v>
      </c>
      <c r="B501" t="s">
        <v>1244</v>
      </c>
      <c r="C501" t="s">
        <v>1245</v>
      </c>
      <c r="D501" t="s">
        <v>52</v>
      </c>
      <c r="E501">
        <v>8</v>
      </c>
      <c r="F501">
        <v>65</v>
      </c>
      <c r="G501">
        <v>60</v>
      </c>
      <c r="H501">
        <v>55</v>
      </c>
      <c r="I501">
        <v>95</v>
      </c>
      <c r="J501">
        <v>55</v>
      </c>
      <c r="K501">
        <v>90</v>
      </c>
      <c r="L501">
        <f t="shared" si="98"/>
        <v>95</v>
      </c>
      <c r="M501">
        <f t="shared" si="99"/>
        <v>55</v>
      </c>
      <c r="N501" s="3">
        <f t="shared" si="100"/>
        <v>140.5</v>
      </c>
      <c r="O501" s="3">
        <f t="shared" si="101"/>
        <v>115.5</v>
      </c>
      <c r="P501" s="3">
        <f t="shared" si="102"/>
        <v>75.5</v>
      </c>
      <c r="Q501" s="3">
        <f t="shared" si="103"/>
        <v>10607.75</v>
      </c>
      <c r="R501" s="3">
        <f t="shared" si="104"/>
        <v>10607.75</v>
      </c>
      <c r="S501" s="3">
        <f t="shared" si="105"/>
        <v>10607.75</v>
      </c>
      <c r="T501" s="3">
        <v>281.541247966678</v>
      </c>
      <c r="U501" s="3">
        <f t="shared" si="106"/>
        <v>281.541247966678</v>
      </c>
      <c r="V501" s="4">
        <f t="shared" si="107"/>
        <v>32518.0141401513</v>
      </c>
      <c r="W501" s="6">
        <f>Q501/(constants!$B$1*constants!$B$2*(110/250)*AVERAGE(0.8,1)*1.5)</f>
        <v>1.62523141923654</v>
      </c>
      <c r="X501" s="7">
        <v>0.590755488725172</v>
      </c>
      <c r="Y501" s="3">
        <f t="shared" si="108"/>
        <v>255.946487869578</v>
      </c>
      <c r="Z501" s="5">
        <v>1.1</v>
      </c>
      <c r="AA501" s="5">
        <v>1</v>
      </c>
      <c r="AB501" s="3">
        <f t="shared" si="109"/>
        <v>281.541136656535</v>
      </c>
      <c r="AC501" t="str">
        <f t="shared" si="110"/>
        <v>https://wiki.52poke.com/wiki/变涩蜥</v>
      </c>
      <c r="AD501" s="2">
        <f t="shared" si="111"/>
        <v>1.23899478298183e-8</v>
      </c>
      <c r="AE501" t="str">
        <f>IF(ISNUMBER(SEARCH(AE$1,$D501)),"T","")</f>
        <v/>
      </c>
      <c r="AF501" t="str">
        <f>IF(ISNUMBER(SEARCH(AF$1,$D501)),"T","")</f>
        <v/>
      </c>
      <c r="AG501" t="str">
        <f>IF(ISNUMBER(SEARCH(AG$1,$D501)),"T","")</f>
        <v>T</v>
      </c>
      <c r="AH501" t="str">
        <f>IF(ISNUMBER(SEARCH(AH$1,$D501)),"T","")</f>
        <v/>
      </c>
      <c r="AI501" t="str">
        <f>IF(ISNUMBER(SEARCH(AI$1,$D501)),"T","")</f>
        <v/>
      </c>
      <c r="AJ501" t="str">
        <f>IF(ISNUMBER(SEARCH(AJ$1,$D501)),"T","")</f>
        <v/>
      </c>
      <c r="AK501" t="str">
        <f>IF(ISNUMBER(SEARCH(AK$1,$D501)),"T","")</f>
        <v/>
      </c>
      <c r="AL501" t="str">
        <f>IF(ISNUMBER(SEARCH(AL$1,$D501)),"T","")</f>
        <v/>
      </c>
      <c r="AM501" t="str">
        <f>IF(ISNUMBER(SEARCH(AM$1,$D501)),"T","")</f>
        <v/>
      </c>
      <c r="AN501" t="str">
        <f>IF(ISNUMBER(SEARCH(AN$1,$D501)),"T","")</f>
        <v/>
      </c>
      <c r="AO501" t="str">
        <f>IF(ISNUMBER(SEARCH(AO$1,$D501)),"T","")</f>
        <v/>
      </c>
      <c r="AP501" t="str">
        <f>IF(ISNUMBER(SEARCH(AP$1,$D501)),"T","")</f>
        <v/>
      </c>
      <c r="AQ501" t="str">
        <f>IF(ISNUMBER(SEARCH(AQ$1,$D501)),"T","")</f>
        <v/>
      </c>
      <c r="AR501" t="str">
        <f>IF(ISNUMBER(SEARCH(AR$1,$D501)),"T","")</f>
        <v/>
      </c>
      <c r="AS501" t="str">
        <f>IF(ISNUMBER(SEARCH(AS$1,$D501)),"T","")</f>
        <v/>
      </c>
      <c r="AT501" t="str">
        <f>IF(ISNUMBER(SEARCH(AT$1,$D501)),"T","")</f>
        <v/>
      </c>
      <c r="AU501" t="str">
        <f>IF(ISNUMBER(SEARCH(AU$1,$D501)),"T","")</f>
        <v/>
      </c>
      <c r="AV501" t="str">
        <f>IF(ISNUMBER(SEARCH(AV$1,$D501)),"T","")</f>
        <v/>
      </c>
    </row>
    <row r="502" spans="1:48">
      <c r="A502">
        <v>611</v>
      </c>
      <c r="B502" t="s">
        <v>1246</v>
      </c>
      <c r="C502" t="s">
        <v>1247</v>
      </c>
      <c r="D502" t="s">
        <v>245</v>
      </c>
      <c r="E502">
        <v>5</v>
      </c>
      <c r="F502">
        <v>66</v>
      </c>
      <c r="G502">
        <v>117</v>
      </c>
      <c r="H502">
        <v>70</v>
      </c>
      <c r="I502">
        <v>40</v>
      </c>
      <c r="J502">
        <v>50</v>
      </c>
      <c r="K502">
        <v>67</v>
      </c>
      <c r="L502">
        <f t="shared" si="98"/>
        <v>117</v>
      </c>
      <c r="M502">
        <f t="shared" si="99"/>
        <v>50</v>
      </c>
      <c r="N502" s="3">
        <f t="shared" si="100"/>
        <v>141.5</v>
      </c>
      <c r="O502" s="3">
        <f t="shared" si="101"/>
        <v>137.5</v>
      </c>
      <c r="P502" s="3">
        <f t="shared" si="102"/>
        <v>70.5</v>
      </c>
      <c r="Q502" s="3">
        <f t="shared" si="103"/>
        <v>9975.75</v>
      </c>
      <c r="R502" s="3">
        <f t="shared" si="104"/>
        <v>12805.75</v>
      </c>
      <c r="S502" s="3">
        <f t="shared" si="105"/>
        <v>9975.75</v>
      </c>
      <c r="T502" s="3">
        <v>281.286393224183</v>
      </c>
      <c r="U502" s="3">
        <f t="shared" si="106"/>
        <v>281.286393224183</v>
      </c>
      <c r="V502" s="4">
        <f t="shared" si="107"/>
        <v>38676.8790683252</v>
      </c>
      <c r="W502" s="6">
        <f>Q502/(constants!$B$1*constants!$B$2*(110/250)*AVERAGE(0.8,1)*1.5)</f>
        <v>1.52840162432645</v>
      </c>
      <c r="X502" s="7">
        <v>0.331342300348301</v>
      </c>
      <c r="Y502" s="3">
        <f t="shared" si="108"/>
        <v>255.714789642778</v>
      </c>
      <c r="Z502" s="5">
        <v>1.1</v>
      </c>
      <c r="AA502" s="5">
        <v>1</v>
      </c>
      <c r="AB502" s="3">
        <f t="shared" si="109"/>
        <v>281.286268607056</v>
      </c>
      <c r="AC502" t="str">
        <f t="shared" si="110"/>
        <v>https://wiki.52poke.com/wiki/斧牙龙</v>
      </c>
      <c r="AD502" s="2">
        <f t="shared" si="111"/>
        <v>1.55294282920831e-8</v>
      </c>
      <c r="AE502" t="str">
        <f>IF(ISNUMBER(SEARCH(AE$1,$D502)),"T","")</f>
        <v/>
      </c>
      <c r="AF502" t="str">
        <f>IF(ISNUMBER(SEARCH(AF$1,$D502)),"T","")</f>
        <v/>
      </c>
      <c r="AG502" t="str">
        <f>IF(ISNUMBER(SEARCH(AG$1,$D502)),"T","")</f>
        <v/>
      </c>
      <c r="AH502" t="str">
        <f>IF(ISNUMBER(SEARCH(AH$1,$D502)),"T","")</f>
        <v/>
      </c>
      <c r="AI502" t="str">
        <f>IF(ISNUMBER(SEARCH(AI$1,$D502)),"T","")</f>
        <v/>
      </c>
      <c r="AJ502" t="str">
        <f>IF(ISNUMBER(SEARCH(AJ$1,$D502)),"T","")</f>
        <v/>
      </c>
      <c r="AK502" t="str">
        <f>IF(ISNUMBER(SEARCH(AK$1,$D502)),"T","")</f>
        <v/>
      </c>
      <c r="AL502" t="str">
        <f>IF(ISNUMBER(SEARCH(AL$1,$D502)),"T","")</f>
        <v/>
      </c>
      <c r="AM502" t="str">
        <f>IF(ISNUMBER(SEARCH(AM$1,$D502)),"T","")</f>
        <v/>
      </c>
      <c r="AN502" t="str">
        <f>IF(ISNUMBER(SEARCH(AN$1,$D502)),"T","")</f>
        <v/>
      </c>
      <c r="AO502" t="str">
        <f>IF(ISNUMBER(SEARCH(AO$1,$D502)),"T","")</f>
        <v/>
      </c>
      <c r="AP502" t="str">
        <f>IF(ISNUMBER(SEARCH(AP$1,$D502)),"T","")</f>
        <v/>
      </c>
      <c r="AQ502" t="str">
        <f>IF(ISNUMBER(SEARCH(AQ$1,$D502)),"T","")</f>
        <v/>
      </c>
      <c r="AR502" t="str">
        <f>IF(ISNUMBER(SEARCH(AR$1,$D502)),"T","")</f>
        <v/>
      </c>
      <c r="AS502" t="str">
        <f>IF(ISNUMBER(SEARCH(AS$1,$D502)),"T","")</f>
        <v>T</v>
      </c>
      <c r="AT502" t="str">
        <f>IF(ISNUMBER(SEARCH(AT$1,$D502)),"T","")</f>
        <v/>
      </c>
      <c r="AU502" t="str">
        <f>IF(ISNUMBER(SEARCH(AU$1,$D502)),"T","")</f>
        <v/>
      </c>
      <c r="AV502" t="str">
        <f>IF(ISNUMBER(SEARCH(AV$1,$D502)),"T","")</f>
        <v/>
      </c>
    </row>
    <row r="503" spans="1:48">
      <c r="A503">
        <v>51</v>
      </c>
      <c r="B503" t="s">
        <v>1248</v>
      </c>
      <c r="C503" t="s">
        <v>1249</v>
      </c>
      <c r="D503" t="s">
        <v>311</v>
      </c>
      <c r="E503">
        <v>1</v>
      </c>
      <c r="F503">
        <v>35</v>
      </c>
      <c r="G503">
        <v>100</v>
      </c>
      <c r="H503">
        <v>50</v>
      </c>
      <c r="I503">
        <v>50</v>
      </c>
      <c r="J503">
        <v>70</v>
      </c>
      <c r="K503">
        <v>120</v>
      </c>
      <c r="L503">
        <f t="shared" si="98"/>
        <v>100</v>
      </c>
      <c r="M503">
        <f t="shared" si="99"/>
        <v>50</v>
      </c>
      <c r="N503" s="3">
        <f t="shared" si="100"/>
        <v>110.5</v>
      </c>
      <c r="O503" s="3">
        <f t="shared" si="101"/>
        <v>120.5</v>
      </c>
      <c r="P503" s="3">
        <f t="shared" si="102"/>
        <v>70.5</v>
      </c>
      <c r="Q503" s="3">
        <f t="shared" si="103"/>
        <v>7790.25</v>
      </c>
      <c r="R503" s="3">
        <f t="shared" si="104"/>
        <v>7790.25</v>
      </c>
      <c r="S503" s="3">
        <f t="shared" si="105"/>
        <v>10000.25</v>
      </c>
      <c r="T503" s="3">
        <v>281.257503569605</v>
      </c>
      <c r="U503" s="3">
        <f t="shared" si="106"/>
        <v>281.257503569605</v>
      </c>
      <c r="V503" s="4">
        <f t="shared" si="107"/>
        <v>33891.5291801374</v>
      </c>
      <c r="W503" s="6">
        <f>Q503/(constants!$B$1*constants!$B$2*(110/250)*AVERAGE(0.8,1)*1.5)</f>
        <v>1.19355745221253</v>
      </c>
      <c r="X503" s="7">
        <v>0.928339328515757</v>
      </c>
      <c r="Y503" s="3">
        <f t="shared" si="108"/>
        <v>255.688562077758</v>
      </c>
      <c r="Z503" s="5">
        <v>1.1</v>
      </c>
      <c r="AA503" s="5">
        <v>1</v>
      </c>
      <c r="AB503" s="3">
        <f t="shared" si="109"/>
        <v>281.257418285534</v>
      </c>
      <c r="AC503" t="str">
        <f t="shared" si="110"/>
        <v>https://wiki.52poke.com/wiki/三地鼠</v>
      </c>
      <c r="AD503" s="2">
        <f t="shared" si="111"/>
        <v>7.2733727211785e-9</v>
      </c>
      <c r="AE503" t="str">
        <f>IF(ISNUMBER(SEARCH(AE$1,$D503)),"T","")</f>
        <v/>
      </c>
      <c r="AF503" t="str">
        <f>IF(ISNUMBER(SEARCH(AF$1,$D503)),"T","")</f>
        <v/>
      </c>
      <c r="AG503" t="str">
        <f>IF(ISNUMBER(SEARCH(AG$1,$D503)),"T","")</f>
        <v/>
      </c>
      <c r="AH503" t="str">
        <f>IF(ISNUMBER(SEARCH(AH$1,$D503)),"T","")</f>
        <v/>
      </c>
      <c r="AI503" t="str">
        <f>IF(ISNUMBER(SEARCH(AI$1,$D503)),"T","")</f>
        <v/>
      </c>
      <c r="AJ503" t="str">
        <f>IF(ISNUMBER(SEARCH(AJ$1,$D503)),"T","")</f>
        <v/>
      </c>
      <c r="AK503" t="str">
        <f>IF(ISNUMBER(SEARCH(AK$1,$D503)),"T","")</f>
        <v/>
      </c>
      <c r="AL503" t="str">
        <f>IF(ISNUMBER(SEARCH(AL$1,$D503)),"T","")</f>
        <v/>
      </c>
      <c r="AM503" t="str">
        <f>IF(ISNUMBER(SEARCH(AM$1,$D503)),"T","")</f>
        <v>T</v>
      </c>
      <c r="AN503" t="str">
        <f>IF(ISNUMBER(SEARCH(AN$1,$D503)),"T","")</f>
        <v/>
      </c>
      <c r="AO503" t="str">
        <f>IF(ISNUMBER(SEARCH(AO$1,$D503)),"T","")</f>
        <v/>
      </c>
      <c r="AP503" t="str">
        <f>IF(ISNUMBER(SEARCH(AP$1,$D503)),"T","")</f>
        <v/>
      </c>
      <c r="AQ503" t="str">
        <f>IF(ISNUMBER(SEARCH(AQ$1,$D503)),"T","")</f>
        <v/>
      </c>
      <c r="AR503" t="str">
        <f>IF(ISNUMBER(SEARCH(AR$1,$D503)),"T","")</f>
        <v/>
      </c>
      <c r="AS503" t="str">
        <f>IF(ISNUMBER(SEARCH(AS$1,$D503)),"T","")</f>
        <v/>
      </c>
      <c r="AT503" t="str">
        <f>IF(ISNUMBER(SEARCH(AT$1,$D503)),"T","")</f>
        <v/>
      </c>
      <c r="AU503" t="str">
        <f>IF(ISNUMBER(SEARCH(AU$1,$D503)),"T","")</f>
        <v>T</v>
      </c>
      <c r="AV503" t="str">
        <f>IF(ISNUMBER(SEARCH(AV$1,$D503)),"T","")</f>
        <v/>
      </c>
    </row>
    <row r="504" spans="1:48">
      <c r="A504">
        <v>124</v>
      </c>
      <c r="B504" t="s">
        <v>1250</v>
      </c>
      <c r="C504" t="s">
        <v>1251</v>
      </c>
      <c r="D504" t="s">
        <v>796</v>
      </c>
      <c r="E504">
        <v>1</v>
      </c>
      <c r="F504">
        <v>65</v>
      </c>
      <c r="G504">
        <v>50</v>
      </c>
      <c r="H504">
        <v>35</v>
      </c>
      <c r="I504">
        <v>115</v>
      </c>
      <c r="J504">
        <v>95</v>
      </c>
      <c r="K504">
        <v>95</v>
      </c>
      <c r="L504">
        <f t="shared" si="98"/>
        <v>115</v>
      </c>
      <c r="M504">
        <f t="shared" si="99"/>
        <v>35</v>
      </c>
      <c r="N504" s="3">
        <f t="shared" si="100"/>
        <v>140.5</v>
      </c>
      <c r="O504" s="3">
        <f t="shared" si="101"/>
        <v>135.5</v>
      </c>
      <c r="P504" s="3">
        <f t="shared" si="102"/>
        <v>55.5</v>
      </c>
      <c r="Q504" s="3">
        <f t="shared" si="103"/>
        <v>7797.75</v>
      </c>
      <c r="R504" s="3">
        <f t="shared" si="104"/>
        <v>7797.75</v>
      </c>
      <c r="S504" s="3">
        <f t="shared" si="105"/>
        <v>16227.75</v>
      </c>
      <c r="T504" s="3">
        <v>281.09381617911</v>
      </c>
      <c r="U504" s="3">
        <f t="shared" si="106"/>
        <v>281.09381617911</v>
      </c>
      <c r="V504" s="4">
        <f t="shared" si="107"/>
        <v>38088.2120922694</v>
      </c>
      <c r="W504" s="6">
        <f>Q504/(constants!$B$1*constants!$B$2*(110/250)*AVERAGE(0.8,1)*1.5)</f>
        <v>1.19470653996858</v>
      </c>
      <c r="X504" s="7">
        <v>0.691195641758606</v>
      </c>
      <c r="Y504" s="3">
        <f t="shared" si="108"/>
        <v>255.539745624034</v>
      </c>
      <c r="Z504" s="5">
        <v>1.1</v>
      </c>
      <c r="AA504" s="5">
        <v>1</v>
      </c>
      <c r="AB504" s="3">
        <f t="shared" si="109"/>
        <v>281.093720186437</v>
      </c>
      <c r="AC504" t="str">
        <f t="shared" si="110"/>
        <v>https://wiki.52poke.com/wiki/迷唇姐</v>
      </c>
      <c r="AD504" s="2">
        <f t="shared" si="111"/>
        <v>9.21459320074916e-9</v>
      </c>
      <c r="AE504" t="str">
        <f>IF(ISNUMBER(SEARCH(AE$1,$D504)),"T","")</f>
        <v/>
      </c>
      <c r="AF504" t="str">
        <f>IF(ISNUMBER(SEARCH(AF$1,$D504)),"T","")</f>
        <v/>
      </c>
      <c r="AG504" t="str">
        <f>IF(ISNUMBER(SEARCH(AG$1,$D504)),"T","")</f>
        <v/>
      </c>
      <c r="AH504" t="str">
        <f>IF(ISNUMBER(SEARCH(AH$1,$D504)),"T","")</f>
        <v/>
      </c>
      <c r="AI504" t="str">
        <f>IF(ISNUMBER(SEARCH(AI$1,$D504)),"T","")</f>
        <v/>
      </c>
      <c r="AJ504" t="str">
        <f>IF(ISNUMBER(SEARCH(AJ$1,$D504)),"T","")</f>
        <v>T</v>
      </c>
      <c r="AK504" t="str">
        <f>IF(ISNUMBER(SEARCH(AK$1,$D504)),"T","")</f>
        <v/>
      </c>
      <c r="AL504" t="str">
        <f>IF(ISNUMBER(SEARCH(AL$1,$D504)),"T","")</f>
        <v/>
      </c>
      <c r="AM504" t="str">
        <f>IF(ISNUMBER(SEARCH(AM$1,$D504)),"T","")</f>
        <v/>
      </c>
      <c r="AN504" t="str">
        <f>IF(ISNUMBER(SEARCH(AN$1,$D504)),"T","")</f>
        <v/>
      </c>
      <c r="AO504" t="str">
        <f>IF(ISNUMBER(SEARCH(AO$1,$D504)),"T","")</f>
        <v>T</v>
      </c>
      <c r="AP504" t="str">
        <f>IF(ISNUMBER(SEARCH(AP$1,$D504)),"T","")</f>
        <v/>
      </c>
      <c r="AQ504" t="str">
        <f>IF(ISNUMBER(SEARCH(AQ$1,$D504)),"T","")</f>
        <v/>
      </c>
      <c r="AR504" t="str">
        <f>IF(ISNUMBER(SEARCH(AR$1,$D504)),"T","")</f>
        <v/>
      </c>
      <c r="AS504" t="str">
        <f>IF(ISNUMBER(SEARCH(AS$1,$D504)),"T","")</f>
        <v/>
      </c>
      <c r="AT504" t="str">
        <f>IF(ISNUMBER(SEARCH(AT$1,$D504)),"T","")</f>
        <v/>
      </c>
      <c r="AU504" t="str">
        <f>IF(ISNUMBER(SEARCH(AU$1,$D504)),"T","")</f>
        <v/>
      </c>
      <c r="AV504" t="str">
        <f>IF(ISNUMBER(SEARCH(AV$1,$D504)),"T","")</f>
        <v/>
      </c>
    </row>
    <row r="505" spans="1:48">
      <c r="A505">
        <v>830</v>
      </c>
      <c r="B505" t="s">
        <v>1252</v>
      </c>
      <c r="C505" t="s">
        <v>1253</v>
      </c>
      <c r="D505" t="s">
        <v>227</v>
      </c>
      <c r="E505">
        <v>8</v>
      </c>
      <c r="F505">
        <v>60</v>
      </c>
      <c r="G505">
        <v>50</v>
      </c>
      <c r="H505">
        <v>90</v>
      </c>
      <c r="I505">
        <v>80</v>
      </c>
      <c r="J505">
        <v>120</v>
      </c>
      <c r="K505">
        <v>60</v>
      </c>
      <c r="L505">
        <f t="shared" si="98"/>
        <v>80</v>
      </c>
      <c r="M505">
        <f t="shared" si="99"/>
        <v>90</v>
      </c>
      <c r="N505" s="3">
        <f t="shared" si="100"/>
        <v>135.5</v>
      </c>
      <c r="O505" s="3">
        <f t="shared" si="101"/>
        <v>100.5</v>
      </c>
      <c r="P505" s="3">
        <f t="shared" si="102"/>
        <v>110.5</v>
      </c>
      <c r="Q505" s="3">
        <f t="shared" si="103"/>
        <v>14972.75</v>
      </c>
      <c r="R505" s="3">
        <f t="shared" si="104"/>
        <v>14972.75</v>
      </c>
      <c r="S505" s="3">
        <f t="shared" si="105"/>
        <v>19037.75</v>
      </c>
      <c r="T505" s="3">
        <v>280.224600744664</v>
      </c>
      <c r="U505" s="3">
        <f t="shared" si="106"/>
        <v>280.224600744664</v>
      </c>
      <c r="V505" s="4">
        <f t="shared" si="107"/>
        <v>28162.5723748387</v>
      </c>
      <c r="W505" s="6">
        <f>Q505/(constants!$B$1*constants!$B$2*(110/250)*AVERAGE(0.8,1)*1.5)</f>
        <v>2.29400049325954</v>
      </c>
      <c r="X505" s="7">
        <v>0.240820529224961</v>
      </c>
      <c r="Y505" s="3">
        <f t="shared" si="108"/>
        <v>254.749512759692</v>
      </c>
      <c r="Z505" s="5">
        <v>1.1</v>
      </c>
      <c r="AA505" s="5">
        <v>1</v>
      </c>
      <c r="AB505" s="3">
        <f t="shared" si="109"/>
        <v>280.224464035662</v>
      </c>
      <c r="AC505" t="str">
        <f t="shared" si="110"/>
        <v>https://wiki.52poke.com/wiki/白蓬蓬</v>
      </c>
      <c r="AD505" s="2">
        <f t="shared" si="111"/>
        <v>1.86893513190608e-8</v>
      </c>
      <c r="AE505" t="str">
        <f>IF(ISNUMBER(SEARCH(AE$1,$D505)),"T","")</f>
        <v/>
      </c>
      <c r="AF505" t="str">
        <f>IF(ISNUMBER(SEARCH(AF$1,$D505)),"T","")</f>
        <v/>
      </c>
      <c r="AG505" t="str">
        <f>IF(ISNUMBER(SEARCH(AG$1,$D505)),"T","")</f>
        <v/>
      </c>
      <c r="AH505" t="str">
        <f>IF(ISNUMBER(SEARCH(AH$1,$D505)),"T","")</f>
        <v>T</v>
      </c>
      <c r="AI505" t="str">
        <f>IF(ISNUMBER(SEARCH(AI$1,$D505)),"T","")</f>
        <v/>
      </c>
      <c r="AJ505" t="str">
        <f>IF(ISNUMBER(SEARCH(AJ$1,$D505)),"T","")</f>
        <v/>
      </c>
      <c r="AK505" t="str">
        <f>IF(ISNUMBER(SEARCH(AK$1,$D505)),"T","")</f>
        <v/>
      </c>
      <c r="AL505" t="str">
        <f>IF(ISNUMBER(SEARCH(AL$1,$D505)),"T","")</f>
        <v/>
      </c>
      <c r="AM505" t="str">
        <f>IF(ISNUMBER(SEARCH(AM$1,$D505)),"T","")</f>
        <v/>
      </c>
      <c r="AN505" t="str">
        <f>IF(ISNUMBER(SEARCH(AN$1,$D505)),"T","")</f>
        <v/>
      </c>
      <c r="AO505" t="str">
        <f>IF(ISNUMBER(SEARCH(AO$1,$D505)),"T","")</f>
        <v/>
      </c>
      <c r="AP505" t="str">
        <f>IF(ISNUMBER(SEARCH(AP$1,$D505)),"T","")</f>
        <v/>
      </c>
      <c r="AQ505" t="str">
        <f>IF(ISNUMBER(SEARCH(AQ$1,$D505)),"T","")</f>
        <v/>
      </c>
      <c r="AR505" t="str">
        <f>IF(ISNUMBER(SEARCH(AR$1,$D505)),"T","")</f>
        <v/>
      </c>
      <c r="AS505" t="str">
        <f>IF(ISNUMBER(SEARCH(AS$1,$D505)),"T","")</f>
        <v/>
      </c>
      <c r="AT505" t="str">
        <f>IF(ISNUMBER(SEARCH(AT$1,$D505)),"T","")</f>
        <v/>
      </c>
      <c r="AU505" t="str">
        <f>IF(ISNUMBER(SEARCH(AU$1,$D505)),"T","")</f>
        <v/>
      </c>
      <c r="AV505" t="str">
        <f>IF(ISNUMBER(SEARCH(AV$1,$D505)),"T","")</f>
        <v/>
      </c>
    </row>
    <row r="506" spans="1:48">
      <c r="A506">
        <v>277</v>
      </c>
      <c r="B506" t="s">
        <v>1254</v>
      </c>
      <c r="C506" t="s">
        <v>1255</v>
      </c>
      <c r="D506" t="s">
        <v>553</v>
      </c>
      <c r="E506">
        <v>3</v>
      </c>
      <c r="F506">
        <v>60</v>
      </c>
      <c r="G506">
        <v>85</v>
      </c>
      <c r="H506">
        <v>60</v>
      </c>
      <c r="I506">
        <v>75</v>
      </c>
      <c r="J506">
        <v>50</v>
      </c>
      <c r="K506">
        <v>125</v>
      </c>
      <c r="L506">
        <f t="shared" si="98"/>
        <v>85</v>
      </c>
      <c r="M506">
        <f t="shared" si="99"/>
        <v>50</v>
      </c>
      <c r="N506" s="3">
        <f t="shared" si="100"/>
        <v>135.5</v>
      </c>
      <c r="O506" s="3">
        <f t="shared" si="101"/>
        <v>105.5</v>
      </c>
      <c r="P506" s="3">
        <f t="shared" si="102"/>
        <v>70.5</v>
      </c>
      <c r="Q506" s="3">
        <f t="shared" si="103"/>
        <v>9552.75</v>
      </c>
      <c r="R506" s="3">
        <f t="shared" si="104"/>
        <v>10907.75</v>
      </c>
      <c r="S506" s="3">
        <f t="shared" si="105"/>
        <v>9552.75</v>
      </c>
      <c r="T506" s="3">
        <v>280.197562341891</v>
      </c>
      <c r="U506" s="3">
        <f t="shared" si="106"/>
        <v>280.197562341891</v>
      </c>
      <c r="V506" s="4">
        <f t="shared" si="107"/>
        <v>29560.8428270695</v>
      </c>
      <c r="W506" s="6">
        <f>Q506/(constants!$B$1*constants!$B$2*(110/250)*AVERAGE(0.8,1)*1.5)</f>
        <v>1.46359307488505</v>
      </c>
      <c r="X506" s="7">
        <v>0.950861649638248</v>
      </c>
      <c r="Y506" s="3">
        <f t="shared" si="108"/>
        <v>254.724973437207</v>
      </c>
      <c r="Z506" s="5">
        <v>1.1</v>
      </c>
      <c r="AA506" s="5">
        <v>1</v>
      </c>
      <c r="AB506" s="3">
        <f t="shared" si="109"/>
        <v>280.197470780928</v>
      </c>
      <c r="AC506" t="str">
        <f t="shared" si="110"/>
        <v>https://wiki.52poke.com/wiki/大王燕</v>
      </c>
      <c r="AD506" s="2">
        <f t="shared" si="111"/>
        <v>8.38340989862596e-9</v>
      </c>
      <c r="AE506" t="str">
        <f>IF(ISNUMBER(SEARCH(AE$1,$D506)),"T","")</f>
        <v>T</v>
      </c>
      <c r="AF506" t="str">
        <f>IF(ISNUMBER(SEARCH(AF$1,$D506)),"T","")</f>
        <v/>
      </c>
      <c r="AG506" t="str">
        <f>IF(ISNUMBER(SEARCH(AG$1,$D506)),"T","")</f>
        <v/>
      </c>
      <c r="AH506" t="str">
        <f>IF(ISNUMBER(SEARCH(AH$1,$D506)),"T","")</f>
        <v/>
      </c>
      <c r="AI506" t="str">
        <f>IF(ISNUMBER(SEARCH(AI$1,$D506)),"T","")</f>
        <v/>
      </c>
      <c r="AJ506" t="str">
        <f>IF(ISNUMBER(SEARCH(AJ$1,$D506)),"T","")</f>
        <v/>
      </c>
      <c r="AK506" t="str">
        <f>IF(ISNUMBER(SEARCH(AK$1,$D506)),"T","")</f>
        <v/>
      </c>
      <c r="AL506" t="str">
        <f>IF(ISNUMBER(SEARCH(AL$1,$D506)),"T","")</f>
        <v/>
      </c>
      <c r="AM506" t="str">
        <f>IF(ISNUMBER(SEARCH(AM$1,$D506)),"T","")</f>
        <v/>
      </c>
      <c r="AN506" t="str">
        <f>IF(ISNUMBER(SEARCH(AN$1,$D506)),"T","")</f>
        <v>T</v>
      </c>
      <c r="AO506" t="str">
        <f>IF(ISNUMBER(SEARCH(AO$1,$D506)),"T","")</f>
        <v/>
      </c>
      <c r="AP506" t="str">
        <f>IF(ISNUMBER(SEARCH(AP$1,$D506)),"T","")</f>
        <v/>
      </c>
      <c r="AQ506" t="str">
        <f>IF(ISNUMBER(SEARCH(AQ$1,$D506)),"T","")</f>
        <v/>
      </c>
      <c r="AR506" t="str">
        <f>IF(ISNUMBER(SEARCH(AR$1,$D506)),"T","")</f>
        <v/>
      </c>
      <c r="AS506" t="str">
        <f>IF(ISNUMBER(SEARCH(AS$1,$D506)),"T","")</f>
        <v/>
      </c>
      <c r="AT506" t="str">
        <f>IF(ISNUMBER(SEARCH(AT$1,$D506)),"T","")</f>
        <v/>
      </c>
      <c r="AU506" t="str">
        <f>IF(ISNUMBER(SEARCH(AU$1,$D506)),"T","")</f>
        <v/>
      </c>
      <c r="AV506" t="str">
        <f>IF(ISNUMBER(SEARCH(AV$1,$D506)),"T","")</f>
        <v/>
      </c>
    </row>
    <row r="507" spans="1:48">
      <c r="A507">
        <v>814</v>
      </c>
      <c r="B507" t="s">
        <v>1256</v>
      </c>
      <c r="C507" t="s">
        <v>1257</v>
      </c>
      <c r="D507" t="s">
        <v>216</v>
      </c>
      <c r="E507">
        <v>8</v>
      </c>
      <c r="F507">
        <v>65</v>
      </c>
      <c r="G507">
        <v>86</v>
      </c>
      <c r="H507">
        <v>60</v>
      </c>
      <c r="I507">
        <v>55</v>
      </c>
      <c r="J507">
        <v>60</v>
      </c>
      <c r="K507">
        <v>94</v>
      </c>
      <c r="L507">
        <f t="shared" si="98"/>
        <v>86</v>
      </c>
      <c r="M507">
        <f t="shared" si="99"/>
        <v>60</v>
      </c>
      <c r="N507" s="3">
        <f t="shared" si="100"/>
        <v>140.5</v>
      </c>
      <c r="O507" s="3">
        <f t="shared" si="101"/>
        <v>106.5</v>
      </c>
      <c r="P507" s="3">
        <f t="shared" si="102"/>
        <v>80.5</v>
      </c>
      <c r="Q507" s="3">
        <f t="shared" si="103"/>
        <v>11310.25</v>
      </c>
      <c r="R507" s="3">
        <f t="shared" si="104"/>
        <v>11310.25</v>
      </c>
      <c r="S507" s="3">
        <f t="shared" si="105"/>
        <v>11310.25</v>
      </c>
      <c r="T507" s="3">
        <v>279.879348327048</v>
      </c>
      <c r="U507" s="3">
        <f t="shared" si="106"/>
        <v>279.879348327048</v>
      </c>
      <c r="V507" s="4">
        <f t="shared" si="107"/>
        <v>29807.1505968306</v>
      </c>
      <c r="W507" s="6">
        <f>Q507/(constants!$B$1*constants!$B$2*(110/250)*AVERAGE(0.8,1)*1.5)</f>
        <v>1.73286263905353</v>
      </c>
      <c r="X507" s="7">
        <v>0.656204701051429</v>
      </c>
      <c r="Y507" s="3">
        <f t="shared" si="108"/>
        <v>254.435671721178</v>
      </c>
      <c r="Z507" s="5">
        <v>1.1</v>
      </c>
      <c r="AA507" s="5">
        <v>1</v>
      </c>
      <c r="AB507" s="3">
        <f t="shared" si="109"/>
        <v>279.879238893296</v>
      </c>
      <c r="AC507" t="str">
        <f t="shared" si="110"/>
        <v>https://wiki.52poke.com/wiki/腾蹴小将</v>
      </c>
      <c r="AD507" s="2">
        <f t="shared" si="111"/>
        <v>1.19757461175737e-8</v>
      </c>
      <c r="AE507" t="str">
        <f>IF(ISNUMBER(SEARCH(AE$1,$D507)),"T","")</f>
        <v/>
      </c>
      <c r="AF507" t="str">
        <f>IF(ISNUMBER(SEARCH(AF$1,$D507)),"T","")</f>
        <v>T</v>
      </c>
      <c r="AG507" t="str">
        <f>IF(ISNUMBER(SEARCH(AG$1,$D507)),"T","")</f>
        <v/>
      </c>
      <c r="AH507" t="str">
        <f>IF(ISNUMBER(SEARCH(AH$1,$D507)),"T","")</f>
        <v/>
      </c>
      <c r="AI507" t="str">
        <f>IF(ISNUMBER(SEARCH(AI$1,$D507)),"T","")</f>
        <v/>
      </c>
      <c r="AJ507" t="str">
        <f>IF(ISNUMBER(SEARCH(AJ$1,$D507)),"T","")</f>
        <v/>
      </c>
      <c r="AK507" t="str">
        <f>IF(ISNUMBER(SEARCH(AK$1,$D507)),"T","")</f>
        <v/>
      </c>
      <c r="AL507" t="str">
        <f>IF(ISNUMBER(SEARCH(AL$1,$D507)),"T","")</f>
        <v/>
      </c>
      <c r="AM507" t="str">
        <f>IF(ISNUMBER(SEARCH(AM$1,$D507)),"T","")</f>
        <v/>
      </c>
      <c r="AN507" t="str">
        <f>IF(ISNUMBER(SEARCH(AN$1,$D507)),"T","")</f>
        <v/>
      </c>
      <c r="AO507" t="str">
        <f>IF(ISNUMBER(SEARCH(AO$1,$D507)),"T","")</f>
        <v/>
      </c>
      <c r="AP507" t="str">
        <f>IF(ISNUMBER(SEARCH(AP$1,$D507)),"T","")</f>
        <v/>
      </c>
      <c r="AQ507" t="str">
        <f>IF(ISNUMBER(SEARCH(AQ$1,$D507)),"T","")</f>
        <v/>
      </c>
      <c r="AR507" t="str">
        <f>IF(ISNUMBER(SEARCH(AR$1,$D507)),"T","")</f>
        <v/>
      </c>
      <c r="AS507" t="str">
        <f>IF(ISNUMBER(SEARCH(AS$1,$D507)),"T","")</f>
        <v/>
      </c>
      <c r="AT507" t="str">
        <f>IF(ISNUMBER(SEARCH(AT$1,$D507)),"T","")</f>
        <v/>
      </c>
      <c r="AU507" t="str">
        <f>IF(ISNUMBER(SEARCH(AU$1,$D507)),"T","")</f>
        <v/>
      </c>
      <c r="AV507" t="str">
        <f>IF(ISNUMBER(SEARCH(AV$1,$D507)),"T","")</f>
        <v/>
      </c>
    </row>
    <row r="508" spans="1:48">
      <c r="A508">
        <v>961</v>
      </c>
      <c r="B508" t="s">
        <v>1258</v>
      </c>
      <c r="C508" t="s">
        <v>1259</v>
      </c>
      <c r="D508" t="s">
        <v>52</v>
      </c>
      <c r="E508">
        <v>9</v>
      </c>
      <c r="F508">
        <v>35</v>
      </c>
      <c r="G508">
        <v>100</v>
      </c>
      <c r="H508">
        <v>50</v>
      </c>
      <c r="I508">
        <v>50</v>
      </c>
      <c r="J508">
        <v>70</v>
      </c>
      <c r="K508">
        <v>120</v>
      </c>
      <c r="L508">
        <f t="shared" si="98"/>
        <v>100</v>
      </c>
      <c r="M508">
        <f t="shared" si="99"/>
        <v>50</v>
      </c>
      <c r="N508" s="3">
        <f t="shared" si="100"/>
        <v>110.5</v>
      </c>
      <c r="O508" s="3">
        <f t="shared" si="101"/>
        <v>120.5</v>
      </c>
      <c r="P508" s="3">
        <f t="shared" si="102"/>
        <v>70.5</v>
      </c>
      <c r="Q508" s="3">
        <f t="shared" si="103"/>
        <v>7790.25</v>
      </c>
      <c r="R508" s="3">
        <f t="shared" si="104"/>
        <v>7790.25</v>
      </c>
      <c r="S508" s="3">
        <f t="shared" si="105"/>
        <v>10000.25</v>
      </c>
      <c r="T508" s="3">
        <v>279.774560833796</v>
      </c>
      <c r="U508" s="3">
        <f t="shared" si="106"/>
        <v>279.774560833796</v>
      </c>
      <c r="V508" s="4">
        <f t="shared" si="107"/>
        <v>33712.8345804724</v>
      </c>
      <c r="W508" s="6">
        <f>Q508/(constants!$B$1*constants!$B$2*(110/250)*AVERAGE(0.8,1)*1.5)</f>
        <v>1.19355745221253</v>
      </c>
      <c r="X508" s="7">
        <v>0.917151529679022</v>
      </c>
      <c r="Y508" s="3">
        <f t="shared" si="108"/>
        <v>254.340432317932</v>
      </c>
      <c r="Z508" s="5">
        <v>1.1</v>
      </c>
      <c r="AA508" s="5">
        <v>1</v>
      </c>
      <c r="AB508" s="3">
        <f t="shared" si="109"/>
        <v>279.774475549725</v>
      </c>
      <c r="AC508" t="str">
        <f t="shared" si="110"/>
        <v>https://wiki.52poke.com/wiki/三海地鼠</v>
      </c>
      <c r="AD508" s="2">
        <f t="shared" si="111"/>
        <v>7.2733727599612e-9</v>
      </c>
      <c r="AE508" t="str">
        <f>IF(ISNUMBER(SEARCH(AE$1,$D508)),"T","")</f>
        <v/>
      </c>
      <c r="AF508" t="str">
        <f>IF(ISNUMBER(SEARCH(AF$1,$D508)),"T","")</f>
        <v/>
      </c>
      <c r="AG508" t="str">
        <f>IF(ISNUMBER(SEARCH(AG$1,$D508)),"T","")</f>
        <v>T</v>
      </c>
      <c r="AH508" t="str">
        <f>IF(ISNUMBER(SEARCH(AH$1,$D508)),"T","")</f>
        <v/>
      </c>
      <c r="AI508" t="str">
        <f>IF(ISNUMBER(SEARCH(AI$1,$D508)),"T","")</f>
        <v/>
      </c>
      <c r="AJ508" t="str">
        <f>IF(ISNUMBER(SEARCH(AJ$1,$D508)),"T","")</f>
        <v/>
      </c>
      <c r="AK508" t="str">
        <f>IF(ISNUMBER(SEARCH(AK$1,$D508)),"T","")</f>
        <v/>
      </c>
      <c r="AL508" t="str">
        <f>IF(ISNUMBER(SEARCH(AL$1,$D508)),"T","")</f>
        <v/>
      </c>
      <c r="AM508" t="str">
        <f>IF(ISNUMBER(SEARCH(AM$1,$D508)),"T","")</f>
        <v/>
      </c>
      <c r="AN508" t="str">
        <f>IF(ISNUMBER(SEARCH(AN$1,$D508)),"T","")</f>
        <v/>
      </c>
      <c r="AO508" t="str">
        <f>IF(ISNUMBER(SEARCH(AO$1,$D508)),"T","")</f>
        <v/>
      </c>
      <c r="AP508" t="str">
        <f>IF(ISNUMBER(SEARCH(AP$1,$D508)),"T","")</f>
        <v/>
      </c>
      <c r="AQ508" t="str">
        <f>IF(ISNUMBER(SEARCH(AQ$1,$D508)),"T","")</f>
        <v/>
      </c>
      <c r="AR508" t="str">
        <f>IF(ISNUMBER(SEARCH(AR$1,$D508)),"T","")</f>
        <v/>
      </c>
      <c r="AS508" t="str">
        <f>IF(ISNUMBER(SEARCH(AS$1,$D508)),"T","")</f>
        <v/>
      </c>
      <c r="AT508" t="str">
        <f>IF(ISNUMBER(SEARCH(AT$1,$D508)),"T","")</f>
        <v/>
      </c>
      <c r="AU508" t="str">
        <f>IF(ISNUMBER(SEARCH(AU$1,$D508)),"T","")</f>
        <v/>
      </c>
      <c r="AV508" t="str">
        <f>IF(ISNUMBER(SEARCH(AV$1,$D508)),"T","")</f>
        <v/>
      </c>
    </row>
    <row r="509" spans="1:48">
      <c r="A509">
        <v>342</v>
      </c>
      <c r="B509" t="s">
        <v>1260</v>
      </c>
      <c r="C509" t="s">
        <v>1261</v>
      </c>
      <c r="D509" t="s">
        <v>682</v>
      </c>
      <c r="E509">
        <v>3</v>
      </c>
      <c r="F509">
        <v>63</v>
      </c>
      <c r="G509">
        <v>120</v>
      </c>
      <c r="H509">
        <v>85</v>
      </c>
      <c r="I509">
        <v>90</v>
      </c>
      <c r="J509">
        <v>55</v>
      </c>
      <c r="K509">
        <v>55</v>
      </c>
      <c r="L509">
        <f t="shared" si="98"/>
        <v>120</v>
      </c>
      <c r="M509">
        <f t="shared" si="99"/>
        <v>55</v>
      </c>
      <c r="N509" s="3">
        <f t="shared" si="100"/>
        <v>138.5</v>
      </c>
      <c r="O509" s="3">
        <f t="shared" si="101"/>
        <v>140.5</v>
      </c>
      <c r="P509" s="3">
        <f t="shared" si="102"/>
        <v>75.5</v>
      </c>
      <c r="Q509" s="3">
        <f t="shared" si="103"/>
        <v>10456.75</v>
      </c>
      <c r="R509" s="3">
        <f t="shared" si="104"/>
        <v>14611.75</v>
      </c>
      <c r="S509" s="3">
        <f t="shared" si="105"/>
        <v>10456.75</v>
      </c>
      <c r="T509" s="3">
        <v>279.295153163006</v>
      </c>
      <c r="U509" s="3">
        <f t="shared" si="106"/>
        <v>279.295153163006</v>
      </c>
      <c r="V509" s="4">
        <f t="shared" si="107"/>
        <v>39240.9690194023</v>
      </c>
      <c r="W509" s="6">
        <f>Q509/(constants!$B$1*constants!$B$2*(110/250)*AVERAGE(0.8,1)*1.5)</f>
        <v>1.60209645241467</v>
      </c>
      <c r="X509" s="7">
        <v>0.205053464681466</v>
      </c>
      <c r="Y509" s="3">
        <f t="shared" si="108"/>
        <v>253.904563352007</v>
      </c>
      <c r="Z509" s="5">
        <v>1.1</v>
      </c>
      <c r="AA509" s="5">
        <v>1</v>
      </c>
      <c r="AB509" s="3">
        <f t="shared" si="109"/>
        <v>279.295019687207</v>
      </c>
      <c r="AC509" t="str">
        <f t="shared" si="110"/>
        <v>https://wiki.52poke.com/wiki/铁螯龙虾</v>
      </c>
      <c r="AD509" s="2">
        <f t="shared" si="111"/>
        <v>1.78157888210397e-8</v>
      </c>
      <c r="AE509" t="str">
        <f>IF(ISNUMBER(SEARCH(AE$1,$D509)),"T","")</f>
        <v/>
      </c>
      <c r="AF509" t="str">
        <f>IF(ISNUMBER(SEARCH(AF$1,$D509)),"T","")</f>
        <v/>
      </c>
      <c r="AG509" t="str">
        <f>IF(ISNUMBER(SEARCH(AG$1,$D509)),"T","")</f>
        <v>T</v>
      </c>
      <c r="AH509" t="str">
        <f>IF(ISNUMBER(SEARCH(AH$1,$D509)),"T","")</f>
        <v/>
      </c>
      <c r="AI509" t="str">
        <f>IF(ISNUMBER(SEARCH(AI$1,$D509)),"T","")</f>
        <v/>
      </c>
      <c r="AJ509" t="str">
        <f>IF(ISNUMBER(SEARCH(AJ$1,$D509)),"T","")</f>
        <v/>
      </c>
      <c r="AK509" t="str">
        <f>IF(ISNUMBER(SEARCH(AK$1,$D509)),"T","")</f>
        <v/>
      </c>
      <c r="AL509" t="str">
        <f>IF(ISNUMBER(SEARCH(AL$1,$D509)),"T","")</f>
        <v/>
      </c>
      <c r="AM509" t="str">
        <f>IF(ISNUMBER(SEARCH(AM$1,$D509)),"T","")</f>
        <v/>
      </c>
      <c r="AN509" t="str">
        <f>IF(ISNUMBER(SEARCH(AN$1,$D509)),"T","")</f>
        <v/>
      </c>
      <c r="AO509" t="str">
        <f>IF(ISNUMBER(SEARCH(AO$1,$D509)),"T","")</f>
        <v/>
      </c>
      <c r="AP509" t="str">
        <f>IF(ISNUMBER(SEARCH(AP$1,$D509)),"T","")</f>
        <v/>
      </c>
      <c r="AQ509" t="str">
        <f>IF(ISNUMBER(SEARCH(AQ$1,$D509)),"T","")</f>
        <v/>
      </c>
      <c r="AR509" t="str">
        <f>IF(ISNUMBER(SEARCH(AR$1,$D509)),"T","")</f>
        <v/>
      </c>
      <c r="AS509" t="str">
        <f>IF(ISNUMBER(SEARCH(AS$1,$D509)),"T","")</f>
        <v/>
      </c>
      <c r="AT509" t="str">
        <f>IF(ISNUMBER(SEARCH(AT$1,$D509)),"T","")</f>
        <v>T</v>
      </c>
      <c r="AU509" t="str">
        <f>IF(ISNUMBER(SEARCH(AU$1,$D509)),"T","")</f>
        <v/>
      </c>
      <c r="AV509" t="str">
        <f>IF(ISNUMBER(SEARCH(AV$1,$D509)),"T","")</f>
        <v/>
      </c>
    </row>
    <row r="510" spans="1:48">
      <c r="A510">
        <v>863</v>
      </c>
      <c r="B510" t="s">
        <v>1262</v>
      </c>
      <c r="C510" t="s">
        <v>1263</v>
      </c>
      <c r="D510" t="s">
        <v>266</v>
      </c>
      <c r="E510">
        <v>8</v>
      </c>
      <c r="F510">
        <v>70</v>
      </c>
      <c r="G510">
        <v>110</v>
      </c>
      <c r="H510">
        <v>100</v>
      </c>
      <c r="I510">
        <v>50</v>
      </c>
      <c r="J510">
        <v>60</v>
      </c>
      <c r="K510">
        <v>50</v>
      </c>
      <c r="L510">
        <f t="shared" si="98"/>
        <v>110</v>
      </c>
      <c r="M510">
        <f t="shared" si="99"/>
        <v>60</v>
      </c>
      <c r="N510" s="3">
        <f t="shared" si="100"/>
        <v>145.5</v>
      </c>
      <c r="O510" s="3">
        <f t="shared" si="101"/>
        <v>130.5</v>
      </c>
      <c r="P510" s="3">
        <f t="shared" si="102"/>
        <v>80.5</v>
      </c>
      <c r="Q510" s="3">
        <f t="shared" si="103"/>
        <v>11712.75</v>
      </c>
      <c r="R510" s="3">
        <f t="shared" si="104"/>
        <v>17532.75</v>
      </c>
      <c r="S510" s="3">
        <f t="shared" si="105"/>
        <v>11712.75</v>
      </c>
      <c r="T510" s="3">
        <v>279.200039948162</v>
      </c>
      <c r="U510" s="3">
        <f t="shared" si="106"/>
        <v>279.200039948162</v>
      </c>
      <c r="V510" s="4">
        <f t="shared" si="107"/>
        <v>36435.6052132351</v>
      </c>
      <c r="W510" s="6">
        <f>Q510/(constants!$B$1*constants!$B$2*(110/250)*AVERAGE(0.8,1)*1.5)</f>
        <v>1.79453034862839</v>
      </c>
      <c r="X510" s="7">
        <v>0.150435872766405</v>
      </c>
      <c r="Y510" s="3">
        <f t="shared" si="108"/>
        <v>253.81809189202</v>
      </c>
      <c r="Z510" s="5">
        <v>1.1</v>
      </c>
      <c r="AA510" s="5">
        <v>1</v>
      </c>
      <c r="AB510" s="3">
        <f t="shared" si="109"/>
        <v>279.199901081222</v>
      </c>
      <c r="AC510" t="str">
        <f t="shared" si="110"/>
        <v>https://wiki.52poke.com/wiki/喵头目</v>
      </c>
      <c r="AD510" s="2">
        <f t="shared" si="111"/>
        <v>1.92840269002633e-8</v>
      </c>
      <c r="AE510" t="str">
        <f>IF(ISNUMBER(SEARCH(AE$1,$D510)),"T","")</f>
        <v/>
      </c>
      <c r="AF510" t="str">
        <f>IF(ISNUMBER(SEARCH(AF$1,$D510)),"T","")</f>
        <v/>
      </c>
      <c r="AG510" t="str">
        <f>IF(ISNUMBER(SEARCH(AG$1,$D510)),"T","")</f>
        <v/>
      </c>
      <c r="AH510" t="str">
        <f>IF(ISNUMBER(SEARCH(AH$1,$D510)),"T","")</f>
        <v/>
      </c>
      <c r="AI510" t="str">
        <f>IF(ISNUMBER(SEARCH(AI$1,$D510)),"T","")</f>
        <v/>
      </c>
      <c r="AJ510" t="str">
        <f>IF(ISNUMBER(SEARCH(AJ$1,$D510)),"T","")</f>
        <v/>
      </c>
      <c r="AK510" t="str">
        <f>IF(ISNUMBER(SEARCH(AK$1,$D510)),"T","")</f>
        <v/>
      </c>
      <c r="AL510" t="str">
        <f>IF(ISNUMBER(SEARCH(AL$1,$D510)),"T","")</f>
        <v/>
      </c>
      <c r="AM510" t="str">
        <f>IF(ISNUMBER(SEARCH(AM$1,$D510)),"T","")</f>
        <v/>
      </c>
      <c r="AN510" t="str">
        <f>IF(ISNUMBER(SEARCH(AN$1,$D510)),"T","")</f>
        <v/>
      </c>
      <c r="AO510" t="str">
        <f>IF(ISNUMBER(SEARCH(AO$1,$D510)),"T","")</f>
        <v/>
      </c>
      <c r="AP510" t="str">
        <f>IF(ISNUMBER(SEARCH(AP$1,$D510)),"T","")</f>
        <v/>
      </c>
      <c r="AQ510" t="str">
        <f>IF(ISNUMBER(SEARCH(AQ$1,$D510)),"T","")</f>
        <v/>
      </c>
      <c r="AR510" t="str">
        <f>IF(ISNUMBER(SEARCH(AR$1,$D510)),"T","")</f>
        <v/>
      </c>
      <c r="AS510" t="str">
        <f>IF(ISNUMBER(SEARCH(AS$1,$D510)),"T","")</f>
        <v/>
      </c>
      <c r="AT510" t="str">
        <f>IF(ISNUMBER(SEARCH(AT$1,$D510)),"T","")</f>
        <v/>
      </c>
      <c r="AU510" t="str">
        <f>IF(ISNUMBER(SEARCH(AU$1,$D510)),"T","")</f>
        <v>T</v>
      </c>
      <c r="AV510" t="str">
        <f>IF(ISNUMBER(SEARCH(AV$1,$D510)),"T","")</f>
        <v/>
      </c>
    </row>
    <row r="511" spans="1:48">
      <c r="A511">
        <v>279</v>
      </c>
      <c r="B511" t="s">
        <v>1264</v>
      </c>
      <c r="C511" t="s">
        <v>1265</v>
      </c>
      <c r="D511" t="s">
        <v>183</v>
      </c>
      <c r="E511">
        <v>3</v>
      </c>
      <c r="F511">
        <v>60</v>
      </c>
      <c r="G511">
        <v>50</v>
      </c>
      <c r="H511">
        <v>100</v>
      </c>
      <c r="I511">
        <v>95</v>
      </c>
      <c r="J511">
        <v>70</v>
      </c>
      <c r="K511">
        <v>65</v>
      </c>
      <c r="L511">
        <f t="shared" si="98"/>
        <v>95</v>
      </c>
      <c r="M511">
        <f t="shared" si="99"/>
        <v>70</v>
      </c>
      <c r="N511" s="3">
        <f t="shared" si="100"/>
        <v>135.5</v>
      </c>
      <c r="O511" s="3">
        <f t="shared" si="101"/>
        <v>115.5</v>
      </c>
      <c r="P511" s="3">
        <f t="shared" si="102"/>
        <v>90.5</v>
      </c>
      <c r="Q511" s="3">
        <f t="shared" si="103"/>
        <v>12262.75</v>
      </c>
      <c r="R511" s="3">
        <f t="shared" si="104"/>
        <v>16327.75</v>
      </c>
      <c r="S511" s="3">
        <f t="shared" si="105"/>
        <v>12262.75</v>
      </c>
      <c r="T511" s="3">
        <v>279.077944568329</v>
      </c>
      <c r="U511" s="3">
        <f t="shared" si="106"/>
        <v>279.077944568329</v>
      </c>
      <c r="V511" s="4">
        <f t="shared" si="107"/>
        <v>32233.502597642</v>
      </c>
      <c r="W511" s="6">
        <f>Q511/(constants!$B$1*constants!$B$2*(110/250)*AVERAGE(0.8,1)*1.5)</f>
        <v>1.87879678407229</v>
      </c>
      <c r="X511" s="7">
        <v>0.317801530699844</v>
      </c>
      <c r="Y511" s="3">
        <f t="shared" si="108"/>
        <v>253.707105356182</v>
      </c>
      <c r="Z511" s="5">
        <v>1.1</v>
      </c>
      <c r="AA511" s="5">
        <v>1</v>
      </c>
      <c r="AB511" s="3">
        <f t="shared" si="109"/>
        <v>279.0778158918</v>
      </c>
      <c r="AC511" t="str">
        <f t="shared" si="110"/>
        <v>https://wiki.52poke.com/wiki/大嘴鸥</v>
      </c>
      <c r="AD511" s="2">
        <f t="shared" si="111"/>
        <v>1.655764909036e-8</v>
      </c>
      <c r="AE511" t="str">
        <f>IF(ISNUMBER(SEARCH(AE$1,$D511)),"T","")</f>
        <v/>
      </c>
      <c r="AF511" t="str">
        <f>IF(ISNUMBER(SEARCH(AF$1,$D511)),"T","")</f>
        <v/>
      </c>
      <c r="AG511" t="str">
        <f>IF(ISNUMBER(SEARCH(AG$1,$D511)),"T","")</f>
        <v>T</v>
      </c>
      <c r="AH511" t="str">
        <f>IF(ISNUMBER(SEARCH(AH$1,$D511)),"T","")</f>
        <v/>
      </c>
      <c r="AI511" t="str">
        <f>IF(ISNUMBER(SEARCH(AI$1,$D511)),"T","")</f>
        <v/>
      </c>
      <c r="AJ511" t="str">
        <f>IF(ISNUMBER(SEARCH(AJ$1,$D511)),"T","")</f>
        <v/>
      </c>
      <c r="AK511" t="str">
        <f>IF(ISNUMBER(SEARCH(AK$1,$D511)),"T","")</f>
        <v/>
      </c>
      <c r="AL511" t="str">
        <f>IF(ISNUMBER(SEARCH(AL$1,$D511)),"T","")</f>
        <v/>
      </c>
      <c r="AM511" t="str">
        <f>IF(ISNUMBER(SEARCH(AM$1,$D511)),"T","")</f>
        <v/>
      </c>
      <c r="AN511" t="str">
        <f>IF(ISNUMBER(SEARCH(AN$1,$D511)),"T","")</f>
        <v>T</v>
      </c>
      <c r="AO511" t="str">
        <f>IF(ISNUMBER(SEARCH(AO$1,$D511)),"T","")</f>
        <v/>
      </c>
      <c r="AP511" t="str">
        <f>IF(ISNUMBER(SEARCH(AP$1,$D511)),"T","")</f>
        <v/>
      </c>
      <c r="AQ511" t="str">
        <f>IF(ISNUMBER(SEARCH(AQ$1,$D511)),"T","")</f>
        <v/>
      </c>
      <c r="AR511" t="str">
        <f>IF(ISNUMBER(SEARCH(AR$1,$D511)),"T","")</f>
        <v/>
      </c>
      <c r="AS511" t="str">
        <f>IF(ISNUMBER(SEARCH(AS$1,$D511)),"T","")</f>
        <v/>
      </c>
      <c r="AT511" t="str">
        <f>IF(ISNUMBER(SEARCH(AT$1,$D511)),"T","")</f>
        <v/>
      </c>
      <c r="AU511" t="str">
        <f>IF(ISNUMBER(SEARCH(AU$1,$D511)),"T","")</f>
        <v/>
      </c>
      <c r="AV511" t="str">
        <f>IF(ISNUMBER(SEARCH(AV$1,$D511)),"T","")</f>
        <v/>
      </c>
    </row>
    <row r="512" spans="1:48">
      <c r="A512">
        <v>510</v>
      </c>
      <c r="B512" t="s">
        <v>1266</v>
      </c>
      <c r="C512" t="s">
        <v>1267</v>
      </c>
      <c r="D512" t="s">
        <v>166</v>
      </c>
      <c r="E512">
        <v>5</v>
      </c>
      <c r="F512">
        <v>64</v>
      </c>
      <c r="G512">
        <v>88</v>
      </c>
      <c r="H512">
        <v>50</v>
      </c>
      <c r="I512">
        <v>88</v>
      </c>
      <c r="J512">
        <v>50</v>
      </c>
      <c r="K512">
        <v>106</v>
      </c>
      <c r="L512">
        <f t="shared" si="98"/>
        <v>88</v>
      </c>
      <c r="M512">
        <f t="shared" si="99"/>
        <v>50</v>
      </c>
      <c r="N512" s="3">
        <f t="shared" si="100"/>
        <v>139.5</v>
      </c>
      <c r="O512" s="3">
        <f t="shared" si="101"/>
        <v>108.5</v>
      </c>
      <c r="P512" s="3">
        <f t="shared" si="102"/>
        <v>70.5</v>
      </c>
      <c r="Q512" s="3">
        <f t="shared" si="103"/>
        <v>9834.75</v>
      </c>
      <c r="R512" s="3">
        <f t="shared" si="104"/>
        <v>9834.75</v>
      </c>
      <c r="S512" s="3">
        <f t="shared" si="105"/>
        <v>9834.75</v>
      </c>
      <c r="T512" s="3">
        <v>278.971787069832</v>
      </c>
      <c r="U512" s="3">
        <f t="shared" si="106"/>
        <v>278.971787069832</v>
      </c>
      <c r="V512" s="4">
        <f t="shared" si="107"/>
        <v>30268.4388970768</v>
      </c>
      <c r="W512" s="6">
        <f>Q512/(constants!$B$1*constants!$B$2*(110/250)*AVERAGE(0.8,1)*1.5)</f>
        <v>1.50679877451265</v>
      </c>
      <c r="X512" s="7">
        <v>0.830626362692827</v>
      </c>
      <c r="Y512" s="3">
        <f t="shared" si="108"/>
        <v>253.610627386794</v>
      </c>
      <c r="Z512" s="5">
        <v>1.1</v>
      </c>
      <c r="AA512" s="5">
        <v>1</v>
      </c>
      <c r="AB512" s="3">
        <f t="shared" si="109"/>
        <v>278.971690125474</v>
      </c>
      <c r="AC512" t="str">
        <f t="shared" si="110"/>
        <v>https://wiki.52poke.com/wiki/酷豹</v>
      </c>
      <c r="AD512" s="2">
        <f t="shared" si="111"/>
        <v>9.39820862636638e-9</v>
      </c>
      <c r="AE512" t="str">
        <f>IF(ISNUMBER(SEARCH(AE$1,$D512)),"T","")</f>
        <v/>
      </c>
      <c r="AF512" t="str">
        <f>IF(ISNUMBER(SEARCH(AF$1,$D512)),"T","")</f>
        <v/>
      </c>
      <c r="AG512" t="str">
        <f>IF(ISNUMBER(SEARCH(AG$1,$D512)),"T","")</f>
        <v/>
      </c>
      <c r="AH512" t="str">
        <f>IF(ISNUMBER(SEARCH(AH$1,$D512)),"T","")</f>
        <v/>
      </c>
      <c r="AI512" t="str">
        <f>IF(ISNUMBER(SEARCH(AI$1,$D512)),"T","")</f>
        <v/>
      </c>
      <c r="AJ512" t="str">
        <f>IF(ISNUMBER(SEARCH(AJ$1,$D512)),"T","")</f>
        <v/>
      </c>
      <c r="AK512" t="str">
        <f>IF(ISNUMBER(SEARCH(AK$1,$D512)),"T","")</f>
        <v/>
      </c>
      <c r="AL512" t="str">
        <f>IF(ISNUMBER(SEARCH(AL$1,$D512)),"T","")</f>
        <v/>
      </c>
      <c r="AM512" t="str">
        <f>IF(ISNUMBER(SEARCH(AM$1,$D512)),"T","")</f>
        <v/>
      </c>
      <c r="AN512" t="str">
        <f>IF(ISNUMBER(SEARCH(AN$1,$D512)),"T","")</f>
        <v/>
      </c>
      <c r="AO512" t="str">
        <f>IF(ISNUMBER(SEARCH(AO$1,$D512)),"T","")</f>
        <v/>
      </c>
      <c r="AP512" t="str">
        <f>IF(ISNUMBER(SEARCH(AP$1,$D512)),"T","")</f>
        <v/>
      </c>
      <c r="AQ512" t="str">
        <f>IF(ISNUMBER(SEARCH(AQ$1,$D512)),"T","")</f>
        <v/>
      </c>
      <c r="AR512" t="str">
        <f>IF(ISNUMBER(SEARCH(AR$1,$D512)),"T","")</f>
        <v/>
      </c>
      <c r="AS512" t="str">
        <f>IF(ISNUMBER(SEARCH(AS$1,$D512)),"T","")</f>
        <v/>
      </c>
      <c r="AT512" t="str">
        <f>IF(ISNUMBER(SEARCH(AT$1,$D512)),"T","")</f>
        <v>T</v>
      </c>
      <c r="AU512" t="str">
        <f>IF(ISNUMBER(SEARCH(AU$1,$D512)),"T","")</f>
        <v/>
      </c>
      <c r="AV512" t="str">
        <f>IF(ISNUMBER(SEARCH(AV$1,$D512)),"T","")</f>
        <v/>
      </c>
    </row>
    <row r="513" spans="1:48">
      <c r="A513">
        <v>681</v>
      </c>
      <c r="B513" t="s">
        <v>1268</v>
      </c>
      <c r="C513" t="s">
        <v>1269</v>
      </c>
      <c r="D513" t="s">
        <v>192</v>
      </c>
      <c r="E513">
        <v>6</v>
      </c>
      <c r="F513">
        <v>60</v>
      </c>
      <c r="G513">
        <v>50</v>
      </c>
      <c r="H513">
        <v>140</v>
      </c>
      <c r="I513">
        <v>50</v>
      </c>
      <c r="J513">
        <v>140</v>
      </c>
      <c r="K513">
        <v>60</v>
      </c>
      <c r="L513">
        <f t="shared" si="98"/>
        <v>50</v>
      </c>
      <c r="M513">
        <f t="shared" si="99"/>
        <v>140</v>
      </c>
      <c r="N513" s="3">
        <f t="shared" si="100"/>
        <v>135.5</v>
      </c>
      <c r="O513" s="3">
        <f t="shared" si="101"/>
        <v>70.5</v>
      </c>
      <c r="P513" s="3">
        <f t="shared" si="102"/>
        <v>160.5</v>
      </c>
      <c r="Q513" s="3">
        <f t="shared" si="103"/>
        <v>21747.75</v>
      </c>
      <c r="R513" s="3">
        <f t="shared" si="104"/>
        <v>21747.75</v>
      </c>
      <c r="S513" s="3">
        <f t="shared" si="105"/>
        <v>21747.75</v>
      </c>
      <c r="T513" s="3">
        <v>278.050481751289</v>
      </c>
      <c r="U513" s="3">
        <f t="shared" si="106"/>
        <v>278.050481751289</v>
      </c>
      <c r="V513" s="4">
        <f t="shared" si="107"/>
        <v>19602.5589634659</v>
      </c>
      <c r="W513" s="6">
        <f>Q513/(constants!$B$1*constants!$B$2*(110/250)*AVERAGE(0.8,1)*1.5)</f>
        <v>3.33200976622766</v>
      </c>
      <c r="X513" s="7">
        <v>0.253423405366448</v>
      </c>
      <c r="Y513" s="3">
        <f t="shared" si="108"/>
        <v>252.773038597385</v>
      </c>
      <c r="Z513" s="5">
        <v>1.1</v>
      </c>
      <c r="AA513" s="5">
        <v>1</v>
      </c>
      <c r="AB513" s="3">
        <f t="shared" si="109"/>
        <v>278.050342457123</v>
      </c>
      <c r="AC513" t="str">
        <f t="shared" si="110"/>
        <v>https://wiki.52poke.com/wiki/坚盾剑怪</v>
      </c>
      <c r="AD513" s="2">
        <f t="shared" si="111"/>
        <v>1.94028646788838e-8</v>
      </c>
      <c r="AE513" t="str">
        <f>IF(ISNUMBER(SEARCH(AE$1,$D513)),"T","")</f>
        <v/>
      </c>
      <c r="AF513" t="str">
        <f>IF(ISNUMBER(SEARCH(AF$1,$D513)),"T","")</f>
        <v/>
      </c>
      <c r="AG513" t="str">
        <f>IF(ISNUMBER(SEARCH(AG$1,$D513)),"T","")</f>
        <v/>
      </c>
      <c r="AH513" t="str">
        <f>IF(ISNUMBER(SEARCH(AH$1,$D513)),"T","")</f>
        <v/>
      </c>
      <c r="AI513" t="str">
        <f>IF(ISNUMBER(SEARCH(AI$1,$D513)),"T","")</f>
        <v/>
      </c>
      <c r="AJ513" t="str">
        <f>IF(ISNUMBER(SEARCH(AJ$1,$D513)),"T","")</f>
        <v/>
      </c>
      <c r="AK513" t="str">
        <f>IF(ISNUMBER(SEARCH(AK$1,$D513)),"T","")</f>
        <v/>
      </c>
      <c r="AL513" t="str">
        <f>IF(ISNUMBER(SEARCH(AL$1,$D513)),"T","")</f>
        <v/>
      </c>
      <c r="AM513" t="str">
        <f>IF(ISNUMBER(SEARCH(AM$1,$D513)),"T","")</f>
        <v/>
      </c>
      <c r="AN513" t="str">
        <f>IF(ISNUMBER(SEARCH(AN$1,$D513)),"T","")</f>
        <v/>
      </c>
      <c r="AO513" t="str">
        <f>IF(ISNUMBER(SEARCH(AO$1,$D513)),"T","")</f>
        <v/>
      </c>
      <c r="AP513" t="str">
        <f>IF(ISNUMBER(SEARCH(AP$1,$D513)),"T","")</f>
        <v/>
      </c>
      <c r="AQ513" t="str">
        <f>IF(ISNUMBER(SEARCH(AQ$1,$D513)),"T","")</f>
        <v/>
      </c>
      <c r="AR513" t="str">
        <f>IF(ISNUMBER(SEARCH(AR$1,$D513)),"T","")</f>
        <v>T</v>
      </c>
      <c r="AS513" t="str">
        <f>IF(ISNUMBER(SEARCH(AS$1,$D513)),"T","")</f>
        <v/>
      </c>
      <c r="AT513" t="str">
        <f>IF(ISNUMBER(SEARCH(AT$1,$D513)),"T","")</f>
        <v/>
      </c>
      <c r="AU513" t="str">
        <f>IF(ISNUMBER(SEARCH(AU$1,$D513)),"T","")</f>
        <v>T</v>
      </c>
      <c r="AV513" t="str">
        <f>IF(ISNUMBER(SEARCH(AV$1,$D513)),"T","")</f>
        <v/>
      </c>
    </row>
    <row r="514" spans="1:48">
      <c r="A514">
        <v>950</v>
      </c>
      <c r="B514" t="s">
        <v>1270</v>
      </c>
      <c r="C514" t="s">
        <v>1271</v>
      </c>
      <c r="D514" t="s">
        <v>513</v>
      </c>
      <c r="E514">
        <v>9</v>
      </c>
      <c r="F514">
        <v>70</v>
      </c>
      <c r="G514">
        <v>100</v>
      </c>
      <c r="H514">
        <v>115</v>
      </c>
      <c r="I514">
        <v>35</v>
      </c>
      <c r="J514">
        <v>55</v>
      </c>
      <c r="K514">
        <v>75</v>
      </c>
      <c r="L514">
        <f t="shared" ref="L514:L577" si="112">MAX(G514,I514)</f>
        <v>100</v>
      </c>
      <c r="M514">
        <f t="shared" ref="M514:M577" si="113">MIN(H514,J514)</f>
        <v>55</v>
      </c>
      <c r="N514" s="3">
        <f t="shared" ref="N514:N577" si="114">(F514*2+31)/2+60</f>
        <v>145.5</v>
      </c>
      <c r="O514" s="3">
        <f t="shared" ref="O514:O577" si="115">(L514*2+31)/2+5</f>
        <v>120.5</v>
      </c>
      <c r="P514" s="3">
        <f t="shared" ref="P514:P577" si="116">(M514*2+31)/2+5</f>
        <v>75.5</v>
      </c>
      <c r="Q514" s="3">
        <f t="shared" ref="Q514:Q577" si="117">N514*P514</f>
        <v>10985.25</v>
      </c>
      <c r="R514" s="3">
        <f t="shared" ref="R514:R577" si="118">((H514*2+31)/2+5)*N514</f>
        <v>19715.25</v>
      </c>
      <c r="S514" s="3">
        <f t="shared" ref="S514:S577" si="119">((J514*2+31)/2+5)*N514</f>
        <v>10985.25</v>
      </c>
      <c r="T514" s="3">
        <v>277.596007340626</v>
      </c>
      <c r="U514" s="3">
        <f t="shared" ref="U514:U577" si="120">IF(T514&lt;200,0,T514)</f>
        <v>277.596007340626</v>
      </c>
      <c r="V514" s="4">
        <f t="shared" ref="V514:V577" si="121">U514*O514</f>
        <v>33450.3188845454</v>
      </c>
      <c r="W514" s="6">
        <f>Q514/(constants!$B$1*constants!$B$2*(110/250)*AVERAGE(0.8,1)*1.5)</f>
        <v>1.68306883629122</v>
      </c>
      <c r="X514" s="7">
        <v>0.411204170718713</v>
      </c>
      <c r="Y514" s="3">
        <f t="shared" ref="Y514:Y577" si="122">(W514+X514)*O514</f>
        <v>252.359897344697</v>
      </c>
      <c r="Z514" s="5">
        <v>1.1</v>
      </c>
      <c r="AA514" s="5">
        <v>1</v>
      </c>
      <c r="AB514" s="3">
        <f t="shared" ref="AB514:AB577" si="123">Y514*Z514*AA514</f>
        <v>277.595887079167</v>
      </c>
      <c r="AC514" t="str">
        <f t="shared" ref="AC514:AC577" si="124">CONCATENATE("https://wiki.52poke.com/wiki/",B514)</f>
        <v>https://wiki.52poke.com/wiki/毛崖蟹</v>
      </c>
      <c r="AD514" s="2">
        <f t="shared" ref="AD514:AD577" si="125">(T514-AB514)^2</f>
        <v>1.44628186069308e-8</v>
      </c>
      <c r="AE514" t="str">
        <f>IF(ISNUMBER(SEARCH(AE$1,$D514)),"T","")</f>
        <v/>
      </c>
      <c r="AF514" t="str">
        <f>IF(ISNUMBER(SEARCH(AF$1,$D514)),"T","")</f>
        <v/>
      </c>
      <c r="AG514" t="str">
        <f>IF(ISNUMBER(SEARCH(AG$1,$D514)),"T","")</f>
        <v/>
      </c>
      <c r="AH514" t="str">
        <f>IF(ISNUMBER(SEARCH(AH$1,$D514)),"T","")</f>
        <v/>
      </c>
      <c r="AI514" t="str">
        <f>IF(ISNUMBER(SEARCH(AI$1,$D514)),"T","")</f>
        <v/>
      </c>
      <c r="AJ514" t="str">
        <f>IF(ISNUMBER(SEARCH(AJ$1,$D514)),"T","")</f>
        <v/>
      </c>
      <c r="AK514" t="str">
        <f>IF(ISNUMBER(SEARCH(AK$1,$D514)),"T","")</f>
        <v/>
      </c>
      <c r="AL514" t="str">
        <f>IF(ISNUMBER(SEARCH(AL$1,$D514)),"T","")</f>
        <v/>
      </c>
      <c r="AM514" t="str">
        <f>IF(ISNUMBER(SEARCH(AM$1,$D514)),"T","")</f>
        <v/>
      </c>
      <c r="AN514" t="str">
        <f>IF(ISNUMBER(SEARCH(AN$1,$D514)),"T","")</f>
        <v/>
      </c>
      <c r="AO514" t="str">
        <f>IF(ISNUMBER(SEARCH(AO$1,$D514)),"T","")</f>
        <v/>
      </c>
      <c r="AP514" t="str">
        <f>IF(ISNUMBER(SEARCH(AP$1,$D514)),"T","")</f>
        <v/>
      </c>
      <c r="AQ514" t="str">
        <f>IF(ISNUMBER(SEARCH(AQ$1,$D514)),"T","")</f>
        <v>T</v>
      </c>
      <c r="AR514" t="str">
        <f>IF(ISNUMBER(SEARCH(AR$1,$D514)),"T","")</f>
        <v/>
      </c>
      <c r="AS514" t="str">
        <f>IF(ISNUMBER(SEARCH(AS$1,$D514)),"T","")</f>
        <v/>
      </c>
      <c r="AT514" t="str">
        <f>IF(ISNUMBER(SEARCH(AT$1,$D514)),"T","")</f>
        <v/>
      </c>
      <c r="AU514" t="str">
        <f>IF(ISNUMBER(SEARCH(AU$1,$D514)),"T","")</f>
        <v/>
      </c>
      <c r="AV514" t="str">
        <f>IF(ISNUMBER(SEARCH(AV$1,$D514)),"T","")</f>
        <v/>
      </c>
    </row>
    <row r="515" spans="1:48">
      <c r="A515">
        <v>776</v>
      </c>
      <c r="B515" t="s">
        <v>1272</v>
      </c>
      <c r="C515" t="s">
        <v>1273</v>
      </c>
      <c r="D515" t="s">
        <v>186</v>
      </c>
      <c r="E515">
        <v>7</v>
      </c>
      <c r="F515">
        <v>60</v>
      </c>
      <c r="G515">
        <v>78</v>
      </c>
      <c r="H515">
        <v>135</v>
      </c>
      <c r="I515">
        <v>91</v>
      </c>
      <c r="J515">
        <v>85</v>
      </c>
      <c r="K515">
        <v>36</v>
      </c>
      <c r="L515">
        <f t="shared" si="112"/>
        <v>91</v>
      </c>
      <c r="M515">
        <f t="shared" si="113"/>
        <v>85</v>
      </c>
      <c r="N515" s="3">
        <f t="shared" si="114"/>
        <v>135.5</v>
      </c>
      <c r="O515" s="3">
        <f t="shared" si="115"/>
        <v>111.5</v>
      </c>
      <c r="P515" s="3">
        <f t="shared" si="116"/>
        <v>105.5</v>
      </c>
      <c r="Q515" s="3">
        <f t="shared" si="117"/>
        <v>14295.25</v>
      </c>
      <c r="R515" s="3">
        <f t="shared" si="118"/>
        <v>21070.25</v>
      </c>
      <c r="S515" s="3">
        <f t="shared" si="119"/>
        <v>14295.25</v>
      </c>
      <c r="T515" s="3">
        <v>277.090449530409</v>
      </c>
      <c r="U515" s="3">
        <f t="shared" si="120"/>
        <v>277.090449530409</v>
      </c>
      <c r="V515" s="4">
        <f t="shared" si="121"/>
        <v>30895.5851226406</v>
      </c>
      <c r="W515" s="6">
        <f>Q515/(constants!$B$1*constants!$B$2*(110/250)*AVERAGE(0.8,1)*1.5)</f>
        <v>2.19019956596273</v>
      </c>
      <c r="X515" s="7">
        <v>0.0689957436273769</v>
      </c>
      <c r="Y515" s="3">
        <f t="shared" si="122"/>
        <v>251.900277019297</v>
      </c>
      <c r="Z515" s="5">
        <v>1.1</v>
      </c>
      <c r="AA515" s="5">
        <v>1</v>
      </c>
      <c r="AB515" s="3">
        <f t="shared" si="123"/>
        <v>277.090304721226</v>
      </c>
      <c r="AC515" t="str">
        <f t="shared" si="124"/>
        <v>https://wiki.52poke.com/wiki/爆焰龟兽</v>
      </c>
      <c r="AD515" s="2">
        <f t="shared" si="125"/>
        <v>2.09696993448825e-8</v>
      </c>
      <c r="AE515" t="str">
        <f>IF(ISNUMBER(SEARCH(AE$1,$D515)),"T","")</f>
        <v/>
      </c>
      <c r="AF515" t="str">
        <f>IF(ISNUMBER(SEARCH(AF$1,$D515)),"T","")</f>
        <v>T</v>
      </c>
      <c r="AG515" t="str">
        <f>IF(ISNUMBER(SEARCH(AG$1,$D515)),"T","")</f>
        <v/>
      </c>
      <c r="AH515" t="str">
        <f>IF(ISNUMBER(SEARCH(AH$1,$D515)),"T","")</f>
        <v/>
      </c>
      <c r="AI515" t="str">
        <f>IF(ISNUMBER(SEARCH(AI$1,$D515)),"T","")</f>
        <v/>
      </c>
      <c r="AJ515" t="str">
        <f>IF(ISNUMBER(SEARCH(AJ$1,$D515)),"T","")</f>
        <v/>
      </c>
      <c r="AK515" t="str">
        <f>IF(ISNUMBER(SEARCH(AK$1,$D515)),"T","")</f>
        <v/>
      </c>
      <c r="AL515" t="str">
        <f>IF(ISNUMBER(SEARCH(AL$1,$D515)),"T","")</f>
        <v/>
      </c>
      <c r="AM515" t="str">
        <f>IF(ISNUMBER(SEARCH(AM$1,$D515)),"T","")</f>
        <v/>
      </c>
      <c r="AN515" t="str">
        <f>IF(ISNUMBER(SEARCH(AN$1,$D515)),"T","")</f>
        <v/>
      </c>
      <c r="AO515" t="str">
        <f>IF(ISNUMBER(SEARCH(AO$1,$D515)),"T","")</f>
        <v/>
      </c>
      <c r="AP515" t="str">
        <f>IF(ISNUMBER(SEARCH(AP$1,$D515)),"T","")</f>
        <v/>
      </c>
      <c r="AQ515" t="str">
        <f>IF(ISNUMBER(SEARCH(AQ$1,$D515)),"T","")</f>
        <v/>
      </c>
      <c r="AR515" t="str">
        <f>IF(ISNUMBER(SEARCH(AR$1,$D515)),"T","")</f>
        <v/>
      </c>
      <c r="AS515" t="str">
        <f>IF(ISNUMBER(SEARCH(AS$1,$D515)),"T","")</f>
        <v>T</v>
      </c>
      <c r="AT515" t="str">
        <f>IF(ISNUMBER(SEARCH(AT$1,$D515)),"T","")</f>
        <v/>
      </c>
      <c r="AU515" t="str">
        <f>IF(ISNUMBER(SEARCH(AU$1,$D515)),"T","")</f>
        <v/>
      </c>
      <c r="AV515" t="str">
        <f>IF(ISNUMBER(SEARCH(AV$1,$D515)),"T","")</f>
        <v/>
      </c>
    </row>
    <row r="516" spans="1:48">
      <c r="A516">
        <v>211</v>
      </c>
      <c r="B516" t="s">
        <v>1274</v>
      </c>
      <c r="C516" t="s">
        <v>1275</v>
      </c>
      <c r="D516" t="s">
        <v>701</v>
      </c>
      <c r="E516">
        <v>2</v>
      </c>
      <c r="F516">
        <v>65</v>
      </c>
      <c r="G516">
        <v>95</v>
      </c>
      <c r="H516">
        <v>85</v>
      </c>
      <c r="I516">
        <v>55</v>
      </c>
      <c r="J516">
        <v>55</v>
      </c>
      <c r="K516">
        <v>85</v>
      </c>
      <c r="L516">
        <f t="shared" si="112"/>
        <v>95</v>
      </c>
      <c r="M516">
        <f t="shared" si="113"/>
        <v>55</v>
      </c>
      <c r="N516" s="3">
        <f t="shared" si="114"/>
        <v>140.5</v>
      </c>
      <c r="O516" s="3">
        <f t="shared" si="115"/>
        <v>115.5</v>
      </c>
      <c r="P516" s="3">
        <f t="shared" si="116"/>
        <v>75.5</v>
      </c>
      <c r="Q516" s="3">
        <f t="shared" si="117"/>
        <v>10607.75</v>
      </c>
      <c r="R516" s="3">
        <f t="shared" si="118"/>
        <v>14822.75</v>
      </c>
      <c r="S516" s="3">
        <f t="shared" si="119"/>
        <v>10607.75</v>
      </c>
      <c r="T516" s="3">
        <v>276.976436246855</v>
      </c>
      <c r="U516" s="3">
        <f t="shared" si="120"/>
        <v>276.976436246855</v>
      </c>
      <c r="V516" s="4">
        <f t="shared" si="121"/>
        <v>31990.7783865117</v>
      </c>
      <c r="W516" s="6">
        <f>Q516/(constants!$B$1*constants!$B$2*(110/250)*AVERAGE(0.8,1)*1.5)</f>
        <v>1.62523141923654</v>
      </c>
      <c r="X516" s="7">
        <v>0.554826234732073</v>
      </c>
      <c r="Y516" s="3">
        <f t="shared" si="122"/>
        <v>251.796659033375</v>
      </c>
      <c r="Z516" s="5">
        <v>1.1</v>
      </c>
      <c r="AA516" s="5">
        <v>1</v>
      </c>
      <c r="AB516" s="3">
        <f t="shared" si="123"/>
        <v>276.976324936712</v>
      </c>
      <c r="AC516" t="str">
        <f t="shared" si="124"/>
        <v>https://wiki.52poke.com/wiki/千针鱼</v>
      </c>
      <c r="AD516" s="2">
        <f t="shared" si="125"/>
        <v>1.23899478804363e-8</v>
      </c>
      <c r="AE516" t="str">
        <f>IF(ISNUMBER(SEARCH(AE$1,$D516)),"T","")</f>
        <v/>
      </c>
      <c r="AF516" t="str">
        <f>IF(ISNUMBER(SEARCH(AF$1,$D516)),"T","")</f>
        <v/>
      </c>
      <c r="AG516" t="str">
        <f>IF(ISNUMBER(SEARCH(AG$1,$D516)),"T","")</f>
        <v/>
      </c>
      <c r="AH516" t="str">
        <f>IF(ISNUMBER(SEARCH(AH$1,$D516)),"T","")</f>
        <v/>
      </c>
      <c r="AI516" t="str">
        <f>IF(ISNUMBER(SEARCH(AI$1,$D516)),"T","")</f>
        <v/>
      </c>
      <c r="AJ516" t="str">
        <f>IF(ISNUMBER(SEARCH(AJ$1,$D516)),"T","")</f>
        <v/>
      </c>
      <c r="AK516" t="str">
        <f>IF(ISNUMBER(SEARCH(AK$1,$D516)),"T","")</f>
        <v/>
      </c>
      <c r="AL516" t="str">
        <f>IF(ISNUMBER(SEARCH(AL$1,$D516)),"T","")</f>
        <v>T</v>
      </c>
      <c r="AM516" t="str">
        <f>IF(ISNUMBER(SEARCH(AM$1,$D516)),"T","")</f>
        <v/>
      </c>
      <c r="AN516" t="str">
        <f>IF(ISNUMBER(SEARCH(AN$1,$D516)),"T","")</f>
        <v/>
      </c>
      <c r="AO516" t="str">
        <f>IF(ISNUMBER(SEARCH(AO$1,$D516)),"T","")</f>
        <v/>
      </c>
      <c r="AP516" t="str">
        <f>IF(ISNUMBER(SEARCH(AP$1,$D516)),"T","")</f>
        <v/>
      </c>
      <c r="AQ516" t="str">
        <f>IF(ISNUMBER(SEARCH(AQ$1,$D516)),"T","")</f>
        <v/>
      </c>
      <c r="AR516" t="str">
        <f>IF(ISNUMBER(SEARCH(AR$1,$D516)),"T","")</f>
        <v/>
      </c>
      <c r="AS516" t="str">
        <f>IF(ISNUMBER(SEARCH(AS$1,$D516)),"T","")</f>
        <v/>
      </c>
      <c r="AT516" t="str">
        <f>IF(ISNUMBER(SEARCH(AT$1,$D516)),"T","")</f>
        <v>T</v>
      </c>
      <c r="AU516" t="str">
        <f>IF(ISNUMBER(SEARCH(AU$1,$D516)),"T","")</f>
        <v/>
      </c>
      <c r="AV516" t="str">
        <f>IF(ISNUMBER(SEARCH(AV$1,$D516)),"T","")</f>
        <v/>
      </c>
    </row>
    <row r="517" spans="1:48">
      <c r="A517">
        <v>828</v>
      </c>
      <c r="B517" t="s">
        <v>1276</v>
      </c>
      <c r="C517" t="s">
        <v>1277</v>
      </c>
      <c r="D517" t="s">
        <v>166</v>
      </c>
      <c r="E517">
        <v>8</v>
      </c>
      <c r="F517">
        <v>70</v>
      </c>
      <c r="G517">
        <v>58</v>
      </c>
      <c r="H517">
        <v>58</v>
      </c>
      <c r="I517">
        <v>87</v>
      </c>
      <c r="J517">
        <v>92</v>
      </c>
      <c r="K517">
        <v>90</v>
      </c>
      <c r="L517">
        <f t="shared" si="112"/>
        <v>87</v>
      </c>
      <c r="M517">
        <f t="shared" si="113"/>
        <v>58</v>
      </c>
      <c r="N517" s="3">
        <f t="shared" si="114"/>
        <v>145.5</v>
      </c>
      <c r="O517" s="3">
        <f t="shared" si="115"/>
        <v>107.5</v>
      </c>
      <c r="P517" s="3">
        <f t="shared" si="116"/>
        <v>78.5</v>
      </c>
      <c r="Q517" s="3">
        <f t="shared" si="117"/>
        <v>11421.75</v>
      </c>
      <c r="R517" s="3">
        <f t="shared" si="118"/>
        <v>11421.75</v>
      </c>
      <c r="S517" s="3">
        <f t="shared" si="119"/>
        <v>16368.75</v>
      </c>
      <c r="T517" s="3">
        <v>276.481532964106</v>
      </c>
      <c r="U517" s="3">
        <f t="shared" si="120"/>
        <v>276.481532964106</v>
      </c>
      <c r="V517" s="4">
        <f t="shared" si="121"/>
        <v>29721.7647936414</v>
      </c>
      <c r="W517" s="6">
        <f>Q517/(constants!$B$1*constants!$B$2*(110/250)*AVERAGE(0.8,1)*1.5)</f>
        <v>1.74994574369352</v>
      </c>
      <c r="X517" s="7">
        <v>0.588163528305162</v>
      </c>
      <c r="Y517" s="3">
        <f t="shared" si="122"/>
        <v>251.346746739858</v>
      </c>
      <c r="Z517" s="5">
        <v>1.1</v>
      </c>
      <c r="AA517" s="5">
        <v>1</v>
      </c>
      <c r="AB517" s="3">
        <f t="shared" si="123"/>
        <v>276.481421413844</v>
      </c>
      <c r="AC517" t="str">
        <f t="shared" si="124"/>
        <v>https://wiki.52poke.com/wiki/狐大盗</v>
      </c>
      <c r="AD517" s="2">
        <f t="shared" si="125"/>
        <v>1.24434609090573e-8</v>
      </c>
      <c r="AE517" t="str">
        <f>IF(ISNUMBER(SEARCH(AE$1,$D517)),"T","")</f>
        <v/>
      </c>
      <c r="AF517" t="str">
        <f>IF(ISNUMBER(SEARCH(AF$1,$D517)),"T","")</f>
        <v/>
      </c>
      <c r="AG517" t="str">
        <f>IF(ISNUMBER(SEARCH(AG$1,$D517)),"T","")</f>
        <v/>
      </c>
      <c r="AH517" t="str">
        <f>IF(ISNUMBER(SEARCH(AH$1,$D517)),"T","")</f>
        <v/>
      </c>
      <c r="AI517" t="str">
        <f>IF(ISNUMBER(SEARCH(AI$1,$D517)),"T","")</f>
        <v/>
      </c>
      <c r="AJ517" t="str">
        <f>IF(ISNUMBER(SEARCH(AJ$1,$D517)),"T","")</f>
        <v/>
      </c>
      <c r="AK517" t="str">
        <f>IF(ISNUMBER(SEARCH(AK$1,$D517)),"T","")</f>
        <v/>
      </c>
      <c r="AL517" t="str">
        <f>IF(ISNUMBER(SEARCH(AL$1,$D517)),"T","")</f>
        <v/>
      </c>
      <c r="AM517" t="str">
        <f>IF(ISNUMBER(SEARCH(AM$1,$D517)),"T","")</f>
        <v/>
      </c>
      <c r="AN517" t="str">
        <f>IF(ISNUMBER(SEARCH(AN$1,$D517)),"T","")</f>
        <v/>
      </c>
      <c r="AO517" t="str">
        <f>IF(ISNUMBER(SEARCH(AO$1,$D517)),"T","")</f>
        <v/>
      </c>
      <c r="AP517" t="str">
        <f>IF(ISNUMBER(SEARCH(AP$1,$D517)),"T","")</f>
        <v/>
      </c>
      <c r="AQ517" t="str">
        <f>IF(ISNUMBER(SEARCH(AQ$1,$D517)),"T","")</f>
        <v/>
      </c>
      <c r="AR517" t="str">
        <f>IF(ISNUMBER(SEARCH(AR$1,$D517)),"T","")</f>
        <v/>
      </c>
      <c r="AS517" t="str">
        <f>IF(ISNUMBER(SEARCH(AS$1,$D517)),"T","")</f>
        <v/>
      </c>
      <c r="AT517" t="str">
        <f>IF(ISNUMBER(SEARCH(AT$1,$D517)),"T","")</f>
        <v>T</v>
      </c>
      <c r="AU517" t="str">
        <f>IF(ISNUMBER(SEARCH(AU$1,$D517)),"T","")</f>
        <v/>
      </c>
      <c r="AV517" t="str">
        <f>IF(ISNUMBER(SEARCH(AV$1,$D517)),"T","")</f>
        <v/>
      </c>
    </row>
    <row r="518" spans="1:48">
      <c r="A518">
        <v>702</v>
      </c>
      <c r="B518" t="s">
        <v>1278</v>
      </c>
      <c r="C518" t="s">
        <v>1279</v>
      </c>
      <c r="D518" t="s">
        <v>390</v>
      </c>
      <c r="E518">
        <v>6</v>
      </c>
      <c r="F518">
        <v>67</v>
      </c>
      <c r="G518">
        <v>58</v>
      </c>
      <c r="H518">
        <v>57</v>
      </c>
      <c r="I518">
        <v>81</v>
      </c>
      <c r="J518">
        <v>67</v>
      </c>
      <c r="K518">
        <v>101</v>
      </c>
      <c r="L518">
        <f t="shared" si="112"/>
        <v>81</v>
      </c>
      <c r="M518">
        <f t="shared" si="113"/>
        <v>57</v>
      </c>
      <c r="N518" s="3">
        <f t="shared" si="114"/>
        <v>142.5</v>
      </c>
      <c r="O518" s="3">
        <f t="shared" si="115"/>
        <v>101.5</v>
      </c>
      <c r="P518" s="3">
        <f t="shared" si="116"/>
        <v>77.5</v>
      </c>
      <c r="Q518" s="3">
        <f t="shared" si="117"/>
        <v>11043.75</v>
      </c>
      <c r="R518" s="3">
        <f t="shared" si="118"/>
        <v>11043.75</v>
      </c>
      <c r="S518" s="3">
        <f t="shared" si="119"/>
        <v>12468.75</v>
      </c>
      <c r="T518" s="3">
        <v>276.143564275877</v>
      </c>
      <c r="U518" s="3">
        <f t="shared" si="120"/>
        <v>276.143564275877</v>
      </c>
      <c r="V518" s="4">
        <f t="shared" si="121"/>
        <v>28028.5717740015</v>
      </c>
      <c r="W518" s="6">
        <f>Q518/(constants!$B$1*constants!$B$2*(110/250)*AVERAGE(0.8,1)*1.5)</f>
        <v>1.69203172078844</v>
      </c>
      <c r="X518" s="7">
        <v>0.781263957109954</v>
      </c>
      <c r="Y518" s="3">
        <f t="shared" si="122"/>
        <v>251.039511306687</v>
      </c>
      <c r="Z518" s="5">
        <v>1.1</v>
      </c>
      <c r="AA518" s="5">
        <v>1</v>
      </c>
      <c r="AB518" s="3">
        <f t="shared" si="123"/>
        <v>276.143462437355</v>
      </c>
      <c r="AC518" t="str">
        <f t="shared" si="124"/>
        <v>https://wiki.52poke.com/wiki/咚咚鼠</v>
      </c>
      <c r="AD518" s="2">
        <f t="shared" si="125"/>
        <v>1.03710845109018e-8</v>
      </c>
      <c r="AE518" t="str">
        <f>IF(ISNUMBER(SEARCH(AE$1,$D518)),"T","")</f>
        <v/>
      </c>
      <c r="AF518" t="str">
        <f>IF(ISNUMBER(SEARCH(AF$1,$D518)),"T","")</f>
        <v/>
      </c>
      <c r="AG518" t="str">
        <f>IF(ISNUMBER(SEARCH(AG$1,$D518)),"T","")</f>
        <v/>
      </c>
      <c r="AH518" t="str">
        <f>IF(ISNUMBER(SEARCH(AH$1,$D518)),"T","")</f>
        <v/>
      </c>
      <c r="AI518" t="str">
        <f>IF(ISNUMBER(SEARCH(AI$1,$D518)),"T","")</f>
        <v>T</v>
      </c>
      <c r="AJ518" t="str">
        <f>IF(ISNUMBER(SEARCH(AJ$1,$D518)),"T","")</f>
        <v/>
      </c>
      <c r="AK518" t="str">
        <f>IF(ISNUMBER(SEARCH(AK$1,$D518)),"T","")</f>
        <v/>
      </c>
      <c r="AL518" t="str">
        <f>IF(ISNUMBER(SEARCH(AL$1,$D518)),"T","")</f>
        <v/>
      </c>
      <c r="AM518" t="str">
        <f>IF(ISNUMBER(SEARCH(AM$1,$D518)),"T","")</f>
        <v/>
      </c>
      <c r="AN518" t="str">
        <f>IF(ISNUMBER(SEARCH(AN$1,$D518)),"T","")</f>
        <v/>
      </c>
      <c r="AO518" t="str">
        <f>IF(ISNUMBER(SEARCH(AO$1,$D518)),"T","")</f>
        <v/>
      </c>
      <c r="AP518" t="str">
        <f>IF(ISNUMBER(SEARCH(AP$1,$D518)),"T","")</f>
        <v/>
      </c>
      <c r="AQ518" t="str">
        <f>IF(ISNUMBER(SEARCH(AQ$1,$D518)),"T","")</f>
        <v/>
      </c>
      <c r="AR518" t="str">
        <f>IF(ISNUMBER(SEARCH(AR$1,$D518)),"T","")</f>
        <v/>
      </c>
      <c r="AS518" t="str">
        <f>IF(ISNUMBER(SEARCH(AS$1,$D518)),"T","")</f>
        <v/>
      </c>
      <c r="AT518" t="str">
        <f>IF(ISNUMBER(SEARCH(AT$1,$D518)),"T","")</f>
        <v/>
      </c>
      <c r="AU518" t="str">
        <f>IF(ISNUMBER(SEARCH(AU$1,$D518)),"T","")</f>
        <v/>
      </c>
      <c r="AV518" t="str">
        <f>IF(ISNUMBER(SEARCH(AV$1,$D518)),"T","")</f>
        <v>T</v>
      </c>
    </row>
    <row r="519" spans="1:48">
      <c r="A519">
        <v>666</v>
      </c>
      <c r="B519" t="s">
        <v>1280</v>
      </c>
      <c r="C519" t="s">
        <v>1281</v>
      </c>
      <c r="D519" t="s">
        <v>457</v>
      </c>
      <c r="E519">
        <v>6</v>
      </c>
      <c r="F519">
        <v>80</v>
      </c>
      <c r="G519">
        <v>52</v>
      </c>
      <c r="H519">
        <v>50</v>
      </c>
      <c r="I519">
        <v>90</v>
      </c>
      <c r="J519">
        <v>50</v>
      </c>
      <c r="K519">
        <v>89</v>
      </c>
      <c r="L519">
        <f t="shared" si="112"/>
        <v>90</v>
      </c>
      <c r="M519">
        <f t="shared" si="113"/>
        <v>50</v>
      </c>
      <c r="N519" s="3">
        <f t="shared" si="114"/>
        <v>155.5</v>
      </c>
      <c r="O519" s="3">
        <f t="shared" si="115"/>
        <v>110.5</v>
      </c>
      <c r="P519" s="3">
        <f t="shared" si="116"/>
        <v>70.5</v>
      </c>
      <c r="Q519" s="3">
        <f t="shared" si="117"/>
        <v>10962.75</v>
      </c>
      <c r="R519" s="3">
        <f t="shared" si="118"/>
        <v>10962.75</v>
      </c>
      <c r="S519" s="3">
        <f t="shared" si="119"/>
        <v>10962.75</v>
      </c>
      <c r="T519" s="3">
        <v>274.693727105637</v>
      </c>
      <c r="U519" s="3">
        <f t="shared" si="120"/>
        <v>274.693727105637</v>
      </c>
      <c r="V519" s="4">
        <f t="shared" si="121"/>
        <v>30353.6568451729</v>
      </c>
      <c r="W519" s="6">
        <f>Q519/(constants!$B$1*constants!$B$2*(110/250)*AVERAGE(0.8,1)*1.5)</f>
        <v>1.67962157302306</v>
      </c>
      <c r="X519" s="7">
        <v>0.580301232820291</v>
      </c>
      <c r="Y519" s="3">
        <f t="shared" si="122"/>
        <v>249.72147004569</v>
      </c>
      <c r="Z519" s="5">
        <v>1.1</v>
      </c>
      <c r="AA519" s="5">
        <v>1</v>
      </c>
      <c r="AB519" s="3">
        <f t="shared" si="123"/>
        <v>274.693617050259</v>
      </c>
      <c r="AC519" t="str">
        <f t="shared" si="124"/>
        <v>https://wiki.52poke.com/wiki/彩粉蝶</v>
      </c>
      <c r="AD519" s="2">
        <f t="shared" si="125"/>
        <v>1.21121861270719e-8</v>
      </c>
      <c r="AE519" t="str">
        <f>IF(ISNUMBER(SEARCH(AE$1,$D519)),"T","")</f>
        <v/>
      </c>
      <c r="AF519" t="str">
        <f>IF(ISNUMBER(SEARCH(AF$1,$D519)),"T","")</f>
        <v/>
      </c>
      <c r="AG519" t="str">
        <f>IF(ISNUMBER(SEARCH(AG$1,$D519)),"T","")</f>
        <v/>
      </c>
      <c r="AH519" t="str">
        <f>IF(ISNUMBER(SEARCH(AH$1,$D519)),"T","")</f>
        <v/>
      </c>
      <c r="AI519" t="str">
        <f>IF(ISNUMBER(SEARCH(AI$1,$D519)),"T","")</f>
        <v/>
      </c>
      <c r="AJ519" t="str">
        <f>IF(ISNUMBER(SEARCH(AJ$1,$D519)),"T","")</f>
        <v/>
      </c>
      <c r="AK519" t="str">
        <f>IF(ISNUMBER(SEARCH(AK$1,$D519)),"T","")</f>
        <v/>
      </c>
      <c r="AL519" t="str">
        <f>IF(ISNUMBER(SEARCH(AL$1,$D519)),"T","")</f>
        <v/>
      </c>
      <c r="AM519" t="str">
        <f>IF(ISNUMBER(SEARCH(AM$1,$D519)),"T","")</f>
        <v/>
      </c>
      <c r="AN519" t="str">
        <f>IF(ISNUMBER(SEARCH(AN$1,$D519)),"T","")</f>
        <v>T</v>
      </c>
      <c r="AO519" t="str">
        <f>IF(ISNUMBER(SEARCH(AO$1,$D519)),"T","")</f>
        <v/>
      </c>
      <c r="AP519" t="str">
        <f>IF(ISNUMBER(SEARCH(AP$1,$D519)),"T","")</f>
        <v>T</v>
      </c>
      <c r="AQ519" t="str">
        <f>IF(ISNUMBER(SEARCH(AQ$1,$D519)),"T","")</f>
        <v/>
      </c>
      <c r="AR519" t="str">
        <f>IF(ISNUMBER(SEARCH(AR$1,$D519)),"T","")</f>
        <v/>
      </c>
      <c r="AS519" t="str">
        <f>IF(ISNUMBER(SEARCH(AS$1,$D519)),"T","")</f>
        <v/>
      </c>
      <c r="AT519" t="str">
        <f>IF(ISNUMBER(SEARCH(AT$1,$D519)),"T","")</f>
        <v/>
      </c>
      <c r="AU519" t="str">
        <f>IF(ISNUMBER(SEARCH(AU$1,$D519)),"T","")</f>
        <v/>
      </c>
      <c r="AV519" t="str">
        <f>IF(ISNUMBER(SEARCH(AV$1,$D519)),"T","")</f>
        <v/>
      </c>
    </row>
    <row r="520" spans="1:48">
      <c r="A520">
        <v>28</v>
      </c>
      <c r="B520" t="s">
        <v>1282</v>
      </c>
      <c r="C520" t="s">
        <v>1283</v>
      </c>
      <c r="D520" t="s">
        <v>1284</v>
      </c>
      <c r="E520">
        <v>1</v>
      </c>
      <c r="F520">
        <v>75</v>
      </c>
      <c r="G520">
        <v>100</v>
      </c>
      <c r="H520">
        <v>110</v>
      </c>
      <c r="I520">
        <v>45</v>
      </c>
      <c r="J520">
        <v>55</v>
      </c>
      <c r="K520">
        <v>65</v>
      </c>
      <c r="L520">
        <f t="shared" si="112"/>
        <v>100</v>
      </c>
      <c r="M520">
        <f t="shared" si="113"/>
        <v>55</v>
      </c>
      <c r="N520" s="3">
        <f t="shared" si="114"/>
        <v>150.5</v>
      </c>
      <c r="O520" s="3">
        <f t="shared" si="115"/>
        <v>120.5</v>
      </c>
      <c r="P520" s="3">
        <f t="shared" si="116"/>
        <v>75.5</v>
      </c>
      <c r="Q520" s="3">
        <f t="shared" si="117"/>
        <v>11362.75</v>
      </c>
      <c r="R520" s="3">
        <f t="shared" si="118"/>
        <v>19640.25</v>
      </c>
      <c r="S520" s="3">
        <f t="shared" si="119"/>
        <v>11362.75</v>
      </c>
      <c r="T520" s="3">
        <v>273.975651601634</v>
      </c>
      <c r="U520" s="3">
        <f t="shared" si="120"/>
        <v>273.975651601634</v>
      </c>
      <c r="V520" s="4">
        <f t="shared" si="121"/>
        <v>33014.0660179969</v>
      </c>
      <c r="W520" s="6">
        <f>Q520/(constants!$B$1*constants!$B$2*(110/250)*AVERAGE(0.8,1)*1.5)</f>
        <v>1.7409062533459</v>
      </c>
      <c r="X520" s="7">
        <v>0.326053589788597</v>
      </c>
      <c r="Y520" s="3">
        <f t="shared" si="122"/>
        <v>249.068661097707</v>
      </c>
      <c r="Z520" s="5">
        <v>1.1</v>
      </c>
      <c r="AA520" s="5">
        <v>1</v>
      </c>
      <c r="AB520" s="3">
        <f t="shared" si="123"/>
        <v>273.975527207478</v>
      </c>
      <c r="AC520" t="str">
        <f t="shared" si="124"/>
        <v>https://wiki.52poke.com/wiki/穿山王</v>
      </c>
      <c r="AD520" s="2">
        <f t="shared" si="125"/>
        <v>1.54739061149737e-8</v>
      </c>
      <c r="AE520" t="str">
        <f>IF(ISNUMBER(SEARCH(AE$1,$D520)),"T","")</f>
        <v/>
      </c>
      <c r="AF520" t="str">
        <f>IF(ISNUMBER(SEARCH(AF$1,$D520)),"T","")</f>
        <v/>
      </c>
      <c r="AG520" t="str">
        <f>IF(ISNUMBER(SEARCH(AG$1,$D520)),"T","")</f>
        <v/>
      </c>
      <c r="AH520" t="str">
        <f>IF(ISNUMBER(SEARCH(AH$1,$D520)),"T","")</f>
        <v/>
      </c>
      <c r="AI520" t="str">
        <f>IF(ISNUMBER(SEARCH(AI$1,$D520)),"T","")</f>
        <v/>
      </c>
      <c r="AJ520" t="str">
        <f>IF(ISNUMBER(SEARCH(AJ$1,$D520)),"T","")</f>
        <v>T</v>
      </c>
      <c r="AK520" t="str">
        <f>IF(ISNUMBER(SEARCH(AK$1,$D520)),"T","")</f>
        <v/>
      </c>
      <c r="AL520" t="str">
        <f>IF(ISNUMBER(SEARCH(AL$1,$D520)),"T","")</f>
        <v/>
      </c>
      <c r="AM520" t="str">
        <f>IF(ISNUMBER(SEARCH(AM$1,$D520)),"T","")</f>
        <v/>
      </c>
      <c r="AN520" t="str">
        <f>IF(ISNUMBER(SEARCH(AN$1,$D520)),"T","")</f>
        <v/>
      </c>
      <c r="AO520" t="str">
        <f>IF(ISNUMBER(SEARCH(AO$1,$D520)),"T","")</f>
        <v/>
      </c>
      <c r="AP520" t="str">
        <f>IF(ISNUMBER(SEARCH(AP$1,$D520)),"T","")</f>
        <v/>
      </c>
      <c r="AQ520" t="str">
        <f>IF(ISNUMBER(SEARCH(AQ$1,$D520)),"T","")</f>
        <v/>
      </c>
      <c r="AR520" t="str">
        <f>IF(ISNUMBER(SEARCH(AR$1,$D520)),"T","")</f>
        <v/>
      </c>
      <c r="AS520" t="str">
        <f>IF(ISNUMBER(SEARCH(AS$1,$D520)),"T","")</f>
        <v/>
      </c>
      <c r="AT520" t="str">
        <f>IF(ISNUMBER(SEARCH(AT$1,$D520)),"T","")</f>
        <v/>
      </c>
      <c r="AU520" t="str">
        <f>IF(ISNUMBER(SEARCH(AU$1,$D520)),"T","")</f>
        <v>T</v>
      </c>
      <c r="AV520" t="str">
        <f>IF(ISNUMBER(SEARCH(AV$1,$D520)),"T","")</f>
        <v/>
      </c>
    </row>
    <row r="521" spans="1:48">
      <c r="A521">
        <v>1024</v>
      </c>
      <c r="B521" t="s">
        <v>1285</v>
      </c>
      <c r="C521" t="s">
        <v>1286</v>
      </c>
      <c r="D521" t="s">
        <v>64</v>
      </c>
      <c r="E521">
        <v>9</v>
      </c>
      <c r="F521">
        <v>90</v>
      </c>
      <c r="G521">
        <v>65</v>
      </c>
      <c r="H521">
        <v>85</v>
      </c>
      <c r="I521">
        <v>65</v>
      </c>
      <c r="J521">
        <v>85</v>
      </c>
      <c r="K521">
        <v>60</v>
      </c>
      <c r="L521">
        <f t="shared" si="112"/>
        <v>65</v>
      </c>
      <c r="M521">
        <f t="shared" si="113"/>
        <v>85</v>
      </c>
      <c r="N521" s="3">
        <f t="shared" si="114"/>
        <v>165.5</v>
      </c>
      <c r="O521" s="3">
        <f t="shared" si="115"/>
        <v>85.5</v>
      </c>
      <c r="P521" s="3">
        <f t="shared" si="116"/>
        <v>105.5</v>
      </c>
      <c r="Q521" s="3">
        <f t="shared" si="117"/>
        <v>17460.25</v>
      </c>
      <c r="R521" s="3">
        <f t="shared" si="118"/>
        <v>17460.25</v>
      </c>
      <c r="S521" s="3">
        <f t="shared" si="119"/>
        <v>17460.25</v>
      </c>
      <c r="T521" s="3">
        <v>273.83337436127</v>
      </c>
      <c r="U521" s="3">
        <f t="shared" si="120"/>
        <v>273.83337436127</v>
      </c>
      <c r="V521" s="4">
        <f t="shared" si="121"/>
        <v>23412.7535078886</v>
      </c>
      <c r="W521" s="6">
        <f>Q521/(constants!$B$1*constants!$B$2*(110/250)*AVERAGE(0.8,1)*1.5)</f>
        <v>2.67511459901721</v>
      </c>
      <c r="X521" s="7">
        <v>0.236456254085428</v>
      </c>
      <c r="Y521" s="3">
        <f t="shared" si="122"/>
        <v>248.939307940275</v>
      </c>
      <c r="Z521" s="5">
        <v>1.1</v>
      </c>
      <c r="AA521" s="5">
        <v>1</v>
      </c>
      <c r="AB521" s="3">
        <f t="shared" si="123"/>
        <v>273.833238734303</v>
      </c>
      <c r="AC521" t="str">
        <f t="shared" si="124"/>
        <v>https://wiki.52poke.com/wiki/太乐巴戈斯</v>
      </c>
      <c r="AD521" s="2">
        <f t="shared" si="125"/>
        <v>1.83946742222745e-8</v>
      </c>
      <c r="AE521" t="str">
        <f>IF(ISNUMBER(SEARCH(AE$1,$D521)),"T","")</f>
        <v>T</v>
      </c>
      <c r="AF521" t="str">
        <f>IF(ISNUMBER(SEARCH(AF$1,$D521)),"T","")</f>
        <v/>
      </c>
      <c r="AG521" t="str">
        <f>IF(ISNUMBER(SEARCH(AG$1,$D521)),"T","")</f>
        <v/>
      </c>
      <c r="AH521" t="str">
        <f>IF(ISNUMBER(SEARCH(AH$1,$D521)),"T","")</f>
        <v/>
      </c>
      <c r="AI521" t="str">
        <f>IF(ISNUMBER(SEARCH(AI$1,$D521)),"T","")</f>
        <v/>
      </c>
      <c r="AJ521" t="str">
        <f>IF(ISNUMBER(SEARCH(AJ$1,$D521)),"T","")</f>
        <v/>
      </c>
      <c r="AK521" t="str">
        <f>IF(ISNUMBER(SEARCH(AK$1,$D521)),"T","")</f>
        <v/>
      </c>
      <c r="AL521" t="str">
        <f>IF(ISNUMBER(SEARCH(AL$1,$D521)),"T","")</f>
        <v/>
      </c>
      <c r="AM521" t="str">
        <f>IF(ISNUMBER(SEARCH(AM$1,$D521)),"T","")</f>
        <v/>
      </c>
      <c r="AN521" t="str">
        <f>IF(ISNUMBER(SEARCH(AN$1,$D521)),"T","")</f>
        <v/>
      </c>
      <c r="AO521" t="str">
        <f>IF(ISNUMBER(SEARCH(AO$1,$D521)),"T","")</f>
        <v/>
      </c>
      <c r="AP521" t="str">
        <f>IF(ISNUMBER(SEARCH(AP$1,$D521)),"T","")</f>
        <v/>
      </c>
      <c r="AQ521" t="str">
        <f>IF(ISNUMBER(SEARCH(AQ$1,$D521)),"T","")</f>
        <v/>
      </c>
      <c r="AR521" t="str">
        <f>IF(ISNUMBER(SEARCH(AR$1,$D521)),"T","")</f>
        <v/>
      </c>
      <c r="AS521" t="str">
        <f>IF(ISNUMBER(SEARCH(AS$1,$D521)),"T","")</f>
        <v/>
      </c>
      <c r="AT521" t="str">
        <f>IF(ISNUMBER(SEARCH(AT$1,$D521)),"T","")</f>
        <v/>
      </c>
      <c r="AU521" t="str">
        <f>IF(ISNUMBER(SEARCH(AU$1,$D521)),"T","")</f>
        <v/>
      </c>
      <c r="AV521" t="str">
        <f>IF(ISNUMBER(SEARCH(AV$1,$D521)),"T","")</f>
        <v/>
      </c>
    </row>
    <row r="522" spans="1:48">
      <c r="A522">
        <v>457</v>
      </c>
      <c r="B522" t="s">
        <v>1287</v>
      </c>
      <c r="C522" t="s">
        <v>1288</v>
      </c>
      <c r="D522" t="s">
        <v>52</v>
      </c>
      <c r="E522">
        <v>4</v>
      </c>
      <c r="F522">
        <v>69</v>
      </c>
      <c r="G522">
        <v>69</v>
      </c>
      <c r="H522">
        <v>76</v>
      </c>
      <c r="I522">
        <v>69</v>
      </c>
      <c r="J522">
        <v>86</v>
      </c>
      <c r="K522">
        <v>91</v>
      </c>
      <c r="L522">
        <f t="shared" si="112"/>
        <v>69</v>
      </c>
      <c r="M522">
        <f t="shared" si="113"/>
        <v>76</v>
      </c>
      <c r="N522" s="3">
        <f t="shared" si="114"/>
        <v>144.5</v>
      </c>
      <c r="O522" s="3">
        <f t="shared" si="115"/>
        <v>89.5</v>
      </c>
      <c r="P522" s="3">
        <f t="shared" si="116"/>
        <v>96.5</v>
      </c>
      <c r="Q522" s="3">
        <f t="shared" si="117"/>
        <v>13944.25</v>
      </c>
      <c r="R522" s="3">
        <f t="shared" si="118"/>
        <v>13944.25</v>
      </c>
      <c r="S522" s="3">
        <f t="shared" si="119"/>
        <v>15389.25</v>
      </c>
      <c r="T522" s="3">
        <v>273.362619817751</v>
      </c>
      <c r="U522" s="3">
        <f t="shared" si="120"/>
        <v>273.362619817751</v>
      </c>
      <c r="V522" s="4">
        <f t="shared" si="121"/>
        <v>24465.9544736887</v>
      </c>
      <c r="W522" s="6">
        <f>Q522/(constants!$B$1*constants!$B$2*(110/250)*AVERAGE(0.8,1)*1.5)</f>
        <v>2.13642225897944</v>
      </c>
      <c r="X522" s="7">
        <v>0.640241087235097</v>
      </c>
      <c r="Y522" s="3">
        <f t="shared" si="122"/>
        <v>248.511369486201</v>
      </c>
      <c r="Z522" s="5">
        <v>1.1</v>
      </c>
      <c r="AA522" s="5">
        <v>1</v>
      </c>
      <c r="AB522" s="3">
        <f t="shared" si="123"/>
        <v>273.362506434821</v>
      </c>
      <c r="AC522" t="str">
        <f t="shared" si="124"/>
        <v>https://wiki.52poke.com/wiki/霓虹鱼</v>
      </c>
      <c r="AD522" s="2">
        <f t="shared" si="125"/>
        <v>1.28556888692529e-8</v>
      </c>
      <c r="AE522" t="str">
        <f>IF(ISNUMBER(SEARCH(AE$1,$D522)),"T","")</f>
        <v/>
      </c>
      <c r="AF522" t="str">
        <f>IF(ISNUMBER(SEARCH(AF$1,$D522)),"T","")</f>
        <v/>
      </c>
      <c r="AG522" t="str">
        <f>IF(ISNUMBER(SEARCH(AG$1,$D522)),"T","")</f>
        <v>T</v>
      </c>
      <c r="AH522" t="str">
        <f>IF(ISNUMBER(SEARCH(AH$1,$D522)),"T","")</f>
        <v/>
      </c>
      <c r="AI522" t="str">
        <f>IF(ISNUMBER(SEARCH(AI$1,$D522)),"T","")</f>
        <v/>
      </c>
      <c r="AJ522" t="str">
        <f>IF(ISNUMBER(SEARCH(AJ$1,$D522)),"T","")</f>
        <v/>
      </c>
      <c r="AK522" t="str">
        <f>IF(ISNUMBER(SEARCH(AK$1,$D522)),"T","")</f>
        <v/>
      </c>
      <c r="AL522" t="str">
        <f>IF(ISNUMBER(SEARCH(AL$1,$D522)),"T","")</f>
        <v/>
      </c>
      <c r="AM522" t="str">
        <f>IF(ISNUMBER(SEARCH(AM$1,$D522)),"T","")</f>
        <v/>
      </c>
      <c r="AN522" t="str">
        <f>IF(ISNUMBER(SEARCH(AN$1,$D522)),"T","")</f>
        <v/>
      </c>
      <c r="AO522" t="str">
        <f>IF(ISNUMBER(SEARCH(AO$1,$D522)),"T","")</f>
        <v/>
      </c>
      <c r="AP522" t="str">
        <f>IF(ISNUMBER(SEARCH(AP$1,$D522)),"T","")</f>
        <v/>
      </c>
      <c r="AQ522" t="str">
        <f>IF(ISNUMBER(SEARCH(AQ$1,$D522)),"T","")</f>
        <v/>
      </c>
      <c r="AR522" t="str">
        <f>IF(ISNUMBER(SEARCH(AR$1,$D522)),"T","")</f>
        <v/>
      </c>
      <c r="AS522" t="str">
        <f>IF(ISNUMBER(SEARCH(AS$1,$D522)),"T","")</f>
        <v/>
      </c>
      <c r="AT522" t="str">
        <f>IF(ISNUMBER(SEARCH(AT$1,$D522)),"T","")</f>
        <v/>
      </c>
      <c r="AU522" t="str">
        <f>IF(ISNUMBER(SEARCH(AU$1,$D522)),"T","")</f>
        <v/>
      </c>
      <c r="AV522" t="str">
        <f>IF(ISNUMBER(SEARCH(AV$1,$D522)),"T","")</f>
        <v/>
      </c>
    </row>
    <row r="523" spans="1:48">
      <c r="A523">
        <v>528</v>
      </c>
      <c r="B523" t="s">
        <v>1289</v>
      </c>
      <c r="C523" t="s">
        <v>1290</v>
      </c>
      <c r="D523" t="s">
        <v>133</v>
      </c>
      <c r="E523">
        <v>5</v>
      </c>
      <c r="F523">
        <v>67</v>
      </c>
      <c r="G523">
        <v>57</v>
      </c>
      <c r="H523">
        <v>55</v>
      </c>
      <c r="I523">
        <v>77</v>
      </c>
      <c r="J523">
        <v>55</v>
      </c>
      <c r="K523">
        <v>114</v>
      </c>
      <c r="L523">
        <f t="shared" si="112"/>
        <v>77</v>
      </c>
      <c r="M523">
        <f t="shared" si="113"/>
        <v>55</v>
      </c>
      <c r="N523" s="3">
        <f t="shared" si="114"/>
        <v>142.5</v>
      </c>
      <c r="O523" s="3">
        <f t="shared" si="115"/>
        <v>97.5</v>
      </c>
      <c r="P523" s="3">
        <f t="shared" si="116"/>
        <v>75.5</v>
      </c>
      <c r="Q523" s="3">
        <f t="shared" si="117"/>
        <v>10758.75</v>
      </c>
      <c r="R523" s="3">
        <f t="shared" si="118"/>
        <v>10758.75</v>
      </c>
      <c r="S523" s="3">
        <f t="shared" si="119"/>
        <v>10758.75</v>
      </c>
      <c r="T523" s="3">
        <v>272.271446435088</v>
      </c>
      <c r="U523" s="3">
        <f t="shared" si="120"/>
        <v>272.271446435088</v>
      </c>
      <c r="V523" s="4">
        <f t="shared" si="121"/>
        <v>26546.4660274211</v>
      </c>
      <c r="W523" s="6">
        <f>Q523/(constants!$B$1*constants!$B$2*(110/250)*AVERAGE(0.8,1)*1.5)</f>
        <v>1.64836638605841</v>
      </c>
      <c r="X523" s="7">
        <v>0.89029423057961</v>
      </c>
      <c r="Y523" s="3">
        <f t="shared" si="122"/>
        <v>247.519410122207</v>
      </c>
      <c r="Z523" s="5">
        <v>1.1</v>
      </c>
      <c r="AA523" s="5">
        <v>1</v>
      </c>
      <c r="AB523" s="3">
        <f t="shared" si="123"/>
        <v>272.271351134428</v>
      </c>
      <c r="AC523" t="str">
        <f t="shared" si="124"/>
        <v>https://wiki.52poke.com/wiki/心蝙蝠</v>
      </c>
      <c r="AD523" s="2">
        <f t="shared" si="125"/>
        <v>9.08221583028633e-9</v>
      </c>
      <c r="AE523" t="str">
        <f>IF(ISNUMBER(SEARCH(AE$1,$D523)),"T","")</f>
        <v/>
      </c>
      <c r="AF523" t="str">
        <f>IF(ISNUMBER(SEARCH(AF$1,$D523)),"T","")</f>
        <v/>
      </c>
      <c r="AG523" t="str">
        <f>IF(ISNUMBER(SEARCH(AG$1,$D523)),"T","")</f>
        <v/>
      </c>
      <c r="AH523" t="str">
        <f>IF(ISNUMBER(SEARCH(AH$1,$D523)),"T","")</f>
        <v/>
      </c>
      <c r="AI523" t="str">
        <f>IF(ISNUMBER(SEARCH(AI$1,$D523)),"T","")</f>
        <v/>
      </c>
      <c r="AJ523" t="str">
        <f>IF(ISNUMBER(SEARCH(AJ$1,$D523)),"T","")</f>
        <v/>
      </c>
      <c r="AK523" t="str">
        <f>IF(ISNUMBER(SEARCH(AK$1,$D523)),"T","")</f>
        <v/>
      </c>
      <c r="AL523" t="str">
        <f>IF(ISNUMBER(SEARCH(AL$1,$D523)),"T","")</f>
        <v/>
      </c>
      <c r="AM523" t="str">
        <f>IF(ISNUMBER(SEARCH(AM$1,$D523)),"T","")</f>
        <v/>
      </c>
      <c r="AN523" t="str">
        <f>IF(ISNUMBER(SEARCH(AN$1,$D523)),"T","")</f>
        <v>T</v>
      </c>
      <c r="AO523" t="str">
        <f>IF(ISNUMBER(SEARCH(AO$1,$D523)),"T","")</f>
        <v>T</v>
      </c>
      <c r="AP523" t="str">
        <f>IF(ISNUMBER(SEARCH(AP$1,$D523)),"T","")</f>
        <v/>
      </c>
      <c r="AQ523" t="str">
        <f>IF(ISNUMBER(SEARCH(AQ$1,$D523)),"T","")</f>
        <v/>
      </c>
      <c r="AR523" t="str">
        <f>IF(ISNUMBER(SEARCH(AR$1,$D523)),"T","")</f>
        <v/>
      </c>
      <c r="AS523" t="str">
        <f>IF(ISNUMBER(SEARCH(AS$1,$D523)),"T","")</f>
        <v/>
      </c>
      <c r="AT523" t="str">
        <f>IF(ISNUMBER(SEARCH(AT$1,$D523)),"T","")</f>
        <v/>
      </c>
      <c r="AU523" t="str">
        <f>IF(ISNUMBER(SEARCH(AU$1,$D523)),"T","")</f>
        <v/>
      </c>
      <c r="AV523" t="str">
        <f>IF(ISNUMBER(SEARCH(AV$1,$D523)),"T","")</f>
        <v/>
      </c>
    </row>
    <row r="524" spans="1:48">
      <c r="A524">
        <v>531</v>
      </c>
      <c r="B524" t="s">
        <v>1291</v>
      </c>
      <c r="C524" t="s">
        <v>1292</v>
      </c>
      <c r="D524" t="s">
        <v>64</v>
      </c>
      <c r="E524">
        <v>5</v>
      </c>
      <c r="F524">
        <v>103</v>
      </c>
      <c r="G524">
        <v>60</v>
      </c>
      <c r="H524">
        <v>86</v>
      </c>
      <c r="I524">
        <v>60</v>
      </c>
      <c r="J524">
        <v>86</v>
      </c>
      <c r="K524">
        <v>50</v>
      </c>
      <c r="L524">
        <f t="shared" si="112"/>
        <v>60</v>
      </c>
      <c r="M524">
        <f t="shared" si="113"/>
        <v>86</v>
      </c>
      <c r="N524" s="3">
        <f t="shared" si="114"/>
        <v>178.5</v>
      </c>
      <c r="O524" s="3">
        <f t="shared" si="115"/>
        <v>80.5</v>
      </c>
      <c r="P524" s="3">
        <f t="shared" si="116"/>
        <v>106.5</v>
      </c>
      <c r="Q524" s="3">
        <f t="shared" si="117"/>
        <v>19010.25</v>
      </c>
      <c r="R524" s="3">
        <f t="shared" si="118"/>
        <v>19010.25</v>
      </c>
      <c r="S524" s="3">
        <f t="shared" si="119"/>
        <v>19010.25</v>
      </c>
      <c r="T524" s="3">
        <v>272.149329113085</v>
      </c>
      <c r="U524" s="3">
        <f t="shared" si="120"/>
        <v>272.149329113085</v>
      </c>
      <c r="V524" s="4">
        <f t="shared" si="121"/>
        <v>21908.0209936033</v>
      </c>
      <c r="W524" s="6">
        <f>Q524/(constants!$B$1*constants!$B$2*(110/250)*AVERAGE(0.8,1)*1.5)</f>
        <v>2.91259273526822</v>
      </c>
      <c r="X524" s="7">
        <v>0.160802974292392</v>
      </c>
      <c r="Y524" s="3">
        <f t="shared" si="122"/>
        <v>247.408354619629</v>
      </c>
      <c r="Z524" s="5">
        <v>1.1</v>
      </c>
      <c r="AA524" s="5">
        <v>1</v>
      </c>
      <c r="AB524" s="3">
        <f t="shared" si="123"/>
        <v>272.149190081592</v>
      </c>
      <c r="AC524" t="str">
        <f t="shared" si="124"/>
        <v>https://wiki.52poke.com/wiki/差不多娃娃</v>
      </c>
      <c r="AD524" s="2">
        <f t="shared" si="125"/>
        <v>1.93297560949829e-8</v>
      </c>
      <c r="AE524" t="str">
        <f>IF(ISNUMBER(SEARCH(AE$1,$D524)),"T","")</f>
        <v>T</v>
      </c>
      <c r="AF524" t="str">
        <f>IF(ISNUMBER(SEARCH(AF$1,$D524)),"T","")</f>
        <v/>
      </c>
      <c r="AG524" t="str">
        <f>IF(ISNUMBER(SEARCH(AG$1,$D524)),"T","")</f>
        <v/>
      </c>
      <c r="AH524" t="str">
        <f>IF(ISNUMBER(SEARCH(AH$1,$D524)),"T","")</f>
        <v/>
      </c>
      <c r="AI524" t="str">
        <f>IF(ISNUMBER(SEARCH(AI$1,$D524)),"T","")</f>
        <v/>
      </c>
      <c r="AJ524" t="str">
        <f>IF(ISNUMBER(SEARCH(AJ$1,$D524)),"T","")</f>
        <v/>
      </c>
      <c r="AK524" t="str">
        <f>IF(ISNUMBER(SEARCH(AK$1,$D524)),"T","")</f>
        <v/>
      </c>
      <c r="AL524" t="str">
        <f>IF(ISNUMBER(SEARCH(AL$1,$D524)),"T","")</f>
        <v/>
      </c>
      <c r="AM524" t="str">
        <f>IF(ISNUMBER(SEARCH(AM$1,$D524)),"T","")</f>
        <v/>
      </c>
      <c r="AN524" t="str">
        <f>IF(ISNUMBER(SEARCH(AN$1,$D524)),"T","")</f>
        <v/>
      </c>
      <c r="AO524" t="str">
        <f>IF(ISNUMBER(SEARCH(AO$1,$D524)),"T","")</f>
        <v/>
      </c>
      <c r="AP524" t="str">
        <f>IF(ISNUMBER(SEARCH(AP$1,$D524)),"T","")</f>
        <v/>
      </c>
      <c r="AQ524" t="str">
        <f>IF(ISNUMBER(SEARCH(AQ$1,$D524)),"T","")</f>
        <v/>
      </c>
      <c r="AR524" t="str">
        <f>IF(ISNUMBER(SEARCH(AR$1,$D524)),"T","")</f>
        <v/>
      </c>
      <c r="AS524" t="str">
        <f>IF(ISNUMBER(SEARCH(AS$1,$D524)),"T","")</f>
        <v/>
      </c>
      <c r="AT524" t="str">
        <f>IF(ISNUMBER(SEARCH(AT$1,$D524)),"T","")</f>
        <v/>
      </c>
      <c r="AU524" t="str">
        <f>IF(ISNUMBER(SEARCH(AU$1,$D524)),"T","")</f>
        <v/>
      </c>
      <c r="AV524" t="str">
        <f>IF(ISNUMBER(SEARCH(AV$1,$D524)),"T","")</f>
        <v/>
      </c>
    </row>
    <row r="525" spans="1:48">
      <c r="A525">
        <v>67</v>
      </c>
      <c r="B525" t="s">
        <v>1293</v>
      </c>
      <c r="C525" t="s">
        <v>1294</v>
      </c>
      <c r="D525" t="s">
        <v>102</v>
      </c>
      <c r="E525">
        <v>1</v>
      </c>
      <c r="F525">
        <v>80</v>
      </c>
      <c r="G525">
        <v>100</v>
      </c>
      <c r="H525">
        <v>70</v>
      </c>
      <c r="I525">
        <v>50</v>
      </c>
      <c r="J525">
        <v>60</v>
      </c>
      <c r="K525">
        <v>45</v>
      </c>
      <c r="L525">
        <f t="shared" si="112"/>
        <v>100</v>
      </c>
      <c r="M525">
        <f t="shared" si="113"/>
        <v>60</v>
      </c>
      <c r="N525" s="3">
        <f t="shared" si="114"/>
        <v>155.5</v>
      </c>
      <c r="O525" s="3">
        <f t="shared" si="115"/>
        <v>120.5</v>
      </c>
      <c r="P525" s="3">
        <f t="shared" si="116"/>
        <v>80.5</v>
      </c>
      <c r="Q525" s="3">
        <f t="shared" si="117"/>
        <v>12517.75</v>
      </c>
      <c r="R525" s="3">
        <f t="shared" si="118"/>
        <v>14072.75</v>
      </c>
      <c r="S525" s="3">
        <f t="shared" si="119"/>
        <v>12517.75</v>
      </c>
      <c r="T525" s="3">
        <v>271.960997887705</v>
      </c>
      <c r="U525" s="3">
        <f t="shared" si="120"/>
        <v>271.960997887705</v>
      </c>
      <c r="V525" s="4">
        <f t="shared" si="121"/>
        <v>32771.3002454685</v>
      </c>
      <c r="W525" s="6">
        <f>Q525/(constants!$B$1*constants!$B$2*(110/250)*AVERAGE(0.8,1)*1.5)</f>
        <v>1.9178657677781</v>
      </c>
      <c r="X525" s="7">
        <v>0.133894781819333</v>
      </c>
      <c r="Y525" s="3">
        <f t="shared" si="122"/>
        <v>247.237146226491</v>
      </c>
      <c r="Z525" s="5">
        <v>1.1</v>
      </c>
      <c r="AA525" s="5">
        <v>1</v>
      </c>
      <c r="AB525" s="3">
        <f t="shared" si="123"/>
        <v>271.96086084914</v>
      </c>
      <c r="AC525" t="str">
        <f t="shared" si="124"/>
        <v>https://wiki.52poke.com/wiki/豪力</v>
      </c>
      <c r="AD525" s="2">
        <f t="shared" si="125"/>
        <v>1.87795681922567e-8</v>
      </c>
      <c r="AE525" t="str">
        <f>IF(ISNUMBER(SEARCH(AE$1,$D525)),"T","")</f>
        <v/>
      </c>
      <c r="AF525" t="str">
        <f>IF(ISNUMBER(SEARCH(AF$1,$D525)),"T","")</f>
        <v/>
      </c>
      <c r="AG525" t="str">
        <f>IF(ISNUMBER(SEARCH(AG$1,$D525)),"T","")</f>
        <v/>
      </c>
      <c r="AH525" t="str">
        <f>IF(ISNUMBER(SEARCH(AH$1,$D525)),"T","")</f>
        <v/>
      </c>
      <c r="AI525" t="str">
        <f>IF(ISNUMBER(SEARCH(AI$1,$D525)),"T","")</f>
        <v/>
      </c>
      <c r="AJ525" t="str">
        <f>IF(ISNUMBER(SEARCH(AJ$1,$D525)),"T","")</f>
        <v/>
      </c>
      <c r="AK525" t="str">
        <f>IF(ISNUMBER(SEARCH(AK$1,$D525)),"T","")</f>
        <v>T</v>
      </c>
      <c r="AL525" t="str">
        <f>IF(ISNUMBER(SEARCH(AL$1,$D525)),"T","")</f>
        <v/>
      </c>
      <c r="AM525" t="str">
        <f>IF(ISNUMBER(SEARCH(AM$1,$D525)),"T","")</f>
        <v/>
      </c>
      <c r="AN525" t="str">
        <f>IF(ISNUMBER(SEARCH(AN$1,$D525)),"T","")</f>
        <v/>
      </c>
      <c r="AO525" t="str">
        <f>IF(ISNUMBER(SEARCH(AO$1,$D525)),"T","")</f>
        <v/>
      </c>
      <c r="AP525" t="str">
        <f>IF(ISNUMBER(SEARCH(AP$1,$D525)),"T","")</f>
        <v/>
      </c>
      <c r="AQ525" t="str">
        <f>IF(ISNUMBER(SEARCH(AQ$1,$D525)),"T","")</f>
        <v/>
      </c>
      <c r="AR525" t="str">
        <f>IF(ISNUMBER(SEARCH(AR$1,$D525)),"T","")</f>
        <v/>
      </c>
      <c r="AS525" t="str">
        <f>IF(ISNUMBER(SEARCH(AS$1,$D525)),"T","")</f>
        <v/>
      </c>
      <c r="AT525" t="str">
        <f>IF(ISNUMBER(SEARCH(AT$1,$D525)),"T","")</f>
        <v/>
      </c>
      <c r="AU525" t="str">
        <f>IF(ISNUMBER(SEARCH(AU$1,$D525)),"T","")</f>
        <v/>
      </c>
      <c r="AV525" t="str">
        <f>IF(ISNUMBER(SEARCH(AV$1,$D525)),"T","")</f>
        <v/>
      </c>
    </row>
    <row r="526" spans="1:48">
      <c r="A526">
        <v>864</v>
      </c>
      <c r="B526" t="s">
        <v>1295</v>
      </c>
      <c r="C526" t="s">
        <v>1296</v>
      </c>
      <c r="D526" t="s">
        <v>180</v>
      </c>
      <c r="E526">
        <v>8</v>
      </c>
      <c r="F526">
        <v>60</v>
      </c>
      <c r="G526">
        <v>95</v>
      </c>
      <c r="H526">
        <v>50</v>
      </c>
      <c r="I526">
        <v>145</v>
      </c>
      <c r="J526">
        <v>130</v>
      </c>
      <c r="K526">
        <v>30</v>
      </c>
      <c r="L526">
        <f t="shared" si="112"/>
        <v>145</v>
      </c>
      <c r="M526">
        <f t="shared" si="113"/>
        <v>50</v>
      </c>
      <c r="N526" s="3">
        <f t="shared" si="114"/>
        <v>135.5</v>
      </c>
      <c r="O526" s="3">
        <f t="shared" si="115"/>
        <v>165.5</v>
      </c>
      <c r="P526" s="3">
        <f t="shared" si="116"/>
        <v>70.5</v>
      </c>
      <c r="Q526" s="3">
        <f t="shared" si="117"/>
        <v>9552.75</v>
      </c>
      <c r="R526" s="3">
        <f t="shared" si="118"/>
        <v>9552.75</v>
      </c>
      <c r="S526" s="3">
        <f t="shared" si="119"/>
        <v>20392.75</v>
      </c>
      <c r="T526" s="3">
        <v>271.218281202769</v>
      </c>
      <c r="U526" s="3">
        <f t="shared" si="120"/>
        <v>271.218281202769</v>
      </c>
      <c r="V526" s="4">
        <f t="shared" si="121"/>
        <v>44886.6255390583</v>
      </c>
      <c r="W526" s="6">
        <f>Q526/(constants!$B$1*constants!$B$2*(110/250)*AVERAGE(0.8,1)*1.5)</f>
        <v>1.46359307488505</v>
      </c>
      <c r="X526" s="7">
        <v>0.0262071864125109</v>
      </c>
      <c r="Y526" s="3">
        <f t="shared" si="122"/>
        <v>246.561943244746</v>
      </c>
      <c r="Z526" s="5">
        <v>1.1</v>
      </c>
      <c r="AA526" s="5">
        <v>1</v>
      </c>
      <c r="AB526" s="3">
        <f t="shared" si="123"/>
        <v>271.21813756922</v>
      </c>
      <c r="AC526" t="str">
        <f t="shared" si="124"/>
        <v>https://wiki.52poke.com/wiki/魔灵珊瑚</v>
      </c>
      <c r="AD526" s="2">
        <f t="shared" si="125"/>
        <v>2.06305963292996e-8</v>
      </c>
      <c r="AE526" t="str">
        <f>IF(ISNUMBER(SEARCH(AE$1,$D526)),"T","")</f>
        <v/>
      </c>
      <c r="AF526" t="str">
        <f>IF(ISNUMBER(SEARCH(AF$1,$D526)),"T","")</f>
        <v/>
      </c>
      <c r="AG526" t="str">
        <f>IF(ISNUMBER(SEARCH(AG$1,$D526)),"T","")</f>
        <v/>
      </c>
      <c r="AH526" t="str">
        <f>IF(ISNUMBER(SEARCH(AH$1,$D526)),"T","")</f>
        <v/>
      </c>
      <c r="AI526" t="str">
        <f>IF(ISNUMBER(SEARCH(AI$1,$D526)),"T","")</f>
        <v/>
      </c>
      <c r="AJ526" t="str">
        <f>IF(ISNUMBER(SEARCH(AJ$1,$D526)),"T","")</f>
        <v/>
      </c>
      <c r="AK526" t="str">
        <f>IF(ISNUMBER(SEARCH(AK$1,$D526)),"T","")</f>
        <v/>
      </c>
      <c r="AL526" t="str">
        <f>IF(ISNUMBER(SEARCH(AL$1,$D526)),"T","")</f>
        <v/>
      </c>
      <c r="AM526" t="str">
        <f>IF(ISNUMBER(SEARCH(AM$1,$D526)),"T","")</f>
        <v/>
      </c>
      <c r="AN526" t="str">
        <f>IF(ISNUMBER(SEARCH(AN$1,$D526)),"T","")</f>
        <v/>
      </c>
      <c r="AO526" t="str">
        <f>IF(ISNUMBER(SEARCH(AO$1,$D526)),"T","")</f>
        <v/>
      </c>
      <c r="AP526" t="str">
        <f>IF(ISNUMBER(SEARCH(AP$1,$D526)),"T","")</f>
        <v/>
      </c>
      <c r="AQ526" t="str">
        <f>IF(ISNUMBER(SEARCH(AQ$1,$D526)),"T","")</f>
        <v/>
      </c>
      <c r="AR526" t="str">
        <f>IF(ISNUMBER(SEARCH(AR$1,$D526)),"T","")</f>
        <v>T</v>
      </c>
      <c r="AS526" t="str">
        <f>IF(ISNUMBER(SEARCH(AS$1,$D526)),"T","")</f>
        <v/>
      </c>
      <c r="AT526" t="str">
        <f>IF(ISNUMBER(SEARCH(AT$1,$D526)),"T","")</f>
        <v/>
      </c>
      <c r="AU526" t="str">
        <f>IF(ISNUMBER(SEARCH(AU$1,$D526)),"T","")</f>
        <v/>
      </c>
      <c r="AV526" t="str">
        <f>IF(ISNUMBER(SEARCH(AV$1,$D526)),"T","")</f>
        <v/>
      </c>
    </row>
    <row r="527" spans="1:48">
      <c r="A527">
        <v>47</v>
      </c>
      <c r="B527" t="s">
        <v>1297</v>
      </c>
      <c r="C527" t="s">
        <v>1298</v>
      </c>
      <c r="D527" t="s">
        <v>640</v>
      </c>
      <c r="E527">
        <v>1</v>
      </c>
      <c r="F527">
        <v>60</v>
      </c>
      <c r="G527">
        <v>95</v>
      </c>
      <c r="H527">
        <v>80</v>
      </c>
      <c r="I527">
        <v>60</v>
      </c>
      <c r="J527">
        <v>80</v>
      </c>
      <c r="K527">
        <v>30</v>
      </c>
      <c r="L527">
        <f t="shared" si="112"/>
        <v>95</v>
      </c>
      <c r="M527">
        <f t="shared" si="113"/>
        <v>80</v>
      </c>
      <c r="N527" s="3">
        <f t="shared" si="114"/>
        <v>135.5</v>
      </c>
      <c r="O527" s="3">
        <f t="shared" si="115"/>
        <v>115.5</v>
      </c>
      <c r="P527" s="3">
        <f t="shared" si="116"/>
        <v>100.5</v>
      </c>
      <c r="Q527" s="3">
        <f t="shared" si="117"/>
        <v>13617.75</v>
      </c>
      <c r="R527" s="3">
        <f t="shared" si="118"/>
        <v>13617.75</v>
      </c>
      <c r="S527" s="3">
        <f t="shared" si="119"/>
        <v>13617.75</v>
      </c>
      <c r="T527" s="3">
        <v>271.091161266556</v>
      </c>
      <c r="U527" s="3">
        <f t="shared" si="120"/>
        <v>271.091161266556</v>
      </c>
      <c r="V527" s="4">
        <f t="shared" si="121"/>
        <v>31311.0291262872</v>
      </c>
      <c r="W527" s="6">
        <f>Q527/(constants!$B$1*constants!$B$2*(110/250)*AVERAGE(0.8,1)*1.5)</f>
        <v>2.08639863866592</v>
      </c>
      <c r="X527" s="7">
        <v>0.047336256034009</v>
      </c>
      <c r="Y527" s="3">
        <f t="shared" si="122"/>
        <v>246.446380337841</v>
      </c>
      <c r="Z527" s="5">
        <v>1.1</v>
      </c>
      <c r="AA527" s="5">
        <v>1</v>
      </c>
      <c r="AB527" s="3">
        <f t="shared" si="123"/>
        <v>271.091018371626</v>
      </c>
      <c r="AC527" t="str">
        <f t="shared" si="124"/>
        <v>https://wiki.52poke.com/wiki/派拉斯特</v>
      </c>
      <c r="AD527" s="2">
        <f t="shared" si="125"/>
        <v>2.04189611275118e-8</v>
      </c>
      <c r="AE527" t="str">
        <f>IF(ISNUMBER(SEARCH(AE$1,$D527)),"T","")</f>
        <v/>
      </c>
      <c r="AF527" t="str">
        <f>IF(ISNUMBER(SEARCH(AF$1,$D527)),"T","")</f>
        <v/>
      </c>
      <c r="AG527" t="str">
        <f>IF(ISNUMBER(SEARCH(AG$1,$D527)),"T","")</f>
        <v/>
      </c>
      <c r="AH527" t="str">
        <f>IF(ISNUMBER(SEARCH(AH$1,$D527)),"T","")</f>
        <v>T</v>
      </c>
      <c r="AI527" t="str">
        <f>IF(ISNUMBER(SEARCH(AI$1,$D527)),"T","")</f>
        <v/>
      </c>
      <c r="AJ527" t="str">
        <f>IF(ISNUMBER(SEARCH(AJ$1,$D527)),"T","")</f>
        <v/>
      </c>
      <c r="AK527" t="str">
        <f>IF(ISNUMBER(SEARCH(AK$1,$D527)),"T","")</f>
        <v/>
      </c>
      <c r="AL527" t="str">
        <f>IF(ISNUMBER(SEARCH(AL$1,$D527)),"T","")</f>
        <v/>
      </c>
      <c r="AM527" t="str">
        <f>IF(ISNUMBER(SEARCH(AM$1,$D527)),"T","")</f>
        <v/>
      </c>
      <c r="AN527" t="str">
        <f>IF(ISNUMBER(SEARCH(AN$1,$D527)),"T","")</f>
        <v/>
      </c>
      <c r="AO527" t="str">
        <f>IF(ISNUMBER(SEARCH(AO$1,$D527)),"T","")</f>
        <v/>
      </c>
      <c r="AP527" t="str">
        <f>IF(ISNUMBER(SEARCH(AP$1,$D527)),"T","")</f>
        <v>T</v>
      </c>
      <c r="AQ527" t="str">
        <f>IF(ISNUMBER(SEARCH(AQ$1,$D527)),"T","")</f>
        <v/>
      </c>
      <c r="AR527" t="str">
        <f>IF(ISNUMBER(SEARCH(AR$1,$D527)),"T","")</f>
        <v/>
      </c>
      <c r="AS527" t="str">
        <f>IF(ISNUMBER(SEARCH(AS$1,$D527)),"T","")</f>
        <v/>
      </c>
      <c r="AT527" t="str">
        <f>IF(ISNUMBER(SEARCH(AT$1,$D527)),"T","")</f>
        <v/>
      </c>
      <c r="AU527" t="str">
        <f>IF(ISNUMBER(SEARCH(AU$1,$D527)),"T","")</f>
        <v/>
      </c>
      <c r="AV527" t="str">
        <f>IF(ISNUMBER(SEARCH(AV$1,$D527)),"T","")</f>
        <v/>
      </c>
    </row>
    <row r="528" spans="1:48">
      <c r="A528">
        <v>110</v>
      </c>
      <c r="B528" t="s">
        <v>1299</v>
      </c>
      <c r="C528" t="s">
        <v>1300</v>
      </c>
      <c r="D528" t="s">
        <v>637</v>
      </c>
      <c r="E528">
        <v>1</v>
      </c>
      <c r="F528">
        <v>65</v>
      </c>
      <c r="G528">
        <v>90</v>
      </c>
      <c r="H528">
        <v>120</v>
      </c>
      <c r="I528">
        <v>85</v>
      </c>
      <c r="J528">
        <v>70</v>
      </c>
      <c r="K528">
        <v>60</v>
      </c>
      <c r="L528">
        <f t="shared" si="112"/>
        <v>90</v>
      </c>
      <c r="M528">
        <f t="shared" si="113"/>
        <v>70</v>
      </c>
      <c r="N528" s="3">
        <f t="shared" si="114"/>
        <v>140.5</v>
      </c>
      <c r="O528" s="3">
        <f t="shared" si="115"/>
        <v>110.5</v>
      </c>
      <c r="P528" s="3">
        <f t="shared" si="116"/>
        <v>90.5</v>
      </c>
      <c r="Q528" s="3">
        <f t="shared" si="117"/>
        <v>12715.25</v>
      </c>
      <c r="R528" s="3">
        <f t="shared" si="118"/>
        <v>19740.25</v>
      </c>
      <c r="S528" s="3">
        <f t="shared" si="119"/>
        <v>12715.25</v>
      </c>
      <c r="T528" s="3">
        <v>270.32264484431</v>
      </c>
      <c r="U528" s="3">
        <f t="shared" si="120"/>
        <v>270.32264484431</v>
      </c>
      <c r="V528" s="4">
        <f t="shared" si="121"/>
        <v>29870.6522552963</v>
      </c>
      <c r="W528" s="6">
        <f>Q528/(constants!$B$1*constants!$B$2*(110/250)*AVERAGE(0.8,1)*1.5)</f>
        <v>1.94812507868751</v>
      </c>
      <c r="X528" s="7">
        <v>0.275836395566149</v>
      </c>
      <c r="Y528" s="3">
        <f t="shared" si="122"/>
        <v>245.747742905029</v>
      </c>
      <c r="Z528" s="5">
        <v>1.1</v>
      </c>
      <c r="AA528" s="5">
        <v>1</v>
      </c>
      <c r="AB528" s="3">
        <f t="shared" si="123"/>
        <v>270.322517195532</v>
      </c>
      <c r="AC528" t="str">
        <f t="shared" si="124"/>
        <v>https://wiki.52poke.com/wiki/双弹瓦斯</v>
      </c>
      <c r="AD528" s="2">
        <f t="shared" si="125"/>
        <v>1.62942105405901e-8</v>
      </c>
      <c r="AE528" t="str">
        <f>IF(ISNUMBER(SEARCH(AE$1,$D528)),"T","")</f>
        <v/>
      </c>
      <c r="AF528" t="str">
        <f>IF(ISNUMBER(SEARCH(AF$1,$D528)),"T","")</f>
        <v/>
      </c>
      <c r="AG528" t="str">
        <f>IF(ISNUMBER(SEARCH(AG$1,$D528)),"T","")</f>
        <v/>
      </c>
      <c r="AH528" t="str">
        <f>IF(ISNUMBER(SEARCH(AH$1,$D528)),"T","")</f>
        <v/>
      </c>
      <c r="AI528" t="str">
        <f>IF(ISNUMBER(SEARCH(AI$1,$D528)),"T","")</f>
        <v/>
      </c>
      <c r="AJ528" t="str">
        <f>IF(ISNUMBER(SEARCH(AJ$1,$D528)),"T","")</f>
        <v/>
      </c>
      <c r="AK528" t="str">
        <f>IF(ISNUMBER(SEARCH(AK$1,$D528)),"T","")</f>
        <v/>
      </c>
      <c r="AL528" t="str">
        <f>IF(ISNUMBER(SEARCH(AL$1,$D528)),"T","")</f>
        <v>T</v>
      </c>
      <c r="AM528" t="str">
        <f>IF(ISNUMBER(SEARCH(AM$1,$D528)),"T","")</f>
        <v/>
      </c>
      <c r="AN528" t="str">
        <f>IF(ISNUMBER(SEARCH(AN$1,$D528)),"T","")</f>
        <v/>
      </c>
      <c r="AO528" t="str">
        <f>IF(ISNUMBER(SEARCH(AO$1,$D528)),"T","")</f>
        <v/>
      </c>
      <c r="AP528" t="str">
        <f>IF(ISNUMBER(SEARCH(AP$1,$D528)),"T","")</f>
        <v/>
      </c>
      <c r="AQ528" t="str">
        <f>IF(ISNUMBER(SEARCH(AQ$1,$D528)),"T","")</f>
        <v/>
      </c>
      <c r="AR528" t="str">
        <f>IF(ISNUMBER(SEARCH(AR$1,$D528)),"T","")</f>
        <v/>
      </c>
      <c r="AS528" t="str">
        <f>IF(ISNUMBER(SEARCH(AS$1,$D528)),"T","")</f>
        <v/>
      </c>
      <c r="AT528" t="str">
        <f>IF(ISNUMBER(SEARCH(AT$1,$D528)),"T","")</f>
        <v/>
      </c>
      <c r="AU528" t="str">
        <f>IF(ISNUMBER(SEARCH(AU$1,$D528)),"T","")</f>
        <v/>
      </c>
      <c r="AV528" t="str">
        <f>IF(ISNUMBER(SEARCH(AV$1,$D528)),"T","")</f>
        <v>T</v>
      </c>
    </row>
    <row r="529" spans="1:48">
      <c r="A529">
        <v>288</v>
      </c>
      <c r="B529" t="s">
        <v>1301</v>
      </c>
      <c r="C529" t="s">
        <v>1302</v>
      </c>
      <c r="D529" t="s">
        <v>64</v>
      </c>
      <c r="E529">
        <v>3</v>
      </c>
      <c r="F529">
        <v>80</v>
      </c>
      <c r="G529">
        <v>80</v>
      </c>
      <c r="H529">
        <v>80</v>
      </c>
      <c r="I529">
        <v>55</v>
      </c>
      <c r="J529">
        <v>55</v>
      </c>
      <c r="K529">
        <v>90</v>
      </c>
      <c r="L529">
        <f t="shared" si="112"/>
        <v>80</v>
      </c>
      <c r="M529">
        <f t="shared" si="113"/>
        <v>55</v>
      </c>
      <c r="N529" s="3">
        <f t="shared" si="114"/>
        <v>155.5</v>
      </c>
      <c r="O529" s="3">
        <f t="shared" si="115"/>
        <v>100.5</v>
      </c>
      <c r="P529" s="3">
        <f t="shared" si="116"/>
        <v>75.5</v>
      </c>
      <c r="Q529" s="3">
        <f t="shared" si="117"/>
        <v>11740.25</v>
      </c>
      <c r="R529" s="3">
        <f t="shared" si="118"/>
        <v>15627.75</v>
      </c>
      <c r="S529" s="3">
        <f t="shared" si="119"/>
        <v>11740.25</v>
      </c>
      <c r="T529" s="3">
        <v>267.702973236551</v>
      </c>
      <c r="U529" s="3">
        <f t="shared" si="120"/>
        <v>267.702973236551</v>
      </c>
      <c r="V529" s="4">
        <f t="shared" si="121"/>
        <v>26904.1488102734</v>
      </c>
      <c r="W529" s="6">
        <f>Q529/(constants!$B$1*constants!$B$2*(110/250)*AVERAGE(0.8,1)*1.5)</f>
        <v>1.79874367040058</v>
      </c>
      <c r="X529" s="7">
        <v>0.622810974935977</v>
      </c>
      <c r="Y529" s="3">
        <f t="shared" si="122"/>
        <v>243.366241856324</v>
      </c>
      <c r="Z529" s="5">
        <v>1.1</v>
      </c>
      <c r="AA529" s="5">
        <v>1</v>
      </c>
      <c r="AB529" s="3">
        <f t="shared" si="123"/>
        <v>267.702866041957</v>
      </c>
      <c r="AC529" t="str">
        <f t="shared" si="124"/>
        <v>https://wiki.52poke.com/wiki/过动猿</v>
      </c>
      <c r="AD529" s="2">
        <f t="shared" si="125"/>
        <v>1.14906810607748e-8</v>
      </c>
      <c r="AE529" t="str">
        <f>IF(ISNUMBER(SEARCH(AE$1,$D529)),"T","")</f>
        <v>T</v>
      </c>
      <c r="AF529" t="str">
        <f>IF(ISNUMBER(SEARCH(AF$1,$D529)),"T","")</f>
        <v/>
      </c>
      <c r="AG529" t="str">
        <f>IF(ISNUMBER(SEARCH(AG$1,$D529)),"T","")</f>
        <v/>
      </c>
      <c r="AH529" t="str">
        <f>IF(ISNUMBER(SEARCH(AH$1,$D529)),"T","")</f>
        <v/>
      </c>
      <c r="AI529" t="str">
        <f>IF(ISNUMBER(SEARCH(AI$1,$D529)),"T","")</f>
        <v/>
      </c>
      <c r="AJ529" t="str">
        <f>IF(ISNUMBER(SEARCH(AJ$1,$D529)),"T","")</f>
        <v/>
      </c>
      <c r="AK529" t="str">
        <f>IF(ISNUMBER(SEARCH(AK$1,$D529)),"T","")</f>
        <v/>
      </c>
      <c r="AL529" t="str">
        <f>IF(ISNUMBER(SEARCH(AL$1,$D529)),"T","")</f>
        <v/>
      </c>
      <c r="AM529" t="str">
        <f>IF(ISNUMBER(SEARCH(AM$1,$D529)),"T","")</f>
        <v/>
      </c>
      <c r="AN529" t="str">
        <f>IF(ISNUMBER(SEARCH(AN$1,$D529)),"T","")</f>
        <v/>
      </c>
      <c r="AO529" t="str">
        <f>IF(ISNUMBER(SEARCH(AO$1,$D529)),"T","")</f>
        <v/>
      </c>
      <c r="AP529" t="str">
        <f>IF(ISNUMBER(SEARCH(AP$1,$D529)),"T","")</f>
        <v/>
      </c>
      <c r="AQ529" t="str">
        <f>IF(ISNUMBER(SEARCH(AQ$1,$D529)),"T","")</f>
        <v/>
      </c>
      <c r="AR529" t="str">
        <f>IF(ISNUMBER(SEARCH(AR$1,$D529)),"T","")</f>
        <v/>
      </c>
      <c r="AS529" t="str">
        <f>IF(ISNUMBER(SEARCH(AS$1,$D529)),"T","")</f>
        <v/>
      </c>
      <c r="AT529" t="str">
        <f>IF(ISNUMBER(SEARCH(AT$1,$D529)),"T","")</f>
        <v/>
      </c>
      <c r="AU529" t="str">
        <f>IF(ISNUMBER(SEARCH(AU$1,$D529)),"T","")</f>
        <v/>
      </c>
      <c r="AV529" t="str">
        <f>IF(ISNUMBER(SEARCH(AV$1,$D529)),"T","")</f>
        <v/>
      </c>
    </row>
    <row r="530" spans="1:48">
      <c r="A530">
        <v>313</v>
      </c>
      <c r="B530" t="s">
        <v>1303</v>
      </c>
      <c r="C530" t="s">
        <v>1304</v>
      </c>
      <c r="D530" t="s">
        <v>651</v>
      </c>
      <c r="E530">
        <v>3</v>
      </c>
      <c r="F530">
        <v>65</v>
      </c>
      <c r="G530">
        <v>73</v>
      </c>
      <c r="H530">
        <v>75</v>
      </c>
      <c r="I530">
        <v>47</v>
      </c>
      <c r="J530">
        <v>85</v>
      </c>
      <c r="K530">
        <v>85</v>
      </c>
      <c r="L530">
        <f t="shared" si="112"/>
        <v>73</v>
      </c>
      <c r="M530">
        <f t="shared" si="113"/>
        <v>75</v>
      </c>
      <c r="N530" s="3">
        <f t="shared" si="114"/>
        <v>140.5</v>
      </c>
      <c r="O530" s="3">
        <f t="shared" si="115"/>
        <v>93.5</v>
      </c>
      <c r="P530" s="3">
        <f t="shared" si="116"/>
        <v>95.5</v>
      </c>
      <c r="Q530" s="3">
        <f t="shared" si="117"/>
        <v>13417.75</v>
      </c>
      <c r="R530" s="3">
        <f t="shared" si="118"/>
        <v>13417.75</v>
      </c>
      <c r="S530" s="3">
        <f t="shared" si="119"/>
        <v>14822.75</v>
      </c>
      <c r="T530" s="3">
        <v>267.68907487055</v>
      </c>
      <c r="U530" s="3">
        <f t="shared" si="120"/>
        <v>267.68907487055</v>
      </c>
      <c r="V530" s="4">
        <f t="shared" si="121"/>
        <v>25028.9285003964</v>
      </c>
      <c r="W530" s="6">
        <f>Q530/(constants!$B$1*constants!$B$2*(110/250)*AVERAGE(0.8,1)*1.5)</f>
        <v>2.0557562985045</v>
      </c>
      <c r="X530" s="7">
        <v>0.54695600963954</v>
      </c>
      <c r="Y530" s="3">
        <f t="shared" si="122"/>
        <v>243.353600811467</v>
      </c>
      <c r="Z530" s="5">
        <v>1.1</v>
      </c>
      <c r="AA530" s="5">
        <v>1</v>
      </c>
      <c r="AB530" s="3">
        <f t="shared" si="123"/>
        <v>267.688960892614</v>
      </c>
      <c r="AC530" t="str">
        <f t="shared" si="124"/>
        <v>https://wiki.52poke.com/wiki/电萤虫</v>
      </c>
      <c r="AD530" s="2">
        <f t="shared" si="125"/>
        <v>1.29909698550327e-8</v>
      </c>
      <c r="AE530" t="str">
        <f>IF(ISNUMBER(SEARCH(AE$1,$D530)),"T","")</f>
        <v/>
      </c>
      <c r="AF530" t="str">
        <f>IF(ISNUMBER(SEARCH(AF$1,$D530)),"T","")</f>
        <v/>
      </c>
      <c r="AG530" t="str">
        <f>IF(ISNUMBER(SEARCH(AG$1,$D530)),"T","")</f>
        <v/>
      </c>
      <c r="AH530" t="str">
        <f>IF(ISNUMBER(SEARCH(AH$1,$D530)),"T","")</f>
        <v/>
      </c>
      <c r="AI530" t="str">
        <f>IF(ISNUMBER(SEARCH(AI$1,$D530)),"T","")</f>
        <v/>
      </c>
      <c r="AJ530" t="str">
        <f>IF(ISNUMBER(SEARCH(AJ$1,$D530)),"T","")</f>
        <v/>
      </c>
      <c r="AK530" t="str">
        <f>IF(ISNUMBER(SEARCH(AK$1,$D530)),"T","")</f>
        <v/>
      </c>
      <c r="AL530" t="str">
        <f>IF(ISNUMBER(SEARCH(AL$1,$D530)),"T","")</f>
        <v/>
      </c>
      <c r="AM530" t="str">
        <f>IF(ISNUMBER(SEARCH(AM$1,$D530)),"T","")</f>
        <v/>
      </c>
      <c r="AN530" t="str">
        <f>IF(ISNUMBER(SEARCH(AN$1,$D530)),"T","")</f>
        <v/>
      </c>
      <c r="AO530" t="str">
        <f>IF(ISNUMBER(SEARCH(AO$1,$D530)),"T","")</f>
        <v/>
      </c>
      <c r="AP530" t="str">
        <f>IF(ISNUMBER(SEARCH(AP$1,$D530)),"T","")</f>
        <v>T</v>
      </c>
      <c r="AQ530" t="str">
        <f>IF(ISNUMBER(SEARCH(AQ$1,$D530)),"T","")</f>
        <v/>
      </c>
      <c r="AR530" t="str">
        <f>IF(ISNUMBER(SEARCH(AR$1,$D530)),"T","")</f>
        <v/>
      </c>
      <c r="AS530" t="str">
        <f>IF(ISNUMBER(SEARCH(AS$1,$D530)),"T","")</f>
        <v/>
      </c>
      <c r="AT530" t="str">
        <f>IF(ISNUMBER(SEARCH(AT$1,$D530)),"T","")</f>
        <v/>
      </c>
      <c r="AU530" t="str">
        <f>IF(ISNUMBER(SEARCH(AU$1,$D530)),"T","")</f>
        <v/>
      </c>
      <c r="AV530" t="str">
        <f>IF(ISNUMBER(SEARCH(AV$1,$D530)),"T","")</f>
        <v/>
      </c>
    </row>
    <row r="531" spans="1:48">
      <c r="A531">
        <v>314</v>
      </c>
      <c r="B531" t="s">
        <v>1305</v>
      </c>
      <c r="C531" t="s">
        <v>1306</v>
      </c>
      <c r="D531" t="s">
        <v>651</v>
      </c>
      <c r="E531">
        <v>3</v>
      </c>
      <c r="F531">
        <v>65</v>
      </c>
      <c r="G531">
        <v>47</v>
      </c>
      <c r="H531">
        <v>75</v>
      </c>
      <c r="I531">
        <v>73</v>
      </c>
      <c r="J531">
        <v>85</v>
      </c>
      <c r="K531">
        <v>85</v>
      </c>
      <c r="L531">
        <f t="shared" si="112"/>
        <v>73</v>
      </c>
      <c r="M531">
        <f t="shared" si="113"/>
        <v>75</v>
      </c>
      <c r="N531" s="3">
        <f t="shared" si="114"/>
        <v>140.5</v>
      </c>
      <c r="O531" s="3">
        <f t="shared" si="115"/>
        <v>93.5</v>
      </c>
      <c r="P531" s="3">
        <f t="shared" si="116"/>
        <v>95.5</v>
      </c>
      <c r="Q531" s="3">
        <f t="shared" si="117"/>
        <v>13417.75</v>
      </c>
      <c r="R531" s="3">
        <f t="shared" si="118"/>
        <v>13417.75</v>
      </c>
      <c r="S531" s="3">
        <f t="shared" si="119"/>
        <v>14822.75</v>
      </c>
      <c r="T531" s="3">
        <v>267.577815288463</v>
      </c>
      <c r="U531" s="3">
        <f t="shared" si="120"/>
        <v>267.577815288463</v>
      </c>
      <c r="V531" s="4">
        <f t="shared" si="121"/>
        <v>25018.5257294713</v>
      </c>
      <c r="W531" s="6">
        <f>Q531/(constants!$B$1*constants!$B$2*(110/250)*AVERAGE(0.8,1)*1.5)</f>
        <v>2.0557562985045</v>
      </c>
      <c r="X531" s="7">
        <v>0.545874244135534</v>
      </c>
      <c r="Y531" s="3">
        <f t="shared" si="122"/>
        <v>243.252455736843</v>
      </c>
      <c r="Z531" s="5">
        <v>1.1</v>
      </c>
      <c r="AA531" s="5">
        <v>1</v>
      </c>
      <c r="AB531" s="3">
        <f t="shared" si="123"/>
        <v>267.577701310527</v>
      </c>
      <c r="AC531" t="str">
        <f t="shared" si="124"/>
        <v>https://wiki.52poke.com/wiki/甜甜萤</v>
      </c>
      <c r="AD531" s="2">
        <f t="shared" si="125"/>
        <v>1.29909698550327e-8</v>
      </c>
      <c r="AE531" t="str">
        <f>IF(ISNUMBER(SEARCH(AE$1,$D531)),"T","")</f>
        <v/>
      </c>
      <c r="AF531" t="str">
        <f>IF(ISNUMBER(SEARCH(AF$1,$D531)),"T","")</f>
        <v/>
      </c>
      <c r="AG531" t="str">
        <f>IF(ISNUMBER(SEARCH(AG$1,$D531)),"T","")</f>
        <v/>
      </c>
      <c r="AH531" t="str">
        <f>IF(ISNUMBER(SEARCH(AH$1,$D531)),"T","")</f>
        <v/>
      </c>
      <c r="AI531" t="str">
        <f>IF(ISNUMBER(SEARCH(AI$1,$D531)),"T","")</f>
        <v/>
      </c>
      <c r="AJ531" t="str">
        <f>IF(ISNUMBER(SEARCH(AJ$1,$D531)),"T","")</f>
        <v/>
      </c>
      <c r="AK531" t="str">
        <f>IF(ISNUMBER(SEARCH(AK$1,$D531)),"T","")</f>
        <v/>
      </c>
      <c r="AL531" t="str">
        <f>IF(ISNUMBER(SEARCH(AL$1,$D531)),"T","")</f>
        <v/>
      </c>
      <c r="AM531" t="str">
        <f>IF(ISNUMBER(SEARCH(AM$1,$D531)),"T","")</f>
        <v/>
      </c>
      <c r="AN531" t="str">
        <f>IF(ISNUMBER(SEARCH(AN$1,$D531)),"T","")</f>
        <v/>
      </c>
      <c r="AO531" t="str">
        <f>IF(ISNUMBER(SEARCH(AO$1,$D531)),"T","")</f>
        <v/>
      </c>
      <c r="AP531" t="str">
        <f>IF(ISNUMBER(SEARCH(AP$1,$D531)),"T","")</f>
        <v>T</v>
      </c>
      <c r="AQ531" t="str">
        <f>IF(ISNUMBER(SEARCH(AQ$1,$D531)),"T","")</f>
        <v/>
      </c>
      <c r="AR531" t="str">
        <f>IF(ISNUMBER(SEARCH(AR$1,$D531)),"T","")</f>
        <v/>
      </c>
      <c r="AS531" t="str">
        <f>IF(ISNUMBER(SEARCH(AS$1,$D531)),"T","")</f>
        <v/>
      </c>
      <c r="AT531" t="str">
        <f>IF(ISNUMBER(SEARCH(AT$1,$D531)),"T","")</f>
        <v/>
      </c>
      <c r="AU531" t="str">
        <f>IF(ISNUMBER(SEARCH(AU$1,$D531)),"T","")</f>
        <v/>
      </c>
      <c r="AV531" t="str">
        <f>IF(ISNUMBER(SEARCH(AV$1,$D531)),"T","")</f>
        <v/>
      </c>
    </row>
    <row r="532" spans="1:48">
      <c r="A532">
        <v>871</v>
      </c>
      <c r="B532" t="s">
        <v>1307</v>
      </c>
      <c r="C532" t="s">
        <v>1308</v>
      </c>
      <c r="D532" t="s">
        <v>169</v>
      </c>
      <c r="E532">
        <v>8</v>
      </c>
      <c r="F532">
        <v>48</v>
      </c>
      <c r="G532">
        <v>101</v>
      </c>
      <c r="H532">
        <v>95</v>
      </c>
      <c r="I532">
        <v>91</v>
      </c>
      <c r="J532">
        <v>85</v>
      </c>
      <c r="K532">
        <v>15</v>
      </c>
      <c r="L532">
        <f t="shared" si="112"/>
        <v>101</v>
      </c>
      <c r="M532">
        <f t="shared" si="113"/>
        <v>85</v>
      </c>
      <c r="N532" s="3">
        <f t="shared" si="114"/>
        <v>123.5</v>
      </c>
      <c r="O532" s="3">
        <f t="shared" si="115"/>
        <v>121.5</v>
      </c>
      <c r="P532" s="3">
        <f t="shared" si="116"/>
        <v>105.5</v>
      </c>
      <c r="Q532" s="3">
        <f t="shared" si="117"/>
        <v>13029.25</v>
      </c>
      <c r="R532" s="3">
        <f t="shared" si="118"/>
        <v>14264.25</v>
      </c>
      <c r="S532" s="3">
        <f t="shared" si="119"/>
        <v>13029.25</v>
      </c>
      <c r="T532" s="3">
        <v>267.292351998447</v>
      </c>
      <c r="U532" s="3">
        <f t="shared" si="120"/>
        <v>267.292351998447</v>
      </c>
      <c r="V532" s="4">
        <f t="shared" si="121"/>
        <v>32476.0207678113</v>
      </c>
      <c r="W532" s="6">
        <f>Q532/(constants!$B$1*constants!$B$2*(110/250)*AVERAGE(0.8,1)*1.5)</f>
        <v>1.99623355274094</v>
      </c>
      <c r="X532" s="7">
        <v>0.0037081470457937</v>
      </c>
      <c r="Y532" s="3">
        <f t="shared" si="122"/>
        <v>242.992916524088</v>
      </c>
      <c r="Z532" s="5">
        <v>1.1</v>
      </c>
      <c r="AA532" s="5">
        <v>1</v>
      </c>
      <c r="AB532" s="3">
        <f t="shared" si="123"/>
        <v>267.292208176497</v>
      </c>
      <c r="AC532" t="str">
        <f t="shared" si="124"/>
        <v>https://wiki.52poke.com/wiki/啪嚓海胆</v>
      </c>
      <c r="AD532" s="2">
        <f t="shared" si="125"/>
        <v>2.06847534052908e-8</v>
      </c>
      <c r="AE532" t="str">
        <f>IF(ISNUMBER(SEARCH(AE$1,$D532)),"T","")</f>
        <v/>
      </c>
      <c r="AF532" t="str">
        <f>IF(ISNUMBER(SEARCH(AF$1,$D532)),"T","")</f>
        <v/>
      </c>
      <c r="AG532" t="str">
        <f>IF(ISNUMBER(SEARCH(AG$1,$D532)),"T","")</f>
        <v/>
      </c>
      <c r="AH532" t="str">
        <f>IF(ISNUMBER(SEARCH(AH$1,$D532)),"T","")</f>
        <v/>
      </c>
      <c r="AI532" t="str">
        <f>IF(ISNUMBER(SEARCH(AI$1,$D532)),"T","")</f>
        <v>T</v>
      </c>
      <c r="AJ532" t="str">
        <f>IF(ISNUMBER(SEARCH(AJ$1,$D532)),"T","")</f>
        <v/>
      </c>
      <c r="AK532" t="str">
        <f>IF(ISNUMBER(SEARCH(AK$1,$D532)),"T","")</f>
        <v/>
      </c>
      <c r="AL532" t="str">
        <f>IF(ISNUMBER(SEARCH(AL$1,$D532)),"T","")</f>
        <v/>
      </c>
      <c r="AM532" t="str">
        <f>IF(ISNUMBER(SEARCH(AM$1,$D532)),"T","")</f>
        <v/>
      </c>
      <c r="AN532" t="str">
        <f>IF(ISNUMBER(SEARCH(AN$1,$D532)),"T","")</f>
        <v/>
      </c>
      <c r="AO532" t="str">
        <f>IF(ISNUMBER(SEARCH(AO$1,$D532)),"T","")</f>
        <v/>
      </c>
      <c r="AP532" t="str">
        <f>IF(ISNUMBER(SEARCH(AP$1,$D532)),"T","")</f>
        <v/>
      </c>
      <c r="AQ532" t="str">
        <f>IF(ISNUMBER(SEARCH(AQ$1,$D532)),"T","")</f>
        <v/>
      </c>
      <c r="AR532" t="str">
        <f>IF(ISNUMBER(SEARCH(AR$1,$D532)),"T","")</f>
        <v/>
      </c>
      <c r="AS532" t="str">
        <f>IF(ISNUMBER(SEARCH(AS$1,$D532)),"T","")</f>
        <v/>
      </c>
      <c r="AT532" t="str">
        <f>IF(ISNUMBER(SEARCH(AT$1,$D532)),"T","")</f>
        <v/>
      </c>
      <c r="AU532" t="str">
        <f>IF(ISNUMBER(SEARCH(AU$1,$D532)),"T","")</f>
        <v/>
      </c>
      <c r="AV532" t="str">
        <f>IF(ISNUMBER(SEARCH(AV$1,$D532)),"T","")</f>
        <v/>
      </c>
    </row>
    <row r="533" spans="1:48">
      <c r="A533">
        <v>195</v>
      </c>
      <c r="B533" t="s">
        <v>1309</v>
      </c>
      <c r="C533" t="s">
        <v>1310</v>
      </c>
      <c r="D533" t="s">
        <v>371</v>
      </c>
      <c r="E533">
        <v>2</v>
      </c>
      <c r="F533">
        <v>95</v>
      </c>
      <c r="G533">
        <v>85</v>
      </c>
      <c r="H533">
        <v>85</v>
      </c>
      <c r="I533">
        <v>65</v>
      </c>
      <c r="J533">
        <v>65</v>
      </c>
      <c r="K533">
        <v>35</v>
      </c>
      <c r="L533">
        <f t="shared" si="112"/>
        <v>85</v>
      </c>
      <c r="M533">
        <f t="shared" si="113"/>
        <v>65</v>
      </c>
      <c r="N533" s="3">
        <f t="shared" si="114"/>
        <v>170.5</v>
      </c>
      <c r="O533" s="3">
        <f t="shared" si="115"/>
        <v>105.5</v>
      </c>
      <c r="P533" s="3">
        <f t="shared" si="116"/>
        <v>85.5</v>
      </c>
      <c r="Q533" s="3">
        <f t="shared" si="117"/>
        <v>14577.75</v>
      </c>
      <c r="R533" s="3">
        <f t="shared" si="118"/>
        <v>17987.75</v>
      </c>
      <c r="S533" s="3">
        <f t="shared" si="119"/>
        <v>14577.75</v>
      </c>
      <c r="T533" s="3">
        <v>266.872817583943</v>
      </c>
      <c r="U533" s="3">
        <f t="shared" si="120"/>
        <v>266.872817583943</v>
      </c>
      <c r="V533" s="4">
        <f t="shared" si="121"/>
        <v>28155.082255106</v>
      </c>
      <c r="W533" s="6">
        <f>Q533/(constants!$B$1*constants!$B$2*(110/250)*AVERAGE(0.8,1)*1.5)</f>
        <v>2.23348187144073</v>
      </c>
      <c r="X533" s="7">
        <v>0.0661534397137977</v>
      </c>
      <c r="Y533" s="3">
        <f t="shared" si="122"/>
        <v>242.611525326803</v>
      </c>
      <c r="Z533" s="5">
        <v>1.1</v>
      </c>
      <c r="AA533" s="5">
        <v>1</v>
      </c>
      <c r="AB533" s="3">
        <f t="shared" si="123"/>
        <v>266.872677859484</v>
      </c>
      <c r="AC533" t="str">
        <f t="shared" si="124"/>
        <v>https://wiki.52poke.com/wiki/沼王</v>
      </c>
      <c r="AD533" s="2">
        <f t="shared" si="125"/>
        <v>1.95229245749509e-8</v>
      </c>
      <c r="AE533" t="str">
        <f>IF(ISNUMBER(SEARCH(AE$1,$D533)),"T","")</f>
        <v/>
      </c>
      <c r="AF533" t="str">
        <f>IF(ISNUMBER(SEARCH(AF$1,$D533)),"T","")</f>
        <v/>
      </c>
      <c r="AG533" t="str">
        <f>IF(ISNUMBER(SEARCH(AG$1,$D533)),"T","")</f>
        <v>T</v>
      </c>
      <c r="AH533" t="str">
        <f>IF(ISNUMBER(SEARCH(AH$1,$D533)),"T","")</f>
        <v/>
      </c>
      <c r="AI533" t="str">
        <f>IF(ISNUMBER(SEARCH(AI$1,$D533)),"T","")</f>
        <v/>
      </c>
      <c r="AJ533" t="str">
        <f>IF(ISNUMBER(SEARCH(AJ$1,$D533)),"T","")</f>
        <v/>
      </c>
      <c r="AK533" t="str">
        <f>IF(ISNUMBER(SEARCH(AK$1,$D533)),"T","")</f>
        <v/>
      </c>
      <c r="AL533" t="str">
        <f>IF(ISNUMBER(SEARCH(AL$1,$D533)),"T","")</f>
        <v/>
      </c>
      <c r="AM533" t="str">
        <f>IF(ISNUMBER(SEARCH(AM$1,$D533)),"T","")</f>
        <v>T</v>
      </c>
      <c r="AN533" t="str">
        <f>IF(ISNUMBER(SEARCH(AN$1,$D533)),"T","")</f>
        <v/>
      </c>
      <c r="AO533" t="str">
        <f>IF(ISNUMBER(SEARCH(AO$1,$D533)),"T","")</f>
        <v/>
      </c>
      <c r="AP533" t="str">
        <f>IF(ISNUMBER(SEARCH(AP$1,$D533)),"T","")</f>
        <v/>
      </c>
      <c r="AQ533" t="str">
        <f>IF(ISNUMBER(SEARCH(AQ$1,$D533)),"T","")</f>
        <v/>
      </c>
      <c r="AR533" t="str">
        <f>IF(ISNUMBER(SEARCH(AR$1,$D533)),"T","")</f>
        <v/>
      </c>
      <c r="AS533" t="str">
        <f>IF(ISNUMBER(SEARCH(AS$1,$D533)),"T","")</f>
        <v/>
      </c>
      <c r="AT533" t="str">
        <f>IF(ISNUMBER(SEARCH(AT$1,$D533)),"T","")</f>
        <v/>
      </c>
      <c r="AU533" t="str">
        <f>IF(ISNUMBER(SEARCH(AU$1,$D533)),"T","")</f>
        <v/>
      </c>
      <c r="AV533" t="str">
        <f>IF(ISNUMBER(SEARCH(AV$1,$D533)),"T","")</f>
        <v/>
      </c>
    </row>
    <row r="534" spans="1:48">
      <c r="A534">
        <v>980</v>
      </c>
      <c r="B534" t="s">
        <v>1311</v>
      </c>
      <c r="C534" t="s">
        <v>1312</v>
      </c>
      <c r="D534" t="s">
        <v>756</v>
      </c>
      <c r="E534">
        <v>9</v>
      </c>
      <c r="F534">
        <v>130</v>
      </c>
      <c r="G534">
        <v>75</v>
      </c>
      <c r="H534">
        <v>60</v>
      </c>
      <c r="I534">
        <v>45</v>
      </c>
      <c r="J534">
        <v>100</v>
      </c>
      <c r="K534">
        <v>20</v>
      </c>
      <c r="L534">
        <f t="shared" si="112"/>
        <v>75</v>
      </c>
      <c r="M534">
        <f t="shared" si="113"/>
        <v>60</v>
      </c>
      <c r="N534" s="3">
        <f t="shared" si="114"/>
        <v>205.5</v>
      </c>
      <c r="O534" s="3">
        <f t="shared" si="115"/>
        <v>95.5</v>
      </c>
      <c r="P534" s="3">
        <f t="shared" si="116"/>
        <v>80.5</v>
      </c>
      <c r="Q534" s="3">
        <f t="shared" si="117"/>
        <v>16542.75</v>
      </c>
      <c r="R534" s="3">
        <f t="shared" si="118"/>
        <v>16542.75</v>
      </c>
      <c r="S534" s="3">
        <f t="shared" si="119"/>
        <v>24762.75</v>
      </c>
      <c r="T534" s="3">
        <v>266.756981632537</v>
      </c>
      <c r="U534" s="3">
        <f t="shared" si="120"/>
        <v>266.756981632537</v>
      </c>
      <c r="V534" s="4">
        <f t="shared" si="121"/>
        <v>25475.2917459073</v>
      </c>
      <c r="W534" s="6">
        <f>Q534/(constants!$B$1*constants!$B$2*(110/250)*AVERAGE(0.8,1)*1.5)</f>
        <v>2.53454286352669</v>
      </c>
      <c r="X534" s="7">
        <v>0.00478924597583152</v>
      </c>
      <c r="Y534" s="3">
        <f t="shared" si="122"/>
        <v>242.506216457491</v>
      </c>
      <c r="Z534" s="5">
        <v>1.1</v>
      </c>
      <c r="AA534" s="5">
        <v>1</v>
      </c>
      <c r="AB534" s="3">
        <f t="shared" si="123"/>
        <v>266.75683810324</v>
      </c>
      <c r="AC534" t="str">
        <f t="shared" si="124"/>
        <v>https://wiki.52poke.com/wiki/土王</v>
      </c>
      <c r="AD534" s="2">
        <f t="shared" si="125"/>
        <v>2.0600659103054e-8</v>
      </c>
      <c r="AE534" t="str">
        <f>IF(ISNUMBER(SEARCH(AE$1,$D534)),"T","")</f>
        <v/>
      </c>
      <c r="AF534" t="str">
        <f>IF(ISNUMBER(SEARCH(AF$1,$D534)),"T","")</f>
        <v/>
      </c>
      <c r="AG534" t="str">
        <f>IF(ISNUMBER(SEARCH(AG$1,$D534)),"T","")</f>
        <v/>
      </c>
      <c r="AH534" t="str">
        <f>IF(ISNUMBER(SEARCH(AH$1,$D534)),"T","")</f>
        <v/>
      </c>
      <c r="AI534" t="str">
        <f>IF(ISNUMBER(SEARCH(AI$1,$D534)),"T","")</f>
        <v/>
      </c>
      <c r="AJ534" t="str">
        <f>IF(ISNUMBER(SEARCH(AJ$1,$D534)),"T","")</f>
        <v/>
      </c>
      <c r="AK534" t="str">
        <f>IF(ISNUMBER(SEARCH(AK$1,$D534)),"T","")</f>
        <v/>
      </c>
      <c r="AL534" t="str">
        <f>IF(ISNUMBER(SEARCH(AL$1,$D534)),"T","")</f>
        <v>T</v>
      </c>
      <c r="AM534" t="str">
        <f>IF(ISNUMBER(SEARCH(AM$1,$D534)),"T","")</f>
        <v>T</v>
      </c>
      <c r="AN534" t="str">
        <f>IF(ISNUMBER(SEARCH(AN$1,$D534)),"T","")</f>
        <v/>
      </c>
      <c r="AO534" t="str">
        <f>IF(ISNUMBER(SEARCH(AO$1,$D534)),"T","")</f>
        <v/>
      </c>
      <c r="AP534" t="str">
        <f>IF(ISNUMBER(SEARCH(AP$1,$D534)),"T","")</f>
        <v/>
      </c>
      <c r="AQ534" t="str">
        <f>IF(ISNUMBER(SEARCH(AQ$1,$D534)),"T","")</f>
        <v/>
      </c>
      <c r="AR534" t="str">
        <f>IF(ISNUMBER(SEARCH(AR$1,$D534)),"T","")</f>
        <v/>
      </c>
      <c r="AS534" t="str">
        <f>IF(ISNUMBER(SEARCH(AS$1,$D534)),"T","")</f>
        <v/>
      </c>
      <c r="AT534" t="str">
        <f>IF(ISNUMBER(SEARCH(AT$1,$D534)),"T","")</f>
        <v/>
      </c>
      <c r="AU534" t="str">
        <f>IF(ISNUMBER(SEARCH(AU$1,$D534)),"T","")</f>
        <v/>
      </c>
      <c r="AV534" t="str">
        <f>IF(ISNUMBER(SEARCH(AV$1,$D534)),"T","")</f>
        <v/>
      </c>
    </row>
    <row r="535" spans="1:48">
      <c r="A535">
        <v>40</v>
      </c>
      <c r="B535" t="s">
        <v>1313</v>
      </c>
      <c r="C535" t="s">
        <v>1314</v>
      </c>
      <c r="D535" t="s">
        <v>1315</v>
      </c>
      <c r="E535">
        <v>1</v>
      </c>
      <c r="F535">
        <v>140</v>
      </c>
      <c r="G535">
        <v>70</v>
      </c>
      <c r="H535">
        <v>45</v>
      </c>
      <c r="I535">
        <v>85</v>
      </c>
      <c r="J535">
        <v>50</v>
      </c>
      <c r="K535">
        <v>45</v>
      </c>
      <c r="L535">
        <f t="shared" si="112"/>
        <v>85</v>
      </c>
      <c r="M535">
        <f t="shared" si="113"/>
        <v>45</v>
      </c>
      <c r="N535" s="3">
        <f t="shared" si="114"/>
        <v>215.5</v>
      </c>
      <c r="O535" s="3">
        <f t="shared" si="115"/>
        <v>105.5</v>
      </c>
      <c r="P535" s="3">
        <f t="shared" si="116"/>
        <v>65.5</v>
      </c>
      <c r="Q535" s="3">
        <f t="shared" si="117"/>
        <v>14115.25</v>
      </c>
      <c r="R535" s="3">
        <f t="shared" si="118"/>
        <v>14115.25</v>
      </c>
      <c r="S535" s="3">
        <f t="shared" si="119"/>
        <v>15192.75</v>
      </c>
      <c r="T535" s="3">
        <v>266.638480530061</v>
      </c>
      <c r="U535" s="3">
        <f t="shared" si="120"/>
        <v>266.638480530061</v>
      </c>
      <c r="V535" s="4">
        <f t="shared" si="121"/>
        <v>28130.3596959214</v>
      </c>
      <c r="W535" s="6">
        <f>Q535/(constants!$B$1*constants!$B$2*(110/250)*AVERAGE(0.8,1)*1.5)</f>
        <v>2.16262145981745</v>
      </c>
      <c r="X535" s="7">
        <v>0.134994612897416</v>
      </c>
      <c r="Y535" s="3">
        <f t="shared" si="122"/>
        <v>242.398495671418</v>
      </c>
      <c r="Z535" s="5">
        <v>1.1</v>
      </c>
      <c r="AA535" s="5">
        <v>1</v>
      </c>
      <c r="AB535" s="3">
        <f t="shared" si="123"/>
        <v>266.63834523856</v>
      </c>
      <c r="AC535" t="str">
        <f t="shared" si="124"/>
        <v>https://wiki.52poke.com/wiki/胖可丁</v>
      </c>
      <c r="AD535" s="2">
        <f t="shared" si="125"/>
        <v>1.83037901840736e-8</v>
      </c>
      <c r="AE535" t="str">
        <f>IF(ISNUMBER(SEARCH(AE$1,$D535)),"T","")</f>
        <v>T</v>
      </c>
      <c r="AF535" t="str">
        <f>IF(ISNUMBER(SEARCH(AF$1,$D535)),"T","")</f>
        <v/>
      </c>
      <c r="AG535" t="str">
        <f>IF(ISNUMBER(SEARCH(AG$1,$D535)),"T","")</f>
        <v/>
      </c>
      <c r="AH535" t="str">
        <f>IF(ISNUMBER(SEARCH(AH$1,$D535)),"T","")</f>
        <v/>
      </c>
      <c r="AI535" t="str">
        <f>IF(ISNUMBER(SEARCH(AI$1,$D535)),"T","")</f>
        <v/>
      </c>
      <c r="AJ535" t="str">
        <f>IF(ISNUMBER(SEARCH(AJ$1,$D535)),"T","")</f>
        <v/>
      </c>
      <c r="AK535" t="str">
        <f>IF(ISNUMBER(SEARCH(AK$1,$D535)),"T","")</f>
        <v/>
      </c>
      <c r="AL535" t="str">
        <f>IF(ISNUMBER(SEARCH(AL$1,$D535)),"T","")</f>
        <v/>
      </c>
      <c r="AM535" t="str">
        <f>IF(ISNUMBER(SEARCH(AM$1,$D535)),"T","")</f>
        <v/>
      </c>
      <c r="AN535" t="str">
        <f>IF(ISNUMBER(SEARCH(AN$1,$D535)),"T","")</f>
        <v/>
      </c>
      <c r="AO535" t="str">
        <f>IF(ISNUMBER(SEARCH(AO$1,$D535)),"T","")</f>
        <v/>
      </c>
      <c r="AP535" t="str">
        <f>IF(ISNUMBER(SEARCH(AP$1,$D535)),"T","")</f>
        <v/>
      </c>
      <c r="AQ535" t="str">
        <f>IF(ISNUMBER(SEARCH(AQ$1,$D535)),"T","")</f>
        <v/>
      </c>
      <c r="AR535" t="str">
        <f>IF(ISNUMBER(SEARCH(AR$1,$D535)),"T","")</f>
        <v/>
      </c>
      <c r="AS535" t="str">
        <f>IF(ISNUMBER(SEARCH(AS$1,$D535)),"T","")</f>
        <v/>
      </c>
      <c r="AT535" t="str">
        <f>IF(ISNUMBER(SEARCH(AT$1,$D535)),"T","")</f>
        <v/>
      </c>
      <c r="AU535" t="str">
        <f>IF(ISNUMBER(SEARCH(AU$1,$D535)),"T","")</f>
        <v/>
      </c>
      <c r="AV535" t="str">
        <f>IF(ISNUMBER(SEARCH(AV$1,$D535)),"T","")</f>
        <v>T</v>
      </c>
    </row>
    <row r="536" spans="1:48">
      <c r="A536">
        <v>264</v>
      </c>
      <c r="B536" t="s">
        <v>1316</v>
      </c>
      <c r="C536" t="s">
        <v>1317</v>
      </c>
      <c r="D536" t="s">
        <v>670</v>
      </c>
      <c r="E536">
        <v>3</v>
      </c>
      <c r="F536">
        <v>78</v>
      </c>
      <c r="G536">
        <v>70</v>
      </c>
      <c r="H536">
        <v>61</v>
      </c>
      <c r="I536">
        <v>50</v>
      </c>
      <c r="J536">
        <v>61</v>
      </c>
      <c r="K536">
        <v>100</v>
      </c>
      <c r="L536">
        <f t="shared" si="112"/>
        <v>70</v>
      </c>
      <c r="M536">
        <f t="shared" si="113"/>
        <v>61</v>
      </c>
      <c r="N536" s="3">
        <f t="shared" si="114"/>
        <v>153.5</v>
      </c>
      <c r="O536" s="3">
        <f t="shared" si="115"/>
        <v>90.5</v>
      </c>
      <c r="P536" s="3">
        <f t="shared" si="116"/>
        <v>81.5</v>
      </c>
      <c r="Q536" s="3">
        <f t="shared" si="117"/>
        <v>12510.25</v>
      </c>
      <c r="R536" s="3">
        <f t="shared" si="118"/>
        <v>12510.25</v>
      </c>
      <c r="S536" s="3">
        <f t="shared" si="119"/>
        <v>12510.25</v>
      </c>
      <c r="T536" s="3">
        <v>266.548605702568</v>
      </c>
      <c r="U536" s="3">
        <f t="shared" si="120"/>
        <v>266.548605702568</v>
      </c>
      <c r="V536" s="4">
        <f t="shared" si="121"/>
        <v>24122.6488160824</v>
      </c>
      <c r="W536" s="6">
        <f>Q536/(constants!$B$1*constants!$B$2*(110/250)*AVERAGE(0.8,1)*1.5)</f>
        <v>1.91671668002205</v>
      </c>
      <c r="X536" s="7">
        <v>0.76081725109953</v>
      </c>
      <c r="Y536" s="3">
        <f t="shared" si="122"/>
        <v>242.316820766503</v>
      </c>
      <c r="Z536" s="5">
        <v>1.1</v>
      </c>
      <c r="AA536" s="5">
        <v>1</v>
      </c>
      <c r="AB536" s="3">
        <f t="shared" si="123"/>
        <v>266.548502843153</v>
      </c>
      <c r="AC536" t="str">
        <f t="shared" si="124"/>
        <v>https://wiki.52poke.com/wiki/直冲熊</v>
      </c>
      <c r="AD536" s="2">
        <f t="shared" si="125"/>
        <v>1.05800591711189e-8</v>
      </c>
      <c r="AE536" t="str">
        <f>IF(ISNUMBER(SEARCH(AE$1,$D536)),"T","")</f>
        <v>T</v>
      </c>
      <c r="AF536" t="str">
        <f>IF(ISNUMBER(SEARCH(AF$1,$D536)),"T","")</f>
        <v/>
      </c>
      <c r="AG536" t="str">
        <f>IF(ISNUMBER(SEARCH(AG$1,$D536)),"T","")</f>
        <v/>
      </c>
      <c r="AH536" t="str">
        <f>IF(ISNUMBER(SEARCH(AH$1,$D536)),"T","")</f>
        <v/>
      </c>
      <c r="AI536" t="str">
        <f>IF(ISNUMBER(SEARCH(AI$1,$D536)),"T","")</f>
        <v/>
      </c>
      <c r="AJ536" t="str">
        <f>IF(ISNUMBER(SEARCH(AJ$1,$D536)),"T","")</f>
        <v/>
      </c>
      <c r="AK536" t="str">
        <f>IF(ISNUMBER(SEARCH(AK$1,$D536)),"T","")</f>
        <v/>
      </c>
      <c r="AL536" t="str">
        <f>IF(ISNUMBER(SEARCH(AL$1,$D536)),"T","")</f>
        <v/>
      </c>
      <c r="AM536" t="str">
        <f>IF(ISNUMBER(SEARCH(AM$1,$D536)),"T","")</f>
        <v/>
      </c>
      <c r="AN536" t="str">
        <f>IF(ISNUMBER(SEARCH(AN$1,$D536)),"T","")</f>
        <v/>
      </c>
      <c r="AO536" t="str">
        <f>IF(ISNUMBER(SEARCH(AO$1,$D536)),"T","")</f>
        <v/>
      </c>
      <c r="AP536" t="str">
        <f>IF(ISNUMBER(SEARCH(AP$1,$D536)),"T","")</f>
        <v/>
      </c>
      <c r="AQ536" t="str">
        <f>IF(ISNUMBER(SEARCH(AQ$1,$D536)),"T","")</f>
        <v/>
      </c>
      <c r="AR536" t="str">
        <f>IF(ISNUMBER(SEARCH(AR$1,$D536)),"T","")</f>
        <v/>
      </c>
      <c r="AS536" t="str">
        <f>IF(ISNUMBER(SEARCH(AS$1,$D536)),"T","")</f>
        <v/>
      </c>
      <c r="AT536" t="str">
        <f>IF(ISNUMBER(SEARCH(AT$1,$D536)),"T","")</f>
        <v>T</v>
      </c>
      <c r="AU536" t="str">
        <f>IF(ISNUMBER(SEARCH(AU$1,$D536)),"T","")</f>
        <v/>
      </c>
      <c r="AV536" t="str">
        <f>IF(ISNUMBER(SEARCH(AV$1,$D536)),"T","")</f>
        <v/>
      </c>
    </row>
    <row r="537" spans="1:48">
      <c r="A537">
        <v>356</v>
      </c>
      <c r="B537" t="s">
        <v>1318</v>
      </c>
      <c r="C537" t="s">
        <v>1319</v>
      </c>
      <c r="D537" t="s">
        <v>180</v>
      </c>
      <c r="E537">
        <v>3</v>
      </c>
      <c r="F537">
        <v>40</v>
      </c>
      <c r="G537">
        <v>70</v>
      </c>
      <c r="H537">
        <v>130</v>
      </c>
      <c r="I537">
        <v>60</v>
      </c>
      <c r="J537">
        <v>130</v>
      </c>
      <c r="K537">
        <v>25</v>
      </c>
      <c r="L537">
        <f t="shared" si="112"/>
        <v>70</v>
      </c>
      <c r="M537">
        <f t="shared" si="113"/>
        <v>130</v>
      </c>
      <c r="N537" s="3">
        <f t="shared" si="114"/>
        <v>115.5</v>
      </c>
      <c r="O537" s="3">
        <f t="shared" si="115"/>
        <v>90.5</v>
      </c>
      <c r="P537" s="3">
        <f t="shared" si="116"/>
        <v>150.5</v>
      </c>
      <c r="Q537" s="3">
        <f t="shared" si="117"/>
        <v>17382.75</v>
      </c>
      <c r="R537" s="3">
        <f t="shared" si="118"/>
        <v>17382.75</v>
      </c>
      <c r="S537" s="3">
        <f t="shared" si="119"/>
        <v>17382.75</v>
      </c>
      <c r="T537" s="3">
        <v>266.474585749483</v>
      </c>
      <c r="U537" s="3">
        <f t="shared" si="120"/>
        <v>266.474585749483</v>
      </c>
      <c r="V537" s="4">
        <f t="shared" si="121"/>
        <v>24115.9500103282</v>
      </c>
      <c r="W537" s="6">
        <f>Q537/(constants!$B$1*constants!$B$2*(110/250)*AVERAGE(0.8,1)*1.5)</f>
        <v>2.66324069220466</v>
      </c>
      <c r="X537" s="7">
        <v>0.0135492910029742</v>
      </c>
      <c r="Y537" s="3">
        <f t="shared" si="122"/>
        <v>242.249493480291</v>
      </c>
      <c r="Z537" s="5">
        <v>1.1</v>
      </c>
      <c r="AA537" s="5">
        <v>1</v>
      </c>
      <c r="AB537" s="3">
        <f t="shared" si="123"/>
        <v>266.47444282832</v>
      </c>
      <c r="AC537" t="str">
        <f t="shared" si="124"/>
        <v>https://wiki.52poke.com/wiki/彷徨夜灵</v>
      </c>
      <c r="AD537" s="2">
        <f t="shared" si="125"/>
        <v>2.04264589278325e-8</v>
      </c>
      <c r="AE537" t="str">
        <f>IF(ISNUMBER(SEARCH(AE$1,$D537)),"T","")</f>
        <v/>
      </c>
      <c r="AF537" t="str">
        <f>IF(ISNUMBER(SEARCH(AF$1,$D537)),"T","")</f>
        <v/>
      </c>
      <c r="AG537" t="str">
        <f>IF(ISNUMBER(SEARCH(AG$1,$D537)),"T","")</f>
        <v/>
      </c>
      <c r="AH537" t="str">
        <f>IF(ISNUMBER(SEARCH(AH$1,$D537)),"T","")</f>
        <v/>
      </c>
      <c r="AI537" t="str">
        <f>IF(ISNUMBER(SEARCH(AI$1,$D537)),"T","")</f>
        <v/>
      </c>
      <c r="AJ537" t="str">
        <f>IF(ISNUMBER(SEARCH(AJ$1,$D537)),"T","")</f>
        <v/>
      </c>
      <c r="AK537" t="str">
        <f>IF(ISNUMBER(SEARCH(AK$1,$D537)),"T","")</f>
        <v/>
      </c>
      <c r="AL537" t="str">
        <f>IF(ISNUMBER(SEARCH(AL$1,$D537)),"T","")</f>
        <v/>
      </c>
      <c r="AM537" t="str">
        <f>IF(ISNUMBER(SEARCH(AM$1,$D537)),"T","")</f>
        <v/>
      </c>
      <c r="AN537" t="str">
        <f>IF(ISNUMBER(SEARCH(AN$1,$D537)),"T","")</f>
        <v/>
      </c>
      <c r="AO537" t="str">
        <f>IF(ISNUMBER(SEARCH(AO$1,$D537)),"T","")</f>
        <v/>
      </c>
      <c r="AP537" t="str">
        <f>IF(ISNUMBER(SEARCH(AP$1,$D537)),"T","")</f>
        <v/>
      </c>
      <c r="AQ537" t="str">
        <f>IF(ISNUMBER(SEARCH(AQ$1,$D537)),"T","")</f>
        <v/>
      </c>
      <c r="AR537" t="str">
        <f>IF(ISNUMBER(SEARCH(AR$1,$D537)),"T","")</f>
        <v>T</v>
      </c>
      <c r="AS537" t="str">
        <f>IF(ISNUMBER(SEARCH(AS$1,$D537)),"T","")</f>
        <v/>
      </c>
      <c r="AT537" t="str">
        <f>IF(ISNUMBER(SEARCH(AT$1,$D537)),"T","")</f>
        <v/>
      </c>
      <c r="AU537" t="str">
        <f>IF(ISNUMBER(SEARCH(AU$1,$D537)),"T","")</f>
        <v/>
      </c>
      <c r="AV537" t="str">
        <f>IF(ISNUMBER(SEARCH(AV$1,$D537)),"T","")</f>
        <v/>
      </c>
    </row>
    <row r="538" spans="1:48">
      <c r="A538">
        <v>400</v>
      </c>
      <c r="B538" t="s">
        <v>1320</v>
      </c>
      <c r="C538" t="s">
        <v>1321</v>
      </c>
      <c r="D538" t="s">
        <v>1322</v>
      </c>
      <c r="E538">
        <v>4</v>
      </c>
      <c r="F538">
        <v>79</v>
      </c>
      <c r="G538">
        <v>85</v>
      </c>
      <c r="H538">
        <v>60</v>
      </c>
      <c r="I538">
        <v>55</v>
      </c>
      <c r="J538">
        <v>60</v>
      </c>
      <c r="K538">
        <v>71</v>
      </c>
      <c r="L538">
        <f t="shared" si="112"/>
        <v>85</v>
      </c>
      <c r="M538">
        <f t="shared" si="113"/>
        <v>60</v>
      </c>
      <c r="N538" s="3">
        <f t="shared" si="114"/>
        <v>154.5</v>
      </c>
      <c r="O538" s="3">
        <f t="shared" si="115"/>
        <v>105.5</v>
      </c>
      <c r="P538" s="3">
        <f t="shared" si="116"/>
        <v>80.5</v>
      </c>
      <c r="Q538" s="3">
        <f t="shared" si="117"/>
        <v>12437.25</v>
      </c>
      <c r="R538" s="3">
        <f t="shared" si="118"/>
        <v>12437.25</v>
      </c>
      <c r="S538" s="3">
        <f t="shared" si="119"/>
        <v>12437.25</v>
      </c>
      <c r="T538" s="3">
        <v>266.473027101423</v>
      </c>
      <c r="U538" s="3">
        <f t="shared" si="120"/>
        <v>266.473027101423</v>
      </c>
      <c r="V538" s="4">
        <f t="shared" si="121"/>
        <v>28112.9043592001</v>
      </c>
      <c r="W538" s="6">
        <f>Q538/(constants!$B$1*constants!$B$2*(110/250)*AVERAGE(0.8,1)*1.5)</f>
        <v>1.90553222586313</v>
      </c>
      <c r="X538" s="7">
        <v>0.390658277309426</v>
      </c>
      <c r="Y538" s="3">
        <f t="shared" si="122"/>
        <v>242.248098084705</v>
      </c>
      <c r="Z538" s="5">
        <v>1.1</v>
      </c>
      <c r="AA538" s="5">
        <v>1</v>
      </c>
      <c r="AB538" s="3">
        <f t="shared" si="123"/>
        <v>266.472907893175</v>
      </c>
      <c r="AC538" t="str">
        <f t="shared" si="124"/>
        <v>https://wiki.52poke.com/wiki/大尾狸</v>
      </c>
      <c r="AD538" s="2">
        <f t="shared" si="125"/>
        <v>1.42106062849125e-8</v>
      </c>
      <c r="AE538" t="str">
        <f>IF(ISNUMBER(SEARCH(AE$1,$D538)),"T","")</f>
        <v>T</v>
      </c>
      <c r="AF538" t="str">
        <f>IF(ISNUMBER(SEARCH(AF$1,$D538)),"T","")</f>
        <v/>
      </c>
      <c r="AG538" t="str">
        <f>IF(ISNUMBER(SEARCH(AG$1,$D538)),"T","")</f>
        <v>T</v>
      </c>
      <c r="AH538" t="str">
        <f>IF(ISNUMBER(SEARCH(AH$1,$D538)),"T","")</f>
        <v/>
      </c>
      <c r="AI538" t="str">
        <f>IF(ISNUMBER(SEARCH(AI$1,$D538)),"T","")</f>
        <v/>
      </c>
      <c r="AJ538" t="str">
        <f>IF(ISNUMBER(SEARCH(AJ$1,$D538)),"T","")</f>
        <v/>
      </c>
      <c r="AK538" t="str">
        <f>IF(ISNUMBER(SEARCH(AK$1,$D538)),"T","")</f>
        <v/>
      </c>
      <c r="AL538" t="str">
        <f>IF(ISNUMBER(SEARCH(AL$1,$D538)),"T","")</f>
        <v/>
      </c>
      <c r="AM538" t="str">
        <f>IF(ISNUMBER(SEARCH(AM$1,$D538)),"T","")</f>
        <v/>
      </c>
      <c r="AN538" t="str">
        <f>IF(ISNUMBER(SEARCH(AN$1,$D538)),"T","")</f>
        <v/>
      </c>
      <c r="AO538" t="str">
        <f>IF(ISNUMBER(SEARCH(AO$1,$D538)),"T","")</f>
        <v/>
      </c>
      <c r="AP538" t="str">
        <f>IF(ISNUMBER(SEARCH(AP$1,$D538)),"T","")</f>
        <v/>
      </c>
      <c r="AQ538" t="str">
        <f>IF(ISNUMBER(SEARCH(AQ$1,$D538)),"T","")</f>
        <v/>
      </c>
      <c r="AR538" t="str">
        <f>IF(ISNUMBER(SEARCH(AR$1,$D538)),"T","")</f>
        <v/>
      </c>
      <c r="AS538" t="str">
        <f>IF(ISNUMBER(SEARCH(AS$1,$D538)),"T","")</f>
        <v/>
      </c>
      <c r="AT538" t="str">
        <f>IF(ISNUMBER(SEARCH(AT$1,$D538)),"T","")</f>
        <v/>
      </c>
      <c r="AU538" t="str">
        <f>IF(ISNUMBER(SEARCH(AU$1,$D538)),"T","")</f>
        <v/>
      </c>
      <c r="AV538" t="str">
        <f>IF(ISNUMBER(SEARCH(AV$1,$D538)),"T","")</f>
        <v/>
      </c>
    </row>
    <row r="539" spans="1:48">
      <c r="A539">
        <v>771</v>
      </c>
      <c r="B539" t="s">
        <v>1323</v>
      </c>
      <c r="C539" t="s">
        <v>1324</v>
      </c>
      <c r="D539" t="s">
        <v>52</v>
      </c>
      <c r="E539">
        <v>7</v>
      </c>
      <c r="F539">
        <v>55</v>
      </c>
      <c r="G539">
        <v>60</v>
      </c>
      <c r="H539">
        <v>130</v>
      </c>
      <c r="I539">
        <v>30</v>
      </c>
      <c r="J539">
        <v>130</v>
      </c>
      <c r="K539">
        <v>5</v>
      </c>
      <c r="L539">
        <f t="shared" si="112"/>
        <v>60</v>
      </c>
      <c r="M539">
        <f t="shared" si="113"/>
        <v>130</v>
      </c>
      <c r="N539" s="3">
        <f t="shared" si="114"/>
        <v>130.5</v>
      </c>
      <c r="O539" s="3">
        <f t="shared" si="115"/>
        <v>80.5</v>
      </c>
      <c r="P539" s="3">
        <f t="shared" si="116"/>
        <v>150.5</v>
      </c>
      <c r="Q539" s="3">
        <f t="shared" si="117"/>
        <v>19640.25</v>
      </c>
      <c r="R539" s="3">
        <f t="shared" si="118"/>
        <v>19640.25</v>
      </c>
      <c r="S539" s="3">
        <f t="shared" si="119"/>
        <v>19640.25</v>
      </c>
      <c r="T539" s="3">
        <v>266.457374894075</v>
      </c>
      <c r="U539" s="3">
        <f t="shared" si="120"/>
        <v>266.457374894075</v>
      </c>
      <c r="V539" s="4">
        <f t="shared" si="121"/>
        <v>21449.818678973</v>
      </c>
      <c r="W539" s="6">
        <f>Q539/(constants!$B$1*constants!$B$2*(110/250)*AVERAGE(0.8,1)*1.5)</f>
        <v>3.00911610677669</v>
      </c>
      <c r="X539" s="7">
        <v>0</v>
      </c>
      <c r="Y539" s="3">
        <f t="shared" si="122"/>
        <v>242.233846595524</v>
      </c>
      <c r="Z539" s="5">
        <v>1.1</v>
      </c>
      <c r="AA539" s="5">
        <v>1</v>
      </c>
      <c r="AB539" s="3">
        <f t="shared" si="123"/>
        <v>266.457231255076</v>
      </c>
      <c r="AC539" t="str">
        <f t="shared" si="124"/>
        <v>https://wiki.52poke.com/wiki/拳海参</v>
      </c>
      <c r="AD539" s="2">
        <f t="shared" si="125"/>
        <v>2.06321620395733e-8</v>
      </c>
      <c r="AE539" t="str">
        <f>IF(ISNUMBER(SEARCH(AE$1,$D539)),"T","")</f>
        <v/>
      </c>
      <c r="AF539" t="str">
        <f>IF(ISNUMBER(SEARCH(AF$1,$D539)),"T","")</f>
        <v/>
      </c>
      <c r="AG539" t="str">
        <f>IF(ISNUMBER(SEARCH(AG$1,$D539)),"T","")</f>
        <v>T</v>
      </c>
      <c r="AH539" t="str">
        <f>IF(ISNUMBER(SEARCH(AH$1,$D539)),"T","")</f>
        <v/>
      </c>
      <c r="AI539" t="str">
        <f>IF(ISNUMBER(SEARCH(AI$1,$D539)),"T","")</f>
        <v/>
      </c>
      <c r="AJ539" t="str">
        <f>IF(ISNUMBER(SEARCH(AJ$1,$D539)),"T","")</f>
        <v/>
      </c>
      <c r="AK539" t="str">
        <f>IF(ISNUMBER(SEARCH(AK$1,$D539)),"T","")</f>
        <v/>
      </c>
      <c r="AL539" t="str">
        <f>IF(ISNUMBER(SEARCH(AL$1,$D539)),"T","")</f>
        <v/>
      </c>
      <c r="AM539" t="str">
        <f>IF(ISNUMBER(SEARCH(AM$1,$D539)),"T","")</f>
        <v/>
      </c>
      <c r="AN539" t="str">
        <f>IF(ISNUMBER(SEARCH(AN$1,$D539)),"T","")</f>
        <v/>
      </c>
      <c r="AO539" t="str">
        <f>IF(ISNUMBER(SEARCH(AO$1,$D539)),"T","")</f>
        <v/>
      </c>
      <c r="AP539" t="str">
        <f>IF(ISNUMBER(SEARCH(AP$1,$D539)),"T","")</f>
        <v/>
      </c>
      <c r="AQ539" t="str">
        <f>IF(ISNUMBER(SEARCH(AQ$1,$D539)),"T","")</f>
        <v/>
      </c>
      <c r="AR539" t="str">
        <f>IF(ISNUMBER(SEARCH(AR$1,$D539)),"T","")</f>
        <v/>
      </c>
      <c r="AS539" t="str">
        <f>IF(ISNUMBER(SEARCH(AS$1,$D539)),"T","")</f>
        <v/>
      </c>
      <c r="AT539" t="str">
        <f>IF(ISNUMBER(SEARCH(AT$1,$D539)),"T","")</f>
        <v/>
      </c>
      <c r="AU539" t="str">
        <f>IF(ISNUMBER(SEARCH(AU$1,$D539)),"T","")</f>
        <v/>
      </c>
      <c r="AV539" t="str">
        <f>IF(ISNUMBER(SEARCH(AV$1,$D539)),"T","")</f>
        <v/>
      </c>
    </row>
    <row r="540" spans="1:48">
      <c r="A540">
        <v>703</v>
      </c>
      <c r="B540" t="s">
        <v>1325</v>
      </c>
      <c r="C540" t="s">
        <v>1326</v>
      </c>
      <c r="D540" t="s">
        <v>408</v>
      </c>
      <c r="E540">
        <v>6</v>
      </c>
      <c r="F540">
        <v>50</v>
      </c>
      <c r="G540">
        <v>50</v>
      </c>
      <c r="H540">
        <v>150</v>
      </c>
      <c r="I540">
        <v>50</v>
      </c>
      <c r="J540">
        <v>150</v>
      </c>
      <c r="K540">
        <v>50</v>
      </c>
      <c r="L540">
        <f t="shared" si="112"/>
        <v>50</v>
      </c>
      <c r="M540">
        <f t="shared" si="113"/>
        <v>150</v>
      </c>
      <c r="N540" s="3">
        <f t="shared" si="114"/>
        <v>125.5</v>
      </c>
      <c r="O540" s="3">
        <f t="shared" si="115"/>
        <v>70.5</v>
      </c>
      <c r="P540" s="3">
        <f t="shared" si="116"/>
        <v>170.5</v>
      </c>
      <c r="Q540" s="3">
        <f t="shared" si="117"/>
        <v>21397.75</v>
      </c>
      <c r="R540" s="3">
        <f t="shared" si="118"/>
        <v>21397.75</v>
      </c>
      <c r="S540" s="3">
        <f t="shared" si="119"/>
        <v>21397.75</v>
      </c>
      <c r="T540" s="3">
        <v>266.276889291223</v>
      </c>
      <c r="U540" s="3">
        <f t="shared" si="120"/>
        <v>266.276889291223</v>
      </c>
      <c r="V540" s="4">
        <f t="shared" si="121"/>
        <v>18772.5206950312</v>
      </c>
      <c r="W540" s="6">
        <f>Q540/(constants!$B$1*constants!$B$2*(110/250)*AVERAGE(0.8,1)*1.5)</f>
        <v>3.27838567094517</v>
      </c>
      <c r="X540" s="7">
        <v>0.155228155473967</v>
      </c>
      <c r="Y540" s="3">
        <f t="shared" si="122"/>
        <v>242.069774762549</v>
      </c>
      <c r="Z540" s="5">
        <v>1.1</v>
      </c>
      <c r="AA540" s="5">
        <v>1</v>
      </c>
      <c r="AB540" s="3">
        <f t="shared" si="123"/>
        <v>266.276752238804</v>
      </c>
      <c r="AC540" t="str">
        <f t="shared" si="124"/>
        <v>https://wiki.52poke.com/wiki/小碎钻</v>
      </c>
      <c r="AD540" s="2">
        <f t="shared" si="125"/>
        <v>1.87833654620531e-8</v>
      </c>
      <c r="AE540" t="str">
        <f>IF(ISNUMBER(SEARCH(AE$1,$D540)),"T","")</f>
        <v/>
      </c>
      <c r="AF540" t="str">
        <f>IF(ISNUMBER(SEARCH(AF$1,$D540)),"T","")</f>
        <v/>
      </c>
      <c r="AG540" t="str">
        <f>IF(ISNUMBER(SEARCH(AG$1,$D540)),"T","")</f>
        <v/>
      </c>
      <c r="AH540" t="str">
        <f>IF(ISNUMBER(SEARCH(AH$1,$D540)),"T","")</f>
        <v/>
      </c>
      <c r="AI540" t="str">
        <f>IF(ISNUMBER(SEARCH(AI$1,$D540)),"T","")</f>
        <v/>
      </c>
      <c r="AJ540" t="str">
        <f>IF(ISNUMBER(SEARCH(AJ$1,$D540)),"T","")</f>
        <v/>
      </c>
      <c r="AK540" t="str">
        <f>IF(ISNUMBER(SEARCH(AK$1,$D540)),"T","")</f>
        <v/>
      </c>
      <c r="AL540" t="str">
        <f>IF(ISNUMBER(SEARCH(AL$1,$D540)),"T","")</f>
        <v/>
      </c>
      <c r="AM540" t="str">
        <f>IF(ISNUMBER(SEARCH(AM$1,$D540)),"T","")</f>
        <v/>
      </c>
      <c r="AN540" t="str">
        <f>IF(ISNUMBER(SEARCH(AN$1,$D540)),"T","")</f>
        <v/>
      </c>
      <c r="AO540" t="str">
        <f>IF(ISNUMBER(SEARCH(AO$1,$D540)),"T","")</f>
        <v/>
      </c>
      <c r="AP540" t="str">
        <f>IF(ISNUMBER(SEARCH(AP$1,$D540)),"T","")</f>
        <v/>
      </c>
      <c r="AQ540" t="str">
        <f>IF(ISNUMBER(SEARCH(AQ$1,$D540)),"T","")</f>
        <v>T</v>
      </c>
      <c r="AR540" t="str">
        <f>IF(ISNUMBER(SEARCH(AR$1,$D540)),"T","")</f>
        <v/>
      </c>
      <c r="AS540" t="str">
        <f>IF(ISNUMBER(SEARCH(AS$1,$D540)),"T","")</f>
        <v/>
      </c>
      <c r="AT540" t="str">
        <f>IF(ISNUMBER(SEARCH(AT$1,$D540)),"T","")</f>
        <v/>
      </c>
      <c r="AU540" t="str">
        <f>IF(ISNUMBER(SEARCH(AU$1,$D540)),"T","")</f>
        <v/>
      </c>
      <c r="AV540" t="str">
        <f>IF(ISNUMBER(SEARCH(AV$1,$D540)),"T","")</f>
        <v>T</v>
      </c>
    </row>
    <row r="541" spans="1:48">
      <c r="A541">
        <v>164</v>
      </c>
      <c r="B541" t="s">
        <v>1327</v>
      </c>
      <c r="C541" t="s">
        <v>1328</v>
      </c>
      <c r="D541" t="s">
        <v>553</v>
      </c>
      <c r="E541">
        <v>2</v>
      </c>
      <c r="F541">
        <v>100</v>
      </c>
      <c r="G541">
        <v>50</v>
      </c>
      <c r="H541">
        <v>50</v>
      </c>
      <c r="I541">
        <v>86</v>
      </c>
      <c r="J541">
        <v>96</v>
      </c>
      <c r="K541">
        <v>70</v>
      </c>
      <c r="L541">
        <f t="shared" si="112"/>
        <v>86</v>
      </c>
      <c r="M541">
        <f t="shared" si="113"/>
        <v>50</v>
      </c>
      <c r="N541" s="3">
        <f t="shared" si="114"/>
        <v>175.5</v>
      </c>
      <c r="O541" s="3">
        <f t="shared" si="115"/>
        <v>106.5</v>
      </c>
      <c r="P541" s="3">
        <f t="shared" si="116"/>
        <v>70.5</v>
      </c>
      <c r="Q541" s="3">
        <f t="shared" si="117"/>
        <v>12372.75</v>
      </c>
      <c r="R541" s="3">
        <f t="shared" si="118"/>
        <v>12372.75</v>
      </c>
      <c r="S541" s="3">
        <f t="shared" si="119"/>
        <v>20445.75</v>
      </c>
      <c r="T541" s="3">
        <v>266.239935077588</v>
      </c>
      <c r="U541" s="3">
        <f t="shared" si="120"/>
        <v>266.239935077588</v>
      </c>
      <c r="V541" s="4">
        <f t="shared" si="121"/>
        <v>28354.5530857631</v>
      </c>
      <c r="W541" s="6">
        <f>Q541/(constants!$B$1*constants!$B$2*(110/250)*AVERAGE(0.8,1)*1.5)</f>
        <v>1.89565007116107</v>
      </c>
      <c r="X541" s="7">
        <v>0.376990264848164</v>
      </c>
      <c r="Y541" s="3">
        <f t="shared" si="122"/>
        <v>242.036195784984</v>
      </c>
      <c r="Z541" s="5">
        <v>1.1</v>
      </c>
      <c r="AA541" s="5">
        <v>1</v>
      </c>
      <c r="AB541" s="3">
        <f t="shared" si="123"/>
        <v>266.239815363482</v>
      </c>
      <c r="AC541" t="str">
        <f t="shared" si="124"/>
        <v>https://wiki.52poke.com/wiki/猫头夜鹰</v>
      </c>
      <c r="AD541" s="2">
        <f t="shared" si="125"/>
        <v>1.43314670951768e-8</v>
      </c>
      <c r="AE541" t="str">
        <f>IF(ISNUMBER(SEARCH(AE$1,$D541)),"T","")</f>
        <v>T</v>
      </c>
      <c r="AF541" t="str">
        <f>IF(ISNUMBER(SEARCH(AF$1,$D541)),"T","")</f>
        <v/>
      </c>
      <c r="AG541" t="str">
        <f>IF(ISNUMBER(SEARCH(AG$1,$D541)),"T","")</f>
        <v/>
      </c>
      <c r="AH541" t="str">
        <f>IF(ISNUMBER(SEARCH(AH$1,$D541)),"T","")</f>
        <v/>
      </c>
      <c r="AI541" t="str">
        <f>IF(ISNUMBER(SEARCH(AI$1,$D541)),"T","")</f>
        <v/>
      </c>
      <c r="AJ541" t="str">
        <f>IF(ISNUMBER(SEARCH(AJ$1,$D541)),"T","")</f>
        <v/>
      </c>
      <c r="AK541" t="str">
        <f>IF(ISNUMBER(SEARCH(AK$1,$D541)),"T","")</f>
        <v/>
      </c>
      <c r="AL541" t="str">
        <f>IF(ISNUMBER(SEARCH(AL$1,$D541)),"T","")</f>
        <v/>
      </c>
      <c r="AM541" t="str">
        <f>IF(ISNUMBER(SEARCH(AM$1,$D541)),"T","")</f>
        <v/>
      </c>
      <c r="AN541" t="str">
        <f>IF(ISNUMBER(SEARCH(AN$1,$D541)),"T","")</f>
        <v>T</v>
      </c>
      <c r="AO541" t="str">
        <f>IF(ISNUMBER(SEARCH(AO$1,$D541)),"T","")</f>
        <v/>
      </c>
      <c r="AP541" t="str">
        <f>IF(ISNUMBER(SEARCH(AP$1,$D541)),"T","")</f>
        <v/>
      </c>
      <c r="AQ541" t="str">
        <f>IF(ISNUMBER(SEARCH(AQ$1,$D541)),"T","")</f>
        <v/>
      </c>
      <c r="AR541" t="str">
        <f>IF(ISNUMBER(SEARCH(AR$1,$D541)),"T","")</f>
        <v/>
      </c>
      <c r="AS541" t="str">
        <f>IF(ISNUMBER(SEARCH(AS$1,$D541)),"T","")</f>
        <v/>
      </c>
      <c r="AT541" t="str">
        <f>IF(ISNUMBER(SEARCH(AT$1,$D541)),"T","")</f>
        <v/>
      </c>
      <c r="AU541" t="str">
        <f>IF(ISNUMBER(SEARCH(AU$1,$D541)),"T","")</f>
        <v/>
      </c>
      <c r="AV541" t="str">
        <f>IF(ISNUMBER(SEARCH(AV$1,$D541)),"T","")</f>
        <v/>
      </c>
    </row>
    <row r="542" spans="1:48">
      <c r="A542">
        <v>505</v>
      </c>
      <c r="B542" t="s">
        <v>1329</v>
      </c>
      <c r="C542" t="s">
        <v>1330</v>
      </c>
      <c r="D542" t="s">
        <v>64</v>
      </c>
      <c r="E542">
        <v>5</v>
      </c>
      <c r="F542">
        <v>60</v>
      </c>
      <c r="G542">
        <v>85</v>
      </c>
      <c r="H542">
        <v>69</v>
      </c>
      <c r="I542">
        <v>60</v>
      </c>
      <c r="J542">
        <v>69</v>
      </c>
      <c r="K542">
        <v>77</v>
      </c>
      <c r="L542">
        <f t="shared" si="112"/>
        <v>85</v>
      </c>
      <c r="M542">
        <f t="shared" si="113"/>
        <v>69</v>
      </c>
      <c r="N542" s="3">
        <f t="shared" si="114"/>
        <v>135.5</v>
      </c>
      <c r="O542" s="3">
        <f t="shared" si="115"/>
        <v>105.5</v>
      </c>
      <c r="P542" s="3">
        <f t="shared" si="116"/>
        <v>89.5</v>
      </c>
      <c r="Q542" s="3">
        <f t="shared" si="117"/>
        <v>12127.25</v>
      </c>
      <c r="R542" s="3">
        <f t="shared" si="118"/>
        <v>12127.25</v>
      </c>
      <c r="S542" s="3">
        <f t="shared" si="119"/>
        <v>12127.25</v>
      </c>
      <c r="T542" s="3">
        <v>266.228588830009</v>
      </c>
      <c r="U542" s="3">
        <f t="shared" si="120"/>
        <v>266.228588830009</v>
      </c>
      <c r="V542" s="4">
        <f t="shared" si="121"/>
        <v>28087.116121566</v>
      </c>
      <c r="W542" s="6">
        <f>Q542/(constants!$B$1*constants!$B$2*(110/250)*AVERAGE(0.8,1)*1.5)</f>
        <v>1.85803659861293</v>
      </c>
      <c r="X542" s="7">
        <v>0.436047611581317</v>
      </c>
      <c r="Y542" s="3">
        <f t="shared" si="122"/>
        <v>242.025884175493</v>
      </c>
      <c r="Z542" s="5">
        <v>1.1</v>
      </c>
      <c r="AA542" s="5">
        <v>1</v>
      </c>
      <c r="AB542" s="3">
        <f t="shared" si="123"/>
        <v>266.228472593043</v>
      </c>
      <c r="AC542" t="str">
        <f t="shared" si="124"/>
        <v>https://wiki.52poke.com/wiki/步哨鼠</v>
      </c>
      <c r="AD542" s="2">
        <f t="shared" si="125"/>
        <v>1.3511032382357e-8</v>
      </c>
      <c r="AE542" t="str">
        <f>IF(ISNUMBER(SEARCH(AE$1,$D542)),"T","")</f>
        <v>T</v>
      </c>
      <c r="AF542" t="str">
        <f>IF(ISNUMBER(SEARCH(AF$1,$D542)),"T","")</f>
        <v/>
      </c>
      <c r="AG542" t="str">
        <f>IF(ISNUMBER(SEARCH(AG$1,$D542)),"T","")</f>
        <v/>
      </c>
      <c r="AH542" t="str">
        <f>IF(ISNUMBER(SEARCH(AH$1,$D542)),"T","")</f>
        <v/>
      </c>
      <c r="AI542" t="str">
        <f>IF(ISNUMBER(SEARCH(AI$1,$D542)),"T","")</f>
        <v/>
      </c>
      <c r="AJ542" t="str">
        <f>IF(ISNUMBER(SEARCH(AJ$1,$D542)),"T","")</f>
        <v/>
      </c>
      <c r="AK542" t="str">
        <f>IF(ISNUMBER(SEARCH(AK$1,$D542)),"T","")</f>
        <v/>
      </c>
      <c r="AL542" t="str">
        <f>IF(ISNUMBER(SEARCH(AL$1,$D542)),"T","")</f>
        <v/>
      </c>
      <c r="AM542" t="str">
        <f>IF(ISNUMBER(SEARCH(AM$1,$D542)),"T","")</f>
        <v/>
      </c>
      <c r="AN542" t="str">
        <f>IF(ISNUMBER(SEARCH(AN$1,$D542)),"T","")</f>
        <v/>
      </c>
      <c r="AO542" t="str">
        <f>IF(ISNUMBER(SEARCH(AO$1,$D542)),"T","")</f>
        <v/>
      </c>
      <c r="AP542" t="str">
        <f>IF(ISNUMBER(SEARCH(AP$1,$D542)),"T","")</f>
        <v/>
      </c>
      <c r="AQ542" t="str">
        <f>IF(ISNUMBER(SEARCH(AQ$1,$D542)),"T","")</f>
        <v/>
      </c>
      <c r="AR542" t="str">
        <f>IF(ISNUMBER(SEARCH(AR$1,$D542)),"T","")</f>
        <v/>
      </c>
      <c r="AS542" t="str">
        <f>IF(ISNUMBER(SEARCH(AS$1,$D542)),"T","")</f>
        <v/>
      </c>
      <c r="AT542" t="str">
        <f>IF(ISNUMBER(SEARCH(AT$1,$D542)),"T","")</f>
        <v/>
      </c>
      <c r="AU542" t="str">
        <f>IF(ISNUMBER(SEARCH(AU$1,$D542)),"T","")</f>
        <v/>
      </c>
      <c r="AV542" t="str">
        <f>IF(ISNUMBER(SEARCH(AV$1,$D542)),"T","")</f>
        <v/>
      </c>
    </row>
    <row r="543" spans="1:48">
      <c r="A543">
        <v>411</v>
      </c>
      <c r="B543" t="s">
        <v>1331</v>
      </c>
      <c r="C543" t="s">
        <v>1332</v>
      </c>
      <c r="D543" t="s">
        <v>537</v>
      </c>
      <c r="E543">
        <v>4</v>
      </c>
      <c r="F543">
        <v>60</v>
      </c>
      <c r="G543">
        <v>52</v>
      </c>
      <c r="H543">
        <v>168</v>
      </c>
      <c r="I543">
        <v>47</v>
      </c>
      <c r="J543">
        <v>138</v>
      </c>
      <c r="K543">
        <v>30</v>
      </c>
      <c r="L543">
        <f t="shared" si="112"/>
        <v>52</v>
      </c>
      <c r="M543">
        <f t="shared" si="113"/>
        <v>138</v>
      </c>
      <c r="N543" s="3">
        <f t="shared" si="114"/>
        <v>135.5</v>
      </c>
      <c r="O543" s="3">
        <f t="shared" si="115"/>
        <v>72.5</v>
      </c>
      <c r="P543" s="3">
        <f t="shared" si="116"/>
        <v>158.5</v>
      </c>
      <c r="Q543" s="3">
        <f t="shared" si="117"/>
        <v>21476.75</v>
      </c>
      <c r="R543" s="3">
        <f t="shared" si="118"/>
        <v>25541.75</v>
      </c>
      <c r="S543" s="3">
        <f t="shared" si="119"/>
        <v>21476.75</v>
      </c>
      <c r="T543" s="3">
        <v>265.341545331273</v>
      </c>
      <c r="U543" s="3">
        <f t="shared" si="120"/>
        <v>265.341545331273</v>
      </c>
      <c r="V543" s="4">
        <f t="shared" si="121"/>
        <v>19237.2620365173</v>
      </c>
      <c r="W543" s="6">
        <f>Q543/(constants!$B$1*constants!$B$2*(110/250)*AVERAGE(0.8,1)*1.5)</f>
        <v>3.29048939530893</v>
      </c>
      <c r="X543" s="7">
        <v>0.0366755435060344</v>
      </c>
      <c r="Y543" s="3">
        <f t="shared" si="122"/>
        <v>241.219458064085</v>
      </c>
      <c r="Z543" s="5">
        <v>1.1</v>
      </c>
      <c r="AA543" s="5">
        <v>1</v>
      </c>
      <c r="AB543" s="3">
        <f t="shared" si="123"/>
        <v>265.341403870494</v>
      </c>
      <c r="AC543" t="str">
        <f t="shared" si="124"/>
        <v>https://wiki.52poke.com/wiki/护城龙</v>
      </c>
      <c r="AD543" s="2">
        <f t="shared" si="125"/>
        <v>2.00111520731889e-8</v>
      </c>
      <c r="AE543" t="str">
        <f>IF(ISNUMBER(SEARCH(AE$1,$D543)),"T","")</f>
        <v/>
      </c>
      <c r="AF543" t="str">
        <f>IF(ISNUMBER(SEARCH(AF$1,$D543)),"T","")</f>
        <v/>
      </c>
      <c r="AG543" t="str">
        <f>IF(ISNUMBER(SEARCH(AG$1,$D543)),"T","")</f>
        <v/>
      </c>
      <c r="AH543" t="str">
        <f>IF(ISNUMBER(SEARCH(AH$1,$D543)),"T","")</f>
        <v/>
      </c>
      <c r="AI543" t="str">
        <f>IF(ISNUMBER(SEARCH(AI$1,$D543)),"T","")</f>
        <v/>
      </c>
      <c r="AJ543" t="str">
        <f>IF(ISNUMBER(SEARCH(AJ$1,$D543)),"T","")</f>
        <v/>
      </c>
      <c r="AK543" t="str">
        <f>IF(ISNUMBER(SEARCH(AK$1,$D543)),"T","")</f>
        <v/>
      </c>
      <c r="AL543" t="str">
        <f>IF(ISNUMBER(SEARCH(AL$1,$D543)),"T","")</f>
        <v/>
      </c>
      <c r="AM543" t="str">
        <f>IF(ISNUMBER(SEARCH(AM$1,$D543)),"T","")</f>
        <v/>
      </c>
      <c r="AN543" t="str">
        <f>IF(ISNUMBER(SEARCH(AN$1,$D543)),"T","")</f>
        <v/>
      </c>
      <c r="AO543" t="str">
        <f>IF(ISNUMBER(SEARCH(AO$1,$D543)),"T","")</f>
        <v/>
      </c>
      <c r="AP543" t="str">
        <f>IF(ISNUMBER(SEARCH(AP$1,$D543)),"T","")</f>
        <v/>
      </c>
      <c r="AQ543" t="str">
        <f>IF(ISNUMBER(SEARCH(AQ$1,$D543)),"T","")</f>
        <v>T</v>
      </c>
      <c r="AR543" t="str">
        <f>IF(ISNUMBER(SEARCH(AR$1,$D543)),"T","")</f>
        <v/>
      </c>
      <c r="AS543" t="str">
        <f>IF(ISNUMBER(SEARCH(AS$1,$D543)),"T","")</f>
        <v/>
      </c>
      <c r="AT543" t="str">
        <f>IF(ISNUMBER(SEARCH(AT$1,$D543)),"T","")</f>
        <v/>
      </c>
      <c r="AU543" t="str">
        <f>IF(ISNUMBER(SEARCH(AU$1,$D543)),"T","")</f>
        <v>T</v>
      </c>
      <c r="AV543" t="str">
        <f>IF(ISNUMBER(SEARCH(AV$1,$D543)),"T","")</f>
        <v/>
      </c>
    </row>
    <row r="544" spans="1:48">
      <c r="A544">
        <v>64</v>
      </c>
      <c r="B544" t="s">
        <v>1333</v>
      </c>
      <c r="C544" t="s">
        <v>1334</v>
      </c>
      <c r="D544" t="s">
        <v>61</v>
      </c>
      <c r="E544">
        <v>1</v>
      </c>
      <c r="F544">
        <v>40</v>
      </c>
      <c r="G544">
        <v>35</v>
      </c>
      <c r="H544">
        <v>30</v>
      </c>
      <c r="I544">
        <v>120</v>
      </c>
      <c r="J544">
        <v>70</v>
      </c>
      <c r="K544">
        <v>105</v>
      </c>
      <c r="L544">
        <f t="shared" si="112"/>
        <v>120</v>
      </c>
      <c r="M544">
        <f t="shared" si="113"/>
        <v>30</v>
      </c>
      <c r="N544" s="3">
        <f t="shared" si="114"/>
        <v>115.5</v>
      </c>
      <c r="O544" s="3">
        <f t="shared" si="115"/>
        <v>140.5</v>
      </c>
      <c r="P544" s="3">
        <f t="shared" si="116"/>
        <v>50.5</v>
      </c>
      <c r="Q544" s="3">
        <f t="shared" si="117"/>
        <v>5832.75</v>
      </c>
      <c r="R544" s="3">
        <f t="shared" si="118"/>
        <v>5832.75</v>
      </c>
      <c r="S544" s="3">
        <f t="shared" si="119"/>
        <v>10452.75</v>
      </c>
      <c r="T544" s="3">
        <v>265.153308854698</v>
      </c>
      <c r="U544" s="3">
        <f t="shared" si="120"/>
        <v>265.153308854698</v>
      </c>
      <c r="V544" s="4">
        <f t="shared" si="121"/>
        <v>37254.0398940851</v>
      </c>
      <c r="W544" s="6">
        <f>Q544/(constants!$B$1*constants!$B$2*(110/250)*AVERAGE(0.8,1)*1.5)</f>
        <v>0.893645547882626</v>
      </c>
      <c r="X544" s="7">
        <v>0.82200139098647</v>
      </c>
      <c r="Y544" s="3">
        <f t="shared" si="122"/>
        <v>241.048394911108</v>
      </c>
      <c r="Z544" s="5">
        <v>1.1</v>
      </c>
      <c r="AA544" s="5">
        <v>1</v>
      </c>
      <c r="AB544" s="3">
        <f t="shared" si="123"/>
        <v>265.153234402219</v>
      </c>
      <c r="AC544" t="str">
        <f t="shared" si="124"/>
        <v>https://wiki.52poke.com/wiki/勇基拉</v>
      </c>
      <c r="AD544" s="2">
        <f t="shared" si="125"/>
        <v>5.54317167126227e-9</v>
      </c>
      <c r="AE544" t="str">
        <f>IF(ISNUMBER(SEARCH(AE$1,$D544)),"T","")</f>
        <v/>
      </c>
      <c r="AF544" t="str">
        <f>IF(ISNUMBER(SEARCH(AF$1,$D544)),"T","")</f>
        <v/>
      </c>
      <c r="AG544" t="str">
        <f>IF(ISNUMBER(SEARCH(AG$1,$D544)),"T","")</f>
        <v/>
      </c>
      <c r="AH544" t="str">
        <f>IF(ISNUMBER(SEARCH(AH$1,$D544)),"T","")</f>
        <v/>
      </c>
      <c r="AI544" t="str">
        <f>IF(ISNUMBER(SEARCH(AI$1,$D544)),"T","")</f>
        <v/>
      </c>
      <c r="AJ544" t="str">
        <f>IF(ISNUMBER(SEARCH(AJ$1,$D544)),"T","")</f>
        <v/>
      </c>
      <c r="AK544" t="str">
        <f>IF(ISNUMBER(SEARCH(AK$1,$D544)),"T","")</f>
        <v/>
      </c>
      <c r="AL544" t="str">
        <f>IF(ISNUMBER(SEARCH(AL$1,$D544)),"T","")</f>
        <v/>
      </c>
      <c r="AM544" t="str">
        <f>IF(ISNUMBER(SEARCH(AM$1,$D544)),"T","")</f>
        <v/>
      </c>
      <c r="AN544" t="str">
        <f>IF(ISNUMBER(SEARCH(AN$1,$D544)),"T","")</f>
        <v/>
      </c>
      <c r="AO544" t="str">
        <f>IF(ISNUMBER(SEARCH(AO$1,$D544)),"T","")</f>
        <v>T</v>
      </c>
      <c r="AP544" t="str">
        <f>IF(ISNUMBER(SEARCH(AP$1,$D544)),"T","")</f>
        <v/>
      </c>
      <c r="AQ544" t="str">
        <f>IF(ISNUMBER(SEARCH(AQ$1,$D544)),"T","")</f>
        <v/>
      </c>
      <c r="AR544" t="str">
        <f>IF(ISNUMBER(SEARCH(AR$1,$D544)),"T","")</f>
        <v/>
      </c>
      <c r="AS544" t="str">
        <f>IF(ISNUMBER(SEARCH(AS$1,$D544)),"T","")</f>
        <v/>
      </c>
      <c r="AT544" t="str">
        <f>IF(ISNUMBER(SEARCH(AT$1,$D544)),"T","")</f>
        <v/>
      </c>
      <c r="AU544" t="str">
        <f>IF(ISNUMBER(SEARCH(AU$1,$D544)),"T","")</f>
        <v/>
      </c>
      <c r="AV544" t="str">
        <f>IF(ISNUMBER(SEARCH(AV$1,$D544)),"T","")</f>
        <v/>
      </c>
    </row>
    <row r="545" spans="1:48">
      <c r="A545">
        <v>713</v>
      </c>
      <c r="B545" t="s">
        <v>1335</v>
      </c>
      <c r="C545" t="s">
        <v>1336</v>
      </c>
      <c r="D545" t="s">
        <v>1337</v>
      </c>
      <c r="E545">
        <v>6</v>
      </c>
      <c r="F545">
        <v>95</v>
      </c>
      <c r="G545">
        <v>117</v>
      </c>
      <c r="H545">
        <v>184</v>
      </c>
      <c r="I545">
        <v>44</v>
      </c>
      <c r="J545">
        <v>46</v>
      </c>
      <c r="K545">
        <v>28</v>
      </c>
      <c r="L545">
        <f t="shared" si="112"/>
        <v>117</v>
      </c>
      <c r="M545">
        <f t="shared" si="113"/>
        <v>46</v>
      </c>
      <c r="N545" s="3">
        <f t="shared" si="114"/>
        <v>170.5</v>
      </c>
      <c r="O545" s="3">
        <f t="shared" si="115"/>
        <v>137.5</v>
      </c>
      <c r="P545" s="3">
        <f t="shared" si="116"/>
        <v>66.5</v>
      </c>
      <c r="Q545" s="3">
        <f t="shared" si="117"/>
        <v>11338.25</v>
      </c>
      <c r="R545" s="3">
        <f t="shared" si="118"/>
        <v>34867.25</v>
      </c>
      <c r="S545" s="3">
        <f t="shared" si="119"/>
        <v>11338.25</v>
      </c>
      <c r="T545" s="3">
        <v>264.95681242542</v>
      </c>
      <c r="U545" s="3">
        <f t="shared" si="120"/>
        <v>264.95681242542</v>
      </c>
      <c r="V545" s="4">
        <f t="shared" si="121"/>
        <v>36431.5617084953</v>
      </c>
      <c r="W545" s="6">
        <f>Q545/(constants!$B$1*constants!$B$2*(110/250)*AVERAGE(0.8,1)*1.5)</f>
        <v>1.73715256667613</v>
      </c>
      <c r="X545" s="7">
        <v>0.0146270748969961</v>
      </c>
      <c r="Y545" s="3">
        <f t="shared" si="122"/>
        <v>240.869700716304</v>
      </c>
      <c r="Z545" s="5">
        <v>1.1</v>
      </c>
      <c r="AA545" s="5">
        <v>1</v>
      </c>
      <c r="AB545" s="3">
        <f t="shared" si="123"/>
        <v>264.956670787935</v>
      </c>
      <c r="AC545" t="str">
        <f t="shared" si="124"/>
        <v>https://wiki.52poke.com/wiki/冰岩怪</v>
      </c>
      <c r="AD545" s="2">
        <f t="shared" si="125"/>
        <v>2.00611771896007e-8</v>
      </c>
      <c r="AE545" t="str">
        <f>IF(ISNUMBER(SEARCH(AE$1,$D545)),"T","")</f>
        <v/>
      </c>
      <c r="AF545" t="str">
        <f>IF(ISNUMBER(SEARCH(AF$1,$D545)),"T","")</f>
        <v/>
      </c>
      <c r="AG545" t="str">
        <f>IF(ISNUMBER(SEARCH(AG$1,$D545)),"T","")</f>
        <v/>
      </c>
      <c r="AH545" t="str">
        <f>IF(ISNUMBER(SEARCH(AH$1,$D545)),"T","")</f>
        <v/>
      </c>
      <c r="AI545" t="str">
        <f>IF(ISNUMBER(SEARCH(AI$1,$D545)),"T","")</f>
        <v/>
      </c>
      <c r="AJ545" t="str">
        <f>IF(ISNUMBER(SEARCH(AJ$1,$D545)),"T","")</f>
        <v>T</v>
      </c>
      <c r="AK545" t="str">
        <f>IF(ISNUMBER(SEARCH(AK$1,$D545)),"T","")</f>
        <v/>
      </c>
      <c r="AL545" t="str">
        <f>IF(ISNUMBER(SEARCH(AL$1,$D545)),"T","")</f>
        <v/>
      </c>
      <c r="AM545" t="str">
        <f>IF(ISNUMBER(SEARCH(AM$1,$D545)),"T","")</f>
        <v/>
      </c>
      <c r="AN545" t="str">
        <f>IF(ISNUMBER(SEARCH(AN$1,$D545)),"T","")</f>
        <v/>
      </c>
      <c r="AO545" t="str">
        <f>IF(ISNUMBER(SEARCH(AO$1,$D545)),"T","")</f>
        <v/>
      </c>
      <c r="AP545" t="str">
        <f>IF(ISNUMBER(SEARCH(AP$1,$D545)),"T","")</f>
        <v/>
      </c>
      <c r="AQ545" t="str">
        <f>IF(ISNUMBER(SEARCH(AQ$1,$D545)),"T","")</f>
        <v>T</v>
      </c>
      <c r="AR545" t="str">
        <f>IF(ISNUMBER(SEARCH(AR$1,$D545)),"T","")</f>
        <v/>
      </c>
      <c r="AS545" t="str">
        <f>IF(ISNUMBER(SEARCH(AS$1,$D545)),"T","")</f>
        <v/>
      </c>
      <c r="AT545" t="str">
        <f>IF(ISNUMBER(SEARCH(AT$1,$D545)),"T","")</f>
        <v/>
      </c>
      <c r="AU545" t="str">
        <f>IF(ISNUMBER(SEARCH(AU$1,$D545)),"T","")</f>
        <v/>
      </c>
      <c r="AV545" t="str">
        <f>IF(ISNUMBER(SEARCH(AV$1,$D545)),"T","")</f>
        <v/>
      </c>
    </row>
    <row r="546" spans="1:48">
      <c r="A546">
        <v>499</v>
      </c>
      <c r="B546" t="s">
        <v>1338</v>
      </c>
      <c r="C546" t="s">
        <v>1339</v>
      </c>
      <c r="D546" t="s">
        <v>499</v>
      </c>
      <c r="E546">
        <v>5</v>
      </c>
      <c r="F546">
        <v>90</v>
      </c>
      <c r="G546">
        <v>93</v>
      </c>
      <c r="H546">
        <v>55</v>
      </c>
      <c r="I546">
        <v>70</v>
      </c>
      <c r="J546">
        <v>55</v>
      </c>
      <c r="K546">
        <v>55</v>
      </c>
      <c r="L546">
        <f t="shared" si="112"/>
        <v>93</v>
      </c>
      <c r="M546">
        <f t="shared" si="113"/>
        <v>55</v>
      </c>
      <c r="N546" s="3">
        <f t="shared" si="114"/>
        <v>165.5</v>
      </c>
      <c r="O546" s="3">
        <f t="shared" si="115"/>
        <v>113.5</v>
      </c>
      <c r="P546" s="3">
        <f t="shared" si="116"/>
        <v>75.5</v>
      </c>
      <c r="Q546" s="3">
        <f t="shared" si="117"/>
        <v>12495.25</v>
      </c>
      <c r="R546" s="3">
        <f t="shared" si="118"/>
        <v>12495.25</v>
      </c>
      <c r="S546" s="3">
        <f t="shared" si="119"/>
        <v>12495.25</v>
      </c>
      <c r="T546" s="3">
        <v>264.329158335616</v>
      </c>
      <c r="U546" s="3">
        <f t="shared" si="120"/>
        <v>264.329158335616</v>
      </c>
      <c r="V546" s="4">
        <f t="shared" si="121"/>
        <v>30001.3594710924</v>
      </c>
      <c r="W546" s="6">
        <f>Q546/(constants!$B$1*constants!$B$2*(110/250)*AVERAGE(0.8,1)*1.5)</f>
        <v>1.91441850450994</v>
      </c>
      <c r="X546" s="7">
        <v>0.202754338820521</v>
      </c>
      <c r="Y546" s="3">
        <f t="shared" si="122"/>
        <v>240.299117718008</v>
      </c>
      <c r="Z546" s="5">
        <v>1.1</v>
      </c>
      <c r="AA546" s="5">
        <v>1</v>
      </c>
      <c r="AB546" s="3">
        <f t="shared" si="123"/>
        <v>264.329029489809</v>
      </c>
      <c r="AC546" t="str">
        <f t="shared" si="124"/>
        <v>https://wiki.52poke.com/wiki/炒炒猪</v>
      </c>
      <c r="AD546" s="2">
        <f t="shared" si="125"/>
        <v>1.66012420724909e-8</v>
      </c>
      <c r="AE546" t="str">
        <f>IF(ISNUMBER(SEARCH(AE$1,$D546)),"T","")</f>
        <v/>
      </c>
      <c r="AF546" t="str">
        <f>IF(ISNUMBER(SEARCH(AF$1,$D546)),"T","")</f>
        <v>T</v>
      </c>
      <c r="AG546" t="str">
        <f>IF(ISNUMBER(SEARCH(AG$1,$D546)),"T","")</f>
        <v/>
      </c>
      <c r="AH546" t="str">
        <f>IF(ISNUMBER(SEARCH(AH$1,$D546)),"T","")</f>
        <v/>
      </c>
      <c r="AI546" t="str">
        <f>IF(ISNUMBER(SEARCH(AI$1,$D546)),"T","")</f>
        <v/>
      </c>
      <c r="AJ546" t="str">
        <f>IF(ISNUMBER(SEARCH(AJ$1,$D546)),"T","")</f>
        <v/>
      </c>
      <c r="AK546" t="str">
        <f>IF(ISNUMBER(SEARCH(AK$1,$D546)),"T","")</f>
        <v>T</v>
      </c>
      <c r="AL546" t="str">
        <f>IF(ISNUMBER(SEARCH(AL$1,$D546)),"T","")</f>
        <v/>
      </c>
      <c r="AM546" t="str">
        <f>IF(ISNUMBER(SEARCH(AM$1,$D546)),"T","")</f>
        <v/>
      </c>
      <c r="AN546" t="str">
        <f>IF(ISNUMBER(SEARCH(AN$1,$D546)),"T","")</f>
        <v/>
      </c>
      <c r="AO546" t="str">
        <f>IF(ISNUMBER(SEARCH(AO$1,$D546)),"T","")</f>
        <v/>
      </c>
      <c r="AP546" t="str">
        <f>IF(ISNUMBER(SEARCH(AP$1,$D546)),"T","")</f>
        <v/>
      </c>
      <c r="AQ546" t="str">
        <f>IF(ISNUMBER(SEARCH(AQ$1,$D546)),"T","")</f>
        <v/>
      </c>
      <c r="AR546" t="str">
        <f>IF(ISNUMBER(SEARCH(AR$1,$D546)),"T","")</f>
        <v/>
      </c>
      <c r="AS546" t="str">
        <f>IF(ISNUMBER(SEARCH(AS$1,$D546)),"T","")</f>
        <v/>
      </c>
      <c r="AT546" t="str">
        <f>IF(ISNUMBER(SEARCH(AT$1,$D546)),"T","")</f>
        <v/>
      </c>
      <c r="AU546" t="str">
        <f>IF(ISNUMBER(SEARCH(AU$1,$D546)),"T","")</f>
        <v/>
      </c>
      <c r="AV546" t="str">
        <f>IF(ISNUMBER(SEARCH(AV$1,$D546)),"T","")</f>
        <v/>
      </c>
    </row>
    <row r="547" spans="1:48">
      <c r="A547">
        <v>444</v>
      </c>
      <c r="B547" t="s">
        <v>1340</v>
      </c>
      <c r="C547" t="s">
        <v>1341</v>
      </c>
      <c r="D547" t="s">
        <v>127</v>
      </c>
      <c r="E547">
        <v>4</v>
      </c>
      <c r="F547">
        <v>68</v>
      </c>
      <c r="G547">
        <v>90</v>
      </c>
      <c r="H547">
        <v>65</v>
      </c>
      <c r="I547">
        <v>50</v>
      </c>
      <c r="J547">
        <v>55</v>
      </c>
      <c r="K547">
        <v>82</v>
      </c>
      <c r="L547">
        <f t="shared" si="112"/>
        <v>90</v>
      </c>
      <c r="M547">
        <f t="shared" si="113"/>
        <v>55</v>
      </c>
      <c r="N547" s="3">
        <f t="shared" si="114"/>
        <v>143.5</v>
      </c>
      <c r="O547" s="3">
        <f t="shared" si="115"/>
        <v>110.5</v>
      </c>
      <c r="P547" s="3">
        <f t="shared" si="116"/>
        <v>75.5</v>
      </c>
      <c r="Q547" s="3">
        <f t="shared" si="117"/>
        <v>10834.25</v>
      </c>
      <c r="R547" s="3">
        <f t="shared" si="118"/>
        <v>12269.25</v>
      </c>
      <c r="S547" s="3">
        <f t="shared" si="119"/>
        <v>10834.25</v>
      </c>
      <c r="T547" s="3">
        <v>263.704339075374</v>
      </c>
      <c r="U547" s="3">
        <f t="shared" si="120"/>
        <v>263.704339075374</v>
      </c>
      <c r="V547" s="4">
        <f t="shared" si="121"/>
        <v>29139.3294678288</v>
      </c>
      <c r="W547" s="6">
        <f>Q547/(constants!$B$1*constants!$B$2*(110/250)*AVERAGE(0.8,1)*1.5)</f>
        <v>1.65993386946935</v>
      </c>
      <c r="X547" s="7">
        <v>0.50957851481705</v>
      </c>
      <c r="Y547" s="3">
        <f t="shared" si="122"/>
        <v>239.731118463647</v>
      </c>
      <c r="Z547" s="5">
        <v>1.1</v>
      </c>
      <c r="AA547" s="5">
        <v>1</v>
      </c>
      <c r="AB547" s="3">
        <f t="shared" si="123"/>
        <v>263.704230310012</v>
      </c>
      <c r="AC547" t="str">
        <f t="shared" si="124"/>
        <v>https://wiki.52poke.com/wiki/尖牙陆鲨</v>
      </c>
      <c r="AD547" s="2">
        <f t="shared" si="125"/>
        <v>1.18299040514606e-8</v>
      </c>
      <c r="AE547" t="str">
        <f>IF(ISNUMBER(SEARCH(AE$1,$D547)),"T","")</f>
        <v/>
      </c>
      <c r="AF547" t="str">
        <f>IF(ISNUMBER(SEARCH(AF$1,$D547)),"T","")</f>
        <v/>
      </c>
      <c r="AG547" t="str">
        <f>IF(ISNUMBER(SEARCH(AG$1,$D547)),"T","")</f>
        <v/>
      </c>
      <c r="AH547" t="str">
        <f>IF(ISNUMBER(SEARCH(AH$1,$D547)),"T","")</f>
        <v/>
      </c>
      <c r="AI547" t="str">
        <f>IF(ISNUMBER(SEARCH(AI$1,$D547)),"T","")</f>
        <v/>
      </c>
      <c r="AJ547" t="str">
        <f>IF(ISNUMBER(SEARCH(AJ$1,$D547)),"T","")</f>
        <v/>
      </c>
      <c r="AK547" t="str">
        <f>IF(ISNUMBER(SEARCH(AK$1,$D547)),"T","")</f>
        <v/>
      </c>
      <c r="AL547" t="str">
        <f>IF(ISNUMBER(SEARCH(AL$1,$D547)),"T","")</f>
        <v/>
      </c>
      <c r="AM547" t="str">
        <f>IF(ISNUMBER(SEARCH(AM$1,$D547)),"T","")</f>
        <v>T</v>
      </c>
      <c r="AN547" t="str">
        <f>IF(ISNUMBER(SEARCH(AN$1,$D547)),"T","")</f>
        <v/>
      </c>
      <c r="AO547" t="str">
        <f>IF(ISNUMBER(SEARCH(AO$1,$D547)),"T","")</f>
        <v/>
      </c>
      <c r="AP547" t="str">
        <f>IF(ISNUMBER(SEARCH(AP$1,$D547)),"T","")</f>
        <v/>
      </c>
      <c r="AQ547" t="str">
        <f>IF(ISNUMBER(SEARCH(AQ$1,$D547)),"T","")</f>
        <v/>
      </c>
      <c r="AR547" t="str">
        <f>IF(ISNUMBER(SEARCH(AR$1,$D547)),"T","")</f>
        <v/>
      </c>
      <c r="AS547" t="str">
        <f>IF(ISNUMBER(SEARCH(AS$1,$D547)),"T","")</f>
        <v>T</v>
      </c>
      <c r="AT547" t="str">
        <f>IF(ISNUMBER(SEARCH(AT$1,$D547)),"T","")</f>
        <v/>
      </c>
      <c r="AU547" t="str">
        <f>IF(ISNUMBER(SEARCH(AU$1,$D547)),"T","")</f>
        <v/>
      </c>
      <c r="AV547" t="str">
        <f>IF(ISNUMBER(SEARCH(AV$1,$D547)),"T","")</f>
        <v/>
      </c>
    </row>
    <row r="548" spans="1:48">
      <c r="A548">
        <v>162</v>
      </c>
      <c r="B548" t="s">
        <v>1342</v>
      </c>
      <c r="C548" t="s">
        <v>1321</v>
      </c>
      <c r="D548" t="s">
        <v>64</v>
      </c>
      <c r="E548">
        <v>2</v>
      </c>
      <c r="F548">
        <v>85</v>
      </c>
      <c r="G548">
        <v>76</v>
      </c>
      <c r="H548">
        <v>64</v>
      </c>
      <c r="I548">
        <v>45</v>
      </c>
      <c r="J548">
        <v>55</v>
      </c>
      <c r="K548">
        <v>90</v>
      </c>
      <c r="L548">
        <f t="shared" si="112"/>
        <v>76</v>
      </c>
      <c r="M548">
        <f t="shared" si="113"/>
        <v>55</v>
      </c>
      <c r="N548" s="3">
        <f t="shared" si="114"/>
        <v>160.5</v>
      </c>
      <c r="O548" s="3">
        <f t="shared" si="115"/>
        <v>96.5</v>
      </c>
      <c r="P548" s="3">
        <f t="shared" si="116"/>
        <v>75.5</v>
      </c>
      <c r="Q548" s="3">
        <f t="shared" si="117"/>
        <v>12117.75</v>
      </c>
      <c r="R548" s="3">
        <f t="shared" si="118"/>
        <v>13562.25</v>
      </c>
      <c r="S548" s="3">
        <f t="shared" si="119"/>
        <v>12117.75</v>
      </c>
      <c r="T548" s="3">
        <v>263.565097522835</v>
      </c>
      <c r="U548" s="3">
        <f t="shared" si="120"/>
        <v>263.565097522835</v>
      </c>
      <c r="V548" s="4">
        <f t="shared" si="121"/>
        <v>25434.0319109536</v>
      </c>
      <c r="W548" s="6">
        <f>Q548/(constants!$B$1*constants!$B$2*(110/250)*AVERAGE(0.8,1)*1.5)</f>
        <v>1.85658108745526</v>
      </c>
      <c r="X548" s="7">
        <v>0.626367488004985</v>
      </c>
      <c r="Y548" s="3">
        <f t="shared" si="122"/>
        <v>239.604537531914</v>
      </c>
      <c r="Z548" s="5">
        <v>1.1</v>
      </c>
      <c r="AA548" s="5">
        <v>1</v>
      </c>
      <c r="AB548" s="3">
        <f t="shared" si="123"/>
        <v>263.564991285105</v>
      </c>
      <c r="AC548" t="str">
        <f t="shared" si="124"/>
        <v>https://wiki.52poke.com/wiki/大尾立</v>
      </c>
      <c r="AD548" s="2">
        <f t="shared" si="125"/>
        <v>1.12864551898434e-8</v>
      </c>
      <c r="AE548" t="str">
        <f>IF(ISNUMBER(SEARCH(AE$1,$D548)),"T","")</f>
        <v>T</v>
      </c>
      <c r="AF548" t="str">
        <f>IF(ISNUMBER(SEARCH(AF$1,$D548)),"T","")</f>
        <v/>
      </c>
      <c r="AG548" t="str">
        <f>IF(ISNUMBER(SEARCH(AG$1,$D548)),"T","")</f>
        <v/>
      </c>
      <c r="AH548" t="str">
        <f>IF(ISNUMBER(SEARCH(AH$1,$D548)),"T","")</f>
        <v/>
      </c>
      <c r="AI548" t="str">
        <f>IF(ISNUMBER(SEARCH(AI$1,$D548)),"T","")</f>
        <v/>
      </c>
      <c r="AJ548" t="str">
        <f>IF(ISNUMBER(SEARCH(AJ$1,$D548)),"T","")</f>
        <v/>
      </c>
      <c r="AK548" t="str">
        <f>IF(ISNUMBER(SEARCH(AK$1,$D548)),"T","")</f>
        <v/>
      </c>
      <c r="AL548" t="str">
        <f>IF(ISNUMBER(SEARCH(AL$1,$D548)),"T","")</f>
        <v/>
      </c>
      <c r="AM548" t="str">
        <f>IF(ISNUMBER(SEARCH(AM$1,$D548)),"T","")</f>
        <v/>
      </c>
      <c r="AN548" t="str">
        <f>IF(ISNUMBER(SEARCH(AN$1,$D548)),"T","")</f>
        <v/>
      </c>
      <c r="AO548" t="str">
        <f>IF(ISNUMBER(SEARCH(AO$1,$D548)),"T","")</f>
        <v/>
      </c>
      <c r="AP548" t="str">
        <f>IF(ISNUMBER(SEARCH(AP$1,$D548)),"T","")</f>
        <v/>
      </c>
      <c r="AQ548" t="str">
        <f>IF(ISNUMBER(SEARCH(AQ$1,$D548)),"T","")</f>
        <v/>
      </c>
      <c r="AR548" t="str">
        <f>IF(ISNUMBER(SEARCH(AR$1,$D548)),"T","")</f>
        <v/>
      </c>
      <c r="AS548" t="str">
        <f>IF(ISNUMBER(SEARCH(AS$1,$D548)),"T","")</f>
        <v/>
      </c>
      <c r="AT548" t="str">
        <f>IF(ISNUMBER(SEARCH(AT$1,$D548)),"T","")</f>
        <v/>
      </c>
      <c r="AU548" t="str">
        <f>IF(ISNUMBER(SEARCH(AU$1,$D548)),"T","")</f>
        <v/>
      </c>
      <c r="AV548" t="str">
        <f>IF(ISNUMBER(SEARCH(AV$1,$D548)),"T","")</f>
        <v/>
      </c>
    </row>
    <row r="549" spans="1:48">
      <c r="A549">
        <v>634</v>
      </c>
      <c r="B549" t="s">
        <v>1343</v>
      </c>
      <c r="C549" t="s">
        <v>1344</v>
      </c>
      <c r="D549" t="s">
        <v>177</v>
      </c>
      <c r="E549">
        <v>5</v>
      </c>
      <c r="F549">
        <v>72</v>
      </c>
      <c r="G549">
        <v>85</v>
      </c>
      <c r="H549">
        <v>70</v>
      </c>
      <c r="I549">
        <v>65</v>
      </c>
      <c r="J549">
        <v>70</v>
      </c>
      <c r="K549">
        <v>58</v>
      </c>
      <c r="L549">
        <f t="shared" si="112"/>
        <v>85</v>
      </c>
      <c r="M549">
        <f t="shared" si="113"/>
        <v>70</v>
      </c>
      <c r="N549" s="3">
        <f t="shared" si="114"/>
        <v>147.5</v>
      </c>
      <c r="O549" s="3">
        <f t="shared" si="115"/>
        <v>105.5</v>
      </c>
      <c r="P549" s="3">
        <f t="shared" si="116"/>
        <v>90.5</v>
      </c>
      <c r="Q549" s="3">
        <f t="shared" si="117"/>
        <v>13348.75</v>
      </c>
      <c r="R549" s="3">
        <f t="shared" si="118"/>
        <v>13348.75</v>
      </c>
      <c r="S549" s="3">
        <f t="shared" si="119"/>
        <v>13348.75</v>
      </c>
      <c r="T549" s="3">
        <v>263.488971547698</v>
      </c>
      <c r="U549" s="3">
        <f t="shared" si="120"/>
        <v>263.488971547698</v>
      </c>
      <c r="V549" s="4">
        <f t="shared" si="121"/>
        <v>27798.0864982821</v>
      </c>
      <c r="W549" s="6">
        <f>Q549/(constants!$B$1*constants!$B$2*(110/250)*AVERAGE(0.8,1)*1.5)</f>
        <v>2.04518469114881</v>
      </c>
      <c r="X549" s="7">
        <v>0.225292203318472</v>
      </c>
      <c r="Y549" s="3">
        <f t="shared" si="122"/>
        <v>239.535312366298</v>
      </c>
      <c r="Z549" s="5">
        <v>1.1</v>
      </c>
      <c r="AA549" s="5">
        <v>1</v>
      </c>
      <c r="AB549" s="3">
        <f t="shared" si="123"/>
        <v>263.488843602928</v>
      </c>
      <c r="AC549" t="str">
        <f t="shared" si="124"/>
        <v>https://wiki.52poke.com/wiki/双首暴龙</v>
      </c>
      <c r="AD549" s="2">
        <f t="shared" si="125"/>
        <v>1.63698642539901e-8</v>
      </c>
      <c r="AE549" t="str">
        <f>IF(ISNUMBER(SEARCH(AE$1,$D549)),"T","")</f>
        <v/>
      </c>
      <c r="AF549" t="str">
        <f>IF(ISNUMBER(SEARCH(AF$1,$D549)),"T","")</f>
        <v/>
      </c>
      <c r="AG549" t="str">
        <f>IF(ISNUMBER(SEARCH(AG$1,$D549)),"T","")</f>
        <v/>
      </c>
      <c r="AH549" t="str">
        <f>IF(ISNUMBER(SEARCH(AH$1,$D549)),"T","")</f>
        <v/>
      </c>
      <c r="AI549" t="str">
        <f>IF(ISNUMBER(SEARCH(AI$1,$D549)),"T","")</f>
        <v/>
      </c>
      <c r="AJ549" t="str">
        <f>IF(ISNUMBER(SEARCH(AJ$1,$D549)),"T","")</f>
        <v/>
      </c>
      <c r="AK549" t="str">
        <f>IF(ISNUMBER(SEARCH(AK$1,$D549)),"T","")</f>
        <v/>
      </c>
      <c r="AL549" t="str">
        <f>IF(ISNUMBER(SEARCH(AL$1,$D549)),"T","")</f>
        <v/>
      </c>
      <c r="AM549" t="str">
        <f>IF(ISNUMBER(SEARCH(AM$1,$D549)),"T","")</f>
        <v/>
      </c>
      <c r="AN549" t="str">
        <f>IF(ISNUMBER(SEARCH(AN$1,$D549)),"T","")</f>
        <v/>
      </c>
      <c r="AO549" t="str">
        <f>IF(ISNUMBER(SEARCH(AO$1,$D549)),"T","")</f>
        <v/>
      </c>
      <c r="AP549" t="str">
        <f>IF(ISNUMBER(SEARCH(AP$1,$D549)),"T","")</f>
        <v/>
      </c>
      <c r="AQ549" t="str">
        <f>IF(ISNUMBER(SEARCH(AQ$1,$D549)),"T","")</f>
        <v/>
      </c>
      <c r="AR549" t="str">
        <f>IF(ISNUMBER(SEARCH(AR$1,$D549)),"T","")</f>
        <v/>
      </c>
      <c r="AS549" t="str">
        <f>IF(ISNUMBER(SEARCH(AS$1,$D549)),"T","")</f>
        <v>T</v>
      </c>
      <c r="AT549" t="str">
        <f>IF(ISNUMBER(SEARCH(AT$1,$D549)),"T","")</f>
        <v>T</v>
      </c>
      <c r="AU549" t="str">
        <f>IF(ISNUMBER(SEARCH(AU$1,$D549)),"T","")</f>
        <v/>
      </c>
      <c r="AV549" t="str">
        <f>IF(ISNUMBER(SEARCH(AV$1,$D549)),"T","")</f>
        <v/>
      </c>
    </row>
    <row r="550" spans="1:48">
      <c r="A550">
        <v>262</v>
      </c>
      <c r="B550" t="s">
        <v>1345</v>
      </c>
      <c r="C550" t="s">
        <v>1346</v>
      </c>
      <c r="D550" t="s">
        <v>166</v>
      </c>
      <c r="E550">
        <v>3</v>
      </c>
      <c r="F550">
        <v>70</v>
      </c>
      <c r="G550">
        <v>90</v>
      </c>
      <c r="H550">
        <v>70</v>
      </c>
      <c r="I550">
        <v>60</v>
      </c>
      <c r="J550">
        <v>60</v>
      </c>
      <c r="K550">
        <v>70</v>
      </c>
      <c r="L550">
        <f t="shared" si="112"/>
        <v>90</v>
      </c>
      <c r="M550">
        <f t="shared" si="113"/>
        <v>60</v>
      </c>
      <c r="N550" s="3">
        <f t="shared" si="114"/>
        <v>145.5</v>
      </c>
      <c r="O550" s="3">
        <f t="shared" si="115"/>
        <v>110.5</v>
      </c>
      <c r="P550" s="3">
        <f t="shared" si="116"/>
        <v>80.5</v>
      </c>
      <c r="Q550" s="3">
        <f t="shared" si="117"/>
        <v>11712.75</v>
      </c>
      <c r="R550" s="3">
        <f t="shared" si="118"/>
        <v>13167.75</v>
      </c>
      <c r="S550" s="3">
        <f t="shared" si="119"/>
        <v>11712.75</v>
      </c>
      <c r="T550" s="3">
        <v>263.222690825556</v>
      </c>
      <c r="U550" s="3">
        <f t="shared" si="120"/>
        <v>263.222690825556</v>
      </c>
      <c r="V550" s="4">
        <f t="shared" si="121"/>
        <v>29086.1073362239</v>
      </c>
      <c r="W550" s="6">
        <f>Q550/(constants!$B$1*constants!$B$2*(110/250)*AVERAGE(0.8,1)*1.5)</f>
        <v>1.79453034862839</v>
      </c>
      <c r="X550" s="7">
        <v>0.371019410655087</v>
      </c>
      <c r="Y550" s="3">
        <f t="shared" si="122"/>
        <v>239.293248400824</v>
      </c>
      <c r="Z550" s="5">
        <v>1.1</v>
      </c>
      <c r="AA550" s="5">
        <v>1</v>
      </c>
      <c r="AB550" s="3">
        <f t="shared" si="123"/>
        <v>263.222573240906</v>
      </c>
      <c r="AC550" t="str">
        <f t="shared" si="124"/>
        <v>https://wiki.52poke.com/wiki/大狼犬</v>
      </c>
      <c r="AD550" s="2">
        <f t="shared" si="125"/>
        <v>1.38261498518909e-8</v>
      </c>
      <c r="AE550" t="str">
        <f>IF(ISNUMBER(SEARCH(AE$1,$D550)),"T","")</f>
        <v/>
      </c>
      <c r="AF550" t="str">
        <f>IF(ISNUMBER(SEARCH(AF$1,$D550)),"T","")</f>
        <v/>
      </c>
      <c r="AG550" t="str">
        <f>IF(ISNUMBER(SEARCH(AG$1,$D550)),"T","")</f>
        <v/>
      </c>
      <c r="AH550" t="str">
        <f>IF(ISNUMBER(SEARCH(AH$1,$D550)),"T","")</f>
        <v/>
      </c>
      <c r="AI550" t="str">
        <f>IF(ISNUMBER(SEARCH(AI$1,$D550)),"T","")</f>
        <v/>
      </c>
      <c r="AJ550" t="str">
        <f>IF(ISNUMBER(SEARCH(AJ$1,$D550)),"T","")</f>
        <v/>
      </c>
      <c r="AK550" t="str">
        <f>IF(ISNUMBER(SEARCH(AK$1,$D550)),"T","")</f>
        <v/>
      </c>
      <c r="AL550" t="str">
        <f>IF(ISNUMBER(SEARCH(AL$1,$D550)),"T","")</f>
        <v/>
      </c>
      <c r="AM550" t="str">
        <f>IF(ISNUMBER(SEARCH(AM$1,$D550)),"T","")</f>
        <v/>
      </c>
      <c r="AN550" t="str">
        <f>IF(ISNUMBER(SEARCH(AN$1,$D550)),"T","")</f>
        <v/>
      </c>
      <c r="AO550" t="str">
        <f>IF(ISNUMBER(SEARCH(AO$1,$D550)),"T","")</f>
        <v/>
      </c>
      <c r="AP550" t="str">
        <f>IF(ISNUMBER(SEARCH(AP$1,$D550)),"T","")</f>
        <v/>
      </c>
      <c r="AQ550" t="str">
        <f>IF(ISNUMBER(SEARCH(AQ$1,$D550)),"T","")</f>
        <v/>
      </c>
      <c r="AR550" t="str">
        <f>IF(ISNUMBER(SEARCH(AR$1,$D550)),"T","")</f>
        <v/>
      </c>
      <c r="AS550" t="str">
        <f>IF(ISNUMBER(SEARCH(AS$1,$D550)),"T","")</f>
        <v/>
      </c>
      <c r="AT550" t="str">
        <f>IF(ISNUMBER(SEARCH(AT$1,$D550)),"T","")</f>
        <v>T</v>
      </c>
      <c r="AU550" t="str">
        <f>IF(ISNUMBER(SEARCH(AU$1,$D550)),"T","")</f>
        <v/>
      </c>
      <c r="AV550" t="str">
        <f>IF(ISNUMBER(SEARCH(AV$1,$D550)),"T","")</f>
        <v/>
      </c>
    </row>
    <row r="551" spans="1:48">
      <c r="A551">
        <v>97</v>
      </c>
      <c r="B551" t="s">
        <v>1347</v>
      </c>
      <c r="C551" t="s">
        <v>1348</v>
      </c>
      <c r="D551" t="s">
        <v>61</v>
      </c>
      <c r="E551">
        <v>1</v>
      </c>
      <c r="F551">
        <v>85</v>
      </c>
      <c r="G551">
        <v>73</v>
      </c>
      <c r="H551">
        <v>70</v>
      </c>
      <c r="I551">
        <v>73</v>
      </c>
      <c r="J551">
        <v>115</v>
      </c>
      <c r="K551">
        <v>67</v>
      </c>
      <c r="L551">
        <f t="shared" si="112"/>
        <v>73</v>
      </c>
      <c r="M551">
        <f t="shared" si="113"/>
        <v>70</v>
      </c>
      <c r="N551" s="3">
        <f t="shared" si="114"/>
        <v>160.5</v>
      </c>
      <c r="O551" s="3">
        <f t="shared" si="115"/>
        <v>93.5</v>
      </c>
      <c r="P551" s="3">
        <f t="shared" si="116"/>
        <v>90.5</v>
      </c>
      <c r="Q551" s="3">
        <f t="shared" si="117"/>
        <v>14525.25</v>
      </c>
      <c r="R551" s="3">
        <f t="shared" si="118"/>
        <v>14525.25</v>
      </c>
      <c r="S551" s="3">
        <f t="shared" si="119"/>
        <v>21747.75</v>
      </c>
      <c r="T551" s="3">
        <v>263.203104370118</v>
      </c>
      <c r="U551" s="3">
        <f t="shared" si="120"/>
        <v>263.203104370118</v>
      </c>
      <c r="V551" s="4">
        <f t="shared" si="121"/>
        <v>24609.490258606</v>
      </c>
      <c r="W551" s="6">
        <f>Q551/(constants!$B$1*constants!$B$2*(110/250)*AVERAGE(0.8,1)*1.5)</f>
        <v>2.22543825714836</v>
      </c>
      <c r="X551" s="7">
        <v>0.333657328505048</v>
      </c>
      <c r="Y551" s="3">
        <f t="shared" si="122"/>
        <v>239.275437258594</v>
      </c>
      <c r="Z551" s="5">
        <v>1.1</v>
      </c>
      <c r="AA551" s="5">
        <v>1</v>
      </c>
      <c r="AB551" s="3">
        <f t="shared" si="123"/>
        <v>263.202980984453</v>
      </c>
      <c r="AC551" t="str">
        <f t="shared" si="124"/>
        <v>https://wiki.52poke.com/wiki/引梦貘人</v>
      </c>
      <c r="AD551" s="2">
        <f t="shared" si="125"/>
        <v>1.522402227287e-8</v>
      </c>
      <c r="AE551" t="str">
        <f>IF(ISNUMBER(SEARCH(AE$1,$D551)),"T","")</f>
        <v/>
      </c>
      <c r="AF551" t="str">
        <f>IF(ISNUMBER(SEARCH(AF$1,$D551)),"T","")</f>
        <v/>
      </c>
      <c r="AG551" t="str">
        <f>IF(ISNUMBER(SEARCH(AG$1,$D551)),"T","")</f>
        <v/>
      </c>
      <c r="AH551" t="str">
        <f>IF(ISNUMBER(SEARCH(AH$1,$D551)),"T","")</f>
        <v/>
      </c>
      <c r="AI551" t="str">
        <f>IF(ISNUMBER(SEARCH(AI$1,$D551)),"T","")</f>
        <v/>
      </c>
      <c r="AJ551" t="str">
        <f>IF(ISNUMBER(SEARCH(AJ$1,$D551)),"T","")</f>
        <v/>
      </c>
      <c r="AK551" t="str">
        <f>IF(ISNUMBER(SEARCH(AK$1,$D551)),"T","")</f>
        <v/>
      </c>
      <c r="AL551" t="str">
        <f>IF(ISNUMBER(SEARCH(AL$1,$D551)),"T","")</f>
        <v/>
      </c>
      <c r="AM551" t="str">
        <f>IF(ISNUMBER(SEARCH(AM$1,$D551)),"T","")</f>
        <v/>
      </c>
      <c r="AN551" t="str">
        <f>IF(ISNUMBER(SEARCH(AN$1,$D551)),"T","")</f>
        <v/>
      </c>
      <c r="AO551" t="str">
        <f>IF(ISNUMBER(SEARCH(AO$1,$D551)),"T","")</f>
        <v>T</v>
      </c>
      <c r="AP551" t="str">
        <f>IF(ISNUMBER(SEARCH(AP$1,$D551)),"T","")</f>
        <v/>
      </c>
      <c r="AQ551" t="str">
        <f>IF(ISNUMBER(SEARCH(AQ$1,$D551)),"T","")</f>
        <v/>
      </c>
      <c r="AR551" t="str">
        <f>IF(ISNUMBER(SEARCH(AR$1,$D551)),"T","")</f>
        <v/>
      </c>
      <c r="AS551" t="str">
        <f>IF(ISNUMBER(SEARCH(AS$1,$D551)),"T","")</f>
        <v/>
      </c>
      <c r="AT551" t="str">
        <f>IF(ISNUMBER(SEARCH(AT$1,$D551)),"T","")</f>
        <v/>
      </c>
      <c r="AU551" t="str">
        <f>IF(ISNUMBER(SEARCH(AU$1,$D551)),"T","")</f>
        <v/>
      </c>
      <c r="AV551" t="str">
        <f>IF(ISNUMBER(SEARCH(AV$1,$D551)),"T","")</f>
        <v/>
      </c>
    </row>
    <row r="552" spans="1:48">
      <c r="A552">
        <v>53</v>
      </c>
      <c r="B552" t="s">
        <v>1349</v>
      </c>
      <c r="C552" t="s">
        <v>1350</v>
      </c>
      <c r="D552" t="s">
        <v>166</v>
      </c>
      <c r="E552">
        <v>1</v>
      </c>
      <c r="F552">
        <v>65</v>
      </c>
      <c r="G552">
        <v>70</v>
      </c>
      <c r="H552">
        <v>60</v>
      </c>
      <c r="I552">
        <v>65</v>
      </c>
      <c r="J552">
        <v>65</v>
      </c>
      <c r="K552">
        <v>115</v>
      </c>
      <c r="L552">
        <f t="shared" si="112"/>
        <v>70</v>
      </c>
      <c r="M552">
        <f t="shared" si="113"/>
        <v>60</v>
      </c>
      <c r="N552" s="3">
        <f t="shared" si="114"/>
        <v>140.5</v>
      </c>
      <c r="O552" s="3">
        <f t="shared" si="115"/>
        <v>90.5</v>
      </c>
      <c r="P552" s="3">
        <f t="shared" si="116"/>
        <v>80.5</v>
      </c>
      <c r="Q552" s="3">
        <f t="shared" si="117"/>
        <v>11310.25</v>
      </c>
      <c r="R552" s="3">
        <f t="shared" si="118"/>
        <v>11310.25</v>
      </c>
      <c r="S552" s="3">
        <f t="shared" si="119"/>
        <v>12012.75</v>
      </c>
      <c r="T552" s="3">
        <v>262.509466171264</v>
      </c>
      <c r="U552" s="3">
        <f t="shared" si="120"/>
        <v>262.509466171264</v>
      </c>
      <c r="V552" s="4">
        <f t="shared" si="121"/>
        <v>23757.1066884994</v>
      </c>
      <c r="W552" s="6">
        <f>Q552/(constants!$B$1*constants!$B$2*(110/250)*AVERAGE(0.8,1)*1.5)</f>
        <v>1.73286263905353</v>
      </c>
      <c r="X552" s="7">
        <v>0.904097412963179</v>
      </c>
      <c r="Y552" s="3">
        <f t="shared" si="122"/>
        <v>238.644884707512</v>
      </c>
      <c r="Z552" s="5">
        <v>1.1</v>
      </c>
      <c r="AA552" s="5">
        <v>1</v>
      </c>
      <c r="AB552" s="3">
        <f t="shared" si="123"/>
        <v>262.509373178263</v>
      </c>
      <c r="AC552" t="str">
        <f t="shared" si="124"/>
        <v>https://wiki.52poke.com/wiki/猫老大</v>
      </c>
      <c r="AD552" s="2">
        <f t="shared" si="125"/>
        <v>8.64769818825145e-9</v>
      </c>
      <c r="AE552" t="str">
        <f>IF(ISNUMBER(SEARCH(AE$1,$D552)),"T","")</f>
        <v/>
      </c>
      <c r="AF552" t="str">
        <f>IF(ISNUMBER(SEARCH(AF$1,$D552)),"T","")</f>
        <v/>
      </c>
      <c r="AG552" t="str">
        <f>IF(ISNUMBER(SEARCH(AG$1,$D552)),"T","")</f>
        <v/>
      </c>
      <c r="AH552" t="str">
        <f>IF(ISNUMBER(SEARCH(AH$1,$D552)),"T","")</f>
        <v/>
      </c>
      <c r="AI552" t="str">
        <f>IF(ISNUMBER(SEARCH(AI$1,$D552)),"T","")</f>
        <v/>
      </c>
      <c r="AJ552" t="str">
        <f>IF(ISNUMBER(SEARCH(AJ$1,$D552)),"T","")</f>
        <v/>
      </c>
      <c r="AK552" t="str">
        <f>IF(ISNUMBER(SEARCH(AK$1,$D552)),"T","")</f>
        <v/>
      </c>
      <c r="AL552" t="str">
        <f>IF(ISNUMBER(SEARCH(AL$1,$D552)),"T","")</f>
        <v/>
      </c>
      <c r="AM552" t="str">
        <f>IF(ISNUMBER(SEARCH(AM$1,$D552)),"T","")</f>
        <v/>
      </c>
      <c r="AN552" t="str">
        <f>IF(ISNUMBER(SEARCH(AN$1,$D552)),"T","")</f>
        <v/>
      </c>
      <c r="AO552" t="str">
        <f>IF(ISNUMBER(SEARCH(AO$1,$D552)),"T","")</f>
        <v/>
      </c>
      <c r="AP552" t="str">
        <f>IF(ISNUMBER(SEARCH(AP$1,$D552)),"T","")</f>
        <v/>
      </c>
      <c r="AQ552" t="str">
        <f>IF(ISNUMBER(SEARCH(AQ$1,$D552)),"T","")</f>
        <v/>
      </c>
      <c r="AR552" t="str">
        <f>IF(ISNUMBER(SEARCH(AR$1,$D552)),"T","")</f>
        <v/>
      </c>
      <c r="AS552" t="str">
        <f>IF(ISNUMBER(SEARCH(AS$1,$D552)),"T","")</f>
        <v/>
      </c>
      <c r="AT552" t="str">
        <f>IF(ISNUMBER(SEARCH(AT$1,$D552)),"T","")</f>
        <v>T</v>
      </c>
      <c r="AU552" t="str">
        <f>IF(ISNUMBER(SEARCH(AU$1,$D552)),"T","")</f>
        <v/>
      </c>
      <c r="AV552" t="str">
        <f>IF(ISNUMBER(SEARCH(AV$1,$D552)),"T","")</f>
        <v/>
      </c>
    </row>
    <row r="553" spans="1:48">
      <c r="A553">
        <v>811</v>
      </c>
      <c r="B553" t="s">
        <v>1351</v>
      </c>
      <c r="C553" t="s">
        <v>1352</v>
      </c>
      <c r="D553" t="s">
        <v>227</v>
      </c>
      <c r="E553">
        <v>8</v>
      </c>
      <c r="F553">
        <v>70</v>
      </c>
      <c r="G553">
        <v>85</v>
      </c>
      <c r="H553">
        <v>70</v>
      </c>
      <c r="I553">
        <v>55</v>
      </c>
      <c r="J553">
        <v>60</v>
      </c>
      <c r="K553">
        <v>80</v>
      </c>
      <c r="L553">
        <f t="shared" si="112"/>
        <v>85</v>
      </c>
      <c r="M553">
        <f t="shared" si="113"/>
        <v>60</v>
      </c>
      <c r="N553" s="3">
        <f t="shared" si="114"/>
        <v>145.5</v>
      </c>
      <c r="O553" s="3">
        <f t="shared" si="115"/>
        <v>105.5</v>
      </c>
      <c r="P553" s="3">
        <f t="shared" si="116"/>
        <v>80.5</v>
      </c>
      <c r="Q553" s="3">
        <f t="shared" si="117"/>
        <v>11712.75</v>
      </c>
      <c r="R553" s="3">
        <f t="shared" si="118"/>
        <v>13167.75</v>
      </c>
      <c r="S553" s="3">
        <f t="shared" si="119"/>
        <v>11712.75</v>
      </c>
      <c r="T553" s="3">
        <v>261.224761890489</v>
      </c>
      <c r="U553" s="3">
        <f t="shared" si="120"/>
        <v>261.224761890489</v>
      </c>
      <c r="V553" s="4">
        <f t="shared" si="121"/>
        <v>27559.2123794466</v>
      </c>
      <c r="W553" s="6">
        <f>Q553/(constants!$B$1*constants!$B$2*(110/250)*AVERAGE(0.8,1)*1.5)</f>
        <v>1.79453034862839</v>
      </c>
      <c r="X553" s="7">
        <v>0.456436041948189</v>
      </c>
      <c r="Y553" s="3">
        <f t="shared" si="122"/>
        <v>237.476954205829</v>
      </c>
      <c r="Z553" s="5">
        <v>1.1</v>
      </c>
      <c r="AA553" s="5">
        <v>1</v>
      </c>
      <c r="AB553" s="3">
        <f t="shared" si="123"/>
        <v>261.224649626412</v>
      </c>
      <c r="AC553" t="str">
        <f t="shared" si="124"/>
        <v>https://wiki.52poke.com/wiki/啪咚猴</v>
      </c>
      <c r="AD553" s="2">
        <f t="shared" si="125"/>
        <v>1.26032230524505e-8</v>
      </c>
      <c r="AE553" t="str">
        <f>IF(ISNUMBER(SEARCH(AE$1,$D553)),"T","")</f>
        <v/>
      </c>
      <c r="AF553" t="str">
        <f>IF(ISNUMBER(SEARCH(AF$1,$D553)),"T","")</f>
        <v/>
      </c>
      <c r="AG553" t="str">
        <f>IF(ISNUMBER(SEARCH(AG$1,$D553)),"T","")</f>
        <v/>
      </c>
      <c r="AH553" t="str">
        <f>IF(ISNUMBER(SEARCH(AH$1,$D553)),"T","")</f>
        <v>T</v>
      </c>
      <c r="AI553" t="str">
        <f>IF(ISNUMBER(SEARCH(AI$1,$D553)),"T","")</f>
        <v/>
      </c>
      <c r="AJ553" t="str">
        <f>IF(ISNUMBER(SEARCH(AJ$1,$D553)),"T","")</f>
        <v/>
      </c>
      <c r="AK553" t="str">
        <f>IF(ISNUMBER(SEARCH(AK$1,$D553)),"T","")</f>
        <v/>
      </c>
      <c r="AL553" t="str">
        <f>IF(ISNUMBER(SEARCH(AL$1,$D553)),"T","")</f>
        <v/>
      </c>
      <c r="AM553" t="str">
        <f>IF(ISNUMBER(SEARCH(AM$1,$D553)),"T","")</f>
        <v/>
      </c>
      <c r="AN553" t="str">
        <f>IF(ISNUMBER(SEARCH(AN$1,$D553)),"T","")</f>
        <v/>
      </c>
      <c r="AO553" t="str">
        <f>IF(ISNUMBER(SEARCH(AO$1,$D553)),"T","")</f>
        <v/>
      </c>
      <c r="AP553" t="str">
        <f>IF(ISNUMBER(SEARCH(AP$1,$D553)),"T","")</f>
        <v/>
      </c>
      <c r="AQ553" t="str">
        <f>IF(ISNUMBER(SEARCH(AQ$1,$D553)),"T","")</f>
        <v/>
      </c>
      <c r="AR553" t="str">
        <f>IF(ISNUMBER(SEARCH(AR$1,$D553)),"T","")</f>
        <v/>
      </c>
      <c r="AS553" t="str">
        <f>IF(ISNUMBER(SEARCH(AS$1,$D553)),"T","")</f>
        <v/>
      </c>
      <c r="AT553" t="str">
        <f>IF(ISNUMBER(SEARCH(AT$1,$D553)),"T","")</f>
        <v/>
      </c>
      <c r="AU553" t="str">
        <f>IF(ISNUMBER(SEARCH(AU$1,$D553)),"T","")</f>
        <v/>
      </c>
      <c r="AV553" t="str">
        <f>IF(ISNUMBER(SEARCH(AV$1,$D553)),"T","")</f>
        <v/>
      </c>
    </row>
    <row r="554" spans="1:48">
      <c r="A554">
        <v>600</v>
      </c>
      <c r="B554" t="s">
        <v>1353</v>
      </c>
      <c r="C554" t="s">
        <v>1354</v>
      </c>
      <c r="D554" t="s">
        <v>266</v>
      </c>
      <c r="E554">
        <v>5</v>
      </c>
      <c r="F554">
        <v>60</v>
      </c>
      <c r="G554">
        <v>80</v>
      </c>
      <c r="H554">
        <v>95</v>
      </c>
      <c r="I554">
        <v>70</v>
      </c>
      <c r="J554">
        <v>85</v>
      </c>
      <c r="K554">
        <v>50</v>
      </c>
      <c r="L554">
        <f t="shared" si="112"/>
        <v>80</v>
      </c>
      <c r="M554">
        <f t="shared" si="113"/>
        <v>85</v>
      </c>
      <c r="N554" s="3">
        <f t="shared" si="114"/>
        <v>135.5</v>
      </c>
      <c r="O554" s="3">
        <f t="shared" si="115"/>
        <v>100.5</v>
      </c>
      <c r="P554" s="3">
        <f t="shared" si="116"/>
        <v>105.5</v>
      </c>
      <c r="Q554" s="3">
        <f t="shared" si="117"/>
        <v>14295.25</v>
      </c>
      <c r="R554" s="3">
        <f t="shared" si="118"/>
        <v>15650.25</v>
      </c>
      <c r="S554" s="3">
        <f t="shared" si="119"/>
        <v>14295.25</v>
      </c>
      <c r="T554" s="3">
        <v>259.787318227556</v>
      </c>
      <c r="U554" s="3">
        <f t="shared" si="120"/>
        <v>259.787318227556</v>
      </c>
      <c r="V554" s="4">
        <f t="shared" si="121"/>
        <v>26108.6254818694</v>
      </c>
      <c r="W554" s="6">
        <f>Q554/(constants!$B$1*constants!$B$2*(110/250)*AVERAGE(0.8,1)*1.5)</f>
        <v>2.19019956596273</v>
      </c>
      <c r="X554" s="7">
        <v>0.159752380708294</v>
      </c>
      <c r="Y554" s="3">
        <f t="shared" si="122"/>
        <v>236.170170640438</v>
      </c>
      <c r="Z554" s="5">
        <v>1.1</v>
      </c>
      <c r="AA554" s="5">
        <v>1</v>
      </c>
      <c r="AB554" s="3">
        <f t="shared" si="123"/>
        <v>259.787187704482</v>
      </c>
      <c r="AC554" t="str">
        <f t="shared" si="124"/>
        <v>https://wiki.52poke.com/wiki/齿轮组</v>
      </c>
      <c r="AD554" s="2">
        <f t="shared" si="125"/>
        <v>1.70362729666468e-8</v>
      </c>
      <c r="AE554" t="str">
        <f>IF(ISNUMBER(SEARCH(AE$1,$D554)),"T","")</f>
        <v/>
      </c>
      <c r="AF554" t="str">
        <f>IF(ISNUMBER(SEARCH(AF$1,$D554)),"T","")</f>
        <v/>
      </c>
      <c r="AG554" t="str">
        <f>IF(ISNUMBER(SEARCH(AG$1,$D554)),"T","")</f>
        <v/>
      </c>
      <c r="AH554" t="str">
        <f>IF(ISNUMBER(SEARCH(AH$1,$D554)),"T","")</f>
        <v/>
      </c>
      <c r="AI554" t="str">
        <f>IF(ISNUMBER(SEARCH(AI$1,$D554)),"T","")</f>
        <v/>
      </c>
      <c r="AJ554" t="str">
        <f>IF(ISNUMBER(SEARCH(AJ$1,$D554)),"T","")</f>
        <v/>
      </c>
      <c r="AK554" t="str">
        <f>IF(ISNUMBER(SEARCH(AK$1,$D554)),"T","")</f>
        <v/>
      </c>
      <c r="AL554" t="str">
        <f>IF(ISNUMBER(SEARCH(AL$1,$D554)),"T","")</f>
        <v/>
      </c>
      <c r="AM554" t="str">
        <f>IF(ISNUMBER(SEARCH(AM$1,$D554)),"T","")</f>
        <v/>
      </c>
      <c r="AN554" t="str">
        <f>IF(ISNUMBER(SEARCH(AN$1,$D554)),"T","")</f>
        <v/>
      </c>
      <c r="AO554" t="str">
        <f>IF(ISNUMBER(SEARCH(AO$1,$D554)),"T","")</f>
        <v/>
      </c>
      <c r="AP554" t="str">
        <f>IF(ISNUMBER(SEARCH(AP$1,$D554)),"T","")</f>
        <v/>
      </c>
      <c r="AQ554" t="str">
        <f>IF(ISNUMBER(SEARCH(AQ$1,$D554)),"T","")</f>
        <v/>
      </c>
      <c r="AR554" t="str">
        <f>IF(ISNUMBER(SEARCH(AR$1,$D554)),"T","")</f>
        <v/>
      </c>
      <c r="AS554" t="str">
        <f>IF(ISNUMBER(SEARCH(AS$1,$D554)),"T","")</f>
        <v/>
      </c>
      <c r="AT554" t="str">
        <f>IF(ISNUMBER(SEARCH(AT$1,$D554)),"T","")</f>
        <v/>
      </c>
      <c r="AU554" t="str">
        <f>IF(ISNUMBER(SEARCH(AU$1,$D554)),"T","")</f>
        <v>T</v>
      </c>
      <c r="AV554" t="str">
        <f>IF(ISNUMBER(SEARCH(AV$1,$D554)),"T","")</f>
        <v/>
      </c>
    </row>
    <row r="555" spans="1:48">
      <c r="A555">
        <v>20</v>
      </c>
      <c r="B555" t="s">
        <v>1355</v>
      </c>
      <c r="C555" t="s">
        <v>1356</v>
      </c>
      <c r="D555" t="s">
        <v>670</v>
      </c>
      <c r="E555">
        <v>1</v>
      </c>
      <c r="F555">
        <v>55</v>
      </c>
      <c r="G555">
        <v>81</v>
      </c>
      <c r="H555">
        <v>60</v>
      </c>
      <c r="I555">
        <v>50</v>
      </c>
      <c r="J555">
        <v>70</v>
      </c>
      <c r="K555">
        <v>97</v>
      </c>
      <c r="L555">
        <f t="shared" si="112"/>
        <v>81</v>
      </c>
      <c r="M555">
        <f t="shared" si="113"/>
        <v>60</v>
      </c>
      <c r="N555" s="3">
        <f t="shared" si="114"/>
        <v>130.5</v>
      </c>
      <c r="O555" s="3">
        <f t="shared" si="115"/>
        <v>101.5</v>
      </c>
      <c r="P555" s="3">
        <f t="shared" si="116"/>
        <v>80.5</v>
      </c>
      <c r="Q555" s="3">
        <f t="shared" si="117"/>
        <v>10505.25</v>
      </c>
      <c r="R555" s="3">
        <f t="shared" si="118"/>
        <v>10505.25</v>
      </c>
      <c r="S555" s="3">
        <f t="shared" si="119"/>
        <v>11810.25</v>
      </c>
      <c r="T555" s="3">
        <v>259.328012566312</v>
      </c>
      <c r="U555" s="3">
        <f t="shared" si="120"/>
        <v>259.328012566312</v>
      </c>
      <c r="V555" s="4">
        <f t="shared" si="121"/>
        <v>26321.7932754807</v>
      </c>
      <c r="W555" s="6">
        <f>Q555/(constants!$B$1*constants!$B$2*(110/250)*AVERAGE(0.8,1)*1.5)</f>
        <v>1.60952721990381</v>
      </c>
      <c r="X555" s="7">
        <v>0.713158993204104</v>
      </c>
      <c r="Y555" s="3">
        <f t="shared" si="122"/>
        <v>235.752650630453</v>
      </c>
      <c r="Z555" s="5">
        <v>1.1</v>
      </c>
      <c r="AA555" s="5">
        <v>1</v>
      </c>
      <c r="AB555" s="3">
        <f t="shared" si="123"/>
        <v>259.327915693499</v>
      </c>
      <c r="AC555" t="str">
        <f t="shared" si="124"/>
        <v>https://wiki.52poke.com/wiki/拉达</v>
      </c>
      <c r="AD555" s="2">
        <f t="shared" si="125"/>
        <v>9.38434194322526e-9</v>
      </c>
      <c r="AE555" t="str">
        <f>IF(ISNUMBER(SEARCH(AE$1,$D555)),"T","")</f>
        <v>T</v>
      </c>
      <c r="AF555" t="str">
        <f>IF(ISNUMBER(SEARCH(AF$1,$D555)),"T","")</f>
        <v/>
      </c>
      <c r="AG555" t="str">
        <f>IF(ISNUMBER(SEARCH(AG$1,$D555)),"T","")</f>
        <v/>
      </c>
      <c r="AH555" t="str">
        <f>IF(ISNUMBER(SEARCH(AH$1,$D555)),"T","")</f>
        <v/>
      </c>
      <c r="AI555" t="str">
        <f>IF(ISNUMBER(SEARCH(AI$1,$D555)),"T","")</f>
        <v/>
      </c>
      <c r="AJ555" t="str">
        <f>IF(ISNUMBER(SEARCH(AJ$1,$D555)),"T","")</f>
        <v/>
      </c>
      <c r="AK555" t="str">
        <f>IF(ISNUMBER(SEARCH(AK$1,$D555)),"T","")</f>
        <v/>
      </c>
      <c r="AL555" t="str">
        <f>IF(ISNUMBER(SEARCH(AL$1,$D555)),"T","")</f>
        <v/>
      </c>
      <c r="AM555" t="str">
        <f>IF(ISNUMBER(SEARCH(AM$1,$D555)),"T","")</f>
        <v/>
      </c>
      <c r="AN555" t="str">
        <f>IF(ISNUMBER(SEARCH(AN$1,$D555)),"T","")</f>
        <v/>
      </c>
      <c r="AO555" t="str">
        <f>IF(ISNUMBER(SEARCH(AO$1,$D555)),"T","")</f>
        <v/>
      </c>
      <c r="AP555" t="str">
        <f>IF(ISNUMBER(SEARCH(AP$1,$D555)),"T","")</f>
        <v/>
      </c>
      <c r="AQ555" t="str">
        <f>IF(ISNUMBER(SEARCH(AQ$1,$D555)),"T","")</f>
        <v/>
      </c>
      <c r="AR555" t="str">
        <f>IF(ISNUMBER(SEARCH(AR$1,$D555)),"T","")</f>
        <v/>
      </c>
      <c r="AS555" t="str">
        <f>IF(ISNUMBER(SEARCH(AS$1,$D555)),"T","")</f>
        <v/>
      </c>
      <c r="AT555" t="str">
        <f>IF(ISNUMBER(SEARCH(AT$1,$D555)),"T","")</f>
        <v>T</v>
      </c>
      <c r="AU555" t="str">
        <f>IF(ISNUMBER(SEARCH(AU$1,$D555)),"T","")</f>
        <v/>
      </c>
      <c r="AV555" t="str">
        <f>IF(ISNUMBER(SEARCH(AV$1,$D555)),"T","")</f>
        <v/>
      </c>
    </row>
    <row r="556" spans="1:48">
      <c r="A556">
        <v>441</v>
      </c>
      <c r="B556" t="s">
        <v>1357</v>
      </c>
      <c r="C556" t="s">
        <v>1358</v>
      </c>
      <c r="D556" t="s">
        <v>553</v>
      </c>
      <c r="E556">
        <v>4</v>
      </c>
      <c r="F556">
        <v>76</v>
      </c>
      <c r="G556">
        <v>65</v>
      </c>
      <c r="H556">
        <v>45</v>
      </c>
      <c r="I556">
        <v>92</v>
      </c>
      <c r="J556">
        <v>42</v>
      </c>
      <c r="K556">
        <v>91</v>
      </c>
      <c r="L556">
        <f t="shared" si="112"/>
        <v>92</v>
      </c>
      <c r="M556">
        <f t="shared" si="113"/>
        <v>42</v>
      </c>
      <c r="N556" s="3">
        <f t="shared" si="114"/>
        <v>151.5</v>
      </c>
      <c r="O556" s="3">
        <f t="shared" si="115"/>
        <v>112.5</v>
      </c>
      <c r="P556" s="3">
        <f t="shared" si="116"/>
        <v>62.5</v>
      </c>
      <c r="Q556" s="3">
        <f t="shared" si="117"/>
        <v>9468.75</v>
      </c>
      <c r="R556" s="3">
        <f t="shared" si="118"/>
        <v>9923.25</v>
      </c>
      <c r="S556" s="3">
        <f t="shared" si="119"/>
        <v>9468.75</v>
      </c>
      <c r="T556" s="3">
        <v>258.893695161803</v>
      </c>
      <c r="U556" s="3">
        <f t="shared" si="120"/>
        <v>258.893695161803</v>
      </c>
      <c r="V556" s="4">
        <f t="shared" si="121"/>
        <v>29125.5407057028</v>
      </c>
      <c r="W556" s="6">
        <f>Q556/(constants!$B$1*constants!$B$2*(110/250)*AVERAGE(0.8,1)*1.5)</f>
        <v>1.45072329201725</v>
      </c>
      <c r="X556" s="7">
        <v>0.641346189875651</v>
      </c>
      <c r="Y556" s="3">
        <f t="shared" si="122"/>
        <v>235.357816712951</v>
      </c>
      <c r="Z556" s="5">
        <v>1.1</v>
      </c>
      <c r="AA556" s="5">
        <v>1</v>
      </c>
      <c r="AB556" s="3">
        <f t="shared" si="123"/>
        <v>258.893598384246</v>
      </c>
      <c r="AC556" t="str">
        <f t="shared" si="124"/>
        <v>https://wiki.52poke.com/wiki/聒噪鸟</v>
      </c>
      <c r="AD556" s="2">
        <f t="shared" si="125"/>
        <v>9.36589546552387e-9</v>
      </c>
      <c r="AE556" t="str">
        <f>IF(ISNUMBER(SEARCH(AE$1,$D556)),"T","")</f>
        <v>T</v>
      </c>
      <c r="AF556" t="str">
        <f>IF(ISNUMBER(SEARCH(AF$1,$D556)),"T","")</f>
        <v/>
      </c>
      <c r="AG556" t="str">
        <f>IF(ISNUMBER(SEARCH(AG$1,$D556)),"T","")</f>
        <v/>
      </c>
      <c r="AH556" t="str">
        <f>IF(ISNUMBER(SEARCH(AH$1,$D556)),"T","")</f>
        <v/>
      </c>
      <c r="AI556" t="str">
        <f>IF(ISNUMBER(SEARCH(AI$1,$D556)),"T","")</f>
        <v/>
      </c>
      <c r="AJ556" t="str">
        <f>IF(ISNUMBER(SEARCH(AJ$1,$D556)),"T","")</f>
        <v/>
      </c>
      <c r="AK556" t="str">
        <f>IF(ISNUMBER(SEARCH(AK$1,$D556)),"T","")</f>
        <v/>
      </c>
      <c r="AL556" t="str">
        <f>IF(ISNUMBER(SEARCH(AL$1,$D556)),"T","")</f>
        <v/>
      </c>
      <c r="AM556" t="str">
        <f>IF(ISNUMBER(SEARCH(AM$1,$D556)),"T","")</f>
        <v/>
      </c>
      <c r="AN556" t="str">
        <f>IF(ISNUMBER(SEARCH(AN$1,$D556)),"T","")</f>
        <v>T</v>
      </c>
      <c r="AO556" t="str">
        <f>IF(ISNUMBER(SEARCH(AO$1,$D556)),"T","")</f>
        <v/>
      </c>
      <c r="AP556" t="str">
        <f>IF(ISNUMBER(SEARCH(AP$1,$D556)),"T","")</f>
        <v/>
      </c>
      <c r="AQ556" t="str">
        <f>IF(ISNUMBER(SEARCH(AQ$1,$D556)),"T","")</f>
        <v/>
      </c>
      <c r="AR556" t="str">
        <f>IF(ISNUMBER(SEARCH(AR$1,$D556)),"T","")</f>
        <v/>
      </c>
      <c r="AS556" t="str">
        <f>IF(ISNUMBER(SEARCH(AS$1,$D556)),"T","")</f>
        <v/>
      </c>
      <c r="AT556" t="str">
        <f>IF(ISNUMBER(SEARCH(AT$1,$D556)),"T","")</f>
        <v/>
      </c>
      <c r="AU556" t="str">
        <f>IF(ISNUMBER(SEARCH(AU$1,$D556)),"T","")</f>
        <v/>
      </c>
      <c r="AV556" t="str">
        <f>IF(ISNUMBER(SEARCH(AV$1,$D556)),"T","")</f>
        <v/>
      </c>
    </row>
    <row r="557" spans="1:48">
      <c r="A557">
        <v>200</v>
      </c>
      <c r="B557" t="s">
        <v>1359</v>
      </c>
      <c r="C557" t="s">
        <v>1360</v>
      </c>
      <c r="D557" t="s">
        <v>180</v>
      </c>
      <c r="E557">
        <v>2</v>
      </c>
      <c r="F557">
        <v>60</v>
      </c>
      <c r="G557">
        <v>60</v>
      </c>
      <c r="H557">
        <v>60</v>
      </c>
      <c r="I557">
        <v>85</v>
      </c>
      <c r="J557">
        <v>85</v>
      </c>
      <c r="K557">
        <v>85</v>
      </c>
      <c r="L557">
        <f t="shared" si="112"/>
        <v>85</v>
      </c>
      <c r="M557">
        <f t="shared" si="113"/>
        <v>60</v>
      </c>
      <c r="N557" s="3">
        <f t="shared" si="114"/>
        <v>135.5</v>
      </c>
      <c r="O557" s="3">
        <f t="shared" si="115"/>
        <v>105.5</v>
      </c>
      <c r="P557" s="3">
        <f t="shared" si="116"/>
        <v>80.5</v>
      </c>
      <c r="Q557" s="3">
        <f t="shared" si="117"/>
        <v>10907.75</v>
      </c>
      <c r="R557" s="3">
        <f t="shared" si="118"/>
        <v>10907.75</v>
      </c>
      <c r="S557" s="3">
        <f t="shared" si="119"/>
        <v>14295.25</v>
      </c>
      <c r="T557" s="3">
        <v>258.718352844986</v>
      </c>
      <c r="U557" s="3">
        <f t="shared" si="120"/>
        <v>258.718352844986</v>
      </c>
      <c r="V557" s="4">
        <f t="shared" si="121"/>
        <v>27294.786225146</v>
      </c>
      <c r="W557" s="6">
        <f>Q557/(constants!$B$1*constants!$B$2*(110/250)*AVERAGE(0.8,1)*1.5)</f>
        <v>1.67119492947867</v>
      </c>
      <c r="X557" s="7">
        <v>0.558173862392532</v>
      </c>
      <c r="Y557" s="3">
        <f t="shared" si="122"/>
        <v>235.198407542412</v>
      </c>
      <c r="Z557" s="5">
        <v>1.1</v>
      </c>
      <c r="AA557" s="5">
        <v>1</v>
      </c>
      <c r="AB557" s="3">
        <f t="shared" si="123"/>
        <v>258.718248296653</v>
      </c>
      <c r="AC557" t="str">
        <f t="shared" si="124"/>
        <v>https://wiki.52poke.com/wiki/梦妖</v>
      </c>
      <c r="AD557" s="2">
        <f t="shared" si="125"/>
        <v>1.09303539358179e-8</v>
      </c>
      <c r="AE557" t="str">
        <f>IF(ISNUMBER(SEARCH(AE$1,$D557)),"T","")</f>
        <v/>
      </c>
      <c r="AF557" t="str">
        <f>IF(ISNUMBER(SEARCH(AF$1,$D557)),"T","")</f>
        <v/>
      </c>
      <c r="AG557" t="str">
        <f>IF(ISNUMBER(SEARCH(AG$1,$D557)),"T","")</f>
        <v/>
      </c>
      <c r="AH557" t="str">
        <f>IF(ISNUMBER(SEARCH(AH$1,$D557)),"T","")</f>
        <v/>
      </c>
      <c r="AI557" t="str">
        <f>IF(ISNUMBER(SEARCH(AI$1,$D557)),"T","")</f>
        <v/>
      </c>
      <c r="AJ557" t="str">
        <f>IF(ISNUMBER(SEARCH(AJ$1,$D557)),"T","")</f>
        <v/>
      </c>
      <c r="AK557" t="str">
        <f>IF(ISNUMBER(SEARCH(AK$1,$D557)),"T","")</f>
        <v/>
      </c>
      <c r="AL557" t="str">
        <f>IF(ISNUMBER(SEARCH(AL$1,$D557)),"T","")</f>
        <v/>
      </c>
      <c r="AM557" t="str">
        <f>IF(ISNUMBER(SEARCH(AM$1,$D557)),"T","")</f>
        <v/>
      </c>
      <c r="AN557" t="str">
        <f>IF(ISNUMBER(SEARCH(AN$1,$D557)),"T","")</f>
        <v/>
      </c>
      <c r="AO557" t="str">
        <f>IF(ISNUMBER(SEARCH(AO$1,$D557)),"T","")</f>
        <v/>
      </c>
      <c r="AP557" t="str">
        <f>IF(ISNUMBER(SEARCH(AP$1,$D557)),"T","")</f>
        <v/>
      </c>
      <c r="AQ557" t="str">
        <f>IF(ISNUMBER(SEARCH(AQ$1,$D557)),"T","")</f>
        <v/>
      </c>
      <c r="AR557" t="str">
        <f>IF(ISNUMBER(SEARCH(AR$1,$D557)),"T","")</f>
        <v>T</v>
      </c>
      <c r="AS557" t="str">
        <f>IF(ISNUMBER(SEARCH(AS$1,$D557)),"T","")</f>
        <v/>
      </c>
      <c r="AT557" t="str">
        <f>IF(ISNUMBER(SEARCH(AT$1,$D557)),"T","")</f>
        <v/>
      </c>
      <c r="AU557" t="str">
        <f>IF(ISNUMBER(SEARCH(AU$1,$D557)),"T","")</f>
        <v/>
      </c>
      <c r="AV557" t="str">
        <f>IF(ISNUMBER(SEARCH(AV$1,$D557)),"T","")</f>
        <v/>
      </c>
    </row>
    <row r="558" spans="1:48">
      <c r="A558">
        <v>886</v>
      </c>
      <c r="B558" t="s">
        <v>1361</v>
      </c>
      <c r="C558" t="s">
        <v>1362</v>
      </c>
      <c r="D558" t="s">
        <v>242</v>
      </c>
      <c r="E558">
        <v>8</v>
      </c>
      <c r="F558">
        <v>68</v>
      </c>
      <c r="G558">
        <v>80</v>
      </c>
      <c r="H558">
        <v>50</v>
      </c>
      <c r="I558">
        <v>60</v>
      </c>
      <c r="J558">
        <v>50</v>
      </c>
      <c r="K558">
        <v>102</v>
      </c>
      <c r="L558">
        <f t="shared" si="112"/>
        <v>80</v>
      </c>
      <c r="M558">
        <f t="shared" si="113"/>
        <v>50</v>
      </c>
      <c r="N558" s="3">
        <f t="shared" si="114"/>
        <v>143.5</v>
      </c>
      <c r="O558" s="3">
        <f t="shared" si="115"/>
        <v>100.5</v>
      </c>
      <c r="P558" s="3">
        <f t="shared" si="116"/>
        <v>70.5</v>
      </c>
      <c r="Q558" s="3">
        <f t="shared" si="117"/>
        <v>10116.75</v>
      </c>
      <c r="R558" s="3">
        <f t="shared" si="118"/>
        <v>10116.75</v>
      </c>
      <c r="S558" s="3">
        <f t="shared" si="119"/>
        <v>10116.75</v>
      </c>
      <c r="T558" s="3">
        <v>258.703668806312</v>
      </c>
      <c r="U558" s="3">
        <f t="shared" si="120"/>
        <v>258.703668806312</v>
      </c>
      <c r="V558" s="4">
        <f t="shared" si="121"/>
        <v>25999.7187150344</v>
      </c>
      <c r="W558" s="6">
        <f>Q558/(constants!$B$1*constants!$B$2*(110/250)*AVERAGE(0.8,1)*1.5)</f>
        <v>1.55000447414025</v>
      </c>
      <c r="X558" s="7">
        <v>0.790145470998763</v>
      </c>
      <c r="Y558" s="3">
        <f t="shared" si="122"/>
        <v>235.185069486471</v>
      </c>
      <c r="Z558" s="5">
        <v>1.1</v>
      </c>
      <c r="AA558" s="5">
        <v>1</v>
      </c>
      <c r="AB558" s="3">
        <f t="shared" si="123"/>
        <v>258.703576435118</v>
      </c>
      <c r="AC558" t="str">
        <f t="shared" si="124"/>
        <v>https://wiki.52poke.com/wiki/多龙奇</v>
      </c>
      <c r="AD558" s="2">
        <f t="shared" si="125"/>
        <v>8.53243746005802e-9</v>
      </c>
      <c r="AE558" t="str">
        <f>IF(ISNUMBER(SEARCH(AE$1,$D558)),"T","")</f>
        <v/>
      </c>
      <c r="AF558" t="str">
        <f>IF(ISNUMBER(SEARCH(AF$1,$D558)),"T","")</f>
        <v/>
      </c>
      <c r="AG558" t="str">
        <f>IF(ISNUMBER(SEARCH(AG$1,$D558)),"T","")</f>
        <v/>
      </c>
      <c r="AH558" t="str">
        <f>IF(ISNUMBER(SEARCH(AH$1,$D558)),"T","")</f>
        <v/>
      </c>
      <c r="AI558" t="str">
        <f>IF(ISNUMBER(SEARCH(AI$1,$D558)),"T","")</f>
        <v/>
      </c>
      <c r="AJ558" t="str">
        <f>IF(ISNUMBER(SEARCH(AJ$1,$D558)),"T","")</f>
        <v/>
      </c>
      <c r="AK558" t="str">
        <f>IF(ISNUMBER(SEARCH(AK$1,$D558)),"T","")</f>
        <v/>
      </c>
      <c r="AL558" t="str">
        <f>IF(ISNUMBER(SEARCH(AL$1,$D558)),"T","")</f>
        <v/>
      </c>
      <c r="AM558" t="str">
        <f>IF(ISNUMBER(SEARCH(AM$1,$D558)),"T","")</f>
        <v/>
      </c>
      <c r="AN558" t="str">
        <f>IF(ISNUMBER(SEARCH(AN$1,$D558)),"T","")</f>
        <v/>
      </c>
      <c r="AO558" t="str">
        <f>IF(ISNUMBER(SEARCH(AO$1,$D558)),"T","")</f>
        <v/>
      </c>
      <c r="AP558" t="str">
        <f>IF(ISNUMBER(SEARCH(AP$1,$D558)),"T","")</f>
        <v/>
      </c>
      <c r="AQ558" t="str">
        <f>IF(ISNUMBER(SEARCH(AQ$1,$D558)),"T","")</f>
        <v/>
      </c>
      <c r="AR558" t="str">
        <f>IF(ISNUMBER(SEARCH(AR$1,$D558)),"T","")</f>
        <v>T</v>
      </c>
      <c r="AS558" t="str">
        <f>IF(ISNUMBER(SEARCH(AS$1,$D558)),"T","")</f>
        <v>T</v>
      </c>
      <c r="AT558" t="str">
        <f>IF(ISNUMBER(SEARCH(AT$1,$D558)),"T","")</f>
        <v/>
      </c>
      <c r="AU558" t="str">
        <f>IF(ISNUMBER(SEARCH(AU$1,$D558)),"T","")</f>
        <v/>
      </c>
      <c r="AV558" t="str">
        <f>IF(ISNUMBER(SEARCH(AV$1,$D558)),"T","")</f>
        <v/>
      </c>
    </row>
    <row r="559" spans="1:48">
      <c r="A559">
        <v>185</v>
      </c>
      <c r="B559" t="s">
        <v>1363</v>
      </c>
      <c r="C559" t="s">
        <v>1364</v>
      </c>
      <c r="D559" t="s">
        <v>513</v>
      </c>
      <c r="E559">
        <v>2</v>
      </c>
      <c r="F559">
        <v>70</v>
      </c>
      <c r="G559">
        <v>100</v>
      </c>
      <c r="H559">
        <v>115</v>
      </c>
      <c r="I559">
        <v>30</v>
      </c>
      <c r="J559">
        <v>65</v>
      </c>
      <c r="K559">
        <v>30</v>
      </c>
      <c r="L559">
        <f t="shared" si="112"/>
        <v>100</v>
      </c>
      <c r="M559">
        <f t="shared" si="113"/>
        <v>65</v>
      </c>
      <c r="N559" s="3">
        <f t="shared" si="114"/>
        <v>145.5</v>
      </c>
      <c r="O559" s="3">
        <f t="shared" si="115"/>
        <v>120.5</v>
      </c>
      <c r="P559" s="3">
        <f t="shared" si="116"/>
        <v>85.5</v>
      </c>
      <c r="Q559" s="3">
        <f t="shared" si="117"/>
        <v>12440.25</v>
      </c>
      <c r="R559" s="3">
        <f t="shared" si="118"/>
        <v>19715.25</v>
      </c>
      <c r="S559" s="3">
        <f t="shared" si="119"/>
        <v>12440.25</v>
      </c>
      <c r="T559" s="3">
        <v>258.227700359003</v>
      </c>
      <c r="U559" s="3">
        <f t="shared" si="120"/>
        <v>258.227700359003</v>
      </c>
      <c r="V559" s="4">
        <f t="shared" si="121"/>
        <v>31116.4378932599</v>
      </c>
      <c r="W559" s="6">
        <f>Q559/(constants!$B$1*constants!$B$2*(110/250)*AVERAGE(0.8,1)*1.5)</f>
        <v>1.90599186096555</v>
      </c>
      <c r="X559" s="7">
        <v>0.042160264035377</v>
      </c>
      <c r="Y559" s="3">
        <f t="shared" si="122"/>
        <v>234.752331062612</v>
      </c>
      <c r="Z559" s="5">
        <v>1.1</v>
      </c>
      <c r="AA559" s="5">
        <v>1</v>
      </c>
      <c r="AB559" s="3">
        <f t="shared" si="123"/>
        <v>258.227564168873</v>
      </c>
      <c r="AC559" t="str">
        <f t="shared" si="124"/>
        <v>https://wiki.52poke.com/wiki/树才怪</v>
      </c>
      <c r="AD559" s="2">
        <f t="shared" si="125"/>
        <v>1.85477513952574e-8</v>
      </c>
      <c r="AE559" t="str">
        <f>IF(ISNUMBER(SEARCH(AE$1,$D559)),"T","")</f>
        <v/>
      </c>
      <c r="AF559" t="str">
        <f>IF(ISNUMBER(SEARCH(AF$1,$D559)),"T","")</f>
        <v/>
      </c>
      <c r="AG559" t="str">
        <f>IF(ISNUMBER(SEARCH(AG$1,$D559)),"T","")</f>
        <v/>
      </c>
      <c r="AH559" t="str">
        <f>IF(ISNUMBER(SEARCH(AH$1,$D559)),"T","")</f>
        <v/>
      </c>
      <c r="AI559" t="str">
        <f>IF(ISNUMBER(SEARCH(AI$1,$D559)),"T","")</f>
        <v/>
      </c>
      <c r="AJ559" t="str">
        <f>IF(ISNUMBER(SEARCH(AJ$1,$D559)),"T","")</f>
        <v/>
      </c>
      <c r="AK559" t="str">
        <f>IF(ISNUMBER(SEARCH(AK$1,$D559)),"T","")</f>
        <v/>
      </c>
      <c r="AL559" t="str">
        <f>IF(ISNUMBER(SEARCH(AL$1,$D559)),"T","")</f>
        <v/>
      </c>
      <c r="AM559" t="str">
        <f>IF(ISNUMBER(SEARCH(AM$1,$D559)),"T","")</f>
        <v/>
      </c>
      <c r="AN559" t="str">
        <f>IF(ISNUMBER(SEARCH(AN$1,$D559)),"T","")</f>
        <v/>
      </c>
      <c r="AO559" t="str">
        <f>IF(ISNUMBER(SEARCH(AO$1,$D559)),"T","")</f>
        <v/>
      </c>
      <c r="AP559" t="str">
        <f>IF(ISNUMBER(SEARCH(AP$1,$D559)),"T","")</f>
        <v/>
      </c>
      <c r="AQ559" t="str">
        <f>IF(ISNUMBER(SEARCH(AQ$1,$D559)),"T","")</f>
        <v>T</v>
      </c>
      <c r="AR559" t="str">
        <f>IF(ISNUMBER(SEARCH(AR$1,$D559)),"T","")</f>
        <v/>
      </c>
      <c r="AS559" t="str">
        <f>IF(ISNUMBER(SEARCH(AS$1,$D559)),"T","")</f>
        <v/>
      </c>
      <c r="AT559" t="str">
        <f>IF(ISNUMBER(SEARCH(AT$1,$D559)),"T","")</f>
        <v/>
      </c>
      <c r="AU559" t="str">
        <f>IF(ISNUMBER(SEARCH(AU$1,$D559)),"T","")</f>
        <v/>
      </c>
      <c r="AV559" t="str">
        <f>IF(ISNUMBER(SEARCH(AV$1,$D559)),"T","")</f>
        <v/>
      </c>
    </row>
    <row r="560" spans="1:48">
      <c r="A560">
        <v>219</v>
      </c>
      <c r="B560" t="s">
        <v>1365</v>
      </c>
      <c r="C560" t="s">
        <v>1366</v>
      </c>
      <c r="D560" t="s">
        <v>368</v>
      </c>
      <c r="E560">
        <v>2</v>
      </c>
      <c r="F560">
        <v>60</v>
      </c>
      <c r="G560">
        <v>50</v>
      </c>
      <c r="H560">
        <v>120</v>
      </c>
      <c r="I560">
        <v>90</v>
      </c>
      <c r="J560">
        <v>80</v>
      </c>
      <c r="K560">
        <v>30</v>
      </c>
      <c r="L560">
        <f t="shared" si="112"/>
        <v>90</v>
      </c>
      <c r="M560">
        <f t="shared" si="113"/>
        <v>80</v>
      </c>
      <c r="N560" s="3">
        <f t="shared" si="114"/>
        <v>135.5</v>
      </c>
      <c r="O560" s="3">
        <f t="shared" si="115"/>
        <v>110.5</v>
      </c>
      <c r="P560" s="3">
        <f t="shared" si="116"/>
        <v>100.5</v>
      </c>
      <c r="Q560" s="3">
        <f t="shared" si="117"/>
        <v>13617.75</v>
      </c>
      <c r="R560" s="3">
        <f t="shared" si="118"/>
        <v>19037.75</v>
      </c>
      <c r="S560" s="3">
        <f t="shared" si="119"/>
        <v>13617.75</v>
      </c>
      <c r="T560" s="3">
        <v>258.190249476262</v>
      </c>
      <c r="U560" s="3">
        <f t="shared" si="120"/>
        <v>258.190249476262</v>
      </c>
      <c r="V560" s="4">
        <f t="shared" si="121"/>
        <v>28530.022567127</v>
      </c>
      <c r="W560" s="6">
        <f>Q560/(constants!$B$1*constants!$B$2*(110/250)*AVERAGE(0.8,1)*1.5)</f>
        <v>2.08639863866592</v>
      </c>
      <c r="X560" s="7">
        <v>0.0377487308713865</v>
      </c>
      <c r="Y560" s="3">
        <f t="shared" si="122"/>
        <v>234.718284333872</v>
      </c>
      <c r="Z560" s="5">
        <v>1.1</v>
      </c>
      <c r="AA560" s="5">
        <v>1</v>
      </c>
      <c r="AB560" s="3">
        <f t="shared" si="123"/>
        <v>258.190112767259</v>
      </c>
      <c r="AC560" t="str">
        <f t="shared" si="124"/>
        <v>https://wiki.52poke.com/wiki/熔岩蜗牛</v>
      </c>
      <c r="AD560" s="2">
        <f t="shared" si="125"/>
        <v>1.86893514278549e-8</v>
      </c>
      <c r="AE560" t="str">
        <f>IF(ISNUMBER(SEARCH(AE$1,$D560)),"T","")</f>
        <v/>
      </c>
      <c r="AF560" t="str">
        <f>IF(ISNUMBER(SEARCH(AF$1,$D560)),"T","")</f>
        <v>T</v>
      </c>
      <c r="AG560" t="str">
        <f>IF(ISNUMBER(SEARCH(AG$1,$D560)),"T","")</f>
        <v/>
      </c>
      <c r="AH560" t="str">
        <f>IF(ISNUMBER(SEARCH(AH$1,$D560)),"T","")</f>
        <v/>
      </c>
      <c r="AI560" t="str">
        <f>IF(ISNUMBER(SEARCH(AI$1,$D560)),"T","")</f>
        <v/>
      </c>
      <c r="AJ560" t="str">
        <f>IF(ISNUMBER(SEARCH(AJ$1,$D560)),"T","")</f>
        <v/>
      </c>
      <c r="AK560" t="str">
        <f>IF(ISNUMBER(SEARCH(AK$1,$D560)),"T","")</f>
        <v/>
      </c>
      <c r="AL560" t="str">
        <f>IF(ISNUMBER(SEARCH(AL$1,$D560)),"T","")</f>
        <v/>
      </c>
      <c r="AM560" t="str">
        <f>IF(ISNUMBER(SEARCH(AM$1,$D560)),"T","")</f>
        <v/>
      </c>
      <c r="AN560" t="str">
        <f>IF(ISNUMBER(SEARCH(AN$1,$D560)),"T","")</f>
        <v/>
      </c>
      <c r="AO560" t="str">
        <f>IF(ISNUMBER(SEARCH(AO$1,$D560)),"T","")</f>
        <v/>
      </c>
      <c r="AP560" t="str">
        <f>IF(ISNUMBER(SEARCH(AP$1,$D560)),"T","")</f>
        <v/>
      </c>
      <c r="AQ560" t="str">
        <f>IF(ISNUMBER(SEARCH(AQ$1,$D560)),"T","")</f>
        <v>T</v>
      </c>
      <c r="AR560" t="str">
        <f>IF(ISNUMBER(SEARCH(AR$1,$D560)),"T","")</f>
        <v/>
      </c>
      <c r="AS560" t="str">
        <f>IF(ISNUMBER(SEARCH(AS$1,$D560)),"T","")</f>
        <v/>
      </c>
      <c r="AT560" t="str">
        <f>IF(ISNUMBER(SEARCH(AT$1,$D560)),"T","")</f>
        <v/>
      </c>
      <c r="AU560" t="str">
        <f>IF(ISNUMBER(SEARCH(AU$1,$D560)),"T","")</f>
        <v/>
      </c>
      <c r="AV560" t="str">
        <f>IF(ISNUMBER(SEARCH(AV$1,$D560)),"T","")</f>
        <v/>
      </c>
    </row>
    <row r="561" spans="1:48">
      <c r="A561">
        <v>756</v>
      </c>
      <c r="B561" t="s">
        <v>1367</v>
      </c>
      <c r="C561" t="s">
        <v>1368</v>
      </c>
      <c r="D561" t="s">
        <v>295</v>
      </c>
      <c r="E561">
        <v>7</v>
      </c>
      <c r="F561">
        <v>60</v>
      </c>
      <c r="G561">
        <v>45</v>
      </c>
      <c r="H561">
        <v>80</v>
      </c>
      <c r="I561">
        <v>90</v>
      </c>
      <c r="J561">
        <v>100</v>
      </c>
      <c r="K561">
        <v>30</v>
      </c>
      <c r="L561">
        <f t="shared" si="112"/>
        <v>90</v>
      </c>
      <c r="M561">
        <f t="shared" si="113"/>
        <v>80</v>
      </c>
      <c r="N561" s="3">
        <f t="shared" si="114"/>
        <v>135.5</v>
      </c>
      <c r="O561" s="3">
        <f t="shared" si="115"/>
        <v>110.5</v>
      </c>
      <c r="P561" s="3">
        <f t="shared" si="116"/>
        <v>100.5</v>
      </c>
      <c r="Q561" s="3">
        <f t="shared" si="117"/>
        <v>13617.75</v>
      </c>
      <c r="R561" s="3">
        <f t="shared" si="118"/>
        <v>13617.75</v>
      </c>
      <c r="S561" s="3">
        <f t="shared" si="119"/>
        <v>16327.75</v>
      </c>
      <c r="T561" s="3">
        <v>257.280862329982</v>
      </c>
      <c r="U561" s="3">
        <f t="shared" si="120"/>
        <v>257.280862329982</v>
      </c>
      <c r="V561" s="4">
        <f t="shared" si="121"/>
        <v>28429.535287463</v>
      </c>
      <c r="W561" s="6">
        <f>Q561/(constants!$B$1*constants!$B$2*(110/250)*AVERAGE(0.8,1)*1.5)</f>
        <v>2.08639863866592</v>
      </c>
      <c r="X561" s="7">
        <v>0.0302671418439947</v>
      </c>
      <c r="Y561" s="3">
        <f t="shared" si="122"/>
        <v>233.891568746345</v>
      </c>
      <c r="Z561" s="5">
        <v>1.1</v>
      </c>
      <c r="AA561" s="5">
        <v>1</v>
      </c>
      <c r="AB561" s="3">
        <f t="shared" si="123"/>
        <v>257.28072562098</v>
      </c>
      <c r="AC561" t="str">
        <f t="shared" si="124"/>
        <v>https://wiki.52poke.com/wiki/灯罩夜菇</v>
      </c>
      <c r="AD561" s="2">
        <f t="shared" si="125"/>
        <v>1.86893513035188e-8</v>
      </c>
      <c r="AE561" t="str">
        <f>IF(ISNUMBER(SEARCH(AE$1,$D561)),"T","")</f>
        <v/>
      </c>
      <c r="AF561" t="str">
        <f>IF(ISNUMBER(SEARCH(AF$1,$D561)),"T","")</f>
        <v/>
      </c>
      <c r="AG561" t="str">
        <f>IF(ISNUMBER(SEARCH(AG$1,$D561)),"T","")</f>
        <v/>
      </c>
      <c r="AH561" t="str">
        <f>IF(ISNUMBER(SEARCH(AH$1,$D561)),"T","")</f>
        <v>T</v>
      </c>
      <c r="AI561" t="str">
        <f>IF(ISNUMBER(SEARCH(AI$1,$D561)),"T","")</f>
        <v/>
      </c>
      <c r="AJ561" t="str">
        <f>IF(ISNUMBER(SEARCH(AJ$1,$D561)),"T","")</f>
        <v/>
      </c>
      <c r="AK561" t="str">
        <f>IF(ISNUMBER(SEARCH(AK$1,$D561)),"T","")</f>
        <v/>
      </c>
      <c r="AL561" t="str">
        <f>IF(ISNUMBER(SEARCH(AL$1,$D561)),"T","")</f>
        <v/>
      </c>
      <c r="AM561" t="str">
        <f>IF(ISNUMBER(SEARCH(AM$1,$D561)),"T","")</f>
        <v/>
      </c>
      <c r="AN561" t="str">
        <f>IF(ISNUMBER(SEARCH(AN$1,$D561)),"T","")</f>
        <v/>
      </c>
      <c r="AO561" t="str">
        <f>IF(ISNUMBER(SEARCH(AO$1,$D561)),"T","")</f>
        <v/>
      </c>
      <c r="AP561" t="str">
        <f>IF(ISNUMBER(SEARCH(AP$1,$D561)),"T","")</f>
        <v/>
      </c>
      <c r="AQ561" t="str">
        <f>IF(ISNUMBER(SEARCH(AQ$1,$D561)),"T","")</f>
        <v/>
      </c>
      <c r="AR561" t="str">
        <f>IF(ISNUMBER(SEARCH(AR$1,$D561)),"T","")</f>
        <v/>
      </c>
      <c r="AS561" t="str">
        <f>IF(ISNUMBER(SEARCH(AS$1,$D561)),"T","")</f>
        <v/>
      </c>
      <c r="AT561" t="str">
        <f>IF(ISNUMBER(SEARCH(AT$1,$D561)),"T","")</f>
        <v/>
      </c>
      <c r="AU561" t="str">
        <f>IF(ISNUMBER(SEARCH(AU$1,$D561)),"T","")</f>
        <v/>
      </c>
      <c r="AV561" t="str">
        <f>IF(ISNUMBER(SEARCH(AV$1,$D561)),"T","")</f>
        <v>T</v>
      </c>
    </row>
    <row r="562" spans="1:48">
      <c r="A562">
        <v>845</v>
      </c>
      <c r="B562" t="s">
        <v>1369</v>
      </c>
      <c r="C562" t="s">
        <v>1370</v>
      </c>
      <c r="D562" t="s">
        <v>1371</v>
      </c>
      <c r="E562">
        <v>8</v>
      </c>
      <c r="F562">
        <v>70</v>
      </c>
      <c r="G562">
        <v>85</v>
      </c>
      <c r="H562">
        <v>55</v>
      </c>
      <c r="I562">
        <v>85</v>
      </c>
      <c r="J562">
        <v>95</v>
      </c>
      <c r="K562">
        <v>85</v>
      </c>
      <c r="L562">
        <f t="shared" si="112"/>
        <v>85</v>
      </c>
      <c r="M562">
        <f t="shared" si="113"/>
        <v>55</v>
      </c>
      <c r="N562" s="3">
        <f t="shared" si="114"/>
        <v>145.5</v>
      </c>
      <c r="O562" s="3">
        <f t="shared" si="115"/>
        <v>105.5</v>
      </c>
      <c r="P562" s="3">
        <f t="shared" si="116"/>
        <v>75.5</v>
      </c>
      <c r="Q562" s="3">
        <f t="shared" si="117"/>
        <v>10985.25</v>
      </c>
      <c r="R562" s="3">
        <f t="shared" si="118"/>
        <v>10985.25</v>
      </c>
      <c r="S562" s="3">
        <f t="shared" si="119"/>
        <v>16805.25</v>
      </c>
      <c r="T562" s="3">
        <v>257.143958694475</v>
      </c>
      <c r="U562" s="3">
        <f t="shared" si="120"/>
        <v>257.143958694475</v>
      </c>
      <c r="V562" s="4">
        <f t="shared" si="121"/>
        <v>27128.6876422671</v>
      </c>
      <c r="W562" s="6">
        <f>Q562/(constants!$B$1*constants!$B$2*(110/250)*AVERAGE(0.8,1)*1.5)</f>
        <v>1.68306883629122</v>
      </c>
      <c r="X562" s="7">
        <v>0.532733433448736</v>
      </c>
      <c r="Y562" s="3">
        <f t="shared" si="122"/>
        <v>233.767139457565</v>
      </c>
      <c r="Z562" s="5">
        <v>1.1</v>
      </c>
      <c r="AA562" s="5">
        <v>1</v>
      </c>
      <c r="AB562" s="3">
        <f t="shared" si="123"/>
        <v>257.143853403322</v>
      </c>
      <c r="AC562" t="str">
        <f t="shared" si="124"/>
        <v>https://wiki.52poke.com/wiki/古月鸟</v>
      </c>
      <c r="AD562" s="2">
        <f t="shared" si="125"/>
        <v>1.10862269071669e-8</v>
      </c>
      <c r="AE562" t="str">
        <f>IF(ISNUMBER(SEARCH(AE$1,$D562)),"T","")</f>
        <v/>
      </c>
      <c r="AF562" t="str">
        <f>IF(ISNUMBER(SEARCH(AF$1,$D562)),"T","")</f>
        <v/>
      </c>
      <c r="AG562" t="str">
        <f>IF(ISNUMBER(SEARCH(AG$1,$D562)),"T","")</f>
        <v>T</v>
      </c>
      <c r="AH562" t="str">
        <f>IF(ISNUMBER(SEARCH(AH$1,$D562)),"T","")</f>
        <v/>
      </c>
      <c r="AI562" t="str">
        <f>IF(ISNUMBER(SEARCH(AI$1,$D562)),"T","")</f>
        <v/>
      </c>
      <c r="AJ562" t="str">
        <f>IF(ISNUMBER(SEARCH(AJ$1,$D562)),"T","")</f>
        <v/>
      </c>
      <c r="AK562" t="str">
        <f>IF(ISNUMBER(SEARCH(AK$1,$D562)),"T","")</f>
        <v/>
      </c>
      <c r="AL562" t="str">
        <f>IF(ISNUMBER(SEARCH(AL$1,$D562)),"T","")</f>
        <v/>
      </c>
      <c r="AM562" t="str">
        <f>IF(ISNUMBER(SEARCH(AM$1,$D562)),"T","")</f>
        <v/>
      </c>
      <c r="AN562" t="str">
        <f>IF(ISNUMBER(SEARCH(AN$1,$D562)),"T","")</f>
        <v>T</v>
      </c>
      <c r="AO562" t="str">
        <f>IF(ISNUMBER(SEARCH(AO$1,$D562)),"T","")</f>
        <v/>
      </c>
      <c r="AP562" t="str">
        <f>IF(ISNUMBER(SEARCH(AP$1,$D562)),"T","")</f>
        <v/>
      </c>
      <c r="AQ562" t="str">
        <f>IF(ISNUMBER(SEARCH(AQ$1,$D562)),"T","")</f>
        <v/>
      </c>
      <c r="AR562" t="str">
        <f>IF(ISNUMBER(SEARCH(AR$1,$D562)),"T","")</f>
        <v/>
      </c>
      <c r="AS562" t="str">
        <f>IF(ISNUMBER(SEARCH(AS$1,$D562)),"T","")</f>
        <v/>
      </c>
      <c r="AT562" t="str">
        <f>IF(ISNUMBER(SEARCH(AT$1,$D562)),"T","")</f>
        <v/>
      </c>
      <c r="AU562" t="str">
        <f>IF(ISNUMBER(SEARCH(AU$1,$D562)),"T","")</f>
        <v/>
      </c>
      <c r="AV562" t="str">
        <f>IF(ISNUMBER(SEARCH(AV$1,$D562)),"T","")</f>
        <v/>
      </c>
    </row>
    <row r="563" spans="1:48">
      <c r="A563">
        <v>227</v>
      </c>
      <c r="B563" t="s">
        <v>1372</v>
      </c>
      <c r="C563" t="s">
        <v>1373</v>
      </c>
      <c r="D563" t="s">
        <v>314</v>
      </c>
      <c r="E563">
        <v>2</v>
      </c>
      <c r="F563">
        <v>65</v>
      </c>
      <c r="G563">
        <v>80</v>
      </c>
      <c r="H563">
        <v>140</v>
      </c>
      <c r="I563">
        <v>40</v>
      </c>
      <c r="J563">
        <v>70</v>
      </c>
      <c r="K563">
        <v>70</v>
      </c>
      <c r="L563">
        <f t="shared" si="112"/>
        <v>80</v>
      </c>
      <c r="M563">
        <f t="shared" si="113"/>
        <v>70</v>
      </c>
      <c r="N563" s="3">
        <f t="shared" si="114"/>
        <v>140.5</v>
      </c>
      <c r="O563" s="3">
        <f t="shared" si="115"/>
        <v>100.5</v>
      </c>
      <c r="P563" s="3">
        <f t="shared" si="116"/>
        <v>90.5</v>
      </c>
      <c r="Q563" s="3">
        <f t="shared" si="117"/>
        <v>12715.25</v>
      </c>
      <c r="R563" s="3">
        <f t="shared" si="118"/>
        <v>22550.25</v>
      </c>
      <c r="S563" s="3">
        <f t="shared" si="119"/>
        <v>12715.25</v>
      </c>
      <c r="T563" s="3">
        <v>256.646446735588</v>
      </c>
      <c r="U563" s="3">
        <f t="shared" si="120"/>
        <v>256.646446735588</v>
      </c>
      <c r="V563" s="4">
        <f t="shared" si="121"/>
        <v>25792.9678969266</v>
      </c>
      <c r="W563" s="6">
        <f>Q563/(constants!$B$1*constants!$B$2*(110/250)*AVERAGE(0.8,1)*1.5)</f>
        <v>1.94812507868751</v>
      </c>
      <c r="X563" s="7">
        <v>0.373415677881793</v>
      </c>
      <c r="Y563" s="3">
        <f t="shared" si="122"/>
        <v>233.314846035215</v>
      </c>
      <c r="Z563" s="5">
        <v>1.1</v>
      </c>
      <c r="AA563" s="5">
        <v>1</v>
      </c>
      <c r="AB563" s="3">
        <f t="shared" si="123"/>
        <v>256.646330638736</v>
      </c>
      <c r="AC563" t="str">
        <f t="shared" si="124"/>
        <v>https://wiki.52poke.com/wiki/盔甲鸟</v>
      </c>
      <c r="AD563" s="2">
        <f t="shared" si="125"/>
        <v>1.34784789973882e-8</v>
      </c>
      <c r="AE563" t="str">
        <f>IF(ISNUMBER(SEARCH(AE$1,$D563)),"T","")</f>
        <v/>
      </c>
      <c r="AF563" t="str">
        <f>IF(ISNUMBER(SEARCH(AF$1,$D563)),"T","")</f>
        <v/>
      </c>
      <c r="AG563" t="str">
        <f>IF(ISNUMBER(SEARCH(AG$1,$D563)),"T","")</f>
        <v/>
      </c>
      <c r="AH563" t="str">
        <f>IF(ISNUMBER(SEARCH(AH$1,$D563)),"T","")</f>
        <v/>
      </c>
      <c r="AI563" t="str">
        <f>IF(ISNUMBER(SEARCH(AI$1,$D563)),"T","")</f>
        <v/>
      </c>
      <c r="AJ563" t="str">
        <f>IF(ISNUMBER(SEARCH(AJ$1,$D563)),"T","")</f>
        <v/>
      </c>
      <c r="AK563" t="str">
        <f>IF(ISNUMBER(SEARCH(AK$1,$D563)),"T","")</f>
        <v/>
      </c>
      <c r="AL563" t="str">
        <f>IF(ISNUMBER(SEARCH(AL$1,$D563)),"T","")</f>
        <v/>
      </c>
      <c r="AM563" t="str">
        <f>IF(ISNUMBER(SEARCH(AM$1,$D563)),"T","")</f>
        <v/>
      </c>
      <c r="AN563" t="str">
        <f>IF(ISNUMBER(SEARCH(AN$1,$D563)),"T","")</f>
        <v>T</v>
      </c>
      <c r="AO563" t="str">
        <f>IF(ISNUMBER(SEARCH(AO$1,$D563)),"T","")</f>
        <v/>
      </c>
      <c r="AP563" t="str">
        <f>IF(ISNUMBER(SEARCH(AP$1,$D563)),"T","")</f>
        <v/>
      </c>
      <c r="AQ563" t="str">
        <f>IF(ISNUMBER(SEARCH(AQ$1,$D563)),"T","")</f>
        <v/>
      </c>
      <c r="AR563" t="str">
        <f>IF(ISNUMBER(SEARCH(AR$1,$D563)),"T","")</f>
        <v/>
      </c>
      <c r="AS563" t="str">
        <f>IF(ISNUMBER(SEARCH(AS$1,$D563)),"T","")</f>
        <v/>
      </c>
      <c r="AT563" t="str">
        <f>IF(ISNUMBER(SEARCH(AT$1,$D563)),"T","")</f>
        <v/>
      </c>
      <c r="AU563" t="str">
        <f>IF(ISNUMBER(SEARCH(AU$1,$D563)),"T","")</f>
        <v>T</v>
      </c>
      <c r="AV563" t="str">
        <f>IF(ISNUMBER(SEARCH(AV$1,$D563)),"T","")</f>
        <v/>
      </c>
    </row>
    <row r="564" spans="1:48">
      <c r="A564">
        <v>168</v>
      </c>
      <c r="B564" t="s">
        <v>1374</v>
      </c>
      <c r="C564" t="s">
        <v>1375</v>
      </c>
      <c r="D564" t="s">
        <v>867</v>
      </c>
      <c r="E564">
        <v>2</v>
      </c>
      <c r="F564">
        <v>70</v>
      </c>
      <c r="G564">
        <v>90</v>
      </c>
      <c r="H564">
        <v>70</v>
      </c>
      <c r="I564">
        <v>60</v>
      </c>
      <c r="J564">
        <v>70</v>
      </c>
      <c r="K564">
        <v>40</v>
      </c>
      <c r="L564">
        <f t="shared" si="112"/>
        <v>90</v>
      </c>
      <c r="M564">
        <f t="shared" si="113"/>
        <v>70</v>
      </c>
      <c r="N564" s="3">
        <f t="shared" si="114"/>
        <v>145.5</v>
      </c>
      <c r="O564" s="3">
        <f t="shared" si="115"/>
        <v>110.5</v>
      </c>
      <c r="P564" s="3">
        <f t="shared" si="116"/>
        <v>90.5</v>
      </c>
      <c r="Q564" s="3">
        <f t="shared" si="117"/>
        <v>13167.75</v>
      </c>
      <c r="R564" s="3">
        <f t="shared" si="118"/>
        <v>13167.75</v>
      </c>
      <c r="S564" s="3">
        <f t="shared" si="119"/>
        <v>13167.75</v>
      </c>
      <c r="T564" s="3">
        <v>256.484815107535</v>
      </c>
      <c r="U564" s="3">
        <f t="shared" si="120"/>
        <v>256.484815107535</v>
      </c>
      <c r="V564" s="4">
        <f t="shared" si="121"/>
        <v>28341.5720693826</v>
      </c>
      <c r="W564" s="6">
        <f>Q564/(constants!$B$1*constants!$B$2*(110/250)*AVERAGE(0.8,1)*1.5)</f>
        <v>2.01745337330272</v>
      </c>
      <c r="X564" s="7">
        <v>0.092663310498974</v>
      </c>
      <c r="Y564" s="3">
        <f t="shared" si="122"/>
        <v>233.167893560087</v>
      </c>
      <c r="Z564" s="5">
        <v>1.1</v>
      </c>
      <c r="AA564" s="5">
        <v>1</v>
      </c>
      <c r="AB564" s="3">
        <f t="shared" si="123"/>
        <v>256.484682916096</v>
      </c>
      <c r="AC564" t="str">
        <f t="shared" si="124"/>
        <v>https://wiki.52poke.com/wiki/阿利多斯</v>
      </c>
      <c r="AD564" s="2">
        <f t="shared" si="125"/>
        <v>1.74745765243458e-8</v>
      </c>
      <c r="AE564" t="str">
        <f>IF(ISNUMBER(SEARCH(AE$1,$D564)),"T","")</f>
        <v/>
      </c>
      <c r="AF564" t="str">
        <f>IF(ISNUMBER(SEARCH(AF$1,$D564)),"T","")</f>
        <v/>
      </c>
      <c r="AG564" t="str">
        <f>IF(ISNUMBER(SEARCH(AG$1,$D564)),"T","")</f>
        <v/>
      </c>
      <c r="AH564" t="str">
        <f>IF(ISNUMBER(SEARCH(AH$1,$D564)),"T","")</f>
        <v/>
      </c>
      <c r="AI564" t="str">
        <f>IF(ISNUMBER(SEARCH(AI$1,$D564)),"T","")</f>
        <v/>
      </c>
      <c r="AJ564" t="str">
        <f>IF(ISNUMBER(SEARCH(AJ$1,$D564)),"T","")</f>
        <v/>
      </c>
      <c r="AK564" t="str">
        <f>IF(ISNUMBER(SEARCH(AK$1,$D564)),"T","")</f>
        <v/>
      </c>
      <c r="AL564" t="str">
        <f>IF(ISNUMBER(SEARCH(AL$1,$D564)),"T","")</f>
        <v>T</v>
      </c>
      <c r="AM564" t="str">
        <f>IF(ISNUMBER(SEARCH(AM$1,$D564)),"T","")</f>
        <v/>
      </c>
      <c r="AN564" t="str">
        <f>IF(ISNUMBER(SEARCH(AN$1,$D564)),"T","")</f>
        <v/>
      </c>
      <c r="AO564" t="str">
        <f>IF(ISNUMBER(SEARCH(AO$1,$D564)),"T","")</f>
        <v/>
      </c>
      <c r="AP564" t="str">
        <f>IF(ISNUMBER(SEARCH(AP$1,$D564)),"T","")</f>
        <v>T</v>
      </c>
      <c r="AQ564" t="str">
        <f>IF(ISNUMBER(SEARCH(AQ$1,$D564)),"T","")</f>
        <v/>
      </c>
      <c r="AR564" t="str">
        <f>IF(ISNUMBER(SEARCH(AR$1,$D564)),"T","")</f>
        <v/>
      </c>
      <c r="AS564" t="str">
        <f>IF(ISNUMBER(SEARCH(AS$1,$D564)),"T","")</f>
        <v/>
      </c>
      <c r="AT564" t="str">
        <f>IF(ISNUMBER(SEARCH(AT$1,$D564)),"T","")</f>
        <v/>
      </c>
      <c r="AU564" t="str">
        <f>IF(ISNUMBER(SEARCH(AU$1,$D564)),"T","")</f>
        <v/>
      </c>
      <c r="AV564" t="str">
        <f>IF(ISNUMBER(SEARCH(AV$1,$D564)),"T","")</f>
        <v/>
      </c>
    </row>
    <row r="565" spans="1:48">
      <c r="A565">
        <v>752</v>
      </c>
      <c r="B565" t="s">
        <v>1376</v>
      </c>
      <c r="C565" t="s">
        <v>1377</v>
      </c>
      <c r="D565" t="s">
        <v>1378</v>
      </c>
      <c r="E565">
        <v>7</v>
      </c>
      <c r="F565">
        <v>68</v>
      </c>
      <c r="G565">
        <v>70</v>
      </c>
      <c r="H565">
        <v>92</v>
      </c>
      <c r="I565">
        <v>50</v>
      </c>
      <c r="J565">
        <v>132</v>
      </c>
      <c r="K565">
        <v>42</v>
      </c>
      <c r="L565">
        <f t="shared" si="112"/>
        <v>70</v>
      </c>
      <c r="M565">
        <f t="shared" si="113"/>
        <v>92</v>
      </c>
      <c r="N565" s="3">
        <f t="shared" si="114"/>
        <v>143.5</v>
      </c>
      <c r="O565" s="3">
        <f t="shared" si="115"/>
        <v>90.5</v>
      </c>
      <c r="P565" s="3">
        <f t="shared" si="116"/>
        <v>112.5</v>
      </c>
      <c r="Q565" s="3">
        <f t="shared" si="117"/>
        <v>16143.75</v>
      </c>
      <c r="R565" s="3">
        <f t="shared" si="118"/>
        <v>16143.75</v>
      </c>
      <c r="S565" s="3">
        <f t="shared" si="119"/>
        <v>21883.75</v>
      </c>
      <c r="T565" s="3">
        <v>256.023639073965</v>
      </c>
      <c r="U565" s="3">
        <f t="shared" si="120"/>
        <v>256.023639073965</v>
      </c>
      <c r="V565" s="4">
        <f t="shared" si="121"/>
        <v>23170.1393361938</v>
      </c>
      <c r="W565" s="6">
        <f>Q565/(constants!$B$1*constants!$B$2*(110/250)*AVERAGE(0.8,1)*1.5)</f>
        <v>2.47341139490466</v>
      </c>
      <c r="X565" s="7">
        <v>0.0983968053954232</v>
      </c>
      <c r="Y565" s="3">
        <f t="shared" si="122"/>
        <v>232.748642127157</v>
      </c>
      <c r="Z565" s="5">
        <v>1.1</v>
      </c>
      <c r="AA565" s="5">
        <v>1</v>
      </c>
      <c r="AB565" s="3">
        <f t="shared" si="123"/>
        <v>256.023506339873</v>
      </c>
      <c r="AC565" t="str">
        <f t="shared" si="124"/>
        <v>https://wiki.52poke.com/wiki/滴蛛霸</v>
      </c>
      <c r="AD565" s="2">
        <f t="shared" si="125"/>
        <v>1.7618339180564e-8</v>
      </c>
      <c r="AE565" t="str">
        <f>IF(ISNUMBER(SEARCH(AE$1,$D565)),"T","")</f>
        <v/>
      </c>
      <c r="AF565" t="str">
        <f>IF(ISNUMBER(SEARCH(AF$1,$D565)),"T","")</f>
        <v/>
      </c>
      <c r="AG565" t="str">
        <f>IF(ISNUMBER(SEARCH(AG$1,$D565)),"T","")</f>
        <v>T</v>
      </c>
      <c r="AH565" t="str">
        <f>IF(ISNUMBER(SEARCH(AH$1,$D565)),"T","")</f>
        <v/>
      </c>
      <c r="AI565" t="str">
        <f>IF(ISNUMBER(SEARCH(AI$1,$D565)),"T","")</f>
        <v/>
      </c>
      <c r="AJ565" t="str">
        <f>IF(ISNUMBER(SEARCH(AJ$1,$D565)),"T","")</f>
        <v/>
      </c>
      <c r="AK565" t="str">
        <f>IF(ISNUMBER(SEARCH(AK$1,$D565)),"T","")</f>
        <v/>
      </c>
      <c r="AL565" t="str">
        <f>IF(ISNUMBER(SEARCH(AL$1,$D565)),"T","")</f>
        <v/>
      </c>
      <c r="AM565" t="str">
        <f>IF(ISNUMBER(SEARCH(AM$1,$D565)),"T","")</f>
        <v/>
      </c>
      <c r="AN565" t="str">
        <f>IF(ISNUMBER(SEARCH(AN$1,$D565)),"T","")</f>
        <v/>
      </c>
      <c r="AO565" t="str">
        <f>IF(ISNUMBER(SEARCH(AO$1,$D565)),"T","")</f>
        <v/>
      </c>
      <c r="AP565" t="str">
        <f>IF(ISNUMBER(SEARCH(AP$1,$D565)),"T","")</f>
        <v>T</v>
      </c>
      <c r="AQ565" t="str">
        <f>IF(ISNUMBER(SEARCH(AQ$1,$D565)),"T","")</f>
        <v/>
      </c>
      <c r="AR565" t="str">
        <f>IF(ISNUMBER(SEARCH(AR$1,$D565)),"T","")</f>
        <v/>
      </c>
      <c r="AS565" t="str">
        <f>IF(ISNUMBER(SEARCH(AS$1,$D565)),"T","")</f>
        <v/>
      </c>
      <c r="AT565" t="str">
        <f>IF(ISNUMBER(SEARCH(AT$1,$D565)),"T","")</f>
        <v/>
      </c>
      <c r="AU565" t="str">
        <f>IF(ISNUMBER(SEARCH(AU$1,$D565)),"T","")</f>
        <v/>
      </c>
      <c r="AV565" t="str">
        <f>IF(ISNUMBER(SEARCH(AV$1,$D565)),"T","")</f>
        <v/>
      </c>
    </row>
    <row r="566" spans="1:48">
      <c r="A566">
        <v>184</v>
      </c>
      <c r="B566" t="s">
        <v>1379</v>
      </c>
      <c r="C566" t="s">
        <v>1380</v>
      </c>
      <c r="D566" t="s">
        <v>427</v>
      </c>
      <c r="E566">
        <v>2</v>
      </c>
      <c r="F566">
        <v>100</v>
      </c>
      <c r="G566">
        <v>50</v>
      </c>
      <c r="H566">
        <v>80</v>
      </c>
      <c r="I566">
        <v>60</v>
      </c>
      <c r="J566">
        <v>80</v>
      </c>
      <c r="K566">
        <v>50</v>
      </c>
      <c r="L566">
        <f t="shared" si="112"/>
        <v>60</v>
      </c>
      <c r="M566">
        <f t="shared" si="113"/>
        <v>80</v>
      </c>
      <c r="N566" s="3">
        <f t="shared" si="114"/>
        <v>175.5</v>
      </c>
      <c r="O566" s="3">
        <f t="shared" si="115"/>
        <v>80.5</v>
      </c>
      <c r="P566" s="3">
        <f t="shared" si="116"/>
        <v>100.5</v>
      </c>
      <c r="Q566" s="3">
        <f t="shared" si="117"/>
        <v>17637.75</v>
      </c>
      <c r="R566" s="3">
        <f t="shared" si="118"/>
        <v>17637.75</v>
      </c>
      <c r="S566" s="3">
        <f t="shared" si="119"/>
        <v>17637.75</v>
      </c>
      <c r="T566" s="3">
        <v>255.152322080218</v>
      </c>
      <c r="U566" s="3">
        <f t="shared" si="120"/>
        <v>255.152322080218</v>
      </c>
      <c r="V566" s="4">
        <f t="shared" si="121"/>
        <v>20539.7619274575</v>
      </c>
      <c r="W566" s="6">
        <f>Q566/(constants!$B$1*constants!$B$2*(110/250)*AVERAGE(0.8,1)*1.5)</f>
        <v>2.70230967591047</v>
      </c>
      <c r="X566" s="7">
        <v>0.179138015636741</v>
      </c>
      <c r="Y566" s="3">
        <f t="shared" si="122"/>
        <v>231.95653916955</v>
      </c>
      <c r="Z566" s="5">
        <v>1.1</v>
      </c>
      <c r="AA566" s="5">
        <v>1</v>
      </c>
      <c r="AB566" s="3">
        <f t="shared" si="123"/>
        <v>255.152193086505</v>
      </c>
      <c r="AC566" t="str">
        <f t="shared" si="124"/>
        <v>https://wiki.52poke.com/wiki/玛力露丽</v>
      </c>
      <c r="AD566" s="2">
        <f t="shared" si="125"/>
        <v>1.66393778959168e-8</v>
      </c>
      <c r="AE566" t="str">
        <f>IF(ISNUMBER(SEARCH(AE$1,$D566)),"T","")</f>
        <v/>
      </c>
      <c r="AF566" t="str">
        <f>IF(ISNUMBER(SEARCH(AF$1,$D566)),"T","")</f>
        <v/>
      </c>
      <c r="AG566" t="str">
        <f>IF(ISNUMBER(SEARCH(AG$1,$D566)),"T","")</f>
        <v>T</v>
      </c>
      <c r="AH566" t="str">
        <f>IF(ISNUMBER(SEARCH(AH$1,$D566)),"T","")</f>
        <v/>
      </c>
      <c r="AI566" t="str">
        <f>IF(ISNUMBER(SEARCH(AI$1,$D566)),"T","")</f>
        <v/>
      </c>
      <c r="AJ566" t="str">
        <f>IF(ISNUMBER(SEARCH(AJ$1,$D566)),"T","")</f>
        <v/>
      </c>
      <c r="AK566" t="str">
        <f>IF(ISNUMBER(SEARCH(AK$1,$D566)),"T","")</f>
        <v/>
      </c>
      <c r="AL566" t="str">
        <f>IF(ISNUMBER(SEARCH(AL$1,$D566)),"T","")</f>
        <v/>
      </c>
      <c r="AM566" t="str">
        <f>IF(ISNUMBER(SEARCH(AM$1,$D566)),"T","")</f>
        <v/>
      </c>
      <c r="AN566" t="str">
        <f>IF(ISNUMBER(SEARCH(AN$1,$D566)),"T","")</f>
        <v/>
      </c>
      <c r="AO566" t="str">
        <f>IF(ISNUMBER(SEARCH(AO$1,$D566)),"T","")</f>
        <v/>
      </c>
      <c r="AP566" t="str">
        <f>IF(ISNUMBER(SEARCH(AP$1,$D566)),"T","")</f>
        <v/>
      </c>
      <c r="AQ566" t="str">
        <f>IF(ISNUMBER(SEARCH(AQ$1,$D566)),"T","")</f>
        <v/>
      </c>
      <c r="AR566" t="str">
        <f>IF(ISNUMBER(SEARCH(AR$1,$D566)),"T","")</f>
        <v/>
      </c>
      <c r="AS566" t="str">
        <f>IF(ISNUMBER(SEARCH(AS$1,$D566)),"T","")</f>
        <v/>
      </c>
      <c r="AT566" t="str">
        <f>IF(ISNUMBER(SEARCH(AT$1,$D566)),"T","")</f>
        <v/>
      </c>
      <c r="AU566" t="str">
        <f>IF(ISNUMBER(SEARCH(AU$1,$D566)),"T","")</f>
        <v/>
      </c>
      <c r="AV566" t="str">
        <f>IF(ISNUMBER(SEARCH(AV$1,$D566)),"T","")</f>
        <v>T</v>
      </c>
    </row>
    <row r="567" spans="1:48">
      <c r="A567">
        <v>259</v>
      </c>
      <c r="B567" t="s">
        <v>1381</v>
      </c>
      <c r="C567" t="s">
        <v>1382</v>
      </c>
      <c r="D567" t="s">
        <v>371</v>
      </c>
      <c r="E567">
        <v>3</v>
      </c>
      <c r="F567">
        <v>70</v>
      </c>
      <c r="G567">
        <v>85</v>
      </c>
      <c r="H567">
        <v>70</v>
      </c>
      <c r="I567">
        <v>60</v>
      </c>
      <c r="J567">
        <v>70</v>
      </c>
      <c r="K567">
        <v>50</v>
      </c>
      <c r="L567">
        <f t="shared" si="112"/>
        <v>85</v>
      </c>
      <c r="M567">
        <f t="shared" si="113"/>
        <v>70</v>
      </c>
      <c r="N567" s="3">
        <f t="shared" si="114"/>
        <v>145.5</v>
      </c>
      <c r="O567" s="3">
        <f t="shared" si="115"/>
        <v>105.5</v>
      </c>
      <c r="P567" s="3">
        <f t="shared" si="116"/>
        <v>90.5</v>
      </c>
      <c r="Q567" s="3">
        <f t="shared" si="117"/>
        <v>13167.75</v>
      </c>
      <c r="R567" s="3">
        <f t="shared" si="118"/>
        <v>13167.75</v>
      </c>
      <c r="S567" s="3">
        <f t="shared" si="119"/>
        <v>13167.75</v>
      </c>
      <c r="T567" s="3">
        <v>254.488561599513</v>
      </c>
      <c r="U567" s="3">
        <f t="shared" si="120"/>
        <v>254.488561599513</v>
      </c>
      <c r="V567" s="4">
        <f t="shared" si="121"/>
        <v>26848.5432487486</v>
      </c>
      <c r="W567" s="6">
        <f>Q567/(constants!$B$1*constants!$B$2*(110/250)*AVERAGE(0.8,1)*1.5)</f>
        <v>2.01745337330272</v>
      </c>
      <c r="X567" s="7">
        <v>0.17546722462565</v>
      </c>
      <c r="Y567" s="3">
        <f t="shared" si="122"/>
        <v>231.353123081443</v>
      </c>
      <c r="Z567" s="5">
        <v>1.1</v>
      </c>
      <c r="AA567" s="5">
        <v>1</v>
      </c>
      <c r="AB567" s="3">
        <f t="shared" si="123"/>
        <v>254.488435389587</v>
      </c>
      <c r="AC567" t="str">
        <f t="shared" si="124"/>
        <v>https://wiki.52poke.com/wiki/沼跃鱼</v>
      </c>
      <c r="AD567" s="2">
        <f t="shared" si="125"/>
        <v>1.59289453012027e-8</v>
      </c>
      <c r="AE567" t="str">
        <f>IF(ISNUMBER(SEARCH(AE$1,$D567)),"T","")</f>
        <v/>
      </c>
      <c r="AF567" t="str">
        <f>IF(ISNUMBER(SEARCH(AF$1,$D567)),"T","")</f>
        <v/>
      </c>
      <c r="AG567" t="str">
        <f>IF(ISNUMBER(SEARCH(AG$1,$D567)),"T","")</f>
        <v>T</v>
      </c>
      <c r="AH567" t="str">
        <f>IF(ISNUMBER(SEARCH(AH$1,$D567)),"T","")</f>
        <v/>
      </c>
      <c r="AI567" t="str">
        <f>IF(ISNUMBER(SEARCH(AI$1,$D567)),"T","")</f>
        <v/>
      </c>
      <c r="AJ567" t="str">
        <f>IF(ISNUMBER(SEARCH(AJ$1,$D567)),"T","")</f>
        <v/>
      </c>
      <c r="AK567" t="str">
        <f>IF(ISNUMBER(SEARCH(AK$1,$D567)),"T","")</f>
        <v/>
      </c>
      <c r="AL567" t="str">
        <f>IF(ISNUMBER(SEARCH(AL$1,$D567)),"T","")</f>
        <v/>
      </c>
      <c r="AM567" t="str">
        <f>IF(ISNUMBER(SEARCH(AM$1,$D567)),"T","")</f>
        <v>T</v>
      </c>
      <c r="AN567" t="str">
        <f>IF(ISNUMBER(SEARCH(AN$1,$D567)),"T","")</f>
        <v/>
      </c>
      <c r="AO567" t="str">
        <f>IF(ISNUMBER(SEARCH(AO$1,$D567)),"T","")</f>
        <v/>
      </c>
      <c r="AP567" t="str">
        <f>IF(ISNUMBER(SEARCH(AP$1,$D567)),"T","")</f>
        <v/>
      </c>
      <c r="AQ567" t="str">
        <f>IF(ISNUMBER(SEARCH(AQ$1,$D567)),"T","")</f>
        <v/>
      </c>
      <c r="AR567" t="str">
        <f>IF(ISNUMBER(SEARCH(AR$1,$D567)),"T","")</f>
        <v/>
      </c>
      <c r="AS567" t="str">
        <f>IF(ISNUMBER(SEARCH(AS$1,$D567)),"T","")</f>
        <v/>
      </c>
      <c r="AT567" t="str">
        <f>IF(ISNUMBER(SEARCH(AT$1,$D567)),"T","")</f>
        <v/>
      </c>
      <c r="AU567" t="str">
        <f>IF(ISNUMBER(SEARCH(AU$1,$D567)),"T","")</f>
        <v/>
      </c>
      <c r="AV567" t="str">
        <f>IF(ISNUMBER(SEARCH(AV$1,$D567)),"T","")</f>
        <v/>
      </c>
    </row>
    <row r="568" spans="1:48">
      <c r="A568">
        <v>364</v>
      </c>
      <c r="B568" t="s">
        <v>1383</v>
      </c>
      <c r="C568" t="s">
        <v>1384</v>
      </c>
      <c r="D568" t="s">
        <v>466</v>
      </c>
      <c r="E568">
        <v>3</v>
      </c>
      <c r="F568">
        <v>90</v>
      </c>
      <c r="G568">
        <v>60</v>
      </c>
      <c r="H568">
        <v>70</v>
      </c>
      <c r="I568">
        <v>75</v>
      </c>
      <c r="J568">
        <v>70</v>
      </c>
      <c r="K568">
        <v>45</v>
      </c>
      <c r="L568">
        <f t="shared" si="112"/>
        <v>75</v>
      </c>
      <c r="M568">
        <f t="shared" si="113"/>
        <v>70</v>
      </c>
      <c r="N568" s="3">
        <f t="shared" si="114"/>
        <v>165.5</v>
      </c>
      <c r="O568" s="3">
        <f t="shared" si="115"/>
        <v>95.5</v>
      </c>
      <c r="P568" s="3">
        <f t="shared" si="116"/>
        <v>90.5</v>
      </c>
      <c r="Q568" s="3">
        <f t="shared" si="117"/>
        <v>14977.75</v>
      </c>
      <c r="R568" s="3">
        <f t="shared" si="118"/>
        <v>14977.75</v>
      </c>
      <c r="S568" s="3">
        <f t="shared" si="119"/>
        <v>14977.75</v>
      </c>
      <c r="T568" s="3">
        <v>254.143351280627</v>
      </c>
      <c r="U568" s="3">
        <f t="shared" si="120"/>
        <v>254.143351280627</v>
      </c>
      <c r="V568" s="4">
        <f t="shared" si="121"/>
        <v>24270.6900472999</v>
      </c>
      <c r="W568" s="6">
        <f>Q568/(constants!$B$1*constants!$B$2*(110/250)*AVERAGE(0.8,1)*1.5)</f>
        <v>2.29476655176358</v>
      </c>
      <c r="X568" s="7">
        <v>0.12449305156518</v>
      </c>
      <c r="Y568" s="3">
        <f t="shared" si="122"/>
        <v>231.039292117896</v>
      </c>
      <c r="Z568" s="5">
        <v>1.1</v>
      </c>
      <c r="AA568" s="5">
        <v>1</v>
      </c>
      <c r="AB568" s="3">
        <f t="shared" si="123"/>
        <v>254.143221329686</v>
      </c>
      <c r="AC568" t="str">
        <f t="shared" si="124"/>
        <v>https://wiki.52poke.com/wiki/海魔狮</v>
      </c>
      <c r="AD568" s="2">
        <f t="shared" si="125"/>
        <v>1.68872471152591e-8</v>
      </c>
      <c r="AE568" t="str">
        <f>IF(ISNUMBER(SEARCH(AE$1,$D568)),"T","")</f>
        <v/>
      </c>
      <c r="AF568" t="str">
        <f>IF(ISNUMBER(SEARCH(AF$1,$D568)),"T","")</f>
        <v/>
      </c>
      <c r="AG568" t="str">
        <f>IF(ISNUMBER(SEARCH(AG$1,$D568)),"T","")</f>
        <v>T</v>
      </c>
      <c r="AH568" t="str">
        <f>IF(ISNUMBER(SEARCH(AH$1,$D568)),"T","")</f>
        <v/>
      </c>
      <c r="AI568" t="str">
        <f>IF(ISNUMBER(SEARCH(AI$1,$D568)),"T","")</f>
        <v/>
      </c>
      <c r="AJ568" t="str">
        <f>IF(ISNUMBER(SEARCH(AJ$1,$D568)),"T","")</f>
        <v>T</v>
      </c>
      <c r="AK568" t="str">
        <f>IF(ISNUMBER(SEARCH(AK$1,$D568)),"T","")</f>
        <v/>
      </c>
      <c r="AL568" t="str">
        <f>IF(ISNUMBER(SEARCH(AL$1,$D568)),"T","")</f>
        <v/>
      </c>
      <c r="AM568" t="str">
        <f>IF(ISNUMBER(SEARCH(AM$1,$D568)),"T","")</f>
        <v/>
      </c>
      <c r="AN568" t="str">
        <f>IF(ISNUMBER(SEARCH(AN$1,$D568)),"T","")</f>
        <v/>
      </c>
      <c r="AO568" t="str">
        <f>IF(ISNUMBER(SEARCH(AO$1,$D568)),"T","")</f>
        <v/>
      </c>
      <c r="AP568" t="str">
        <f>IF(ISNUMBER(SEARCH(AP$1,$D568)),"T","")</f>
        <v/>
      </c>
      <c r="AQ568" t="str">
        <f>IF(ISNUMBER(SEARCH(AQ$1,$D568)),"T","")</f>
        <v/>
      </c>
      <c r="AR568" t="str">
        <f>IF(ISNUMBER(SEARCH(AR$1,$D568)),"T","")</f>
        <v/>
      </c>
      <c r="AS568" t="str">
        <f>IF(ISNUMBER(SEARCH(AS$1,$D568)),"T","")</f>
        <v/>
      </c>
      <c r="AT568" t="str">
        <f>IF(ISNUMBER(SEARCH(AT$1,$D568)),"T","")</f>
        <v/>
      </c>
      <c r="AU568" t="str">
        <f>IF(ISNUMBER(SEARCH(AU$1,$D568)),"T","")</f>
        <v/>
      </c>
      <c r="AV568" t="str">
        <f>IF(ISNUMBER(SEARCH(AV$1,$D568)),"T","")</f>
        <v/>
      </c>
    </row>
    <row r="569" spans="1:48">
      <c r="A569">
        <v>247</v>
      </c>
      <c r="B569" t="s">
        <v>1385</v>
      </c>
      <c r="C569" t="s">
        <v>1386</v>
      </c>
      <c r="D569" t="s">
        <v>982</v>
      </c>
      <c r="E569">
        <v>2</v>
      </c>
      <c r="F569">
        <v>70</v>
      </c>
      <c r="G569">
        <v>84</v>
      </c>
      <c r="H569">
        <v>70</v>
      </c>
      <c r="I569">
        <v>65</v>
      </c>
      <c r="J569">
        <v>70</v>
      </c>
      <c r="K569">
        <v>51</v>
      </c>
      <c r="L569">
        <f t="shared" si="112"/>
        <v>84</v>
      </c>
      <c r="M569">
        <f t="shared" si="113"/>
        <v>70</v>
      </c>
      <c r="N569" s="3">
        <f t="shared" si="114"/>
        <v>145.5</v>
      </c>
      <c r="O569" s="3">
        <f t="shared" si="115"/>
        <v>104.5</v>
      </c>
      <c r="P569" s="3">
        <f t="shared" si="116"/>
        <v>90.5</v>
      </c>
      <c r="Q569" s="3">
        <f t="shared" si="117"/>
        <v>13167.75</v>
      </c>
      <c r="R569" s="3">
        <f t="shared" si="118"/>
        <v>13167.75</v>
      </c>
      <c r="S569" s="3">
        <f t="shared" si="119"/>
        <v>13167.75</v>
      </c>
      <c r="T569" s="3">
        <v>253.272899372826</v>
      </c>
      <c r="U569" s="3">
        <f t="shared" si="120"/>
        <v>253.272899372826</v>
      </c>
      <c r="V569" s="4">
        <f t="shared" si="121"/>
        <v>26467.0179844603</v>
      </c>
      <c r="W569" s="6">
        <f>Q569/(constants!$B$1*constants!$B$2*(110/250)*AVERAGE(0.8,1)*1.5)</f>
        <v>2.01745337330272</v>
      </c>
      <c r="X569" s="7">
        <v>0.185876547177509</v>
      </c>
      <c r="Y569" s="3">
        <f t="shared" si="122"/>
        <v>230.247976690184</v>
      </c>
      <c r="Z569" s="5">
        <v>1.1</v>
      </c>
      <c r="AA569" s="5">
        <v>1</v>
      </c>
      <c r="AB569" s="3">
        <f t="shared" si="123"/>
        <v>253.272774359202</v>
      </c>
      <c r="AC569" t="str">
        <f t="shared" si="124"/>
        <v>https://wiki.52poke.com/wiki/沙基拉斯</v>
      </c>
      <c r="AD569" s="2">
        <f t="shared" si="125"/>
        <v>1.56284060719899e-8</v>
      </c>
      <c r="AE569" t="str">
        <f>IF(ISNUMBER(SEARCH(AE$1,$D569)),"T","")</f>
        <v/>
      </c>
      <c r="AF569" t="str">
        <f>IF(ISNUMBER(SEARCH(AF$1,$D569)),"T","")</f>
        <v/>
      </c>
      <c r="AG569" t="str">
        <f>IF(ISNUMBER(SEARCH(AG$1,$D569)),"T","")</f>
        <v/>
      </c>
      <c r="AH569" t="str">
        <f>IF(ISNUMBER(SEARCH(AH$1,$D569)),"T","")</f>
        <v/>
      </c>
      <c r="AI569" t="str">
        <f>IF(ISNUMBER(SEARCH(AI$1,$D569)),"T","")</f>
        <v/>
      </c>
      <c r="AJ569" t="str">
        <f>IF(ISNUMBER(SEARCH(AJ$1,$D569)),"T","")</f>
        <v/>
      </c>
      <c r="AK569" t="str">
        <f>IF(ISNUMBER(SEARCH(AK$1,$D569)),"T","")</f>
        <v/>
      </c>
      <c r="AL569" t="str">
        <f>IF(ISNUMBER(SEARCH(AL$1,$D569)),"T","")</f>
        <v/>
      </c>
      <c r="AM569" t="str">
        <f>IF(ISNUMBER(SEARCH(AM$1,$D569)),"T","")</f>
        <v>T</v>
      </c>
      <c r="AN569" t="str">
        <f>IF(ISNUMBER(SEARCH(AN$1,$D569)),"T","")</f>
        <v/>
      </c>
      <c r="AO569" t="str">
        <f>IF(ISNUMBER(SEARCH(AO$1,$D569)),"T","")</f>
        <v/>
      </c>
      <c r="AP569" t="str">
        <f>IF(ISNUMBER(SEARCH(AP$1,$D569)),"T","")</f>
        <v/>
      </c>
      <c r="AQ569" t="str">
        <f>IF(ISNUMBER(SEARCH(AQ$1,$D569)),"T","")</f>
        <v>T</v>
      </c>
      <c r="AR569" t="str">
        <f>IF(ISNUMBER(SEARCH(AR$1,$D569)),"T","")</f>
        <v/>
      </c>
      <c r="AS569" t="str">
        <f>IF(ISNUMBER(SEARCH(AS$1,$D569)),"T","")</f>
        <v/>
      </c>
      <c r="AT569" t="str">
        <f>IF(ISNUMBER(SEARCH(AT$1,$D569)),"T","")</f>
        <v/>
      </c>
      <c r="AU569" t="str">
        <f>IF(ISNUMBER(SEARCH(AU$1,$D569)),"T","")</f>
        <v/>
      </c>
      <c r="AV569" t="str">
        <f>IF(ISNUMBER(SEARCH(AV$1,$D569)),"T","")</f>
        <v/>
      </c>
    </row>
    <row r="570" spans="1:48">
      <c r="A570">
        <v>587</v>
      </c>
      <c r="B570" t="s">
        <v>1387</v>
      </c>
      <c r="C570" t="s">
        <v>1388</v>
      </c>
      <c r="D570" t="s">
        <v>330</v>
      </c>
      <c r="E570">
        <v>5</v>
      </c>
      <c r="F570">
        <v>55</v>
      </c>
      <c r="G570">
        <v>75</v>
      </c>
      <c r="H570">
        <v>60</v>
      </c>
      <c r="I570">
        <v>75</v>
      </c>
      <c r="J570">
        <v>60</v>
      </c>
      <c r="K570">
        <v>103</v>
      </c>
      <c r="L570">
        <f t="shared" si="112"/>
        <v>75</v>
      </c>
      <c r="M570">
        <f t="shared" si="113"/>
        <v>60</v>
      </c>
      <c r="N570" s="3">
        <f t="shared" si="114"/>
        <v>130.5</v>
      </c>
      <c r="O570" s="3">
        <f t="shared" si="115"/>
        <v>95.5</v>
      </c>
      <c r="P570" s="3">
        <f t="shared" si="116"/>
        <v>80.5</v>
      </c>
      <c r="Q570" s="3">
        <f t="shared" si="117"/>
        <v>10505.25</v>
      </c>
      <c r="R570" s="3">
        <f t="shared" si="118"/>
        <v>10505.25</v>
      </c>
      <c r="S570" s="3">
        <f t="shared" si="119"/>
        <v>10505.25</v>
      </c>
      <c r="T570" s="3">
        <v>252.770287600763</v>
      </c>
      <c r="U570" s="3">
        <f t="shared" si="120"/>
        <v>252.770287600763</v>
      </c>
      <c r="V570" s="4">
        <f t="shared" si="121"/>
        <v>24139.5624658729</v>
      </c>
      <c r="W570" s="6">
        <f>Q570/(constants!$B$1*constants!$B$2*(110/250)*AVERAGE(0.8,1)*1.5)</f>
        <v>1.60952721990381</v>
      </c>
      <c r="X570" s="7">
        <v>0.796662179947891</v>
      </c>
      <c r="Y570" s="3">
        <f t="shared" si="122"/>
        <v>229.791087685838</v>
      </c>
      <c r="Z570" s="5">
        <v>1.1</v>
      </c>
      <c r="AA570" s="5">
        <v>1</v>
      </c>
      <c r="AB570" s="3">
        <f t="shared" si="123"/>
        <v>252.770196454421</v>
      </c>
      <c r="AC570" t="str">
        <f t="shared" si="124"/>
        <v>https://wiki.52poke.com/wiki/电飞鼠</v>
      </c>
      <c r="AD570" s="2">
        <f t="shared" si="125"/>
        <v>8.30765559540444e-9</v>
      </c>
      <c r="AE570" t="str">
        <f>IF(ISNUMBER(SEARCH(AE$1,$D570)),"T","")</f>
        <v/>
      </c>
      <c r="AF570" t="str">
        <f>IF(ISNUMBER(SEARCH(AF$1,$D570)),"T","")</f>
        <v/>
      </c>
      <c r="AG570" t="str">
        <f>IF(ISNUMBER(SEARCH(AG$1,$D570)),"T","")</f>
        <v/>
      </c>
      <c r="AH570" t="str">
        <f>IF(ISNUMBER(SEARCH(AH$1,$D570)),"T","")</f>
        <v/>
      </c>
      <c r="AI570" t="str">
        <f>IF(ISNUMBER(SEARCH(AI$1,$D570)),"T","")</f>
        <v>T</v>
      </c>
      <c r="AJ570" t="str">
        <f>IF(ISNUMBER(SEARCH(AJ$1,$D570)),"T","")</f>
        <v/>
      </c>
      <c r="AK570" t="str">
        <f>IF(ISNUMBER(SEARCH(AK$1,$D570)),"T","")</f>
        <v/>
      </c>
      <c r="AL570" t="str">
        <f>IF(ISNUMBER(SEARCH(AL$1,$D570)),"T","")</f>
        <v/>
      </c>
      <c r="AM570" t="str">
        <f>IF(ISNUMBER(SEARCH(AM$1,$D570)),"T","")</f>
        <v/>
      </c>
      <c r="AN570" t="str">
        <f>IF(ISNUMBER(SEARCH(AN$1,$D570)),"T","")</f>
        <v>T</v>
      </c>
      <c r="AO570" t="str">
        <f>IF(ISNUMBER(SEARCH(AO$1,$D570)),"T","")</f>
        <v/>
      </c>
      <c r="AP570" t="str">
        <f>IF(ISNUMBER(SEARCH(AP$1,$D570)),"T","")</f>
        <v/>
      </c>
      <c r="AQ570" t="str">
        <f>IF(ISNUMBER(SEARCH(AQ$1,$D570)),"T","")</f>
        <v/>
      </c>
      <c r="AR570" t="str">
        <f>IF(ISNUMBER(SEARCH(AR$1,$D570)),"T","")</f>
        <v/>
      </c>
      <c r="AS570" t="str">
        <f>IF(ISNUMBER(SEARCH(AS$1,$D570)),"T","")</f>
        <v/>
      </c>
      <c r="AT570" t="str">
        <f>IF(ISNUMBER(SEARCH(AT$1,$D570)),"T","")</f>
        <v/>
      </c>
      <c r="AU570" t="str">
        <f>IF(ISNUMBER(SEARCH(AU$1,$D570)),"T","")</f>
        <v/>
      </c>
      <c r="AV570" t="str">
        <f>IF(ISNUMBER(SEARCH(AV$1,$D570)),"T","")</f>
        <v/>
      </c>
    </row>
    <row r="571" spans="1:48">
      <c r="A571">
        <v>207</v>
      </c>
      <c r="B571" t="s">
        <v>1389</v>
      </c>
      <c r="C571" t="s">
        <v>1390</v>
      </c>
      <c r="D571" t="s">
        <v>210</v>
      </c>
      <c r="E571">
        <v>2</v>
      </c>
      <c r="F571">
        <v>65</v>
      </c>
      <c r="G571">
        <v>75</v>
      </c>
      <c r="H571">
        <v>105</v>
      </c>
      <c r="I571">
        <v>35</v>
      </c>
      <c r="J571">
        <v>65</v>
      </c>
      <c r="K571">
        <v>85</v>
      </c>
      <c r="L571">
        <f t="shared" si="112"/>
        <v>75</v>
      </c>
      <c r="M571">
        <f t="shared" si="113"/>
        <v>65</v>
      </c>
      <c r="N571" s="3">
        <f t="shared" si="114"/>
        <v>140.5</v>
      </c>
      <c r="O571" s="3">
        <f t="shared" si="115"/>
        <v>95.5</v>
      </c>
      <c r="P571" s="3">
        <f t="shared" si="116"/>
        <v>85.5</v>
      </c>
      <c r="Q571" s="3">
        <f t="shared" si="117"/>
        <v>12012.75</v>
      </c>
      <c r="R571" s="3">
        <f t="shared" si="118"/>
        <v>17632.75</v>
      </c>
      <c r="S571" s="3">
        <f t="shared" si="119"/>
        <v>12012.75</v>
      </c>
      <c r="T571" s="3">
        <v>251.746099689145</v>
      </c>
      <c r="U571" s="3">
        <f t="shared" si="120"/>
        <v>251.746099689145</v>
      </c>
      <c r="V571" s="4">
        <f t="shared" si="121"/>
        <v>24041.7525203133</v>
      </c>
      <c r="W571" s="6">
        <f>Q571/(constants!$B$1*constants!$B$2*(110/250)*AVERAGE(0.8,1)*1.5)</f>
        <v>1.84049385887052</v>
      </c>
      <c r="X571" s="7">
        <v>0.555945888519603</v>
      </c>
      <c r="Y571" s="3">
        <f t="shared" si="122"/>
        <v>228.859995875757</v>
      </c>
      <c r="Z571" s="5">
        <v>1.1</v>
      </c>
      <c r="AA571" s="5">
        <v>1</v>
      </c>
      <c r="AB571" s="3">
        <f t="shared" si="123"/>
        <v>251.745995463332</v>
      </c>
      <c r="AC571" t="str">
        <f t="shared" si="124"/>
        <v>https://wiki.52poke.com/wiki/天蝎</v>
      </c>
      <c r="AD571" s="2">
        <f t="shared" si="125"/>
        <v>1.08630200549099e-8</v>
      </c>
      <c r="AE571" t="str">
        <f>IF(ISNUMBER(SEARCH(AE$1,$D571)),"T","")</f>
        <v/>
      </c>
      <c r="AF571" t="str">
        <f>IF(ISNUMBER(SEARCH(AF$1,$D571)),"T","")</f>
        <v/>
      </c>
      <c r="AG571" t="str">
        <f>IF(ISNUMBER(SEARCH(AG$1,$D571)),"T","")</f>
        <v/>
      </c>
      <c r="AH571" t="str">
        <f>IF(ISNUMBER(SEARCH(AH$1,$D571)),"T","")</f>
        <v/>
      </c>
      <c r="AI571" t="str">
        <f>IF(ISNUMBER(SEARCH(AI$1,$D571)),"T","")</f>
        <v/>
      </c>
      <c r="AJ571" t="str">
        <f>IF(ISNUMBER(SEARCH(AJ$1,$D571)),"T","")</f>
        <v/>
      </c>
      <c r="AK571" t="str">
        <f>IF(ISNUMBER(SEARCH(AK$1,$D571)),"T","")</f>
        <v/>
      </c>
      <c r="AL571" t="str">
        <f>IF(ISNUMBER(SEARCH(AL$1,$D571)),"T","")</f>
        <v/>
      </c>
      <c r="AM571" t="str">
        <f>IF(ISNUMBER(SEARCH(AM$1,$D571)),"T","")</f>
        <v>T</v>
      </c>
      <c r="AN571" t="str">
        <f>IF(ISNUMBER(SEARCH(AN$1,$D571)),"T","")</f>
        <v>T</v>
      </c>
      <c r="AO571" t="str">
        <f>IF(ISNUMBER(SEARCH(AO$1,$D571)),"T","")</f>
        <v/>
      </c>
      <c r="AP571" t="str">
        <f>IF(ISNUMBER(SEARCH(AP$1,$D571)),"T","")</f>
        <v/>
      </c>
      <c r="AQ571" t="str">
        <f>IF(ISNUMBER(SEARCH(AQ$1,$D571)),"T","")</f>
        <v/>
      </c>
      <c r="AR571" t="str">
        <f>IF(ISNUMBER(SEARCH(AR$1,$D571)),"T","")</f>
        <v/>
      </c>
      <c r="AS571" t="str">
        <f>IF(ISNUMBER(SEARCH(AS$1,$D571)),"T","")</f>
        <v/>
      </c>
      <c r="AT571" t="str">
        <f>IF(ISNUMBER(SEARCH(AT$1,$D571)),"T","")</f>
        <v/>
      </c>
      <c r="AU571" t="str">
        <f>IF(ISNUMBER(SEARCH(AU$1,$D571)),"T","")</f>
        <v/>
      </c>
      <c r="AV571" t="str">
        <f>IF(ISNUMBER(SEARCH(AV$1,$D571)),"T","")</f>
        <v/>
      </c>
    </row>
    <row r="572" spans="1:48">
      <c r="A572">
        <v>533</v>
      </c>
      <c r="B572" t="s">
        <v>1391</v>
      </c>
      <c r="C572" t="s">
        <v>1392</v>
      </c>
      <c r="D572" t="s">
        <v>102</v>
      </c>
      <c r="E572">
        <v>5</v>
      </c>
      <c r="F572">
        <v>85</v>
      </c>
      <c r="G572">
        <v>105</v>
      </c>
      <c r="H572">
        <v>85</v>
      </c>
      <c r="I572">
        <v>40</v>
      </c>
      <c r="J572">
        <v>50</v>
      </c>
      <c r="K572">
        <v>40</v>
      </c>
      <c r="L572">
        <f t="shared" si="112"/>
        <v>105</v>
      </c>
      <c r="M572">
        <f t="shared" si="113"/>
        <v>50</v>
      </c>
      <c r="N572" s="3">
        <f t="shared" si="114"/>
        <v>160.5</v>
      </c>
      <c r="O572" s="3">
        <f t="shared" si="115"/>
        <v>125.5</v>
      </c>
      <c r="P572" s="3">
        <f t="shared" si="116"/>
        <v>70.5</v>
      </c>
      <c r="Q572" s="3">
        <f t="shared" si="117"/>
        <v>11315.25</v>
      </c>
      <c r="R572" s="3">
        <f t="shared" si="118"/>
        <v>16932.75</v>
      </c>
      <c r="S572" s="3">
        <f t="shared" si="119"/>
        <v>11315.25</v>
      </c>
      <c r="T572" s="3">
        <v>250.809768247192</v>
      </c>
      <c r="U572" s="3">
        <f t="shared" si="120"/>
        <v>250.809768247192</v>
      </c>
      <c r="V572" s="4">
        <f t="shared" si="121"/>
        <v>31476.6259150226</v>
      </c>
      <c r="W572" s="6">
        <f>Q572/(constants!$B$1*constants!$B$2*(110/250)*AVERAGE(0.8,1)*1.5)</f>
        <v>1.73362869755756</v>
      </c>
      <c r="X572" s="7">
        <v>0.0831741943876598</v>
      </c>
      <c r="Y572" s="3">
        <f t="shared" si="122"/>
        <v>228.008762939126</v>
      </c>
      <c r="Z572" s="5">
        <v>1.1</v>
      </c>
      <c r="AA572" s="5">
        <v>1</v>
      </c>
      <c r="AB572" s="3">
        <f t="shared" si="123"/>
        <v>250.809639233038</v>
      </c>
      <c r="AC572" t="str">
        <f t="shared" si="124"/>
        <v>https://wiki.52poke.com/wiki/铁骨土人</v>
      </c>
      <c r="AD572" s="2">
        <f t="shared" si="125"/>
        <v>1.66446518952139e-8</v>
      </c>
      <c r="AE572" t="str">
        <f>IF(ISNUMBER(SEARCH(AE$1,$D572)),"T","")</f>
        <v/>
      </c>
      <c r="AF572" t="str">
        <f>IF(ISNUMBER(SEARCH(AF$1,$D572)),"T","")</f>
        <v/>
      </c>
      <c r="AG572" t="str">
        <f>IF(ISNUMBER(SEARCH(AG$1,$D572)),"T","")</f>
        <v/>
      </c>
      <c r="AH572" t="str">
        <f>IF(ISNUMBER(SEARCH(AH$1,$D572)),"T","")</f>
        <v/>
      </c>
      <c r="AI572" t="str">
        <f>IF(ISNUMBER(SEARCH(AI$1,$D572)),"T","")</f>
        <v/>
      </c>
      <c r="AJ572" t="str">
        <f>IF(ISNUMBER(SEARCH(AJ$1,$D572)),"T","")</f>
        <v/>
      </c>
      <c r="AK572" t="str">
        <f>IF(ISNUMBER(SEARCH(AK$1,$D572)),"T","")</f>
        <v>T</v>
      </c>
      <c r="AL572" t="str">
        <f>IF(ISNUMBER(SEARCH(AL$1,$D572)),"T","")</f>
        <v/>
      </c>
      <c r="AM572" t="str">
        <f>IF(ISNUMBER(SEARCH(AM$1,$D572)),"T","")</f>
        <v/>
      </c>
      <c r="AN572" t="str">
        <f>IF(ISNUMBER(SEARCH(AN$1,$D572)),"T","")</f>
        <v/>
      </c>
      <c r="AO572" t="str">
        <f>IF(ISNUMBER(SEARCH(AO$1,$D572)),"T","")</f>
        <v/>
      </c>
      <c r="AP572" t="str">
        <f>IF(ISNUMBER(SEARCH(AP$1,$D572)),"T","")</f>
        <v/>
      </c>
      <c r="AQ572" t="str">
        <f>IF(ISNUMBER(SEARCH(AQ$1,$D572)),"T","")</f>
        <v/>
      </c>
      <c r="AR572" t="str">
        <f>IF(ISNUMBER(SEARCH(AR$1,$D572)),"T","")</f>
        <v/>
      </c>
      <c r="AS572" t="str">
        <f>IF(ISNUMBER(SEARCH(AS$1,$D572)),"T","")</f>
        <v/>
      </c>
      <c r="AT572" t="str">
        <f>IF(ISNUMBER(SEARCH(AT$1,$D572)),"T","")</f>
        <v/>
      </c>
      <c r="AU572" t="str">
        <f>IF(ISNUMBER(SEARCH(AU$1,$D572)),"T","")</f>
        <v/>
      </c>
      <c r="AV572" t="str">
        <f>IF(ISNUMBER(SEARCH(AV$1,$D572)),"T","")</f>
        <v/>
      </c>
    </row>
    <row r="573" spans="1:48">
      <c r="A573">
        <v>907</v>
      </c>
      <c r="B573" t="s">
        <v>1393</v>
      </c>
      <c r="C573" t="s">
        <v>1394</v>
      </c>
      <c r="D573" t="s">
        <v>227</v>
      </c>
      <c r="E573">
        <v>9</v>
      </c>
      <c r="F573">
        <v>61</v>
      </c>
      <c r="G573">
        <v>80</v>
      </c>
      <c r="H573">
        <v>63</v>
      </c>
      <c r="I573">
        <v>60</v>
      </c>
      <c r="J573">
        <v>63</v>
      </c>
      <c r="K573">
        <v>83</v>
      </c>
      <c r="L573">
        <f t="shared" si="112"/>
        <v>80</v>
      </c>
      <c r="M573">
        <f t="shared" si="113"/>
        <v>63</v>
      </c>
      <c r="N573" s="3">
        <f t="shared" si="114"/>
        <v>136.5</v>
      </c>
      <c r="O573" s="3">
        <f t="shared" si="115"/>
        <v>100.5</v>
      </c>
      <c r="P573" s="3">
        <f t="shared" si="116"/>
        <v>83.5</v>
      </c>
      <c r="Q573" s="3">
        <f t="shared" si="117"/>
        <v>11397.75</v>
      </c>
      <c r="R573" s="3">
        <f t="shared" si="118"/>
        <v>11397.75</v>
      </c>
      <c r="S573" s="3">
        <f t="shared" si="119"/>
        <v>11397.75</v>
      </c>
      <c r="T573" s="3">
        <v>249.501861151365</v>
      </c>
      <c r="U573" s="3">
        <f t="shared" si="120"/>
        <v>249.501861151365</v>
      </c>
      <c r="V573" s="4">
        <f t="shared" si="121"/>
        <v>25074.9370457122</v>
      </c>
      <c r="W573" s="6">
        <f>Q573/(constants!$B$1*constants!$B$2*(110/250)*AVERAGE(0.8,1)*1.5)</f>
        <v>1.74626866287415</v>
      </c>
      <c r="X573" s="7">
        <v>0.510644562670614</v>
      </c>
      <c r="Y573" s="3">
        <f t="shared" si="122"/>
        <v>226.819779167249</v>
      </c>
      <c r="Z573" s="5">
        <v>1.1</v>
      </c>
      <c r="AA573" s="5">
        <v>1</v>
      </c>
      <c r="AB573" s="3">
        <f t="shared" si="123"/>
        <v>249.501757083974</v>
      </c>
      <c r="AC573" t="str">
        <f t="shared" si="124"/>
        <v>https://wiki.52poke.com/wiki/蒂蕾喵</v>
      </c>
      <c r="AD573" s="2">
        <f t="shared" si="125"/>
        <v>1.0830021944923e-8</v>
      </c>
      <c r="AE573" t="str">
        <f>IF(ISNUMBER(SEARCH(AE$1,$D573)),"T","")</f>
        <v/>
      </c>
      <c r="AF573" t="str">
        <f>IF(ISNUMBER(SEARCH(AF$1,$D573)),"T","")</f>
        <v/>
      </c>
      <c r="AG573" t="str">
        <f>IF(ISNUMBER(SEARCH(AG$1,$D573)),"T","")</f>
        <v/>
      </c>
      <c r="AH573" t="str">
        <f>IF(ISNUMBER(SEARCH(AH$1,$D573)),"T","")</f>
        <v>T</v>
      </c>
      <c r="AI573" t="str">
        <f>IF(ISNUMBER(SEARCH(AI$1,$D573)),"T","")</f>
        <v/>
      </c>
      <c r="AJ573" t="str">
        <f>IF(ISNUMBER(SEARCH(AJ$1,$D573)),"T","")</f>
        <v/>
      </c>
      <c r="AK573" t="str">
        <f>IF(ISNUMBER(SEARCH(AK$1,$D573)),"T","")</f>
        <v/>
      </c>
      <c r="AL573" t="str">
        <f>IF(ISNUMBER(SEARCH(AL$1,$D573)),"T","")</f>
        <v/>
      </c>
      <c r="AM573" t="str">
        <f>IF(ISNUMBER(SEARCH(AM$1,$D573)),"T","")</f>
        <v/>
      </c>
      <c r="AN573" t="str">
        <f>IF(ISNUMBER(SEARCH(AN$1,$D573)),"T","")</f>
        <v/>
      </c>
      <c r="AO573" t="str">
        <f>IF(ISNUMBER(SEARCH(AO$1,$D573)),"T","")</f>
        <v/>
      </c>
      <c r="AP573" t="str">
        <f>IF(ISNUMBER(SEARCH(AP$1,$D573)),"T","")</f>
        <v/>
      </c>
      <c r="AQ573" t="str">
        <f>IF(ISNUMBER(SEARCH(AQ$1,$D573)),"T","")</f>
        <v/>
      </c>
      <c r="AR573" t="str">
        <f>IF(ISNUMBER(SEARCH(AR$1,$D573)),"T","")</f>
        <v/>
      </c>
      <c r="AS573" t="str">
        <f>IF(ISNUMBER(SEARCH(AS$1,$D573)),"T","")</f>
        <v/>
      </c>
      <c r="AT573" t="str">
        <f>IF(ISNUMBER(SEARCH(AT$1,$D573)),"T","")</f>
        <v/>
      </c>
      <c r="AU573" t="str">
        <f>IF(ISNUMBER(SEARCH(AU$1,$D573)),"T","")</f>
        <v/>
      </c>
      <c r="AV573" t="str">
        <f>IF(ISNUMBER(SEARCH(AV$1,$D573)),"T","")</f>
        <v/>
      </c>
    </row>
    <row r="574" spans="1:48">
      <c r="A574">
        <v>148</v>
      </c>
      <c r="B574" t="s">
        <v>1395</v>
      </c>
      <c r="C574" t="s">
        <v>1396</v>
      </c>
      <c r="D574" t="s">
        <v>245</v>
      </c>
      <c r="E574">
        <v>1</v>
      </c>
      <c r="F574">
        <v>61</v>
      </c>
      <c r="G574">
        <v>84</v>
      </c>
      <c r="H574">
        <v>65</v>
      </c>
      <c r="I574">
        <v>70</v>
      </c>
      <c r="J574">
        <v>70</v>
      </c>
      <c r="K574">
        <v>70</v>
      </c>
      <c r="L574">
        <f t="shared" si="112"/>
        <v>84</v>
      </c>
      <c r="M574">
        <f t="shared" si="113"/>
        <v>65</v>
      </c>
      <c r="N574" s="3">
        <f t="shared" si="114"/>
        <v>136.5</v>
      </c>
      <c r="O574" s="3">
        <f t="shared" si="115"/>
        <v>104.5</v>
      </c>
      <c r="P574" s="3">
        <f t="shared" si="116"/>
        <v>85.5</v>
      </c>
      <c r="Q574" s="3">
        <f t="shared" si="117"/>
        <v>11670.75</v>
      </c>
      <c r="R574" s="3">
        <f t="shared" si="118"/>
        <v>11670.75</v>
      </c>
      <c r="S574" s="3">
        <f t="shared" si="119"/>
        <v>12353.25</v>
      </c>
      <c r="T574" s="3">
        <v>249.000453588061</v>
      </c>
      <c r="U574" s="3">
        <f t="shared" si="120"/>
        <v>249.000453588061</v>
      </c>
      <c r="V574" s="4">
        <f t="shared" si="121"/>
        <v>26020.5473999524</v>
      </c>
      <c r="W574" s="6">
        <f>Q574/(constants!$B$1*constants!$B$2*(110/250)*AVERAGE(0.8,1)*1.5)</f>
        <v>1.78809545719449</v>
      </c>
      <c r="X574" s="7">
        <v>0.378066724509233</v>
      </c>
      <c r="Y574" s="3">
        <f t="shared" si="122"/>
        <v>226.363947988039</v>
      </c>
      <c r="Z574" s="5">
        <v>1.1</v>
      </c>
      <c r="AA574" s="5">
        <v>1</v>
      </c>
      <c r="AB574" s="3">
        <f t="shared" si="123"/>
        <v>249.000342786843</v>
      </c>
      <c r="AC574" t="str">
        <f t="shared" si="124"/>
        <v>https://wiki.52poke.com/wiki/哈克龙</v>
      </c>
      <c r="AD574" s="2">
        <f t="shared" si="125"/>
        <v>1.22769099480244e-8</v>
      </c>
      <c r="AE574" t="str">
        <f>IF(ISNUMBER(SEARCH(AE$1,$D574)),"T","")</f>
        <v/>
      </c>
      <c r="AF574" t="str">
        <f>IF(ISNUMBER(SEARCH(AF$1,$D574)),"T","")</f>
        <v/>
      </c>
      <c r="AG574" t="str">
        <f>IF(ISNUMBER(SEARCH(AG$1,$D574)),"T","")</f>
        <v/>
      </c>
      <c r="AH574" t="str">
        <f>IF(ISNUMBER(SEARCH(AH$1,$D574)),"T","")</f>
        <v/>
      </c>
      <c r="AI574" t="str">
        <f>IF(ISNUMBER(SEARCH(AI$1,$D574)),"T","")</f>
        <v/>
      </c>
      <c r="AJ574" t="str">
        <f>IF(ISNUMBER(SEARCH(AJ$1,$D574)),"T","")</f>
        <v/>
      </c>
      <c r="AK574" t="str">
        <f>IF(ISNUMBER(SEARCH(AK$1,$D574)),"T","")</f>
        <v/>
      </c>
      <c r="AL574" t="str">
        <f>IF(ISNUMBER(SEARCH(AL$1,$D574)),"T","")</f>
        <v/>
      </c>
      <c r="AM574" t="str">
        <f>IF(ISNUMBER(SEARCH(AM$1,$D574)),"T","")</f>
        <v/>
      </c>
      <c r="AN574" t="str">
        <f>IF(ISNUMBER(SEARCH(AN$1,$D574)),"T","")</f>
        <v/>
      </c>
      <c r="AO574" t="str">
        <f>IF(ISNUMBER(SEARCH(AO$1,$D574)),"T","")</f>
        <v/>
      </c>
      <c r="AP574" t="str">
        <f>IF(ISNUMBER(SEARCH(AP$1,$D574)),"T","")</f>
        <v/>
      </c>
      <c r="AQ574" t="str">
        <f>IF(ISNUMBER(SEARCH(AQ$1,$D574)),"T","")</f>
        <v/>
      </c>
      <c r="AR574" t="str">
        <f>IF(ISNUMBER(SEARCH(AR$1,$D574)),"T","")</f>
        <v/>
      </c>
      <c r="AS574" t="str">
        <f>IF(ISNUMBER(SEARCH(AS$1,$D574)),"T","")</f>
        <v>T</v>
      </c>
      <c r="AT574" t="str">
        <f>IF(ISNUMBER(SEARCH(AT$1,$D574)),"T","")</f>
        <v/>
      </c>
      <c r="AU574" t="str">
        <f>IF(ISNUMBER(SEARCH(AU$1,$D574)),"T","")</f>
        <v/>
      </c>
      <c r="AV574" t="str">
        <f>IF(ISNUMBER(SEARCH(AV$1,$D574)),"T","")</f>
        <v/>
      </c>
    </row>
    <row r="575" spans="1:48">
      <c r="A575">
        <v>578</v>
      </c>
      <c r="B575" t="s">
        <v>1397</v>
      </c>
      <c r="C575" t="s">
        <v>1398</v>
      </c>
      <c r="D575" t="s">
        <v>61</v>
      </c>
      <c r="E575">
        <v>5</v>
      </c>
      <c r="F575">
        <v>65</v>
      </c>
      <c r="G575">
        <v>40</v>
      </c>
      <c r="H575">
        <v>50</v>
      </c>
      <c r="I575">
        <v>125</v>
      </c>
      <c r="J575">
        <v>60</v>
      </c>
      <c r="K575">
        <v>30</v>
      </c>
      <c r="L575">
        <f t="shared" si="112"/>
        <v>125</v>
      </c>
      <c r="M575">
        <f t="shared" si="113"/>
        <v>50</v>
      </c>
      <c r="N575" s="3">
        <f t="shared" si="114"/>
        <v>140.5</v>
      </c>
      <c r="O575" s="3">
        <f t="shared" si="115"/>
        <v>145.5</v>
      </c>
      <c r="P575" s="3">
        <f t="shared" si="116"/>
        <v>70.5</v>
      </c>
      <c r="Q575" s="3">
        <f t="shared" si="117"/>
        <v>9905.25</v>
      </c>
      <c r="R575" s="3">
        <f t="shared" si="118"/>
        <v>9905.25</v>
      </c>
      <c r="S575" s="3">
        <f t="shared" si="119"/>
        <v>11310.25</v>
      </c>
      <c r="T575" s="3">
        <v>248.387159366305</v>
      </c>
      <c r="U575" s="3">
        <f t="shared" si="120"/>
        <v>248.387159366305</v>
      </c>
      <c r="V575" s="4">
        <f t="shared" si="121"/>
        <v>36140.3316877974</v>
      </c>
      <c r="W575" s="6">
        <f>Q575/(constants!$B$1*constants!$B$2*(110/250)*AVERAGE(0.8,1)*1.5)</f>
        <v>1.51760019941955</v>
      </c>
      <c r="X575" s="7">
        <v>0.0343337489131791</v>
      </c>
      <c r="Y575" s="3">
        <f t="shared" si="122"/>
        <v>225.806389482412</v>
      </c>
      <c r="Z575" s="5">
        <v>1.1</v>
      </c>
      <c r="AA575" s="5">
        <v>1</v>
      </c>
      <c r="AB575" s="3">
        <f t="shared" si="123"/>
        <v>248.387028430653</v>
      </c>
      <c r="AC575" t="str">
        <f t="shared" si="124"/>
        <v>https://wiki.52poke.com/wiki/双卵细胞球</v>
      </c>
      <c r="AD575" s="2">
        <f t="shared" si="125"/>
        <v>1.71441449001967e-8</v>
      </c>
      <c r="AE575" t="str">
        <f>IF(ISNUMBER(SEARCH(AE$1,$D575)),"T","")</f>
        <v/>
      </c>
      <c r="AF575" t="str">
        <f>IF(ISNUMBER(SEARCH(AF$1,$D575)),"T","")</f>
        <v/>
      </c>
      <c r="AG575" t="str">
        <f>IF(ISNUMBER(SEARCH(AG$1,$D575)),"T","")</f>
        <v/>
      </c>
      <c r="AH575" t="str">
        <f>IF(ISNUMBER(SEARCH(AH$1,$D575)),"T","")</f>
        <v/>
      </c>
      <c r="AI575" t="str">
        <f>IF(ISNUMBER(SEARCH(AI$1,$D575)),"T","")</f>
        <v/>
      </c>
      <c r="AJ575" t="str">
        <f>IF(ISNUMBER(SEARCH(AJ$1,$D575)),"T","")</f>
        <v/>
      </c>
      <c r="AK575" t="str">
        <f>IF(ISNUMBER(SEARCH(AK$1,$D575)),"T","")</f>
        <v/>
      </c>
      <c r="AL575" t="str">
        <f>IF(ISNUMBER(SEARCH(AL$1,$D575)),"T","")</f>
        <v/>
      </c>
      <c r="AM575" t="str">
        <f>IF(ISNUMBER(SEARCH(AM$1,$D575)),"T","")</f>
        <v/>
      </c>
      <c r="AN575" t="str">
        <f>IF(ISNUMBER(SEARCH(AN$1,$D575)),"T","")</f>
        <v/>
      </c>
      <c r="AO575" t="str">
        <f>IF(ISNUMBER(SEARCH(AO$1,$D575)),"T","")</f>
        <v>T</v>
      </c>
      <c r="AP575" t="str">
        <f>IF(ISNUMBER(SEARCH(AP$1,$D575)),"T","")</f>
        <v/>
      </c>
      <c r="AQ575" t="str">
        <f>IF(ISNUMBER(SEARCH(AQ$1,$D575)),"T","")</f>
        <v/>
      </c>
      <c r="AR575" t="str">
        <f>IF(ISNUMBER(SEARCH(AR$1,$D575)),"T","")</f>
        <v/>
      </c>
      <c r="AS575" t="str">
        <f>IF(ISNUMBER(SEARCH(AS$1,$D575)),"T","")</f>
        <v/>
      </c>
      <c r="AT575" t="str">
        <f>IF(ISNUMBER(SEARCH(AT$1,$D575)),"T","")</f>
        <v/>
      </c>
      <c r="AU575" t="str">
        <f>IF(ISNUMBER(SEARCH(AU$1,$D575)),"T","")</f>
        <v/>
      </c>
      <c r="AV575" t="str">
        <f>IF(ISNUMBER(SEARCH(AV$1,$D575)),"T","")</f>
        <v/>
      </c>
    </row>
    <row r="576" spans="1:48">
      <c r="A576">
        <v>918</v>
      </c>
      <c r="B576" t="s">
        <v>1399</v>
      </c>
      <c r="C576" t="s">
        <v>1400</v>
      </c>
      <c r="D576" t="s">
        <v>651</v>
      </c>
      <c r="E576">
        <v>9</v>
      </c>
      <c r="F576">
        <v>60</v>
      </c>
      <c r="G576">
        <v>79</v>
      </c>
      <c r="H576">
        <v>92</v>
      </c>
      <c r="I576">
        <v>52</v>
      </c>
      <c r="J576">
        <v>86</v>
      </c>
      <c r="K576">
        <v>35</v>
      </c>
      <c r="L576">
        <f t="shared" si="112"/>
        <v>79</v>
      </c>
      <c r="M576">
        <f t="shared" si="113"/>
        <v>86</v>
      </c>
      <c r="N576" s="3">
        <f t="shared" si="114"/>
        <v>135.5</v>
      </c>
      <c r="O576" s="3">
        <f t="shared" si="115"/>
        <v>99.5</v>
      </c>
      <c r="P576" s="3">
        <f t="shared" si="116"/>
        <v>106.5</v>
      </c>
      <c r="Q576" s="3">
        <f t="shared" si="117"/>
        <v>14430.75</v>
      </c>
      <c r="R576" s="3">
        <f t="shared" si="118"/>
        <v>15243.75</v>
      </c>
      <c r="S576" s="3">
        <f t="shared" si="119"/>
        <v>14430.75</v>
      </c>
      <c r="T576" s="3">
        <v>248.304146337757</v>
      </c>
      <c r="U576" s="3">
        <f t="shared" si="120"/>
        <v>248.304146337757</v>
      </c>
      <c r="V576" s="4">
        <f t="shared" si="121"/>
        <v>24706.2625606068</v>
      </c>
      <c r="W576" s="6">
        <f>Q576/(constants!$B$1*constants!$B$2*(110/250)*AVERAGE(0.8,1)*1.5)</f>
        <v>2.21095975142209</v>
      </c>
      <c r="X576" s="7">
        <v>0.0576927464175125</v>
      </c>
      <c r="Y576" s="3">
        <f t="shared" si="122"/>
        <v>225.730923535041</v>
      </c>
      <c r="Z576" s="5">
        <v>1.1</v>
      </c>
      <c r="AA576" s="5">
        <v>1</v>
      </c>
      <c r="AB576" s="3">
        <f t="shared" si="123"/>
        <v>248.304015888545</v>
      </c>
      <c r="AC576" t="str">
        <f t="shared" si="124"/>
        <v>https://wiki.52poke.com/wiki/操陷蛛</v>
      </c>
      <c r="AD576" s="2">
        <f t="shared" si="125"/>
        <v>1.70169970026059e-8</v>
      </c>
      <c r="AE576" t="str">
        <f>IF(ISNUMBER(SEARCH(AE$1,$D576)),"T","")</f>
        <v/>
      </c>
      <c r="AF576" t="str">
        <f>IF(ISNUMBER(SEARCH(AF$1,$D576)),"T","")</f>
        <v/>
      </c>
      <c r="AG576" t="str">
        <f>IF(ISNUMBER(SEARCH(AG$1,$D576)),"T","")</f>
        <v/>
      </c>
      <c r="AH576" t="str">
        <f>IF(ISNUMBER(SEARCH(AH$1,$D576)),"T","")</f>
        <v/>
      </c>
      <c r="AI576" t="str">
        <f>IF(ISNUMBER(SEARCH(AI$1,$D576)),"T","")</f>
        <v/>
      </c>
      <c r="AJ576" t="str">
        <f>IF(ISNUMBER(SEARCH(AJ$1,$D576)),"T","")</f>
        <v/>
      </c>
      <c r="AK576" t="str">
        <f>IF(ISNUMBER(SEARCH(AK$1,$D576)),"T","")</f>
        <v/>
      </c>
      <c r="AL576" t="str">
        <f>IF(ISNUMBER(SEARCH(AL$1,$D576)),"T","")</f>
        <v/>
      </c>
      <c r="AM576" t="str">
        <f>IF(ISNUMBER(SEARCH(AM$1,$D576)),"T","")</f>
        <v/>
      </c>
      <c r="AN576" t="str">
        <f>IF(ISNUMBER(SEARCH(AN$1,$D576)),"T","")</f>
        <v/>
      </c>
      <c r="AO576" t="str">
        <f>IF(ISNUMBER(SEARCH(AO$1,$D576)),"T","")</f>
        <v/>
      </c>
      <c r="AP576" t="str">
        <f>IF(ISNUMBER(SEARCH(AP$1,$D576)),"T","")</f>
        <v>T</v>
      </c>
      <c r="AQ576" t="str">
        <f>IF(ISNUMBER(SEARCH(AQ$1,$D576)),"T","")</f>
        <v/>
      </c>
      <c r="AR576" t="str">
        <f>IF(ISNUMBER(SEARCH(AR$1,$D576)),"T","")</f>
        <v/>
      </c>
      <c r="AS576" t="str">
        <f>IF(ISNUMBER(SEARCH(AS$1,$D576)),"T","")</f>
        <v/>
      </c>
      <c r="AT576" t="str">
        <f>IF(ISNUMBER(SEARCH(AT$1,$D576)),"T","")</f>
        <v/>
      </c>
      <c r="AU576" t="str">
        <f>IF(ISNUMBER(SEARCH(AU$1,$D576)),"T","")</f>
        <v/>
      </c>
      <c r="AV576" t="str">
        <f>IF(ISNUMBER(SEARCH(AV$1,$D576)),"T","")</f>
        <v/>
      </c>
    </row>
    <row r="577" spans="1:48">
      <c r="A577">
        <v>413</v>
      </c>
      <c r="B577" t="s">
        <v>1401</v>
      </c>
      <c r="C577" t="s">
        <v>1402</v>
      </c>
      <c r="D577" t="s">
        <v>640</v>
      </c>
      <c r="E577">
        <v>4</v>
      </c>
      <c r="F577">
        <v>60</v>
      </c>
      <c r="G577">
        <v>59</v>
      </c>
      <c r="H577">
        <v>85</v>
      </c>
      <c r="I577">
        <v>79</v>
      </c>
      <c r="J577">
        <v>105</v>
      </c>
      <c r="K577">
        <v>36</v>
      </c>
      <c r="L577">
        <f t="shared" si="112"/>
        <v>79</v>
      </c>
      <c r="M577">
        <f t="shared" si="113"/>
        <v>85</v>
      </c>
      <c r="N577" s="3">
        <f t="shared" si="114"/>
        <v>135.5</v>
      </c>
      <c r="O577" s="3">
        <f t="shared" si="115"/>
        <v>99.5</v>
      </c>
      <c r="P577" s="3">
        <f t="shared" si="116"/>
        <v>105.5</v>
      </c>
      <c r="Q577" s="3">
        <f t="shared" si="117"/>
        <v>14295.25</v>
      </c>
      <c r="R577" s="3">
        <f t="shared" si="118"/>
        <v>14295.25</v>
      </c>
      <c r="S577" s="3">
        <f t="shared" si="119"/>
        <v>17005.25</v>
      </c>
      <c r="T577" s="3">
        <v>247.491970502648</v>
      </c>
      <c r="U577" s="3">
        <f t="shared" si="120"/>
        <v>247.491970502648</v>
      </c>
      <c r="V577" s="4">
        <f t="shared" si="121"/>
        <v>24625.4510650135</v>
      </c>
      <c r="W577" s="6">
        <f>Q577/(constants!$B$1*constants!$B$2*(110/250)*AVERAGE(0.8,1)*1.5)</f>
        <v>2.19019956596273</v>
      </c>
      <c r="X577" s="7">
        <v>0.0710324237888496</v>
      </c>
      <c r="Y577" s="3">
        <f t="shared" si="122"/>
        <v>224.992582980282</v>
      </c>
      <c r="Z577" s="5">
        <v>1.1</v>
      </c>
      <c r="AA577" s="5">
        <v>1</v>
      </c>
      <c r="AB577" s="3">
        <f t="shared" si="123"/>
        <v>247.49184127831</v>
      </c>
      <c r="AC577" t="str">
        <f t="shared" si="124"/>
        <v>https://wiki.52poke.com/wiki/结草贵妇</v>
      </c>
      <c r="AD577" s="2">
        <f t="shared" si="125"/>
        <v>1.66989294718557e-8</v>
      </c>
      <c r="AE577" t="str">
        <f>IF(ISNUMBER(SEARCH(AE$1,$D577)),"T","")</f>
        <v/>
      </c>
      <c r="AF577" t="str">
        <f>IF(ISNUMBER(SEARCH(AF$1,$D577)),"T","")</f>
        <v/>
      </c>
      <c r="AG577" t="str">
        <f>IF(ISNUMBER(SEARCH(AG$1,$D577)),"T","")</f>
        <v/>
      </c>
      <c r="AH577" t="str">
        <f>IF(ISNUMBER(SEARCH(AH$1,$D577)),"T","")</f>
        <v>T</v>
      </c>
      <c r="AI577" t="str">
        <f>IF(ISNUMBER(SEARCH(AI$1,$D577)),"T","")</f>
        <v/>
      </c>
      <c r="AJ577" t="str">
        <f>IF(ISNUMBER(SEARCH(AJ$1,$D577)),"T","")</f>
        <v/>
      </c>
      <c r="AK577" t="str">
        <f>IF(ISNUMBER(SEARCH(AK$1,$D577)),"T","")</f>
        <v/>
      </c>
      <c r="AL577" t="str">
        <f>IF(ISNUMBER(SEARCH(AL$1,$D577)),"T","")</f>
        <v/>
      </c>
      <c r="AM577" t="str">
        <f>IF(ISNUMBER(SEARCH(AM$1,$D577)),"T","")</f>
        <v/>
      </c>
      <c r="AN577" t="str">
        <f>IF(ISNUMBER(SEARCH(AN$1,$D577)),"T","")</f>
        <v/>
      </c>
      <c r="AO577" t="str">
        <f>IF(ISNUMBER(SEARCH(AO$1,$D577)),"T","")</f>
        <v/>
      </c>
      <c r="AP577" t="str">
        <f>IF(ISNUMBER(SEARCH(AP$1,$D577)),"T","")</f>
        <v>T</v>
      </c>
      <c r="AQ577" t="str">
        <f>IF(ISNUMBER(SEARCH(AQ$1,$D577)),"T","")</f>
        <v/>
      </c>
      <c r="AR577" t="str">
        <f>IF(ISNUMBER(SEARCH(AR$1,$D577)),"T","")</f>
        <v/>
      </c>
      <c r="AS577" t="str">
        <f>IF(ISNUMBER(SEARCH(AS$1,$D577)),"T","")</f>
        <v/>
      </c>
      <c r="AT577" t="str">
        <f>IF(ISNUMBER(SEARCH(AT$1,$D577)),"T","")</f>
        <v/>
      </c>
      <c r="AU577" t="str">
        <f>IF(ISNUMBER(SEARCH(AU$1,$D577)),"T","")</f>
        <v/>
      </c>
      <c r="AV577" t="str">
        <f>IF(ISNUMBER(SEARCH(AV$1,$D577)),"T","")</f>
        <v/>
      </c>
    </row>
    <row r="578" spans="1:48">
      <c r="A578">
        <v>729</v>
      </c>
      <c r="B578" t="s">
        <v>1403</v>
      </c>
      <c r="C578" t="s">
        <v>1404</v>
      </c>
      <c r="D578" t="s">
        <v>52</v>
      </c>
      <c r="E578">
        <v>7</v>
      </c>
      <c r="F578">
        <v>60</v>
      </c>
      <c r="G578">
        <v>69</v>
      </c>
      <c r="H578">
        <v>69</v>
      </c>
      <c r="I578">
        <v>91</v>
      </c>
      <c r="J578">
        <v>81</v>
      </c>
      <c r="K578">
        <v>50</v>
      </c>
      <c r="L578">
        <f t="shared" ref="L578:L641" si="126">MAX(G578,I578)</f>
        <v>91</v>
      </c>
      <c r="M578">
        <f t="shared" ref="M578:M641" si="127">MIN(H578,J578)</f>
        <v>69</v>
      </c>
      <c r="N578" s="3">
        <f t="shared" ref="N578:N641" si="128">(F578*2+31)/2+60</f>
        <v>135.5</v>
      </c>
      <c r="O578" s="3">
        <f t="shared" ref="O578:O641" si="129">(L578*2+31)/2+5</f>
        <v>111.5</v>
      </c>
      <c r="P578" s="3">
        <f t="shared" ref="P578:P641" si="130">(M578*2+31)/2+5</f>
        <v>89.5</v>
      </c>
      <c r="Q578" s="3">
        <f t="shared" ref="Q578:Q641" si="131">N578*P578</f>
        <v>12127.25</v>
      </c>
      <c r="R578" s="3">
        <f t="shared" ref="R578:R641" si="132">((H578*2+31)/2+5)*N578</f>
        <v>12127.25</v>
      </c>
      <c r="S578" s="3">
        <f t="shared" ref="S578:S641" si="133">((J578*2+31)/2+5)*N578</f>
        <v>13753.25</v>
      </c>
      <c r="T578" s="3">
        <v>246.579108839137</v>
      </c>
      <c r="U578" s="3">
        <f t="shared" ref="U578:U641" si="134">IF(T578&lt;200,0,T578)</f>
        <v>246.579108839137</v>
      </c>
      <c r="V578" s="4">
        <f t="shared" ref="V578:V641" si="135">U578*O578</f>
        <v>27493.5706355638</v>
      </c>
      <c r="W578" s="6">
        <f>Q578/(constants!$B$1*constants!$B$2*(110/250)*AVERAGE(0.8,1)*1.5)</f>
        <v>1.85803659861293</v>
      </c>
      <c r="X578" s="7">
        <v>0.152391334461159</v>
      </c>
      <c r="Y578" s="3">
        <f t="shared" ref="Y578:Y641" si="136">(W578+X578)*O578</f>
        <v>224.162714537761</v>
      </c>
      <c r="Z578" s="5">
        <v>1.1</v>
      </c>
      <c r="AA578" s="5">
        <v>1</v>
      </c>
      <c r="AB578" s="3">
        <f t="shared" ref="AB578:AB641" si="137">Y578*Z578*AA578</f>
        <v>246.578985991537</v>
      </c>
      <c r="AC578" t="str">
        <f t="shared" ref="AC578:AC641" si="138">CONCATENATE("https://wiki.52poke.com/wiki/",B578)</f>
        <v>https://wiki.52poke.com/wiki/花漾海狮</v>
      </c>
      <c r="AD578" s="2">
        <f t="shared" ref="AD578:AD641" si="139">(T578-AB578)^2</f>
        <v>1.50915327934982e-8</v>
      </c>
      <c r="AE578" t="str">
        <f>IF(ISNUMBER(SEARCH(AE$1,$D578)),"T","")</f>
        <v/>
      </c>
      <c r="AF578" t="str">
        <f>IF(ISNUMBER(SEARCH(AF$1,$D578)),"T","")</f>
        <v/>
      </c>
      <c r="AG578" t="str">
        <f>IF(ISNUMBER(SEARCH(AG$1,$D578)),"T","")</f>
        <v>T</v>
      </c>
      <c r="AH578" t="str">
        <f>IF(ISNUMBER(SEARCH(AH$1,$D578)),"T","")</f>
        <v/>
      </c>
      <c r="AI578" t="str">
        <f>IF(ISNUMBER(SEARCH(AI$1,$D578)),"T","")</f>
        <v/>
      </c>
      <c r="AJ578" t="str">
        <f>IF(ISNUMBER(SEARCH(AJ$1,$D578)),"T","")</f>
        <v/>
      </c>
      <c r="AK578" t="str">
        <f>IF(ISNUMBER(SEARCH(AK$1,$D578)),"T","")</f>
        <v/>
      </c>
      <c r="AL578" t="str">
        <f>IF(ISNUMBER(SEARCH(AL$1,$D578)),"T","")</f>
        <v/>
      </c>
      <c r="AM578" t="str">
        <f>IF(ISNUMBER(SEARCH(AM$1,$D578)),"T","")</f>
        <v/>
      </c>
      <c r="AN578" t="str">
        <f>IF(ISNUMBER(SEARCH(AN$1,$D578)),"T","")</f>
        <v/>
      </c>
      <c r="AO578" t="str">
        <f>IF(ISNUMBER(SEARCH(AO$1,$D578)),"T","")</f>
        <v/>
      </c>
      <c r="AP578" t="str">
        <f>IF(ISNUMBER(SEARCH(AP$1,$D578)),"T","")</f>
        <v/>
      </c>
      <c r="AQ578" t="str">
        <f>IF(ISNUMBER(SEARCH(AQ$1,$D578)),"T","")</f>
        <v/>
      </c>
      <c r="AR578" t="str">
        <f>IF(ISNUMBER(SEARCH(AR$1,$D578)),"T","")</f>
        <v/>
      </c>
      <c r="AS578" t="str">
        <f>IF(ISNUMBER(SEARCH(AS$1,$D578)),"T","")</f>
        <v/>
      </c>
      <c r="AT578" t="str">
        <f>IF(ISNUMBER(SEARCH(AT$1,$D578)),"T","")</f>
        <v/>
      </c>
      <c r="AU578" t="str">
        <f>IF(ISNUMBER(SEARCH(AU$1,$D578)),"T","")</f>
        <v/>
      </c>
      <c r="AV578" t="str">
        <f>IF(ISNUMBER(SEARCH(AV$1,$D578)),"T","")</f>
        <v/>
      </c>
    </row>
    <row r="579" spans="1:48">
      <c r="A579">
        <v>388</v>
      </c>
      <c r="B579" t="s">
        <v>1405</v>
      </c>
      <c r="C579" t="s">
        <v>1406</v>
      </c>
      <c r="D579" t="s">
        <v>227</v>
      </c>
      <c r="E579">
        <v>4</v>
      </c>
      <c r="F579">
        <v>75</v>
      </c>
      <c r="G579">
        <v>89</v>
      </c>
      <c r="H579">
        <v>85</v>
      </c>
      <c r="I579">
        <v>55</v>
      </c>
      <c r="J579">
        <v>65</v>
      </c>
      <c r="K579">
        <v>36</v>
      </c>
      <c r="L579">
        <f t="shared" si="126"/>
        <v>89</v>
      </c>
      <c r="M579">
        <f t="shared" si="127"/>
        <v>65</v>
      </c>
      <c r="N579" s="3">
        <f t="shared" si="128"/>
        <v>150.5</v>
      </c>
      <c r="O579" s="3">
        <f t="shared" si="129"/>
        <v>109.5</v>
      </c>
      <c r="P579" s="3">
        <f t="shared" si="130"/>
        <v>85.5</v>
      </c>
      <c r="Q579" s="3">
        <f t="shared" si="131"/>
        <v>12867.75</v>
      </c>
      <c r="R579" s="3">
        <f t="shared" si="132"/>
        <v>15877.75</v>
      </c>
      <c r="S579" s="3">
        <f t="shared" si="133"/>
        <v>12867.75</v>
      </c>
      <c r="T579" s="3">
        <v>246.142501856403</v>
      </c>
      <c r="U579" s="3">
        <f t="shared" si="134"/>
        <v>246.142501856403</v>
      </c>
      <c r="V579" s="4">
        <f t="shared" si="135"/>
        <v>26952.6039532761</v>
      </c>
      <c r="W579" s="6">
        <f>Q579/(constants!$B$1*constants!$B$2*(110/250)*AVERAGE(0.8,1)*1.5)</f>
        <v>1.97148986306059</v>
      </c>
      <c r="X579" s="7">
        <v>0.0720333735165815</v>
      </c>
      <c r="Y579" s="3">
        <f t="shared" si="136"/>
        <v>223.7657944052</v>
      </c>
      <c r="Z579" s="5">
        <v>1.1</v>
      </c>
      <c r="AA579" s="5">
        <v>1</v>
      </c>
      <c r="AB579" s="3">
        <f t="shared" si="137"/>
        <v>246.14237384572</v>
      </c>
      <c r="AC579" t="str">
        <f t="shared" si="138"/>
        <v>https://wiki.52poke.com/wiki/树林龟</v>
      </c>
      <c r="AD579" s="2">
        <f t="shared" si="139"/>
        <v>1.63867348674037e-8</v>
      </c>
      <c r="AE579" t="str">
        <f>IF(ISNUMBER(SEARCH(AE$1,$D579)),"T","")</f>
        <v/>
      </c>
      <c r="AF579" t="str">
        <f>IF(ISNUMBER(SEARCH(AF$1,$D579)),"T","")</f>
        <v/>
      </c>
      <c r="AG579" t="str">
        <f>IF(ISNUMBER(SEARCH(AG$1,$D579)),"T","")</f>
        <v/>
      </c>
      <c r="AH579" t="str">
        <f>IF(ISNUMBER(SEARCH(AH$1,$D579)),"T","")</f>
        <v>T</v>
      </c>
      <c r="AI579" t="str">
        <f>IF(ISNUMBER(SEARCH(AI$1,$D579)),"T","")</f>
        <v/>
      </c>
      <c r="AJ579" t="str">
        <f>IF(ISNUMBER(SEARCH(AJ$1,$D579)),"T","")</f>
        <v/>
      </c>
      <c r="AK579" t="str">
        <f>IF(ISNUMBER(SEARCH(AK$1,$D579)),"T","")</f>
        <v/>
      </c>
      <c r="AL579" t="str">
        <f>IF(ISNUMBER(SEARCH(AL$1,$D579)),"T","")</f>
        <v/>
      </c>
      <c r="AM579" t="str">
        <f>IF(ISNUMBER(SEARCH(AM$1,$D579)),"T","")</f>
        <v/>
      </c>
      <c r="AN579" t="str">
        <f>IF(ISNUMBER(SEARCH(AN$1,$D579)),"T","")</f>
        <v/>
      </c>
      <c r="AO579" t="str">
        <f>IF(ISNUMBER(SEARCH(AO$1,$D579)),"T","")</f>
        <v/>
      </c>
      <c r="AP579" t="str">
        <f>IF(ISNUMBER(SEARCH(AP$1,$D579)),"T","")</f>
        <v/>
      </c>
      <c r="AQ579" t="str">
        <f>IF(ISNUMBER(SEARCH(AQ$1,$D579)),"T","")</f>
        <v/>
      </c>
      <c r="AR579" t="str">
        <f>IF(ISNUMBER(SEARCH(AR$1,$D579)),"T","")</f>
        <v/>
      </c>
      <c r="AS579" t="str">
        <f>IF(ISNUMBER(SEARCH(AS$1,$D579)),"T","")</f>
        <v/>
      </c>
      <c r="AT579" t="str">
        <f>IF(ISNUMBER(SEARCH(AT$1,$D579)),"T","")</f>
        <v/>
      </c>
      <c r="AU579" t="str">
        <f>IF(ISNUMBER(SEARCH(AU$1,$D579)),"T","")</f>
        <v/>
      </c>
      <c r="AV579" t="str">
        <f>IF(ISNUMBER(SEARCH(AV$1,$D579)),"T","")</f>
        <v/>
      </c>
    </row>
    <row r="580" spans="1:48">
      <c r="A580">
        <v>192</v>
      </c>
      <c r="B580" t="s">
        <v>1407</v>
      </c>
      <c r="C580" t="s">
        <v>1408</v>
      </c>
      <c r="D580" t="s">
        <v>227</v>
      </c>
      <c r="E580">
        <v>2</v>
      </c>
      <c r="F580">
        <v>75</v>
      </c>
      <c r="G580">
        <v>75</v>
      </c>
      <c r="H580">
        <v>55</v>
      </c>
      <c r="I580">
        <v>105</v>
      </c>
      <c r="J580">
        <v>85</v>
      </c>
      <c r="K580">
        <v>30</v>
      </c>
      <c r="L580">
        <f t="shared" si="126"/>
        <v>105</v>
      </c>
      <c r="M580">
        <f t="shared" si="127"/>
        <v>55</v>
      </c>
      <c r="N580" s="3">
        <f t="shared" si="128"/>
        <v>150.5</v>
      </c>
      <c r="O580" s="3">
        <f t="shared" si="129"/>
        <v>125.5</v>
      </c>
      <c r="P580" s="3">
        <f t="shared" si="130"/>
        <v>75.5</v>
      </c>
      <c r="Q580" s="3">
        <f t="shared" si="131"/>
        <v>11362.75</v>
      </c>
      <c r="R580" s="3">
        <f t="shared" si="132"/>
        <v>11362.75</v>
      </c>
      <c r="S580" s="3">
        <f t="shared" si="133"/>
        <v>15877.75</v>
      </c>
      <c r="T580" s="3">
        <v>246.015103274111</v>
      </c>
      <c r="U580" s="3">
        <f t="shared" si="134"/>
        <v>246.015103274111</v>
      </c>
      <c r="V580" s="4">
        <f t="shared" si="135"/>
        <v>30874.8954609009</v>
      </c>
      <c r="W580" s="6">
        <f>Q580/(constants!$B$1*constants!$B$2*(110/250)*AVERAGE(0.8,1)*1.5)</f>
        <v>1.7409062533459</v>
      </c>
      <c r="X580" s="7">
        <v>0.041165269423908</v>
      </c>
      <c r="Y580" s="3">
        <f t="shared" si="136"/>
        <v>223.649976107611</v>
      </c>
      <c r="Z580" s="5">
        <v>1.1</v>
      </c>
      <c r="AA580" s="5">
        <v>1</v>
      </c>
      <c r="AB580" s="3">
        <f t="shared" si="137"/>
        <v>246.014973718372</v>
      </c>
      <c r="AC580" t="str">
        <f t="shared" si="138"/>
        <v>https://wiki.52poke.com/wiki/向日花怪</v>
      </c>
      <c r="AD580" s="2">
        <f t="shared" si="139"/>
        <v>1.67846894620325e-8</v>
      </c>
      <c r="AE580" t="str">
        <f>IF(ISNUMBER(SEARCH(AE$1,$D580)),"T","")</f>
        <v/>
      </c>
      <c r="AF580" t="str">
        <f>IF(ISNUMBER(SEARCH(AF$1,$D580)),"T","")</f>
        <v/>
      </c>
      <c r="AG580" t="str">
        <f>IF(ISNUMBER(SEARCH(AG$1,$D580)),"T","")</f>
        <v/>
      </c>
      <c r="AH580" t="str">
        <f>IF(ISNUMBER(SEARCH(AH$1,$D580)),"T","")</f>
        <v>T</v>
      </c>
      <c r="AI580" t="str">
        <f>IF(ISNUMBER(SEARCH(AI$1,$D580)),"T","")</f>
        <v/>
      </c>
      <c r="AJ580" t="str">
        <f>IF(ISNUMBER(SEARCH(AJ$1,$D580)),"T","")</f>
        <v/>
      </c>
      <c r="AK580" t="str">
        <f>IF(ISNUMBER(SEARCH(AK$1,$D580)),"T","")</f>
        <v/>
      </c>
      <c r="AL580" t="str">
        <f>IF(ISNUMBER(SEARCH(AL$1,$D580)),"T","")</f>
        <v/>
      </c>
      <c r="AM580" t="str">
        <f>IF(ISNUMBER(SEARCH(AM$1,$D580)),"T","")</f>
        <v/>
      </c>
      <c r="AN580" t="str">
        <f>IF(ISNUMBER(SEARCH(AN$1,$D580)),"T","")</f>
        <v/>
      </c>
      <c r="AO580" t="str">
        <f>IF(ISNUMBER(SEARCH(AO$1,$D580)),"T","")</f>
        <v/>
      </c>
      <c r="AP580" t="str">
        <f>IF(ISNUMBER(SEARCH(AP$1,$D580)),"T","")</f>
        <v/>
      </c>
      <c r="AQ580" t="str">
        <f>IF(ISNUMBER(SEARCH(AQ$1,$D580)),"T","")</f>
        <v/>
      </c>
      <c r="AR580" t="str">
        <f>IF(ISNUMBER(SEARCH(AR$1,$D580)),"T","")</f>
        <v/>
      </c>
      <c r="AS580" t="str">
        <f>IF(ISNUMBER(SEARCH(AS$1,$D580)),"T","")</f>
        <v/>
      </c>
      <c r="AT580" t="str">
        <f>IF(ISNUMBER(SEARCH(AT$1,$D580)),"T","")</f>
        <v/>
      </c>
      <c r="AU580" t="str">
        <f>IF(ISNUMBER(SEARCH(AU$1,$D580)),"T","")</f>
        <v/>
      </c>
      <c r="AV580" t="str">
        <f>IF(ISNUMBER(SEARCH(AV$1,$D580)),"T","")</f>
        <v/>
      </c>
    </row>
    <row r="581" spans="1:48">
      <c r="A581">
        <v>910</v>
      </c>
      <c r="B581" t="s">
        <v>1409</v>
      </c>
      <c r="C581" t="s">
        <v>1410</v>
      </c>
      <c r="D581" t="s">
        <v>216</v>
      </c>
      <c r="E581">
        <v>9</v>
      </c>
      <c r="F581">
        <v>81</v>
      </c>
      <c r="G581">
        <v>55</v>
      </c>
      <c r="H581">
        <v>78</v>
      </c>
      <c r="I581">
        <v>90</v>
      </c>
      <c r="J581">
        <v>58</v>
      </c>
      <c r="K581">
        <v>49</v>
      </c>
      <c r="L581">
        <f t="shared" si="126"/>
        <v>90</v>
      </c>
      <c r="M581">
        <f t="shared" si="127"/>
        <v>58</v>
      </c>
      <c r="N581" s="3">
        <f t="shared" si="128"/>
        <v>156.5</v>
      </c>
      <c r="O581" s="3">
        <f t="shared" si="129"/>
        <v>110.5</v>
      </c>
      <c r="P581" s="3">
        <f t="shared" si="130"/>
        <v>78.5</v>
      </c>
      <c r="Q581" s="3">
        <f t="shared" si="131"/>
        <v>12285.25</v>
      </c>
      <c r="R581" s="3">
        <f t="shared" si="132"/>
        <v>15415.25</v>
      </c>
      <c r="S581" s="3">
        <f t="shared" si="133"/>
        <v>12285.25</v>
      </c>
      <c r="T581" s="3">
        <v>245.876325650895</v>
      </c>
      <c r="U581" s="3">
        <f t="shared" si="134"/>
        <v>245.876325650895</v>
      </c>
      <c r="V581" s="4">
        <f t="shared" si="135"/>
        <v>27169.3339844239</v>
      </c>
      <c r="W581" s="6">
        <f>Q581/(constants!$B$1*constants!$B$2*(110/250)*AVERAGE(0.8,1)*1.5)</f>
        <v>1.88224404734045</v>
      </c>
      <c r="X581" s="7">
        <v>0.140595955283164</v>
      </c>
      <c r="Y581" s="3">
        <f t="shared" si="136"/>
        <v>223.52382028991</v>
      </c>
      <c r="Z581" s="5">
        <v>1.1</v>
      </c>
      <c r="AA581" s="5">
        <v>1</v>
      </c>
      <c r="AB581" s="3">
        <f t="shared" si="137"/>
        <v>245.876202318901</v>
      </c>
      <c r="AC581" t="str">
        <f t="shared" si="138"/>
        <v>https://wiki.52poke.com/wiki/炙烫鳄</v>
      </c>
      <c r="AD581" s="2">
        <f t="shared" si="139"/>
        <v>1.52107808186538e-8</v>
      </c>
      <c r="AE581" t="str">
        <f>IF(ISNUMBER(SEARCH(AE$1,$D581)),"T","")</f>
        <v/>
      </c>
      <c r="AF581" t="str">
        <f>IF(ISNUMBER(SEARCH(AF$1,$D581)),"T","")</f>
        <v>T</v>
      </c>
      <c r="AG581" t="str">
        <f>IF(ISNUMBER(SEARCH(AG$1,$D581)),"T","")</f>
        <v/>
      </c>
      <c r="AH581" t="str">
        <f>IF(ISNUMBER(SEARCH(AH$1,$D581)),"T","")</f>
        <v/>
      </c>
      <c r="AI581" t="str">
        <f>IF(ISNUMBER(SEARCH(AI$1,$D581)),"T","")</f>
        <v/>
      </c>
      <c r="AJ581" t="str">
        <f>IF(ISNUMBER(SEARCH(AJ$1,$D581)),"T","")</f>
        <v/>
      </c>
      <c r="AK581" t="str">
        <f>IF(ISNUMBER(SEARCH(AK$1,$D581)),"T","")</f>
        <v/>
      </c>
      <c r="AL581" t="str">
        <f>IF(ISNUMBER(SEARCH(AL$1,$D581)),"T","")</f>
        <v/>
      </c>
      <c r="AM581" t="str">
        <f>IF(ISNUMBER(SEARCH(AM$1,$D581)),"T","")</f>
        <v/>
      </c>
      <c r="AN581" t="str">
        <f>IF(ISNUMBER(SEARCH(AN$1,$D581)),"T","")</f>
        <v/>
      </c>
      <c r="AO581" t="str">
        <f>IF(ISNUMBER(SEARCH(AO$1,$D581)),"T","")</f>
        <v/>
      </c>
      <c r="AP581" t="str">
        <f>IF(ISNUMBER(SEARCH(AP$1,$D581)),"T","")</f>
        <v/>
      </c>
      <c r="AQ581" t="str">
        <f>IF(ISNUMBER(SEARCH(AQ$1,$D581)),"T","")</f>
        <v/>
      </c>
      <c r="AR581" t="str">
        <f>IF(ISNUMBER(SEARCH(AR$1,$D581)),"T","")</f>
        <v/>
      </c>
      <c r="AS581" t="str">
        <f>IF(ISNUMBER(SEARCH(AS$1,$D581)),"T","")</f>
        <v/>
      </c>
      <c r="AT581" t="str">
        <f>IF(ISNUMBER(SEARCH(AT$1,$D581)),"T","")</f>
        <v/>
      </c>
      <c r="AU581" t="str">
        <f>IF(ISNUMBER(SEARCH(AU$1,$D581)),"T","")</f>
        <v/>
      </c>
      <c r="AV581" t="str">
        <f>IF(ISNUMBER(SEARCH(AV$1,$D581)),"T","")</f>
        <v/>
      </c>
    </row>
    <row r="582" spans="1:48">
      <c r="A582">
        <v>654</v>
      </c>
      <c r="B582" t="s">
        <v>1411</v>
      </c>
      <c r="C582" t="s">
        <v>1412</v>
      </c>
      <c r="D582" t="s">
        <v>216</v>
      </c>
      <c r="E582">
        <v>6</v>
      </c>
      <c r="F582">
        <v>59</v>
      </c>
      <c r="G582">
        <v>59</v>
      </c>
      <c r="H582">
        <v>58</v>
      </c>
      <c r="I582">
        <v>90</v>
      </c>
      <c r="J582">
        <v>70</v>
      </c>
      <c r="K582">
        <v>73</v>
      </c>
      <c r="L582">
        <f t="shared" si="126"/>
        <v>90</v>
      </c>
      <c r="M582">
        <f t="shared" si="127"/>
        <v>58</v>
      </c>
      <c r="N582" s="3">
        <f t="shared" si="128"/>
        <v>134.5</v>
      </c>
      <c r="O582" s="3">
        <f t="shared" si="129"/>
        <v>110.5</v>
      </c>
      <c r="P582" s="3">
        <f t="shared" si="130"/>
        <v>78.5</v>
      </c>
      <c r="Q582" s="3">
        <f t="shared" si="131"/>
        <v>10558.25</v>
      </c>
      <c r="R582" s="3">
        <f t="shared" si="132"/>
        <v>10558.25</v>
      </c>
      <c r="S582" s="3">
        <f t="shared" si="133"/>
        <v>12172.25</v>
      </c>
      <c r="T582" s="3">
        <v>245.624641833013</v>
      </c>
      <c r="U582" s="3">
        <f t="shared" si="134"/>
        <v>245.624641833013</v>
      </c>
      <c r="V582" s="4">
        <f t="shared" si="135"/>
        <v>27141.5229225479</v>
      </c>
      <c r="W582" s="6">
        <f>Q582/(constants!$B$1*constants!$B$2*(110/250)*AVERAGE(0.8,1)*1.5)</f>
        <v>1.61764744004659</v>
      </c>
      <c r="X582" s="7">
        <v>0.403122085567754</v>
      </c>
      <c r="Y582" s="3">
        <f t="shared" si="136"/>
        <v>223.295032580385</v>
      </c>
      <c r="Z582" s="5">
        <v>1.1</v>
      </c>
      <c r="AA582" s="5">
        <v>1</v>
      </c>
      <c r="AB582" s="3">
        <f t="shared" si="137"/>
        <v>245.624535838423</v>
      </c>
      <c r="AC582" t="str">
        <f t="shared" si="138"/>
        <v>https://wiki.52poke.com/wiki/长尾火狐</v>
      </c>
      <c r="AD582" s="2">
        <f t="shared" si="139"/>
        <v>1.12348530612891e-8</v>
      </c>
      <c r="AE582" t="str">
        <f>IF(ISNUMBER(SEARCH(AE$1,$D582)),"T","")</f>
        <v/>
      </c>
      <c r="AF582" t="str">
        <f>IF(ISNUMBER(SEARCH(AF$1,$D582)),"T","")</f>
        <v>T</v>
      </c>
      <c r="AG582" t="str">
        <f>IF(ISNUMBER(SEARCH(AG$1,$D582)),"T","")</f>
        <v/>
      </c>
      <c r="AH582" t="str">
        <f>IF(ISNUMBER(SEARCH(AH$1,$D582)),"T","")</f>
        <v/>
      </c>
      <c r="AI582" t="str">
        <f>IF(ISNUMBER(SEARCH(AI$1,$D582)),"T","")</f>
        <v/>
      </c>
      <c r="AJ582" t="str">
        <f>IF(ISNUMBER(SEARCH(AJ$1,$D582)),"T","")</f>
        <v/>
      </c>
      <c r="AK582" t="str">
        <f>IF(ISNUMBER(SEARCH(AK$1,$D582)),"T","")</f>
        <v/>
      </c>
      <c r="AL582" t="str">
        <f>IF(ISNUMBER(SEARCH(AL$1,$D582)),"T","")</f>
        <v/>
      </c>
      <c r="AM582" t="str">
        <f>IF(ISNUMBER(SEARCH(AM$1,$D582)),"T","")</f>
        <v/>
      </c>
      <c r="AN582" t="str">
        <f>IF(ISNUMBER(SEARCH(AN$1,$D582)),"T","")</f>
        <v/>
      </c>
      <c r="AO582" t="str">
        <f>IF(ISNUMBER(SEARCH(AO$1,$D582)),"T","")</f>
        <v/>
      </c>
      <c r="AP582" t="str">
        <f>IF(ISNUMBER(SEARCH(AP$1,$D582)),"T","")</f>
        <v/>
      </c>
      <c r="AQ582" t="str">
        <f>IF(ISNUMBER(SEARCH(AQ$1,$D582)),"T","")</f>
        <v/>
      </c>
      <c r="AR582" t="str">
        <f>IF(ISNUMBER(SEARCH(AR$1,$D582)),"T","")</f>
        <v/>
      </c>
      <c r="AS582" t="str">
        <f>IF(ISNUMBER(SEARCH(AS$1,$D582)),"T","")</f>
        <v/>
      </c>
      <c r="AT582" t="str">
        <f>IF(ISNUMBER(SEARCH(AT$1,$D582)),"T","")</f>
        <v/>
      </c>
      <c r="AU582" t="str">
        <f>IF(ISNUMBER(SEARCH(AU$1,$D582)),"T","")</f>
        <v/>
      </c>
      <c r="AV582" t="str">
        <f>IF(ISNUMBER(SEARCH(AV$1,$D582)),"T","")</f>
        <v/>
      </c>
    </row>
    <row r="583" spans="1:48">
      <c r="A583">
        <v>189</v>
      </c>
      <c r="B583" t="s">
        <v>1413</v>
      </c>
      <c r="C583" t="s">
        <v>1414</v>
      </c>
      <c r="D583" t="s">
        <v>1179</v>
      </c>
      <c r="E583">
        <v>2</v>
      </c>
      <c r="F583">
        <v>75</v>
      </c>
      <c r="G583">
        <v>55</v>
      </c>
      <c r="H583">
        <v>70</v>
      </c>
      <c r="I583">
        <v>55</v>
      </c>
      <c r="J583">
        <v>95</v>
      </c>
      <c r="K583">
        <v>110</v>
      </c>
      <c r="L583">
        <f t="shared" si="126"/>
        <v>55</v>
      </c>
      <c r="M583">
        <f t="shared" si="127"/>
        <v>70</v>
      </c>
      <c r="N583" s="3">
        <f t="shared" si="128"/>
        <v>150.5</v>
      </c>
      <c r="O583" s="3">
        <f t="shared" si="129"/>
        <v>75.5</v>
      </c>
      <c r="P583" s="3">
        <f t="shared" si="130"/>
        <v>90.5</v>
      </c>
      <c r="Q583" s="3">
        <f t="shared" si="131"/>
        <v>13620.25</v>
      </c>
      <c r="R583" s="3">
        <f t="shared" si="132"/>
        <v>13620.25</v>
      </c>
      <c r="S583" s="3">
        <f t="shared" si="133"/>
        <v>17382.75</v>
      </c>
      <c r="T583" s="3">
        <v>245.610142365593</v>
      </c>
      <c r="U583" s="3">
        <f t="shared" si="134"/>
        <v>245.610142365593</v>
      </c>
      <c r="V583" s="4">
        <f t="shared" si="135"/>
        <v>18543.5657486023</v>
      </c>
      <c r="W583" s="6">
        <f>Q583/(constants!$B$1*constants!$B$2*(110/250)*AVERAGE(0.8,1)*1.5)</f>
        <v>2.08678166791793</v>
      </c>
      <c r="X583" s="7">
        <v>0.870593996632774</v>
      </c>
      <c r="Y583" s="3">
        <f t="shared" si="136"/>
        <v>223.281862673579</v>
      </c>
      <c r="Z583" s="5">
        <v>1.1</v>
      </c>
      <c r="AA583" s="5">
        <v>1</v>
      </c>
      <c r="AB583" s="3">
        <f t="shared" si="137"/>
        <v>245.610048940936</v>
      </c>
      <c r="AC583" t="str">
        <f t="shared" si="138"/>
        <v>https://wiki.52poke.com/wiki/毽子棉</v>
      </c>
      <c r="AD583" s="2">
        <f t="shared" si="139"/>
        <v>8.7281664656831e-9</v>
      </c>
      <c r="AE583" t="str">
        <f>IF(ISNUMBER(SEARCH(AE$1,$D583)),"T","")</f>
        <v/>
      </c>
      <c r="AF583" t="str">
        <f>IF(ISNUMBER(SEARCH(AF$1,$D583)),"T","")</f>
        <v/>
      </c>
      <c r="AG583" t="str">
        <f>IF(ISNUMBER(SEARCH(AG$1,$D583)),"T","")</f>
        <v/>
      </c>
      <c r="AH583" t="str">
        <f>IF(ISNUMBER(SEARCH(AH$1,$D583)),"T","")</f>
        <v>T</v>
      </c>
      <c r="AI583" t="str">
        <f>IF(ISNUMBER(SEARCH(AI$1,$D583)),"T","")</f>
        <v/>
      </c>
      <c r="AJ583" t="str">
        <f>IF(ISNUMBER(SEARCH(AJ$1,$D583)),"T","")</f>
        <v/>
      </c>
      <c r="AK583" t="str">
        <f>IF(ISNUMBER(SEARCH(AK$1,$D583)),"T","")</f>
        <v/>
      </c>
      <c r="AL583" t="str">
        <f>IF(ISNUMBER(SEARCH(AL$1,$D583)),"T","")</f>
        <v/>
      </c>
      <c r="AM583" t="str">
        <f>IF(ISNUMBER(SEARCH(AM$1,$D583)),"T","")</f>
        <v/>
      </c>
      <c r="AN583" t="str">
        <f>IF(ISNUMBER(SEARCH(AN$1,$D583)),"T","")</f>
        <v>T</v>
      </c>
      <c r="AO583" t="str">
        <f>IF(ISNUMBER(SEARCH(AO$1,$D583)),"T","")</f>
        <v/>
      </c>
      <c r="AP583" t="str">
        <f>IF(ISNUMBER(SEARCH(AP$1,$D583)),"T","")</f>
        <v/>
      </c>
      <c r="AQ583" t="str">
        <f>IF(ISNUMBER(SEARCH(AQ$1,$D583)),"T","")</f>
        <v/>
      </c>
      <c r="AR583" t="str">
        <f>IF(ISNUMBER(SEARCH(AR$1,$D583)),"T","")</f>
        <v/>
      </c>
      <c r="AS583" t="str">
        <f>IF(ISNUMBER(SEARCH(AS$1,$D583)),"T","")</f>
        <v/>
      </c>
      <c r="AT583" t="str">
        <f>IF(ISNUMBER(SEARCH(AT$1,$D583)),"T","")</f>
        <v/>
      </c>
      <c r="AU583" t="str">
        <f>IF(ISNUMBER(SEARCH(AU$1,$D583)),"T","")</f>
        <v/>
      </c>
      <c r="AV583" t="str">
        <f>IF(ISNUMBER(SEARCH(AV$1,$D583)),"T","")</f>
        <v/>
      </c>
    </row>
    <row r="584" spans="1:48">
      <c r="A584">
        <v>105</v>
      </c>
      <c r="B584" t="s">
        <v>1415</v>
      </c>
      <c r="C584" t="s">
        <v>1416</v>
      </c>
      <c r="D584" t="s">
        <v>411</v>
      </c>
      <c r="E584">
        <v>1</v>
      </c>
      <c r="F584">
        <v>60</v>
      </c>
      <c r="G584">
        <v>80</v>
      </c>
      <c r="H584">
        <v>110</v>
      </c>
      <c r="I584">
        <v>50</v>
      </c>
      <c r="J584">
        <v>80</v>
      </c>
      <c r="K584">
        <v>45</v>
      </c>
      <c r="L584">
        <f t="shared" si="126"/>
        <v>80</v>
      </c>
      <c r="M584">
        <f t="shared" si="127"/>
        <v>80</v>
      </c>
      <c r="N584" s="3">
        <f t="shared" si="128"/>
        <v>135.5</v>
      </c>
      <c r="O584" s="3">
        <f t="shared" si="129"/>
        <v>100.5</v>
      </c>
      <c r="P584" s="3">
        <f t="shared" si="130"/>
        <v>100.5</v>
      </c>
      <c r="Q584" s="3">
        <f t="shared" si="131"/>
        <v>13617.75</v>
      </c>
      <c r="R584" s="3">
        <f t="shared" si="132"/>
        <v>17682.75</v>
      </c>
      <c r="S584" s="3">
        <f t="shared" si="133"/>
        <v>13617.75</v>
      </c>
      <c r="T584" s="3">
        <v>245.194035970215</v>
      </c>
      <c r="U584" s="3">
        <f t="shared" si="134"/>
        <v>245.194035970215</v>
      </c>
      <c r="V584" s="4">
        <f t="shared" si="135"/>
        <v>24642.0006150066</v>
      </c>
      <c r="W584" s="6">
        <f>Q584/(constants!$B$1*constants!$B$2*(110/250)*AVERAGE(0.8,1)*1.5)</f>
        <v>2.08639863866592</v>
      </c>
      <c r="X584" s="7">
        <v>0.131547192478978</v>
      </c>
      <c r="Y584" s="3">
        <f t="shared" si="136"/>
        <v>222.903556030062</v>
      </c>
      <c r="Z584" s="5">
        <v>1.1</v>
      </c>
      <c r="AA584" s="5">
        <v>1</v>
      </c>
      <c r="AB584" s="3">
        <f t="shared" si="137"/>
        <v>245.193911633068</v>
      </c>
      <c r="AC584" t="str">
        <f t="shared" si="138"/>
        <v>https://wiki.52poke.com/wiki/嘎啦嘎啦</v>
      </c>
      <c r="AD584" s="2">
        <f t="shared" si="139"/>
        <v>1.54597260851436e-8</v>
      </c>
      <c r="AE584" t="str">
        <f>IF(ISNUMBER(SEARCH(AE$1,$D584)),"T","")</f>
        <v/>
      </c>
      <c r="AF584" t="str">
        <f>IF(ISNUMBER(SEARCH(AF$1,$D584)),"T","")</f>
        <v>T</v>
      </c>
      <c r="AG584" t="str">
        <f>IF(ISNUMBER(SEARCH(AG$1,$D584)),"T","")</f>
        <v/>
      </c>
      <c r="AH584" t="str">
        <f>IF(ISNUMBER(SEARCH(AH$1,$D584)),"T","")</f>
        <v/>
      </c>
      <c r="AI584" t="str">
        <f>IF(ISNUMBER(SEARCH(AI$1,$D584)),"T","")</f>
        <v/>
      </c>
      <c r="AJ584" t="str">
        <f>IF(ISNUMBER(SEARCH(AJ$1,$D584)),"T","")</f>
        <v/>
      </c>
      <c r="AK584" t="str">
        <f>IF(ISNUMBER(SEARCH(AK$1,$D584)),"T","")</f>
        <v/>
      </c>
      <c r="AL584" t="str">
        <f>IF(ISNUMBER(SEARCH(AL$1,$D584)),"T","")</f>
        <v/>
      </c>
      <c r="AM584" t="str">
        <f>IF(ISNUMBER(SEARCH(AM$1,$D584)),"T","")</f>
        <v/>
      </c>
      <c r="AN584" t="str">
        <f>IF(ISNUMBER(SEARCH(AN$1,$D584)),"T","")</f>
        <v/>
      </c>
      <c r="AO584" t="str">
        <f>IF(ISNUMBER(SEARCH(AO$1,$D584)),"T","")</f>
        <v/>
      </c>
      <c r="AP584" t="str">
        <f>IF(ISNUMBER(SEARCH(AP$1,$D584)),"T","")</f>
        <v/>
      </c>
      <c r="AQ584" t="str">
        <f>IF(ISNUMBER(SEARCH(AQ$1,$D584)),"T","")</f>
        <v/>
      </c>
      <c r="AR584" t="str">
        <f>IF(ISNUMBER(SEARCH(AR$1,$D584)),"T","")</f>
        <v>T</v>
      </c>
      <c r="AS584" t="str">
        <f>IF(ISNUMBER(SEARCH(AS$1,$D584)),"T","")</f>
        <v/>
      </c>
      <c r="AT584" t="str">
        <f>IF(ISNUMBER(SEARCH(AT$1,$D584)),"T","")</f>
        <v/>
      </c>
      <c r="AU584" t="str">
        <f>IF(ISNUMBER(SEARCH(AU$1,$D584)),"T","")</f>
        <v/>
      </c>
      <c r="AV584" t="str">
        <f>IF(ISNUMBER(SEARCH(AV$1,$D584)),"T","")</f>
        <v/>
      </c>
    </row>
    <row r="585" spans="1:48">
      <c r="A585">
        <v>726</v>
      </c>
      <c r="B585" t="s">
        <v>1417</v>
      </c>
      <c r="C585" t="s">
        <v>1418</v>
      </c>
      <c r="D585" t="s">
        <v>216</v>
      </c>
      <c r="E585">
        <v>7</v>
      </c>
      <c r="F585">
        <v>65</v>
      </c>
      <c r="G585">
        <v>85</v>
      </c>
      <c r="H585">
        <v>50</v>
      </c>
      <c r="I585">
        <v>80</v>
      </c>
      <c r="J585">
        <v>50</v>
      </c>
      <c r="K585">
        <v>90</v>
      </c>
      <c r="L585">
        <f t="shared" si="126"/>
        <v>85</v>
      </c>
      <c r="M585">
        <f t="shared" si="127"/>
        <v>50</v>
      </c>
      <c r="N585" s="3">
        <f t="shared" si="128"/>
        <v>140.5</v>
      </c>
      <c r="O585" s="3">
        <f t="shared" si="129"/>
        <v>105.5</v>
      </c>
      <c r="P585" s="3">
        <f t="shared" si="130"/>
        <v>70.5</v>
      </c>
      <c r="Q585" s="3">
        <f t="shared" si="131"/>
        <v>9905.25</v>
      </c>
      <c r="R585" s="3">
        <f t="shared" si="132"/>
        <v>9905.25</v>
      </c>
      <c r="S585" s="3">
        <f t="shared" si="133"/>
        <v>9905.25</v>
      </c>
      <c r="T585" s="3">
        <v>244.806846363258</v>
      </c>
      <c r="U585" s="3">
        <f t="shared" si="134"/>
        <v>244.806846363258</v>
      </c>
      <c r="V585" s="4">
        <f t="shared" si="135"/>
        <v>25827.1222913237</v>
      </c>
      <c r="W585" s="6">
        <f>Q585/(constants!$B$1*constants!$B$2*(110/250)*AVERAGE(0.8,1)*1.5)</f>
        <v>1.51760019941955</v>
      </c>
      <c r="X585" s="7">
        <v>0.591893565540913</v>
      </c>
      <c r="Y585" s="3">
        <f t="shared" si="136"/>
        <v>222.551592203329</v>
      </c>
      <c r="Z585" s="5">
        <v>1.1</v>
      </c>
      <c r="AA585" s="5">
        <v>1</v>
      </c>
      <c r="AB585" s="3">
        <f t="shared" si="137"/>
        <v>244.806751423662</v>
      </c>
      <c r="AC585" t="str">
        <f t="shared" si="138"/>
        <v>https://wiki.52poke.com/wiki/炎热喵</v>
      </c>
      <c r="AD585" s="2">
        <f t="shared" si="139"/>
        <v>9.01352694462101e-9</v>
      </c>
      <c r="AE585" t="str">
        <f>IF(ISNUMBER(SEARCH(AE$1,$D585)),"T","")</f>
        <v/>
      </c>
      <c r="AF585" t="str">
        <f>IF(ISNUMBER(SEARCH(AF$1,$D585)),"T","")</f>
        <v>T</v>
      </c>
      <c r="AG585" t="str">
        <f>IF(ISNUMBER(SEARCH(AG$1,$D585)),"T","")</f>
        <v/>
      </c>
      <c r="AH585" t="str">
        <f>IF(ISNUMBER(SEARCH(AH$1,$D585)),"T","")</f>
        <v/>
      </c>
      <c r="AI585" t="str">
        <f>IF(ISNUMBER(SEARCH(AI$1,$D585)),"T","")</f>
        <v/>
      </c>
      <c r="AJ585" t="str">
        <f>IF(ISNUMBER(SEARCH(AJ$1,$D585)),"T","")</f>
        <v/>
      </c>
      <c r="AK585" t="str">
        <f>IF(ISNUMBER(SEARCH(AK$1,$D585)),"T","")</f>
        <v/>
      </c>
      <c r="AL585" t="str">
        <f>IF(ISNUMBER(SEARCH(AL$1,$D585)),"T","")</f>
        <v/>
      </c>
      <c r="AM585" t="str">
        <f>IF(ISNUMBER(SEARCH(AM$1,$D585)),"T","")</f>
        <v/>
      </c>
      <c r="AN585" t="str">
        <f>IF(ISNUMBER(SEARCH(AN$1,$D585)),"T","")</f>
        <v/>
      </c>
      <c r="AO585" t="str">
        <f>IF(ISNUMBER(SEARCH(AO$1,$D585)),"T","")</f>
        <v/>
      </c>
      <c r="AP585" t="str">
        <f>IF(ISNUMBER(SEARCH(AP$1,$D585)),"T","")</f>
        <v/>
      </c>
      <c r="AQ585" t="str">
        <f>IF(ISNUMBER(SEARCH(AQ$1,$D585)),"T","")</f>
        <v/>
      </c>
      <c r="AR585" t="str">
        <f>IF(ISNUMBER(SEARCH(AR$1,$D585)),"T","")</f>
        <v/>
      </c>
      <c r="AS585" t="str">
        <f>IF(ISNUMBER(SEARCH(AS$1,$D585)),"T","")</f>
        <v/>
      </c>
      <c r="AT585" t="str">
        <f>IF(ISNUMBER(SEARCH(AT$1,$D585)),"T","")</f>
        <v/>
      </c>
      <c r="AU585" t="str">
        <f>IF(ISNUMBER(SEARCH(AU$1,$D585)),"T","")</f>
        <v/>
      </c>
      <c r="AV585" t="str">
        <f>IF(ISNUMBER(SEARCH(AV$1,$D585)),"T","")</f>
        <v/>
      </c>
    </row>
    <row r="586" spans="1:48">
      <c r="A586">
        <v>657</v>
      </c>
      <c r="B586" t="s">
        <v>1419</v>
      </c>
      <c r="C586" t="s">
        <v>1420</v>
      </c>
      <c r="D586" t="s">
        <v>52</v>
      </c>
      <c r="E586">
        <v>6</v>
      </c>
      <c r="F586">
        <v>54</v>
      </c>
      <c r="G586">
        <v>63</v>
      </c>
      <c r="H586">
        <v>52</v>
      </c>
      <c r="I586">
        <v>83</v>
      </c>
      <c r="J586">
        <v>56</v>
      </c>
      <c r="K586">
        <v>97</v>
      </c>
      <c r="L586">
        <f t="shared" si="126"/>
        <v>83</v>
      </c>
      <c r="M586">
        <f t="shared" si="127"/>
        <v>52</v>
      </c>
      <c r="N586" s="3">
        <f t="shared" si="128"/>
        <v>129.5</v>
      </c>
      <c r="O586" s="3">
        <f t="shared" si="129"/>
        <v>103.5</v>
      </c>
      <c r="P586" s="3">
        <f t="shared" si="130"/>
        <v>72.5</v>
      </c>
      <c r="Q586" s="3">
        <f t="shared" si="131"/>
        <v>9388.75</v>
      </c>
      <c r="R586" s="3">
        <f t="shared" si="132"/>
        <v>9388.75</v>
      </c>
      <c r="S586" s="3">
        <f t="shared" si="133"/>
        <v>9906.75</v>
      </c>
      <c r="T586" s="3">
        <v>244.425382563865</v>
      </c>
      <c r="U586" s="3">
        <f t="shared" si="134"/>
        <v>244.425382563865</v>
      </c>
      <c r="V586" s="4">
        <f t="shared" si="135"/>
        <v>25298.02709536</v>
      </c>
      <c r="W586" s="6">
        <f>Q586/(constants!$B$1*constants!$B$2*(110/250)*AVERAGE(0.8,1)*1.5)</f>
        <v>1.43846635595268</v>
      </c>
      <c r="X586" s="7">
        <v>0.708440049675417</v>
      </c>
      <c r="Y586" s="3">
        <f t="shared" si="136"/>
        <v>222.204812982508</v>
      </c>
      <c r="Z586" s="5">
        <v>1.1</v>
      </c>
      <c r="AA586" s="5">
        <v>1</v>
      </c>
      <c r="AB586" s="3">
        <f t="shared" si="137"/>
        <v>244.425294280759</v>
      </c>
      <c r="AC586" t="str">
        <f t="shared" si="138"/>
        <v>https://wiki.52poke.com/wiki/呱头蛙</v>
      </c>
      <c r="AD586" s="2">
        <f t="shared" si="139"/>
        <v>7.79390680670444e-9</v>
      </c>
      <c r="AE586" t="str">
        <f>IF(ISNUMBER(SEARCH(AE$1,$D586)),"T","")</f>
        <v/>
      </c>
      <c r="AF586" t="str">
        <f>IF(ISNUMBER(SEARCH(AF$1,$D586)),"T","")</f>
        <v/>
      </c>
      <c r="AG586" t="str">
        <f>IF(ISNUMBER(SEARCH(AG$1,$D586)),"T","")</f>
        <v>T</v>
      </c>
      <c r="AH586" t="str">
        <f>IF(ISNUMBER(SEARCH(AH$1,$D586)),"T","")</f>
        <v/>
      </c>
      <c r="AI586" t="str">
        <f>IF(ISNUMBER(SEARCH(AI$1,$D586)),"T","")</f>
        <v/>
      </c>
      <c r="AJ586" t="str">
        <f>IF(ISNUMBER(SEARCH(AJ$1,$D586)),"T","")</f>
        <v/>
      </c>
      <c r="AK586" t="str">
        <f>IF(ISNUMBER(SEARCH(AK$1,$D586)),"T","")</f>
        <v/>
      </c>
      <c r="AL586" t="str">
        <f>IF(ISNUMBER(SEARCH(AL$1,$D586)),"T","")</f>
        <v/>
      </c>
      <c r="AM586" t="str">
        <f>IF(ISNUMBER(SEARCH(AM$1,$D586)),"T","")</f>
        <v/>
      </c>
      <c r="AN586" t="str">
        <f>IF(ISNUMBER(SEARCH(AN$1,$D586)),"T","")</f>
        <v/>
      </c>
      <c r="AO586" t="str">
        <f>IF(ISNUMBER(SEARCH(AO$1,$D586)),"T","")</f>
        <v/>
      </c>
      <c r="AP586" t="str">
        <f>IF(ISNUMBER(SEARCH(AP$1,$D586)),"T","")</f>
        <v/>
      </c>
      <c r="AQ586" t="str">
        <f>IF(ISNUMBER(SEARCH(AQ$1,$D586)),"T","")</f>
        <v/>
      </c>
      <c r="AR586" t="str">
        <f>IF(ISNUMBER(SEARCH(AR$1,$D586)),"T","")</f>
        <v/>
      </c>
      <c r="AS586" t="str">
        <f>IF(ISNUMBER(SEARCH(AS$1,$D586)),"T","")</f>
        <v/>
      </c>
      <c r="AT586" t="str">
        <f>IF(ISNUMBER(SEARCH(AT$1,$D586)),"T","")</f>
        <v/>
      </c>
      <c r="AU586" t="str">
        <f>IF(ISNUMBER(SEARCH(AU$1,$D586)),"T","")</f>
        <v/>
      </c>
      <c r="AV586" t="str">
        <f>IF(ISNUMBER(SEARCH(AV$1,$D586)),"T","")</f>
        <v/>
      </c>
    </row>
    <row r="587" spans="1:48">
      <c r="A587">
        <v>176</v>
      </c>
      <c r="B587" t="s">
        <v>1421</v>
      </c>
      <c r="C587" t="s">
        <v>1422</v>
      </c>
      <c r="D587" t="s">
        <v>255</v>
      </c>
      <c r="E587">
        <v>2</v>
      </c>
      <c r="F587">
        <v>55</v>
      </c>
      <c r="G587">
        <v>40</v>
      </c>
      <c r="H587">
        <v>85</v>
      </c>
      <c r="I587">
        <v>80</v>
      </c>
      <c r="J587">
        <v>105</v>
      </c>
      <c r="K587">
        <v>40</v>
      </c>
      <c r="L587">
        <f t="shared" si="126"/>
        <v>80</v>
      </c>
      <c r="M587">
        <f t="shared" si="127"/>
        <v>85</v>
      </c>
      <c r="N587" s="3">
        <f t="shared" si="128"/>
        <v>130.5</v>
      </c>
      <c r="O587" s="3">
        <f t="shared" si="129"/>
        <v>100.5</v>
      </c>
      <c r="P587" s="3">
        <f t="shared" si="130"/>
        <v>105.5</v>
      </c>
      <c r="Q587" s="3">
        <f t="shared" si="131"/>
        <v>13767.75</v>
      </c>
      <c r="R587" s="3">
        <f t="shared" si="132"/>
        <v>13767.75</v>
      </c>
      <c r="S587" s="3">
        <f t="shared" si="133"/>
        <v>16377.75</v>
      </c>
      <c r="T587" s="3">
        <v>243.327266693405</v>
      </c>
      <c r="U587" s="3">
        <f t="shared" si="134"/>
        <v>243.327266693405</v>
      </c>
      <c r="V587" s="4">
        <f t="shared" si="135"/>
        <v>24454.3903026872</v>
      </c>
      <c r="W587" s="6">
        <f>Q587/(constants!$B$1*constants!$B$2*(110/250)*AVERAGE(0.8,1)*1.5)</f>
        <v>2.10938039378698</v>
      </c>
      <c r="X587" s="7">
        <v>0.091679226173939</v>
      </c>
      <c r="Y587" s="3">
        <f t="shared" si="136"/>
        <v>221.206491806073</v>
      </c>
      <c r="Z587" s="5">
        <v>1.1</v>
      </c>
      <c r="AA587" s="5">
        <v>1</v>
      </c>
      <c r="AB587" s="3">
        <f t="shared" si="137"/>
        <v>243.32714098668</v>
      </c>
      <c r="AC587" t="str">
        <f t="shared" si="138"/>
        <v>https://wiki.52poke.com/wiki/波克基古</v>
      </c>
      <c r="AD587" s="2">
        <f t="shared" si="139"/>
        <v>1.58021807354605e-8</v>
      </c>
      <c r="AE587" t="str">
        <f>IF(ISNUMBER(SEARCH(AE$1,$D587)),"T","")</f>
        <v/>
      </c>
      <c r="AF587" t="str">
        <f>IF(ISNUMBER(SEARCH(AF$1,$D587)),"T","")</f>
        <v/>
      </c>
      <c r="AG587" t="str">
        <f>IF(ISNUMBER(SEARCH(AG$1,$D587)),"T","")</f>
        <v/>
      </c>
      <c r="AH587" t="str">
        <f>IF(ISNUMBER(SEARCH(AH$1,$D587)),"T","")</f>
        <v/>
      </c>
      <c r="AI587" t="str">
        <f>IF(ISNUMBER(SEARCH(AI$1,$D587)),"T","")</f>
        <v/>
      </c>
      <c r="AJ587" t="str">
        <f>IF(ISNUMBER(SEARCH(AJ$1,$D587)),"T","")</f>
        <v/>
      </c>
      <c r="AK587" t="str">
        <f>IF(ISNUMBER(SEARCH(AK$1,$D587)),"T","")</f>
        <v/>
      </c>
      <c r="AL587" t="str">
        <f>IF(ISNUMBER(SEARCH(AL$1,$D587)),"T","")</f>
        <v/>
      </c>
      <c r="AM587" t="str">
        <f>IF(ISNUMBER(SEARCH(AM$1,$D587)),"T","")</f>
        <v/>
      </c>
      <c r="AN587" t="str">
        <f>IF(ISNUMBER(SEARCH(AN$1,$D587)),"T","")</f>
        <v>T</v>
      </c>
      <c r="AO587" t="str">
        <f>IF(ISNUMBER(SEARCH(AO$1,$D587)),"T","")</f>
        <v/>
      </c>
      <c r="AP587" t="str">
        <f>IF(ISNUMBER(SEARCH(AP$1,$D587)),"T","")</f>
        <v/>
      </c>
      <c r="AQ587" t="str">
        <f>IF(ISNUMBER(SEARCH(AQ$1,$D587)),"T","")</f>
        <v/>
      </c>
      <c r="AR587" t="str">
        <f>IF(ISNUMBER(SEARCH(AR$1,$D587)),"T","")</f>
        <v/>
      </c>
      <c r="AS587" t="str">
        <f>IF(ISNUMBER(SEARCH(AS$1,$D587)),"T","")</f>
        <v/>
      </c>
      <c r="AT587" t="str">
        <f>IF(ISNUMBER(SEARCH(AT$1,$D587)),"T","")</f>
        <v/>
      </c>
      <c r="AU587" t="str">
        <f>IF(ISNUMBER(SEARCH(AU$1,$D587)),"T","")</f>
        <v/>
      </c>
      <c r="AV587" t="str">
        <f>IF(ISNUMBER(SEARCH(AV$1,$D587)),"T","")</f>
        <v>T</v>
      </c>
    </row>
    <row r="588" spans="1:48">
      <c r="A588">
        <v>723</v>
      </c>
      <c r="B588" t="s">
        <v>1423</v>
      </c>
      <c r="C588" t="s">
        <v>1424</v>
      </c>
      <c r="D588" t="s">
        <v>1179</v>
      </c>
      <c r="E588">
        <v>7</v>
      </c>
      <c r="F588">
        <v>78</v>
      </c>
      <c r="G588">
        <v>75</v>
      </c>
      <c r="H588">
        <v>75</v>
      </c>
      <c r="I588">
        <v>70</v>
      </c>
      <c r="J588">
        <v>70</v>
      </c>
      <c r="K588">
        <v>52</v>
      </c>
      <c r="L588">
        <f t="shared" si="126"/>
        <v>75</v>
      </c>
      <c r="M588">
        <f t="shared" si="127"/>
        <v>70</v>
      </c>
      <c r="N588" s="3">
        <f t="shared" si="128"/>
        <v>153.5</v>
      </c>
      <c r="O588" s="3">
        <f t="shared" si="129"/>
        <v>95.5</v>
      </c>
      <c r="P588" s="3">
        <f t="shared" si="130"/>
        <v>90.5</v>
      </c>
      <c r="Q588" s="3">
        <f t="shared" si="131"/>
        <v>13891.75</v>
      </c>
      <c r="R588" s="3">
        <f t="shared" si="132"/>
        <v>14659.25</v>
      </c>
      <c r="S588" s="3">
        <f t="shared" si="133"/>
        <v>13891.75</v>
      </c>
      <c r="T588" s="3">
        <v>243.220221969728</v>
      </c>
      <c r="U588" s="3">
        <f t="shared" si="134"/>
        <v>243.220221969728</v>
      </c>
      <c r="V588" s="4">
        <f t="shared" si="135"/>
        <v>23227.531198109</v>
      </c>
      <c r="W588" s="6">
        <f>Q588/(constants!$B$1*constants!$B$2*(110/250)*AVERAGE(0.8,1)*1.5)</f>
        <v>2.12837864468706</v>
      </c>
      <c r="X588" s="7">
        <v>0.186900759798536</v>
      </c>
      <c r="Y588" s="3">
        <f t="shared" si="136"/>
        <v>221.109183128375</v>
      </c>
      <c r="Z588" s="5">
        <v>1.1</v>
      </c>
      <c r="AA588" s="5">
        <v>1</v>
      </c>
      <c r="AB588" s="3">
        <f t="shared" si="137"/>
        <v>243.220101441212</v>
      </c>
      <c r="AC588" t="str">
        <f t="shared" si="138"/>
        <v>https://wiki.52poke.com/wiki/投羽枭</v>
      </c>
      <c r="AD588" s="2">
        <f t="shared" si="139"/>
        <v>1.45271231125795e-8</v>
      </c>
      <c r="AE588" t="str">
        <f>IF(ISNUMBER(SEARCH(AE$1,$D588)),"T","")</f>
        <v/>
      </c>
      <c r="AF588" t="str">
        <f>IF(ISNUMBER(SEARCH(AF$1,$D588)),"T","")</f>
        <v/>
      </c>
      <c r="AG588" t="str">
        <f>IF(ISNUMBER(SEARCH(AG$1,$D588)),"T","")</f>
        <v/>
      </c>
      <c r="AH588" t="str">
        <f>IF(ISNUMBER(SEARCH(AH$1,$D588)),"T","")</f>
        <v>T</v>
      </c>
      <c r="AI588" t="str">
        <f>IF(ISNUMBER(SEARCH(AI$1,$D588)),"T","")</f>
        <v/>
      </c>
      <c r="AJ588" t="str">
        <f>IF(ISNUMBER(SEARCH(AJ$1,$D588)),"T","")</f>
        <v/>
      </c>
      <c r="AK588" t="str">
        <f>IF(ISNUMBER(SEARCH(AK$1,$D588)),"T","")</f>
        <v/>
      </c>
      <c r="AL588" t="str">
        <f>IF(ISNUMBER(SEARCH(AL$1,$D588)),"T","")</f>
        <v/>
      </c>
      <c r="AM588" t="str">
        <f>IF(ISNUMBER(SEARCH(AM$1,$D588)),"T","")</f>
        <v/>
      </c>
      <c r="AN588" t="str">
        <f>IF(ISNUMBER(SEARCH(AN$1,$D588)),"T","")</f>
        <v>T</v>
      </c>
      <c r="AO588" t="str">
        <f>IF(ISNUMBER(SEARCH(AO$1,$D588)),"T","")</f>
        <v/>
      </c>
      <c r="AP588" t="str">
        <f>IF(ISNUMBER(SEARCH(AP$1,$D588)),"T","")</f>
        <v/>
      </c>
      <c r="AQ588" t="str">
        <f>IF(ISNUMBER(SEARCH(AQ$1,$D588)),"T","")</f>
        <v/>
      </c>
      <c r="AR588" t="str">
        <f>IF(ISNUMBER(SEARCH(AR$1,$D588)),"T","")</f>
        <v/>
      </c>
      <c r="AS588" t="str">
        <f>IF(ISNUMBER(SEARCH(AS$1,$D588)),"T","")</f>
        <v/>
      </c>
      <c r="AT588" t="str">
        <f>IF(ISNUMBER(SEARCH(AT$1,$D588)),"T","")</f>
        <v/>
      </c>
      <c r="AU588" t="str">
        <f>IF(ISNUMBER(SEARCH(AU$1,$D588)),"T","")</f>
        <v/>
      </c>
      <c r="AV588" t="str">
        <f>IF(ISNUMBER(SEARCH(AV$1,$D588)),"T","")</f>
        <v/>
      </c>
    </row>
    <row r="589" spans="1:48">
      <c r="A589">
        <v>566</v>
      </c>
      <c r="B589" t="s">
        <v>1425</v>
      </c>
      <c r="C589" t="s">
        <v>1426</v>
      </c>
      <c r="D589" t="s">
        <v>288</v>
      </c>
      <c r="E589">
        <v>5</v>
      </c>
      <c r="F589">
        <v>55</v>
      </c>
      <c r="G589">
        <v>112</v>
      </c>
      <c r="H589">
        <v>45</v>
      </c>
      <c r="I589">
        <v>74</v>
      </c>
      <c r="J589">
        <v>45</v>
      </c>
      <c r="K589">
        <v>70</v>
      </c>
      <c r="L589">
        <f t="shared" si="126"/>
        <v>112</v>
      </c>
      <c r="M589">
        <f t="shared" si="127"/>
        <v>45</v>
      </c>
      <c r="N589" s="3">
        <f t="shared" si="128"/>
        <v>130.5</v>
      </c>
      <c r="O589" s="3">
        <f t="shared" si="129"/>
        <v>132.5</v>
      </c>
      <c r="P589" s="3">
        <f t="shared" si="130"/>
        <v>65.5</v>
      </c>
      <c r="Q589" s="3">
        <f t="shared" si="131"/>
        <v>8547.75</v>
      </c>
      <c r="R589" s="3">
        <f t="shared" si="132"/>
        <v>8547.75</v>
      </c>
      <c r="S589" s="3">
        <f t="shared" si="133"/>
        <v>8547.75</v>
      </c>
      <c r="T589" s="3">
        <v>243.11882218657</v>
      </c>
      <c r="U589" s="3">
        <f t="shared" si="134"/>
        <v>243.11882218657</v>
      </c>
      <c r="V589" s="4">
        <f t="shared" si="135"/>
        <v>32213.2439397205</v>
      </c>
      <c r="W589" s="6">
        <f>Q589/(constants!$B$1*constants!$B$2*(110/250)*AVERAGE(0.8,1)*1.5)</f>
        <v>1.30961531557391</v>
      </c>
      <c r="X589" s="7">
        <v>0.358437646970748</v>
      </c>
      <c r="Y589" s="3">
        <f t="shared" si="136"/>
        <v>221.017017537167</v>
      </c>
      <c r="Z589" s="5">
        <v>1.1</v>
      </c>
      <c r="AA589" s="5">
        <v>1</v>
      </c>
      <c r="AB589" s="3">
        <f t="shared" si="137"/>
        <v>243.118719290884</v>
      </c>
      <c r="AC589" t="str">
        <f t="shared" si="138"/>
        <v>https://wiki.52poke.com/wiki/始祖小鸟</v>
      </c>
      <c r="AD589" s="2">
        <f t="shared" si="139"/>
        <v>1.05875222584758e-8</v>
      </c>
      <c r="AE589" t="str">
        <f>IF(ISNUMBER(SEARCH(AE$1,$D589)),"T","")</f>
        <v/>
      </c>
      <c r="AF589" t="str">
        <f>IF(ISNUMBER(SEARCH(AF$1,$D589)),"T","")</f>
        <v/>
      </c>
      <c r="AG589" t="str">
        <f>IF(ISNUMBER(SEARCH(AG$1,$D589)),"T","")</f>
        <v/>
      </c>
      <c r="AH589" t="str">
        <f>IF(ISNUMBER(SEARCH(AH$1,$D589)),"T","")</f>
        <v/>
      </c>
      <c r="AI589" t="str">
        <f>IF(ISNUMBER(SEARCH(AI$1,$D589)),"T","")</f>
        <v/>
      </c>
      <c r="AJ589" t="str">
        <f>IF(ISNUMBER(SEARCH(AJ$1,$D589)),"T","")</f>
        <v/>
      </c>
      <c r="AK589" t="str">
        <f>IF(ISNUMBER(SEARCH(AK$1,$D589)),"T","")</f>
        <v/>
      </c>
      <c r="AL589" t="str">
        <f>IF(ISNUMBER(SEARCH(AL$1,$D589)),"T","")</f>
        <v/>
      </c>
      <c r="AM589" t="str">
        <f>IF(ISNUMBER(SEARCH(AM$1,$D589)),"T","")</f>
        <v/>
      </c>
      <c r="AN589" t="str">
        <f>IF(ISNUMBER(SEARCH(AN$1,$D589)),"T","")</f>
        <v>T</v>
      </c>
      <c r="AO589" t="str">
        <f>IF(ISNUMBER(SEARCH(AO$1,$D589)),"T","")</f>
        <v/>
      </c>
      <c r="AP589" t="str">
        <f>IF(ISNUMBER(SEARCH(AP$1,$D589)),"T","")</f>
        <v/>
      </c>
      <c r="AQ589" t="str">
        <f>IF(ISNUMBER(SEARCH(AQ$1,$D589)),"T","")</f>
        <v>T</v>
      </c>
      <c r="AR589" t="str">
        <f>IF(ISNUMBER(SEARCH(AR$1,$D589)),"T","")</f>
        <v/>
      </c>
      <c r="AS589" t="str">
        <f>IF(ISNUMBER(SEARCH(AS$1,$D589)),"T","")</f>
        <v/>
      </c>
      <c r="AT589" t="str">
        <f>IF(ISNUMBER(SEARCH(AT$1,$D589)),"T","")</f>
        <v/>
      </c>
      <c r="AU589" t="str">
        <f>IF(ISNUMBER(SEARCH(AU$1,$D589)),"T","")</f>
        <v/>
      </c>
      <c r="AV589" t="str">
        <f>IF(ISNUMBER(SEARCH(AV$1,$D589)),"T","")</f>
        <v/>
      </c>
    </row>
    <row r="590" spans="1:48">
      <c r="A590">
        <v>774</v>
      </c>
      <c r="B590" t="s">
        <v>1427</v>
      </c>
      <c r="C590" t="s">
        <v>1428</v>
      </c>
      <c r="D590" t="s">
        <v>288</v>
      </c>
      <c r="E590">
        <v>7</v>
      </c>
      <c r="F590">
        <v>60</v>
      </c>
      <c r="G590">
        <v>60</v>
      </c>
      <c r="H590">
        <v>100</v>
      </c>
      <c r="I590">
        <v>60</v>
      </c>
      <c r="J590">
        <v>100</v>
      </c>
      <c r="K590">
        <v>60</v>
      </c>
      <c r="L590">
        <f t="shared" si="126"/>
        <v>60</v>
      </c>
      <c r="M590">
        <f t="shared" si="127"/>
        <v>100</v>
      </c>
      <c r="N590" s="3">
        <f t="shared" si="128"/>
        <v>135.5</v>
      </c>
      <c r="O590" s="3">
        <f t="shared" si="129"/>
        <v>80.5</v>
      </c>
      <c r="P590" s="3">
        <f t="shared" si="130"/>
        <v>120.5</v>
      </c>
      <c r="Q590" s="3">
        <f t="shared" si="131"/>
        <v>16327.75</v>
      </c>
      <c r="R590" s="3">
        <f t="shared" si="132"/>
        <v>16327.75</v>
      </c>
      <c r="S590" s="3">
        <f t="shared" si="133"/>
        <v>16327.75</v>
      </c>
      <c r="T590" s="3">
        <v>242.942007973439</v>
      </c>
      <c r="U590" s="3">
        <f t="shared" si="134"/>
        <v>242.942007973439</v>
      </c>
      <c r="V590" s="4">
        <f t="shared" si="135"/>
        <v>19556.8316418618</v>
      </c>
      <c r="W590" s="6">
        <f>Q590/(constants!$B$1*constants!$B$2*(110/250)*AVERAGE(0.8,1)*1.5)</f>
        <v>2.50160234785316</v>
      </c>
      <c r="X590" s="7">
        <v>0.241953705906446</v>
      </c>
      <c r="Y590" s="3">
        <f t="shared" si="136"/>
        <v>220.856262327649</v>
      </c>
      <c r="Z590" s="5">
        <v>1.1</v>
      </c>
      <c r="AA590" s="5">
        <v>1</v>
      </c>
      <c r="AB590" s="3">
        <f t="shared" si="137"/>
        <v>242.941888560413</v>
      </c>
      <c r="AC590" t="str">
        <f t="shared" si="138"/>
        <v>https://wiki.52poke.com/wiki/小陨星</v>
      </c>
      <c r="AD590" s="2">
        <f t="shared" si="139"/>
        <v>1.42594706628297e-8</v>
      </c>
      <c r="AE590" t="str">
        <f>IF(ISNUMBER(SEARCH(AE$1,$D590)),"T","")</f>
        <v/>
      </c>
      <c r="AF590" t="str">
        <f>IF(ISNUMBER(SEARCH(AF$1,$D590)),"T","")</f>
        <v/>
      </c>
      <c r="AG590" t="str">
        <f>IF(ISNUMBER(SEARCH(AG$1,$D590)),"T","")</f>
        <v/>
      </c>
      <c r="AH590" t="str">
        <f>IF(ISNUMBER(SEARCH(AH$1,$D590)),"T","")</f>
        <v/>
      </c>
      <c r="AI590" t="str">
        <f>IF(ISNUMBER(SEARCH(AI$1,$D590)),"T","")</f>
        <v/>
      </c>
      <c r="AJ590" t="str">
        <f>IF(ISNUMBER(SEARCH(AJ$1,$D590)),"T","")</f>
        <v/>
      </c>
      <c r="AK590" t="str">
        <f>IF(ISNUMBER(SEARCH(AK$1,$D590)),"T","")</f>
        <v/>
      </c>
      <c r="AL590" t="str">
        <f>IF(ISNUMBER(SEARCH(AL$1,$D590)),"T","")</f>
        <v/>
      </c>
      <c r="AM590" t="str">
        <f>IF(ISNUMBER(SEARCH(AM$1,$D590)),"T","")</f>
        <v/>
      </c>
      <c r="AN590" t="str">
        <f>IF(ISNUMBER(SEARCH(AN$1,$D590)),"T","")</f>
        <v>T</v>
      </c>
      <c r="AO590" t="str">
        <f>IF(ISNUMBER(SEARCH(AO$1,$D590)),"T","")</f>
        <v/>
      </c>
      <c r="AP590" t="str">
        <f>IF(ISNUMBER(SEARCH(AP$1,$D590)),"T","")</f>
        <v/>
      </c>
      <c r="AQ590" t="str">
        <f>IF(ISNUMBER(SEARCH(AQ$1,$D590)),"T","")</f>
        <v>T</v>
      </c>
      <c r="AR590" t="str">
        <f>IF(ISNUMBER(SEARCH(AR$1,$D590)),"T","")</f>
        <v/>
      </c>
      <c r="AS590" t="str">
        <f>IF(ISNUMBER(SEARCH(AS$1,$D590)),"T","")</f>
        <v/>
      </c>
      <c r="AT590" t="str">
        <f>IF(ISNUMBER(SEARCH(AT$1,$D590)),"T","")</f>
        <v/>
      </c>
      <c r="AU590" t="str">
        <f>IF(ISNUMBER(SEARCH(AU$1,$D590)),"T","")</f>
        <v/>
      </c>
      <c r="AV590" t="str">
        <f>IF(ISNUMBER(SEARCH(AV$1,$D590)),"T","")</f>
        <v/>
      </c>
    </row>
    <row r="591" spans="1:48">
      <c r="A591">
        <v>913</v>
      </c>
      <c r="B591" t="s">
        <v>1429</v>
      </c>
      <c r="C591" t="s">
        <v>1430</v>
      </c>
      <c r="D591" t="s">
        <v>52</v>
      </c>
      <c r="E591">
        <v>9</v>
      </c>
      <c r="F591">
        <v>70</v>
      </c>
      <c r="G591">
        <v>85</v>
      </c>
      <c r="H591">
        <v>65</v>
      </c>
      <c r="I591">
        <v>65</v>
      </c>
      <c r="J591">
        <v>60</v>
      </c>
      <c r="K591">
        <v>65</v>
      </c>
      <c r="L591">
        <f t="shared" si="126"/>
        <v>85</v>
      </c>
      <c r="M591">
        <f t="shared" si="127"/>
        <v>60</v>
      </c>
      <c r="N591" s="3">
        <f t="shared" si="128"/>
        <v>145.5</v>
      </c>
      <c r="O591" s="3">
        <f t="shared" si="129"/>
        <v>105.5</v>
      </c>
      <c r="P591" s="3">
        <f t="shared" si="130"/>
        <v>80.5</v>
      </c>
      <c r="Q591" s="3">
        <f t="shared" si="131"/>
        <v>11712.75</v>
      </c>
      <c r="R591" s="3">
        <f t="shared" si="132"/>
        <v>12440.25</v>
      </c>
      <c r="S591" s="3">
        <f t="shared" si="133"/>
        <v>11712.75</v>
      </c>
      <c r="T591" s="3">
        <v>242.044734639373</v>
      </c>
      <c r="U591" s="3">
        <f t="shared" si="134"/>
        <v>242.044734639373</v>
      </c>
      <c r="V591" s="4">
        <f t="shared" si="135"/>
        <v>25535.7195044538</v>
      </c>
      <c r="W591" s="6">
        <f>Q591/(constants!$B$1*constants!$B$2*(110/250)*AVERAGE(0.8,1)*1.5)</f>
        <v>1.79453034862839</v>
      </c>
      <c r="X591" s="7">
        <v>0.291162218155716</v>
      </c>
      <c r="Y591" s="3">
        <f t="shared" si="136"/>
        <v>220.040565795723</v>
      </c>
      <c r="Z591" s="5">
        <v>1.1</v>
      </c>
      <c r="AA591" s="5">
        <v>1</v>
      </c>
      <c r="AB591" s="3">
        <f t="shared" si="137"/>
        <v>242.044622375295</v>
      </c>
      <c r="AC591" t="str">
        <f t="shared" si="138"/>
        <v>https://wiki.52poke.com/wiki/涌跃鸭</v>
      </c>
      <c r="AD591" s="2">
        <f t="shared" si="139"/>
        <v>1.2603223167317e-8</v>
      </c>
      <c r="AE591" t="str">
        <f>IF(ISNUMBER(SEARCH(AE$1,$D591)),"T","")</f>
        <v/>
      </c>
      <c r="AF591" t="str">
        <f>IF(ISNUMBER(SEARCH(AF$1,$D591)),"T","")</f>
        <v/>
      </c>
      <c r="AG591" t="str">
        <f>IF(ISNUMBER(SEARCH(AG$1,$D591)),"T","")</f>
        <v>T</v>
      </c>
      <c r="AH591" t="str">
        <f>IF(ISNUMBER(SEARCH(AH$1,$D591)),"T","")</f>
        <v/>
      </c>
      <c r="AI591" t="str">
        <f>IF(ISNUMBER(SEARCH(AI$1,$D591)),"T","")</f>
        <v/>
      </c>
      <c r="AJ591" t="str">
        <f>IF(ISNUMBER(SEARCH(AJ$1,$D591)),"T","")</f>
        <v/>
      </c>
      <c r="AK591" t="str">
        <f>IF(ISNUMBER(SEARCH(AK$1,$D591)),"T","")</f>
        <v/>
      </c>
      <c r="AL591" t="str">
        <f>IF(ISNUMBER(SEARCH(AL$1,$D591)),"T","")</f>
        <v/>
      </c>
      <c r="AM591" t="str">
        <f>IF(ISNUMBER(SEARCH(AM$1,$D591)),"T","")</f>
        <v/>
      </c>
      <c r="AN591" t="str">
        <f>IF(ISNUMBER(SEARCH(AN$1,$D591)),"T","")</f>
        <v/>
      </c>
      <c r="AO591" t="str">
        <f>IF(ISNUMBER(SEARCH(AO$1,$D591)),"T","")</f>
        <v/>
      </c>
      <c r="AP591" t="str">
        <f>IF(ISNUMBER(SEARCH(AP$1,$D591)),"T","")</f>
        <v/>
      </c>
      <c r="AQ591" t="str">
        <f>IF(ISNUMBER(SEARCH(AQ$1,$D591)),"T","")</f>
        <v/>
      </c>
      <c r="AR591" t="str">
        <f>IF(ISNUMBER(SEARCH(AR$1,$D591)),"T","")</f>
        <v/>
      </c>
      <c r="AS591" t="str">
        <f>IF(ISNUMBER(SEARCH(AS$1,$D591)),"T","")</f>
        <v/>
      </c>
      <c r="AT591" t="str">
        <f>IF(ISNUMBER(SEARCH(AT$1,$D591)),"T","")</f>
        <v/>
      </c>
      <c r="AU591" t="str">
        <f>IF(ISNUMBER(SEARCH(AU$1,$D591)),"T","")</f>
        <v/>
      </c>
      <c r="AV591" t="str">
        <f>IF(ISNUMBER(SEARCH(AV$1,$D591)),"T","")</f>
        <v/>
      </c>
    </row>
    <row r="592" spans="1:48">
      <c r="A592">
        <v>77</v>
      </c>
      <c r="B592" t="s">
        <v>1431</v>
      </c>
      <c r="C592" t="s">
        <v>1432</v>
      </c>
      <c r="D592" t="s">
        <v>61</v>
      </c>
      <c r="E592">
        <v>1</v>
      </c>
      <c r="F592">
        <v>50</v>
      </c>
      <c r="G592">
        <v>85</v>
      </c>
      <c r="H592">
        <v>55</v>
      </c>
      <c r="I592">
        <v>65</v>
      </c>
      <c r="J592">
        <v>65</v>
      </c>
      <c r="K592">
        <v>90</v>
      </c>
      <c r="L592">
        <f t="shared" si="126"/>
        <v>85</v>
      </c>
      <c r="M592">
        <f t="shared" si="127"/>
        <v>55</v>
      </c>
      <c r="N592" s="3">
        <f t="shared" si="128"/>
        <v>125.5</v>
      </c>
      <c r="O592" s="3">
        <f t="shared" si="129"/>
        <v>105.5</v>
      </c>
      <c r="P592" s="3">
        <f t="shared" si="130"/>
        <v>75.5</v>
      </c>
      <c r="Q592" s="3">
        <f t="shared" si="131"/>
        <v>9475.25</v>
      </c>
      <c r="R592" s="3">
        <f t="shared" si="132"/>
        <v>9475.25</v>
      </c>
      <c r="S592" s="3">
        <f t="shared" si="133"/>
        <v>10730.25</v>
      </c>
      <c r="T592" s="3">
        <v>241.87018527088</v>
      </c>
      <c r="U592" s="3">
        <f t="shared" si="134"/>
        <v>241.87018527088</v>
      </c>
      <c r="V592" s="4">
        <f t="shared" si="135"/>
        <v>25517.3045460778</v>
      </c>
      <c r="W592" s="6">
        <f>Q592/(constants!$B$1*constants!$B$2*(110/250)*AVERAGE(0.8,1)*1.5)</f>
        <v>1.4517191680725</v>
      </c>
      <c r="X592" s="7">
        <v>0.632469495889049</v>
      </c>
      <c r="Y592" s="3">
        <f t="shared" si="136"/>
        <v>219.881904047943</v>
      </c>
      <c r="Z592" s="5">
        <v>1.1</v>
      </c>
      <c r="AA592" s="5">
        <v>1</v>
      </c>
      <c r="AB592" s="3">
        <f t="shared" si="137"/>
        <v>241.870094452737</v>
      </c>
      <c r="AC592" t="str">
        <f t="shared" si="138"/>
        <v>https://wiki.52poke.com/wiki/小火马</v>
      </c>
      <c r="AD592" s="2">
        <f t="shared" si="139"/>
        <v>8.2479350477446e-9</v>
      </c>
      <c r="AE592" t="str">
        <f>IF(ISNUMBER(SEARCH(AE$1,$D592)),"T","")</f>
        <v/>
      </c>
      <c r="AF592" t="str">
        <f>IF(ISNUMBER(SEARCH(AF$1,$D592)),"T","")</f>
        <v/>
      </c>
      <c r="AG592" t="str">
        <f>IF(ISNUMBER(SEARCH(AG$1,$D592)),"T","")</f>
        <v/>
      </c>
      <c r="AH592" t="str">
        <f>IF(ISNUMBER(SEARCH(AH$1,$D592)),"T","")</f>
        <v/>
      </c>
      <c r="AI592" t="str">
        <f>IF(ISNUMBER(SEARCH(AI$1,$D592)),"T","")</f>
        <v/>
      </c>
      <c r="AJ592" t="str">
        <f>IF(ISNUMBER(SEARCH(AJ$1,$D592)),"T","")</f>
        <v/>
      </c>
      <c r="AK592" t="str">
        <f>IF(ISNUMBER(SEARCH(AK$1,$D592)),"T","")</f>
        <v/>
      </c>
      <c r="AL592" t="str">
        <f>IF(ISNUMBER(SEARCH(AL$1,$D592)),"T","")</f>
        <v/>
      </c>
      <c r="AM592" t="str">
        <f>IF(ISNUMBER(SEARCH(AM$1,$D592)),"T","")</f>
        <v/>
      </c>
      <c r="AN592" t="str">
        <f>IF(ISNUMBER(SEARCH(AN$1,$D592)),"T","")</f>
        <v/>
      </c>
      <c r="AO592" t="str">
        <f>IF(ISNUMBER(SEARCH(AO$1,$D592)),"T","")</f>
        <v>T</v>
      </c>
      <c r="AP592" t="str">
        <f>IF(ISNUMBER(SEARCH(AP$1,$D592)),"T","")</f>
        <v/>
      </c>
      <c r="AQ592" t="str">
        <f>IF(ISNUMBER(SEARCH(AQ$1,$D592)),"T","")</f>
        <v/>
      </c>
      <c r="AR592" t="str">
        <f>IF(ISNUMBER(SEARCH(AR$1,$D592)),"T","")</f>
        <v/>
      </c>
      <c r="AS592" t="str">
        <f>IF(ISNUMBER(SEARCH(AS$1,$D592)),"T","")</f>
        <v/>
      </c>
      <c r="AT592" t="str">
        <f>IF(ISNUMBER(SEARCH(AT$1,$D592)),"T","")</f>
        <v/>
      </c>
      <c r="AU592" t="str">
        <f>IF(ISNUMBER(SEARCH(AU$1,$D592)),"T","")</f>
        <v/>
      </c>
      <c r="AV592" t="str">
        <f>IF(ISNUMBER(SEARCH(AV$1,$D592)),"T","")</f>
        <v/>
      </c>
    </row>
    <row r="593" spans="1:48">
      <c r="A593">
        <v>206</v>
      </c>
      <c r="B593" t="s">
        <v>1433</v>
      </c>
      <c r="C593" t="s">
        <v>1434</v>
      </c>
      <c r="D593" t="s">
        <v>64</v>
      </c>
      <c r="E593">
        <v>2</v>
      </c>
      <c r="F593">
        <v>100</v>
      </c>
      <c r="G593">
        <v>70</v>
      </c>
      <c r="H593">
        <v>70</v>
      </c>
      <c r="I593">
        <v>65</v>
      </c>
      <c r="J593">
        <v>65</v>
      </c>
      <c r="K593">
        <v>45</v>
      </c>
      <c r="L593">
        <f t="shared" si="126"/>
        <v>70</v>
      </c>
      <c r="M593">
        <f t="shared" si="127"/>
        <v>65</v>
      </c>
      <c r="N593" s="3">
        <f t="shared" si="128"/>
        <v>175.5</v>
      </c>
      <c r="O593" s="3">
        <f t="shared" si="129"/>
        <v>90.5</v>
      </c>
      <c r="P593" s="3">
        <f t="shared" si="130"/>
        <v>85.5</v>
      </c>
      <c r="Q593" s="3">
        <f t="shared" si="131"/>
        <v>15005.25</v>
      </c>
      <c r="R593" s="3">
        <f t="shared" si="132"/>
        <v>15882.75</v>
      </c>
      <c r="S593" s="3">
        <f t="shared" si="133"/>
        <v>15005.25</v>
      </c>
      <c r="T593" s="3">
        <v>241.781027996693</v>
      </c>
      <c r="U593" s="3">
        <f t="shared" si="134"/>
        <v>241.781027996693</v>
      </c>
      <c r="V593" s="4">
        <f t="shared" si="135"/>
        <v>21881.1830337007</v>
      </c>
      <c r="W593" s="6">
        <f>Q593/(constants!$B$1*constants!$B$2*(110/250)*AVERAGE(0.8,1)*1.5)</f>
        <v>2.29897987353577</v>
      </c>
      <c r="X593" s="7">
        <v>0.129758495357863</v>
      </c>
      <c r="Y593" s="3">
        <f t="shared" si="136"/>
        <v>219.800822384874</v>
      </c>
      <c r="Z593" s="5">
        <v>1.1</v>
      </c>
      <c r="AA593" s="5">
        <v>1</v>
      </c>
      <c r="AB593" s="3">
        <f t="shared" si="137"/>
        <v>241.780904623361</v>
      </c>
      <c r="AC593" t="str">
        <f t="shared" si="138"/>
        <v>https://wiki.52poke.com/wiki/土龙弟弟</v>
      </c>
      <c r="AD593" s="2">
        <f t="shared" si="139"/>
        <v>1.52209789791645e-8</v>
      </c>
      <c r="AE593" t="str">
        <f>IF(ISNUMBER(SEARCH(AE$1,$D593)),"T","")</f>
        <v>T</v>
      </c>
      <c r="AF593" t="str">
        <f>IF(ISNUMBER(SEARCH(AF$1,$D593)),"T","")</f>
        <v/>
      </c>
      <c r="AG593" t="str">
        <f>IF(ISNUMBER(SEARCH(AG$1,$D593)),"T","")</f>
        <v/>
      </c>
      <c r="AH593" t="str">
        <f>IF(ISNUMBER(SEARCH(AH$1,$D593)),"T","")</f>
        <v/>
      </c>
      <c r="AI593" t="str">
        <f>IF(ISNUMBER(SEARCH(AI$1,$D593)),"T","")</f>
        <v/>
      </c>
      <c r="AJ593" t="str">
        <f>IF(ISNUMBER(SEARCH(AJ$1,$D593)),"T","")</f>
        <v/>
      </c>
      <c r="AK593" t="str">
        <f>IF(ISNUMBER(SEARCH(AK$1,$D593)),"T","")</f>
        <v/>
      </c>
      <c r="AL593" t="str">
        <f>IF(ISNUMBER(SEARCH(AL$1,$D593)),"T","")</f>
        <v/>
      </c>
      <c r="AM593" t="str">
        <f>IF(ISNUMBER(SEARCH(AM$1,$D593)),"T","")</f>
        <v/>
      </c>
      <c r="AN593" t="str">
        <f>IF(ISNUMBER(SEARCH(AN$1,$D593)),"T","")</f>
        <v/>
      </c>
      <c r="AO593" t="str">
        <f>IF(ISNUMBER(SEARCH(AO$1,$D593)),"T","")</f>
        <v/>
      </c>
      <c r="AP593" t="str">
        <f>IF(ISNUMBER(SEARCH(AP$1,$D593)),"T","")</f>
        <v/>
      </c>
      <c r="AQ593" t="str">
        <f>IF(ISNUMBER(SEARCH(AQ$1,$D593)),"T","")</f>
        <v/>
      </c>
      <c r="AR593" t="str">
        <f>IF(ISNUMBER(SEARCH(AR$1,$D593)),"T","")</f>
        <v/>
      </c>
      <c r="AS593" t="str">
        <f>IF(ISNUMBER(SEARCH(AS$1,$D593)),"T","")</f>
        <v/>
      </c>
      <c r="AT593" t="str">
        <f>IF(ISNUMBER(SEARCH(AT$1,$D593)),"T","")</f>
        <v/>
      </c>
      <c r="AU593" t="str">
        <f>IF(ISNUMBER(SEARCH(AU$1,$D593)),"T","")</f>
        <v/>
      </c>
      <c r="AV593" t="str">
        <f>IF(ISNUMBER(SEARCH(AV$1,$D593)),"T","")</f>
        <v/>
      </c>
    </row>
    <row r="594" spans="1:48">
      <c r="A594">
        <v>502</v>
      </c>
      <c r="B594" t="s">
        <v>1435</v>
      </c>
      <c r="C594" t="s">
        <v>1436</v>
      </c>
      <c r="D594" t="s">
        <v>52</v>
      </c>
      <c r="E594">
        <v>5</v>
      </c>
      <c r="F594">
        <v>75</v>
      </c>
      <c r="G594">
        <v>75</v>
      </c>
      <c r="H594">
        <v>60</v>
      </c>
      <c r="I594">
        <v>83</v>
      </c>
      <c r="J594">
        <v>60</v>
      </c>
      <c r="K594">
        <v>60</v>
      </c>
      <c r="L594">
        <f t="shared" si="126"/>
        <v>83</v>
      </c>
      <c r="M594">
        <f t="shared" si="127"/>
        <v>60</v>
      </c>
      <c r="N594" s="3">
        <f t="shared" si="128"/>
        <v>150.5</v>
      </c>
      <c r="O594" s="3">
        <f t="shared" si="129"/>
        <v>103.5</v>
      </c>
      <c r="P594" s="3">
        <f t="shared" si="130"/>
        <v>80.5</v>
      </c>
      <c r="Q594" s="3">
        <f t="shared" si="131"/>
        <v>12115.25</v>
      </c>
      <c r="R594" s="3">
        <f t="shared" si="132"/>
        <v>12115.25</v>
      </c>
      <c r="S594" s="3">
        <f t="shared" si="133"/>
        <v>12115.25</v>
      </c>
      <c r="T594" s="3">
        <v>240.894813175726</v>
      </c>
      <c r="U594" s="3">
        <f t="shared" si="134"/>
        <v>240.894813175726</v>
      </c>
      <c r="V594" s="4">
        <f t="shared" si="135"/>
        <v>24932.6131636876</v>
      </c>
      <c r="W594" s="6">
        <f>Q594/(constants!$B$1*constants!$B$2*(110/250)*AVERAGE(0.8,1)*1.5)</f>
        <v>1.85619805820325</v>
      </c>
      <c r="X594" s="7">
        <v>0.259697411758458</v>
      </c>
      <c r="Y594" s="3">
        <f t="shared" si="136"/>
        <v>218.995181141036</v>
      </c>
      <c r="Z594" s="5">
        <v>1.1</v>
      </c>
      <c r="AA594" s="5">
        <v>1</v>
      </c>
      <c r="AB594" s="3">
        <f t="shared" si="137"/>
        <v>240.89469925514</v>
      </c>
      <c r="AC594" t="str">
        <f t="shared" si="138"/>
        <v>https://wiki.52poke.com/wiki/双刃丸</v>
      </c>
      <c r="AD594" s="2">
        <f t="shared" si="139"/>
        <v>1.29778999184572e-8</v>
      </c>
      <c r="AE594" t="str">
        <f>IF(ISNUMBER(SEARCH(AE$1,$D594)),"T","")</f>
        <v/>
      </c>
      <c r="AF594" t="str">
        <f>IF(ISNUMBER(SEARCH(AF$1,$D594)),"T","")</f>
        <v/>
      </c>
      <c r="AG594" t="str">
        <f>IF(ISNUMBER(SEARCH(AG$1,$D594)),"T","")</f>
        <v>T</v>
      </c>
      <c r="AH594" t="str">
        <f>IF(ISNUMBER(SEARCH(AH$1,$D594)),"T","")</f>
        <v/>
      </c>
      <c r="AI594" t="str">
        <f>IF(ISNUMBER(SEARCH(AI$1,$D594)),"T","")</f>
        <v/>
      </c>
      <c r="AJ594" t="str">
        <f>IF(ISNUMBER(SEARCH(AJ$1,$D594)),"T","")</f>
        <v/>
      </c>
      <c r="AK594" t="str">
        <f>IF(ISNUMBER(SEARCH(AK$1,$D594)),"T","")</f>
        <v/>
      </c>
      <c r="AL594" t="str">
        <f>IF(ISNUMBER(SEARCH(AL$1,$D594)),"T","")</f>
        <v/>
      </c>
      <c r="AM594" t="str">
        <f>IF(ISNUMBER(SEARCH(AM$1,$D594)),"T","")</f>
        <v/>
      </c>
      <c r="AN594" t="str">
        <f>IF(ISNUMBER(SEARCH(AN$1,$D594)),"T","")</f>
        <v/>
      </c>
      <c r="AO594" t="str">
        <f>IF(ISNUMBER(SEARCH(AO$1,$D594)),"T","")</f>
        <v/>
      </c>
      <c r="AP594" t="str">
        <f>IF(ISNUMBER(SEARCH(AP$1,$D594)),"T","")</f>
        <v/>
      </c>
      <c r="AQ594" t="str">
        <f>IF(ISNUMBER(SEARCH(AQ$1,$D594)),"T","")</f>
        <v/>
      </c>
      <c r="AR594" t="str">
        <f>IF(ISNUMBER(SEARCH(AR$1,$D594)),"T","")</f>
        <v/>
      </c>
      <c r="AS594" t="str">
        <f>IF(ISNUMBER(SEARCH(AS$1,$D594)),"T","")</f>
        <v/>
      </c>
      <c r="AT594" t="str">
        <f>IF(ISNUMBER(SEARCH(AT$1,$D594)),"T","")</f>
        <v/>
      </c>
      <c r="AU594" t="str">
        <f>IF(ISNUMBER(SEARCH(AU$1,$D594)),"T","")</f>
        <v/>
      </c>
      <c r="AV594" t="str">
        <f>IF(ISNUMBER(SEARCH(AV$1,$D594)),"T","")</f>
        <v/>
      </c>
    </row>
    <row r="595" spans="1:48">
      <c r="A595">
        <v>222</v>
      </c>
      <c r="B595" t="s">
        <v>1437</v>
      </c>
      <c r="C595" t="s">
        <v>1438</v>
      </c>
      <c r="D595" t="s">
        <v>180</v>
      </c>
      <c r="E595">
        <v>2</v>
      </c>
      <c r="F595">
        <v>65</v>
      </c>
      <c r="G595">
        <v>55</v>
      </c>
      <c r="H595">
        <v>95</v>
      </c>
      <c r="I595">
        <v>65</v>
      </c>
      <c r="J595">
        <v>95</v>
      </c>
      <c r="K595">
        <v>35</v>
      </c>
      <c r="L595">
        <f t="shared" si="126"/>
        <v>65</v>
      </c>
      <c r="M595">
        <f t="shared" si="127"/>
        <v>95</v>
      </c>
      <c r="N595" s="3">
        <f t="shared" si="128"/>
        <v>140.5</v>
      </c>
      <c r="O595" s="3">
        <f t="shared" si="129"/>
        <v>85.5</v>
      </c>
      <c r="P595" s="3">
        <f t="shared" si="130"/>
        <v>115.5</v>
      </c>
      <c r="Q595" s="3">
        <f t="shared" si="131"/>
        <v>16227.75</v>
      </c>
      <c r="R595" s="3">
        <f t="shared" si="132"/>
        <v>16227.75</v>
      </c>
      <c r="S595" s="3">
        <f t="shared" si="133"/>
        <v>16227.75</v>
      </c>
      <c r="T595" s="3">
        <v>239.965324283085</v>
      </c>
      <c r="U595" s="3">
        <f t="shared" si="134"/>
        <v>239.965324283085</v>
      </c>
      <c r="V595" s="4">
        <f t="shared" si="135"/>
        <v>20517.0352262038</v>
      </c>
      <c r="W595" s="6">
        <f>Q595/(constants!$B$1*constants!$B$2*(110/250)*AVERAGE(0.8,1)*1.5)</f>
        <v>2.48628117777245</v>
      </c>
      <c r="X595" s="7">
        <v>0.065182918238997</v>
      </c>
      <c r="Y595" s="3">
        <f t="shared" si="136"/>
        <v>218.150180208979</v>
      </c>
      <c r="Z595" s="5">
        <v>1.1</v>
      </c>
      <c r="AA595" s="5">
        <v>1</v>
      </c>
      <c r="AB595" s="3">
        <f t="shared" si="137"/>
        <v>239.965198229877</v>
      </c>
      <c r="AC595" t="str">
        <f t="shared" si="138"/>
        <v>https://wiki.52poke.com/wiki/太阳珊瑚</v>
      </c>
      <c r="AD595" s="2">
        <f t="shared" si="139"/>
        <v>1.58894112667031e-8</v>
      </c>
      <c r="AE595" t="str">
        <f>IF(ISNUMBER(SEARCH(AE$1,$D595)),"T","")</f>
        <v/>
      </c>
      <c r="AF595" t="str">
        <f>IF(ISNUMBER(SEARCH(AF$1,$D595)),"T","")</f>
        <v/>
      </c>
      <c r="AG595" t="str">
        <f>IF(ISNUMBER(SEARCH(AG$1,$D595)),"T","")</f>
        <v/>
      </c>
      <c r="AH595" t="str">
        <f>IF(ISNUMBER(SEARCH(AH$1,$D595)),"T","")</f>
        <v/>
      </c>
      <c r="AI595" t="str">
        <f>IF(ISNUMBER(SEARCH(AI$1,$D595)),"T","")</f>
        <v/>
      </c>
      <c r="AJ595" t="str">
        <f>IF(ISNUMBER(SEARCH(AJ$1,$D595)),"T","")</f>
        <v/>
      </c>
      <c r="AK595" t="str">
        <f>IF(ISNUMBER(SEARCH(AK$1,$D595)),"T","")</f>
        <v/>
      </c>
      <c r="AL595" t="str">
        <f>IF(ISNUMBER(SEARCH(AL$1,$D595)),"T","")</f>
        <v/>
      </c>
      <c r="AM595" t="str">
        <f>IF(ISNUMBER(SEARCH(AM$1,$D595)),"T","")</f>
        <v/>
      </c>
      <c r="AN595" t="str">
        <f>IF(ISNUMBER(SEARCH(AN$1,$D595)),"T","")</f>
        <v/>
      </c>
      <c r="AO595" t="str">
        <f>IF(ISNUMBER(SEARCH(AO$1,$D595)),"T","")</f>
        <v/>
      </c>
      <c r="AP595" t="str">
        <f>IF(ISNUMBER(SEARCH(AP$1,$D595)),"T","")</f>
        <v/>
      </c>
      <c r="AQ595" t="str">
        <f>IF(ISNUMBER(SEARCH(AQ$1,$D595)),"T","")</f>
        <v/>
      </c>
      <c r="AR595" t="str">
        <f>IF(ISNUMBER(SEARCH(AR$1,$D595)),"T","")</f>
        <v>T</v>
      </c>
      <c r="AS595" t="str">
        <f>IF(ISNUMBER(SEARCH(AS$1,$D595)),"T","")</f>
        <v/>
      </c>
      <c r="AT595" t="str">
        <f>IF(ISNUMBER(SEARCH(AT$1,$D595)),"T","")</f>
        <v/>
      </c>
      <c r="AU595" t="str">
        <f>IF(ISNUMBER(SEARCH(AU$1,$D595)),"T","")</f>
        <v/>
      </c>
      <c r="AV595" t="str">
        <f>IF(ISNUMBER(SEARCH(AV$1,$D595)),"T","")</f>
        <v/>
      </c>
    </row>
    <row r="596" spans="1:48">
      <c r="A596">
        <v>414</v>
      </c>
      <c r="B596" t="s">
        <v>1439</v>
      </c>
      <c r="C596" t="s">
        <v>1440</v>
      </c>
      <c r="D596" t="s">
        <v>457</v>
      </c>
      <c r="E596">
        <v>4</v>
      </c>
      <c r="F596">
        <v>70</v>
      </c>
      <c r="G596">
        <v>94</v>
      </c>
      <c r="H596">
        <v>50</v>
      </c>
      <c r="I596">
        <v>94</v>
      </c>
      <c r="J596">
        <v>50</v>
      </c>
      <c r="K596">
        <v>66</v>
      </c>
      <c r="L596">
        <f t="shared" si="126"/>
        <v>94</v>
      </c>
      <c r="M596">
        <f t="shared" si="127"/>
        <v>50</v>
      </c>
      <c r="N596" s="3">
        <f t="shared" si="128"/>
        <v>145.5</v>
      </c>
      <c r="O596" s="3">
        <f t="shared" si="129"/>
        <v>114.5</v>
      </c>
      <c r="P596" s="3">
        <f t="shared" si="130"/>
        <v>70.5</v>
      </c>
      <c r="Q596" s="3">
        <f t="shared" si="131"/>
        <v>10257.75</v>
      </c>
      <c r="R596" s="3">
        <f t="shared" si="132"/>
        <v>10257.75</v>
      </c>
      <c r="S596" s="3">
        <f t="shared" si="133"/>
        <v>10257.75</v>
      </c>
      <c r="T596" s="3">
        <v>239.365955720082</v>
      </c>
      <c r="U596" s="3">
        <f t="shared" si="134"/>
        <v>239.365955720082</v>
      </c>
      <c r="V596" s="4">
        <f t="shared" si="135"/>
        <v>27407.4019299494</v>
      </c>
      <c r="W596" s="6">
        <f>Q596/(constants!$B$1*constants!$B$2*(110/250)*AVERAGE(0.8,1)*1.5)</f>
        <v>1.57160732395405</v>
      </c>
      <c r="X596" s="7">
        <v>0.328875796447022</v>
      </c>
      <c r="Y596" s="3">
        <f t="shared" si="136"/>
        <v>217.605317285923</v>
      </c>
      <c r="Z596" s="5">
        <v>1.1</v>
      </c>
      <c r="AA596" s="5">
        <v>1</v>
      </c>
      <c r="AB596" s="3">
        <f t="shared" si="137"/>
        <v>239.365849014515</v>
      </c>
      <c r="AC596" t="str">
        <f t="shared" si="138"/>
        <v>https://wiki.52poke.com/wiki/绅士蛾</v>
      </c>
      <c r="AD596" s="2">
        <f t="shared" si="139"/>
        <v>1.13860779361239e-8</v>
      </c>
      <c r="AE596" t="str">
        <f>IF(ISNUMBER(SEARCH(AE$1,$D596)),"T","")</f>
        <v/>
      </c>
      <c r="AF596" t="str">
        <f>IF(ISNUMBER(SEARCH(AF$1,$D596)),"T","")</f>
        <v/>
      </c>
      <c r="AG596" t="str">
        <f>IF(ISNUMBER(SEARCH(AG$1,$D596)),"T","")</f>
        <v/>
      </c>
      <c r="AH596" t="str">
        <f>IF(ISNUMBER(SEARCH(AH$1,$D596)),"T","")</f>
        <v/>
      </c>
      <c r="AI596" t="str">
        <f>IF(ISNUMBER(SEARCH(AI$1,$D596)),"T","")</f>
        <v/>
      </c>
      <c r="AJ596" t="str">
        <f>IF(ISNUMBER(SEARCH(AJ$1,$D596)),"T","")</f>
        <v/>
      </c>
      <c r="AK596" t="str">
        <f>IF(ISNUMBER(SEARCH(AK$1,$D596)),"T","")</f>
        <v/>
      </c>
      <c r="AL596" t="str">
        <f>IF(ISNUMBER(SEARCH(AL$1,$D596)),"T","")</f>
        <v/>
      </c>
      <c r="AM596" t="str">
        <f>IF(ISNUMBER(SEARCH(AM$1,$D596)),"T","")</f>
        <v/>
      </c>
      <c r="AN596" t="str">
        <f>IF(ISNUMBER(SEARCH(AN$1,$D596)),"T","")</f>
        <v>T</v>
      </c>
      <c r="AO596" t="str">
        <f>IF(ISNUMBER(SEARCH(AO$1,$D596)),"T","")</f>
        <v/>
      </c>
      <c r="AP596" t="str">
        <f>IF(ISNUMBER(SEARCH(AP$1,$D596)),"T","")</f>
        <v>T</v>
      </c>
      <c r="AQ596" t="str">
        <f>IF(ISNUMBER(SEARCH(AQ$1,$D596)),"T","")</f>
        <v/>
      </c>
      <c r="AR596" t="str">
        <f>IF(ISNUMBER(SEARCH(AR$1,$D596)),"T","")</f>
        <v/>
      </c>
      <c r="AS596" t="str">
        <f>IF(ISNUMBER(SEARCH(AS$1,$D596)),"T","")</f>
        <v/>
      </c>
      <c r="AT596" t="str">
        <f>IF(ISNUMBER(SEARCH(AT$1,$D596)),"T","")</f>
        <v/>
      </c>
      <c r="AU596" t="str">
        <f>IF(ISNUMBER(SEARCH(AU$1,$D596)),"T","")</f>
        <v/>
      </c>
      <c r="AV596" t="str">
        <f>IF(ISNUMBER(SEARCH(AV$1,$D596)),"T","")</f>
        <v/>
      </c>
    </row>
    <row r="597" spans="1:48">
      <c r="A597">
        <v>352</v>
      </c>
      <c r="B597" t="s">
        <v>1441</v>
      </c>
      <c r="C597" t="s">
        <v>1442</v>
      </c>
      <c r="D597" t="s">
        <v>64</v>
      </c>
      <c r="E597">
        <v>3</v>
      </c>
      <c r="F597">
        <v>60</v>
      </c>
      <c r="G597">
        <v>90</v>
      </c>
      <c r="H597">
        <v>70</v>
      </c>
      <c r="I597">
        <v>60</v>
      </c>
      <c r="J597">
        <v>120</v>
      </c>
      <c r="K597">
        <v>40</v>
      </c>
      <c r="L597">
        <f t="shared" si="126"/>
        <v>90</v>
      </c>
      <c r="M597">
        <f t="shared" si="127"/>
        <v>70</v>
      </c>
      <c r="N597" s="3">
        <f t="shared" si="128"/>
        <v>135.5</v>
      </c>
      <c r="O597" s="3">
        <f t="shared" si="129"/>
        <v>110.5</v>
      </c>
      <c r="P597" s="3">
        <f t="shared" si="130"/>
        <v>90.5</v>
      </c>
      <c r="Q597" s="3">
        <f t="shared" si="131"/>
        <v>12262.75</v>
      </c>
      <c r="R597" s="3">
        <f t="shared" si="132"/>
        <v>12262.75</v>
      </c>
      <c r="S597" s="3">
        <f t="shared" si="133"/>
        <v>19037.75</v>
      </c>
      <c r="T597" s="3">
        <v>239.134610616181</v>
      </c>
      <c r="U597" s="3">
        <f t="shared" si="134"/>
        <v>239.134610616181</v>
      </c>
      <c r="V597" s="4">
        <f t="shared" si="135"/>
        <v>26424.374473088</v>
      </c>
      <c r="W597" s="6">
        <f>Q597/(constants!$B$1*constants!$B$2*(110/250)*AVERAGE(0.8,1)*1.5)</f>
        <v>1.87879678407229</v>
      </c>
      <c r="X597" s="7">
        <v>0.0885786787830259</v>
      </c>
      <c r="Y597" s="3">
        <f t="shared" si="136"/>
        <v>217.394988645513</v>
      </c>
      <c r="Z597" s="5">
        <v>1.1</v>
      </c>
      <c r="AA597" s="5">
        <v>1</v>
      </c>
      <c r="AB597" s="3">
        <f t="shared" si="137"/>
        <v>239.134487510064</v>
      </c>
      <c r="AC597" t="str">
        <f t="shared" si="138"/>
        <v>https://wiki.52poke.com/wiki/变隐龙</v>
      </c>
      <c r="AD597" s="2">
        <f t="shared" si="139"/>
        <v>1.51551160222492e-8</v>
      </c>
      <c r="AE597" t="str">
        <f>IF(ISNUMBER(SEARCH(AE$1,$D597)),"T","")</f>
        <v>T</v>
      </c>
      <c r="AF597" t="str">
        <f>IF(ISNUMBER(SEARCH(AF$1,$D597)),"T","")</f>
        <v/>
      </c>
      <c r="AG597" t="str">
        <f>IF(ISNUMBER(SEARCH(AG$1,$D597)),"T","")</f>
        <v/>
      </c>
      <c r="AH597" t="str">
        <f>IF(ISNUMBER(SEARCH(AH$1,$D597)),"T","")</f>
        <v/>
      </c>
      <c r="AI597" t="str">
        <f>IF(ISNUMBER(SEARCH(AI$1,$D597)),"T","")</f>
        <v/>
      </c>
      <c r="AJ597" t="str">
        <f>IF(ISNUMBER(SEARCH(AJ$1,$D597)),"T","")</f>
        <v/>
      </c>
      <c r="AK597" t="str">
        <f>IF(ISNUMBER(SEARCH(AK$1,$D597)),"T","")</f>
        <v/>
      </c>
      <c r="AL597" t="str">
        <f>IF(ISNUMBER(SEARCH(AL$1,$D597)),"T","")</f>
        <v/>
      </c>
      <c r="AM597" t="str">
        <f>IF(ISNUMBER(SEARCH(AM$1,$D597)),"T","")</f>
        <v/>
      </c>
      <c r="AN597" t="str">
        <f>IF(ISNUMBER(SEARCH(AN$1,$D597)),"T","")</f>
        <v/>
      </c>
      <c r="AO597" t="str">
        <f>IF(ISNUMBER(SEARCH(AO$1,$D597)),"T","")</f>
        <v/>
      </c>
      <c r="AP597" t="str">
        <f>IF(ISNUMBER(SEARCH(AP$1,$D597)),"T","")</f>
        <v/>
      </c>
      <c r="AQ597" t="str">
        <f>IF(ISNUMBER(SEARCH(AQ$1,$D597)),"T","")</f>
        <v/>
      </c>
      <c r="AR597" t="str">
        <f>IF(ISNUMBER(SEARCH(AR$1,$D597)),"T","")</f>
        <v/>
      </c>
      <c r="AS597" t="str">
        <f>IF(ISNUMBER(SEARCH(AS$1,$D597)),"T","")</f>
        <v/>
      </c>
      <c r="AT597" t="str">
        <f>IF(ISNUMBER(SEARCH(AT$1,$D597)),"T","")</f>
        <v/>
      </c>
      <c r="AU597" t="str">
        <f>IF(ISNUMBER(SEARCH(AU$1,$D597)),"T","")</f>
        <v/>
      </c>
      <c r="AV597" t="str">
        <f>IF(ISNUMBER(SEARCH(AV$1,$D597)),"T","")</f>
        <v/>
      </c>
    </row>
    <row r="598" spans="1:48">
      <c r="A598">
        <v>660</v>
      </c>
      <c r="B598" t="s">
        <v>1443</v>
      </c>
      <c r="C598" t="s">
        <v>1444</v>
      </c>
      <c r="D598" t="s">
        <v>1445</v>
      </c>
      <c r="E598">
        <v>6</v>
      </c>
      <c r="F598">
        <v>85</v>
      </c>
      <c r="G598">
        <v>56</v>
      </c>
      <c r="H598">
        <v>77</v>
      </c>
      <c r="I598">
        <v>50</v>
      </c>
      <c r="J598">
        <v>77</v>
      </c>
      <c r="K598">
        <v>78</v>
      </c>
      <c r="L598">
        <f t="shared" si="126"/>
        <v>56</v>
      </c>
      <c r="M598">
        <f t="shared" si="127"/>
        <v>77</v>
      </c>
      <c r="N598" s="3">
        <f t="shared" si="128"/>
        <v>160.5</v>
      </c>
      <c r="O598" s="3">
        <f t="shared" si="129"/>
        <v>76.5</v>
      </c>
      <c r="P598" s="3">
        <f t="shared" si="130"/>
        <v>97.5</v>
      </c>
      <c r="Q598" s="3">
        <f t="shared" si="131"/>
        <v>15648.75</v>
      </c>
      <c r="R598" s="3">
        <f t="shared" si="132"/>
        <v>15648.75</v>
      </c>
      <c r="S598" s="3">
        <f t="shared" si="133"/>
        <v>15648.75</v>
      </c>
      <c r="T598" s="3">
        <v>238.894947161766</v>
      </c>
      <c r="U598" s="3">
        <f t="shared" si="134"/>
        <v>238.894947161766</v>
      </c>
      <c r="V598" s="4">
        <f t="shared" si="135"/>
        <v>18275.4634578751</v>
      </c>
      <c r="W598" s="6">
        <f>Q598/(constants!$B$1*constants!$B$2*(110/250)*AVERAGE(0.8,1)*1.5)</f>
        <v>2.39757160300514</v>
      </c>
      <c r="X598" s="7">
        <v>0.441345074373625</v>
      </c>
      <c r="Y598" s="3">
        <f t="shared" si="136"/>
        <v>217.177125819476</v>
      </c>
      <c r="Z598" s="5">
        <v>1.1</v>
      </c>
      <c r="AA598" s="5">
        <v>1</v>
      </c>
      <c r="AB598" s="3">
        <f t="shared" si="137"/>
        <v>238.894838401423</v>
      </c>
      <c r="AC598" t="str">
        <f t="shared" si="138"/>
        <v>https://wiki.52poke.com/wiki/掘地兔</v>
      </c>
      <c r="AD598" s="2">
        <f t="shared" si="139"/>
        <v>1.18288121623623e-8</v>
      </c>
      <c r="AE598" t="str">
        <f>IF(ISNUMBER(SEARCH(AE$1,$D598)),"T","")</f>
        <v>T</v>
      </c>
      <c r="AF598" t="str">
        <f>IF(ISNUMBER(SEARCH(AF$1,$D598)),"T","")</f>
        <v/>
      </c>
      <c r="AG598" t="str">
        <f>IF(ISNUMBER(SEARCH(AG$1,$D598)),"T","")</f>
        <v/>
      </c>
      <c r="AH598" t="str">
        <f>IF(ISNUMBER(SEARCH(AH$1,$D598)),"T","")</f>
        <v/>
      </c>
      <c r="AI598" t="str">
        <f>IF(ISNUMBER(SEARCH(AI$1,$D598)),"T","")</f>
        <v/>
      </c>
      <c r="AJ598" t="str">
        <f>IF(ISNUMBER(SEARCH(AJ$1,$D598)),"T","")</f>
        <v/>
      </c>
      <c r="AK598" t="str">
        <f>IF(ISNUMBER(SEARCH(AK$1,$D598)),"T","")</f>
        <v/>
      </c>
      <c r="AL598" t="str">
        <f>IF(ISNUMBER(SEARCH(AL$1,$D598)),"T","")</f>
        <v/>
      </c>
      <c r="AM598" t="str">
        <f>IF(ISNUMBER(SEARCH(AM$1,$D598)),"T","")</f>
        <v>T</v>
      </c>
      <c r="AN598" t="str">
        <f>IF(ISNUMBER(SEARCH(AN$1,$D598)),"T","")</f>
        <v/>
      </c>
      <c r="AO598" t="str">
        <f>IF(ISNUMBER(SEARCH(AO$1,$D598)),"T","")</f>
        <v/>
      </c>
      <c r="AP598" t="str">
        <f>IF(ISNUMBER(SEARCH(AP$1,$D598)),"T","")</f>
        <v/>
      </c>
      <c r="AQ598" t="str">
        <f>IF(ISNUMBER(SEARCH(AQ$1,$D598)),"T","")</f>
        <v/>
      </c>
      <c r="AR598" t="str">
        <f>IF(ISNUMBER(SEARCH(AR$1,$D598)),"T","")</f>
        <v/>
      </c>
      <c r="AS598" t="str">
        <f>IF(ISNUMBER(SEARCH(AS$1,$D598)),"T","")</f>
        <v/>
      </c>
      <c r="AT598" t="str">
        <f>IF(ISNUMBER(SEARCH(AT$1,$D598)),"T","")</f>
        <v/>
      </c>
      <c r="AU598" t="str">
        <f>IF(ISNUMBER(SEARCH(AU$1,$D598)),"T","")</f>
        <v/>
      </c>
      <c r="AV598" t="str">
        <f>IF(ISNUMBER(SEARCH(AV$1,$D598)),"T","")</f>
        <v/>
      </c>
    </row>
    <row r="599" spans="1:48">
      <c r="A599">
        <v>749</v>
      </c>
      <c r="B599" t="s">
        <v>1446</v>
      </c>
      <c r="C599" t="s">
        <v>1447</v>
      </c>
      <c r="D599" t="s">
        <v>108</v>
      </c>
      <c r="E599">
        <v>7</v>
      </c>
      <c r="F599">
        <v>70</v>
      </c>
      <c r="G599">
        <v>100</v>
      </c>
      <c r="H599">
        <v>70</v>
      </c>
      <c r="I599">
        <v>45</v>
      </c>
      <c r="J599">
        <v>55</v>
      </c>
      <c r="K599">
        <v>45</v>
      </c>
      <c r="L599">
        <f t="shared" si="126"/>
        <v>100</v>
      </c>
      <c r="M599">
        <f t="shared" si="127"/>
        <v>55</v>
      </c>
      <c r="N599" s="3">
        <f t="shared" si="128"/>
        <v>145.5</v>
      </c>
      <c r="O599" s="3">
        <f t="shared" si="129"/>
        <v>120.5</v>
      </c>
      <c r="P599" s="3">
        <f t="shared" si="130"/>
        <v>75.5</v>
      </c>
      <c r="Q599" s="3">
        <f t="shared" si="131"/>
        <v>10985.25</v>
      </c>
      <c r="R599" s="3">
        <f t="shared" si="132"/>
        <v>13167.75</v>
      </c>
      <c r="S599" s="3">
        <f t="shared" si="133"/>
        <v>10985.25</v>
      </c>
      <c r="T599" s="3">
        <v>238.453189176895</v>
      </c>
      <c r="U599" s="3">
        <f t="shared" si="134"/>
        <v>238.453189176895</v>
      </c>
      <c r="V599" s="4">
        <f t="shared" si="135"/>
        <v>28733.6092958158</v>
      </c>
      <c r="W599" s="6">
        <f>Q599/(constants!$B$1*constants!$B$2*(110/250)*AVERAGE(0.8,1)*1.5)</f>
        <v>1.68306883629122</v>
      </c>
      <c r="X599" s="7">
        <v>0.115898111392184</v>
      </c>
      <c r="Y599" s="3">
        <f t="shared" si="136"/>
        <v>216.77551719585</v>
      </c>
      <c r="Z599" s="5">
        <v>1.1</v>
      </c>
      <c r="AA599" s="5">
        <v>1</v>
      </c>
      <c r="AB599" s="3">
        <f t="shared" si="137"/>
        <v>238.453068915435</v>
      </c>
      <c r="AC599" t="str">
        <f t="shared" si="138"/>
        <v>https://wiki.52poke.com/wiki/泥驴仔</v>
      </c>
      <c r="AD599" s="2">
        <f t="shared" si="139"/>
        <v>1.44628187026358e-8</v>
      </c>
      <c r="AE599" t="str">
        <f>IF(ISNUMBER(SEARCH(AE$1,$D599)),"T","")</f>
        <v/>
      </c>
      <c r="AF599" t="str">
        <f>IF(ISNUMBER(SEARCH(AF$1,$D599)),"T","")</f>
        <v/>
      </c>
      <c r="AG599" t="str">
        <f>IF(ISNUMBER(SEARCH(AG$1,$D599)),"T","")</f>
        <v/>
      </c>
      <c r="AH599" t="str">
        <f>IF(ISNUMBER(SEARCH(AH$1,$D599)),"T","")</f>
        <v/>
      </c>
      <c r="AI599" t="str">
        <f>IF(ISNUMBER(SEARCH(AI$1,$D599)),"T","")</f>
        <v/>
      </c>
      <c r="AJ599" t="str">
        <f>IF(ISNUMBER(SEARCH(AJ$1,$D599)),"T","")</f>
        <v/>
      </c>
      <c r="AK599" t="str">
        <f>IF(ISNUMBER(SEARCH(AK$1,$D599)),"T","")</f>
        <v/>
      </c>
      <c r="AL599" t="str">
        <f>IF(ISNUMBER(SEARCH(AL$1,$D599)),"T","")</f>
        <v/>
      </c>
      <c r="AM599" t="str">
        <f>IF(ISNUMBER(SEARCH(AM$1,$D599)),"T","")</f>
        <v>T</v>
      </c>
      <c r="AN599" t="str">
        <f>IF(ISNUMBER(SEARCH(AN$1,$D599)),"T","")</f>
        <v/>
      </c>
      <c r="AO599" t="str">
        <f>IF(ISNUMBER(SEARCH(AO$1,$D599)),"T","")</f>
        <v/>
      </c>
      <c r="AP599" t="str">
        <f>IF(ISNUMBER(SEARCH(AP$1,$D599)),"T","")</f>
        <v/>
      </c>
      <c r="AQ599" t="str">
        <f>IF(ISNUMBER(SEARCH(AQ$1,$D599)),"T","")</f>
        <v/>
      </c>
      <c r="AR599" t="str">
        <f>IF(ISNUMBER(SEARCH(AR$1,$D599)),"T","")</f>
        <v/>
      </c>
      <c r="AS599" t="str">
        <f>IF(ISNUMBER(SEARCH(AS$1,$D599)),"T","")</f>
        <v/>
      </c>
      <c r="AT599" t="str">
        <f>IF(ISNUMBER(SEARCH(AT$1,$D599)),"T","")</f>
        <v/>
      </c>
      <c r="AU599" t="str">
        <f>IF(ISNUMBER(SEARCH(AU$1,$D599)),"T","")</f>
        <v/>
      </c>
      <c r="AV599" t="str">
        <f>IF(ISNUMBER(SEARCH(AV$1,$D599)),"T","")</f>
        <v/>
      </c>
    </row>
    <row r="600" spans="1:48">
      <c r="A600">
        <v>117</v>
      </c>
      <c r="B600" t="s">
        <v>1448</v>
      </c>
      <c r="C600" t="s">
        <v>1449</v>
      </c>
      <c r="D600" t="s">
        <v>52</v>
      </c>
      <c r="E600">
        <v>1</v>
      </c>
      <c r="F600">
        <v>55</v>
      </c>
      <c r="G600">
        <v>65</v>
      </c>
      <c r="H600">
        <v>95</v>
      </c>
      <c r="I600">
        <v>95</v>
      </c>
      <c r="J600">
        <v>45</v>
      </c>
      <c r="K600">
        <v>85</v>
      </c>
      <c r="L600">
        <f t="shared" si="126"/>
        <v>95</v>
      </c>
      <c r="M600">
        <f t="shared" si="127"/>
        <v>45</v>
      </c>
      <c r="N600" s="3">
        <f t="shared" si="128"/>
        <v>130.5</v>
      </c>
      <c r="O600" s="3">
        <f t="shared" si="129"/>
        <v>115.5</v>
      </c>
      <c r="P600" s="3">
        <f t="shared" si="130"/>
        <v>65.5</v>
      </c>
      <c r="Q600" s="3">
        <f t="shared" si="131"/>
        <v>8547.75</v>
      </c>
      <c r="R600" s="3">
        <f t="shared" si="132"/>
        <v>15072.75</v>
      </c>
      <c r="S600" s="3">
        <f t="shared" si="133"/>
        <v>8547.75</v>
      </c>
      <c r="T600" s="3">
        <v>237.983656253677</v>
      </c>
      <c r="U600" s="3">
        <f t="shared" si="134"/>
        <v>237.983656253677</v>
      </c>
      <c r="V600" s="4">
        <f t="shared" si="135"/>
        <v>27487.1122972997</v>
      </c>
      <c r="W600" s="6">
        <f>Q600/(constants!$B$1*constants!$B$2*(110/250)*AVERAGE(0.8,1)*1.5)</f>
        <v>1.30961531557391</v>
      </c>
      <c r="X600" s="7">
        <v>0.563533575096706</v>
      </c>
      <c r="Y600" s="3">
        <f t="shared" si="136"/>
        <v>216.348696872456</v>
      </c>
      <c r="Z600" s="5">
        <v>1.1</v>
      </c>
      <c r="AA600" s="5">
        <v>1</v>
      </c>
      <c r="AB600" s="3">
        <f t="shared" si="137"/>
        <v>237.983566559702</v>
      </c>
      <c r="AC600" t="str">
        <f t="shared" si="138"/>
        <v>https://wiki.52poke.com/wiki/海刺龙</v>
      </c>
      <c r="AD600" s="2">
        <f t="shared" si="139"/>
        <v>8.04500923019299e-9</v>
      </c>
      <c r="AE600" t="str">
        <f>IF(ISNUMBER(SEARCH(AE$1,$D600)),"T","")</f>
        <v/>
      </c>
      <c r="AF600" t="str">
        <f>IF(ISNUMBER(SEARCH(AF$1,$D600)),"T","")</f>
        <v/>
      </c>
      <c r="AG600" t="str">
        <f>IF(ISNUMBER(SEARCH(AG$1,$D600)),"T","")</f>
        <v>T</v>
      </c>
      <c r="AH600" t="str">
        <f>IF(ISNUMBER(SEARCH(AH$1,$D600)),"T","")</f>
        <v/>
      </c>
      <c r="AI600" t="str">
        <f>IF(ISNUMBER(SEARCH(AI$1,$D600)),"T","")</f>
        <v/>
      </c>
      <c r="AJ600" t="str">
        <f>IF(ISNUMBER(SEARCH(AJ$1,$D600)),"T","")</f>
        <v/>
      </c>
      <c r="AK600" t="str">
        <f>IF(ISNUMBER(SEARCH(AK$1,$D600)),"T","")</f>
        <v/>
      </c>
      <c r="AL600" t="str">
        <f>IF(ISNUMBER(SEARCH(AL$1,$D600)),"T","")</f>
        <v/>
      </c>
      <c r="AM600" t="str">
        <f>IF(ISNUMBER(SEARCH(AM$1,$D600)),"T","")</f>
        <v/>
      </c>
      <c r="AN600" t="str">
        <f>IF(ISNUMBER(SEARCH(AN$1,$D600)),"T","")</f>
        <v/>
      </c>
      <c r="AO600" t="str">
        <f>IF(ISNUMBER(SEARCH(AO$1,$D600)),"T","")</f>
        <v/>
      </c>
      <c r="AP600" t="str">
        <f>IF(ISNUMBER(SEARCH(AP$1,$D600)),"T","")</f>
        <v/>
      </c>
      <c r="AQ600" t="str">
        <f>IF(ISNUMBER(SEARCH(AQ$1,$D600)),"T","")</f>
        <v/>
      </c>
      <c r="AR600" t="str">
        <f>IF(ISNUMBER(SEARCH(AR$1,$D600)),"T","")</f>
        <v/>
      </c>
      <c r="AS600" t="str">
        <f>IF(ISNUMBER(SEARCH(AS$1,$D600)),"T","")</f>
        <v/>
      </c>
      <c r="AT600" t="str">
        <f>IF(ISNUMBER(SEARCH(AT$1,$D600)),"T","")</f>
        <v/>
      </c>
      <c r="AU600" t="str">
        <f>IF(ISNUMBER(SEARCH(AU$1,$D600)),"T","")</f>
        <v/>
      </c>
      <c r="AV600" t="str">
        <f>IF(ISNUMBER(SEARCH(AV$1,$D600)),"T","")</f>
        <v/>
      </c>
    </row>
    <row r="601" spans="1:48">
      <c r="A601">
        <v>608</v>
      </c>
      <c r="B601" t="s">
        <v>1450</v>
      </c>
      <c r="C601" t="s">
        <v>1451</v>
      </c>
      <c r="D601" t="s">
        <v>277</v>
      </c>
      <c r="E601">
        <v>5</v>
      </c>
      <c r="F601">
        <v>60</v>
      </c>
      <c r="G601">
        <v>40</v>
      </c>
      <c r="H601">
        <v>60</v>
      </c>
      <c r="I601">
        <v>95</v>
      </c>
      <c r="J601">
        <v>60</v>
      </c>
      <c r="K601">
        <v>55</v>
      </c>
      <c r="L601">
        <f t="shared" si="126"/>
        <v>95</v>
      </c>
      <c r="M601">
        <f t="shared" si="127"/>
        <v>60</v>
      </c>
      <c r="N601" s="3">
        <f t="shared" si="128"/>
        <v>135.5</v>
      </c>
      <c r="O601" s="3">
        <f t="shared" si="129"/>
        <v>115.5</v>
      </c>
      <c r="P601" s="3">
        <f t="shared" si="130"/>
        <v>80.5</v>
      </c>
      <c r="Q601" s="3">
        <f t="shared" si="131"/>
        <v>10907.75</v>
      </c>
      <c r="R601" s="3">
        <f t="shared" si="132"/>
        <v>10907.75</v>
      </c>
      <c r="S601" s="3">
        <f t="shared" si="133"/>
        <v>10907.75</v>
      </c>
      <c r="T601" s="3">
        <v>237.850876673471</v>
      </c>
      <c r="U601" s="3">
        <f t="shared" si="134"/>
        <v>237.850876673471</v>
      </c>
      <c r="V601" s="4">
        <f t="shared" si="135"/>
        <v>27471.7762557859</v>
      </c>
      <c r="W601" s="6">
        <f>Q601/(constants!$B$1*constants!$B$2*(110/250)*AVERAGE(0.8,1)*1.5)</f>
        <v>1.67119492947867</v>
      </c>
      <c r="X601" s="7">
        <v>0.200908669225324</v>
      </c>
      <c r="Y601" s="3">
        <f t="shared" si="136"/>
        <v>216.227965650311</v>
      </c>
      <c r="Z601" s="5">
        <v>1.1</v>
      </c>
      <c r="AA601" s="5">
        <v>1</v>
      </c>
      <c r="AB601" s="3">
        <f t="shared" si="137"/>
        <v>237.850762215342</v>
      </c>
      <c r="AC601" t="str">
        <f t="shared" si="138"/>
        <v>https://wiki.52poke.com/wiki/灯火幽灵</v>
      </c>
      <c r="AD601" s="2">
        <f t="shared" si="139"/>
        <v>1.3100663200963e-8</v>
      </c>
      <c r="AE601" t="str">
        <f>IF(ISNUMBER(SEARCH(AE$1,$D601)),"T","")</f>
        <v/>
      </c>
      <c r="AF601" t="str">
        <f>IF(ISNUMBER(SEARCH(AF$1,$D601)),"T","")</f>
        <v>T</v>
      </c>
      <c r="AG601" t="str">
        <f>IF(ISNUMBER(SEARCH(AG$1,$D601)),"T","")</f>
        <v/>
      </c>
      <c r="AH601" t="str">
        <f>IF(ISNUMBER(SEARCH(AH$1,$D601)),"T","")</f>
        <v/>
      </c>
      <c r="AI601" t="str">
        <f>IF(ISNUMBER(SEARCH(AI$1,$D601)),"T","")</f>
        <v/>
      </c>
      <c r="AJ601" t="str">
        <f>IF(ISNUMBER(SEARCH(AJ$1,$D601)),"T","")</f>
        <v/>
      </c>
      <c r="AK601" t="str">
        <f>IF(ISNUMBER(SEARCH(AK$1,$D601)),"T","")</f>
        <v/>
      </c>
      <c r="AL601" t="str">
        <f>IF(ISNUMBER(SEARCH(AL$1,$D601)),"T","")</f>
        <v/>
      </c>
      <c r="AM601" t="str">
        <f>IF(ISNUMBER(SEARCH(AM$1,$D601)),"T","")</f>
        <v/>
      </c>
      <c r="AN601" t="str">
        <f>IF(ISNUMBER(SEARCH(AN$1,$D601)),"T","")</f>
        <v/>
      </c>
      <c r="AO601" t="str">
        <f>IF(ISNUMBER(SEARCH(AO$1,$D601)),"T","")</f>
        <v/>
      </c>
      <c r="AP601" t="str">
        <f>IF(ISNUMBER(SEARCH(AP$1,$D601)),"T","")</f>
        <v/>
      </c>
      <c r="AQ601" t="str">
        <f>IF(ISNUMBER(SEARCH(AQ$1,$D601)),"T","")</f>
        <v/>
      </c>
      <c r="AR601" t="str">
        <f>IF(ISNUMBER(SEARCH(AR$1,$D601)),"T","")</f>
        <v>T</v>
      </c>
      <c r="AS601" t="str">
        <f>IF(ISNUMBER(SEARCH(AS$1,$D601)),"T","")</f>
        <v/>
      </c>
      <c r="AT601" t="str">
        <f>IF(ISNUMBER(SEARCH(AT$1,$D601)),"T","")</f>
        <v/>
      </c>
      <c r="AU601" t="str">
        <f>IF(ISNUMBER(SEARCH(AU$1,$D601)),"T","")</f>
        <v/>
      </c>
      <c r="AV601" t="str">
        <f>IF(ISNUMBER(SEARCH(AV$1,$D601)),"T","")</f>
        <v/>
      </c>
    </row>
    <row r="602" spans="1:48">
      <c r="A602">
        <v>803</v>
      </c>
      <c r="B602" t="s">
        <v>1452</v>
      </c>
      <c r="C602" t="s">
        <v>1453</v>
      </c>
      <c r="D602" t="s">
        <v>855</v>
      </c>
      <c r="E602">
        <v>7</v>
      </c>
      <c r="F602">
        <v>67</v>
      </c>
      <c r="G602">
        <v>73</v>
      </c>
      <c r="H602">
        <v>67</v>
      </c>
      <c r="I602">
        <v>73</v>
      </c>
      <c r="J602">
        <v>67</v>
      </c>
      <c r="K602">
        <v>73</v>
      </c>
      <c r="L602">
        <f t="shared" si="126"/>
        <v>73</v>
      </c>
      <c r="M602">
        <f t="shared" si="127"/>
        <v>67</v>
      </c>
      <c r="N602" s="3">
        <f t="shared" si="128"/>
        <v>142.5</v>
      </c>
      <c r="O602" s="3">
        <f t="shared" si="129"/>
        <v>93.5</v>
      </c>
      <c r="P602" s="3">
        <f t="shared" si="130"/>
        <v>87.5</v>
      </c>
      <c r="Q602" s="3">
        <f t="shared" si="131"/>
        <v>12468.75</v>
      </c>
      <c r="R602" s="3">
        <f t="shared" si="132"/>
        <v>12468.75</v>
      </c>
      <c r="S602" s="3">
        <f t="shared" si="133"/>
        <v>12468.75</v>
      </c>
      <c r="T602" s="3">
        <v>237.700446560104</v>
      </c>
      <c r="U602" s="3">
        <f t="shared" si="134"/>
        <v>237.700446560104</v>
      </c>
      <c r="V602" s="4">
        <f t="shared" si="135"/>
        <v>22224.9917533697</v>
      </c>
      <c r="W602" s="6">
        <f>Q602/(constants!$B$1*constants!$B$2*(110/250)*AVERAGE(0.8,1)*1.5)</f>
        <v>1.91035839443856</v>
      </c>
      <c r="X602" s="7">
        <v>0.400777635153174</v>
      </c>
      <c r="Y602" s="3">
        <f t="shared" si="136"/>
        <v>216.091218766827</v>
      </c>
      <c r="Z602" s="5">
        <v>1.1</v>
      </c>
      <c r="AA602" s="5">
        <v>1</v>
      </c>
      <c r="AB602" s="3">
        <f t="shared" si="137"/>
        <v>237.700340643509</v>
      </c>
      <c r="AC602" t="str">
        <f t="shared" si="138"/>
        <v>https://wiki.52poke.com/wiki/毒贝比</v>
      </c>
      <c r="AD602" s="2">
        <f t="shared" si="139"/>
        <v>1.12183249948729e-8</v>
      </c>
      <c r="AE602" t="str">
        <f>IF(ISNUMBER(SEARCH(AE$1,$D602)),"T","")</f>
        <v/>
      </c>
      <c r="AF602" t="str">
        <f>IF(ISNUMBER(SEARCH(AF$1,$D602)),"T","")</f>
        <v/>
      </c>
      <c r="AG602" t="str">
        <f>IF(ISNUMBER(SEARCH(AG$1,$D602)),"T","")</f>
        <v/>
      </c>
      <c r="AH602" t="str">
        <f>IF(ISNUMBER(SEARCH(AH$1,$D602)),"T","")</f>
        <v/>
      </c>
      <c r="AI602" t="str">
        <f>IF(ISNUMBER(SEARCH(AI$1,$D602)),"T","")</f>
        <v/>
      </c>
      <c r="AJ602" t="str">
        <f>IF(ISNUMBER(SEARCH(AJ$1,$D602)),"T","")</f>
        <v/>
      </c>
      <c r="AK602" t="str">
        <f>IF(ISNUMBER(SEARCH(AK$1,$D602)),"T","")</f>
        <v/>
      </c>
      <c r="AL602" t="str">
        <f>IF(ISNUMBER(SEARCH(AL$1,$D602)),"T","")</f>
        <v>T</v>
      </c>
      <c r="AM602" t="str">
        <f>IF(ISNUMBER(SEARCH(AM$1,$D602)),"T","")</f>
        <v/>
      </c>
      <c r="AN602" t="str">
        <f>IF(ISNUMBER(SEARCH(AN$1,$D602)),"T","")</f>
        <v/>
      </c>
      <c r="AO602" t="str">
        <f>IF(ISNUMBER(SEARCH(AO$1,$D602)),"T","")</f>
        <v/>
      </c>
      <c r="AP602" t="str">
        <f>IF(ISNUMBER(SEARCH(AP$1,$D602)),"T","")</f>
        <v/>
      </c>
      <c r="AQ602" t="str">
        <f>IF(ISNUMBER(SEARCH(AQ$1,$D602)),"T","")</f>
        <v/>
      </c>
      <c r="AR602" t="str">
        <f>IF(ISNUMBER(SEARCH(AR$1,$D602)),"T","")</f>
        <v/>
      </c>
      <c r="AS602" t="str">
        <f>IF(ISNUMBER(SEARCH(AS$1,$D602)),"T","")</f>
        <v/>
      </c>
      <c r="AT602" t="str">
        <f>IF(ISNUMBER(SEARCH(AT$1,$D602)),"T","")</f>
        <v/>
      </c>
      <c r="AU602" t="str">
        <f>IF(ISNUMBER(SEARCH(AU$1,$D602)),"T","")</f>
        <v/>
      </c>
      <c r="AV602" t="str">
        <f>IF(ISNUMBER(SEARCH(AV$1,$D602)),"T","")</f>
        <v/>
      </c>
    </row>
    <row r="603" spans="1:48">
      <c r="A603">
        <v>351</v>
      </c>
      <c r="B603" t="s">
        <v>1454</v>
      </c>
      <c r="C603" t="s">
        <v>1455</v>
      </c>
      <c r="D603" t="s">
        <v>64</v>
      </c>
      <c r="E603">
        <v>3</v>
      </c>
      <c r="F603">
        <v>70</v>
      </c>
      <c r="G603">
        <v>70</v>
      </c>
      <c r="H603">
        <v>70</v>
      </c>
      <c r="I603">
        <v>70</v>
      </c>
      <c r="J603">
        <v>70</v>
      </c>
      <c r="K603">
        <v>70</v>
      </c>
      <c r="L603">
        <f t="shared" si="126"/>
        <v>70</v>
      </c>
      <c r="M603">
        <f t="shared" si="127"/>
        <v>70</v>
      </c>
      <c r="N603" s="3">
        <f t="shared" si="128"/>
        <v>145.5</v>
      </c>
      <c r="O603" s="3">
        <f t="shared" si="129"/>
        <v>90.5</v>
      </c>
      <c r="P603" s="3">
        <f t="shared" si="130"/>
        <v>90.5</v>
      </c>
      <c r="Q603" s="3">
        <f t="shared" si="131"/>
        <v>13167.75</v>
      </c>
      <c r="R603" s="3">
        <f t="shared" si="132"/>
        <v>13167.75</v>
      </c>
      <c r="S603" s="3">
        <f t="shared" si="133"/>
        <v>13167.75</v>
      </c>
      <c r="T603" s="3">
        <v>237.158407959548</v>
      </c>
      <c r="U603" s="3">
        <f t="shared" si="134"/>
        <v>237.158407959548</v>
      </c>
      <c r="V603" s="4">
        <f t="shared" si="135"/>
        <v>21462.8359203391</v>
      </c>
      <c r="W603" s="6">
        <f>Q603/(constants!$B$1*constants!$B$2*(110/250)*AVERAGE(0.8,1)*1.5)</f>
        <v>2.01745337330272</v>
      </c>
      <c r="X603" s="7">
        <v>0.364849988768213</v>
      </c>
      <c r="Y603" s="3">
        <f t="shared" si="136"/>
        <v>215.59845426742</v>
      </c>
      <c r="Z603" s="5">
        <v>1.1</v>
      </c>
      <c r="AA603" s="5">
        <v>1</v>
      </c>
      <c r="AB603" s="3">
        <f t="shared" si="137"/>
        <v>237.158299694161</v>
      </c>
      <c r="AC603" t="str">
        <f t="shared" si="138"/>
        <v>https://wiki.52poke.com/wiki/飘浮泡泡</v>
      </c>
      <c r="AD603" s="2">
        <f t="shared" si="139"/>
        <v>1.17213939142577e-8</v>
      </c>
      <c r="AE603" t="str">
        <f>IF(ISNUMBER(SEARCH(AE$1,$D603)),"T","")</f>
        <v>T</v>
      </c>
      <c r="AF603" t="str">
        <f>IF(ISNUMBER(SEARCH(AF$1,$D603)),"T","")</f>
        <v/>
      </c>
      <c r="AG603" t="str">
        <f>IF(ISNUMBER(SEARCH(AG$1,$D603)),"T","")</f>
        <v/>
      </c>
      <c r="AH603" t="str">
        <f>IF(ISNUMBER(SEARCH(AH$1,$D603)),"T","")</f>
        <v/>
      </c>
      <c r="AI603" t="str">
        <f>IF(ISNUMBER(SEARCH(AI$1,$D603)),"T","")</f>
        <v/>
      </c>
      <c r="AJ603" t="str">
        <f>IF(ISNUMBER(SEARCH(AJ$1,$D603)),"T","")</f>
        <v/>
      </c>
      <c r="AK603" t="str">
        <f>IF(ISNUMBER(SEARCH(AK$1,$D603)),"T","")</f>
        <v/>
      </c>
      <c r="AL603" t="str">
        <f>IF(ISNUMBER(SEARCH(AL$1,$D603)),"T","")</f>
        <v/>
      </c>
      <c r="AM603" t="str">
        <f>IF(ISNUMBER(SEARCH(AM$1,$D603)),"T","")</f>
        <v/>
      </c>
      <c r="AN603" t="str">
        <f>IF(ISNUMBER(SEARCH(AN$1,$D603)),"T","")</f>
        <v/>
      </c>
      <c r="AO603" t="str">
        <f>IF(ISNUMBER(SEARCH(AO$1,$D603)),"T","")</f>
        <v/>
      </c>
      <c r="AP603" t="str">
        <f>IF(ISNUMBER(SEARCH(AP$1,$D603)),"T","")</f>
        <v/>
      </c>
      <c r="AQ603" t="str">
        <f>IF(ISNUMBER(SEARCH(AQ$1,$D603)),"T","")</f>
        <v/>
      </c>
      <c r="AR603" t="str">
        <f>IF(ISNUMBER(SEARCH(AR$1,$D603)),"T","")</f>
        <v/>
      </c>
      <c r="AS603" t="str">
        <f>IF(ISNUMBER(SEARCH(AS$1,$D603)),"T","")</f>
        <v/>
      </c>
      <c r="AT603" t="str">
        <f>IF(ISNUMBER(SEARCH(AT$1,$D603)),"T","")</f>
        <v/>
      </c>
      <c r="AU603" t="str">
        <f>IF(ISNUMBER(SEARCH(AU$1,$D603)),"T","")</f>
        <v/>
      </c>
      <c r="AV603" t="str">
        <f>IF(ISNUMBER(SEARCH(AV$1,$D603)),"T","")</f>
        <v/>
      </c>
    </row>
    <row r="604" spans="1:48">
      <c r="A604">
        <v>375</v>
      </c>
      <c r="B604" t="s">
        <v>1456</v>
      </c>
      <c r="C604" t="s">
        <v>1457</v>
      </c>
      <c r="D604" t="s">
        <v>151</v>
      </c>
      <c r="E604">
        <v>3</v>
      </c>
      <c r="F604">
        <v>60</v>
      </c>
      <c r="G604">
        <v>75</v>
      </c>
      <c r="H604">
        <v>100</v>
      </c>
      <c r="I604">
        <v>55</v>
      </c>
      <c r="J604">
        <v>80</v>
      </c>
      <c r="K604">
        <v>50</v>
      </c>
      <c r="L604">
        <f t="shared" si="126"/>
        <v>75</v>
      </c>
      <c r="M604">
        <f t="shared" si="127"/>
        <v>80</v>
      </c>
      <c r="N604" s="3">
        <f t="shared" si="128"/>
        <v>135.5</v>
      </c>
      <c r="O604" s="3">
        <f t="shared" si="129"/>
        <v>95.5</v>
      </c>
      <c r="P604" s="3">
        <f t="shared" si="130"/>
        <v>100.5</v>
      </c>
      <c r="Q604" s="3">
        <f t="shared" si="131"/>
        <v>13617.75</v>
      </c>
      <c r="R604" s="3">
        <f t="shared" si="132"/>
        <v>16327.75</v>
      </c>
      <c r="S604" s="3">
        <f t="shared" si="133"/>
        <v>13617.75</v>
      </c>
      <c r="T604" s="3">
        <v>237.108121318351</v>
      </c>
      <c r="U604" s="3">
        <f t="shared" si="134"/>
        <v>237.108121318351</v>
      </c>
      <c r="V604" s="4">
        <f t="shared" si="135"/>
        <v>22643.8255859025</v>
      </c>
      <c r="W604" s="6">
        <f>Q604/(constants!$B$1*constants!$B$2*(110/250)*AVERAGE(0.8,1)*1.5)</f>
        <v>2.08639863866592</v>
      </c>
      <c r="X604" s="7">
        <v>0.170698012139717</v>
      </c>
      <c r="Y604" s="3">
        <f t="shared" si="136"/>
        <v>215.552730151938</v>
      </c>
      <c r="Z604" s="5">
        <v>1.1</v>
      </c>
      <c r="AA604" s="5">
        <v>1</v>
      </c>
      <c r="AB604" s="3">
        <f t="shared" si="137"/>
        <v>237.108003167132</v>
      </c>
      <c r="AC604" t="str">
        <f t="shared" si="138"/>
        <v>https://wiki.52poke.com/wiki/金属怪</v>
      </c>
      <c r="AD604" s="2">
        <f t="shared" si="139"/>
        <v>1.39597105844638e-8</v>
      </c>
      <c r="AE604" t="str">
        <f>IF(ISNUMBER(SEARCH(AE$1,$D604)),"T","")</f>
        <v/>
      </c>
      <c r="AF604" t="str">
        <f>IF(ISNUMBER(SEARCH(AF$1,$D604)),"T","")</f>
        <v/>
      </c>
      <c r="AG604" t="str">
        <f>IF(ISNUMBER(SEARCH(AG$1,$D604)),"T","")</f>
        <v/>
      </c>
      <c r="AH604" t="str">
        <f>IF(ISNUMBER(SEARCH(AH$1,$D604)),"T","")</f>
        <v/>
      </c>
      <c r="AI604" t="str">
        <f>IF(ISNUMBER(SEARCH(AI$1,$D604)),"T","")</f>
        <v/>
      </c>
      <c r="AJ604" t="str">
        <f>IF(ISNUMBER(SEARCH(AJ$1,$D604)),"T","")</f>
        <v/>
      </c>
      <c r="AK604" t="str">
        <f>IF(ISNUMBER(SEARCH(AK$1,$D604)),"T","")</f>
        <v/>
      </c>
      <c r="AL604" t="str">
        <f>IF(ISNUMBER(SEARCH(AL$1,$D604)),"T","")</f>
        <v/>
      </c>
      <c r="AM604" t="str">
        <f>IF(ISNUMBER(SEARCH(AM$1,$D604)),"T","")</f>
        <v/>
      </c>
      <c r="AN604" t="str">
        <f>IF(ISNUMBER(SEARCH(AN$1,$D604)),"T","")</f>
        <v/>
      </c>
      <c r="AO604" t="str">
        <f>IF(ISNUMBER(SEARCH(AO$1,$D604)),"T","")</f>
        <v>T</v>
      </c>
      <c r="AP604" t="str">
        <f>IF(ISNUMBER(SEARCH(AP$1,$D604)),"T","")</f>
        <v/>
      </c>
      <c r="AQ604" t="str">
        <f>IF(ISNUMBER(SEARCH(AQ$1,$D604)),"T","")</f>
        <v/>
      </c>
      <c r="AR604" t="str">
        <f>IF(ISNUMBER(SEARCH(AR$1,$D604)),"T","")</f>
        <v/>
      </c>
      <c r="AS604" t="str">
        <f>IF(ISNUMBER(SEARCH(AS$1,$D604)),"T","")</f>
        <v/>
      </c>
      <c r="AT604" t="str">
        <f>IF(ISNUMBER(SEARCH(AT$1,$D604)),"T","")</f>
        <v/>
      </c>
      <c r="AU604" t="str">
        <f>IF(ISNUMBER(SEARCH(AU$1,$D604)),"T","")</f>
        <v>T</v>
      </c>
      <c r="AV604" t="str">
        <f>IF(ISNUMBER(SEARCH(AV$1,$D604)),"T","")</f>
        <v/>
      </c>
    </row>
    <row r="605" spans="1:48">
      <c r="A605">
        <v>137</v>
      </c>
      <c r="B605" t="s">
        <v>1458</v>
      </c>
      <c r="C605" t="s">
        <v>1459</v>
      </c>
      <c r="D605" t="s">
        <v>64</v>
      </c>
      <c r="E605">
        <v>1</v>
      </c>
      <c r="F605">
        <v>65</v>
      </c>
      <c r="G605">
        <v>60</v>
      </c>
      <c r="H605">
        <v>70</v>
      </c>
      <c r="I605">
        <v>85</v>
      </c>
      <c r="J605">
        <v>75</v>
      </c>
      <c r="K605">
        <v>40</v>
      </c>
      <c r="L605">
        <f t="shared" si="126"/>
        <v>85</v>
      </c>
      <c r="M605">
        <f t="shared" si="127"/>
        <v>70</v>
      </c>
      <c r="N605" s="3">
        <f t="shared" si="128"/>
        <v>140.5</v>
      </c>
      <c r="O605" s="3">
        <f t="shared" si="129"/>
        <v>105.5</v>
      </c>
      <c r="P605" s="3">
        <f t="shared" si="130"/>
        <v>90.5</v>
      </c>
      <c r="Q605" s="3">
        <f t="shared" si="131"/>
        <v>12715.25</v>
      </c>
      <c r="R605" s="3">
        <f t="shared" si="132"/>
        <v>12715.25</v>
      </c>
      <c r="S605" s="3">
        <f t="shared" si="133"/>
        <v>13417.75</v>
      </c>
      <c r="T605" s="3">
        <v>236.953992186338</v>
      </c>
      <c r="U605" s="3">
        <f t="shared" si="134"/>
        <v>236.953992186338</v>
      </c>
      <c r="V605" s="4">
        <f t="shared" si="135"/>
        <v>24998.6461756587</v>
      </c>
      <c r="W605" s="6">
        <f>Q605/(constants!$B$1*constants!$B$2*(110/250)*AVERAGE(0.8,1)*1.5)</f>
        <v>1.94812507868751</v>
      </c>
      <c r="X605" s="7">
        <v>0.0937006026009261</v>
      </c>
      <c r="Y605" s="3">
        <f t="shared" si="136"/>
        <v>215.41260937593</v>
      </c>
      <c r="Z605" s="5">
        <v>1.1</v>
      </c>
      <c r="AA605" s="5">
        <v>1</v>
      </c>
      <c r="AB605" s="3">
        <f t="shared" si="137"/>
        <v>236.953870313523</v>
      </c>
      <c r="AC605" t="str">
        <f t="shared" si="138"/>
        <v>https://wiki.52poke.com/wiki/多边兽</v>
      </c>
      <c r="AD605" s="2">
        <f t="shared" si="139"/>
        <v>1.48529831158768e-8</v>
      </c>
      <c r="AE605" t="str">
        <f>IF(ISNUMBER(SEARCH(AE$1,$D605)),"T","")</f>
        <v>T</v>
      </c>
      <c r="AF605" t="str">
        <f>IF(ISNUMBER(SEARCH(AF$1,$D605)),"T","")</f>
        <v/>
      </c>
      <c r="AG605" t="str">
        <f>IF(ISNUMBER(SEARCH(AG$1,$D605)),"T","")</f>
        <v/>
      </c>
      <c r="AH605" t="str">
        <f>IF(ISNUMBER(SEARCH(AH$1,$D605)),"T","")</f>
        <v/>
      </c>
      <c r="AI605" t="str">
        <f>IF(ISNUMBER(SEARCH(AI$1,$D605)),"T","")</f>
        <v/>
      </c>
      <c r="AJ605" t="str">
        <f>IF(ISNUMBER(SEARCH(AJ$1,$D605)),"T","")</f>
        <v/>
      </c>
      <c r="AK605" t="str">
        <f>IF(ISNUMBER(SEARCH(AK$1,$D605)),"T","")</f>
        <v/>
      </c>
      <c r="AL605" t="str">
        <f>IF(ISNUMBER(SEARCH(AL$1,$D605)),"T","")</f>
        <v/>
      </c>
      <c r="AM605" t="str">
        <f>IF(ISNUMBER(SEARCH(AM$1,$D605)),"T","")</f>
        <v/>
      </c>
      <c r="AN605" t="str">
        <f>IF(ISNUMBER(SEARCH(AN$1,$D605)),"T","")</f>
        <v/>
      </c>
      <c r="AO605" t="str">
        <f>IF(ISNUMBER(SEARCH(AO$1,$D605)),"T","")</f>
        <v/>
      </c>
      <c r="AP605" t="str">
        <f>IF(ISNUMBER(SEARCH(AP$1,$D605)),"T","")</f>
        <v/>
      </c>
      <c r="AQ605" t="str">
        <f>IF(ISNUMBER(SEARCH(AQ$1,$D605)),"T","")</f>
        <v/>
      </c>
      <c r="AR605" t="str">
        <f>IF(ISNUMBER(SEARCH(AR$1,$D605)),"T","")</f>
        <v/>
      </c>
      <c r="AS605" t="str">
        <f>IF(ISNUMBER(SEARCH(AS$1,$D605)),"T","")</f>
        <v/>
      </c>
      <c r="AT605" t="str">
        <f>IF(ISNUMBER(SEARCH(AT$1,$D605)),"T","")</f>
        <v/>
      </c>
      <c r="AU605" t="str">
        <f>IF(ISNUMBER(SEARCH(AU$1,$D605)),"T","")</f>
        <v/>
      </c>
      <c r="AV605" t="str">
        <f>IF(ISNUMBER(SEARCH(AV$1,$D605)),"T","")</f>
        <v/>
      </c>
    </row>
    <row r="606" spans="1:48">
      <c r="A606">
        <v>205</v>
      </c>
      <c r="B606" t="s">
        <v>1460</v>
      </c>
      <c r="C606" t="s">
        <v>1461</v>
      </c>
      <c r="D606" t="s">
        <v>250</v>
      </c>
      <c r="E606">
        <v>2</v>
      </c>
      <c r="F606">
        <v>75</v>
      </c>
      <c r="G606">
        <v>90</v>
      </c>
      <c r="H606">
        <v>140</v>
      </c>
      <c r="I606">
        <v>60</v>
      </c>
      <c r="J606">
        <v>60</v>
      </c>
      <c r="K606">
        <v>40</v>
      </c>
      <c r="L606">
        <f t="shared" si="126"/>
        <v>90</v>
      </c>
      <c r="M606">
        <f t="shared" si="127"/>
        <v>60</v>
      </c>
      <c r="N606" s="3">
        <f t="shared" si="128"/>
        <v>150.5</v>
      </c>
      <c r="O606" s="3">
        <f t="shared" si="129"/>
        <v>110.5</v>
      </c>
      <c r="P606" s="3">
        <f t="shared" si="130"/>
        <v>80.5</v>
      </c>
      <c r="Q606" s="3">
        <f t="shared" si="131"/>
        <v>12115.25</v>
      </c>
      <c r="R606" s="3">
        <f t="shared" si="132"/>
        <v>24155.25</v>
      </c>
      <c r="S606" s="3">
        <f t="shared" si="133"/>
        <v>12115.25</v>
      </c>
      <c r="T606" s="3">
        <v>236.648274611821</v>
      </c>
      <c r="U606" s="3">
        <f t="shared" si="134"/>
        <v>236.648274611821</v>
      </c>
      <c r="V606" s="4">
        <f t="shared" si="135"/>
        <v>26149.6343446062</v>
      </c>
      <c r="W606" s="6">
        <f>Q606/(constants!$B$1*constants!$B$2*(110/250)*AVERAGE(0.8,1)*1.5)</f>
        <v>1.85619805820325</v>
      </c>
      <c r="X606" s="7">
        <v>0.0907221638161809</v>
      </c>
      <c r="Y606" s="3">
        <f t="shared" si="136"/>
        <v>215.134684533147</v>
      </c>
      <c r="Z606" s="5">
        <v>1.1</v>
      </c>
      <c r="AA606" s="5">
        <v>1</v>
      </c>
      <c r="AB606" s="3">
        <f t="shared" si="137"/>
        <v>236.648152986461</v>
      </c>
      <c r="AC606" t="str">
        <f t="shared" si="138"/>
        <v>https://wiki.52poke.com/wiki/佛烈托斯</v>
      </c>
      <c r="AD606" s="2">
        <f t="shared" si="139"/>
        <v>1.47927281143916e-8</v>
      </c>
      <c r="AE606" t="str">
        <f>IF(ISNUMBER(SEARCH(AE$1,$D606)),"T","")</f>
        <v/>
      </c>
      <c r="AF606" t="str">
        <f>IF(ISNUMBER(SEARCH(AF$1,$D606)),"T","")</f>
        <v/>
      </c>
      <c r="AG606" t="str">
        <f>IF(ISNUMBER(SEARCH(AG$1,$D606)),"T","")</f>
        <v/>
      </c>
      <c r="AH606" t="str">
        <f>IF(ISNUMBER(SEARCH(AH$1,$D606)),"T","")</f>
        <v/>
      </c>
      <c r="AI606" t="str">
        <f>IF(ISNUMBER(SEARCH(AI$1,$D606)),"T","")</f>
        <v/>
      </c>
      <c r="AJ606" t="str">
        <f>IF(ISNUMBER(SEARCH(AJ$1,$D606)),"T","")</f>
        <v/>
      </c>
      <c r="AK606" t="str">
        <f>IF(ISNUMBER(SEARCH(AK$1,$D606)),"T","")</f>
        <v/>
      </c>
      <c r="AL606" t="str">
        <f>IF(ISNUMBER(SEARCH(AL$1,$D606)),"T","")</f>
        <v/>
      </c>
      <c r="AM606" t="str">
        <f>IF(ISNUMBER(SEARCH(AM$1,$D606)),"T","")</f>
        <v/>
      </c>
      <c r="AN606" t="str">
        <f>IF(ISNUMBER(SEARCH(AN$1,$D606)),"T","")</f>
        <v/>
      </c>
      <c r="AO606" t="str">
        <f>IF(ISNUMBER(SEARCH(AO$1,$D606)),"T","")</f>
        <v/>
      </c>
      <c r="AP606" t="str">
        <f>IF(ISNUMBER(SEARCH(AP$1,$D606)),"T","")</f>
        <v>T</v>
      </c>
      <c r="AQ606" t="str">
        <f>IF(ISNUMBER(SEARCH(AQ$1,$D606)),"T","")</f>
        <v/>
      </c>
      <c r="AR606" t="str">
        <f>IF(ISNUMBER(SEARCH(AR$1,$D606)),"T","")</f>
        <v/>
      </c>
      <c r="AS606" t="str">
        <f>IF(ISNUMBER(SEARCH(AS$1,$D606)),"T","")</f>
        <v/>
      </c>
      <c r="AT606" t="str">
        <f>IF(ISNUMBER(SEARCH(AT$1,$D606)),"T","")</f>
        <v/>
      </c>
      <c r="AU606" t="str">
        <f>IF(ISNUMBER(SEARCH(AU$1,$D606)),"T","")</f>
        <v>T</v>
      </c>
      <c r="AV606" t="str">
        <f>IF(ISNUMBER(SEARCH(AV$1,$D606)),"T","")</f>
        <v/>
      </c>
    </row>
    <row r="607" spans="1:48">
      <c r="A607">
        <v>267</v>
      </c>
      <c r="B607" t="s">
        <v>1462</v>
      </c>
      <c r="C607" t="s">
        <v>1463</v>
      </c>
      <c r="D607" t="s">
        <v>457</v>
      </c>
      <c r="E607">
        <v>3</v>
      </c>
      <c r="F607">
        <v>60</v>
      </c>
      <c r="G607">
        <v>70</v>
      </c>
      <c r="H607">
        <v>50</v>
      </c>
      <c r="I607">
        <v>100</v>
      </c>
      <c r="J607">
        <v>50</v>
      </c>
      <c r="K607">
        <v>65</v>
      </c>
      <c r="L607">
        <f t="shared" si="126"/>
        <v>100</v>
      </c>
      <c r="M607">
        <f t="shared" si="127"/>
        <v>50</v>
      </c>
      <c r="N607" s="3">
        <f t="shared" si="128"/>
        <v>135.5</v>
      </c>
      <c r="O607" s="3">
        <f t="shared" si="129"/>
        <v>120.5</v>
      </c>
      <c r="P607" s="3">
        <f t="shared" si="130"/>
        <v>70.5</v>
      </c>
      <c r="Q607" s="3">
        <f t="shared" si="131"/>
        <v>9552.75</v>
      </c>
      <c r="R607" s="3">
        <f t="shared" si="132"/>
        <v>9552.75</v>
      </c>
      <c r="S607" s="3">
        <f t="shared" si="133"/>
        <v>9552.75</v>
      </c>
      <c r="T607" s="3">
        <v>236.273531392521</v>
      </c>
      <c r="U607" s="3">
        <f t="shared" si="134"/>
        <v>236.273531392521</v>
      </c>
      <c r="V607" s="4">
        <f t="shared" si="135"/>
        <v>28470.9605327988</v>
      </c>
      <c r="W607" s="6">
        <f>Q607/(constants!$B$1*constants!$B$2*(110/250)*AVERAGE(0.8,1)*1.5)</f>
        <v>1.46359307488505</v>
      </c>
      <c r="X607" s="7">
        <v>0.318929948980755</v>
      </c>
      <c r="Y607" s="3">
        <f t="shared" si="136"/>
        <v>214.794024375829</v>
      </c>
      <c r="Z607" s="5">
        <v>1.1</v>
      </c>
      <c r="AA607" s="5">
        <v>1</v>
      </c>
      <c r="AB607" s="3">
        <f t="shared" si="137"/>
        <v>236.273426813412</v>
      </c>
      <c r="AC607" t="str">
        <f t="shared" si="138"/>
        <v>https://wiki.52poke.com/wiki/狩猎凤蝶</v>
      </c>
      <c r="AD607" s="2">
        <f t="shared" si="139"/>
        <v>1.09367900405743e-8</v>
      </c>
      <c r="AE607" t="str">
        <f>IF(ISNUMBER(SEARCH(AE$1,$D607)),"T","")</f>
        <v/>
      </c>
      <c r="AF607" t="str">
        <f>IF(ISNUMBER(SEARCH(AF$1,$D607)),"T","")</f>
        <v/>
      </c>
      <c r="AG607" t="str">
        <f>IF(ISNUMBER(SEARCH(AG$1,$D607)),"T","")</f>
        <v/>
      </c>
      <c r="AH607" t="str">
        <f>IF(ISNUMBER(SEARCH(AH$1,$D607)),"T","")</f>
        <v/>
      </c>
      <c r="AI607" t="str">
        <f>IF(ISNUMBER(SEARCH(AI$1,$D607)),"T","")</f>
        <v/>
      </c>
      <c r="AJ607" t="str">
        <f>IF(ISNUMBER(SEARCH(AJ$1,$D607)),"T","")</f>
        <v/>
      </c>
      <c r="AK607" t="str">
        <f>IF(ISNUMBER(SEARCH(AK$1,$D607)),"T","")</f>
        <v/>
      </c>
      <c r="AL607" t="str">
        <f>IF(ISNUMBER(SEARCH(AL$1,$D607)),"T","")</f>
        <v/>
      </c>
      <c r="AM607" t="str">
        <f>IF(ISNUMBER(SEARCH(AM$1,$D607)),"T","")</f>
        <v/>
      </c>
      <c r="AN607" t="str">
        <f>IF(ISNUMBER(SEARCH(AN$1,$D607)),"T","")</f>
        <v>T</v>
      </c>
      <c r="AO607" t="str">
        <f>IF(ISNUMBER(SEARCH(AO$1,$D607)),"T","")</f>
        <v/>
      </c>
      <c r="AP607" t="str">
        <f>IF(ISNUMBER(SEARCH(AP$1,$D607)),"T","")</f>
        <v>T</v>
      </c>
      <c r="AQ607" t="str">
        <f>IF(ISNUMBER(SEARCH(AQ$1,$D607)),"T","")</f>
        <v/>
      </c>
      <c r="AR607" t="str">
        <f>IF(ISNUMBER(SEARCH(AR$1,$D607)),"T","")</f>
        <v/>
      </c>
      <c r="AS607" t="str">
        <f>IF(ISNUMBER(SEARCH(AS$1,$D607)),"T","")</f>
        <v/>
      </c>
      <c r="AT607" t="str">
        <f>IF(ISNUMBER(SEARCH(AT$1,$D607)),"T","")</f>
        <v/>
      </c>
      <c r="AU607" t="str">
        <f>IF(ISNUMBER(SEARCH(AU$1,$D607)),"T","")</f>
        <v/>
      </c>
      <c r="AV607" t="str">
        <f>IF(ISNUMBER(SEARCH(AV$1,$D607)),"T","")</f>
        <v/>
      </c>
    </row>
    <row r="608" spans="1:48">
      <c r="A608">
        <v>603</v>
      </c>
      <c r="B608" t="s">
        <v>1464</v>
      </c>
      <c r="C608" t="s">
        <v>1465</v>
      </c>
      <c r="D608" t="s">
        <v>169</v>
      </c>
      <c r="E608">
        <v>5</v>
      </c>
      <c r="F608">
        <v>65</v>
      </c>
      <c r="G608">
        <v>85</v>
      </c>
      <c r="H608">
        <v>70</v>
      </c>
      <c r="I608">
        <v>75</v>
      </c>
      <c r="J608">
        <v>70</v>
      </c>
      <c r="K608">
        <v>40</v>
      </c>
      <c r="L608">
        <f t="shared" si="126"/>
        <v>85</v>
      </c>
      <c r="M608">
        <f t="shared" si="127"/>
        <v>70</v>
      </c>
      <c r="N608" s="3">
        <f t="shared" si="128"/>
        <v>140.5</v>
      </c>
      <c r="O608" s="3">
        <f t="shared" si="129"/>
        <v>105.5</v>
      </c>
      <c r="P608" s="3">
        <f t="shared" si="130"/>
        <v>90.5</v>
      </c>
      <c r="Q608" s="3">
        <f t="shared" si="131"/>
        <v>12715.25</v>
      </c>
      <c r="R608" s="3">
        <f t="shared" si="132"/>
        <v>12715.25</v>
      </c>
      <c r="S608" s="3">
        <f t="shared" si="133"/>
        <v>12715.25</v>
      </c>
      <c r="T608" s="3">
        <v>235.621815719554</v>
      </c>
      <c r="U608" s="3">
        <f t="shared" si="134"/>
        <v>235.621815719554</v>
      </c>
      <c r="V608" s="4">
        <f t="shared" si="135"/>
        <v>24858.1015584129</v>
      </c>
      <c r="W608" s="6">
        <f>Q608/(constants!$B$1*constants!$B$2*(110/250)*AVERAGE(0.8,1)*1.5)</f>
        <v>1.94812507868751</v>
      </c>
      <c r="X608" s="7">
        <v>0.0822212707027461</v>
      </c>
      <c r="Y608" s="3">
        <f t="shared" si="136"/>
        <v>214.201539860672</v>
      </c>
      <c r="Z608" s="5">
        <v>1.1</v>
      </c>
      <c r="AA608" s="5">
        <v>1</v>
      </c>
      <c r="AB608" s="3">
        <f t="shared" si="137"/>
        <v>235.621693846739</v>
      </c>
      <c r="AC608" t="str">
        <f t="shared" si="138"/>
        <v>https://wiki.52poke.com/wiki/麻麻鳗</v>
      </c>
      <c r="AD608" s="2">
        <f t="shared" si="139"/>
        <v>1.48529830535278e-8</v>
      </c>
      <c r="AE608" t="str">
        <f>IF(ISNUMBER(SEARCH(AE$1,$D608)),"T","")</f>
        <v/>
      </c>
      <c r="AF608" t="str">
        <f>IF(ISNUMBER(SEARCH(AF$1,$D608)),"T","")</f>
        <v/>
      </c>
      <c r="AG608" t="str">
        <f>IF(ISNUMBER(SEARCH(AG$1,$D608)),"T","")</f>
        <v/>
      </c>
      <c r="AH608" t="str">
        <f>IF(ISNUMBER(SEARCH(AH$1,$D608)),"T","")</f>
        <v/>
      </c>
      <c r="AI608" t="str">
        <f>IF(ISNUMBER(SEARCH(AI$1,$D608)),"T","")</f>
        <v>T</v>
      </c>
      <c r="AJ608" t="str">
        <f>IF(ISNUMBER(SEARCH(AJ$1,$D608)),"T","")</f>
        <v/>
      </c>
      <c r="AK608" t="str">
        <f>IF(ISNUMBER(SEARCH(AK$1,$D608)),"T","")</f>
        <v/>
      </c>
      <c r="AL608" t="str">
        <f>IF(ISNUMBER(SEARCH(AL$1,$D608)),"T","")</f>
        <v/>
      </c>
      <c r="AM608" t="str">
        <f>IF(ISNUMBER(SEARCH(AM$1,$D608)),"T","")</f>
        <v/>
      </c>
      <c r="AN608" t="str">
        <f>IF(ISNUMBER(SEARCH(AN$1,$D608)),"T","")</f>
        <v/>
      </c>
      <c r="AO608" t="str">
        <f>IF(ISNUMBER(SEARCH(AO$1,$D608)),"T","")</f>
        <v/>
      </c>
      <c r="AP608" t="str">
        <f>IF(ISNUMBER(SEARCH(AP$1,$D608)),"T","")</f>
        <v/>
      </c>
      <c r="AQ608" t="str">
        <f>IF(ISNUMBER(SEARCH(AQ$1,$D608)),"T","")</f>
        <v/>
      </c>
      <c r="AR608" t="str">
        <f>IF(ISNUMBER(SEARCH(AR$1,$D608)),"T","")</f>
        <v/>
      </c>
      <c r="AS608" t="str">
        <f>IF(ISNUMBER(SEARCH(AS$1,$D608)),"T","")</f>
        <v/>
      </c>
      <c r="AT608" t="str">
        <f>IF(ISNUMBER(SEARCH(AT$1,$D608)),"T","")</f>
        <v/>
      </c>
      <c r="AU608" t="str">
        <f>IF(ISNUMBER(SEARCH(AU$1,$D608)),"T","")</f>
        <v/>
      </c>
      <c r="AV608" t="str">
        <f>IF(ISNUMBER(SEARCH(AV$1,$D608)),"T","")</f>
        <v/>
      </c>
    </row>
    <row r="609" spans="1:48">
      <c r="A609">
        <v>324</v>
      </c>
      <c r="B609" t="s">
        <v>1466</v>
      </c>
      <c r="C609" t="s">
        <v>1467</v>
      </c>
      <c r="D609" t="s">
        <v>216</v>
      </c>
      <c r="E609">
        <v>3</v>
      </c>
      <c r="F609">
        <v>70</v>
      </c>
      <c r="G609">
        <v>85</v>
      </c>
      <c r="H609">
        <v>140</v>
      </c>
      <c r="I609">
        <v>85</v>
      </c>
      <c r="J609">
        <v>70</v>
      </c>
      <c r="K609">
        <v>20</v>
      </c>
      <c r="L609">
        <f t="shared" si="126"/>
        <v>85</v>
      </c>
      <c r="M609">
        <f t="shared" si="127"/>
        <v>70</v>
      </c>
      <c r="N609" s="3">
        <f t="shared" si="128"/>
        <v>145.5</v>
      </c>
      <c r="O609" s="3">
        <f t="shared" si="129"/>
        <v>105.5</v>
      </c>
      <c r="P609" s="3">
        <f t="shared" si="130"/>
        <v>90.5</v>
      </c>
      <c r="Q609" s="3">
        <f t="shared" si="131"/>
        <v>13167.75</v>
      </c>
      <c r="R609" s="3">
        <f t="shared" si="132"/>
        <v>23352.75</v>
      </c>
      <c r="S609" s="3">
        <f t="shared" si="133"/>
        <v>13167.75</v>
      </c>
      <c r="T609" s="3">
        <v>235.388133547345</v>
      </c>
      <c r="U609" s="3">
        <f t="shared" si="134"/>
        <v>235.388133547345</v>
      </c>
      <c r="V609" s="4">
        <f t="shared" si="135"/>
        <v>24833.4480892449</v>
      </c>
      <c r="W609" s="6">
        <f>Q609/(constants!$B$1*constants!$B$2*(110/250)*AVERAGE(0.8,1)*1.5)</f>
        <v>2.01745337330272</v>
      </c>
      <c r="X609" s="7">
        <v>0.0108793051756844</v>
      </c>
      <c r="Y609" s="3">
        <f t="shared" si="136"/>
        <v>213.989097579472</v>
      </c>
      <c r="Z609" s="5">
        <v>1.1</v>
      </c>
      <c r="AA609" s="5">
        <v>1</v>
      </c>
      <c r="AB609" s="3">
        <f t="shared" si="137"/>
        <v>235.388007337419</v>
      </c>
      <c r="AC609" t="str">
        <f t="shared" si="138"/>
        <v>https://wiki.52poke.com/wiki/煤炭龟</v>
      </c>
      <c r="AD609" s="2">
        <f t="shared" si="139"/>
        <v>1.59289454375126e-8</v>
      </c>
      <c r="AE609" t="str">
        <f>IF(ISNUMBER(SEARCH(AE$1,$D609)),"T","")</f>
        <v/>
      </c>
      <c r="AF609" t="str">
        <f>IF(ISNUMBER(SEARCH(AF$1,$D609)),"T","")</f>
        <v>T</v>
      </c>
      <c r="AG609" t="str">
        <f>IF(ISNUMBER(SEARCH(AG$1,$D609)),"T","")</f>
        <v/>
      </c>
      <c r="AH609" t="str">
        <f>IF(ISNUMBER(SEARCH(AH$1,$D609)),"T","")</f>
        <v/>
      </c>
      <c r="AI609" t="str">
        <f>IF(ISNUMBER(SEARCH(AI$1,$D609)),"T","")</f>
        <v/>
      </c>
      <c r="AJ609" t="str">
        <f>IF(ISNUMBER(SEARCH(AJ$1,$D609)),"T","")</f>
        <v/>
      </c>
      <c r="AK609" t="str">
        <f>IF(ISNUMBER(SEARCH(AK$1,$D609)),"T","")</f>
        <v/>
      </c>
      <c r="AL609" t="str">
        <f>IF(ISNUMBER(SEARCH(AL$1,$D609)),"T","")</f>
        <v/>
      </c>
      <c r="AM609" t="str">
        <f>IF(ISNUMBER(SEARCH(AM$1,$D609)),"T","")</f>
        <v/>
      </c>
      <c r="AN609" t="str">
        <f>IF(ISNUMBER(SEARCH(AN$1,$D609)),"T","")</f>
        <v/>
      </c>
      <c r="AO609" t="str">
        <f>IF(ISNUMBER(SEARCH(AO$1,$D609)),"T","")</f>
        <v/>
      </c>
      <c r="AP609" t="str">
        <f>IF(ISNUMBER(SEARCH(AP$1,$D609)),"T","")</f>
        <v/>
      </c>
      <c r="AQ609" t="str">
        <f>IF(ISNUMBER(SEARCH(AQ$1,$D609)),"T","")</f>
        <v/>
      </c>
      <c r="AR609" t="str">
        <f>IF(ISNUMBER(SEARCH(AR$1,$D609)),"T","")</f>
        <v/>
      </c>
      <c r="AS609" t="str">
        <f>IF(ISNUMBER(SEARCH(AS$1,$D609)),"T","")</f>
        <v/>
      </c>
      <c r="AT609" t="str">
        <f>IF(ISNUMBER(SEARCH(AT$1,$D609)),"T","")</f>
        <v/>
      </c>
      <c r="AU609" t="str">
        <f>IF(ISNUMBER(SEARCH(AU$1,$D609)),"T","")</f>
        <v/>
      </c>
      <c r="AV609" t="str">
        <f>IF(ISNUMBER(SEARCH(AV$1,$D609)),"T","")</f>
        <v/>
      </c>
    </row>
    <row r="610" spans="1:48">
      <c r="A610">
        <v>208</v>
      </c>
      <c r="B610" t="s">
        <v>1468</v>
      </c>
      <c r="C610" t="s">
        <v>1469</v>
      </c>
      <c r="D610" t="s">
        <v>1470</v>
      </c>
      <c r="E610">
        <v>2</v>
      </c>
      <c r="F610">
        <v>75</v>
      </c>
      <c r="G610">
        <v>85</v>
      </c>
      <c r="H610">
        <v>200</v>
      </c>
      <c r="I610">
        <v>55</v>
      </c>
      <c r="J610">
        <v>65</v>
      </c>
      <c r="K610">
        <v>30</v>
      </c>
      <c r="L610">
        <f t="shared" si="126"/>
        <v>85</v>
      </c>
      <c r="M610">
        <f t="shared" si="127"/>
        <v>65</v>
      </c>
      <c r="N610" s="3">
        <f t="shared" si="128"/>
        <v>150.5</v>
      </c>
      <c r="O610" s="3">
        <f t="shared" si="129"/>
        <v>105.5</v>
      </c>
      <c r="P610" s="3">
        <f t="shared" si="130"/>
        <v>85.5</v>
      </c>
      <c r="Q610" s="3">
        <f t="shared" si="131"/>
        <v>12867.75</v>
      </c>
      <c r="R610" s="3">
        <f t="shared" si="132"/>
        <v>33185.25</v>
      </c>
      <c r="S610" s="3">
        <f t="shared" si="133"/>
        <v>12867.75</v>
      </c>
      <c r="T610" s="3">
        <v>233.293447181576</v>
      </c>
      <c r="U610" s="3">
        <f t="shared" si="134"/>
        <v>233.293447181576</v>
      </c>
      <c r="V610" s="4">
        <f t="shared" si="135"/>
        <v>24612.4586776563</v>
      </c>
      <c r="W610" s="6">
        <f>Q610/(constants!$B$1*constants!$B$2*(110/250)*AVERAGE(0.8,1)*1.5)</f>
        <v>1.97148986306059</v>
      </c>
      <c r="X610" s="7">
        <v>0.0387929792236216</v>
      </c>
      <c r="Y610" s="3">
        <f t="shared" si="136"/>
        <v>212.084839860984</v>
      </c>
      <c r="Z610" s="5">
        <v>1.1</v>
      </c>
      <c r="AA610" s="5">
        <v>1</v>
      </c>
      <c r="AB610" s="3">
        <f t="shared" si="137"/>
        <v>233.293323847083</v>
      </c>
      <c r="AC610" t="str">
        <f t="shared" si="138"/>
        <v>https://wiki.52poke.com/wiki/大钢蛇</v>
      </c>
      <c r="AD610" s="2">
        <f t="shared" si="139"/>
        <v>1.52113972119451e-8</v>
      </c>
      <c r="AE610" t="str">
        <f>IF(ISNUMBER(SEARCH(AE$1,$D610)),"T","")</f>
        <v/>
      </c>
      <c r="AF610" t="str">
        <f>IF(ISNUMBER(SEARCH(AF$1,$D610)),"T","")</f>
        <v/>
      </c>
      <c r="AG610" t="str">
        <f>IF(ISNUMBER(SEARCH(AG$1,$D610)),"T","")</f>
        <v/>
      </c>
      <c r="AH610" t="str">
        <f>IF(ISNUMBER(SEARCH(AH$1,$D610)),"T","")</f>
        <v/>
      </c>
      <c r="AI610" t="str">
        <f>IF(ISNUMBER(SEARCH(AI$1,$D610)),"T","")</f>
        <v/>
      </c>
      <c r="AJ610" t="str">
        <f>IF(ISNUMBER(SEARCH(AJ$1,$D610)),"T","")</f>
        <v/>
      </c>
      <c r="AK610" t="str">
        <f>IF(ISNUMBER(SEARCH(AK$1,$D610)),"T","")</f>
        <v/>
      </c>
      <c r="AL610" t="str">
        <f>IF(ISNUMBER(SEARCH(AL$1,$D610)),"T","")</f>
        <v/>
      </c>
      <c r="AM610" t="str">
        <f>IF(ISNUMBER(SEARCH(AM$1,$D610)),"T","")</f>
        <v>T</v>
      </c>
      <c r="AN610" t="str">
        <f>IF(ISNUMBER(SEARCH(AN$1,$D610)),"T","")</f>
        <v/>
      </c>
      <c r="AO610" t="str">
        <f>IF(ISNUMBER(SEARCH(AO$1,$D610)),"T","")</f>
        <v/>
      </c>
      <c r="AP610" t="str">
        <f>IF(ISNUMBER(SEARCH(AP$1,$D610)),"T","")</f>
        <v/>
      </c>
      <c r="AQ610" t="str">
        <f>IF(ISNUMBER(SEARCH(AQ$1,$D610)),"T","")</f>
        <v/>
      </c>
      <c r="AR610" t="str">
        <f>IF(ISNUMBER(SEARCH(AR$1,$D610)),"T","")</f>
        <v/>
      </c>
      <c r="AS610" t="str">
        <f>IF(ISNUMBER(SEARCH(AS$1,$D610)),"T","")</f>
        <v/>
      </c>
      <c r="AT610" t="str">
        <f>IF(ISNUMBER(SEARCH(AT$1,$D610)),"T","")</f>
        <v/>
      </c>
      <c r="AU610" t="str">
        <f>IF(ISNUMBER(SEARCH(AU$1,$D610)),"T","")</f>
        <v>T</v>
      </c>
      <c r="AV610" t="str">
        <f>IF(ISNUMBER(SEARCH(AV$1,$D610)),"T","")</f>
        <v/>
      </c>
    </row>
    <row r="611" spans="1:48">
      <c r="A611">
        <v>5</v>
      </c>
      <c r="B611" t="s">
        <v>1471</v>
      </c>
      <c r="C611" t="s">
        <v>1472</v>
      </c>
      <c r="D611" t="s">
        <v>216</v>
      </c>
      <c r="E611">
        <v>1</v>
      </c>
      <c r="F611">
        <v>58</v>
      </c>
      <c r="G611">
        <v>64</v>
      </c>
      <c r="H611">
        <v>58</v>
      </c>
      <c r="I611">
        <v>80</v>
      </c>
      <c r="J611">
        <v>65</v>
      </c>
      <c r="K611">
        <v>80</v>
      </c>
      <c r="L611">
        <f t="shared" si="126"/>
        <v>80</v>
      </c>
      <c r="M611">
        <f t="shared" si="127"/>
        <v>58</v>
      </c>
      <c r="N611" s="3">
        <f t="shared" si="128"/>
        <v>133.5</v>
      </c>
      <c r="O611" s="3">
        <f t="shared" si="129"/>
        <v>100.5</v>
      </c>
      <c r="P611" s="3">
        <f t="shared" si="130"/>
        <v>78.5</v>
      </c>
      <c r="Q611" s="3">
        <f t="shared" si="131"/>
        <v>10479.75</v>
      </c>
      <c r="R611" s="3">
        <f t="shared" si="132"/>
        <v>10479.75</v>
      </c>
      <c r="S611" s="3">
        <f t="shared" si="133"/>
        <v>11414.25</v>
      </c>
      <c r="T611" s="3">
        <v>232.430957084004</v>
      </c>
      <c r="U611" s="3">
        <f t="shared" si="134"/>
        <v>232.430957084004</v>
      </c>
      <c r="V611" s="4">
        <f t="shared" si="135"/>
        <v>23359.3111869424</v>
      </c>
      <c r="W611" s="6">
        <f>Q611/(constants!$B$1*constants!$B$2*(110/250)*AVERAGE(0.8,1)*1.5)</f>
        <v>1.60562032153323</v>
      </c>
      <c r="X611" s="7">
        <v>0.496875032590971</v>
      </c>
      <c r="Y611" s="3">
        <f t="shared" si="136"/>
        <v>211.300783089482</v>
      </c>
      <c r="Z611" s="5">
        <v>1.1</v>
      </c>
      <c r="AA611" s="5">
        <v>1</v>
      </c>
      <c r="AB611" s="3">
        <f t="shared" si="137"/>
        <v>232.43086139843</v>
      </c>
      <c r="AC611" t="str">
        <f t="shared" si="138"/>
        <v>https://wiki.52poke.com/wiki/火恐龙</v>
      </c>
      <c r="AD611" s="2">
        <f t="shared" si="139"/>
        <v>9.15572898931007e-9</v>
      </c>
      <c r="AE611" t="str">
        <f>IF(ISNUMBER(SEARCH(AE$1,$D611)),"T","")</f>
        <v/>
      </c>
      <c r="AF611" t="str">
        <f>IF(ISNUMBER(SEARCH(AF$1,$D611)),"T","")</f>
        <v>T</v>
      </c>
      <c r="AG611" t="str">
        <f>IF(ISNUMBER(SEARCH(AG$1,$D611)),"T","")</f>
        <v/>
      </c>
      <c r="AH611" t="str">
        <f>IF(ISNUMBER(SEARCH(AH$1,$D611)),"T","")</f>
        <v/>
      </c>
      <c r="AI611" t="str">
        <f>IF(ISNUMBER(SEARCH(AI$1,$D611)),"T","")</f>
        <v/>
      </c>
      <c r="AJ611" t="str">
        <f>IF(ISNUMBER(SEARCH(AJ$1,$D611)),"T","")</f>
        <v/>
      </c>
      <c r="AK611" t="str">
        <f>IF(ISNUMBER(SEARCH(AK$1,$D611)),"T","")</f>
        <v/>
      </c>
      <c r="AL611" t="str">
        <f>IF(ISNUMBER(SEARCH(AL$1,$D611)),"T","")</f>
        <v/>
      </c>
      <c r="AM611" t="str">
        <f>IF(ISNUMBER(SEARCH(AM$1,$D611)),"T","")</f>
        <v/>
      </c>
      <c r="AN611" t="str">
        <f>IF(ISNUMBER(SEARCH(AN$1,$D611)),"T","")</f>
        <v/>
      </c>
      <c r="AO611" t="str">
        <f>IF(ISNUMBER(SEARCH(AO$1,$D611)),"T","")</f>
        <v/>
      </c>
      <c r="AP611" t="str">
        <f>IF(ISNUMBER(SEARCH(AP$1,$D611)),"T","")</f>
        <v/>
      </c>
      <c r="AQ611" t="str">
        <f>IF(ISNUMBER(SEARCH(AQ$1,$D611)),"T","")</f>
        <v/>
      </c>
      <c r="AR611" t="str">
        <f>IF(ISNUMBER(SEARCH(AR$1,$D611)),"T","")</f>
        <v/>
      </c>
      <c r="AS611" t="str">
        <f>IF(ISNUMBER(SEARCH(AS$1,$D611)),"T","")</f>
        <v/>
      </c>
      <c r="AT611" t="str">
        <f>IF(ISNUMBER(SEARCH(AT$1,$D611)),"T","")</f>
        <v/>
      </c>
      <c r="AU611" t="str">
        <f>IF(ISNUMBER(SEARCH(AU$1,$D611)),"T","")</f>
        <v/>
      </c>
      <c r="AV611" t="str">
        <f>IF(ISNUMBER(SEARCH(AV$1,$D611)),"T","")</f>
        <v/>
      </c>
    </row>
    <row r="612" spans="1:48">
      <c r="A612">
        <v>507</v>
      </c>
      <c r="B612" t="s">
        <v>1473</v>
      </c>
      <c r="C612" t="s">
        <v>1474</v>
      </c>
      <c r="D612" t="s">
        <v>64</v>
      </c>
      <c r="E612">
        <v>5</v>
      </c>
      <c r="F612">
        <v>65</v>
      </c>
      <c r="G612">
        <v>80</v>
      </c>
      <c r="H612">
        <v>65</v>
      </c>
      <c r="I612">
        <v>35</v>
      </c>
      <c r="J612">
        <v>65</v>
      </c>
      <c r="K612">
        <v>60</v>
      </c>
      <c r="L612">
        <f t="shared" si="126"/>
        <v>80</v>
      </c>
      <c r="M612">
        <f t="shared" si="127"/>
        <v>65</v>
      </c>
      <c r="N612" s="3">
        <f t="shared" si="128"/>
        <v>140.5</v>
      </c>
      <c r="O612" s="3">
        <f t="shared" si="129"/>
        <v>100.5</v>
      </c>
      <c r="P612" s="3">
        <f t="shared" si="130"/>
        <v>85.5</v>
      </c>
      <c r="Q612" s="3">
        <f t="shared" si="131"/>
        <v>12012.75</v>
      </c>
      <c r="R612" s="3">
        <f t="shared" si="132"/>
        <v>12012.75</v>
      </c>
      <c r="S612" s="3">
        <f t="shared" si="133"/>
        <v>12012.75</v>
      </c>
      <c r="T612" s="3">
        <v>232.072514409941</v>
      </c>
      <c r="U612" s="3">
        <f t="shared" si="134"/>
        <v>232.072514409941</v>
      </c>
      <c r="V612" s="4">
        <f t="shared" si="135"/>
        <v>23323.2876981991</v>
      </c>
      <c r="W612" s="6">
        <f>Q612/(constants!$B$1*constants!$B$2*(110/250)*AVERAGE(0.8,1)*1.5)</f>
        <v>1.84049385887052</v>
      </c>
      <c r="X612" s="7">
        <v>0.258759010666158</v>
      </c>
      <c r="Y612" s="3">
        <f t="shared" si="136"/>
        <v>210.974913388436</v>
      </c>
      <c r="Z612" s="5">
        <v>1.1</v>
      </c>
      <c r="AA612" s="5">
        <v>1</v>
      </c>
      <c r="AB612" s="3">
        <f t="shared" si="137"/>
        <v>232.07240472728</v>
      </c>
      <c r="AC612" t="str">
        <f t="shared" si="138"/>
        <v>https://wiki.52poke.com/wiki/哈约克</v>
      </c>
      <c r="AD612" s="2">
        <f t="shared" si="139"/>
        <v>1.20302862218189e-8</v>
      </c>
      <c r="AE612" t="str">
        <f>IF(ISNUMBER(SEARCH(AE$1,$D612)),"T","")</f>
        <v>T</v>
      </c>
      <c r="AF612" t="str">
        <f>IF(ISNUMBER(SEARCH(AF$1,$D612)),"T","")</f>
        <v/>
      </c>
      <c r="AG612" t="str">
        <f>IF(ISNUMBER(SEARCH(AG$1,$D612)),"T","")</f>
        <v/>
      </c>
      <c r="AH612" t="str">
        <f>IF(ISNUMBER(SEARCH(AH$1,$D612)),"T","")</f>
        <v/>
      </c>
      <c r="AI612" t="str">
        <f>IF(ISNUMBER(SEARCH(AI$1,$D612)),"T","")</f>
        <v/>
      </c>
      <c r="AJ612" t="str">
        <f>IF(ISNUMBER(SEARCH(AJ$1,$D612)),"T","")</f>
        <v/>
      </c>
      <c r="AK612" t="str">
        <f>IF(ISNUMBER(SEARCH(AK$1,$D612)),"T","")</f>
        <v/>
      </c>
      <c r="AL612" t="str">
        <f>IF(ISNUMBER(SEARCH(AL$1,$D612)),"T","")</f>
        <v/>
      </c>
      <c r="AM612" t="str">
        <f>IF(ISNUMBER(SEARCH(AM$1,$D612)),"T","")</f>
        <v/>
      </c>
      <c r="AN612" t="str">
        <f>IF(ISNUMBER(SEARCH(AN$1,$D612)),"T","")</f>
        <v/>
      </c>
      <c r="AO612" t="str">
        <f>IF(ISNUMBER(SEARCH(AO$1,$D612)),"T","")</f>
        <v/>
      </c>
      <c r="AP612" t="str">
        <f>IF(ISNUMBER(SEARCH(AP$1,$D612)),"T","")</f>
        <v/>
      </c>
      <c r="AQ612" t="str">
        <f>IF(ISNUMBER(SEARCH(AQ$1,$D612)),"T","")</f>
        <v/>
      </c>
      <c r="AR612" t="str">
        <f>IF(ISNUMBER(SEARCH(AR$1,$D612)),"T","")</f>
        <v/>
      </c>
      <c r="AS612" t="str">
        <f>IF(ISNUMBER(SEARCH(AS$1,$D612)),"T","")</f>
        <v/>
      </c>
      <c r="AT612" t="str">
        <f>IF(ISNUMBER(SEARCH(AT$1,$D612)),"T","")</f>
        <v/>
      </c>
      <c r="AU612" t="str">
        <f>IF(ISNUMBER(SEARCH(AU$1,$D612)),"T","")</f>
        <v/>
      </c>
      <c r="AV612" t="str">
        <f>IF(ISNUMBER(SEARCH(AV$1,$D612)),"T","")</f>
        <v/>
      </c>
    </row>
    <row r="613" spans="1:48">
      <c r="A613">
        <v>156</v>
      </c>
      <c r="B613" t="s">
        <v>1475</v>
      </c>
      <c r="C613" t="s">
        <v>1476</v>
      </c>
      <c r="D613" t="s">
        <v>216</v>
      </c>
      <c r="E613">
        <v>2</v>
      </c>
      <c r="F613">
        <v>58</v>
      </c>
      <c r="G613">
        <v>64</v>
      </c>
      <c r="H613">
        <v>58</v>
      </c>
      <c r="I613">
        <v>80</v>
      </c>
      <c r="J613">
        <v>65</v>
      </c>
      <c r="K613">
        <v>80</v>
      </c>
      <c r="L613">
        <f t="shared" si="126"/>
        <v>80</v>
      </c>
      <c r="M613">
        <f t="shared" si="127"/>
        <v>58</v>
      </c>
      <c r="N613" s="3">
        <f t="shared" si="128"/>
        <v>133.5</v>
      </c>
      <c r="O613" s="3">
        <f t="shared" si="129"/>
        <v>100.5</v>
      </c>
      <c r="P613" s="3">
        <f t="shared" si="130"/>
        <v>78.5</v>
      </c>
      <c r="Q613" s="3">
        <f t="shared" si="131"/>
        <v>10479.75</v>
      </c>
      <c r="R613" s="3">
        <f t="shared" si="132"/>
        <v>10479.75</v>
      </c>
      <c r="S613" s="3">
        <f t="shared" si="133"/>
        <v>11414.25</v>
      </c>
      <c r="T613" s="3">
        <v>231.56791842046</v>
      </c>
      <c r="U613" s="3">
        <f t="shared" si="134"/>
        <v>231.56791842046</v>
      </c>
      <c r="V613" s="4">
        <f t="shared" si="135"/>
        <v>23272.5758012562</v>
      </c>
      <c r="W613" s="6">
        <f>Q613/(constants!$B$1*constants!$B$2*(110/250)*AVERAGE(0.8,1)*1.5)</f>
        <v>1.60562032153323</v>
      </c>
      <c r="X613" s="7">
        <v>0.48906826041961</v>
      </c>
      <c r="Y613" s="3">
        <f t="shared" si="136"/>
        <v>210.51620248626</v>
      </c>
      <c r="Z613" s="5">
        <v>1.1</v>
      </c>
      <c r="AA613" s="5">
        <v>1</v>
      </c>
      <c r="AB613" s="3">
        <f t="shared" si="137"/>
        <v>231.567822734886</v>
      </c>
      <c r="AC613" t="str">
        <f t="shared" si="138"/>
        <v>https://wiki.52poke.com/wiki/火岩鼠</v>
      </c>
      <c r="AD613" s="2">
        <f t="shared" si="139"/>
        <v>9.15572898387098e-9</v>
      </c>
      <c r="AE613" t="str">
        <f>IF(ISNUMBER(SEARCH(AE$1,$D613)),"T","")</f>
        <v/>
      </c>
      <c r="AF613" t="str">
        <f>IF(ISNUMBER(SEARCH(AF$1,$D613)),"T","")</f>
        <v>T</v>
      </c>
      <c r="AG613" t="str">
        <f>IF(ISNUMBER(SEARCH(AG$1,$D613)),"T","")</f>
        <v/>
      </c>
      <c r="AH613" t="str">
        <f>IF(ISNUMBER(SEARCH(AH$1,$D613)),"T","")</f>
        <v/>
      </c>
      <c r="AI613" t="str">
        <f>IF(ISNUMBER(SEARCH(AI$1,$D613)),"T","")</f>
        <v/>
      </c>
      <c r="AJ613" t="str">
        <f>IF(ISNUMBER(SEARCH(AJ$1,$D613)),"T","")</f>
        <v/>
      </c>
      <c r="AK613" t="str">
        <f>IF(ISNUMBER(SEARCH(AK$1,$D613)),"T","")</f>
        <v/>
      </c>
      <c r="AL613" t="str">
        <f>IF(ISNUMBER(SEARCH(AL$1,$D613)),"T","")</f>
        <v/>
      </c>
      <c r="AM613" t="str">
        <f>IF(ISNUMBER(SEARCH(AM$1,$D613)),"T","")</f>
        <v/>
      </c>
      <c r="AN613" t="str">
        <f>IF(ISNUMBER(SEARCH(AN$1,$D613)),"T","")</f>
        <v/>
      </c>
      <c r="AO613" t="str">
        <f>IF(ISNUMBER(SEARCH(AO$1,$D613)),"T","")</f>
        <v/>
      </c>
      <c r="AP613" t="str">
        <f>IF(ISNUMBER(SEARCH(AP$1,$D613)),"T","")</f>
        <v/>
      </c>
      <c r="AQ613" t="str">
        <f>IF(ISNUMBER(SEARCH(AQ$1,$D613)),"T","")</f>
        <v/>
      </c>
      <c r="AR613" t="str">
        <f>IF(ISNUMBER(SEARCH(AR$1,$D613)),"T","")</f>
        <v/>
      </c>
      <c r="AS613" t="str">
        <f>IF(ISNUMBER(SEARCH(AS$1,$D613)),"T","")</f>
        <v/>
      </c>
      <c r="AT613" t="str">
        <f>IF(ISNUMBER(SEARCH(AT$1,$D613)),"T","")</f>
        <v/>
      </c>
      <c r="AU613" t="str">
        <f>IF(ISNUMBER(SEARCH(AU$1,$D613)),"T","")</f>
        <v/>
      </c>
      <c r="AV613" t="str">
        <f>IF(ISNUMBER(SEARCH(AV$1,$D613)),"T","")</f>
        <v/>
      </c>
    </row>
    <row r="614" spans="1:48">
      <c r="A614">
        <v>402</v>
      </c>
      <c r="B614" t="s">
        <v>1477</v>
      </c>
      <c r="C614" t="s">
        <v>1478</v>
      </c>
      <c r="D614" t="s">
        <v>651</v>
      </c>
      <c r="E614">
        <v>4</v>
      </c>
      <c r="F614">
        <v>77</v>
      </c>
      <c r="G614">
        <v>85</v>
      </c>
      <c r="H614">
        <v>51</v>
      </c>
      <c r="I614">
        <v>55</v>
      </c>
      <c r="J614">
        <v>51</v>
      </c>
      <c r="K614">
        <v>65</v>
      </c>
      <c r="L614">
        <f t="shared" si="126"/>
        <v>85</v>
      </c>
      <c r="M614">
        <f t="shared" si="127"/>
        <v>51</v>
      </c>
      <c r="N614" s="3">
        <f t="shared" si="128"/>
        <v>152.5</v>
      </c>
      <c r="O614" s="3">
        <f t="shared" si="129"/>
        <v>105.5</v>
      </c>
      <c r="P614" s="3">
        <f t="shared" si="130"/>
        <v>71.5</v>
      </c>
      <c r="Q614" s="3">
        <f t="shared" si="131"/>
        <v>10903.75</v>
      </c>
      <c r="R614" s="3">
        <f t="shared" si="132"/>
        <v>10903.75</v>
      </c>
      <c r="S614" s="3">
        <f t="shared" si="133"/>
        <v>10903.75</v>
      </c>
      <c r="T614" s="3">
        <v>229.903093676489</v>
      </c>
      <c r="U614" s="3">
        <f t="shared" si="134"/>
        <v>229.903093676489</v>
      </c>
      <c r="V614" s="4">
        <f t="shared" si="135"/>
        <v>24254.7763828696</v>
      </c>
      <c r="W614" s="6">
        <f>Q614/(constants!$B$1*constants!$B$2*(110/250)*AVERAGE(0.8,1)*1.5)</f>
        <v>1.67058208267544</v>
      </c>
      <c r="X614" s="7">
        <v>0.310486328927272</v>
      </c>
      <c r="Y614" s="3">
        <f t="shared" si="136"/>
        <v>209.002717424086</v>
      </c>
      <c r="Z614" s="5">
        <v>1.1</v>
      </c>
      <c r="AA614" s="5">
        <v>1</v>
      </c>
      <c r="AB614" s="3">
        <f t="shared" si="137"/>
        <v>229.902989166495</v>
      </c>
      <c r="AC614" t="str">
        <f t="shared" si="138"/>
        <v>https://wiki.52poke.com/wiki/音箱蟀</v>
      </c>
      <c r="AD614" s="2">
        <f t="shared" si="139"/>
        <v>1.09223388643105e-8</v>
      </c>
      <c r="AE614" t="str">
        <f>IF(ISNUMBER(SEARCH(AE$1,$D614)),"T","")</f>
        <v/>
      </c>
      <c r="AF614" t="str">
        <f>IF(ISNUMBER(SEARCH(AF$1,$D614)),"T","")</f>
        <v/>
      </c>
      <c r="AG614" t="str">
        <f>IF(ISNUMBER(SEARCH(AG$1,$D614)),"T","")</f>
        <v/>
      </c>
      <c r="AH614" t="str">
        <f>IF(ISNUMBER(SEARCH(AH$1,$D614)),"T","")</f>
        <v/>
      </c>
      <c r="AI614" t="str">
        <f>IF(ISNUMBER(SEARCH(AI$1,$D614)),"T","")</f>
        <v/>
      </c>
      <c r="AJ614" t="str">
        <f>IF(ISNUMBER(SEARCH(AJ$1,$D614)),"T","")</f>
        <v/>
      </c>
      <c r="AK614" t="str">
        <f>IF(ISNUMBER(SEARCH(AK$1,$D614)),"T","")</f>
        <v/>
      </c>
      <c r="AL614" t="str">
        <f>IF(ISNUMBER(SEARCH(AL$1,$D614)),"T","")</f>
        <v/>
      </c>
      <c r="AM614" t="str">
        <f>IF(ISNUMBER(SEARCH(AM$1,$D614)),"T","")</f>
        <v/>
      </c>
      <c r="AN614" t="str">
        <f>IF(ISNUMBER(SEARCH(AN$1,$D614)),"T","")</f>
        <v/>
      </c>
      <c r="AO614" t="str">
        <f>IF(ISNUMBER(SEARCH(AO$1,$D614)),"T","")</f>
        <v/>
      </c>
      <c r="AP614" t="str">
        <f>IF(ISNUMBER(SEARCH(AP$1,$D614)),"T","")</f>
        <v>T</v>
      </c>
      <c r="AQ614" t="str">
        <f>IF(ISNUMBER(SEARCH(AQ$1,$D614)),"T","")</f>
        <v/>
      </c>
      <c r="AR614" t="str">
        <f>IF(ISNUMBER(SEARCH(AR$1,$D614)),"T","")</f>
        <v/>
      </c>
      <c r="AS614" t="str">
        <f>IF(ISNUMBER(SEARCH(AS$1,$D614)),"T","")</f>
        <v/>
      </c>
      <c r="AT614" t="str">
        <f>IF(ISNUMBER(SEARCH(AT$1,$D614)),"T","")</f>
        <v/>
      </c>
      <c r="AU614" t="str">
        <f>IF(ISNUMBER(SEARCH(AU$1,$D614)),"T","")</f>
        <v/>
      </c>
      <c r="AV614" t="str">
        <f>IF(ISNUMBER(SEARCH(AV$1,$D614)),"T","")</f>
        <v/>
      </c>
    </row>
    <row r="615" spans="1:48">
      <c r="A615">
        <v>874</v>
      </c>
      <c r="B615" t="s">
        <v>1479</v>
      </c>
      <c r="C615" t="s">
        <v>1480</v>
      </c>
      <c r="D615" t="s">
        <v>513</v>
      </c>
      <c r="E615">
        <v>8</v>
      </c>
      <c r="F615">
        <v>100</v>
      </c>
      <c r="G615">
        <v>125</v>
      </c>
      <c r="H615">
        <v>135</v>
      </c>
      <c r="I615">
        <v>20</v>
      </c>
      <c r="J615">
        <v>20</v>
      </c>
      <c r="K615">
        <v>70</v>
      </c>
      <c r="L615">
        <f t="shared" si="126"/>
        <v>125</v>
      </c>
      <c r="M615">
        <f t="shared" si="127"/>
        <v>20</v>
      </c>
      <c r="N615" s="3">
        <f t="shared" si="128"/>
        <v>175.5</v>
      </c>
      <c r="O615" s="3">
        <f t="shared" si="129"/>
        <v>145.5</v>
      </c>
      <c r="P615" s="3">
        <f t="shared" si="130"/>
        <v>40.5</v>
      </c>
      <c r="Q615" s="3">
        <f t="shared" si="131"/>
        <v>7107.75</v>
      </c>
      <c r="R615" s="3">
        <f t="shared" si="132"/>
        <v>27290.25</v>
      </c>
      <c r="S615" s="3">
        <f t="shared" si="133"/>
        <v>7107.75</v>
      </c>
      <c r="T615" s="3">
        <v>229.7654870504</v>
      </c>
      <c r="U615" s="3">
        <f t="shared" si="134"/>
        <v>229.7654870504</v>
      </c>
      <c r="V615" s="4">
        <f t="shared" si="135"/>
        <v>33430.8783658332</v>
      </c>
      <c r="W615" s="6">
        <f>Q615/(constants!$B$1*constants!$B$2*(110/250)*AVERAGE(0.8,1)*1.5)</f>
        <v>1.08899046641168</v>
      </c>
      <c r="X615" s="7">
        <v>0.346594620088658</v>
      </c>
      <c r="Y615" s="3">
        <f t="shared" si="136"/>
        <v>208.877630085799</v>
      </c>
      <c r="Z615" s="5">
        <v>1.1</v>
      </c>
      <c r="AA615" s="5">
        <v>1</v>
      </c>
      <c r="AB615" s="3">
        <f t="shared" si="137"/>
        <v>229.765393094379</v>
      </c>
      <c r="AC615" t="str">
        <f t="shared" si="138"/>
        <v>https://wiki.52poke.com/wiki/巨石丁</v>
      </c>
      <c r="AD615" s="2">
        <f t="shared" si="139"/>
        <v>8.82773382420436e-9</v>
      </c>
      <c r="AE615" t="str">
        <f>IF(ISNUMBER(SEARCH(AE$1,$D615)),"T","")</f>
        <v/>
      </c>
      <c r="AF615" t="str">
        <f>IF(ISNUMBER(SEARCH(AF$1,$D615)),"T","")</f>
        <v/>
      </c>
      <c r="AG615" t="str">
        <f>IF(ISNUMBER(SEARCH(AG$1,$D615)),"T","")</f>
        <v/>
      </c>
      <c r="AH615" t="str">
        <f>IF(ISNUMBER(SEARCH(AH$1,$D615)),"T","")</f>
        <v/>
      </c>
      <c r="AI615" t="str">
        <f>IF(ISNUMBER(SEARCH(AI$1,$D615)),"T","")</f>
        <v/>
      </c>
      <c r="AJ615" t="str">
        <f>IF(ISNUMBER(SEARCH(AJ$1,$D615)),"T","")</f>
        <v/>
      </c>
      <c r="AK615" t="str">
        <f>IF(ISNUMBER(SEARCH(AK$1,$D615)),"T","")</f>
        <v/>
      </c>
      <c r="AL615" t="str">
        <f>IF(ISNUMBER(SEARCH(AL$1,$D615)),"T","")</f>
        <v/>
      </c>
      <c r="AM615" t="str">
        <f>IF(ISNUMBER(SEARCH(AM$1,$D615)),"T","")</f>
        <v/>
      </c>
      <c r="AN615" t="str">
        <f>IF(ISNUMBER(SEARCH(AN$1,$D615)),"T","")</f>
        <v/>
      </c>
      <c r="AO615" t="str">
        <f>IF(ISNUMBER(SEARCH(AO$1,$D615)),"T","")</f>
        <v/>
      </c>
      <c r="AP615" t="str">
        <f>IF(ISNUMBER(SEARCH(AP$1,$D615)),"T","")</f>
        <v/>
      </c>
      <c r="AQ615" t="str">
        <f>IF(ISNUMBER(SEARCH(AQ$1,$D615)),"T","")</f>
        <v>T</v>
      </c>
      <c r="AR615" t="str">
        <f>IF(ISNUMBER(SEARCH(AR$1,$D615)),"T","")</f>
        <v/>
      </c>
      <c r="AS615" t="str">
        <f>IF(ISNUMBER(SEARCH(AS$1,$D615)),"T","")</f>
        <v/>
      </c>
      <c r="AT615" t="str">
        <f>IF(ISNUMBER(SEARCH(AT$1,$D615)),"T","")</f>
        <v/>
      </c>
      <c r="AU615" t="str">
        <f>IF(ISNUMBER(SEARCH(AU$1,$D615)),"T","")</f>
        <v/>
      </c>
      <c r="AV615" t="str">
        <f>IF(ISNUMBER(SEARCH(AV$1,$D615)),"T","")</f>
        <v/>
      </c>
    </row>
    <row r="616" spans="1:48">
      <c r="A616">
        <v>394</v>
      </c>
      <c r="B616" t="s">
        <v>1481</v>
      </c>
      <c r="C616" t="s">
        <v>1482</v>
      </c>
      <c r="D616" t="s">
        <v>52</v>
      </c>
      <c r="E616">
        <v>4</v>
      </c>
      <c r="F616">
        <v>64</v>
      </c>
      <c r="G616">
        <v>66</v>
      </c>
      <c r="H616">
        <v>68</v>
      </c>
      <c r="I616">
        <v>81</v>
      </c>
      <c r="J616">
        <v>76</v>
      </c>
      <c r="K616">
        <v>50</v>
      </c>
      <c r="L616">
        <f t="shared" si="126"/>
        <v>81</v>
      </c>
      <c r="M616">
        <f t="shared" si="127"/>
        <v>68</v>
      </c>
      <c r="N616" s="3">
        <f t="shared" si="128"/>
        <v>139.5</v>
      </c>
      <c r="O616" s="3">
        <f t="shared" si="129"/>
        <v>101.5</v>
      </c>
      <c r="P616" s="3">
        <f t="shared" si="130"/>
        <v>88.5</v>
      </c>
      <c r="Q616" s="3">
        <f t="shared" si="131"/>
        <v>12345.75</v>
      </c>
      <c r="R616" s="3">
        <f t="shared" si="132"/>
        <v>12345.75</v>
      </c>
      <c r="S616" s="3">
        <f t="shared" si="133"/>
        <v>13461.75</v>
      </c>
      <c r="T616" s="3">
        <v>229.578033214161</v>
      </c>
      <c r="U616" s="3">
        <f t="shared" si="134"/>
        <v>229.578033214161</v>
      </c>
      <c r="V616" s="4">
        <f t="shared" si="135"/>
        <v>23302.1703712373</v>
      </c>
      <c r="W616" s="6">
        <f>Q616/(constants!$B$1*constants!$B$2*(110/250)*AVERAGE(0.8,1)*1.5)</f>
        <v>1.89151335523928</v>
      </c>
      <c r="X616" s="7">
        <v>0.164715210541394</v>
      </c>
      <c r="Y616" s="3">
        <f t="shared" si="136"/>
        <v>208.707199426739</v>
      </c>
      <c r="Z616" s="5">
        <v>1.1</v>
      </c>
      <c r="AA616" s="5">
        <v>1</v>
      </c>
      <c r="AB616" s="3">
        <f t="shared" si="137"/>
        <v>229.577919369413</v>
      </c>
      <c r="AC616" t="str">
        <f t="shared" si="138"/>
        <v>https://wiki.52poke.com/wiki/波皇子</v>
      </c>
      <c r="AD616" s="2">
        <f t="shared" si="139"/>
        <v>1.29606267378383e-8</v>
      </c>
      <c r="AE616" t="str">
        <f>IF(ISNUMBER(SEARCH(AE$1,$D616)),"T","")</f>
        <v/>
      </c>
      <c r="AF616" t="str">
        <f>IF(ISNUMBER(SEARCH(AF$1,$D616)),"T","")</f>
        <v/>
      </c>
      <c r="AG616" t="str">
        <f>IF(ISNUMBER(SEARCH(AG$1,$D616)),"T","")</f>
        <v>T</v>
      </c>
      <c r="AH616" t="str">
        <f>IF(ISNUMBER(SEARCH(AH$1,$D616)),"T","")</f>
        <v/>
      </c>
      <c r="AI616" t="str">
        <f>IF(ISNUMBER(SEARCH(AI$1,$D616)),"T","")</f>
        <v/>
      </c>
      <c r="AJ616" t="str">
        <f>IF(ISNUMBER(SEARCH(AJ$1,$D616)),"T","")</f>
        <v/>
      </c>
      <c r="AK616" t="str">
        <f>IF(ISNUMBER(SEARCH(AK$1,$D616)),"T","")</f>
        <v/>
      </c>
      <c r="AL616" t="str">
        <f>IF(ISNUMBER(SEARCH(AL$1,$D616)),"T","")</f>
        <v/>
      </c>
      <c r="AM616" t="str">
        <f>IF(ISNUMBER(SEARCH(AM$1,$D616)),"T","")</f>
        <v/>
      </c>
      <c r="AN616" t="str">
        <f>IF(ISNUMBER(SEARCH(AN$1,$D616)),"T","")</f>
        <v/>
      </c>
      <c r="AO616" t="str">
        <f>IF(ISNUMBER(SEARCH(AO$1,$D616)),"T","")</f>
        <v/>
      </c>
      <c r="AP616" t="str">
        <f>IF(ISNUMBER(SEARCH(AP$1,$D616)),"T","")</f>
        <v/>
      </c>
      <c r="AQ616" t="str">
        <f>IF(ISNUMBER(SEARCH(AQ$1,$D616)),"T","")</f>
        <v/>
      </c>
      <c r="AR616" t="str">
        <f>IF(ISNUMBER(SEARCH(AR$1,$D616)),"T","")</f>
        <v/>
      </c>
      <c r="AS616" t="str">
        <f>IF(ISNUMBER(SEARCH(AS$1,$D616)),"T","")</f>
        <v/>
      </c>
      <c r="AT616" t="str">
        <f>IF(ISNUMBER(SEARCH(AT$1,$D616)),"T","")</f>
        <v/>
      </c>
      <c r="AU616" t="str">
        <f>IF(ISNUMBER(SEARCH(AU$1,$D616)),"T","")</f>
        <v/>
      </c>
      <c r="AV616" t="str">
        <f>IF(ISNUMBER(SEARCH(AV$1,$D616)),"T","")</f>
        <v/>
      </c>
    </row>
    <row r="617" spans="1:48">
      <c r="A617">
        <v>44</v>
      </c>
      <c r="B617" t="s">
        <v>1483</v>
      </c>
      <c r="C617" t="s">
        <v>1484</v>
      </c>
      <c r="D617" t="s">
        <v>695</v>
      </c>
      <c r="E617">
        <v>1</v>
      </c>
      <c r="F617">
        <v>60</v>
      </c>
      <c r="G617">
        <v>65</v>
      </c>
      <c r="H617">
        <v>70</v>
      </c>
      <c r="I617">
        <v>85</v>
      </c>
      <c r="J617">
        <v>75</v>
      </c>
      <c r="K617">
        <v>40</v>
      </c>
      <c r="L617">
        <f t="shared" si="126"/>
        <v>85</v>
      </c>
      <c r="M617">
        <f t="shared" si="127"/>
        <v>70</v>
      </c>
      <c r="N617" s="3">
        <f t="shared" si="128"/>
        <v>135.5</v>
      </c>
      <c r="O617" s="3">
        <f t="shared" si="129"/>
        <v>105.5</v>
      </c>
      <c r="P617" s="3">
        <f t="shared" si="130"/>
        <v>90.5</v>
      </c>
      <c r="Q617" s="3">
        <f t="shared" si="131"/>
        <v>12262.75</v>
      </c>
      <c r="R617" s="3">
        <f t="shared" si="132"/>
        <v>12262.75</v>
      </c>
      <c r="S617" s="3">
        <f t="shared" si="133"/>
        <v>12940.25</v>
      </c>
      <c r="T617" s="3">
        <v>229.16774525839</v>
      </c>
      <c r="U617" s="3">
        <f t="shared" si="134"/>
        <v>229.16774525839</v>
      </c>
      <c r="V617" s="4">
        <f t="shared" si="135"/>
        <v>24177.1971247601</v>
      </c>
      <c r="W617" s="6">
        <f>Q617/(constants!$B$1*constants!$B$2*(110/250)*AVERAGE(0.8,1)*1.5)</f>
        <v>1.87879678407229</v>
      </c>
      <c r="X617" s="7">
        <v>0.0959350360284004</v>
      </c>
      <c r="Y617" s="3">
        <f t="shared" si="136"/>
        <v>208.334207020623</v>
      </c>
      <c r="Z617" s="5">
        <v>1.1</v>
      </c>
      <c r="AA617" s="5">
        <v>1</v>
      </c>
      <c r="AB617" s="3">
        <f t="shared" si="137"/>
        <v>229.167627722686</v>
      </c>
      <c r="AC617" t="str">
        <f t="shared" si="138"/>
        <v>https://wiki.52poke.com/wiki/臭臭花</v>
      </c>
      <c r="AD617" s="2">
        <f t="shared" si="139"/>
        <v>1.38146418266256e-8</v>
      </c>
      <c r="AE617" t="str">
        <f>IF(ISNUMBER(SEARCH(AE$1,$D617)),"T","")</f>
        <v/>
      </c>
      <c r="AF617" t="str">
        <f>IF(ISNUMBER(SEARCH(AF$1,$D617)),"T","")</f>
        <v/>
      </c>
      <c r="AG617" t="str">
        <f>IF(ISNUMBER(SEARCH(AG$1,$D617)),"T","")</f>
        <v/>
      </c>
      <c r="AH617" t="str">
        <f>IF(ISNUMBER(SEARCH(AH$1,$D617)),"T","")</f>
        <v>T</v>
      </c>
      <c r="AI617" t="str">
        <f>IF(ISNUMBER(SEARCH(AI$1,$D617)),"T","")</f>
        <v/>
      </c>
      <c r="AJ617" t="str">
        <f>IF(ISNUMBER(SEARCH(AJ$1,$D617)),"T","")</f>
        <v/>
      </c>
      <c r="AK617" t="str">
        <f>IF(ISNUMBER(SEARCH(AK$1,$D617)),"T","")</f>
        <v/>
      </c>
      <c r="AL617" t="str">
        <f>IF(ISNUMBER(SEARCH(AL$1,$D617)),"T","")</f>
        <v>T</v>
      </c>
      <c r="AM617" t="str">
        <f>IF(ISNUMBER(SEARCH(AM$1,$D617)),"T","")</f>
        <v/>
      </c>
      <c r="AN617" t="str">
        <f>IF(ISNUMBER(SEARCH(AN$1,$D617)),"T","")</f>
        <v/>
      </c>
      <c r="AO617" t="str">
        <f>IF(ISNUMBER(SEARCH(AO$1,$D617)),"T","")</f>
        <v/>
      </c>
      <c r="AP617" t="str">
        <f>IF(ISNUMBER(SEARCH(AP$1,$D617)),"T","")</f>
        <v/>
      </c>
      <c r="AQ617" t="str">
        <f>IF(ISNUMBER(SEARCH(AQ$1,$D617)),"T","")</f>
        <v/>
      </c>
      <c r="AR617" t="str">
        <f>IF(ISNUMBER(SEARCH(AR$1,$D617)),"T","")</f>
        <v/>
      </c>
      <c r="AS617" t="str">
        <f>IF(ISNUMBER(SEARCH(AS$1,$D617)),"T","")</f>
        <v/>
      </c>
      <c r="AT617" t="str">
        <f>IF(ISNUMBER(SEARCH(AT$1,$D617)),"T","")</f>
        <v/>
      </c>
      <c r="AU617" t="str">
        <f>IF(ISNUMBER(SEARCH(AU$1,$D617)),"T","")</f>
        <v/>
      </c>
      <c r="AV617" t="str">
        <f>IF(ISNUMBER(SEARCH(AV$1,$D617)),"T","")</f>
        <v/>
      </c>
    </row>
    <row r="618" spans="1:48">
      <c r="A618">
        <v>968</v>
      </c>
      <c r="B618" t="s">
        <v>1485</v>
      </c>
      <c r="C618" t="s">
        <v>1486</v>
      </c>
      <c r="D618" t="s">
        <v>266</v>
      </c>
      <c r="E618">
        <v>9</v>
      </c>
      <c r="F618">
        <v>70</v>
      </c>
      <c r="G618">
        <v>85</v>
      </c>
      <c r="H618">
        <v>145</v>
      </c>
      <c r="I618">
        <v>60</v>
      </c>
      <c r="J618">
        <v>55</v>
      </c>
      <c r="K618">
        <v>65</v>
      </c>
      <c r="L618">
        <f t="shared" si="126"/>
        <v>85</v>
      </c>
      <c r="M618">
        <f t="shared" si="127"/>
        <v>55</v>
      </c>
      <c r="N618" s="3">
        <f t="shared" si="128"/>
        <v>145.5</v>
      </c>
      <c r="O618" s="3">
        <f t="shared" si="129"/>
        <v>105.5</v>
      </c>
      <c r="P618" s="3">
        <f t="shared" si="130"/>
        <v>75.5</v>
      </c>
      <c r="Q618" s="3">
        <f t="shared" si="131"/>
        <v>10985.25</v>
      </c>
      <c r="R618" s="3">
        <f t="shared" si="132"/>
        <v>24080.25</v>
      </c>
      <c r="S618" s="3">
        <f t="shared" si="133"/>
        <v>10985.25</v>
      </c>
      <c r="T618" s="3">
        <v>228.815408506663</v>
      </c>
      <c r="U618" s="3">
        <f t="shared" si="134"/>
        <v>228.815408506663</v>
      </c>
      <c r="V618" s="4">
        <f t="shared" si="135"/>
        <v>24140.0255974529</v>
      </c>
      <c r="W618" s="6">
        <f>Q618/(constants!$B$1*constants!$B$2*(110/250)*AVERAGE(0.8,1)*1.5)</f>
        <v>1.68306883629122</v>
      </c>
      <c r="X618" s="7">
        <v>0.28862701218366</v>
      </c>
      <c r="Y618" s="3">
        <f t="shared" si="136"/>
        <v>208.0139120141</v>
      </c>
      <c r="Z618" s="5">
        <v>1.1</v>
      </c>
      <c r="AA618" s="5">
        <v>1</v>
      </c>
      <c r="AB618" s="3">
        <f t="shared" si="137"/>
        <v>228.81530321551</v>
      </c>
      <c r="AC618" t="str">
        <f t="shared" si="138"/>
        <v>https://wiki.52poke.com/wiki/拖拖蚓</v>
      </c>
      <c r="AD618" s="2">
        <f t="shared" si="139"/>
        <v>1.10862269311073e-8</v>
      </c>
      <c r="AE618" t="str">
        <f>IF(ISNUMBER(SEARCH(AE$1,$D618)),"T","")</f>
        <v/>
      </c>
      <c r="AF618" t="str">
        <f>IF(ISNUMBER(SEARCH(AF$1,$D618)),"T","")</f>
        <v/>
      </c>
      <c r="AG618" t="str">
        <f>IF(ISNUMBER(SEARCH(AG$1,$D618)),"T","")</f>
        <v/>
      </c>
      <c r="AH618" t="str">
        <f>IF(ISNUMBER(SEARCH(AH$1,$D618)),"T","")</f>
        <v/>
      </c>
      <c r="AI618" t="str">
        <f>IF(ISNUMBER(SEARCH(AI$1,$D618)),"T","")</f>
        <v/>
      </c>
      <c r="AJ618" t="str">
        <f>IF(ISNUMBER(SEARCH(AJ$1,$D618)),"T","")</f>
        <v/>
      </c>
      <c r="AK618" t="str">
        <f>IF(ISNUMBER(SEARCH(AK$1,$D618)),"T","")</f>
        <v/>
      </c>
      <c r="AL618" t="str">
        <f>IF(ISNUMBER(SEARCH(AL$1,$D618)),"T","")</f>
        <v/>
      </c>
      <c r="AM618" t="str">
        <f>IF(ISNUMBER(SEARCH(AM$1,$D618)),"T","")</f>
        <v/>
      </c>
      <c r="AN618" t="str">
        <f>IF(ISNUMBER(SEARCH(AN$1,$D618)),"T","")</f>
        <v/>
      </c>
      <c r="AO618" t="str">
        <f>IF(ISNUMBER(SEARCH(AO$1,$D618)),"T","")</f>
        <v/>
      </c>
      <c r="AP618" t="str">
        <f>IF(ISNUMBER(SEARCH(AP$1,$D618)),"T","")</f>
        <v/>
      </c>
      <c r="AQ618" t="str">
        <f>IF(ISNUMBER(SEARCH(AQ$1,$D618)),"T","")</f>
        <v/>
      </c>
      <c r="AR618" t="str">
        <f>IF(ISNUMBER(SEARCH(AR$1,$D618)),"T","")</f>
        <v/>
      </c>
      <c r="AS618" t="str">
        <f>IF(ISNUMBER(SEARCH(AS$1,$D618)),"T","")</f>
        <v/>
      </c>
      <c r="AT618" t="str">
        <f>IF(ISNUMBER(SEARCH(AT$1,$D618)),"T","")</f>
        <v/>
      </c>
      <c r="AU618" t="str">
        <f>IF(ISNUMBER(SEARCH(AU$1,$D618)),"T","")</f>
        <v>T</v>
      </c>
      <c r="AV618" t="str">
        <f>IF(ISNUMBER(SEARCH(AV$1,$D618)),"T","")</f>
        <v/>
      </c>
    </row>
    <row r="619" spans="1:48">
      <c r="A619">
        <v>446</v>
      </c>
      <c r="B619" t="s">
        <v>1487</v>
      </c>
      <c r="C619" t="s">
        <v>1488</v>
      </c>
      <c r="D619" t="s">
        <v>64</v>
      </c>
      <c r="E619">
        <v>4</v>
      </c>
      <c r="F619">
        <v>135</v>
      </c>
      <c r="G619">
        <v>85</v>
      </c>
      <c r="H619">
        <v>40</v>
      </c>
      <c r="I619">
        <v>40</v>
      </c>
      <c r="J619">
        <v>85</v>
      </c>
      <c r="K619">
        <v>5</v>
      </c>
      <c r="L619">
        <f t="shared" si="126"/>
        <v>85</v>
      </c>
      <c r="M619">
        <f t="shared" si="127"/>
        <v>40</v>
      </c>
      <c r="N619" s="3">
        <f t="shared" si="128"/>
        <v>210.5</v>
      </c>
      <c r="O619" s="3">
        <f t="shared" si="129"/>
        <v>105.5</v>
      </c>
      <c r="P619" s="3">
        <f t="shared" si="130"/>
        <v>60.5</v>
      </c>
      <c r="Q619" s="3">
        <f t="shared" si="131"/>
        <v>12735.25</v>
      </c>
      <c r="R619" s="3">
        <f t="shared" si="132"/>
        <v>12735.25</v>
      </c>
      <c r="S619" s="3">
        <f t="shared" si="133"/>
        <v>22207.75</v>
      </c>
      <c r="T619" s="3">
        <v>226.56071191481</v>
      </c>
      <c r="U619" s="3">
        <f t="shared" si="134"/>
        <v>226.56071191481</v>
      </c>
      <c r="V619" s="4">
        <f t="shared" si="135"/>
        <v>23902.1551070125</v>
      </c>
      <c r="W619" s="6">
        <f>Q619/(constants!$B$1*constants!$B$2*(110/250)*AVERAGE(0.8,1)*1.5)</f>
        <v>1.95118931270365</v>
      </c>
      <c r="X619" s="7">
        <v>0.00107772607532475</v>
      </c>
      <c r="Y619" s="3">
        <f t="shared" si="136"/>
        <v>205.964172591182</v>
      </c>
      <c r="Z619" s="5">
        <v>1.1</v>
      </c>
      <c r="AA619" s="5">
        <v>1</v>
      </c>
      <c r="AB619" s="3">
        <f t="shared" si="137"/>
        <v>226.5605898503</v>
      </c>
      <c r="AC619" t="str">
        <f t="shared" si="138"/>
        <v>https://wiki.52poke.com/wiki/小卡比兽</v>
      </c>
      <c r="AD619" s="2">
        <f t="shared" si="139"/>
        <v>1.48997446245695e-8</v>
      </c>
      <c r="AE619" t="str">
        <f>IF(ISNUMBER(SEARCH(AE$1,$D619)),"T","")</f>
        <v>T</v>
      </c>
      <c r="AF619" t="str">
        <f>IF(ISNUMBER(SEARCH(AF$1,$D619)),"T","")</f>
        <v/>
      </c>
      <c r="AG619" t="str">
        <f>IF(ISNUMBER(SEARCH(AG$1,$D619)),"T","")</f>
        <v/>
      </c>
      <c r="AH619" t="str">
        <f>IF(ISNUMBER(SEARCH(AH$1,$D619)),"T","")</f>
        <v/>
      </c>
      <c r="AI619" t="str">
        <f>IF(ISNUMBER(SEARCH(AI$1,$D619)),"T","")</f>
        <v/>
      </c>
      <c r="AJ619" t="str">
        <f>IF(ISNUMBER(SEARCH(AJ$1,$D619)),"T","")</f>
        <v/>
      </c>
      <c r="AK619" t="str">
        <f>IF(ISNUMBER(SEARCH(AK$1,$D619)),"T","")</f>
        <v/>
      </c>
      <c r="AL619" t="str">
        <f>IF(ISNUMBER(SEARCH(AL$1,$D619)),"T","")</f>
        <v/>
      </c>
      <c r="AM619" t="str">
        <f>IF(ISNUMBER(SEARCH(AM$1,$D619)),"T","")</f>
        <v/>
      </c>
      <c r="AN619" t="str">
        <f>IF(ISNUMBER(SEARCH(AN$1,$D619)),"T","")</f>
        <v/>
      </c>
      <c r="AO619" t="str">
        <f>IF(ISNUMBER(SEARCH(AO$1,$D619)),"T","")</f>
        <v/>
      </c>
      <c r="AP619" t="str">
        <f>IF(ISNUMBER(SEARCH(AP$1,$D619)),"T","")</f>
        <v/>
      </c>
      <c r="AQ619" t="str">
        <f>IF(ISNUMBER(SEARCH(AQ$1,$D619)),"T","")</f>
        <v/>
      </c>
      <c r="AR619" t="str">
        <f>IF(ISNUMBER(SEARCH(AR$1,$D619)),"T","")</f>
        <v/>
      </c>
      <c r="AS619" t="str">
        <f>IF(ISNUMBER(SEARCH(AS$1,$D619)),"T","")</f>
        <v/>
      </c>
      <c r="AT619" t="str">
        <f>IF(ISNUMBER(SEARCH(AT$1,$D619)),"T","")</f>
        <v/>
      </c>
      <c r="AU619" t="str">
        <f>IF(ISNUMBER(SEARCH(AU$1,$D619)),"T","")</f>
        <v/>
      </c>
      <c r="AV619" t="str">
        <f>IF(ISNUMBER(SEARCH(AV$1,$D619)),"T","")</f>
        <v/>
      </c>
    </row>
    <row r="620" spans="1:48">
      <c r="A620">
        <v>737</v>
      </c>
      <c r="B620" t="s">
        <v>1489</v>
      </c>
      <c r="C620" t="s">
        <v>1490</v>
      </c>
      <c r="D620" t="s">
        <v>525</v>
      </c>
      <c r="E620">
        <v>7</v>
      </c>
      <c r="F620">
        <v>57</v>
      </c>
      <c r="G620">
        <v>82</v>
      </c>
      <c r="H620">
        <v>95</v>
      </c>
      <c r="I620">
        <v>55</v>
      </c>
      <c r="J620">
        <v>75</v>
      </c>
      <c r="K620">
        <v>36</v>
      </c>
      <c r="L620">
        <f t="shared" si="126"/>
        <v>82</v>
      </c>
      <c r="M620">
        <f t="shared" si="127"/>
        <v>75</v>
      </c>
      <c r="N620" s="3">
        <f t="shared" si="128"/>
        <v>132.5</v>
      </c>
      <c r="O620" s="3">
        <f t="shared" si="129"/>
        <v>102.5</v>
      </c>
      <c r="P620" s="3">
        <f t="shared" si="130"/>
        <v>95.5</v>
      </c>
      <c r="Q620" s="3">
        <f t="shared" si="131"/>
        <v>12653.75</v>
      </c>
      <c r="R620" s="3">
        <f t="shared" si="132"/>
        <v>15303.75</v>
      </c>
      <c r="S620" s="3">
        <f t="shared" si="133"/>
        <v>12653.75</v>
      </c>
      <c r="T620" s="3">
        <v>226.494455781373</v>
      </c>
      <c r="U620" s="3">
        <f t="shared" si="134"/>
        <v>226.494455781373</v>
      </c>
      <c r="V620" s="4">
        <f t="shared" si="135"/>
        <v>23215.6817175907</v>
      </c>
      <c r="W620" s="6">
        <f>Q620/(constants!$B$1*constants!$B$2*(110/250)*AVERAGE(0.8,1)*1.5)</f>
        <v>1.93870255908787</v>
      </c>
      <c r="X620" s="7">
        <v>0.0701164027466105</v>
      </c>
      <c r="Y620" s="3">
        <f t="shared" si="136"/>
        <v>205.903943588034</v>
      </c>
      <c r="Z620" s="5">
        <v>1.1</v>
      </c>
      <c r="AA620" s="5">
        <v>1</v>
      </c>
      <c r="AB620" s="3">
        <f t="shared" si="137"/>
        <v>226.494337946838</v>
      </c>
      <c r="AC620" t="str">
        <f t="shared" si="138"/>
        <v>https://wiki.52poke.com/wiki/虫电宝</v>
      </c>
      <c r="AD620" s="2">
        <f t="shared" si="139"/>
        <v>1.38849777032729e-8</v>
      </c>
      <c r="AE620" t="str">
        <f>IF(ISNUMBER(SEARCH(AE$1,$D620)),"T","")</f>
        <v/>
      </c>
      <c r="AF620" t="str">
        <f>IF(ISNUMBER(SEARCH(AF$1,$D620)),"T","")</f>
        <v/>
      </c>
      <c r="AG620" t="str">
        <f>IF(ISNUMBER(SEARCH(AG$1,$D620)),"T","")</f>
        <v/>
      </c>
      <c r="AH620" t="str">
        <f>IF(ISNUMBER(SEARCH(AH$1,$D620)),"T","")</f>
        <v/>
      </c>
      <c r="AI620" t="str">
        <f>IF(ISNUMBER(SEARCH(AI$1,$D620)),"T","")</f>
        <v>T</v>
      </c>
      <c r="AJ620" t="str">
        <f>IF(ISNUMBER(SEARCH(AJ$1,$D620)),"T","")</f>
        <v/>
      </c>
      <c r="AK620" t="str">
        <f>IF(ISNUMBER(SEARCH(AK$1,$D620)),"T","")</f>
        <v/>
      </c>
      <c r="AL620" t="str">
        <f>IF(ISNUMBER(SEARCH(AL$1,$D620)),"T","")</f>
        <v/>
      </c>
      <c r="AM620" t="str">
        <f>IF(ISNUMBER(SEARCH(AM$1,$D620)),"T","")</f>
        <v/>
      </c>
      <c r="AN620" t="str">
        <f>IF(ISNUMBER(SEARCH(AN$1,$D620)),"T","")</f>
        <v/>
      </c>
      <c r="AO620" t="str">
        <f>IF(ISNUMBER(SEARCH(AO$1,$D620)),"T","")</f>
        <v/>
      </c>
      <c r="AP620" t="str">
        <f>IF(ISNUMBER(SEARCH(AP$1,$D620)),"T","")</f>
        <v>T</v>
      </c>
      <c r="AQ620" t="str">
        <f>IF(ISNUMBER(SEARCH(AQ$1,$D620)),"T","")</f>
        <v/>
      </c>
      <c r="AR620" t="str">
        <f>IF(ISNUMBER(SEARCH(AR$1,$D620)),"T","")</f>
        <v/>
      </c>
      <c r="AS620" t="str">
        <f>IF(ISNUMBER(SEARCH(AS$1,$D620)),"T","")</f>
        <v/>
      </c>
      <c r="AT620" t="str">
        <f>IF(ISNUMBER(SEARCH(AT$1,$D620)),"T","")</f>
        <v/>
      </c>
      <c r="AU620" t="str">
        <f>IF(ISNUMBER(SEARCH(AU$1,$D620)),"T","")</f>
        <v/>
      </c>
      <c r="AV620" t="str">
        <f>IF(ISNUMBER(SEARCH(AV$1,$D620)),"T","")</f>
        <v/>
      </c>
    </row>
    <row r="621" spans="1:48">
      <c r="A621">
        <v>253</v>
      </c>
      <c r="B621" t="s">
        <v>1491</v>
      </c>
      <c r="C621" t="s">
        <v>1492</v>
      </c>
      <c r="D621" t="s">
        <v>227</v>
      </c>
      <c r="E621">
        <v>3</v>
      </c>
      <c r="F621">
        <v>50</v>
      </c>
      <c r="G621">
        <v>65</v>
      </c>
      <c r="H621">
        <v>45</v>
      </c>
      <c r="I621">
        <v>85</v>
      </c>
      <c r="J621">
        <v>65</v>
      </c>
      <c r="K621">
        <v>95</v>
      </c>
      <c r="L621">
        <f t="shared" si="126"/>
        <v>85</v>
      </c>
      <c r="M621">
        <f t="shared" si="127"/>
        <v>45</v>
      </c>
      <c r="N621" s="3">
        <f t="shared" si="128"/>
        <v>125.5</v>
      </c>
      <c r="O621" s="3">
        <f t="shared" si="129"/>
        <v>105.5</v>
      </c>
      <c r="P621" s="3">
        <f t="shared" si="130"/>
        <v>65.5</v>
      </c>
      <c r="Q621" s="3">
        <f t="shared" si="131"/>
        <v>8220.25</v>
      </c>
      <c r="R621" s="3">
        <f t="shared" si="132"/>
        <v>8220.25</v>
      </c>
      <c r="S621" s="3">
        <f t="shared" si="133"/>
        <v>10730.25</v>
      </c>
      <c r="T621" s="3">
        <v>225.848830466789</v>
      </c>
      <c r="U621" s="3">
        <f t="shared" si="134"/>
        <v>225.848830466789</v>
      </c>
      <c r="V621" s="4">
        <f t="shared" si="135"/>
        <v>23827.0516142462</v>
      </c>
      <c r="W621" s="6">
        <f>Q621/(constants!$B$1*constants!$B$2*(110/250)*AVERAGE(0.8,1)*1.5)</f>
        <v>1.25943848355958</v>
      </c>
      <c r="X621" s="7">
        <v>0.686694663166308</v>
      </c>
      <c r="Y621" s="3">
        <f t="shared" si="136"/>
        <v>205.317046979581</v>
      </c>
      <c r="Z621" s="5">
        <v>1.1</v>
      </c>
      <c r="AA621" s="5">
        <v>1</v>
      </c>
      <c r="AB621" s="3">
        <f t="shared" si="137"/>
        <v>225.84875167754</v>
      </c>
      <c r="AC621" t="str">
        <f t="shared" si="138"/>
        <v>https://wiki.52poke.com/wiki/森林蜥蜴</v>
      </c>
      <c r="AD621" s="2">
        <f t="shared" si="139"/>
        <v>6.20774581882362e-9</v>
      </c>
      <c r="AE621" t="str">
        <f>IF(ISNUMBER(SEARCH(AE$1,$D621)),"T","")</f>
        <v/>
      </c>
      <c r="AF621" t="str">
        <f>IF(ISNUMBER(SEARCH(AF$1,$D621)),"T","")</f>
        <v/>
      </c>
      <c r="AG621" t="str">
        <f>IF(ISNUMBER(SEARCH(AG$1,$D621)),"T","")</f>
        <v/>
      </c>
      <c r="AH621" t="str">
        <f>IF(ISNUMBER(SEARCH(AH$1,$D621)),"T","")</f>
        <v>T</v>
      </c>
      <c r="AI621" t="str">
        <f>IF(ISNUMBER(SEARCH(AI$1,$D621)),"T","")</f>
        <v/>
      </c>
      <c r="AJ621" t="str">
        <f>IF(ISNUMBER(SEARCH(AJ$1,$D621)),"T","")</f>
        <v/>
      </c>
      <c r="AK621" t="str">
        <f>IF(ISNUMBER(SEARCH(AK$1,$D621)),"T","")</f>
        <v/>
      </c>
      <c r="AL621" t="str">
        <f>IF(ISNUMBER(SEARCH(AL$1,$D621)),"T","")</f>
        <v/>
      </c>
      <c r="AM621" t="str">
        <f>IF(ISNUMBER(SEARCH(AM$1,$D621)),"T","")</f>
        <v/>
      </c>
      <c r="AN621" t="str">
        <f>IF(ISNUMBER(SEARCH(AN$1,$D621)),"T","")</f>
        <v/>
      </c>
      <c r="AO621" t="str">
        <f>IF(ISNUMBER(SEARCH(AO$1,$D621)),"T","")</f>
        <v/>
      </c>
      <c r="AP621" t="str">
        <f>IF(ISNUMBER(SEARCH(AP$1,$D621)),"T","")</f>
        <v/>
      </c>
      <c r="AQ621" t="str">
        <f>IF(ISNUMBER(SEARCH(AQ$1,$D621)),"T","")</f>
        <v/>
      </c>
      <c r="AR621" t="str">
        <f>IF(ISNUMBER(SEARCH(AR$1,$D621)),"T","")</f>
        <v/>
      </c>
      <c r="AS621" t="str">
        <f>IF(ISNUMBER(SEARCH(AS$1,$D621)),"T","")</f>
        <v/>
      </c>
      <c r="AT621" t="str">
        <f>IF(ISNUMBER(SEARCH(AT$1,$D621)),"T","")</f>
        <v/>
      </c>
      <c r="AU621" t="str">
        <f>IF(ISNUMBER(SEARCH(AU$1,$D621)),"T","")</f>
        <v/>
      </c>
      <c r="AV621" t="str">
        <f>IF(ISNUMBER(SEARCH(AV$1,$D621)),"T","")</f>
        <v/>
      </c>
    </row>
    <row r="622" spans="1:48">
      <c r="A622">
        <v>891</v>
      </c>
      <c r="B622" t="s">
        <v>1493</v>
      </c>
      <c r="C622" t="s">
        <v>1494</v>
      </c>
      <c r="D622" t="s">
        <v>102</v>
      </c>
      <c r="E622">
        <v>8</v>
      </c>
      <c r="F622">
        <v>60</v>
      </c>
      <c r="G622">
        <v>90</v>
      </c>
      <c r="H622">
        <v>60</v>
      </c>
      <c r="I622">
        <v>53</v>
      </c>
      <c r="J622">
        <v>50</v>
      </c>
      <c r="K622">
        <v>72</v>
      </c>
      <c r="L622">
        <f t="shared" si="126"/>
        <v>90</v>
      </c>
      <c r="M622">
        <f t="shared" si="127"/>
        <v>50</v>
      </c>
      <c r="N622" s="3">
        <f t="shared" si="128"/>
        <v>135.5</v>
      </c>
      <c r="O622" s="3">
        <f t="shared" si="129"/>
        <v>110.5</v>
      </c>
      <c r="P622" s="3">
        <f t="shared" si="130"/>
        <v>70.5</v>
      </c>
      <c r="Q622" s="3">
        <f t="shared" si="131"/>
        <v>9552.75</v>
      </c>
      <c r="R622" s="3">
        <f t="shared" si="132"/>
        <v>10907.75</v>
      </c>
      <c r="S622" s="3">
        <f t="shared" si="133"/>
        <v>9552.75</v>
      </c>
      <c r="T622" s="3">
        <v>225.782734018806</v>
      </c>
      <c r="U622" s="3">
        <f t="shared" si="134"/>
        <v>225.782734018806</v>
      </c>
      <c r="V622" s="4">
        <f t="shared" si="135"/>
        <v>24948.9921090781</v>
      </c>
      <c r="W622" s="6">
        <f>Q622/(constants!$B$1*constants!$B$2*(110/250)*AVERAGE(0.8,1)*1.5)</f>
        <v>1.46359307488505</v>
      </c>
      <c r="X622" s="7">
        <v>0.39393582777609</v>
      </c>
      <c r="Y622" s="3">
        <f t="shared" si="136"/>
        <v>205.256943744056</v>
      </c>
      <c r="Z622" s="5">
        <v>1.1</v>
      </c>
      <c r="AA622" s="5">
        <v>1</v>
      </c>
      <c r="AB622" s="3">
        <f t="shared" si="137"/>
        <v>225.782638118461</v>
      </c>
      <c r="AC622" t="str">
        <f t="shared" si="138"/>
        <v>https://wiki.52poke.com/wiki/熊徒弟</v>
      </c>
      <c r="AD622" s="2">
        <f t="shared" si="139"/>
        <v>9.1968761497098e-9</v>
      </c>
      <c r="AE622" t="str">
        <f>IF(ISNUMBER(SEARCH(AE$1,$D622)),"T","")</f>
        <v/>
      </c>
      <c r="AF622" t="str">
        <f>IF(ISNUMBER(SEARCH(AF$1,$D622)),"T","")</f>
        <v/>
      </c>
      <c r="AG622" t="str">
        <f>IF(ISNUMBER(SEARCH(AG$1,$D622)),"T","")</f>
        <v/>
      </c>
      <c r="AH622" t="str">
        <f>IF(ISNUMBER(SEARCH(AH$1,$D622)),"T","")</f>
        <v/>
      </c>
      <c r="AI622" t="str">
        <f>IF(ISNUMBER(SEARCH(AI$1,$D622)),"T","")</f>
        <v/>
      </c>
      <c r="AJ622" t="str">
        <f>IF(ISNUMBER(SEARCH(AJ$1,$D622)),"T","")</f>
        <v/>
      </c>
      <c r="AK622" t="str">
        <f>IF(ISNUMBER(SEARCH(AK$1,$D622)),"T","")</f>
        <v>T</v>
      </c>
      <c r="AL622" t="str">
        <f>IF(ISNUMBER(SEARCH(AL$1,$D622)),"T","")</f>
        <v/>
      </c>
      <c r="AM622" t="str">
        <f>IF(ISNUMBER(SEARCH(AM$1,$D622)),"T","")</f>
        <v/>
      </c>
      <c r="AN622" t="str">
        <f>IF(ISNUMBER(SEARCH(AN$1,$D622)),"T","")</f>
        <v/>
      </c>
      <c r="AO622" t="str">
        <f>IF(ISNUMBER(SEARCH(AO$1,$D622)),"T","")</f>
        <v/>
      </c>
      <c r="AP622" t="str">
        <f>IF(ISNUMBER(SEARCH(AP$1,$D622)),"T","")</f>
        <v/>
      </c>
      <c r="AQ622" t="str">
        <f>IF(ISNUMBER(SEARCH(AQ$1,$D622)),"T","")</f>
        <v/>
      </c>
      <c r="AR622" t="str">
        <f>IF(ISNUMBER(SEARCH(AR$1,$D622)),"T","")</f>
        <v/>
      </c>
      <c r="AS622" t="str">
        <f>IF(ISNUMBER(SEARCH(AS$1,$D622)),"T","")</f>
        <v/>
      </c>
      <c r="AT622" t="str">
        <f>IF(ISNUMBER(SEARCH(AT$1,$D622)),"T","")</f>
        <v/>
      </c>
      <c r="AU622" t="str">
        <f>IF(ISNUMBER(SEARCH(AU$1,$D622)),"T","")</f>
        <v/>
      </c>
      <c r="AV622" t="str">
        <f>IF(ISNUMBER(SEARCH(AV$1,$D622)),"T","")</f>
        <v/>
      </c>
    </row>
    <row r="623" spans="1:48">
      <c r="A623">
        <v>312</v>
      </c>
      <c r="B623" t="s">
        <v>1495</v>
      </c>
      <c r="C623" t="s">
        <v>1496</v>
      </c>
      <c r="D623" t="s">
        <v>169</v>
      </c>
      <c r="E623">
        <v>3</v>
      </c>
      <c r="F623">
        <v>60</v>
      </c>
      <c r="G623">
        <v>40</v>
      </c>
      <c r="H623">
        <v>50</v>
      </c>
      <c r="I623">
        <v>75</v>
      </c>
      <c r="J623">
        <v>85</v>
      </c>
      <c r="K623">
        <v>95</v>
      </c>
      <c r="L623">
        <f t="shared" si="126"/>
        <v>75</v>
      </c>
      <c r="M623">
        <f t="shared" si="127"/>
        <v>50</v>
      </c>
      <c r="N623" s="3">
        <f t="shared" si="128"/>
        <v>135.5</v>
      </c>
      <c r="O623" s="3">
        <f t="shared" si="129"/>
        <v>95.5</v>
      </c>
      <c r="P623" s="3">
        <f t="shared" si="130"/>
        <v>70.5</v>
      </c>
      <c r="Q623" s="3">
        <f t="shared" si="131"/>
        <v>9552.75</v>
      </c>
      <c r="R623" s="3">
        <f t="shared" si="132"/>
        <v>9552.75</v>
      </c>
      <c r="S623" s="3">
        <f t="shared" si="133"/>
        <v>14295.25</v>
      </c>
      <c r="T623" s="3">
        <v>225.696307123523</v>
      </c>
      <c r="U623" s="3">
        <f t="shared" si="134"/>
        <v>225.696307123523</v>
      </c>
      <c r="V623" s="4">
        <f t="shared" si="135"/>
        <v>21553.9973302964</v>
      </c>
      <c r="W623" s="6">
        <f>Q623/(constants!$B$1*constants!$B$2*(110/250)*AVERAGE(0.8,1)*1.5)</f>
        <v>1.46359307488505</v>
      </c>
      <c r="X623" s="7">
        <v>0.684871696569727</v>
      </c>
      <c r="Y623" s="3">
        <f t="shared" si="136"/>
        <v>205.178385673931</v>
      </c>
      <c r="Z623" s="5">
        <v>1.1</v>
      </c>
      <c r="AA623" s="5">
        <v>1</v>
      </c>
      <c r="AB623" s="3">
        <f t="shared" si="137"/>
        <v>225.696224241324</v>
      </c>
      <c r="AC623" t="str">
        <f t="shared" si="138"/>
        <v>https://wiki.52poke.com/wiki/负电拍拍</v>
      </c>
      <c r="AD623" s="2">
        <f t="shared" si="139"/>
        <v>6.86945892447164e-9</v>
      </c>
      <c r="AE623" t="str">
        <f>IF(ISNUMBER(SEARCH(AE$1,$D623)),"T","")</f>
        <v/>
      </c>
      <c r="AF623" t="str">
        <f>IF(ISNUMBER(SEARCH(AF$1,$D623)),"T","")</f>
        <v/>
      </c>
      <c r="AG623" t="str">
        <f>IF(ISNUMBER(SEARCH(AG$1,$D623)),"T","")</f>
        <v/>
      </c>
      <c r="AH623" t="str">
        <f>IF(ISNUMBER(SEARCH(AH$1,$D623)),"T","")</f>
        <v/>
      </c>
      <c r="AI623" t="str">
        <f>IF(ISNUMBER(SEARCH(AI$1,$D623)),"T","")</f>
        <v>T</v>
      </c>
      <c r="AJ623" t="str">
        <f>IF(ISNUMBER(SEARCH(AJ$1,$D623)),"T","")</f>
        <v/>
      </c>
      <c r="AK623" t="str">
        <f>IF(ISNUMBER(SEARCH(AK$1,$D623)),"T","")</f>
        <v/>
      </c>
      <c r="AL623" t="str">
        <f>IF(ISNUMBER(SEARCH(AL$1,$D623)),"T","")</f>
        <v/>
      </c>
      <c r="AM623" t="str">
        <f>IF(ISNUMBER(SEARCH(AM$1,$D623)),"T","")</f>
        <v/>
      </c>
      <c r="AN623" t="str">
        <f>IF(ISNUMBER(SEARCH(AN$1,$D623)),"T","")</f>
        <v/>
      </c>
      <c r="AO623" t="str">
        <f>IF(ISNUMBER(SEARCH(AO$1,$D623)),"T","")</f>
        <v/>
      </c>
      <c r="AP623" t="str">
        <f>IF(ISNUMBER(SEARCH(AP$1,$D623)),"T","")</f>
        <v/>
      </c>
      <c r="AQ623" t="str">
        <f>IF(ISNUMBER(SEARCH(AQ$1,$D623)),"T","")</f>
        <v/>
      </c>
      <c r="AR623" t="str">
        <f>IF(ISNUMBER(SEARCH(AR$1,$D623)),"T","")</f>
        <v/>
      </c>
      <c r="AS623" t="str">
        <f>IF(ISNUMBER(SEARCH(AS$1,$D623)),"T","")</f>
        <v/>
      </c>
      <c r="AT623" t="str">
        <f>IF(ISNUMBER(SEARCH(AT$1,$D623)),"T","")</f>
        <v/>
      </c>
      <c r="AU623" t="str">
        <f>IF(ISNUMBER(SEARCH(AU$1,$D623)),"T","")</f>
        <v/>
      </c>
      <c r="AV623" t="str">
        <f>IF(ISNUMBER(SEARCH(AV$1,$D623)),"T","")</f>
        <v/>
      </c>
    </row>
    <row r="624" spans="1:48">
      <c r="A624">
        <v>311</v>
      </c>
      <c r="B624" t="s">
        <v>1497</v>
      </c>
      <c r="C624" t="s">
        <v>1498</v>
      </c>
      <c r="D624" t="s">
        <v>169</v>
      </c>
      <c r="E624">
        <v>3</v>
      </c>
      <c r="F624">
        <v>60</v>
      </c>
      <c r="G624">
        <v>50</v>
      </c>
      <c r="H624">
        <v>40</v>
      </c>
      <c r="I624">
        <v>85</v>
      </c>
      <c r="J624">
        <v>75</v>
      </c>
      <c r="K624">
        <v>95</v>
      </c>
      <c r="L624">
        <f t="shared" si="126"/>
        <v>85</v>
      </c>
      <c r="M624">
        <f t="shared" si="127"/>
        <v>40</v>
      </c>
      <c r="N624" s="3">
        <f t="shared" si="128"/>
        <v>135.5</v>
      </c>
      <c r="O624" s="3">
        <f t="shared" si="129"/>
        <v>105.5</v>
      </c>
      <c r="P624" s="3">
        <f t="shared" si="130"/>
        <v>60.5</v>
      </c>
      <c r="Q624" s="3">
        <f t="shared" si="131"/>
        <v>8197.75</v>
      </c>
      <c r="R624" s="3">
        <f t="shared" si="132"/>
        <v>8197.75</v>
      </c>
      <c r="S624" s="3">
        <f t="shared" si="133"/>
        <v>12940.25</v>
      </c>
      <c r="T624" s="3">
        <v>225.343084496721</v>
      </c>
      <c r="U624" s="3">
        <f t="shared" si="134"/>
        <v>225.343084496721</v>
      </c>
      <c r="V624" s="4">
        <f t="shared" si="135"/>
        <v>23773.6954144041</v>
      </c>
      <c r="W624" s="6">
        <f>Q624/(constants!$B$1*constants!$B$2*(110/250)*AVERAGE(0.8,1)*1.5)</f>
        <v>1.25599122029142</v>
      </c>
      <c r="X624" s="7">
        <v>0.685783927689009</v>
      </c>
      <c r="Y624" s="3">
        <f t="shared" si="136"/>
        <v>204.857278111936</v>
      </c>
      <c r="Z624" s="5">
        <v>1.1</v>
      </c>
      <c r="AA624" s="5">
        <v>1</v>
      </c>
      <c r="AB624" s="3">
        <f t="shared" si="137"/>
        <v>225.343005923129</v>
      </c>
      <c r="AC624" t="str">
        <f t="shared" si="138"/>
        <v>https://wiki.52poke.com/wiki/正电拍拍</v>
      </c>
      <c r="AD624" s="2">
        <f t="shared" si="139"/>
        <v>6.17380934064812e-9</v>
      </c>
      <c r="AE624" t="str">
        <f>IF(ISNUMBER(SEARCH(AE$1,$D624)),"T","")</f>
        <v/>
      </c>
      <c r="AF624" t="str">
        <f>IF(ISNUMBER(SEARCH(AF$1,$D624)),"T","")</f>
        <v/>
      </c>
      <c r="AG624" t="str">
        <f>IF(ISNUMBER(SEARCH(AG$1,$D624)),"T","")</f>
        <v/>
      </c>
      <c r="AH624" t="str">
        <f>IF(ISNUMBER(SEARCH(AH$1,$D624)),"T","")</f>
        <v/>
      </c>
      <c r="AI624" t="str">
        <f>IF(ISNUMBER(SEARCH(AI$1,$D624)),"T","")</f>
        <v>T</v>
      </c>
      <c r="AJ624" t="str">
        <f>IF(ISNUMBER(SEARCH(AJ$1,$D624)),"T","")</f>
        <v/>
      </c>
      <c r="AK624" t="str">
        <f>IF(ISNUMBER(SEARCH(AK$1,$D624)),"T","")</f>
        <v/>
      </c>
      <c r="AL624" t="str">
        <f>IF(ISNUMBER(SEARCH(AL$1,$D624)),"T","")</f>
        <v/>
      </c>
      <c r="AM624" t="str">
        <f>IF(ISNUMBER(SEARCH(AM$1,$D624)),"T","")</f>
        <v/>
      </c>
      <c r="AN624" t="str">
        <f>IF(ISNUMBER(SEARCH(AN$1,$D624)),"T","")</f>
        <v/>
      </c>
      <c r="AO624" t="str">
        <f>IF(ISNUMBER(SEARCH(AO$1,$D624)),"T","")</f>
        <v/>
      </c>
      <c r="AP624" t="str">
        <f>IF(ISNUMBER(SEARCH(AP$1,$D624)),"T","")</f>
        <v/>
      </c>
      <c r="AQ624" t="str">
        <f>IF(ISNUMBER(SEARCH(AQ$1,$D624)),"T","")</f>
        <v/>
      </c>
      <c r="AR624" t="str">
        <f>IF(ISNUMBER(SEARCH(AR$1,$D624)),"T","")</f>
        <v/>
      </c>
      <c r="AS624" t="str">
        <f>IF(ISNUMBER(SEARCH(AS$1,$D624)),"T","")</f>
        <v/>
      </c>
      <c r="AT624" t="str">
        <f>IF(ISNUMBER(SEARCH(AT$1,$D624)),"T","")</f>
        <v/>
      </c>
      <c r="AU624" t="str">
        <f>IF(ISNUMBER(SEARCH(AU$1,$D624)),"T","")</f>
        <v/>
      </c>
      <c r="AV624" t="str">
        <f>IF(ISNUMBER(SEARCH(AV$1,$D624)),"T","")</f>
        <v/>
      </c>
    </row>
    <row r="625" spans="1:48">
      <c r="A625">
        <v>198</v>
      </c>
      <c r="B625" t="s">
        <v>1499</v>
      </c>
      <c r="C625" t="s">
        <v>1500</v>
      </c>
      <c r="D625" t="s">
        <v>93</v>
      </c>
      <c r="E625">
        <v>2</v>
      </c>
      <c r="F625">
        <v>60</v>
      </c>
      <c r="G625">
        <v>85</v>
      </c>
      <c r="H625">
        <v>42</v>
      </c>
      <c r="I625">
        <v>85</v>
      </c>
      <c r="J625">
        <v>42</v>
      </c>
      <c r="K625">
        <v>91</v>
      </c>
      <c r="L625">
        <f t="shared" si="126"/>
        <v>85</v>
      </c>
      <c r="M625">
        <f t="shared" si="127"/>
        <v>42</v>
      </c>
      <c r="N625" s="3">
        <f t="shared" si="128"/>
        <v>135.5</v>
      </c>
      <c r="O625" s="3">
        <f t="shared" si="129"/>
        <v>105.5</v>
      </c>
      <c r="P625" s="3">
        <f t="shared" si="130"/>
        <v>62.5</v>
      </c>
      <c r="Q625" s="3">
        <f t="shared" si="131"/>
        <v>8468.75</v>
      </c>
      <c r="R625" s="3">
        <f t="shared" si="132"/>
        <v>8468.75</v>
      </c>
      <c r="S625" s="3">
        <f t="shared" si="133"/>
        <v>8468.75</v>
      </c>
      <c r="T625" s="3">
        <v>225.125965762189</v>
      </c>
      <c r="U625" s="3">
        <f t="shared" si="134"/>
        <v>225.125965762189</v>
      </c>
      <c r="V625" s="4">
        <f t="shared" si="135"/>
        <v>23750.7893879109</v>
      </c>
      <c r="W625" s="6">
        <f>Q625/(constants!$B$1*constants!$B$2*(110/250)*AVERAGE(0.8,1)*1.5)</f>
        <v>1.29751159121015</v>
      </c>
      <c r="X625" s="7">
        <v>0.642392627584533</v>
      </c>
      <c r="Y625" s="3">
        <f t="shared" si="136"/>
        <v>204.659895082839</v>
      </c>
      <c r="Z625" s="5">
        <v>1.1</v>
      </c>
      <c r="AA625" s="5">
        <v>1</v>
      </c>
      <c r="AB625" s="3">
        <f t="shared" si="137"/>
        <v>225.125884591123</v>
      </c>
      <c r="AC625" t="str">
        <f t="shared" si="138"/>
        <v>https://wiki.52poke.com/wiki/黑暗鸦</v>
      </c>
      <c r="AD625" s="2">
        <f t="shared" si="139"/>
        <v>6.58874201098573e-9</v>
      </c>
      <c r="AE625" t="str">
        <f>IF(ISNUMBER(SEARCH(AE$1,$D625)),"T","")</f>
        <v/>
      </c>
      <c r="AF625" t="str">
        <f>IF(ISNUMBER(SEARCH(AF$1,$D625)),"T","")</f>
        <v/>
      </c>
      <c r="AG625" t="str">
        <f>IF(ISNUMBER(SEARCH(AG$1,$D625)),"T","")</f>
        <v/>
      </c>
      <c r="AH625" t="str">
        <f>IF(ISNUMBER(SEARCH(AH$1,$D625)),"T","")</f>
        <v/>
      </c>
      <c r="AI625" t="str">
        <f>IF(ISNUMBER(SEARCH(AI$1,$D625)),"T","")</f>
        <v/>
      </c>
      <c r="AJ625" t="str">
        <f>IF(ISNUMBER(SEARCH(AJ$1,$D625)),"T","")</f>
        <v/>
      </c>
      <c r="AK625" t="str">
        <f>IF(ISNUMBER(SEARCH(AK$1,$D625)),"T","")</f>
        <v/>
      </c>
      <c r="AL625" t="str">
        <f>IF(ISNUMBER(SEARCH(AL$1,$D625)),"T","")</f>
        <v/>
      </c>
      <c r="AM625" t="str">
        <f>IF(ISNUMBER(SEARCH(AM$1,$D625)),"T","")</f>
        <v/>
      </c>
      <c r="AN625" t="str">
        <f>IF(ISNUMBER(SEARCH(AN$1,$D625)),"T","")</f>
        <v>T</v>
      </c>
      <c r="AO625" t="str">
        <f>IF(ISNUMBER(SEARCH(AO$1,$D625)),"T","")</f>
        <v/>
      </c>
      <c r="AP625" t="str">
        <f>IF(ISNUMBER(SEARCH(AP$1,$D625)),"T","")</f>
        <v/>
      </c>
      <c r="AQ625" t="str">
        <f>IF(ISNUMBER(SEARCH(AQ$1,$D625)),"T","")</f>
        <v/>
      </c>
      <c r="AR625" t="str">
        <f>IF(ISNUMBER(SEARCH(AR$1,$D625)),"T","")</f>
        <v/>
      </c>
      <c r="AS625" t="str">
        <f>IF(ISNUMBER(SEARCH(AS$1,$D625)),"T","")</f>
        <v/>
      </c>
      <c r="AT625" t="str">
        <f>IF(ISNUMBER(SEARCH(AT$1,$D625)),"T","")</f>
        <v>T</v>
      </c>
      <c r="AU625" t="str">
        <f>IF(ISNUMBER(SEARCH(AU$1,$D625)),"T","")</f>
        <v/>
      </c>
      <c r="AV625" t="str">
        <f>IF(ISNUMBER(SEARCH(AV$1,$D625)),"T","")</f>
        <v/>
      </c>
    </row>
    <row r="626" spans="1:48">
      <c r="A626">
        <v>12</v>
      </c>
      <c r="B626" t="s">
        <v>1501</v>
      </c>
      <c r="C626" t="s">
        <v>1502</v>
      </c>
      <c r="D626" t="s">
        <v>457</v>
      </c>
      <c r="E626">
        <v>1</v>
      </c>
      <c r="F626">
        <v>60</v>
      </c>
      <c r="G626">
        <v>45</v>
      </c>
      <c r="H626">
        <v>50</v>
      </c>
      <c r="I626">
        <v>90</v>
      </c>
      <c r="J626">
        <v>80</v>
      </c>
      <c r="K626">
        <v>70</v>
      </c>
      <c r="L626">
        <f t="shared" si="126"/>
        <v>90</v>
      </c>
      <c r="M626">
        <f t="shared" si="127"/>
        <v>50</v>
      </c>
      <c r="N626" s="3">
        <f t="shared" si="128"/>
        <v>135.5</v>
      </c>
      <c r="O626" s="3">
        <f t="shared" si="129"/>
        <v>110.5</v>
      </c>
      <c r="P626" s="3">
        <f t="shared" si="130"/>
        <v>70.5</v>
      </c>
      <c r="Q626" s="3">
        <f t="shared" si="131"/>
        <v>9552.75</v>
      </c>
      <c r="R626" s="3">
        <f t="shared" si="132"/>
        <v>9552.75</v>
      </c>
      <c r="S626" s="3">
        <f t="shared" si="133"/>
        <v>13617.75</v>
      </c>
      <c r="T626" s="3">
        <v>224.745964364077</v>
      </c>
      <c r="U626" s="3">
        <f t="shared" si="134"/>
        <v>224.745964364077</v>
      </c>
      <c r="V626" s="4">
        <f t="shared" si="135"/>
        <v>24834.4290622305</v>
      </c>
      <c r="W626" s="6">
        <f>Q626/(constants!$B$1*constants!$B$2*(110/250)*AVERAGE(0.8,1)*1.5)</f>
        <v>1.46359307488505</v>
      </c>
      <c r="X626" s="7">
        <v>0.385406254310609</v>
      </c>
      <c r="Y626" s="3">
        <f t="shared" si="136"/>
        <v>204.31442587612</v>
      </c>
      <c r="Z626" s="5">
        <v>1.1</v>
      </c>
      <c r="AA626" s="5">
        <v>1</v>
      </c>
      <c r="AB626" s="3">
        <f t="shared" si="137"/>
        <v>224.745868463732</v>
      </c>
      <c r="AC626" t="str">
        <f t="shared" si="138"/>
        <v>https://wiki.52poke.com/wiki/巴大蝶</v>
      </c>
      <c r="AD626" s="2">
        <f t="shared" si="139"/>
        <v>9.19687619332023e-9</v>
      </c>
      <c r="AE626" t="str">
        <f>IF(ISNUMBER(SEARCH(AE$1,$D626)),"T","")</f>
        <v/>
      </c>
      <c r="AF626" t="str">
        <f>IF(ISNUMBER(SEARCH(AF$1,$D626)),"T","")</f>
        <v/>
      </c>
      <c r="AG626" t="str">
        <f>IF(ISNUMBER(SEARCH(AG$1,$D626)),"T","")</f>
        <v/>
      </c>
      <c r="AH626" t="str">
        <f>IF(ISNUMBER(SEARCH(AH$1,$D626)),"T","")</f>
        <v/>
      </c>
      <c r="AI626" t="str">
        <f>IF(ISNUMBER(SEARCH(AI$1,$D626)),"T","")</f>
        <v/>
      </c>
      <c r="AJ626" t="str">
        <f>IF(ISNUMBER(SEARCH(AJ$1,$D626)),"T","")</f>
        <v/>
      </c>
      <c r="AK626" t="str">
        <f>IF(ISNUMBER(SEARCH(AK$1,$D626)),"T","")</f>
        <v/>
      </c>
      <c r="AL626" t="str">
        <f>IF(ISNUMBER(SEARCH(AL$1,$D626)),"T","")</f>
        <v/>
      </c>
      <c r="AM626" t="str">
        <f>IF(ISNUMBER(SEARCH(AM$1,$D626)),"T","")</f>
        <v/>
      </c>
      <c r="AN626" t="str">
        <f>IF(ISNUMBER(SEARCH(AN$1,$D626)),"T","")</f>
        <v>T</v>
      </c>
      <c r="AO626" t="str">
        <f>IF(ISNUMBER(SEARCH(AO$1,$D626)),"T","")</f>
        <v/>
      </c>
      <c r="AP626" t="str">
        <f>IF(ISNUMBER(SEARCH(AP$1,$D626)),"T","")</f>
        <v>T</v>
      </c>
      <c r="AQ626" t="str">
        <f>IF(ISNUMBER(SEARCH(AQ$1,$D626)),"T","")</f>
        <v/>
      </c>
      <c r="AR626" t="str">
        <f>IF(ISNUMBER(SEARCH(AR$1,$D626)),"T","")</f>
        <v/>
      </c>
      <c r="AS626" t="str">
        <f>IF(ISNUMBER(SEARCH(AS$1,$D626)),"T","")</f>
        <v/>
      </c>
      <c r="AT626" t="str">
        <f>IF(ISNUMBER(SEARCH(AT$1,$D626)),"T","")</f>
        <v/>
      </c>
      <c r="AU626" t="str">
        <f>IF(ISNUMBER(SEARCH(AU$1,$D626)),"T","")</f>
        <v/>
      </c>
      <c r="AV626" t="str">
        <f>IF(ISNUMBER(SEARCH(AV$1,$D626)),"T","")</f>
        <v/>
      </c>
    </row>
    <row r="627" spans="1:48">
      <c r="A627">
        <v>159</v>
      </c>
      <c r="B627" t="s">
        <v>1503</v>
      </c>
      <c r="C627" t="s">
        <v>1504</v>
      </c>
      <c r="D627" t="s">
        <v>52</v>
      </c>
      <c r="E627">
        <v>2</v>
      </c>
      <c r="F627">
        <v>65</v>
      </c>
      <c r="G627">
        <v>80</v>
      </c>
      <c r="H627">
        <v>80</v>
      </c>
      <c r="I627">
        <v>59</v>
      </c>
      <c r="J627">
        <v>63</v>
      </c>
      <c r="K627">
        <v>58</v>
      </c>
      <c r="L627">
        <f t="shared" si="126"/>
        <v>80</v>
      </c>
      <c r="M627">
        <f t="shared" si="127"/>
        <v>63</v>
      </c>
      <c r="N627" s="3">
        <f t="shared" si="128"/>
        <v>140.5</v>
      </c>
      <c r="O627" s="3">
        <f t="shared" si="129"/>
        <v>100.5</v>
      </c>
      <c r="P627" s="3">
        <f t="shared" si="130"/>
        <v>83.5</v>
      </c>
      <c r="Q627" s="3">
        <f t="shared" si="131"/>
        <v>11731.75</v>
      </c>
      <c r="R627" s="3">
        <f t="shared" si="132"/>
        <v>14120.25</v>
      </c>
      <c r="S627" s="3">
        <f t="shared" si="133"/>
        <v>11731.75</v>
      </c>
      <c r="T627" s="3">
        <v>224.187944171824</v>
      </c>
      <c r="U627" s="3">
        <f t="shared" si="134"/>
        <v>224.187944171824</v>
      </c>
      <c r="V627" s="4">
        <f t="shared" si="135"/>
        <v>22530.8883892683</v>
      </c>
      <c r="W627" s="6">
        <f>Q627/(constants!$B$1*constants!$B$2*(110/250)*AVERAGE(0.8,1)*1.5)</f>
        <v>1.79744137094372</v>
      </c>
      <c r="X627" s="7">
        <v>0.230490217069295</v>
      </c>
      <c r="Y627" s="3">
        <f t="shared" si="136"/>
        <v>203.807124595308</v>
      </c>
      <c r="Z627" s="5">
        <v>1.1</v>
      </c>
      <c r="AA627" s="5">
        <v>1</v>
      </c>
      <c r="AB627" s="3">
        <f t="shared" si="137"/>
        <v>224.187837054839</v>
      </c>
      <c r="AC627" t="str">
        <f t="shared" si="138"/>
        <v>https://wiki.52poke.com/wiki/蓝鳄</v>
      </c>
      <c r="AD627" s="2">
        <f t="shared" si="139"/>
        <v>1.1474048467734e-8</v>
      </c>
      <c r="AE627" t="str">
        <f>IF(ISNUMBER(SEARCH(AE$1,$D627)),"T","")</f>
        <v/>
      </c>
      <c r="AF627" t="str">
        <f>IF(ISNUMBER(SEARCH(AF$1,$D627)),"T","")</f>
        <v/>
      </c>
      <c r="AG627" t="str">
        <f>IF(ISNUMBER(SEARCH(AG$1,$D627)),"T","")</f>
        <v>T</v>
      </c>
      <c r="AH627" t="str">
        <f>IF(ISNUMBER(SEARCH(AH$1,$D627)),"T","")</f>
        <v/>
      </c>
      <c r="AI627" t="str">
        <f>IF(ISNUMBER(SEARCH(AI$1,$D627)),"T","")</f>
        <v/>
      </c>
      <c r="AJ627" t="str">
        <f>IF(ISNUMBER(SEARCH(AJ$1,$D627)),"T","")</f>
        <v/>
      </c>
      <c r="AK627" t="str">
        <f>IF(ISNUMBER(SEARCH(AK$1,$D627)),"T","")</f>
        <v/>
      </c>
      <c r="AL627" t="str">
        <f>IF(ISNUMBER(SEARCH(AL$1,$D627)),"T","")</f>
        <v/>
      </c>
      <c r="AM627" t="str">
        <f>IF(ISNUMBER(SEARCH(AM$1,$D627)),"T","")</f>
        <v/>
      </c>
      <c r="AN627" t="str">
        <f>IF(ISNUMBER(SEARCH(AN$1,$D627)),"T","")</f>
        <v/>
      </c>
      <c r="AO627" t="str">
        <f>IF(ISNUMBER(SEARCH(AO$1,$D627)),"T","")</f>
        <v/>
      </c>
      <c r="AP627" t="str">
        <f>IF(ISNUMBER(SEARCH(AP$1,$D627)),"T","")</f>
        <v/>
      </c>
      <c r="AQ627" t="str">
        <f>IF(ISNUMBER(SEARCH(AQ$1,$D627)),"T","")</f>
        <v/>
      </c>
      <c r="AR627" t="str">
        <f>IF(ISNUMBER(SEARCH(AR$1,$D627)),"T","")</f>
        <v/>
      </c>
      <c r="AS627" t="str">
        <f>IF(ISNUMBER(SEARCH(AS$1,$D627)),"T","")</f>
        <v/>
      </c>
      <c r="AT627" t="str">
        <f>IF(ISNUMBER(SEARCH(AT$1,$D627)),"T","")</f>
        <v/>
      </c>
      <c r="AU627" t="str">
        <f>IF(ISNUMBER(SEARCH(AU$1,$D627)),"T","")</f>
        <v/>
      </c>
      <c r="AV627" t="str">
        <f>IF(ISNUMBER(SEARCH(AV$1,$D627)),"T","")</f>
        <v/>
      </c>
    </row>
    <row r="628" spans="1:48">
      <c r="A628">
        <v>2</v>
      </c>
      <c r="B628" t="s">
        <v>1505</v>
      </c>
      <c r="C628" t="s">
        <v>1506</v>
      </c>
      <c r="D628" t="s">
        <v>695</v>
      </c>
      <c r="E628">
        <v>1</v>
      </c>
      <c r="F628">
        <v>60</v>
      </c>
      <c r="G628">
        <v>62</v>
      </c>
      <c r="H628">
        <v>63</v>
      </c>
      <c r="I628">
        <v>80</v>
      </c>
      <c r="J628">
        <v>80</v>
      </c>
      <c r="K628">
        <v>60</v>
      </c>
      <c r="L628">
        <f t="shared" si="126"/>
        <v>80</v>
      </c>
      <c r="M628">
        <f t="shared" si="127"/>
        <v>63</v>
      </c>
      <c r="N628" s="3">
        <f t="shared" si="128"/>
        <v>135.5</v>
      </c>
      <c r="O628" s="3">
        <f t="shared" si="129"/>
        <v>100.5</v>
      </c>
      <c r="P628" s="3">
        <f t="shared" si="130"/>
        <v>83.5</v>
      </c>
      <c r="Q628" s="3">
        <f t="shared" si="131"/>
        <v>11314.25</v>
      </c>
      <c r="R628" s="3">
        <f t="shared" si="132"/>
        <v>11314.25</v>
      </c>
      <c r="S628" s="3">
        <f t="shared" si="133"/>
        <v>13617.75</v>
      </c>
      <c r="T628" s="3">
        <v>222.500045722508</v>
      </c>
      <c r="U628" s="3">
        <f t="shared" si="134"/>
        <v>222.500045722508</v>
      </c>
      <c r="V628" s="4">
        <f t="shared" si="135"/>
        <v>22361.2545951121</v>
      </c>
      <c r="W628" s="6">
        <f>Q628/(constants!$B$1*constants!$B$2*(110/250)*AVERAGE(0.8,1)*1.5)</f>
        <v>1.73347548585676</v>
      </c>
      <c r="X628" s="7">
        <v>0.279187946232929</v>
      </c>
      <c r="Y628" s="3">
        <f t="shared" si="136"/>
        <v>202.272674925013</v>
      </c>
      <c r="Z628" s="5">
        <v>1.1</v>
      </c>
      <c r="AA628" s="5">
        <v>1</v>
      </c>
      <c r="AB628" s="3">
        <f t="shared" si="137"/>
        <v>222.499942417515</v>
      </c>
      <c r="AC628" t="str">
        <f t="shared" si="138"/>
        <v>https://wiki.52poke.com/wiki/妙蛙草</v>
      </c>
      <c r="AD628" s="2">
        <f t="shared" si="139"/>
        <v>1.06719216236748e-8</v>
      </c>
      <c r="AE628" t="str">
        <f>IF(ISNUMBER(SEARCH(AE$1,$D628)),"T","")</f>
        <v/>
      </c>
      <c r="AF628" t="str">
        <f>IF(ISNUMBER(SEARCH(AF$1,$D628)),"T","")</f>
        <v/>
      </c>
      <c r="AG628" t="str">
        <f>IF(ISNUMBER(SEARCH(AG$1,$D628)),"T","")</f>
        <v/>
      </c>
      <c r="AH628" t="str">
        <f>IF(ISNUMBER(SEARCH(AH$1,$D628)),"T","")</f>
        <v>T</v>
      </c>
      <c r="AI628" t="str">
        <f>IF(ISNUMBER(SEARCH(AI$1,$D628)),"T","")</f>
        <v/>
      </c>
      <c r="AJ628" t="str">
        <f>IF(ISNUMBER(SEARCH(AJ$1,$D628)),"T","")</f>
        <v/>
      </c>
      <c r="AK628" t="str">
        <f>IF(ISNUMBER(SEARCH(AK$1,$D628)),"T","")</f>
        <v/>
      </c>
      <c r="AL628" t="str">
        <f>IF(ISNUMBER(SEARCH(AL$1,$D628)),"T","")</f>
        <v>T</v>
      </c>
      <c r="AM628" t="str">
        <f>IF(ISNUMBER(SEARCH(AM$1,$D628)),"T","")</f>
        <v/>
      </c>
      <c r="AN628" t="str">
        <f>IF(ISNUMBER(SEARCH(AN$1,$D628)),"T","")</f>
        <v/>
      </c>
      <c r="AO628" t="str">
        <f>IF(ISNUMBER(SEARCH(AO$1,$D628)),"T","")</f>
        <v/>
      </c>
      <c r="AP628" t="str">
        <f>IF(ISNUMBER(SEARCH(AP$1,$D628)),"T","")</f>
        <v/>
      </c>
      <c r="AQ628" t="str">
        <f>IF(ISNUMBER(SEARCH(AQ$1,$D628)),"T","")</f>
        <v/>
      </c>
      <c r="AR628" t="str">
        <f>IF(ISNUMBER(SEARCH(AR$1,$D628)),"T","")</f>
        <v/>
      </c>
      <c r="AS628" t="str">
        <f>IF(ISNUMBER(SEARCH(AS$1,$D628)),"T","")</f>
        <v/>
      </c>
      <c r="AT628" t="str">
        <f>IF(ISNUMBER(SEARCH(AT$1,$D628)),"T","")</f>
        <v/>
      </c>
      <c r="AU628" t="str">
        <f>IF(ISNUMBER(SEARCH(AU$1,$D628)),"T","")</f>
        <v/>
      </c>
      <c r="AV628" t="str">
        <f>IF(ISNUMBER(SEARCH(AV$1,$D628)),"T","")</f>
        <v/>
      </c>
    </row>
    <row r="629" spans="1:48">
      <c r="A629">
        <v>391</v>
      </c>
      <c r="B629" t="s">
        <v>1507</v>
      </c>
      <c r="C629" t="s">
        <v>1508</v>
      </c>
      <c r="D629" t="s">
        <v>499</v>
      </c>
      <c r="E629">
        <v>4</v>
      </c>
      <c r="F629">
        <v>64</v>
      </c>
      <c r="G629">
        <v>78</v>
      </c>
      <c r="H629">
        <v>52</v>
      </c>
      <c r="I629">
        <v>78</v>
      </c>
      <c r="J629">
        <v>52</v>
      </c>
      <c r="K629">
        <v>81</v>
      </c>
      <c r="L629">
        <f t="shared" si="126"/>
        <v>78</v>
      </c>
      <c r="M629">
        <f t="shared" si="127"/>
        <v>52</v>
      </c>
      <c r="N629" s="3">
        <f t="shared" si="128"/>
        <v>139.5</v>
      </c>
      <c r="O629" s="3">
        <f t="shared" si="129"/>
        <v>98.5</v>
      </c>
      <c r="P629" s="3">
        <f t="shared" si="130"/>
        <v>72.5</v>
      </c>
      <c r="Q629" s="3">
        <f t="shared" si="131"/>
        <v>10113.75</v>
      </c>
      <c r="R629" s="3">
        <f t="shared" si="132"/>
        <v>10113.75</v>
      </c>
      <c r="S629" s="3">
        <f t="shared" si="133"/>
        <v>10113.75</v>
      </c>
      <c r="T629" s="3">
        <v>222.224346244054</v>
      </c>
      <c r="U629" s="3">
        <f t="shared" si="134"/>
        <v>222.224346244054</v>
      </c>
      <c r="V629" s="4">
        <f t="shared" si="135"/>
        <v>21889.0981050393</v>
      </c>
      <c r="W629" s="6">
        <f>Q629/(constants!$B$1*constants!$B$2*(110/250)*AVERAGE(0.8,1)*1.5)</f>
        <v>1.54954483903783</v>
      </c>
      <c r="X629" s="7">
        <v>0.50144044696068</v>
      </c>
      <c r="Y629" s="3">
        <f t="shared" si="136"/>
        <v>202.022050670853</v>
      </c>
      <c r="Z629" s="5">
        <v>1.1</v>
      </c>
      <c r="AA629" s="5">
        <v>1</v>
      </c>
      <c r="AB629" s="3">
        <f t="shared" si="137"/>
        <v>222.224255737939</v>
      </c>
      <c r="AC629" t="str">
        <f t="shared" si="138"/>
        <v>https://wiki.52poke.com/wiki/猛火猴</v>
      </c>
      <c r="AD629" s="2">
        <f t="shared" si="139"/>
        <v>8.19135692197694e-9</v>
      </c>
      <c r="AE629" t="str">
        <f>IF(ISNUMBER(SEARCH(AE$1,$D629)),"T","")</f>
        <v/>
      </c>
      <c r="AF629" t="str">
        <f>IF(ISNUMBER(SEARCH(AF$1,$D629)),"T","")</f>
        <v>T</v>
      </c>
      <c r="AG629" t="str">
        <f>IF(ISNUMBER(SEARCH(AG$1,$D629)),"T","")</f>
        <v/>
      </c>
      <c r="AH629" t="str">
        <f>IF(ISNUMBER(SEARCH(AH$1,$D629)),"T","")</f>
        <v/>
      </c>
      <c r="AI629" t="str">
        <f>IF(ISNUMBER(SEARCH(AI$1,$D629)),"T","")</f>
        <v/>
      </c>
      <c r="AJ629" t="str">
        <f>IF(ISNUMBER(SEARCH(AJ$1,$D629)),"T","")</f>
        <v/>
      </c>
      <c r="AK629" t="str">
        <f>IF(ISNUMBER(SEARCH(AK$1,$D629)),"T","")</f>
        <v>T</v>
      </c>
      <c r="AL629" t="str">
        <f>IF(ISNUMBER(SEARCH(AL$1,$D629)),"T","")</f>
        <v/>
      </c>
      <c r="AM629" t="str">
        <f>IF(ISNUMBER(SEARCH(AM$1,$D629)),"T","")</f>
        <v/>
      </c>
      <c r="AN629" t="str">
        <f>IF(ISNUMBER(SEARCH(AN$1,$D629)),"T","")</f>
        <v/>
      </c>
      <c r="AO629" t="str">
        <f>IF(ISNUMBER(SEARCH(AO$1,$D629)),"T","")</f>
        <v/>
      </c>
      <c r="AP629" t="str">
        <f>IF(ISNUMBER(SEARCH(AP$1,$D629)),"T","")</f>
        <v/>
      </c>
      <c r="AQ629" t="str">
        <f>IF(ISNUMBER(SEARCH(AQ$1,$D629)),"T","")</f>
        <v/>
      </c>
      <c r="AR629" t="str">
        <f>IF(ISNUMBER(SEARCH(AR$1,$D629)),"T","")</f>
        <v/>
      </c>
      <c r="AS629" t="str">
        <f>IF(ISNUMBER(SEARCH(AS$1,$D629)),"T","")</f>
        <v/>
      </c>
      <c r="AT629" t="str">
        <f>IF(ISNUMBER(SEARCH(AT$1,$D629)),"T","")</f>
        <v/>
      </c>
      <c r="AU629" t="str">
        <f>IF(ISNUMBER(SEARCH(AU$1,$D629)),"T","")</f>
        <v/>
      </c>
      <c r="AV629" t="str">
        <f>IF(ISNUMBER(SEARCH(AV$1,$D629)),"T","")</f>
        <v/>
      </c>
    </row>
    <row r="630" spans="1:48">
      <c r="A630">
        <v>783</v>
      </c>
      <c r="B630" t="s">
        <v>1509</v>
      </c>
      <c r="C630" t="s">
        <v>1510</v>
      </c>
      <c r="D630" t="s">
        <v>308</v>
      </c>
      <c r="E630">
        <v>7</v>
      </c>
      <c r="F630">
        <v>55</v>
      </c>
      <c r="G630">
        <v>75</v>
      </c>
      <c r="H630">
        <v>90</v>
      </c>
      <c r="I630">
        <v>65</v>
      </c>
      <c r="J630">
        <v>70</v>
      </c>
      <c r="K630">
        <v>65</v>
      </c>
      <c r="L630">
        <f t="shared" si="126"/>
        <v>75</v>
      </c>
      <c r="M630">
        <f t="shared" si="127"/>
        <v>70</v>
      </c>
      <c r="N630" s="3">
        <f t="shared" si="128"/>
        <v>130.5</v>
      </c>
      <c r="O630" s="3">
        <f t="shared" si="129"/>
        <v>95.5</v>
      </c>
      <c r="P630" s="3">
        <f t="shared" si="130"/>
        <v>90.5</v>
      </c>
      <c r="Q630" s="3">
        <f t="shared" si="131"/>
        <v>11810.25</v>
      </c>
      <c r="R630" s="3">
        <f t="shared" si="132"/>
        <v>14420.25</v>
      </c>
      <c r="S630" s="3">
        <f t="shared" si="133"/>
        <v>11810.25</v>
      </c>
      <c r="T630" s="3">
        <v>221.672311000555</v>
      </c>
      <c r="U630" s="3">
        <f t="shared" si="134"/>
        <v>221.672311000555</v>
      </c>
      <c r="V630" s="4">
        <f t="shared" si="135"/>
        <v>21169.705700553</v>
      </c>
      <c r="W630" s="6">
        <f>Q630/(constants!$B$1*constants!$B$2*(110/250)*AVERAGE(0.8,1)*1.5)</f>
        <v>1.80946848945708</v>
      </c>
      <c r="X630" s="7">
        <v>0.30069056367654</v>
      </c>
      <c r="Y630" s="3">
        <f t="shared" si="136"/>
        <v>201.520189574261</v>
      </c>
      <c r="Z630" s="5">
        <v>1.1</v>
      </c>
      <c r="AA630" s="5">
        <v>1</v>
      </c>
      <c r="AB630" s="3">
        <f t="shared" si="137"/>
        <v>221.672208531687</v>
      </c>
      <c r="AC630" t="str">
        <f t="shared" si="138"/>
        <v>https://wiki.52poke.com/wiki/鳞甲龙</v>
      </c>
      <c r="AD630" s="2">
        <f t="shared" si="139"/>
        <v>1.04998689544393e-8</v>
      </c>
      <c r="AE630" t="str">
        <f>IF(ISNUMBER(SEARCH(AE$1,$D630)),"T","")</f>
        <v/>
      </c>
      <c r="AF630" t="str">
        <f>IF(ISNUMBER(SEARCH(AF$1,$D630)),"T","")</f>
        <v/>
      </c>
      <c r="AG630" t="str">
        <f>IF(ISNUMBER(SEARCH(AG$1,$D630)),"T","")</f>
        <v/>
      </c>
      <c r="AH630" t="str">
        <f>IF(ISNUMBER(SEARCH(AH$1,$D630)),"T","")</f>
        <v/>
      </c>
      <c r="AI630" t="str">
        <f>IF(ISNUMBER(SEARCH(AI$1,$D630)),"T","")</f>
        <v/>
      </c>
      <c r="AJ630" t="str">
        <f>IF(ISNUMBER(SEARCH(AJ$1,$D630)),"T","")</f>
        <v/>
      </c>
      <c r="AK630" t="str">
        <f>IF(ISNUMBER(SEARCH(AK$1,$D630)),"T","")</f>
        <v>T</v>
      </c>
      <c r="AL630" t="str">
        <f>IF(ISNUMBER(SEARCH(AL$1,$D630)),"T","")</f>
        <v/>
      </c>
      <c r="AM630" t="str">
        <f>IF(ISNUMBER(SEARCH(AM$1,$D630)),"T","")</f>
        <v/>
      </c>
      <c r="AN630" t="str">
        <f>IF(ISNUMBER(SEARCH(AN$1,$D630)),"T","")</f>
        <v/>
      </c>
      <c r="AO630" t="str">
        <f>IF(ISNUMBER(SEARCH(AO$1,$D630)),"T","")</f>
        <v/>
      </c>
      <c r="AP630" t="str">
        <f>IF(ISNUMBER(SEARCH(AP$1,$D630)),"T","")</f>
        <v/>
      </c>
      <c r="AQ630" t="str">
        <f>IF(ISNUMBER(SEARCH(AQ$1,$D630)),"T","")</f>
        <v/>
      </c>
      <c r="AR630" t="str">
        <f>IF(ISNUMBER(SEARCH(AR$1,$D630)),"T","")</f>
        <v/>
      </c>
      <c r="AS630" t="str">
        <f>IF(ISNUMBER(SEARCH(AS$1,$D630)),"T","")</f>
        <v>T</v>
      </c>
      <c r="AT630" t="str">
        <f>IF(ISNUMBER(SEARCH(AT$1,$D630)),"T","")</f>
        <v/>
      </c>
      <c r="AU630" t="str">
        <f>IF(ISNUMBER(SEARCH(AU$1,$D630)),"T","")</f>
        <v/>
      </c>
      <c r="AV630" t="str">
        <f>IF(ISNUMBER(SEARCH(AV$1,$D630)),"T","")</f>
        <v/>
      </c>
    </row>
    <row r="631" spans="1:48">
      <c r="A631">
        <v>496</v>
      </c>
      <c r="B631" t="s">
        <v>1511</v>
      </c>
      <c r="C631" t="s">
        <v>1512</v>
      </c>
      <c r="D631" t="s">
        <v>227</v>
      </c>
      <c r="E631">
        <v>5</v>
      </c>
      <c r="F631">
        <v>60</v>
      </c>
      <c r="G631">
        <v>60</v>
      </c>
      <c r="H631">
        <v>75</v>
      </c>
      <c r="I631">
        <v>60</v>
      </c>
      <c r="J631">
        <v>75</v>
      </c>
      <c r="K631">
        <v>83</v>
      </c>
      <c r="L631">
        <f t="shared" si="126"/>
        <v>60</v>
      </c>
      <c r="M631">
        <f t="shared" si="127"/>
        <v>75</v>
      </c>
      <c r="N631" s="3">
        <f t="shared" si="128"/>
        <v>135.5</v>
      </c>
      <c r="O631" s="3">
        <f t="shared" si="129"/>
        <v>80.5</v>
      </c>
      <c r="P631" s="3">
        <f t="shared" si="130"/>
        <v>95.5</v>
      </c>
      <c r="Q631" s="3">
        <f t="shared" si="131"/>
        <v>12940.25</v>
      </c>
      <c r="R631" s="3">
        <f t="shared" si="132"/>
        <v>12940.25</v>
      </c>
      <c r="S631" s="3">
        <f t="shared" si="133"/>
        <v>12940.25</v>
      </c>
      <c r="T631" s="3">
        <v>221.074323488522</v>
      </c>
      <c r="U631" s="3">
        <f t="shared" si="134"/>
        <v>221.074323488522</v>
      </c>
      <c r="V631" s="4">
        <f t="shared" si="135"/>
        <v>17796.483040826</v>
      </c>
      <c r="W631" s="6">
        <f>Q631/(constants!$B$1*constants!$B$2*(110/250)*AVERAGE(0.8,1)*1.5)</f>
        <v>1.98259771136911</v>
      </c>
      <c r="X631" s="7">
        <v>0.514005663560125</v>
      </c>
      <c r="Y631" s="3">
        <f t="shared" si="136"/>
        <v>200.976571681803</v>
      </c>
      <c r="Z631" s="5">
        <v>1.1</v>
      </c>
      <c r="AA631" s="5">
        <v>1</v>
      </c>
      <c r="AB631" s="3">
        <f t="shared" si="137"/>
        <v>221.074228849983</v>
      </c>
      <c r="AC631" t="str">
        <f t="shared" si="138"/>
        <v>https://wiki.52poke.com/wiki/青藤蛇</v>
      </c>
      <c r="AD631" s="2">
        <f t="shared" si="139"/>
        <v>8.95645299885705e-9</v>
      </c>
      <c r="AE631" t="str">
        <f>IF(ISNUMBER(SEARCH(AE$1,$D631)),"T","")</f>
        <v/>
      </c>
      <c r="AF631" t="str">
        <f>IF(ISNUMBER(SEARCH(AF$1,$D631)),"T","")</f>
        <v/>
      </c>
      <c r="AG631" t="str">
        <f>IF(ISNUMBER(SEARCH(AG$1,$D631)),"T","")</f>
        <v/>
      </c>
      <c r="AH631" t="str">
        <f>IF(ISNUMBER(SEARCH(AH$1,$D631)),"T","")</f>
        <v>T</v>
      </c>
      <c r="AI631" t="str">
        <f>IF(ISNUMBER(SEARCH(AI$1,$D631)),"T","")</f>
        <v/>
      </c>
      <c r="AJ631" t="str">
        <f>IF(ISNUMBER(SEARCH(AJ$1,$D631)),"T","")</f>
        <v/>
      </c>
      <c r="AK631" t="str">
        <f>IF(ISNUMBER(SEARCH(AK$1,$D631)),"T","")</f>
        <v/>
      </c>
      <c r="AL631" t="str">
        <f>IF(ISNUMBER(SEARCH(AL$1,$D631)),"T","")</f>
        <v/>
      </c>
      <c r="AM631" t="str">
        <f>IF(ISNUMBER(SEARCH(AM$1,$D631)),"T","")</f>
        <v/>
      </c>
      <c r="AN631" t="str">
        <f>IF(ISNUMBER(SEARCH(AN$1,$D631)),"T","")</f>
        <v/>
      </c>
      <c r="AO631" t="str">
        <f>IF(ISNUMBER(SEARCH(AO$1,$D631)),"T","")</f>
        <v/>
      </c>
      <c r="AP631" t="str">
        <f>IF(ISNUMBER(SEARCH(AP$1,$D631)),"T","")</f>
        <v/>
      </c>
      <c r="AQ631" t="str">
        <f>IF(ISNUMBER(SEARCH(AQ$1,$D631)),"T","")</f>
        <v/>
      </c>
      <c r="AR631" t="str">
        <f>IF(ISNUMBER(SEARCH(AR$1,$D631)),"T","")</f>
        <v/>
      </c>
      <c r="AS631" t="str">
        <f>IF(ISNUMBER(SEARCH(AS$1,$D631)),"T","")</f>
        <v/>
      </c>
      <c r="AT631" t="str">
        <f>IF(ISNUMBER(SEARCH(AT$1,$D631)),"T","")</f>
        <v/>
      </c>
      <c r="AU631" t="str">
        <f>IF(ISNUMBER(SEARCH(AU$1,$D631)),"T","")</f>
        <v/>
      </c>
      <c r="AV631" t="str">
        <f>IF(ISNUMBER(SEARCH(AV$1,$D631)),"T","")</f>
        <v/>
      </c>
    </row>
    <row r="632" spans="1:48">
      <c r="A632">
        <v>193</v>
      </c>
      <c r="B632" t="s">
        <v>1513</v>
      </c>
      <c r="C632" t="s">
        <v>1514</v>
      </c>
      <c r="D632" t="s">
        <v>457</v>
      </c>
      <c r="E632">
        <v>2</v>
      </c>
      <c r="F632">
        <v>65</v>
      </c>
      <c r="G632">
        <v>65</v>
      </c>
      <c r="H632">
        <v>45</v>
      </c>
      <c r="I632">
        <v>75</v>
      </c>
      <c r="J632">
        <v>45</v>
      </c>
      <c r="K632">
        <v>95</v>
      </c>
      <c r="L632">
        <f t="shared" si="126"/>
        <v>75</v>
      </c>
      <c r="M632">
        <f t="shared" si="127"/>
        <v>45</v>
      </c>
      <c r="N632" s="3">
        <f t="shared" si="128"/>
        <v>140.5</v>
      </c>
      <c r="O632" s="3">
        <f t="shared" si="129"/>
        <v>95.5</v>
      </c>
      <c r="P632" s="3">
        <f t="shared" si="130"/>
        <v>65.5</v>
      </c>
      <c r="Q632" s="3">
        <f t="shared" si="131"/>
        <v>9202.75</v>
      </c>
      <c r="R632" s="3">
        <f t="shared" si="132"/>
        <v>9202.75</v>
      </c>
      <c r="S632" s="3">
        <f t="shared" si="133"/>
        <v>9202.75</v>
      </c>
      <c r="T632" s="3">
        <v>220.491482519632</v>
      </c>
      <c r="U632" s="3">
        <f t="shared" si="134"/>
        <v>220.491482519632</v>
      </c>
      <c r="V632" s="4">
        <f t="shared" si="135"/>
        <v>21056.9365806249</v>
      </c>
      <c r="W632" s="6">
        <f>Q632/(constants!$B$1*constants!$B$2*(110/250)*AVERAGE(0.8,1)*1.5)</f>
        <v>1.40996897960256</v>
      </c>
      <c r="X632" s="7">
        <v>0.688949656038815</v>
      </c>
      <c r="Y632" s="3">
        <f t="shared" si="136"/>
        <v>200.446729703751</v>
      </c>
      <c r="Z632" s="5">
        <v>1.1</v>
      </c>
      <c r="AA632" s="5">
        <v>1</v>
      </c>
      <c r="AB632" s="3">
        <f t="shared" si="137"/>
        <v>220.491402674127</v>
      </c>
      <c r="AC632" t="str">
        <f t="shared" si="138"/>
        <v>https://wiki.52poke.com/wiki/蜻蜻蜓</v>
      </c>
      <c r="AD632" s="2">
        <f t="shared" si="139"/>
        <v>6.37530474794742e-9</v>
      </c>
      <c r="AE632" t="str">
        <f>IF(ISNUMBER(SEARCH(AE$1,$D632)),"T","")</f>
        <v/>
      </c>
      <c r="AF632" t="str">
        <f>IF(ISNUMBER(SEARCH(AF$1,$D632)),"T","")</f>
        <v/>
      </c>
      <c r="AG632" t="str">
        <f>IF(ISNUMBER(SEARCH(AG$1,$D632)),"T","")</f>
        <v/>
      </c>
      <c r="AH632" t="str">
        <f>IF(ISNUMBER(SEARCH(AH$1,$D632)),"T","")</f>
        <v/>
      </c>
      <c r="AI632" t="str">
        <f>IF(ISNUMBER(SEARCH(AI$1,$D632)),"T","")</f>
        <v/>
      </c>
      <c r="AJ632" t="str">
        <f>IF(ISNUMBER(SEARCH(AJ$1,$D632)),"T","")</f>
        <v/>
      </c>
      <c r="AK632" t="str">
        <f>IF(ISNUMBER(SEARCH(AK$1,$D632)),"T","")</f>
        <v/>
      </c>
      <c r="AL632" t="str">
        <f>IF(ISNUMBER(SEARCH(AL$1,$D632)),"T","")</f>
        <v/>
      </c>
      <c r="AM632" t="str">
        <f>IF(ISNUMBER(SEARCH(AM$1,$D632)),"T","")</f>
        <v/>
      </c>
      <c r="AN632" t="str">
        <f>IF(ISNUMBER(SEARCH(AN$1,$D632)),"T","")</f>
        <v>T</v>
      </c>
      <c r="AO632" t="str">
        <f>IF(ISNUMBER(SEARCH(AO$1,$D632)),"T","")</f>
        <v/>
      </c>
      <c r="AP632" t="str">
        <f>IF(ISNUMBER(SEARCH(AP$1,$D632)),"T","")</f>
        <v>T</v>
      </c>
      <c r="AQ632" t="str">
        <f>IF(ISNUMBER(SEARCH(AQ$1,$D632)),"T","")</f>
        <v/>
      </c>
      <c r="AR632" t="str">
        <f>IF(ISNUMBER(SEARCH(AR$1,$D632)),"T","")</f>
        <v/>
      </c>
      <c r="AS632" t="str">
        <f>IF(ISNUMBER(SEARCH(AS$1,$D632)),"T","")</f>
        <v/>
      </c>
      <c r="AT632" t="str">
        <f>IF(ISNUMBER(SEARCH(AT$1,$D632)),"T","")</f>
        <v/>
      </c>
      <c r="AU632" t="str">
        <f>IF(ISNUMBER(SEARCH(AU$1,$D632)),"T","")</f>
        <v/>
      </c>
      <c r="AV632" t="str">
        <f>IF(ISNUMBER(SEARCH(AV$1,$D632)),"T","")</f>
        <v/>
      </c>
    </row>
    <row r="633" spans="1:48">
      <c r="A633">
        <v>857</v>
      </c>
      <c r="B633" t="s">
        <v>1515</v>
      </c>
      <c r="C633" t="s">
        <v>1516</v>
      </c>
      <c r="D633" t="s">
        <v>61</v>
      </c>
      <c r="E633">
        <v>8</v>
      </c>
      <c r="F633">
        <v>57</v>
      </c>
      <c r="G633">
        <v>40</v>
      </c>
      <c r="H633">
        <v>65</v>
      </c>
      <c r="I633">
        <v>86</v>
      </c>
      <c r="J633">
        <v>73</v>
      </c>
      <c r="K633">
        <v>49</v>
      </c>
      <c r="L633">
        <f t="shared" si="126"/>
        <v>86</v>
      </c>
      <c r="M633">
        <f t="shared" si="127"/>
        <v>65</v>
      </c>
      <c r="N633" s="3">
        <f t="shared" si="128"/>
        <v>132.5</v>
      </c>
      <c r="O633" s="3">
        <f t="shared" si="129"/>
        <v>106.5</v>
      </c>
      <c r="P633" s="3">
        <f t="shared" si="130"/>
        <v>85.5</v>
      </c>
      <c r="Q633" s="3">
        <f t="shared" si="131"/>
        <v>11328.75</v>
      </c>
      <c r="R633" s="3">
        <f t="shared" si="132"/>
        <v>11328.75</v>
      </c>
      <c r="S633" s="3">
        <f t="shared" si="133"/>
        <v>12388.75</v>
      </c>
      <c r="T633" s="3">
        <v>219.924322001718</v>
      </c>
      <c r="U633" s="3">
        <f t="shared" si="134"/>
        <v>219.924322001718</v>
      </c>
      <c r="V633" s="4">
        <f t="shared" si="135"/>
        <v>23421.940293183</v>
      </c>
      <c r="W633" s="6">
        <f>Q633/(constants!$B$1*constants!$B$2*(110/250)*AVERAGE(0.8,1)*1.5)</f>
        <v>1.73569705551846</v>
      </c>
      <c r="X633" s="7">
        <v>0.141590288817574</v>
      </c>
      <c r="Y633" s="3">
        <f t="shared" si="136"/>
        <v>199.931102171788</v>
      </c>
      <c r="Z633" s="5">
        <v>1.1</v>
      </c>
      <c r="AA633" s="5">
        <v>1</v>
      </c>
      <c r="AB633" s="3">
        <f t="shared" si="137"/>
        <v>219.924212388966</v>
      </c>
      <c r="AC633" t="str">
        <f t="shared" si="138"/>
        <v>https://wiki.52poke.com/wiki/提布莉姆</v>
      </c>
      <c r="AD633" s="2">
        <f t="shared" si="139"/>
        <v>1.20149553134784e-8</v>
      </c>
      <c r="AE633" t="str">
        <f>IF(ISNUMBER(SEARCH(AE$1,$D633)),"T","")</f>
        <v/>
      </c>
      <c r="AF633" t="str">
        <f>IF(ISNUMBER(SEARCH(AF$1,$D633)),"T","")</f>
        <v/>
      </c>
      <c r="AG633" t="str">
        <f>IF(ISNUMBER(SEARCH(AG$1,$D633)),"T","")</f>
        <v/>
      </c>
      <c r="AH633" t="str">
        <f>IF(ISNUMBER(SEARCH(AH$1,$D633)),"T","")</f>
        <v/>
      </c>
      <c r="AI633" t="str">
        <f>IF(ISNUMBER(SEARCH(AI$1,$D633)),"T","")</f>
        <v/>
      </c>
      <c r="AJ633" t="str">
        <f>IF(ISNUMBER(SEARCH(AJ$1,$D633)),"T","")</f>
        <v/>
      </c>
      <c r="AK633" t="str">
        <f>IF(ISNUMBER(SEARCH(AK$1,$D633)),"T","")</f>
        <v/>
      </c>
      <c r="AL633" t="str">
        <f>IF(ISNUMBER(SEARCH(AL$1,$D633)),"T","")</f>
        <v/>
      </c>
      <c r="AM633" t="str">
        <f>IF(ISNUMBER(SEARCH(AM$1,$D633)),"T","")</f>
        <v/>
      </c>
      <c r="AN633" t="str">
        <f>IF(ISNUMBER(SEARCH(AN$1,$D633)),"T","")</f>
        <v/>
      </c>
      <c r="AO633" t="str">
        <f>IF(ISNUMBER(SEARCH(AO$1,$D633)),"T","")</f>
        <v>T</v>
      </c>
      <c r="AP633" t="str">
        <f>IF(ISNUMBER(SEARCH(AP$1,$D633)),"T","")</f>
        <v/>
      </c>
      <c r="AQ633" t="str">
        <f>IF(ISNUMBER(SEARCH(AQ$1,$D633)),"T","")</f>
        <v/>
      </c>
      <c r="AR633" t="str">
        <f>IF(ISNUMBER(SEARCH(AR$1,$D633)),"T","")</f>
        <v/>
      </c>
      <c r="AS633" t="str">
        <f>IF(ISNUMBER(SEARCH(AS$1,$D633)),"T","")</f>
        <v/>
      </c>
      <c r="AT633" t="str">
        <f>IF(ISNUMBER(SEARCH(AT$1,$D633)),"T","")</f>
        <v/>
      </c>
      <c r="AU633" t="str">
        <f>IF(ISNUMBER(SEARCH(AU$1,$D633)),"T","")</f>
        <v/>
      </c>
      <c r="AV633" t="str">
        <f>IF(ISNUMBER(SEARCH(AV$1,$D633)),"T","")</f>
        <v/>
      </c>
    </row>
    <row r="634" spans="1:48">
      <c r="A634">
        <v>347</v>
      </c>
      <c r="B634" t="s">
        <v>1517</v>
      </c>
      <c r="C634" t="s">
        <v>1518</v>
      </c>
      <c r="D634" t="s">
        <v>712</v>
      </c>
      <c r="E634">
        <v>3</v>
      </c>
      <c r="F634">
        <v>45</v>
      </c>
      <c r="G634">
        <v>95</v>
      </c>
      <c r="H634">
        <v>50</v>
      </c>
      <c r="I634">
        <v>40</v>
      </c>
      <c r="J634">
        <v>50</v>
      </c>
      <c r="K634">
        <v>75</v>
      </c>
      <c r="L634">
        <f t="shared" si="126"/>
        <v>95</v>
      </c>
      <c r="M634">
        <f t="shared" si="127"/>
        <v>50</v>
      </c>
      <c r="N634" s="3">
        <f t="shared" si="128"/>
        <v>120.5</v>
      </c>
      <c r="O634" s="3">
        <f t="shared" si="129"/>
        <v>115.5</v>
      </c>
      <c r="P634" s="3">
        <f t="shared" si="130"/>
        <v>70.5</v>
      </c>
      <c r="Q634" s="3">
        <f t="shared" si="131"/>
        <v>8495.25</v>
      </c>
      <c r="R634" s="3">
        <f t="shared" si="132"/>
        <v>8495.25</v>
      </c>
      <c r="S634" s="3">
        <f t="shared" si="133"/>
        <v>8495.25</v>
      </c>
      <c r="T634" s="3">
        <v>219.764345048376</v>
      </c>
      <c r="U634" s="3">
        <f t="shared" si="134"/>
        <v>219.764345048376</v>
      </c>
      <c r="V634" s="4">
        <f t="shared" si="135"/>
        <v>25382.7818530874</v>
      </c>
      <c r="W634" s="6">
        <f>Q634/(constants!$B$1*constants!$B$2*(110/250)*AVERAGE(0.8,1)*1.5)</f>
        <v>1.30157170128154</v>
      </c>
      <c r="X634" s="7">
        <v>0.428174508126552</v>
      </c>
      <c r="Y634" s="3">
        <f t="shared" si="136"/>
        <v>199.785687186634</v>
      </c>
      <c r="Z634" s="5">
        <v>1.1</v>
      </c>
      <c r="AA634" s="5">
        <v>1</v>
      </c>
      <c r="AB634" s="3">
        <f t="shared" si="137"/>
        <v>219.764255905298</v>
      </c>
      <c r="AC634" t="str">
        <f t="shared" si="138"/>
        <v>https://wiki.52poke.com/wiki/太古羽虫</v>
      </c>
      <c r="AD634" s="2">
        <f t="shared" si="139"/>
        <v>7.94648843387706e-9</v>
      </c>
      <c r="AE634" t="str">
        <f>IF(ISNUMBER(SEARCH(AE$1,$D634)),"T","")</f>
        <v/>
      </c>
      <c r="AF634" t="str">
        <f>IF(ISNUMBER(SEARCH(AF$1,$D634)),"T","")</f>
        <v/>
      </c>
      <c r="AG634" t="str">
        <f>IF(ISNUMBER(SEARCH(AG$1,$D634)),"T","")</f>
        <v/>
      </c>
      <c r="AH634" t="str">
        <f>IF(ISNUMBER(SEARCH(AH$1,$D634)),"T","")</f>
        <v/>
      </c>
      <c r="AI634" t="str">
        <f>IF(ISNUMBER(SEARCH(AI$1,$D634)),"T","")</f>
        <v/>
      </c>
      <c r="AJ634" t="str">
        <f>IF(ISNUMBER(SEARCH(AJ$1,$D634)),"T","")</f>
        <v/>
      </c>
      <c r="AK634" t="str">
        <f>IF(ISNUMBER(SEARCH(AK$1,$D634)),"T","")</f>
        <v/>
      </c>
      <c r="AL634" t="str">
        <f>IF(ISNUMBER(SEARCH(AL$1,$D634)),"T","")</f>
        <v/>
      </c>
      <c r="AM634" t="str">
        <f>IF(ISNUMBER(SEARCH(AM$1,$D634)),"T","")</f>
        <v/>
      </c>
      <c r="AN634" t="str">
        <f>IF(ISNUMBER(SEARCH(AN$1,$D634)),"T","")</f>
        <v/>
      </c>
      <c r="AO634" t="str">
        <f>IF(ISNUMBER(SEARCH(AO$1,$D634)),"T","")</f>
        <v/>
      </c>
      <c r="AP634" t="str">
        <f>IF(ISNUMBER(SEARCH(AP$1,$D634)),"T","")</f>
        <v>T</v>
      </c>
      <c r="AQ634" t="str">
        <f>IF(ISNUMBER(SEARCH(AQ$1,$D634)),"T","")</f>
        <v>T</v>
      </c>
      <c r="AR634" t="str">
        <f>IF(ISNUMBER(SEARCH(AR$1,$D634)),"T","")</f>
        <v/>
      </c>
      <c r="AS634" t="str">
        <f>IF(ISNUMBER(SEARCH(AS$1,$D634)),"T","")</f>
        <v/>
      </c>
      <c r="AT634" t="str">
        <f>IF(ISNUMBER(SEARCH(AT$1,$D634)),"T","")</f>
        <v/>
      </c>
      <c r="AU634" t="str">
        <f>IF(ISNUMBER(SEARCH(AU$1,$D634)),"T","")</f>
        <v/>
      </c>
      <c r="AV634" t="str">
        <f>IF(ISNUMBER(SEARCH(AV$1,$D634)),"T","")</f>
        <v/>
      </c>
    </row>
    <row r="635" spans="1:48">
      <c r="A635">
        <v>575</v>
      </c>
      <c r="B635" t="s">
        <v>1519</v>
      </c>
      <c r="C635" t="s">
        <v>1520</v>
      </c>
      <c r="D635" t="s">
        <v>61</v>
      </c>
      <c r="E635">
        <v>5</v>
      </c>
      <c r="F635">
        <v>60</v>
      </c>
      <c r="G635">
        <v>45</v>
      </c>
      <c r="H635">
        <v>70</v>
      </c>
      <c r="I635">
        <v>75</v>
      </c>
      <c r="J635">
        <v>85</v>
      </c>
      <c r="K635">
        <v>55</v>
      </c>
      <c r="L635">
        <f t="shared" si="126"/>
        <v>75</v>
      </c>
      <c r="M635">
        <f t="shared" si="127"/>
        <v>70</v>
      </c>
      <c r="N635" s="3">
        <f t="shared" si="128"/>
        <v>135.5</v>
      </c>
      <c r="O635" s="3">
        <f t="shared" si="129"/>
        <v>95.5</v>
      </c>
      <c r="P635" s="3">
        <f t="shared" si="130"/>
        <v>90.5</v>
      </c>
      <c r="Q635" s="3">
        <f t="shared" si="131"/>
        <v>12262.75</v>
      </c>
      <c r="R635" s="3">
        <f t="shared" si="132"/>
        <v>12262.75</v>
      </c>
      <c r="S635" s="3">
        <f t="shared" si="133"/>
        <v>14295.25</v>
      </c>
      <c r="T635" s="3">
        <v>218.574201309942</v>
      </c>
      <c r="U635" s="3">
        <f t="shared" si="134"/>
        <v>218.574201309942</v>
      </c>
      <c r="V635" s="4">
        <f t="shared" si="135"/>
        <v>20873.8362250995</v>
      </c>
      <c r="W635" s="6">
        <f>Q635/(constants!$B$1*constants!$B$2*(110/250)*AVERAGE(0.8,1)*1.5)</f>
        <v>1.87879678407229</v>
      </c>
      <c r="X635" s="7">
        <v>0.201870468807889</v>
      </c>
      <c r="Y635" s="3">
        <f t="shared" si="136"/>
        <v>198.703722650057</v>
      </c>
      <c r="Z635" s="5">
        <v>1.1</v>
      </c>
      <c r="AA635" s="5">
        <v>1</v>
      </c>
      <c r="AB635" s="3">
        <f t="shared" si="137"/>
        <v>218.574094915063</v>
      </c>
      <c r="AC635" t="str">
        <f t="shared" si="138"/>
        <v>https://wiki.52poke.com/wiki/哥德小童</v>
      </c>
      <c r="AD635" s="2">
        <f t="shared" si="139"/>
        <v>1.13198702466879e-8</v>
      </c>
      <c r="AE635" t="str">
        <f>IF(ISNUMBER(SEARCH(AE$1,$D635)),"T","")</f>
        <v/>
      </c>
      <c r="AF635" t="str">
        <f>IF(ISNUMBER(SEARCH(AF$1,$D635)),"T","")</f>
        <v/>
      </c>
      <c r="AG635" t="str">
        <f>IF(ISNUMBER(SEARCH(AG$1,$D635)),"T","")</f>
        <v/>
      </c>
      <c r="AH635" t="str">
        <f>IF(ISNUMBER(SEARCH(AH$1,$D635)),"T","")</f>
        <v/>
      </c>
      <c r="AI635" t="str">
        <f>IF(ISNUMBER(SEARCH(AI$1,$D635)),"T","")</f>
        <v/>
      </c>
      <c r="AJ635" t="str">
        <f>IF(ISNUMBER(SEARCH(AJ$1,$D635)),"T","")</f>
        <v/>
      </c>
      <c r="AK635" t="str">
        <f>IF(ISNUMBER(SEARCH(AK$1,$D635)),"T","")</f>
        <v/>
      </c>
      <c r="AL635" t="str">
        <f>IF(ISNUMBER(SEARCH(AL$1,$D635)),"T","")</f>
        <v/>
      </c>
      <c r="AM635" t="str">
        <f>IF(ISNUMBER(SEARCH(AM$1,$D635)),"T","")</f>
        <v/>
      </c>
      <c r="AN635" t="str">
        <f>IF(ISNUMBER(SEARCH(AN$1,$D635)),"T","")</f>
        <v/>
      </c>
      <c r="AO635" t="str">
        <f>IF(ISNUMBER(SEARCH(AO$1,$D635)),"T","")</f>
        <v>T</v>
      </c>
      <c r="AP635" t="str">
        <f>IF(ISNUMBER(SEARCH(AP$1,$D635)),"T","")</f>
        <v/>
      </c>
      <c r="AQ635" t="str">
        <f>IF(ISNUMBER(SEARCH(AQ$1,$D635)),"T","")</f>
        <v/>
      </c>
      <c r="AR635" t="str">
        <f>IF(ISNUMBER(SEARCH(AR$1,$D635)),"T","")</f>
        <v/>
      </c>
      <c r="AS635" t="str">
        <f>IF(ISNUMBER(SEARCH(AS$1,$D635)),"T","")</f>
        <v/>
      </c>
      <c r="AT635" t="str">
        <f>IF(ISNUMBER(SEARCH(AT$1,$D635)),"T","")</f>
        <v/>
      </c>
      <c r="AU635" t="str">
        <f>IF(ISNUMBER(SEARCH(AU$1,$D635)),"T","")</f>
        <v/>
      </c>
      <c r="AV635" t="str">
        <f>IF(ISNUMBER(SEARCH(AV$1,$D635)),"T","")</f>
        <v/>
      </c>
    </row>
    <row r="636" spans="1:48">
      <c r="A636">
        <v>108</v>
      </c>
      <c r="B636" t="s">
        <v>1521</v>
      </c>
      <c r="C636" t="s">
        <v>1522</v>
      </c>
      <c r="D636" t="s">
        <v>64</v>
      </c>
      <c r="E636">
        <v>1</v>
      </c>
      <c r="F636">
        <v>90</v>
      </c>
      <c r="G636">
        <v>55</v>
      </c>
      <c r="H636">
        <v>75</v>
      </c>
      <c r="I636">
        <v>60</v>
      </c>
      <c r="J636">
        <v>75</v>
      </c>
      <c r="K636">
        <v>30</v>
      </c>
      <c r="L636">
        <f t="shared" si="126"/>
        <v>60</v>
      </c>
      <c r="M636">
        <f t="shared" si="127"/>
        <v>75</v>
      </c>
      <c r="N636" s="3">
        <f t="shared" si="128"/>
        <v>165.5</v>
      </c>
      <c r="O636" s="3">
        <f t="shared" si="129"/>
        <v>80.5</v>
      </c>
      <c r="P636" s="3">
        <f t="shared" si="130"/>
        <v>95.5</v>
      </c>
      <c r="Q636" s="3">
        <f t="shared" si="131"/>
        <v>15805.25</v>
      </c>
      <c r="R636" s="3">
        <f t="shared" si="132"/>
        <v>15805.25</v>
      </c>
      <c r="S636" s="3">
        <f t="shared" si="133"/>
        <v>15805.25</v>
      </c>
      <c r="T636" s="3">
        <v>218.414895692375</v>
      </c>
      <c r="U636" s="3">
        <f t="shared" si="134"/>
        <v>218.414895692375</v>
      </c>
      <c r="V636" s="4">
        <f t="shared" si="135"/>
        <v>17582.3991032362</v>
      </c>
      <c r="W636" s="6">
        <f>Q636/(constants!$B$1*constants!$B$2*(110/250)*AVERAGE(0.8,1)*1.5)</f>
        <v>2.42154923418145</v>
      </c>
      <c r="X636" s="7">
        <v>0.0450208403600917</v>
      </c>
      <c r="Y636" s="3">
        <f t="shared" si="136"/>
        <v>198.558891000594</v>
      </c>
      <c r="Z636" s="5">
        <v>1.1</v>
      </c>
      <c r="AA636" s="5">
        <v>1</v>
      </c>
      <c r="AB636" s="3">
        <f t="shared" si="137"/>
        <v>218.414780100654</v>
      </c>
      <c r="AC636" t="str">
        <f t="shared" si="138"/>
        <v>https://wiki.52poke.com/wiki/大舌头</v>
      </c>
      <c r="AD636" s="2">
        <f t="shared" si="139"/>
        <v>1.33614460093916e-8</v>
      </c>
      <c r="AE636" t="str">
        <f>IF(ISNUMBER(SEARCH(AE$1,$D636)),"T","")</f>
        <v>T</v>
      </c>
      <c r="AF636" t="str">
        <f>IF(ISNUMBER(SEARCH(AF$1,$D636)),"T","")</f>
        <v/>
      </c>
      <c r="AG636" t="str">
        <f>IF(ISNUMBER(SEARCH(AG$1,$D636)),"T","")</f>
        <v/>
      </c>
      <c r="AH636" t="str">
        <f>IF(ISNUMBER(SEARCH(AH$1,$D636)),"T","")</f>
        <v/>
      </c>
      <c r="AI636" t="str">
        <f>IF(ISNUMBER(SEARCH(AI$1,$D636)),"T","")</f>
        <v/>
      </c>
      <c r="AJ636" t="str">
        <f>IF(ISNUMBER(SEARCH(AJ$1,$D636)),"T","")</f>
        <v/>
      </c>
      <c r="AK636" t="str">
        <f>IF(ISNUMBER(SEARCH(AK$1,$D636)),"T","")</f>
        <v/>
      </c>
      <c r="AL636" t="str">
        <f>IF(ISNUMBER(SEARCH(AL$1,$D636)),"T","")</f>
        <v/>
      </c>
      <c r="AM636" t="str">
        <f>IF(ISNUMBER(SEARCH(AM$1,$D636)),"T","")</f>
        <v/>
      </c>
      <c r="AN636" t="str">
        <f>IF(ISNUMBER(SEARCH(AN$1,$D636)),"T","")</f>
        <v/>
      </c>
      <c r="AO636" t="str">
        <f>IF(ISNUMBER(SEARCH(AO$1,$D636)),"T","")</f>
        <v/>
      </c>
      <c r="AP636" t="str">
        <f>IF(ISNUMBER(SEARCH(AP$1,$D636)),"T","")</f>
        <v/>
      </c>
      <c r="AQ636" t="str">
        <f>IF(ISNUMBER(SEARCH(AQ$1,$D636)),"T","")</f>
        <v/>
      </c>
      <c r="AR636" t="str">
        <f>IF(ISNUMBER(SEARCH(AR$1,$D636)),"T","")</f>
        <v/>
      </c>
      <c r="AS636" t="str">
        <f>IF(ISNUMBER(SEARCH(AS$1,$D636)),"T","")</f>
        <v/>
      </c>
      <c r="AT636" t="str">
        <f>IF(ISNUMBER(SEARCH(AT$1,$D636)),"T","")</f>
        <v/>
      </c>
      <c r="AU636" t="str">
        <f>IF(ISNUMBER(SEARCH(AU$1,$D636)),"T","")</f>
        <v/>
      </c>
      <c r="AV636" t="str">
        <f>IF(ISNUMBER(SEARCH(AV$1,$D636)),"T","")</f>
        <v/>
      </c>
    </row>
    <row r="637" spans="1:48">
      <c r="A637">
        <v>256</v>
      </c>
      <c r="B637" t="s">
        <v>1523</v>
      </c>
      <c r="C637" t="s">
        <v>1524</v>
      </c>
      <c r="D637" t="s">
        <v>499</v>
      </c>
      <c r="E637">
        <v>3</v>
      </c>
      <c r="F637">
        <v>60</v>
      </c>
      <c r="G637">
        <v>85</v>
      </c>
      <c r="H637">
        <v>60</v>
      </c>
      <c r="I637">
        <v>85</v>
      </c>
      <c r="J637">
        <v>60</v>
      </c>
      <c r="K637">
        <v>55</v>
      </c>
      <c r="L637">
        <f t="shared" si="126"/>
        <v>85</v>
      </c>
      <c r="M637">
        <f t="shared" si="127"/>
        <v>60</v>
      </c>
      <c r="N637" s="3">
        <f t="shared" si="128"/>
        <v>135.5</v>
      </c>
      <c r="O637" s="3">
        <f t="shared" si="129"/>
        <v>105.5</v>
      </c>
      <c r="P637" s="3">
        <f t="shared" si="130"/>
        <v>80.5</v>
      </c>
      <c r="Q637" s="3">
        <f t="shared" si="131"/>
        <v>10907.75</v>
      </c>
      <c r="R637" s="3">
        <f t="shared" si="132"/>
        <v>10907.75</v>
      </c>
      <c r="S637" s="3">
        <f t="shared" si="133"/>
        <v>10907.75</v>
      </c>
      <c r="T637" s="3">
        <v>218.154076620217</v>
      </c>
      <c r="U637" s="3">
        <f t="shared" si="134"/>
        <v>218.154076620217</v>
      </c>
      <c r="V637" s="4">
        <f t="shared" si="135"/>
        <v>23015.2550834329</v>
      </c>
      <c r="W637" s="6">
        <f>Q637/(constants!$B$1*constants!$B$2*(110/250)*AVERAGE(0.8,1)*1.5)</f>
        <v>1.67119492947867</v>
      </c>
      <c r="X637" s="7">
        <v>0.208632490356607</v>
      </c>
      <c r="Y637" s="3">
        <f t="shared" si="136"/>
        <v>198.321792792622</v>
      </c>
      <c r="Z637" s="5">
        <v>1.1</v>
      </c>
      <c r="AA637" s="5">
        <v>1</v>
      </c>
      <c r="AB637" s="3">
        <f t="shared" si="137"/>
        <v>218.153972071884</v>
      </c>
      <c r="AC637" t="str">
        <f t="shared" si="138"/>
        <v>https://wiki.52poke.com/wiki/力壮鸡</v>
      </c>
      <c r="AD637" s="2">
        <f t="shared" si="139"/>
        <v>1.09303539595894e-8</v>
      </c>
      <c r="AE637" t="str">
        <f>IF(ISNUMBER(SEARCH(AE$1,$D637)),"T","")</f>
        <v/>
      </c>
      <c r="AF637" t="str">
        <f>IF(ISNUMBER(SEARCH(AF$1,$D637)),"T","")</f>
        <v>T</v>
      </c>
      <c r="AG637" t="str">
        <f>IF(ISNUMBER(SEARCH(AG$1,$D637)),"T","")</f>
        <v/>
      </c>
      <c r="AH637" t="str">
        <f>IF(ISNUMBER(SEARCH(AH$1,$D637)),"T","")</f>
        <v/>
      </c>
      <c r="AI637" t="str">
        <f>IF(ISNUMBER(SEARCH(AI$1,$D637)),"T","")</f>
        <v/>
      </c>
      <c r="AJ637" t="str">
        <f>IF(ISNUMBER(SEARCH(AJ$1,$D637)),"T","")</f>
        <v/>
      </c>
      <c r="AK637" t="str">
        <f>IF(ISNUMBER(SEARCH(AK$1,$D637)),"T","")</f>
        <v>T</v>
      </c>
      <c r="AL637" t="str">
        <f>IF(ISNUMBER(SEARCH(AL$1,$D637)),"T","")</f>
        <v/>
      </c>
      <c r="AM637" t="str">
        <f>IF(ISNUMBER(SEARCH(AM$1,$D637)),"T","")</f>
        <v/>
      </c>
      <c r="AN637" t="str">
        <f>IF(ISNUMBER(SEARCH(AN$1,$D637)),"T","")</f>
        <v/>
      </c>
      <c r="AO637" t="str">
        <f>IF(ISNUMBER(SEARCH(AO$1,$D637)),"T","")</f>
        <v/>
      </c>
      <c r="AP637" t="str">
        <f>IF(ISNUMBER(SEARCH(AP$1,$D637)),"T","")</f>
        <v/>
      </c>
      <c r="AQ637" t="str">
        <f>IF(ISNUMBER(SEARCH(AQ$1,$D637)),"T","")</f>
        <v/>
      </c>
      <c r="AR637" t="str">
        <f>IF(ISNUMBER(SEARCH(AR$1,$D637)),"T","")</f>
        <v/>
      </c>
      <c r="AS637" t="str">
        <f>IF(ISNUMBER(SEARCH(AS$1,$D637)),"T","")</f>
        <v/>
      </c>
      <c r="AT637" t="str">
        <f>IF(ISNUMBER(SEARCH(AT$1,$D637)),"T","")</f>
        <v/>
      </c>
      <c r="AU637" t="str">
        <f>IF(ISNUMBER(SEARCH(AU$1,$D637)),"T","")</f>
        <v/>
      </c>
      <c r="AV637" t="str">
        <f>IF(ISNUMBER(SEARCH(AV$1,$D637)),"T","")</f>
        <v/>
      </c>
    </row>
    <row r="638" spans="1:48">
      <c r="A638">
        <v>301</v>
      </c>
      <c r="B638" t="s">
        <v>1525</v>
      </c>
      <c r="C638" t="s">
        <v>1526</v>
      </c>
      <c r="D638" t="s">
        <v>64</v>
      </c>
      <c r="E638">
        <v>3</v>
      </c>
      <c r="F638">
        <v>70</v>
      </c>
      <c r="G638">
        <v>65</v>
      </c>
      <c r="H638">
        <v>65</v>
      </c>
      <c r="I638">
        <v>55</v>
      </c>
      <c r="J638">
        <v>55</v>
      </c>
      <c r="K638">
        <v>90</v>
      </c>
      <c r="L638">
        <f t="shared" si="126"/>
        <v>65</v>
      </c>
      <c r="M638">
        <f t="shared" si="127"/>
        <v>55</v>
      </c>
      <c r="N638" s="3">
        <f t="shared" si="128"/>
        <v>145.5</v>
      </c>
      <c r="O638" s="3">
        <f t="shared" si="129"/>
        <v>85.5</v>
      </c>
      <c r="P638" s="3">
        <f t="shared" si="130"/>
        <v>75.5</v>
      </c>
      <c r="Q638" s="3">
        <f t="shared" si="131"/>
        <v>10985.25</v>
      </c>
      <c r="R638" s="3">
        <f t="shared" si="132"/>
        <v>12440.25</v>
      </c>
      <c r="S638" s="3">
        <f t="shared" si="133"/>
        <v>10985.25</v>
      </c>
      <c r="T638" s="3">
        <v>216.785664752709</v>
      </c>
      <c r="U638" s="3">
        <f t="shared" si="134"/>
        <v>216.785664752709</v>
      </c>
      <c r="V638" s="4">
        <f t="shared" si="135"/>
        <v>18535.1743363566</v>
      </c>
      <c r="W638" s="6">
        <f>Q638/(constants!$B$1*constants!$B$2*(110/250)*AVERAGE(0.8,1)*1.5)</f>
        <v>1.68306883629122</v>
      </c>
      <c r="X638" s="7">
        <v>0.621934666334656</v>
      </c>
      <c r="Y638" s="3">
        <f t="shared" si="136"/>
        <v>197.077799474512</v>
      </c>
      <c r="Z638" s="5">
        <v>1.1</v>
      </c>
      <c r="AA638" s="5">
        <v>1</v>
      </c>
      <c r="AB638" s="3">
        <f t="shared" si="137"/>
        <v>216.785579421964</v>
      </c>
      <c r="AC638" t="str">
        <f t="shared" si="138"/>
        <v>https://wiki.52poke.com/wiki/优雅猫</v>
      </c>
      <c r="AD638" s="2">
        <f t="shared" si="139"/>
        <v>7.28133610192945e-9</v>
      </c>
      <c r="AE638" t="str">
        <f>IF(ISNUMBER(SEARCH(AE$1,$D638)),"T","")</f>
        <v>T</v>
      </c>
      <c r="AF638" t="str">
        <f>IF(ISNUMBER(SEARCH(AF$1,$D638)),"T","")</f>
        <v/>
      </c>
      <c r="AG638" t="str">
        <f>IF(ISNUMBER(SEARCH(AG$1,$D638)),"T","")</f>
        <v/>
      </c>
      <c r="AH638" t="str">
        <f>IF(ISNUMBER(SEARCH(AH$1,$D638)),"T","")</f>
        <v/>
      </c>
      <c r="AI638" t="str">
        <f>IF(ISNUMBER(SEARCH(AI$1,$D638)),"T","")</f>
        <v/>
      </c>
      <c r="AJ638" t="str">
        <f>IF(ISNUMBER(SEARCH(AJ$1,$D638)),"T","")</f>
        <v/>
      </c>
      <c r="AK638" t="str">
        <f>IF(ISNUMBER(SEARCH(AK$1,$D638)),"T","")</f>
        <v/>
      </c>
      <c r="AL638" t="str">
        <f>IF(ISNUMBER(SEARCH(AL$1,$D638)),"T","")</f>
        <v/>
      </c>
      <c r="AM638" t="str">
        <f>IF(ISNUMBER(SEARCH(AM$1,$D638)),"T","")</f>
        <v/>
      </c>
      <c r="AN638" t="str">
        <f>IF(ISNUMBER(SEARCH(AN$1,$D638)),"T","")</f>
        <v/>
      </c>
      <c r="AO638" t="str">
        <f>IF(ISNUMBER(SEARCH(AO$1,$D638)),"T","")</f>
        <v/>
      </c>
      <c r="AP638" t="str">
        <f>IF(ISNUMBER(SEARCH(AP$1,$D638)),"T","")</f>
        <v/>
      </c>
      <c r="AQ638" t="str">
        <f>IF(ISNUMBER(SEARCH(AQ$1,$D638)),"T","")</f>
        <v/>
      </c>
      <c r="AR638" t="str">
        <f>IF(ISNUMBER(SEARCH(AR$1,$D638)),"T","")</f>
        <v/>
      </c>
      <c r="AS638" t="str">
        <f>IF(ISNUMBER(SEARCH(AS$1,$D638)),"T","")</f>
        <v/>
      </c>
      <c r="AT638" t="str">
        <f>IF(ISNUMBER(SEARCH(AT$1,$D638)),"T","")</f>
        <v/>
      </c>
      <c r="AU638" t="str">
        <f>IF(ISNUMBER(SEARCH(AU$1,$D638)),"T","")</f>
        <v/>
      </c>
      <c r="AV638" t="str">
        <f>IF(ISNUMBER(SEARCH(AV$1,$D638)),"T","")</f>
        <v/>
      </c>
    </row>
    <row r="639" spans="1:48">
      <c r="A639">
        <v>153</v>
      </c>
      <c r="B639" t="s">
        <v>1527</v>
      </c>
      <c r="C639" t="s">
        <v>1528</v>
      </c>
      <c r="D639" t="s">
        <v>227</v>
      </c>
      <c r="E639">
        <v>2</v>
      </c>
      <c r="F639">
        <v>60</v>
      </c>
      <c r="G639">
        <v>62</v>
      </c>
      <c r="H639">
        <v>80</v>
      </c>
      <c r="I639">
        <v>63</v>
      </c>
      <c r="J639">
        <v>80</v>
      </c>
      <c r="K639">
        <v>60</v>
      </c>
      <c r="L639">
        <f t="shared" si="126"/>
        <v>63</v>
      </c>
      <c r="M639">
        <f t="shared" si="127"/>
        <v>80</v>
      </c>
      <c r="N639" s="3">
        <f t="shared" si="128"/>
        <v>135.5</v>
      </c>
      <c r="O639" s="3">
        <f t="shared" si="129"/>
        <v>83.5</v>
      </c>
      <c r="P639" s="3">
        <f t="shared" si="130"/>
        <v>100.5</v>
      </c>
      <c r="Q639" s="3">
        <f t="shared" si="131"/>
        <v>13617.75</v>
      </c>
      <c r="R639" s="3">
        <f t="shared" si="132"/>
        <v>13617.75</v>
      </c>
      <c r="S639" s="3">
        <f t="shared" si="133"/>
        <v>13617.75</v>
      </c>
      <c r="T639" s="3">
        <v>216.665098219557</v>
      </c>
      <c r="U639" s="3">
        <f t="shared" si="134"/>
        <v>216.665098219557</v>
      </c>
      <c r="V639" s="4">
        <f t="shared" si="135"/>
        <v>18091.535701333</v>
      </c>
      <c r="W639" s="6">
        <f>Q639/(constants!$B$1*constants!$B$2*(110/250)*AVERAGE(0.8,1)*1.5)</f>
        <v>2.08639863866592</v>
      </c>
      <c r="X639" s="7">
        <v>0.272501687023408</v>
      </c>
      <c r="Y639" s="3">
        <f t="shared" si="136"/>
        <v>196.968177195059</v>
      </c>
      <c r="Z639" s="5">
        <v>1.1</v>
      </c>
      <c r="AA639" s="5">
        <v>1</v>
      </c>
      <c r="AB639" s="3">
        <f t="shared" si="137"/>
        <v>216.664994914565</v>
      </c>
      <c r="AC639" t="str">
        <f t="shared" si="138"/>
        <v>https://wiki.52poke.com/wiki/月桂叶</v>
      </c>
      <c r="AD639" s="2">
        <f t="shared" si="139"/>
        <v>1.06719214709974e-8</v>
      </c>
      <c r="AE639" t="str">
        <f>IF(ISNUMBER(SEARCH(AE$1,$D639)),"T","")</f>
        <v/>
      </c>
      <c r="AF639" t="str">
        <f>IF(ISNUMBER(SEARCH(AF$1,$D639)),"T","")</f>
        <v/>
      </c>
      <c r="AG639" t="str">
        <f>IF(ISNUMBER(SEARCH(AG$1,$D639)),"T","")</f>
        <v/>
      </c>
      <c r="AH639" t="str">
        <f>IF(ISNUMBER(SEARCH(AH$1,$D639)),"T","")</f>
        <v>T</v>
      </c>
      <c r="AI639" t="str">
        <f>IF(ISNUMBER(SEARCH(AI$1,$D639)),"T","")</f>
        <v/>
      </c>
      <c r="AJ639" t="str">
        <f>IF(ISNUMBER(SEARCH(AJ$1,$D639)),"T","")</f>
        <v/>
      </c>
      <c r="AK639" t="str">
        <f>IF(ISNUMBER(SEARCH(AK$1,$D639)),"T","")</f>
        <v/>
      </c>
      <c r="AL639" t="str">
        <f>IF(ISNUMBER(SEARCH(AL$1,$D639)),"T","")</f>
        <v/>
      </c>
      <c r="AM639" t="str">
        <f>IF(ISNUMBER(SEARCH(AM$1,$D639)),"T","")</f>
        <v/>
      </c>
      <c r="AN639" t="str">
        <f>IF(ISNUMBER(SEARCH(AN$1,$D639)),"T","")</f>
        <v/>
      </c>
      <c r="AO639" t="str">
        <f>IF(ISNUMBER(SEARCH(AO$1,$D639)),"T","")</f>
        <v/>
      </c>
      <c r="AP639" t="str">
        <f>IF(ISNUMBER(SEARCH(AP$1,$D639)),"T","")</f>
        <v/>
      </c>
      <c r="AQ639" t="str">
        <f>IF(ISNUMBER(SEARCH(AQ$1,$D639)),"T","")</f>
        <v/>
      </c>
      <c r="AR639" t="str">
        <f>IF(ISNUMBER(SEARCH(AR$1,$D639)),"T","")</f>
        <v/>
      </c>
      <c r="AS639" t="str">
        <f>IF(ISNUMBER(SEARCH(AS$1,$D639)),"T","")</f>
        <v/>
      </c>
      <c r="AT639" t="str">
        <f>IF(ISNUMBER(SEARCH(AT$1,$D639)),"T","")</f>
        <v/>
      </c>
      <c r="AU639" t="str">
        <f>IF(ISNUMBER(SEARCH(AU$1,$D639)),"T","")</f>
        <v/>
      </c>
      <c r="AV639" t="str">
        <f>IF(ISNUMBER(SEARCH(AV$1,$D639)),"T","")</f>
        <v/>
      </c>
    </row>
    <row r="640" spans="1:48">
      <c r="A640">
        <v>8</v>
      </c>
      <c r="B640" t="s">
        <v>1529</v>
      </c>
      <c r="C640" t="s">
        <v>1530</v>
      </c>
      <c r="D640" t="s">
        <v>52</v>
      </c>
      <c r="E640">
        <v>1</v>
      </c>
      <c r="F640">
        <v>59</v>
      </c>
      <c r="G640">
        <v>63</v>
      </c>
      <c r="H640">
        <v>80</v>
      </c>
      <c r="I640">
        <v>65</v>
      </c>
      <c r="J640">
        <v>80</v>
      </c>
      <c r="K640">
        <v>58</v>
      </c>
      <c r="L640">
        <f t="shared" si="126"/>
        <v>65</v>
      </c>
      <c r="M640">
        <f t="shared" si="127"/>
        <v>80</v>
      </c>
      <c r="N640" s="3">
        <f t="shared" si="128"/>
        <v>134.5</v>
      </c>
      <c r="O640" s="3">
        <f t="shared" si="129"/>
        <v>85.5</v>
      </c>
      <c r="P640" s="3">
        <f t="shared" si="130"/>
        <v>100.5</v>
      </c>
      <c r="Q640" s="3">
        <f t="shared" si="131"/>
        <v>13517.25</v>
      </c>
      <c r="R640" s="3">
        <f t="shared" si="132"/>
        <v>13517.25</v>
      </c>
      <c r="S640" s="3">
        <f t="shared" si="133"/>
        <v>13517.25</v>
      </c>
      <c r="T640" s="3">
        <v>216.540600970569</v>
      </c>
      <c r="U640" s="3">
        <f t="shared" si="134"/>
        <v>216.540600970569</v>
      </c>
      <c r="V640" s="4">
        <f t="shared" si="135"/>
        <v>18514.2213829836</v>
      </c>
      <c r="W640" s="6">
        <f>Q640/(constants!$B$1*constants!$B$2*(110/250)*AVERAGE(0.8,1)*1.5)</f>
        <v>2.0710008627348</v>
      </c>
      <c r="X640" s="7">
        <v>0.231396755254188</v>
      </c>
      <c r="Y640" s="3">
        <f t="shared" si="136"/>
        <v>196.854996338059</v>
      </c>
      <c r="Z640" s="5">
        <v>1.1</v>
      </c>
      <c r="AA640" s="5">
        <v>1</v>
      </c>
      <c r="AB640" s="3">
        <f t="shared" si="137"/>
        <v>216.540495971865</v>
      </c>
      <c r="AC640" t="str">
        <f t="shared" si="138"/>
        <v>https://wiki.52poke.com/wiki/卡咪龟</v>
      </c>
      <c r="AD640" s="2">
        <f t="shared" si="139"/>
        <v>1.10247279289321e-8</v>
      </c>
      <c r="AE640" t="str">
        <f>IF(ISNUMBER(SEARCH(AE$1,$D640)),"T","")</f>
        <v/>
      </c>
      <c r="AF640" t="str">
        <f>IF(ISNUMBER(SEARCH(AF$1,$D640)),"T","")</f>
        <v/>
      </c>
      <c r="AG640" t="str">
        <f>IF(ISNUMBER(SEARCH(AG$1,$D640)),"T","")</f>
        <v>T</v>
      </c>
      <c r="AH640" t="str">
        <f>IF(ISNUMBER(SEARCH(AH$1,$D640)),"T","")</f>
        <v/>
      </c>
      <c r="AI640" t="str">
        <f>IF(ISNUMBER(SEARCH(AI$1,$D640)),"T","")</f>
        <v/>
      </c>
      <c r="AJ640" t="str">
        <f>IF(ISNUMBER(SEARCH(AJ$1,$D640)),"T","")</f>
        <v/>
      </c>
      <c r="AK640" t="str">
        <f>IF(ISNUMBER(SEARCH(AK$1,$D640)),"T","")</f>
        <v/>
      </c>
      <c r="AL640" t="str">
        <f>IF(ISNUMBER(SEARCH(AL$1,$D640)),"T","")</f>
        <v/>
      </c>
      <c r="AM640" t="str">
        <f>IF(ISNUMBER(SEARCH(AM$1,$D640)),"T","")</f>
        <v/>
      </c>
      <c r="AN640" t="str">
        <f>IF(ISNUMBER(SEARCH(AN$1,$D640)),"T","")</f>
        <v/>
      </c>
      <c r="AO640" t="str">
        <f>IF(ISNUMBER(SEARCH(AO$1,$D640)),"T","")</f>
        <v/>
      </c>
      <c r="AP640" t="str">
        <f>IF(ISNUMBER(SEARCH(AP$1,$D640)),"T","")</f>
        <v/>
      </c>
      <c r="AQ640" t="str">
        <f>IF(ISNUMBER(SEARCH(AQ$1,$D640)),"T","")</f>
        <v/>
      </c>
      <c r="AR640" t="str">
        <f>IF(ISNUMBER(SEARCH(AR$1,$D640)),"T","")</f>
        <v/>
      </c>
      <c r="AS640" t="str">
        <f>IF(ISNUMBER(SEARCH(AS$1,$D640)),"T","")</f>
        <v/>
      </c>
      <c r="AT640" t="str">
        <f>IF(ISNUMBER(SEARCH(AT$1,$D640)),"T","")</f>
        <v/>
      </c>
      <c r="AU640" t="str">
        <f>IF(ISNUMBER(SEARCH(AU$1,$D640)),"T","")</f>
        <v/>
      </c>
      <c r="AV640" t="str">
        <f>IF(ISNUMBER(SEARCH(AV$1,$D640)),"T","")</f>
        <v/>
      </c>
    </row>
    <row r="641" spans="1:48">
      <c r="A641">
        <v>680</v>
      </c>
      <c r="B641" t="s">
        <v>1531</v>
      </c>
      <c r="C641" t="s">
        <v>1532</v>
      </c>
      <c r="D641" t="s">
        <v>192</v>
      </c>
      <c r="E641">
        <v>6</v>
      </c>
      <c r="F641">
        <v>59</v>
      </c>
      <c r="G641">
        <v>110</v>
      </c>
      <c r="H641">
        <v>150</v>
      </c>
      <c r="I641">
        <v>45</v>
      </c>
      <c r="J641">
        <v>49</v>
      </c>
      <c r="K641">
        <v>35</v>
      </c>
      <c r="L641">
        <f t="shared" si="126"/>
        <v>110</v>
      </c>
      <c r="M641">
        <f t="shared" si="127"/>
        <v>49</v>
      </c>
      <c r="N641" s="3">
        <f t="shared" si="128"/>
        <v>134.5</v>
      </c>
      <c r="O641" s="3">
        <f t="shared" si="129"/>
        <v>130.5</v>
      </c>
      <c r="P641" s="3">
        <f t="shared" si="130"/>
        <v>69.5</v>
      </c>
      <c r="Q641" s="3">
        <f t="shared" si="131"/>
        <v>9347.75</v>
      </c>
      <c r="R641" s="3">
        <f t="shared" si="132"/>
        <v>22932.25</v>
      </c>
      <c r="S641" s="3">
        <f t="shared" si="133"/>
        <v>9347.75</v>
      </c>
      <c r="T641" s="3">
        <v>214.640507304468</v>
      </c>
      <c r="U641" s="3">
        <f t="shared" si="134"/>
        <v>214.640507304468</v>
      </c>
      <c r="V641" s="4">
        <f t="shared" si="135"/>
        <v>28010.5862032331</v>
      </c>
      <c r="W641" s="6">
        <f>Q641/(constants!$B$1*constants!$B$2*(110/250)*AVERAGE(0.8,1)*1.5)</f>
        <v>1.43218467621959</v>
      </c>
      <c r="X641" s="7">
        <v>0.0630462292285784</v>
      </c>
      <c r="Y641" s="3">
        <f t="shared" si="136"/>
        <v>195.127633160986</v>
      </c>
      <c r="Z641" s="5">
        <v>1.1</v>
      </c>
      <c r="AA641" s="5">
        <v>1</v>
      </c>
      <c r="AB641" s="3">
        <f t="shared" si="137"/>
        <v>214.640396477085</v>
      </c>
      <c r="AC641" t="str">
        <f t="shared" si="138"/>
        <v>https://wiki.52poke.com/wiki/双剑鞘</v>
      </c>
      <c r="AD641" s="2">
        <f t="shared" si="139"/>
        <v>1.22827089038742e-8</v>
      </c>
      <c r="AE641" t="str">
        <f>IF(ISNUMBER(SEARCH(AE$1,$D641)),"T","")</f>
        <v/>
      </c>
      <c r="AF641" t="str">
        <f>IF(ISNUMBER(SEARCH(AF$1,$D641)),"T","")</f>
        <v/>
      </c>
      <c r="AG641" t="str">
        <f>IF(ISNUMBER(SEARCH(AG$1,$D641)),"T","")</f>
        <v/>
      </c>
      <c r="AH641" t="str">
        <f>IF(ISNUMBER(SEARCH(AH$1,$D641)),"T","")</f>
        <v/>
      </c>
      <c r="AI641" t="str">
        <f>IF(ISNUMBER(SEARCH(AI$1,$D641)),"T","")</f>
        <v/>
      </c>
      <c r="AJ641" t="str">
        <f>IF(ISNUMBER(SEARCH(AJ$1,$D641)),"T","")</f>
        <v/>
      </c>
      <c r="AK641" t="str">
        <f>IF(ISNUMBER(SEARCH(AK$1,$D641)),"T","")</f>
        <v/>
      </c>
      <c r="AL641" t="str">
        <f>IF(ISNUMBER(SEARCH(AL$1,$D641)),"T","")</f>
        <v/>
      </c>
      <c r="AM641" t="str">
        <f>IF(ISNUMBER(SEARCH(AM$1,$D641)),"T","")</f>
        <v/>
      </c>
      <c r="AN641" t="str">
        <f>IF(ISNUMBER(SEARCH(AN$1,$D641)),"T","")</f>
        <v/>
      </c>
      <c r="AO641" t="str">
        <f>IF(ISNUMBER(SEARCH(AO$1,$D641)),"T","")</f>
        <v/>
      </c>
      <c r="AP641" t="str">
        <f>IF(ISNUMBER(SEARCH(AP$1,$D641)),"T","")</f>
        <v/>
      </c>
      <c r="AQ641" t="str">
        <f>IF(ISNUMBER(SEARCH(AQ$1,$D641)),"T","")</f>
        <v/>
      </c>
      <c r="AR641" t="str">
        <f>IF(ISNUMBER(SEARCH(AR$1,$D641)),"T","")</f>
        <v>T</v>
      </c>
      <c r="AS641" t="str">
        <f>IF(ISNUMBER(SEARCH(AS$1,$D641)),"T","")</f>
        <v/>
      </c>
      <c r="AT641" t="str">
        <f>IF(ISNUMBER(SEARCH(AT$1,$D641)),"T","")</f>
        <v/>
      </c>
      <c r="AU641" t="str">
        <f>IF(ISNUMBER(SEARCH(AU$1,$D641)),"T","")</f>
        <v>T</v>
      </c>
      <c r="AV641" t="str">
        <f>IF(ISNUMBER(SEARCH(AV$1,$D641)),"T","")</f>
        <v/>
      </c>
    </row>
    <row r="642" spans="1:48">
      <c r="A642">
        <v>372</v>
      </c>
      <c r="B642" t="s">
        <v>1533</v>
      </c>
      <c r="C642" t="s">
        <v>1534</v>
      </c>
      <c r="D642" t="s">
        <v>245</v>
      </c>
      <c r="E642">
        <v>3</v>
      </c>
      <c r="F642">
        <v>65</v>
      </c>
      <c r="G642">
        <v>95</v>
      </c>
      <c r="H642">
        <v>100</v>
      </c>
      <c r="I642">
        <v>60</v>
      </c>
      <c r="J642">
        <v>50</v>
      </c>
      <c r="K642">
        <v>50</v>
      </c>
      <c r="L642">
        <f t="shared" ref="L642:L705" si="140">MAX(G642,I642)</f>
        <v>95</v>
      </c>
      <c r="M642">
        <f t="shared" ref="M642:M705" si="141">MIN(H642,J642)</f>
        <v>50</v>
      </c>
      <c r="N642" s="3">
        <f t="shared" ref="N642:N705" si="142">(F642*2+31)/2+60</f>
        <v>140.5</v>
      </c>
      <c r="O642" s="3">
        <f t="shared" ref="O642:O705" si="143">(L642*2+31)/2+5</f>
        <v>115.5</v>
      </c>
      <c r="P642" s="3">
        <f t="shared" ref="P642:P705" si="144">(M642*2+31)/2+5</f>
        <v>70.5</v>
      </c>
      <c r="Q642" s="3">
        <f t="shared" ref="Q642:Q705" si="145">N642*P642</f>
        <v>9905.25</v>
      </c>
      <c r="R642" s="3">
        <f t="shared" ref="R642:R705" si="146">((H642*2+31)/2+5)*N642</f>
        <v>16930.25</v>
      </c>
      <c r="S642" s="3">
        <f t="shared" ref="S642:S705" si="147">((J642*2+31)/2+5)*N642</f>
        <v>9905.25</v>
      </c>
      <c r="T642" s="3">
        <v>214.620215115865</v>
      </c>
      <c r="U642" s="3">
        <f t="shared" ref="U642:U705" si="148">IF(T642&lt;200,0,T642)</f>
        <v>214.620215115865</v>
      </c>
      <c r="V642" s="4">
        <f t="shared" ref="V642:V705" si="149">U642*O642</f>
        <v>24788.6348458824</v>
      </c>
      <c r="W642" s="6">
        <f>Q642/(constants!$B$1*constants!$B$2*(110/250)*AVERAGE(0.8,1)*1.5)</f>
        <v>1.51760019941955</v>
      </c>
      <c r="X642" s="7">
        <v>0.171656873994503</v>
      </c>
      <c r="Y642" s="3">
        <f t="shared" ref="Y642:Y705" si="150">(W642+X642)*O642</f>
        <v>195.109191979323</v>
      </c>
      <c r="Z642" s="5">
        <v>1.1</v>
      </c>
      <c r="AA642" s="5">
        <v>1</v>
      </c>
      <c r="AB642" s="3">
        <f t="shared" ref="AB642:AB705" si="151">Y642*Z642*AA642</f>
        <v>214.620111177255</v>
      </c>
      <c r="AC642" t="str">
        <f t="shared" ref="AC642:AC705" si="152">CONCATENATE("https://wiki.52poke.com/wiki/",B642)</f>
        <v>https://wiki.52poke.com/wiki/甲壳龙</v>
      </c>
      <c r="AD642" s="2">
        <f t="shared" ref="AD642:AD705" si="153">(T642-AB642)^2</f>
        <v>1.08032345622593e-8</v>
      </c>
      <c r="AE642" t="str">
        <f>IF(ISNUMBER(SEARCH(AE$1,$D642)),"T","")</f>
        <v/>
      </c>
      <c r="AF642" t="str">
        <f>IF(ISNUMBER(SEARCH(AF$1,$D642)),"T","")</f>
        <v/>
      </c>
      <c r="AG642" t="str">
        <f>IF(ISNUMBER(SEARCH(AG$1,$D642)),"T","")</f>
        <v/>
      </c>
      <c r="AH642" t="str">
        <f>IF(ISNUMBER(SEARCH(AH$1,$D642)),"T","")</f>
        <v/>
      </c>
      <c r="AI642" t="str">
        <f>IF(ISNUMBER(SEARCH(AI$1,$D642)),"T","")</f>
        <v/>
      </c>
      <c r="AJ642" t="str">
        <f>IF(ISNUMBER(SEARCH(AJ$1,$D642)),"T","")</f>
        <v/>
      </c>
      <c r="AK642" t="str">
        <f>IF(ISNUMBER(SEARCH(AK$1,$D642)),"T","")</f>
        <v/>
      </c>
      <c r="AL642" t="str">
        <f>IF(ISNUMBER(SEARCH(AL$1,$D642)),"T","")</f>
        <v/>
      </c>
      <c r="AM642" t="str">
        <f>IF(ISNUMBER(SEARCH(AM$1,$D642)),"T","")</f>
        <v/>
      </c>
      <c r="AN642" t="str">
        <f>IF(ISNUMBER(SEARCH(AN$1,$D642)),"T","")</f>
        <v/>
      </c>
      <c r="AO642" t="str">
        <f>IF(ISNUMBER(SEARCH(AO$1,$D642)),"T","")</f>
        <v/>
      </c>
      <c r="AP642" t="str">
        <f>IF(ISNUMBER(SEARCH(AP$1,$D642)),"T","")</f>
        <v/>
      </c>
      <c r="AQ642" t="str">
        <f>IF(ISNUMBER(SEARCH(AQ$1,$D642)),"T","")</f>
        <v/>
      </c>
      <c r="AR642" t="str">
        <f>IF(ISNUMBER(SEARCH(AR$1,$D642)),"T","")</f>
        <v/>
      </c>
      <c r="AS642" t="str">
        <f>IF(ISNUMBER(SEARCH(AS$1,$D642)),"T","")</f>
        <v>T</v>
      </c>
      <c r="AT642" t="str">
        <f>IF(ISNUMBER(SEARCH(AT$1,$D642)),"T","")</f>
        <v/>
      </c>
      <c r="AU642" t="str">
        <f>IF(ISNUMBER(SEARCH(AU$1,$D642)),"T","")</f>
        <v/>
      </c>
      <c r="AV642" t="str">
        <f>IF(ISNUMBER(SEARCH(AV$1,$D642)),"T","")</f>
        <v/>
      </c>
    </row>
    <row r="643" spans="1:48">
      <c r="A643">
        <v>408</v>
      </c>
      <c r="B643" t="s">
        <v>1535</v>
      </c>
      <c r="C643" t="s">
        <v>1536</v>
      </c>
      <c r="D643" t="s">
        <v>513</v>
      </c>
      <c r="E643">
        <v>4</v>
      </c>
      <c r="F643">
        <v>67</v>
      </c>
      <c r="G643">
        <v>125</v>
      </c>
      <c r="H643">
        <v>40</v>
      </c>
      <c r="I643">
        <v>30</v>
      </c>
      <c r="J643">
        <v>30</v>
      </c>
      <c r="K643">
        <v>58</v>
      </c>
      <c r="L643">
        <f t="shared" si="140"/>
        <v>125</v>
      </c>
      <c r="M643">
        <f t="shared" si="141"/>
        <v>30</v>
      </c>
      <c r="N643" s="3">
        <f t="shared" si="142"/>
        <v>142.5</v>
      </c>
      <c r="O643" s="3">
        <f t="shared" si="143"/>
        <v>145.5</v>
      </c>
      <c r="P643" s="3">
        <f t="shared" si="144"/>
        <v>50.5</v>
      </c>
      <c r="Q643" s="3">
        <f t="shared" si="145"/>
        <v>7196.25</v>
      </c>
      <c r="R643" s="3">
        <f t="shared" si="146"/>
        <v>8621.25</v>
      </c>
      <c r="S643" s="3">
        <f t="shared" si="147"/>
        <v>7196.25</v>
      </c>
      <c r="T643" s="3">
        <v>213.215161694206</v>
      </c>
      <c r="U643" s="3">
        <f t="shared" si="148"/>
        <v>213.215161694206</v>
      </c>
      <c r="V643" s="4">
        <f t="shared" si="149"/>
        <v>31022.806026507</v>
      </c>
      <c r="W643" s="6">
        <f>Q643/(constants!$B$1*constants!$B$2*(110/250)*AVERAGE(0.8,1)*1.5)</f>
        <v>1.10254970193311</v>
      </c>
      <c r="X643" s="7">
        <v>0.229628158537493</v>
      </c>
      <c r="Y643" s="3">
        <f t="shared" si="150"/>
        <v>193.831878698473</v>
      </c>
      <c r="Z643" s="5">
        <v>1.1</v>
      </c>
      <c r="AA643" s="5">
        <v>1</v>
      </c>
      <c r="AB643" s="3">
        <f t="shared" si="151"/>
        <v>213.21506656832</v>
      </c>
      <c r="AC643" t="str">
        <f t="shared" si="152"/>
        <v>https://wiki.52poke.com/wiki/头盖龙</v>
      </c>
      <c r="AD643" s="2">
        <f t="shared" si="153"/>
        <v>9.04893418564219e-9</v>
      </c>
      <c r="AE643" t="str">
        <f>IF(ISNUMBER(SEARCH(AE$1,$D643)),"T","")</f>
        <v/>
      </c>
      <c r="AF643" t="str">
        <f>IF(ISNUMBER(SEARCH(AF$1,$D643)),"T","")</f>
        <v/>
      </c>
      <c r="AG643" t="str">
        <f>IF(ISNUMBER(SEARCH(AG$1,$D643)),"T","")</f>
        <v/>
      </c>
      <c r="AH643" t="str">
        <f>IF(ISNUMBER(SEARCH(AH$1,$D643)),"T","")</f>
        <v/>
      </c>
      <c r="AI643" t="str">
        <f>IF(ISNUMBER(SEARCH(AI$1,$D643)),"T","")</f>
        <v/>
      </c>
      <c r="AJ643" t="str">
        <f>IF(ISNUMBER(SEARCH(AJ$1,$D643)),"T","")</f>
        <v/>
      </c>
      <c r="AK643" t="str">
        <f>IF(ISNUMBER(SEARCH(AK$1,$D643)),"T","")</f>
        <v/>
      </c>
      <c r="AL643" t="str">
        <f>IF(ISNUMBER(SEARCH(AL$1,$D643)),"T","")</f>
        <v/>
      </c>
      <c r="AM643" t="str">
        <f>IF(ISNUMBER(SEARCH(AM$1,$D643)),"T","")</f>
        <v/>
      </c>
      <c r="AN643" t="str">
        <f>IF(ISNUMBER(SEARCH(AN$1,$D643)),"T","")</f>
        <v/>
      </c>
      <c r="AO643" t="str">
        <f>IF(ISNUMBER(SEARCH(AO$1,$D643)),"T","")</f>
        <v/>
      </c>
      <c r="AP643" t="str">
        <f>IF(ISNUMBER(SEARCH(AP$1,$D643)),"T","")</f>
        <v/>
      </c>
      <c r="AQ643" t="str">
        <f>IF(ISNUMBER(SEARCH(AQ$1,$D643)),"T","")</f>
        <v>T</v>
      </c>
      <c r="AR643" t="str">
        <f>IF(ISNUMBER(SEARCH(AR$1,$D643)),"T","")</f>
        <v/>
      </c>
      <c r="AS643" t="str">
        <f>IF(ISNUMBER(SEARCH(AS$1,$D643)),"T","")</f>
        <v/>
      </c>
      <c r="AT643" t="str">
        <f>IF(ISNUMBER(SEARCH(AT$1,$D643)),"T","")</f>
        <v/>
      </c>
      <c r="AU643" t="str">
        <f>IF(ISNUMBER(SEARCH(AU$1,$D643)),"T","")</f>
        <v/>
      </c>
      <c r="AV643" t="str">
        <f>IF(ISNUMBER(SEARCH(AV$1,$D643)),"T","")</f>
        <v/>
      </c>
    </row>
    <row r="644" spans="1:48">
      <c r="A644">
        <v>83</v>
      </c>
      <c r="B644" t="s">
        <v>1537</v>
      </c>
      <c r="C644" t="s">
        <v>1538</v>
      </c>
      <c r="D644" t="s">
        <v>102</v>
      </c>
      <c r="E644">
        <v>1</v>
      </c>
      <c r="F644">
        <v>52</v>
      </c>
      <c r="G644">
        <v>90</v>
      </c>
      <c r="H644">
        <v>55</v>
      </c>
      <c r="I644">
        <v>58</v>
      </c>
      <c r="J644">
        <v>62</v>
      </c>
      <c r="K644">
        <v>60</v>
      </c>
      <c r="L644">
        <f t="shared" si="140"/>
        <v>90</v>
      </c>
      <c r="M644">
        <f t="shared" si="141"/>
        <v>55</v>
      </c>
      <c r="N644" s="3">
        <f t="shared" si="142"/>
        <v>127.5</v>
      </c>
      <c r="O644" s="3">
        <f t="shared" si="143"/>
        <v>110.5</v>
      </c>
      <c r="P644" s="3">
        <f t="shared" si="144"/>
        <v>75.5</v>
      </c>
      <c r="Q644" s="3">
        <f t="shared" si="145"/>
        <v>9626.25</v>
      </c>
      <c r="R644" s="3">
        <f t="shared" si="146"/>
        <v>9626.25</v>
      </c>
      <c r="S644" s="3">
        <f t="shared" si="147"/>
        <v>10518.75</v>
      </c>
      <c r="T644" s="3">
        <v>212.929392819512</v>
      </c>
      <c r="U644" s="3">
        <f t="shared" si="148"/>
        <v>212.929392819512</v>
      </c>
      <c r="V644" s="4">
        <f t="shared" si="149"/>
        <v>23528.6979065561</v>
      </c>
      <c r="W644" s="6">
        <f>Q644/(constants!$B$1*constants!$B$2*(110/250)*AVERAGE(0.8,1)*1.5)</f>
        <v>1.47485413489437</v>
      </c>
      <c r="X644" s="7">
        <v>0.276929461825484</v>
      </c>
      <c r="Y644" s="3">
        <f t="shared" si="150"/>
        <v>193.572087437544</v>
      </c>
      <c r="Z644" s="5">
        <v>1.1</v>
      </c>
      <c r="AA644" s="5">
        <v>1</v>
      </c>
      <c r="AB644" s="3">
        <f t="shared" si="151"/>
        <v>212.929296181298</v>
      </c>
      <c r="AC644" t="str">
        <f t="shared" si="152"/>
        <v>https://wiki.52poke.com/wiki/大葱鸭</v>
      </c>
      <c r="AD644" s="2">
        <f t="shared" si="153"/>
        <v>9.33894439205689e-9</v>
      </c>
      <c r="AE644" t="str">
        <f>IF(ISNUMBER(SEARCH(AE$1,$D644)),"T","")</f>
        <v/>
      </c>
      <c r="AF644" t="str">
        <f>IF(ISNUMBER(SEARCH(AF$1,$D644)),"T","")</f>
        <v/>
      </c>
      <c r="AG644" t="str">
        <f>IF(ISNUMBER(SEARCH(AG$1,$D644)),"T","")</f>
        <v/>
      </c>
      <c r="AH644" t="str">
        <f>IF(ISNUMBER(SEARCH(AH$1,$D644)),"T","")</f>
        <v/>
      </c>
      <c r="AI644" t="str">
        <f>IF(ISNUMBER(SEARCH(AI$1,$D644)),"T","")</f>
        <v/>
      </c>
      <c r="AJ644" t="str">
        <f>IF(ISNUMBER(SEARCH(AJ$1,$D644)),"T","")</f>
        <v/>
      </c>
      <c r="AK644" t="str">
        <f>IF(ISNUMBER(SEARCH(AK$1,$D644)),"T","")</f>
        <v>T</v>
      </c>
      <c r="AL644" t="str">
        <f>IF(ISNUMBER(SEARCH(AL$1,$D644)),"T","")</f>
        <v/>
      </c>
      <c r="AM644" t="str">
        <f>IF(ISNUMBER(SEARCH(AM$1,$D644)),"T","")</f>
        <v/>
      </c>
      <c r="AN644" t="str">
        <f>IF(ISNUMBER(SEARCH(AN$1,$D644)),"T","")</f>
        <v/>
      </c>
      <c r="AO644" t="str">
        <f>IF(ISNUMBER(SEARCH(AO$1,$D644)),"T","")</f>
        <v/>
      </c>
      <c r="AP644" t="str">
        <f>IF(ISNUMBER(SEARCH(AP$1,$D644)),"T","")</f>
        <v/>
      </c>
      <c r="AQ644" t="str">
        <f>IF(ISNUMBER(SEARCH(AQ$1,$D644)),"T","")</f>
        <v/>
      </c>
      <c r="AR644" t="str">
        <f>IF(ISNUMBER(SEARCH(AR$1,$D644)),"T","")</f>
        <v/>
      </c>
      <c r="AS644" t="str">
        <f>IF(ISNUMBER(SEARCH(AS$1,$D644)),"T","")</f>
        <v/>
      </c>
      <c r="AT644" t="str">
        <f>IF(ISNUMBER(SEARCH(AT$1,$D644)),"T","")</f>
        <v/>
      </c>
      <c r="AU644" t="str">
        <f>IF(ISNUMBER(SEARCH(AU$1,$D644)),"T","")</f>
        <v/>
      </c>
      <c r="AV644" t="str">
        <f>IF(ISNUMBER(SEARCH(AV$1,$D644)),"T","")</f>
        <v/>
      </c>
    </row>
    <row r="645" spans="1:48">
      <c r="A645">
        <v>705</v>
      </c>
      <c r="B645" t="s">
        <v>1539</v>
      </c>
      <c r="C645" t="s">
        <v>1540</v>
      </c>
      <c r="D645" t="s">
        <v>82</v>
      </c>
      <c r="E645">
        <v>6</v>
      </c>
      <c r="F645">
        <v>68</v>
      </c>
      <c r="G645">
        <v>75</v>
      </c>
      <c r="H645">
        <v>53</v>
      </c>
      <c r="I645">
        <v>83</v>
      </c>
      <c r="J645">
        <v>113</v>
      </c>
      <c r="K645">
        <v>60</v>
      </c>
      <c r="L645">
        <f t="shared" si="140"/>
        <v>83</v>
      </c>
      <c r="M645">
        <f t="shared" si="141"/>
        <v>53</v>
      </c>
      <c r="N645" s="3">
        <f t="shared" si="142"/>
        <v>143.5</v>
      </c>
      <c r="O645" s="3">
        <f t="shared" si="143"/>
        <v>103.5</v>
      </c>
      <c r="P645" s="3">
        <f t="shared" si="144"/>
        <v>73.5</v>
      </c>
      <c r="Q645" s="3">
        <f t="shared" si="145"/>
        <v>10547.25</v>
      </c>
      <c r="R645" s="3">
        <f t="shared" si="146"/>
        <v>10547.25</v>
      </c>
      <c r="S645" s="3">
        <f t="shared" si="147"/>
        <v>19157.25</v>
      </c>
      <c r="T645" s="3">
        <v>212.567526043913</v>
      </c>
      <c r="U645" s="3">
        <f t="shared" si="148"/>
        <v>212.567526043913</v>
      </c>
      <c r="V645" s="4">
        <f t="shared" si="149"/>
        <v>22000.738945545</v>
      </c>
      <c r="W645" s="6">
        <f>Q645/(constants!$B$1*constants!$B$2*(110/250)*AVERAGE(0.8,1)*1.5)</f>
        <v>1.61596211133771</v>
      </c>
      <c r="X645" s="7">
        <v>0.251121128603846</v>
      </c>
      <c r="Y645" s="3">
        <f t="shared" si="150"/>
        <v>193.243115333951</v>
      </c>
      <c r="Z645" s="5">
        <v>1.1</v>
      </c>
      <c r="AA645" s="5">
        <v>1</v>
      </c>
      <c r="AB645" s="3">
        <f t="shared" si="151"/>
        <v>212.567426867346</v>
      </c>
      <c r="AC645" t="str">
        <f t="shared" si="152"/>
        <v>https://wiki.52poke.com/wiki/黏美儿</v>
      </c>
      <c r="AD645" s="2">
        <f t="shared" si="153"/>
        <v>9.83599142600213e-9</v>
      </c>
      <c r="AE645" t="str">
        <f>IF(ISNUMBER(SEARCH(AE$1,$D645)),"T","")</f>
        <v/>
      </c>
      <c r="AF645" t="str">
        <f>IF(ISNUMBER(SEARCH(AF$1,$D645)),"T","")</f>
        <v/>
      </c>
      <c r="AG645" t="str">
        <f>IF(ISNUMBER(SEARCH(AG$1,$D645)),"T","")</f>
        <v/>
      </c>
      <c r="AH645" t="str">
        <f>IF(ISNUMBER(SEARCH(AH$1,$D645)),"T","")</f>
        <v/>
      </c>
      <c r="AI645" t="str">
        <f>IF(ISNUMBER(SEARCH(AI$1,$D645)),"T","")</f>
        <v/>
      </c>
      <c r="AJ645" t="str">
        <f>IF(ISNUMBER(SEARCH(AJ$1,$D645)),"T","")</f>
        <v/>
      </c>
      <c r="AK645" t="str">
        <f>IF(ISNUMBER(SEARCH(AK$1,$D645)),"T","")</f>
        <v/>
      </c>
      <c r="AL645" t="str">
        <f>IF(ISNUMBER(SEARCH(AL$1,$D645)),"T","")</f>
        <v/>
      </c>
      <c r="AM645" t="str">
        <f>IF(ISNUMBER(SEARCH(AM$1,$D645)),"T","")</f>
        <v/>
      </c>
      <c r="AN645" t="str">
        <f>IF(ISNUMBER(SEARCH(AN$1,$D645)),"T","")</f>
        <v/>
      </c>
      <c r="AO645" t="str">
        <f>IF(ISNUMBER(SEARCH(AO$1,$D645)),"T","")</f>
        <v/>
      </c>
      <c r="AP645" t="str">
        <f>IF(ISNUMBER(SEARCH(AP$1,$D645)),"T","")</f>
        <v/>
      </c>
      <c r="AQ645" t="str">
        <f>IF(ISNUMBER(SEARCH(AQ$1,$D645)),"T","")</f>
        <v/>
      </c>
      <c r="AR645" t="str">
        <f>IF(ISNUMBER(SEARCH(AR$1,$D645)),"T","")</f>
        <v/>
      </c>
      <c r="AS645" t="str">
        <f>IF(ISNUMBER(SEARCH(AS$1,$D645)),"T","")</f>
        <v>T</v>
      </c>
      <c r="AT645" t="str">
        <f>IF(ISNUMBER(SEARCH(AT$1,$D645)),"T","")</f>
        <v/>
      </c>
      <c r="AU645" t="str">
        <f>IF(ISNUMBER(SEARCH(AU$1,$D645)),"T","")</f>
        <v>T</v>
      </c>
      <c r="AV645" t="str">
        <f>IF(ISNUMBER(SEARCH(AV$1,$D645)),"T","")</f>
        <v/>
      </c>
    </row>
    <row r="646" spans="1:48">
      <c r="A646">
        <v>732</v>
      </c>
      <c r="B646" t="s">
        <v>1541</v>
      </c>
      <c r="C646" t="s">
        <v>1542</v>
      </c>
      <c r="D646" t="s">
        <v>553</v>
      </c>
      <c r="E646">
        <v>7</v>
      </c>
      <c r="F646">
        <v>55</v>
      </c>
      <c r="G646">
        <v>85</v>
      </c>
      <c r="H646">
        <v>50</v>
      </c>
      <c r="I646">
        <v>40</v>
      </c>
      <c r="J646">
        <v>50</v>
      </c>
      <c r="K646">
        <v>75</v>
      </c>
      <c r="L646">
        <f t="shared" si="140"/>
        <v>85</v>
      </c>
      <c r="M646">
        <f t="shared" si="141"/>
        <v>50</v>
      </c>
      <c r="N646" s="3">
        <f t="shared" si="142"/>
        <v>130.5</v>
      </c>
      <c r="O646" s="3">
        <f t="shared" si="143"/>
        <v>105.5</v>
      </c>
      <c r="P646" s="3">
        <f t="shared" si="144"/>
        <v>70.5</v>
      </c>
      <c r="Q646" s="3">
        <f t="shared" si="145"/>
        <v>9200.25</v>
      </c>
      <c r="R646" s="3">
        <f t="shared" si="146"/>
        <v>9200.25</v>
      </c>
      <c r="S646" s="3">
        <f t="shared" si="147"/>
        <v>9200.25</v>
      </c>
      <c r="T646" s="3">
        <v>212.527366534697</v>
      </c>
      <c r="U646" s="3">
        <f t="shared" si="148"/>
        <v>212.527366534697</v>
      </c>
      <c r="V646" s="4">
        <f t="shared" si="149"/>
        <v>22421.6371694105</v>
      </c>
      <c r="W646" s="6">
        <f>Q646/(constants!$B$1*constants!$B$2*(110/250)*AVERAGE(0.8,1)*1.5)</f>
        <v>1.40958595035054</v>
      </c>
      <c r="X646" s="7">
        <v>0.42175638788614</v>
      </c>
      <c r="Y646" s="3">
        <f t="shared" si="150"/>
        <v>193.20661668397</v>
      </c>
      <c r="Z646" s="5">
        <v>1.1</v>
      </c>
      <c r="AA646" s="5">
        <v>1</v>
      </c>
      <c r="AB646" s="3">
        <f t="shared" si="151"/>
        <v>212.527278352367</v>
      </c>
      <c r="AC646" t="str">
        <f t="shared" si="152"/>
        <v>https://wiki.52poke.com/wiki/喇叭啄鸟</v>
      </c>
      <c r="AD646" s="2">
        <f t="shared" si="153"/>
        <v>7.77612332232325e-9</v>
      </c>
      <c r="AE646" t="str">
        <f>IF(ISNUMBER(SEARCH(AE$1,$D646)),"T","")</f>
        <v>T</v>
      </c>
      <c r="AF646" t="str">
        <f>IF(ISNUMBER(SEARCH(AF$1,$D646)),"T","")</f>
        <v/>
      </c>
      <c r="AG646" t="str">
        <f>IF(ISNUMBER(SEARCH(AG$1,$D646)),"T","")</f>
        <v/>
      </c>
      <c r="AH646" t="str">
        <f>IF(ISNUMBER(SEARCH(AH$1,$D646)),"T","")</f>
        <v/>
      </c>
      <c r="AI646" t="str">
        <f>IF(ISNUMBER(SEARCH(AI$1,$D646)),"T","")</f>
        <v/>
      </c>
      <c r="AJ646" t="str">
        <f>IF(ISNUMBER(SEARCH(AJ$1,$D646)),"T","")</f>
        <v/>
      </c>
      <c r="AK646" t="str">
        <f>IF(ISNUMBER(SEARCH(AK$1,$D646)),"T","")</f>
        <v/>
      </c>
      <c r="AL646" t="str">
        <f>IF(ISNUMBER(SEARCH(AL$1,$D646)),"T","")</f>
        <v/>
      </c>
      <c r="AM646" t="str">
        <f>IF(ISNUMBER(SEARCH(AM$1,$D646)),"T","")</f>
        <v/>
      </c>
      <c r="AN646" t="str">
        <f>IF(ISNUMBER(SEARCH(AN$1,$D646)),"T","")</f>
        <v>T</v>
      </c>
      <c r="AO646" t="str">
        <f>IF(ISNUMBER(SEARCH(AO$1,$D646)),"T","")</f>
        <v/>
      </c>
      <c r="AP646" t="str">
        <f>IF(ISNUMBER(SEARCH(AP$1,$D646)),"T","")</f>
        <v/>
      </c>
      <c r="AQ646" t="str">
        <f>IF(ISNUMBER(SEARCH(AQ$1,$D646)),"T","")</f>
        <v/>
      </c>
      <c r="AR646" t="str">
        <f>IF(ISNUMBER(SEARCH(AR$1,$D646)),"T","")</f>
        <v/>
      </c>
      <c r="AS646" t="str">
        <f>IF(ISNUMBER(SEARCH(AS$1,$D646)),"T","")</f>
        <v/>
      </c>
      <c r="AT646" t="str">
        <f>IF(ISNUMBER(SEARCH(AT$1,$D646)),"T","")</f>
        <v/>
      </c>
      <c r="AU646" t="str">
        <f>IF(ISNUMBER(SEARCH(AU$1,$D646)),"T","")</f>
        <v/>
      </c>
      <c r="AV646" t="str">
        <f>IF(ISNUMBER(SEARCH(AV$1,$D646)),"T","")</f>
        <v/>
      </c>
    </row>
    <row r="647" spans="1:48">
      <c r="A647">
        <v>15</v>
      </c>
      <c r="B647" t="s">
        <v>1543</v>
      </c>
      <c r="C647" t="s">
        <v>1544</v>
      </c>
      <c r="D647" t="s">
        <v>867</v>
      </c>
      <c r="E647">
        <v>1</v>
      </c>
      <c r="F647">
        <v>65</v>
      </c>
      <c r="G647">
        <v>90</v>
      </c>
      <c r="H647">
        <v>40</v>
      </c>
      <c r="I647">
        <v>45</v>
      </c>
      <c r="J647">
        <v>80</v>
      </c>
      <c r="K647">
        <v>75</v>
      </c>
      <c r="L647">
        <f t="shared" si="140"/>
        <v>90</v>
      </c>
      <c r="M647">
        <f t="shared" si="141"/>
        <v>40</v>
      </c>
      <c r="N647" s="3">
        <f t="shared" si="142"/>
        <v>140.5</v>
      </c>
      <c r="O647" s="3">
        <f t="shared" si="143"/>
        <v>110.5</v>
      </c>
      <c r="P647" s="3">
        <f t="shared" si="144"/>
        <v>60.5</v>
      </c>
      <c r="Q647" s="3">
        <f t="shared" si="145"/>
        <v>8500.25</v>
      </c>
      <c r="R647" s="3">
        <f t="shared" si="146"/>
        <v>8500.25</v>
      </c>
      <c r="S647" s="3">
        <f t="shared" si="147"/>
        <v>14120.25</v>
      </c>
      <c r="T647" s="3">
        <v>210.749970381483</v>
      </c>
      <c r="U647" s="3">
        <f t="shared" si="148"/>
        <v>210.749970381483</v>
      </c>
      <c r="V647" s="4">
        <f t="shared" si="149"/>
        <v>23287.8717271539</v>
      </c>
      <c r="W647" s="6">
        <f>Q647/(constants!$B$1*constants!$B$2*(110/250)*AVERAGE(0.8,1)*1.5)</f>
        <v>1.30233775978557</v>
      </c>
      <c r="X647" s="7">
        <v>0.431515675403378</v>
      </c>
      <c r="Y647" s="3">
        <f t="shared" si="150"/>
        <v>191.590804588379</v>
      </c>
      <c r="Z647" s="5">
        <v>1.1</v>
      </c>
      <c r="AA647" s="5">
        <v>1</v>
      </c>
      <c r="AB647" s="3">
        <f t="shared" si="151"/>
        <v>210.749885047217</v>
      </c>
      <c r="AC647" t="str">
        <f t="shared" si="152"/>
        <v>https://wiki.52poke.com/wiki/大针蜂</v>
      </c>
      <c r="AD647" s="2">
        <f t="shared" si="153"/>
        <v>7.28193699318825e-9</v>
      </c>
      <c r="AE647" t="str">
        <f>IF(ISNUMBER(SEARCH(AE$1,$D647)),"T","")</f>
        <v/>
      </c>
      <c r="AF647" t="str">
        <f>IF(ISNUMBER(SEARCH(AF$1,$D647)),"T","")</f>
        <v/>
      </c>
      <c r="AG647" t="str">
        <f>IF(ISNUMBER(SEARCH(AG$1,$D647)),"T","")</f>
        <v/>
      </c>
      <c r="AH647" t="str">
        <f>IF(ISNUMBER(SEARCH(AH$1,$D647)),"T","")</f>
        <v/>
      </c>
      <c r="AI647" t="str">
        <f>IF(ISNUMBER(SEARCH(AI$1,$D647)),"T","")</f>
        <v/>
      </c>
      <c r="AJ647" t="str">
        <f>IF(ISNUMBER(SEARCH(AJ$1,$D647)),"T","")</f>
        <v/>
      </c>
      <c r="AK647" t="str">
        <f>IF(ISNUMBER(SEARCH(AK$1,$D647)),"T","")</f>
        <v/>
      </c>
      <c r="AL647" t="str">
        <f>IF(ISNUMBER(SEARCH(AL$1,$D647)),"T","")</f>
        <v>T</v>
      </c>
      <c r="AM647" t="str">
        <f>IF(ISNUMBER(SEARCH(AM$1,$D647)),"T","")</f>
        <v/>
      </c>
      <c r="AN647" t="str">
        <f>IF(ISNUMBER(SEARCH(AN$1,$D647)),"T","")</f>
        <v/>
      </c>
      <c r="AO647" t="str">
        <f>IF(ISNUMBER(SEARCH(AO$1,$D647)),"T","")</f>
        <v/>
      </c>
      <c r="AP647" t="str">
        <f>IF(ISNUMBER(SEARCH(AP$1,$D647)),"T","")</f>
        <v>T</v>
      </c>
      <c r="AQ647" t="str">
        <f>IF(ISNUMBER(SEARCH(AQ$1,$D647)),"T","")</f>
        <v/>
      </c>
      <c r="AR647" t="str">
        <f>IF(ISNUMBER(SEARCH(AR$1,$D647)),"T","")</f>
        <v/>
      </c>
      <c r="AS647" t="str">
        <f>IF(ISNUMBER(SEARCH(AS$1,$D647)),"T","")</f>
        <v/>
      </c>
      <c r="AT647" t="str">
        <f>IF(ISNUMBER(SEARCH(AT$1,$D647)),"T","")</f>
        <v/>
      </c>
      <c r="AU647" t="str">
        <f>IF(ISNUMBER(SEARCH(AU$1,$D647)),"T","")</f>
        <v/>
      </c>
      <c r="AV647" t="str">
        <f>IF(ISNUMBER(SEARCH(AV$1,$D647)),"T","")</f>
        <v/>
      </c>
    </row>
    <row r="648" spans="1:48">
      <c r="A648">
        <v>662</v>
      </c>
      <c r="B648" t="s">
        <v>1545</v>
      </c>
      <c r="C648" t="s">
        <v>1546</v>
      </c>
      <c r="D648" t="s">
        <v>105</v>
      </c>
      <c r="E648">
        <v>6</v>
      </c>
      <c r="F648">
        <v>62</v>
      </c>
      <c r="G648">
        <v>73</v>
      </c>
      <c r="H648">
        <v>55</v>
      </c>
      <c r="I648">
        <v>56</v>
      </c>
      <c r="J648">
        <v>52</v>
      </c>
      <c r="K648">
        <v>84</v>
      </c>
      <c r="L648">
        <f t="shared" si="140"/>
        <v>73</v>
      </c>
      <c r="M648">
        <f t="shared" si="141"/>
        <v>52</v>
      </c>
      <c r="N648" s="3">
        <f t="shared" si="142"/>
        <v>137.5</v>
      </c>
      <c r="O648" s="3">
        <f t="shared" si="143"/>
        <v>93.5</v>
      </c>
      <c r="P648" s="3">
        <f t="shared" si="144"/>
        <v>72.5</v>
      </c>
      <c r="Q648" s="3">
        <f t="shared" si="145"/>
        <v>9968.75</v>
      </c>
      <c r="R648" s="3">
        <f t="shared" si="146"/>
        <v>10381.25</v>
      </c>
      <c r="S648" s="3">
        <f t="shared" si="147"/>
        <v>9968.75</v>
      </c>
      <c r="T648" s="3">
        <v>210.443022764657</v>
      </c>
      <c r="U648" s="3">
        <f t="shared" si="148"/>
        <v>210.443022764657</v>
      </c>
      <c r="V648" s="4">
        <f t="shared" si="149"/>
        <v>19676.4226284954</v>
      </c>
      <c r="W648" s="6">
        <f>Q648/(constants!$B$1*constants!$B$2*(110/250)*AVERAGE(0.8,1)*1.5)</f>
        <v>1.5273291424208</v>
      </c>
      <c r="X648" s="7">
        <v>0.518785958060221</v>
      </c>
      <c r="Y648" s="3">
        <f t="shared" si="150"/>
        <v>191.311761894976</v>
      </c>
      <c r="Z648" s="5">
        <v>1.1</v>
      </c>
      <c r="AA648" s="5">
        <v>1</v>
      </c>
      <c r="AB648" s="3">
        <f t="shared" si="151"/>
        <v>210.442938084473</v>
      </c>
      <c r="AC648" t="str">
        <f t="shared" si="152"/>
        <v>https://wiki.52poke.com/wiki/火箭雀</v>
      </c>
      <c r="AD648" s="2">
        <f t="shared" si="153"/>
        <v>7.17073354587539e-9</v>
      </c>
      <c r="AE648" t="str">
        <f>IF(ISNUMBER(SEARCH(AE$1,$D648)),"T","")</f>
        <v/>
      </c>
      <c r="AF648" t="str">
        <f>IF(ISNUMBER(SEARCH(AF$1,$D648)),"T","")</f>
        <v>T</v>
      </c>
      <c r="AG648" t="str">
        <f>IF(ISNUMBER(SEARCH(AG$1,$D648)),"T","")</f>
        <v/>
      </c>
      <c r="AH648" t="str">
        <f>IF(ISNUMBER(SEARCH(AH$1,$D648)),"T","")</f>
        <v/>
      </c>
      <c r="AI648" t="str">
        <f>IF(ISNUMBER(SEARCH(AI$1,$D648)),"T","")</f>
        <v/>
      </c>
      <c r="AJ648" t="str">
        <f>IF(ISNUMBER(SEARCH(AJ$1,$D648)),"T","")</f>
        <v/>
      </c>
      <c r="AK648" t="str">
        <f>IF(ISNUMBER(SEARCH(AK$1,$D648)),"T","")</f>
        <v/>
      </c>
      <c r="AL648" t="str">
        <f>IF(ISNUMBER(SEARCH(AL$1,$D648)),"T","")</f>
        <v/>
      </c>
      <c r="AM648" t="str">
        <f>IF(ISNUMBER(SEARCH(AM$1,$D648)),"T","")</f>
        <v/>
      </c>
      <c r="AN648" t="str">
        <f>IF(ISNUMBER(SEARCH(AN$1,$D648)),"T","")</f>
        <v>T</v>
      </c>
      <c r="AO648" t="str">
        <f>IF(ISNUMBER(SEARCH(AO$1,$D648)),"T","")</f>
        <v/>
      </c>
      <c r="AP648" t="str">
        <f>IF(ISNUMBER(SEARCH(AP$1,$D648)),"T","")</f>
        <v/>
      </c>
      <c r="AQ648" t="str">
        <f>IF(ISNUMBER(SEARCH(AQ$1,$D648)),"T","")</f>
        <v/>
      </c>
      <c r="AR648" t="str">
        <f>IF(ISNUMBER(SEARCH(AR$1,$D648)),"T","")</f>
        <v/>
      </c>
      <c r="AS648" t="str">
        <f>IF(ISNUMBER(SEARCH(AS$1,$D648)),"T","")</f>
        <v/>
      </c>
      <c r="AT648" t="str">
        <f>IF(ISNUMBER(SEARCH(AT$1,$D648)),"T","")</f>
        <v/>
      </c>
      <c r="AU648" t="str">
        <f>IF(ISNUMBER(SEARCH(AU$1,$D648)),"T","")</f>
        <v/>
      </c>
      <c r="AV648" t="str">
        <f>IF(ISNUMBER(SEARCH(AV$1,$D648)),"T","")</f>
        <v/>
      </c>
    </row>
    <row r="649" spans="1:48">
      <c r="A649">
        <v>583</v>
      </c>
      <c r="B649" t="s">
        <v>1547</v>
      </c>
      <c r="C649" t="s">
        <v>1548</v>
      </c>
      <c r="D649" t="s">
        <v>124</v>
      </c>
      <c r="E649">
        <v>5</v>
      </c>
      <c r="F649">
        <v>51</v>
      </c>
      <c r="G649">
        <v>65</v>
      </c>
      <c r="H649">
        <v>65</v>
      </c>
      <c r="I649">
        <v>80</v>
      </c>
      <c r="J649">
        <v>75</v>
      </c>
      <c r="K649">
        <v>59</v>
      </c>
      <c r="L649">
        <f t="shared" si="140"/>
        <v>80</v>
      </c>
      <c r="M649">
        <f t="shared" si="141"/>
        <v>65</v>
      </c>
      <c r="N649" s="3">
        <f t="shared" si="142"/>
        <v>126.5</v>
      </c>
      <c r="O649" s="3">
        <f t="shared" si="143"/>
        <v>100.5</v>
      </c>
      <c r="P649" s="3">
        <f t="shared" si="144"/>
        <v>85.5</v>
      </c>
      <c r="Q649" s="3">
        <f t="shared" si="145"/>
        <v>10815.75</v>
      </c>
      <c r="R649" s="3">
        <f t="shared" si="146"/>
        <v>10815.75</v>
      </c>
      <c r="S649" s="3">
        <f t="shared" si="147"/>
        <v>12080.75</v>
      </c>
      <c r="T649" s="3">
        <v>209.239149064948</v>
      </c>
      <c r="U649" s="3">
        <f t="shared" si="148"/>
        <v>209.239149064948</v>
      </c>
      <c r="V649" s="4">
        <f t="shared" si="149"/>
        <v>21028.5344810273</v>
      </c>
      <c r="W649" s="6">
        <f>Q649/(constants!$B$1*constants!$B$2*(110/250)*AVERAGE(0.8,1)*1.5)</f>
        <v>1.65709945300442</v>
      </c>
      <c r="X649" s="7">
        <v>0.235610183463423</v>
      </c>
      <c r="Y649" s="3">
        <f t="shared" si="150"/>
        <v>190.217318465018</v>
      </c>
      <c r="Z649" s="5">
        <v>1.1</v>
      </c>
      <c r="AA649" s="5">
        <v>1</v>
      </c>
      <c r="AB649" s="3">
        <f t="shared" si="151"/>
        <v>209.23905031152</v>
      </c>
      <c r="AC649" t="str">
        <f t="shared" si="152"/>
        <v>https://wiki.52poke.com/wiki/多多冰</v>
      </c>
      <c r="AD649" s="2">
        <f t="shared" si="153"/>
        <v>9.75223961023746e-9</v>
      </c>
      <c r="AE649" t="str">
        <f>IF(ISNUMBER(SEARCH(AE$1,$D649)),"T","")</f>
        <v/>
      </c>
      <c r="AF649" t="str">
        <f>IF(ISNUMBER(SEARCH(AF$1,$D649)),"T","")</f>
        <v/>
      </c>
      <c r="AG649" t="str">
        <f>IF(ISNUMBER(SEARCH(AG$1,$D649)),"T","")</f>
        <v/>
      </c>
      <c r="AH649" t="str">
        <f>IF(ISNUMBER(SEARCH(AH$1,$D649)),"T","")</f>
        <v/>
      </c>
      <c r="AI649" t="str">
        <f>IF(ISNUMBER(SEARCH(AI$1,$D649)),"T","")</f>
        <v/>
      </c>
      <c r="AJ649" t="str">
        <f>IF(ISNUMBER(SEARCH(AJ$1,$D649)),"T","")</f>
        <v>T</v>
      </c>
      <c r="AK649" t="str">
        <f>IF(ISNUMBER(SEARCH(AK$1,$D649)),"T","")</f>
        <v/>
      </c>
      <c r="AL649" t="str">
        <f>IF(ISNUMBER(SEARCH(AL$1,$D649)),"T","")</f>
        <v/>
      </c>
      <c r="AM649" t="str">
        <f>IF(ISNUMBER(SEARCH(AM$1,$D649)),"T","")</f>
        <v/>
      </c>
      <c r="AN649" t="str">
        <f>IF(ISNUMBER(SEARCH(AN$1,$D649)),"T","")</f>
        <v/>
      </c>
      <c r="AO649" t="str">
        <f>IF(ISNUMBER(SEARCH(AO$1,$D649)),"T","")</f>
        <v/>
      </c>
      <c r="AP649" t="str">
        <f>IF(ISNUMBER(SEARCH(AP$1,$D649)),"T","")</f>
        <v/>
      </c>
      <c r="AQ649" t="str">
        <f>IF(ISNUMBER(SEARCH(AQ$1,$D649)),"T","")</f>
        <v/>
      </c>
      <c r="AR649" t="str">
        <f>IF(ISNUMBER(SEARCH(AR$1,$D649)),"T","")</f>
        <v/>
      </c>
      <c r="AS649" t="str">
        <f>IF(ISNUMBER(SEARCH(AS$1,$D649)),"T","")</f>
        <v/>
      </c>
      <c r="AT649" t="str">
        <f>IF(ISNUMBER(SEARCH(AT$1,$D649)),"T","")</f>
        <v/>
      </c>
      <c r="AU649" t="str">
        <f>IF(ISNUMBER(SEARCH(AU$1,$D649)),"T","")</f>
        <v/>
      </c>
      <c r="AV649" t="str">
        <f>IF(ISNUMBER(SEARCH(AV$1,$D649)),"T","")</f>
        <v/>
      </c>
    </row>
    <row r="650" spans="1:48">
      <c r="A650">
        <v>114</v>
      </c>
      <c r="B650" t="s">
        <v>1549</v>
      </c>
      <c r="C650" t="s">
        <v>1550</v>
      </c>
      <c r="D650" t="s">
        <v>227</v>
      </c>
      <c r="E650">
        <v>1</v>
      </c>
      <c r="F650">
        <v>65</v>
      </c>
      <c r="G650">
        <v>55</v>
      </c>
      <c r="H650">
        <v>115</v>
      </c>
      <c r="I650">
        <v>100</v>
      </c>
      <c r="J650">
        <v>40</v>
      </c>
      <c r="K650">
        <v>60</v>
      </c>
      <c r="L650">
        <f t="shared" si="140"/>
        <v>100</v>
      </c>
      <c r="M650">
        <f t="shared" si="141"/>
        <v>40</v>
      </c>
      <c r="N650" s="3">
        <f t="shared" si="142"/>
        <v>140.5</v>
      </c>
      <c r="O650" s="3">
        <f t="shared" si="143"/>
        <v>120.5</v>
      </c>
      <c r="P650" s="3">
        <f t="shared" si="144"/>
        <v>60.5</v>
      </c>
      <c r="Q650" s="3">
        <f t="shared" si="145"/>
        <v>8500.25</v>
      </c>
      <c r="R650" s="3">
        <f t="shared" si="146"/>
        <v>19037.75</v>
      </c>
      <c r="S650" s="3">
        <f t="shared" si="147"/>
        <v>8500.25</v>
      </c>
      <c r="T650" s="3">
        <v>209.0750307533</v>
      </c>
      <c r="U650" s="3">
        <f t="shared" si="148"/>
        <v>209.0750307533</v>
      </c>
      <c r="V650" s="4">
        <f t="shared" si="149"/>
        <v>25193.5412057726</v>
      </c>
      <c r="W650" s="6">
        <f>Q650/(constants!$B$1*constants!$B$2*(110/250)*AVERAGE(0.8,1)*1.5)</f>
        <v>1.30233775978557</v>
      </c>
      <c r="X650" s="7">
        <v>0.274991079870986</v>
      </c>
      <c r="Y650" s="3">
        <f t="shared" si="150"/>
        <v>190.068125178615</v>
      </c>
      <c r="Z650" s="5">
        <v>1.1</v>
      </c>
      <c r="AA650" s="5">
        <v>1</v>
      </c>
      <c r="AB650" s="3">
        <f t="shared" si="151"/>
        <v>209.074937696477</v>
      </c>
      <c r="AC650" t="str">
        <f t="shared" si="152"/>
        <v>https://wiki.52poke.com/wiki/蔓藤怪</v>
      </c>
      <c r="AD650" s="2">
        <f t="shared" si="153"/>
        <v>8.65957237119378e-9</v>
      </c>
      <c r="AE650" t="str">
        <f>IF(ISNUMBER(SEARCH(AE$1,$D650)),"T","")</f>
        <v/>
      </c>
      <c r="AF650" t="str">
        <f>IF(ISNUMBER(SEARCH(AF$1,$D650)),"T","")</f>
        <v/>
      </c>
      <c r="AG650" t="str">
        <f>IF(ISNUMBER(SEARCH(AG$1,$D650)),"T","")</f>
        <v/>
      </c>
      <c r="AH650" t="str">
        <f>IF(ISNUMBER(SEARCH(AH$1,$D650)),"T","")</f>
        <v>T</v>
      </c>
      <c r="AI650" t="str">
        <f>IF(ISNUMBER(SEARCH(AI$1,$D650)),"T","")</f>
        <v/>
      </c>
      <c r="AJ650" t="str">
        <f>IF(ISNUMBER(SEARCH(AJ$1,$D650)),"T","")</f>
        <v/>
      </c>
      <c r="AK650" t="str">
        <f>IF(ISNUMBER(SEARCH(AK$1,$D650)),"T","")</f>
        <v/>
      </c>
      <c r="AL650" t="str">
        <f>IF(ISNUMBER(SEARCH(AL$1,$D650)),"T","")</f>
        <v/>
      </c>
      <c r="AM650" t="str">
        <f>IF(ISNUMBER(SEARCH(AM$1,$D650)),"T","")</f>
        <v/>
      </c>
      <c r="AN650" t="str">
        <f>IF(ISNUMBER(SEARCH(AN$1,$D650)),"T","")</f>
        <v/>
      </c>
      <c r="AO650" t="str">
        <f>IF(ISNUMBER(SEARCH(AO$1,$D650)),"T","")</f>
        <v/>
      </c>
      <c r="AP650" t="str">
        <f>IF(ISNUMBER(SEARCH(AP$1,$D650)),"T","")</f>
        <v/>
      </c>
      <c r="AQ650" t="str">
        <f>IF(ISNUMBER(SEARCH(AQ$1,$D650)),"T","")</f>
        <v/>
      </c>
      <c r="AR650" t="str">
        <f>IF(ISNUMBER(SEARCH(AR$1,$D650)),"T","")</f>
        <v/>
      </c>
      <c r="AS650" t="str">
        <f>IF(ISNUMBER(SEARCH(AS$1,$D650)),"T","")</f>
        <v/>
      </c>
      <c r="AT650" t="str">
        <f>IF(ISNUMBER(SEARCH(AT$1,$D650)),"T","")</f>
        <v/>
      </c>
      <c r="AU650" t="str">
        <f>IF(ISNUMBER(SEARCH(AU$1,$D650)),"T","")</f>
        <v/>
      </c>
      <c r="AV650" t="str">
        <f>IF(ISNUMBER(SEARCH(AV$1,$D650)),"T","")</f>
        <v/>
      </c>
    </row>
    <row r="651" spans="1:48">
      <c r="A651">
        <v>315</v>
      </c>
      <c r="B651" t="s">
        <v>1551</v>
      </c>
      <c r="C651" t="s">
        <v>1552</v>
      </c>
      <c r="D651" t="s">
        <v>695</v>
      </c>
      <c r="E651">
        <v>3</v>
      </c>
      <c r="F651">
        <v>50</v>
      </c>
      <c r="G651">
        <v>60</v>
      </c>
      <c r="H651">
        <v>45</v>
      </c>
      <c r="I651">
        <v>100</v>
      </c>
      <c r="J651">
        <v>80</v>
      </c>
      <c r="K651">
        <v>65</v>
      </c>
      <c r="L651">
        <f t="shared" si="140"/>
        <v>100</v>
      </c>
      <c r="M651">
        <f t="shared" si="141"/>
        <v>45</v>
      </c>
      <c r="N651" s="3">
        <f t="shared" si="142"/>
        <v>125.5</v>
      </c>
      <c r="O651" s="3">
        <f t="shared" si="143"/>
        <v>120.5</v>
      </c>
      <c r="P651" s="3">
        <f t="shared" si="144"/>
        <v>65.5</v>
      </c>
      <c r="Q651" s="3">
        <f t="shared" si="145"/>
        <v>8220.25</v>
      </c>
      <c r="R651" s="3">
        <f t="shared" si="146"/>
        <v>8220.25</v>
      </c>
      <c r="S651" s="3">
        <f t="shared" si="147"/>
        <v>12612.75</v>
      </c>
      <c r="T651" s="3">
        <v>208.951280102602</v>
      </c>
      <c r="U651" s="3">
        <f t="shared" si="148"/>
        <v>208.951280102602</v>
      </c>
      <c r="V651" s="4">
        <f t="shared" si="149"/>
        <v>25178.6292523635</v>
      </c>
      <c r="W651" s="6">
        <f>Q651/(constants!$B$1*constants!$B$2*(110/250)*AVERAGE(0.8,1)*1.5)</f>
        <v>1.25943848355958</v>
      </c>
      <c r="X651" s="7">
        <v>0.316956764355083</v>
      </c>
      <c r="Y651" s="3">
        <f t="shared" si="150"/>
        <v>189.955627373717</v>
      </c>
      <c r="Z651" s="5">
        <v>1.1</v>
      </c>
      <c r="AA651" s="5">
        <v>1</v>
      </c>
      <c r="AB651" s="3">
        <f t="shared" si="151"/>
        <v>208.951190111089</v>
      </c>
      <c r="AC651" t="str">
        <f t="shared" si="152"/>
        <v>https://wiki.52poke.com/wiki/毒蔷薇</v>
      </c>
      <c r="AD651" s="2">
        <f t="shared" si="153"/>
        <v>8.09847242620421e-9</v>
      </c>
      <c r="AE651" t="str">
        <f>IF(ISNUMBER(SEARCH(AE$1,$D651)),"T","")</f>
        <v/>
      </c>
      <c r="AF651" t="str">
        <f>IF(ISNUMBER(SEARCH(AF$1,$D651)),"T","")</f>
        <v/>
      </c>
      <c r="AG651" t="str">
        <f>IF(ISNUMBER(SEARCH(AG$1,$D651)),"T","")</f>
        <v/>
      </c>
      <c r="AH651" t="str">
        <f>IF(ISNUMBER(SEARCH(AH$1,$D651)),"T","")</f>
        <v>T</v>
      </c>
      <c r="AI651" t="str">
        <f>IF(ISNUMBER(SEARCH(AI$1,$D651)),"T","")</f>
        <v/>
      </c>
      <c r="AJ651" t="str">
        <f>IF(ISNUMBER(SEARCH(AJ$1,$D651)),"T","")</f>
        <v/>
      </c>
      <c r="AK651" t="str">
        <f>IF(ISNUMBER(SEARCH(AK$1,$D651)),"T","")</f>
        <v/>
      </c>
      <c r="AL651" t="str">
        <f>IF(ISNUMBER(SEARCH(AL$1,$D651)),"T","")</f>
        <v>T</v>
      </c>
      <c r="AM651" t="str">
        <f>IF(ISNUMBER(SEARCH(AM$1,$D651)),"T","")</f>
        <v/>
      </c>
      <c r="AN651" t="str">
        <f>IF(ISNUMBER(SEARCH(AN$1,$D651)),"T","")</f>
        <v/>
      </c>
      <c r="AO651" t="str">
        <f>IF(ISNUMBER(SEARCH(AO$1,$D651)),"T","")</f>
        <v/>
      </c>
      <c r="AP651" t="str">
        <f>IF(ISNUMBER(SEARCH(AP$1,$D651)),"T","")</f>
        <v/>
      </c>
      <c r="AQ651" t="str">
        <f>IF(ISNUMBER(SEARCH(AQ$1,$D651)),"T","")</f>
        <v/>
      </c>
      <c r="AR651" t="str">
        <f>IF(ISNUMBER(SEARCH(AR$1,$D651)),"T","")</f>
        <v/>
      </c>
      <c r="AS651" t="str">
        <f>IF(ISNUMBER(SEARCH(AS$1,$D651)),"T","")</f>
        <v/>
      </c>
      <c r="AT651" t="str">
        <f>IF(ISNUMBER(SEARCH(AT$1,$D651)),"T","")</f>
        <v/>
      </c>
      <c r="AU651" t="str">
        <f>IF(ISNUMBER(SEARCH(AU$1,$D651)),"T","")</f>
        <v/>
      </c>
      <c r="AV651" t="str">
        <f>IF(ISNUMBER(SEARCH(AV$1,$D651)),"T","")</f>
        <v/>
      </c>
    </row>
    <row r="652" spans="1:48">
      <c r="A652">
        <v>91</v>
      </c>
      <c r="B652" t="s">
        <v>1553</v>
      </c>
      <c r="C652" t="s">
        <v>1554</v>
      </c>
      <c r="D652" t="s">
        <v>665</v>
      </c>
      <c r="E652">
        <v>1</v>
      </c>
      <c r="F652">
        <v>50</v>
      </c>
      <c r="G652">
        <v>95</v>
      </c>
      <c r="H652">
        <v>180</v>
      </c>
      <c r="I652">
        <v>85</v>
      </c>
      <c r="J652">
        <v>45</v>
      </c>
      <c r="K652">
        <v>70</v>
      </c>
      <c r="L652">
        <f t="shared" si="140"/>
        <v>95</v>
      </c>
      <c r="M652">
        <f t="shared" si="141"/>
        <v>45</v>
      </c>
      <c r="N652" s="3">
        <f t="shared" si="142"/>
        <v>125.5</v>
      </c>
      <c r="O652" s="3">
        <f t="shared" si="143"/>
        <v>115.5</v>
      </c>
      <c r="P652" s="3">
        <f t="shared" si="144"/>
        <v>65.5</v>
      </c>
      <c r="Q652" s="3">
        <f t="shared" si="145"/>
        <v>8220.25</v>
      </c>
      <c r="R652" s="3">
        <f t="shared" si="146"/>
        <v>25162.75</v>
      </c>
      <c r="S652" s="3">
        <f t="shared" si="147"/>
        <v>8220.25</v>
      </c>
      <c r="T652" s="3">
        <v>208.173029033154</v>
      </c>
      <c r="U652" s="3">
        <f t="shared" si="148"/>
        <v>208.173029033154</v>
      </c>
      <c r="V652" s="4">
        <f t="shared" si="149"/>
        <v>24043.9848533293</v>
      </c>
      <c r="W652" s="6">
        <f>Q652/(constants!$B$1*constants!$B$2*(110/250)*AVERAGE(0.8,1)*1.5)</f>
        <v>1.25943848355958</v>
      </c>
      <c r="X652" s="7">
        <v>0.37907346272715</v>
      </c>
      <c r="Y652" s="3">
        <f t="shared" si="150"/>
        <v>189.248129796118</v>
      </c>
      <c r="Z652" s="5">
        <v>1.1</v>
      </c>
      <c r="AA652" s="5">
        <v>1</v>
      </c>
      <c r="AB652" s="3">
        <f t="shared" si="151"/>
        <v>208.172942775729</v>
      </c>
      <c r="AC652" t="str">
        <f t="shared" si="152"/>
        <v>https://wiki.52poke.com/wiki/刺甲贝</v>
      </c>
      <c r="AD652" s="2">
        <f t="shared" si="153"/>
        <v>7.4403433057305e-9</v>
      </c>
      <c r="AE652" t="str">
        <f>IF(ISNUMBER(SEARCH(AE$1,$D652)),"T","")</f>
        <v/>
      </c>
      <c r="AF652" t="str">
        <f>IF(ISNUMBER(SEARCH(AF$1,$D652)),"T","")</f>
        <v/>
      </c>
      <c r="AG652" t="str">
        <f>IF(ISNUMBER(SEARCH(AG$1,$D652)),"T","")</f>
        <v>T</v>
      </c>
      <c r="AH652" t="str">
        <f>IF(ISNUMBER(SEARCH(AH$1,$D652)),"T","")</f>
        <v/>
      </c>
      <c r="AI652" t="str">
        <f>IF(ISNUMBER(SEARCH(AI$1,$D652)),"T","")</f>
        <v/>
      </c>
      <c r="AJ652" t="str">
        <f>IF(ISNUMBER(SEARCH(AJ$1,$D652)),"T","")</f>
        <v>T</v>
      </c>
      <c r="AK652" t="str">
        <f>IF(ISNUMBER(SEARCH(AK$1,$D652)),"T","")</f>
        <v/>
      </c>
      <c r="AL652" t="str">
        <f>IF(ISNUMBER(SEARCH(AL$1,$D652)),"T","")</f>
        <v/>
      </c>
      <c r="AM652" t="str">
        <f>IF(ISNUMBER(SEARCH(AM$1,$D652)),"T","")</f>
        <v/>
      </c>
      <c r="AN652" t="str">
        <f>IF(ISNUMBER(SEARCH(AN$1,$D652)),"T","")</f>
        <v/>
      </c>
      <c r="AO652" t="str">
        <f>IF(ISNUMBER(SEARCH(AO$1,$D652)),"T","")</f>
        <v/>
      </c>
      <c r="AP652" t="str">
        <f>IF(ISNUMBER(SEARCH(AP$1,$D652)),"T","")</f>
        <v/>
      </c>
      <c r="AQ652" t="str">
        <f>IF(ISNUMBER(SEARCH(AQ$1,$D652)),"T","")</f>
        <v/>
      </c>
      <c r="AR652" t="str">
        <f>IF(ISNUMBER(SEARCH(AR$1,$D652)),"T","")</f>
        <v/>
      </c>
      <c r="AS652" t="str">
        <f>IF(ISNUMBER(SEARCH(AS$1,$D652)),"T","")</f>
        <v/>
      </c>
      <c r="AT652" t="str">
        <f>IF(ISNUMBER(SEARCH(AT$1,$D652)),"T","")</f>
        <v/>
      </c>
      <c r="AU652" t="str">
        <f>IF(ISNUMBER(SEARCH(AU$1,$D652)),"T","")</f>
        <v/>
      </c>
      <c r="AV652" t="str">
        <f>IF(ISNUMBER(SEARCH(AV$1,$D652)),"T","")</f>
        <v/>
      </c>
    </row>
    <row r="653" spans="1:48">
      <c r="A653">
        <v>627</v>
      </c>
      <c r="B653" t="s">
        <v>1555</v>
      </c>
      <c r="C653" t="s">
        <v>1556</v>
      </c>
      <c r="D653" t="s">
        <v>553</v>
      </c>
      <c r="E653">
        <v>5</v>
      </c>
      <c r="F653">
        <v>70</v>
      </c>
      <c r="G653">
        <v>83</v>
      </c>
      <c r="H653">
        <v>50</v>
      </c>
      <c r="I653">
        <v>37</v>
      </c>
      <c r="J653">
        <v>50</v>
      </c>
      <c r="K653">
        <v>60</v>
      </c>
      <c r="L653">
        <f t="shared" si="140"/>
        <v>83</v>
      </c>
      <c r="M653">
        <f t="shared" si="141"/>
        <v>50</v>
      </c>
      <c r="N653" s="3">
        <f t="shared" si="142"/>
        <v>145.5</v>
      </c>
      <c r="O653" s="3">
        <f t="shared" si="143"/>
        <v>103.5</v>
      </c>
      <c r="P653" s="3">
        <f t="shared" si="144"/>
        <v>70.5</v>
      </c>
      <c r="Q653" s="3">
        <f t="shared" si="145"/>
        <v>10257.75</v>
      </c>
      <c r="R653" s="3">
        <f t="shared" si="146"/>
        <v>10257.75</v>
      </c>
      <c r="S653" s="3">
        <f t="shared" si="147"/>
        <v>10257.75</v>
      </c>
      <c r="T653" s="3">
        <v>208.002105646437</v>
      </c>
      <c r="U653" s="3">
        <f t="shared" si="148"/>
        <v>208.002105646437</v>
      </c>
      <c r="V653" s="4">
        <f t="shared" si="149"/>
        <v>21528.2179344062</v>
      </c>
      <c r="W653" s="6">
        <f>Q653/(constants!$B$1*constants!$B$2*(110/250)*AVERAGE(0.8,1)*1.5)</f>
        <v>1.57160732395405</v>
      </c>
      <c r="X653" s="7">
        <v>0.255375628984554</v>
      </c>
      <c r="Y653" s="3">
        <f t="shared" si="150"/>
        <v>189.092735629146</v>
      </c>
      <c r="Z653" s="5">
        <v>1.1</v>
      </c>
      <c r="AA653" s="5">
        <v>1</v>
      </c>
      <c r="AB653" s="3">
        <f t="shared" si="151"/>
        <v>208.00200919206</v>
      </c>
      <c r="AC653" t="str">
        <f t="shared" si="152"/>
        <v>https://wiki.52poke.com/wiki/毛头小鹰</v>
      </c>
      <c r="AD653" s="2">
        <f t="shared" si="153"/>
        <v>9.30344675492814e-9</v>
      </c>
      <c r="AE653" t="str">
        <f>IF(ISNUMBER(SEARCH(AE$1,$D653)),"T","")</f>
        <v>T</v>
      </c>
      <c r="AF653" t="str">
        <f>IF(ISNUMBER(SEARCH(AF$1,$D653)),"T","")</f>
        <v/>
      </c>
      <c r="AG653" t="str">
        <f>IF(ISNUMBER(SEARCH(AG$1,$D653)),"T","")</f>
        <v/>
      </c>
      <c r="AH653" t="str">
        <f>IF(ISNUMBER(SEARCH(AH$1,$D653)),"T","")</f>
        <v/>
      </c>
      <c r="AI653" t="str">
        <f>IF(ISNUMBER(SEARCH(AI$1,$D653)),"T","")</f>
        <v/>
      </c>
      <c r="AJ653" t="str">
        <f>IF(ISNUMBER(SEARCH(AJ$1,$D653)),"T","")</f>
        <v/>
      </c>
      <c r="AK653" t="str">
        <f>IF(ISNUMBER(SEARCH(AK$1,$D653)),"T","")</f>
        <v/>
      </c>
      <c r="AL653" t="str">
        <f>IF(ISNUMBER(SEARCH(AL$1,$D653)),"T","")</f>
        <v/>
      </c>
      <c r="AM653" t="str">
        <f>IF(ISNUMBER(SEARCH(AM$1,$D653)),"T","")</f>
        <v/>
      </c>
      <c r="AN653" t="str">
        <f>IF(ISNUMBER(SEARCH(AN$1,$D653)),"T","")</f>
        <v>T</v>
      </c>
      <c r="AO653" t="str">
        <f>IF(ISNUMBER(SEARCH(AO$1,$D653)),"T","")</f>
        <v/>
      </c>
      <c r="AP653" t="str">
        <f>IF(ISNUMBER(SEARCH(AP$1,$D653)),"T","")</f>
        <v/>
      </c>
      <c r="AQ653" t="str">
        <f>IF(ISNUMBER(SEARCH(AQ$1,$D653)),"T","")</f>
        <v/>
      </c>
      <c r="AR653" t="str">
        <f>IF(ISNUMBER(SEARCH(AR$1,$D653)),"T","")</f>
        <v/>
      </c>
      <c r="AS653" t="str">
        <f>IF(ISNUMBER(SEARCH(AS$1,$D653)),"T","")</f>
        <v/>
      </c>
      <c r="AT653" t="str">
        <f>IF(ISNUMBER(SEARCH(AT$1,$D653)),"T","")</f>
        <v/>
      </c>
      <c r="AU653" t="str">
        <f>IF(ISNUMBER(SEARCH(AU$1,$D653)),"T","")</f>
        <v/>
      </c>
      <c r="AV653" t="str">
        <f>IF(ISNUMBER(SEARCH(AV$1,$D653)),"T","")</f>
        <v/>
      </c>
    </row>
    <row r="654" spans="1:48">
      <c r="A654">
        <v>190</v>
      </c>
      <c r="B654" t="s">
        <v>1557</v>
      </c>
      <c r="C654" t="s">
        <v>1558</v>
      </c>
      <c r="D654" t="s">
        <v>64</v>
      </c>
      <c r="E654">
        <v>2</v>
      </c>
      <c r="F654">
        <v>55</v>
      </c>
      <c r="G654">
        <v>70</v>
      </c>
      <c r="H654">
        <v>55</v>
      </c>
      <c r="I654">
        <v>40</v>
      </c>
      <c r="J654">
        <v>55</v>
      </c>
      <c r="K654">
        <v>85</v>
      </c>
      <c r="L654">
        <f t="shared" si="140"/>
        <v>70</v>
      </c>
      <c r="M654">
        <f t="shared" si="141"/>
        <v>55</v>
      </c>
      <c r="N654" s="3">
        <f t="shared" si="142"/>
        <v>130.5</v>
      </c>
      <c r="O654" s="3">
        <f t="shared" si="143"/>
        <v>90.5</v>
      </c>
      <c r="P654" s="3">
        <f t="shared" si="144"/>
        <v>75.5</v>
      </c>
      <c r="Q654" s="3">
        <f t="shared" si="145"/>
        <v>9852.75</v>
      </c>
      <c r="R654" s="3">
        <f t="shared" si="146"/>
        <v>9852.75</v>
      </c>
      <c r="S654" s="3">
        <f t="shared" si="147"/>
        <v>9852.75</v>
      </c>
      <c r="T654" s="3">
        <v>205.94676206409</v>
      </c>
      <c r="U654" s="3">
        <f t="shared" si="148"/>
        <v>205.94676206409</v>
      </c>
      <c r="V654" s="4">
        <f t="shared" si="149"/>
        <v>18638.1819668001</v>
      </c>
      <c r="W654" s="6">
        <f>Q654/(constants!$B$1*constants!$B$2*(110/250)*AVERAGE(0.8,1)*1.5)</f>
        <v>1.50955658512718</v>
      </c>
      <c r="X654" s="7">
        <v>0.559219718787144</v>
      </c>
      <c r="Y654" s="3">
        <f t="shared" si="150"/>
        <v>187.224255504246</v>
      </c>
      <c r="Z654" s="5">
        <v>1.1</v>
      </c>
      <c r="AA654" s="5">
        <v>1</v>
      </c>
      <c r="AB654" s="3">
        <f t="shared" si="151"/>
        <v>205.946681054671</v>
      </c>
      <c r="AC654" t="str">
        <f t="shared" si="152"/>
        <v>https://wiki.52poke.com/wiki/长尾怪手</v>
      </c>
      <c r="AD654" s="2">
        <f t="shared" si="153"/>
        <v>6.56252601830988e-9</v>
      </c>
      <c r="AE654" t="str">
        <f>IF(ISNUMBER(SEARCH(AE$1,$D654)),"T","")</f>
        <v>T</v>
      </c>
      <c r="AF654" t="str">
        <f>IF(ISNUMBER(SEARCH(AF$1,$D654)),"T","")</f>
        <v/>
      </c>
      <c r="AG654" t="str">
        <f>IF(ISNUMBER(SEARCH(AG$1,$D654)),"T","")</f>
        <v/>
      </c>
      <c r="AH654" t="str">
        <f>IF(ISNUMBER(SEARCH(AH$1,$D654)),"T","")</f>
        <v/>
      </c>
      <c r="AI654" t="str">
        <f>IF(ISNUMBER(SEARCH(AI$1,$D654)),"T","")</f>
        <v/>
      </c>
      <c r="AJ654" t="str">
        <f>IF(ISNUMBER(SEARCH(AJ$1,$D654)),"T","")</f>
        <v/>
      </c>
      <c r="AK654" t="str">
        <f>IF(ISNUMBER(SEARCH(AK$1,$D654)),"T","")</f>
        <v/>
      </c>
      <c r="AL654" t="str">
        <f>IF(ISNUMBER(SEARCH(AL$1,$D654)),"T","")</f>
        <v/>
      </c>
      <c r="AM654" t="str">
        <f>IF(ISNUMBER(SEARCH(AM$1,$D654)),"T","")</f>
        <v/>
      </c>
      <c r="AN654" t="str">
        <f>IF(ISNUMBER(SEARCH(AN$1,$D654)),"T","")</f>
        <v/>
      </c>
      <c r="AO654" t="str">
        <f>IF(ISNUMBER(SEARCH(AO$1,$D654)),"T","")</f>
        <v/>
      </c>
      <c r="AP654" t="str">
        <f>IF(ISNUMBER(SEARCH(AP$1,$D654)),"T","")</f>
        <v/>
      </c>
      <c r="AQ654" t="str">
        <f>IF(ISNUMBER(SEARCH(AQ$1,$D654)),"T","")</f>
        <v/>
      </c>
      <c r="AR654" t="str">
        <f>IF(ISNUMBER(SEARCH(AR$1,$D654)),"T","")</f>
        <v/>
      </c>
      <c r="AS654" t="str">
        <f>IF(ISNUMBER(SEARCH(AS$1,$D654)),"T","")</f>
        <v/>
      </c>
      <c r="AT654" t="str">
        <f>IF(ISNUMBER(SEARCH(AT$1,$D654)),"T","")</f>
        <v/>
      </c>
      <c r="AU654" t="str">
        <f>IF(ISNUMBER(SEARCH(AU$1,$D654)),"T","")</f>
        <v/>
      </c>
      <c r="AV654" t="str">
        <f>IF(ISNUMBER(SEARCH(AV$1,$D654)),"T","")</f>
        <v/>
      </c>
    </row>
    <row r="655" spans="1:48">
      <c r="A655">
        <v>636</v>
      </c>
      <c r="B655" t="s">
        <v>1559</v>
      </c>
      <c r="C655" t="s">
        <v>1560</v>
      </c>
      <c r="D655" t="s">
        <v>324</v>
      </c>
      <c r="E655">
        <v>5</v>
      </c>
      <c r="F655">
        <v>55</v>
      </c>
      <c r="G655">
        <v>85</v>
      </c>
      <c r="H655">
        <v>55</v>
      </c>
      <c r="I655">
        <v>50</v>
      </c>
      <c r="J655">
        <v>55</v>
      </c>
      <c r="K655">
        <v>60</v>
      </c>
      <c r="L655">
        <f t="shared" si="140"/>
        <v>85</v>
      </c>
      <c r="M655">
        <f t="shared" si="141"/>
        <v>55</v>
      </c>
      <c r="N655" s="3">
        <f t="shared" si="142"/>
        <v>130.5</v>
      </c>
      <c r="O655" s="3">
        <f t="shared" si="143"/>
        <v>105.5</v>
      </c>
      <c r="P655" s="3">
        <f t="shared" si="144"/>
        <v>75.5</v>
      </c>
      <c r="Q655" s="3">
        <f t="shared" si="145"/>
        <v>9852.75</v>
      </c>
      <c r="R655" s="3">
        <f t="shared" si="146"/>
        <v>9852.75</v>
      </c>
      <c r="S655" s="3">
        <f t="shared" si="147"/>
        <v>9852.75</v>
      </c>
      <c r="T655" s="3">
        <v>204.724414072242</v>
      </c>
      <c r="U655" s="3">
        <f t="shared" si="148"/>
        <v>204.724414072242</v>
      </c>
      <c r="V655" s="4">
        <f t="shared" si="149"/>
        <v>21598.4256846215</v>
      </c>
      <c r="W655" s="6">
        <f>Q655/(constants!$B$1*constants!$B$2*(110/250)*AVERAGE(0.8,1)*1.5)</f>
        <v>1.50955658512718</v>
      </c>
      <c r="X655" s="7">
        <v>0.254547849477274</v>
      </c>
      <c r="Y655" s="3">
        <f t="shared" si="150"/>
        <v>186.11301785077</v>
      </c>
      <c r="Z655" s="5">
        <v>1.1</v>
      </c>
      <c r="AA655" s="5">
        <v>1</v>
      </c>
      <c r="AB655" s="3">
        <f t="shared" si="151"/>
        <v>204.724319635847</v>
      </c>
      <c r="AC655" t="str">
        <f t="shared" si="152"/>
        <v>https://wiki.52poke.com/wiki/燃烧虫</v>
      </c>
      <c r="AD655" s="2">
        <f t="shared" si="153"/>
        <v>8.91823279503188e-9</v>
      </c>
      <c r="AE655" t="str">
        <f>IF(ISNUMBER(SEARCH(AE$1,$D655)),"T","")</f>
        <v/>
      </c>
      <c r="AF655" t="str">
        <f>IF(ISNUMBER(SEARCH(AF$1,$D655)),"T","")</f>
        <v>T</v>
      </c>
      <c r="AG655" t="str">
        <f>IF(ISNUMBER(SEARCH(AG$1,$D655)),"T","")</f>
        <v/>
      </c>
      <c r="AH655" t="str">
        <f>IF(ISNUMBER(SEARCH(AH$1,$D655)),"T","")</f>
        <v/>
      </c>
      <c r="AI655" t="str">
        <f>IF(ISNUMBER(SEARCH(AI$1,$D655)),"T","")</f>
        <v/>
      </c>
      <c r="AJ655" t="str">
        <f>IF(ISNUMBER(SEARCH(AJ$1,$D655)),"T","")</f>
        <v/>
      </c>
      <c r="AK655" t="str">
        <f>IF(ISNUMBER(SEARCH(AK$1,$D655)),"T","")</f>
        <v/>
      </c>
      <c r="AL655" t="str">
        <f>IF(ISNUMBER(SEARCH(AL$1,$D655)),"T","")</f>
        <v/>
      </c>
      <c r="AM655" t="str">
        <f>IF(ISNUMBER(SEARCH(AM$1,$D655)),"T","")</f>
        <v/>
      </c>
      <c r="AN655" t="str">
        <f>IF(ISNUMBER(SEARCH(AN$1,$D655)),"T","")</f>
        <v/>
      </c>
      <c r="AO655" t="str">
        <f>IF(ISNUMBER(SEARCH(AO$1,$D655)),"T","")</f>
        <v/>
      </c>
      <c r="AP655" t="str">
        <f>IF(ISNUMBER(SEARCH(AP$1,$D655)),"T","")</f>
        <v>T</v>
      </c>
      <c r="AQ655" t="str">
        <f>IF(ISNUMBER(SEARCH(AQ$1,$D655)),"T","")</f>
        <v/>
      </c>
      <c r="AR655" t="str">
        <f>IF(ISNUMBER(SEARCH(AR$1,$D655)),"T","")</f>
        <v/>
      </c>
      <c r="AS655" t="str">
        <f>IF(ISNUMBER(SEARCH(AS$1,$D655)),"T","")</f>
        <v/>
      </c>
      <c r="AT655" t="str">
        <f>IF(ISNUMBER(SEARCH(AT$1,$D655)),"T","")</f>
        <v/>
      </c>
      <c r="AU655" t="str">
        <f>IF(ISNUMBER(SEARCH(AU$1,$D655)),"T","")</f>
        <v/>
      </c>
      <c r="AV655" t="str">
        <f>IF(ISNUMBER(SEARCH(AV$1,$D655)),"T","")</f>
        <v/>
      </c>
    </row>
    <row r="656" spans="1:48">
      <c r="A656">
        <v>838</v>
      </c>
      <c r="B656" t="s">
        <v>1561</v>
      </c>
      <c r="C656" t="s">
        <v>1562</v>
      </c>
      <c r="D656" t="s">
        <v>925</v>
      </c>
      <c r="E656">
        <v>8</v>
      </c>
      <c r="F656">
        <v>80</v>
      </c>
      <c r="G656">
        <v>60</v>
      </c>
      <c r="H656">
        <v>90</v>
      </c>
      <c r="I656">
        <v>60</v>
      </c>
      <c r="J656">
        <v>70</v>
      </c>
      <c r="K656">
        <v>50</v>
      </c>
      <c r="L656">
        <f t="shared" si="140"/>
        <v>60</v>
      </c>
      <c r="M656">
        <f t="shared" si="141"/>
        <v>70</v>
      </c>
      <c r="N656" s="3">
        <f t="shared" si="142"/>
        <v>155.5</v>
      </c>
      <c r="O656" s="3">
        <f t="shared" si="143"/>
        <v>80.5</v>
      </c>
      <c r="P656" s="3">
        <f t="shared" si="144"/>
        <v>90.5</v>
      </c>
      <c r="Q656" s="3">
        <f t="shared" si="145"/>
        <v>14072.75</v>
      </c>
      <c r="R656" s="3">
        <f t="shared" si="146"/>
        <v>17182.75</v>
      </c>
      <c r="S656" s="3">
        <f t="shared" si="147"/>
        <v>14072.75</v>
      </c>
      <c r="T656" s="3">
        <v>204.344716386662</v>
      </c>
      <c r="U656" s="3">
        <f t="shared" si="148"/>
        <v>204.344716386662</v>
      </c>
      <c r="V656" s="4">
        <f t="shared" si="149"/>
        <v>16449.7496691263</v>
      </c>
      <c r="W656" s="6">
        <f>Q656/(constants!$B$1*constants!$B$2*(110/250)*AVERAGE(0.8,1)*1.5)</f>
        <v>2.15610996253315</v>
      </c>
      <c r="X656" s="7">
        <v>0.151564949557001</v>
      </c>
      <c r="Y656" s="3">
        <f t="shared" si="150"/>
        <v>185.767830423257</v>
      </c>
      <c r="Z656" s="5">
        <v>1.1</v>
      </c>
      <c r="AA656" s="5">
        <v>1</v>
      </c>
      <c r="AB656" s="3">
        <f t="shared" si="151"/>
        <v>204.344613465583</v>
      </c>
      <c r="AC656" t="str">
        <f t="shared" si="152"/>
        <v>https://wiki.52poke.com/wiki/大炭车</v>
      </c>
      <c r="AD656" s="2">
        <f t="shared" si="153"/>
        <v>1.05927485474548e-8</v>
      </c>
      <c r="AE656" t="str">
        <f>IF(ISNUMBER(SEARCH(AE$1,$D656)),"T","")</f>
        <v/>
      </c>
      <c r="AF656" t="str">
        <f>IF(ISNUMBER(SEARCH(AF$1,$D656)),"T","")</f>
        <v>T</v>
      </c>
      <c r="AG656" t="str">
        <f>IF(ISNUMBER(SEARCH(AG$1,$D656)),"T","")</f>
        <v/>
      </c>
      <c r="AH656" t="str">
        <f>IF(ISNUMBER(SEARCH(AH$1,$D656)),"T","")</f>
        <v/>
      </c>
      <c r="AI656" t="str">
        <f>IF(ISNUMBER(SEARCH(AI$1,$D656)),"T","")</f>
        <v/>
      </c>
      <c r="AJ656" t="str">
        <f>IF(ISNUMBER(SEARCH(AJ$1,$D656)),"T","")</f>
        <v/>
      </c>
      <c r="AK656" t="str">
        <f>IF(ISNUMBER(SEARCH(AK$1,$D656)),"T","")</f>
        <v/>
      </c>
      <c r="AL656" t="str">
        <f>IF(ISNUMBER(SEARCH(AL$1,$D656)),"T","")</f>
        <v/>
      </c>
      <c r="AM656" t="str">
        <f>IF(ISNUMBER(SEARCH(AM$1,$D656)),"T","")</f>
        <v/>
      </c>
      <c r="AN656" t="str">
        <f>IF(ISNUMBER(SEARCH(AN$1,$D656)),"T","")</f>
        <v/>
      </c>
      <c r="AO656" t="str">
        <f>IF(ISNUMBER(SEARCH(AO$1,$D656)),"T","")</f>
        <v/>
      </c>
      <c r="AP656" t="str">
        <f>IF(ISNUMBER(SEARCH(AP$1,$D656)),"T","")</f>
        <v/>
      </c>
      <c r="AQ656" t="str">
        <f>IF(ISNUMBER(SEARCH(AQ$1,$D656)),"T","")</f>
        <v>T</v>
      </c>
      <c r="AR656" t="str">
        <f>IF(ISNUMBER(SEARCH(AR$1,$D656)),"T","")</f>
        <v/>
      </c>
      <c r="AS656" t="str">
        <f>IF(ISNUMBER(SEARCH(AS$1,$D656)),"T","")</f>
        <v/>
      </c>
      <c r="AT656" t="str">
        <f>IF(ISNUMBER(SEARCH(AT$1,$D656)),"T","")</f>
        <v/>
      </c>
      <c r="AU656" t="str">
        <f>IF(ISNUMBER(SEARCH(AU$1,$D656)),"T","")</f>
        <v/>
      </c>
      <c r="AV656" t="str">
        <f>IF(ISNUMBER(SEARCH(AV$1,$D656)),"T","")</f>
        <v/>
      </c>
    </row>
    <row r="657" spans="1:48">
      <c r="A657">
        <v>667</v>
      </c>
      <c r="B657" t="s">
        <v>1563</v>
      </c>
      <c r="C657" t="s">
        <v>1564</v>
      </c>
      <c r="D657" t="s">
        <v>548</v>
      </c>
      <c r="E657">
        <v>6</v>
      </c>
      <c r="F657">
        <v>62</v>
      </c>
      <c r="G657">
        <v>50</v>
      </c>
      <c r="H657">
        <v>58</v>
      </c>
      <c r="I657">
        <v>73</v>
      </c>
      <c r="J657">
        <v>54</v>
      </c>
      <c r="K657">
        <v>72</v>
      </c>
      <c r="L657">
        <f t="shared" si="140"/>
        <v>73</v>
      </c>
      <c r="M657">
        <f t="shared" si="141"/>
        <v>54</v>
      </c>
      <c r="N657" s="3">
        <f t="shared" si="142"/>
        <v>137.5</v>
      </c>
      <c r="O657" s="3">
        <f t="shared" si="143"/>
        <v>93.5</v>
      </c>
      <c r="P657" s="3">
        <f t="shared" si="144"/>
        <v>74.5</v>
      </c>
      <c r="Q657" s="3">
        <f t="shared" si="145"/>
        <v>10243.75</v>
      </c>
      <c r="R657" s="3">
        <f t="shared" si="146"/>
        <v>10793.75</v>
      </c>
      <c r="S657" s="3">
        <f t="shared" si="147"/>
        <v>10243.75</v>
      </c>
      <c r="T657" s="3">
        <v>202.357335769032</v>
      </c>
      <c r="U657" s="3">
        <f t="shared" si="148"/>
        <v>202.357335769032</v>
      </c>
      <c r="V657" s="4">
        <f t="shared" si="149"/>
        <v>18920.4108944045</v>
      </c>
      <c r="W657" s="6">
        <f>Q657/(constants!$B$1*constants!$B$2*(110/250)*AVERAGE(0.8,1)*1.5)</f>
        <v>1.56946236014275</v>
      </c>
      <c r="X657" s="7">
        <v>0.398036412369081</v>
      </c>
      <c r="Y657" s="3">
        <f t="shared" si="150"/>
        <v>183.961135229857</v>
      </c>
      <c r="Z657" s="5">
        <v>1.1</v>
      </c>
      <c r="AA657" s="5">
        <v>1</v>
      </c>
      <c r="AB657" s="3">
        <f t="shared" si="151"/>
        <v>202.357248752842</v>
      </c>
      <c r="AC657" t="str">
        <f t="shared" si="152"/>
        <v>https://wiki.52poke.com/wiki/小狮狮</v>
      </c>
      <c r="AD657" s="2">
        <f t="shared" si="153"/>
        <v>7.57181728396777e-9</v>
      </c>
      <c r="AE657" t="str">
        <f>IF(ISNUMBER(SEARCH(AE$1,$D657)),"T","")</f>
        <v>T</v>
      </c>
      <c r="AF657" t="str">
        <f>IF(ISNUMBER(SEARCH(AF$1,$D657)),"T","")</f>
        <v>T</v>
      </c>
      <c r="AG657" t="str">
        <f>IF(ISNUMBER(SEARCH(AG$1,$D657)),"T","")</f>
        <v/>
      </c>
      <c r="AH657" t="str">
        <f>IF(ISNUMBER(SEARCH(AH$1,$D657)),"T","")</f>
        <v/>
      </c>
      <c r="AI657" t="str">
        <f>IF(ISNUMBER(SEARCH(AI$1,$D657)),"T","")</f>
        <v/>
      </c>
      <c r="AJ657" t="str">
        <f>IF(ISNUMBER(SEARCH(AJ$1,$D657)),"T","")</f>
        <v/>
      </c>
      <c r="AK657" t="str">
        <f>IF(ISNUMBER(SEARCH(AK$1,$D657)),"T","")</f>
        <v/>
      </c>
      <c r="AL657" t="str">
        <f>IF(ISNUMBER(SEARCH(AL$1,$D657)),"T","")</f>
        <v/>
      </c>
      <c r="AM657" t="str">
        <f>IF(ISNUMBER(SEARCH(AM$1,$D657)),"T","")</f>
        <v/>
      </c>
      <c r="AN657" t="str">
        <f>IF(ISNUMBER(SEARCH(AN$1,$D657)),"T","")</f>
        <v/>
      </c>
      <c r="AO657" t="str">
        <f>IF(ISNUMBER(SEARCH(AO$1,$D657)),"T","")</f>
        <v/>
      </c>
      <c r="AP657" t="str">
        <f>IF(ISNUMBER(SEARCH(AP$1,$D657)),"T","")</f>
        <v/>
      </c>
      <c r="AQ657" t="str">
        <f>IF(ISNUMBER(SEARCH(AQ$1,$D657)),"T","")</f>
        <v/>
      </c>
      <c r="AR657" t="str">
        <f>IF(ISNUMBER(SEARCH(AR$1,$D657)),"T","")</f>
        <v/>
      </c>
      <c r="AS657" t="str">
        <f>IF(ISNUMBER(SEARCH(AS$1,$D657)),"T","")</f>
        <v/>
      </c>
      <c r="AT657" t="str">
        <f>IF(ISNUMBER(SEARCH(AT$1,$D657)),"T","")</f>
        <v/>
      </c>
      <c r="AU657" t="str">
        <f>IF(ISNUMBER(SEARCH(AU$1,$D657)),"T","")</f>
        <v/>
      </c>
      <c r="AV657" t="str">
        <f>IF(ISNUMBER(SEARCH(AV$1,$D657)),"T","")</f>
        <v/>
      </c>
    </row>
    <row r="658" spans="1:48">
      <c r="A658">
        <v>61</v>
      </c>
      <c r="B658" t="s">
        <v>1565</v>
      </c>
      <c r="C658" t="s">
        <v>1566</v>
      </c>
      <c r="D658" t="s">
        <v>52</v>
      </c>
      <c r="E658">
        <v>1</v>
      </c>
      <c r="F658">
        <v>65</v>
      </c>
      <c r="G658">
        <v>65</v>
      </c>
      <c r="H658">
        <v>65</v>
      </c>
      <c r="I658">
        <v>50</v>
      </c>
      <c r="J658">
        <v>50</v>
      </c>
      <c r="K658">
        <v>90</v>
      </c>
      <c r="L658">
        <f t="shared" si="140"/>
        <v>65</v>
      </c>
      <c r="M658">
        <f t="shared" si="141"/>
        <v>50</v>
      </c>
      <c r="N658" s="3">
        <f t="shared" si="142"/>
        <v>140.5</v>
      </c>
      <c r="O658" s="3">
        <f t="shared" si="143"/>
        <v>85.5</v>
      </c>
      <c r="P658" s="3">
        <f t="shared" si="144"/>
        <v>70.5</v>
      </c>
      <c r="Q658" s="3">
        <f t="shared" si="145"/>
        <v>9905.25</v>
      </c>
      <c r="R658" s="3">
        <f t="shared" si="146"/>
        <v>12012.75</v>
      </c>
      <c r="S658" s="3">
        <f t="shared" si="147"/>
        <v>9905.25</v>
      </c>
      <c r="T658" s="3">
        <v>202.306078445898</v>
      </c>
      <c r="U658" s="3">
        <f t="shared" si="148"/>
        <v>202.306078445898</v>
      </c>
      <c r="V658" s="4">
        <f t="shared" si="149"/>
        <v>17297.1697071243</v>
      </c>
      <c r="W658" s="6">
        <f>Q658/(constants!$B$1*constants!$B$2*(110/250)*AVERAGE(0.8,1)*1.5)</f>
        <v>1.51760019941955</v>
      </c>
      <c r="X658" s="7">
        <v>0.633447131833294</v>
      </c>
      <c r="Y658" s="3">
        <f t="shared" si="150"/>
        <v>183.914546822118</v>
      </c>
      <c r="Z658" s="5">
        <v>1.1</v>
      </c>
      <c r="AA658" s="5">
        <v>1</v>
      </c>
      <c r="AB658" s="3">
        <f t="shared" si="151"/>
        <v>202.30600150433</v>
      </c>
      <c r="AC658" t="str">
        <f t="shared" si="152"/>
        <v>https://wiki.52poke.com/wiki/蚊香君</v>
      </c>
      <c r="AD658" s="2">
        <f t="shared" si="153"/>
        <v>5.92000489675084e-9</v>
      </c>
      <c r="AE658" t="str">
        <f>IF(ISNUMBER(SEARCH(AE$1,$D658)),"T","")</f>
        <v/>
      </c>
      <c r="AF658" t="str">
        <f>IF(ISNUMBER(SEARCH(AF$1,$D658)),"T","")</f>
        <v/>
      </c>
      <c r="AG658" t="str">
        <f>IF(ISNUMBER(SEARCH(AG$1,$D658)),"T","")</f>
        <v>T</v>
      </c>
      <c r="AH658" t="str">
        <f>IF(ISNUMBER(SEARCH(AH$1,$D658)),"T","")</f>
        <v/>
      </c>
      <c r="AI658" t="str">
        <f>IF(ISNUMBER(SEARCH(AI$1,$D658)),"T","")</f>
        <v/>
      </c>
      <c r="AJ658" t="str">
        <f>IF(ISNUMBER(SEARCH(AJ$1,$D658)),"T","")</f>
        <v/>
      </c>
      <c r="AK658" t="str">
        <f>IF(ISNUMBER(SEARCH(AK$1,$D658)),"T","")</f>
        <v/>
      </c>
      <c r="AL658" t="str">
        <f>IF(ISNUMBER(SEARCH(AL$1,$D658)),"T","")</f>
        <v/>
      </c>
      <c r="AM658" t="str">
        <f>IF(ISNUMBER(SEARCH(AM$1,$D658)),"T","")</f>
        <v/>
      </c>
      <c r="AN658" t="str">
        <f>IF(ISNUMBER(SEARCH(AN$1,$D658)),"T","")</f>
        <v/>
      </c>
      <c r="AO658" t="str">
        <f>IF(ISNUMBER(SEARCH(AO$1,$D658)),"T","")</f>
        <v/>
      </c>
      <c r="AP658" t="str">
        <f>IF(ISNUMBER(SEARCH(AP$1,$D658)),"T","")</f>
        <v/>
      </c>
      <c r="AQ658" t="str">
        <f>IF(ISNUMBER(SEARCH(AQ$1,$D658)),"T","")</f>
        <v/>
      </c>
      <c r="AR658" t="str">
        <f>IF(ISNUMBER(SEARCH(AR$1,$D658)),"T","")</f>
        <v/>
      </c>
      <c r="AS658" t="str">
        <f>IF(ISNUMBER(SEARCH(AS$1,$D658)),"T","")</f>
        <v/>
      </c>
      <c r="AT658" t="str">
        <f>IF(ISNUMBER(SEARCH(AT$1,$D658)),"T","")</f>
        <v/>
      </c>
      <c r="AU658" t="str">
        <f>IF(ISNUMBER(SEARCH(AU$1,$D658)),"T","")</f>
        <v/>
      </c>
      <c r="AV658" t="str">
        <f>IF(ISNUMBER(SEARCH(AV$1,$D658)),"T","")</f>
        <v/>
      </c>
    </row>
    <row r="659" spans="1:48">
      <c r="A659">
        <v>651</v>
      </c>
      <c r="B659" t="s">
        <v>1567</v>
      </c>
      <c r="C659" t="s">
        <v>1568</v>
      </c>
      <c r="D659" t="s">
        <v>227</v>
      </c>
      <c r="E659">
        <v>6</v>
      </c>
      <c r="F659">
        <v>61</v>
      </c>
      <c r="G659">
        <v>78</v>
      </c>
      <c r="H659">
        <v>95</v>
      </c>
      <c r="I659">
        <v>56</v>
      </c>
      <c r="J659">
        <v>58</v>
      </c>
      <c r="K659">
        <v>57</v>
      </c>
      <c r="L659">
        <f t="shared" si="140"/>
        <v>78</v>
      </c>
      <c r="M659">
        <f t="shared" si="141"/>
        <v>58</v>
      </c>
      <c r="N659" s="3">
        <f t="shared" si="142"/>
        <v>136.5</v>
      </c>
      <c r="O659" s="3">
        <f t="shared" si="143"/>
        <v>98.5</v>
      </c>
      <c r="P659" s="3">
        <f t="shared" si="144"/>
        <v>78.5</v>
      </c>
      <c r="Q659" s="3">
        <f t="shared" si="145"/>
        <v>10715.25</v>
      </c>
      <c r="R659" s="3">
        <f t="shared" si="146"/>
        <v>15765.75</v>
      </c>
      <c r="S659" s="3">
        <f t="shared" si="147"/>
        <v>10715.25</v>
      </c>
      <c r="T659" s="3">
        <v>201.843593304083</v>
      </c>
      <c r="U659" s="3">
        <f t="shared" si="148"/>
        <v>201.843593304083</v>
      </c>
      <c r="V659" s="4">
        <f t="shared" si="149"/>
        <v>19881.5939404522</v>
      </c>
      <c r="W659" s="6">
        <f>Q659/(constants!$B$1*constants!$B$2*(110/250)*AVERAGE(0.8,1)*1.5)</f>
        <v>1.6417016770733</v>
      </c>
      <c r="X659" s="7">
        <v>0.221182470737067</v>
      </c>
      <c r="Y659" s="3">
        <f t="shared" si="150"/>
        <v>183.494088559321</v>
      </c>
      <c r="Z659" s="5">
        <v>1.1</v>
      </c>
      <c r="AA659" s="5">
        <v>1</v>
      </c>
      <c r="AB659" s="3">
        <f t="shared" si="151"/>
        <v>201.843497415254</v>
      </c>
      <c r="AC659" t="str">
        <f t="shared" si="152"/>
        <v>https://wiki.52poke.com/wiki/胖胖哈力</v>
      </c>
      <c r="AD659" s="2">
        <f t="shared" si="153"/>
        <v>9.19466760494433e-9</v>
      </c>
      <c r="AE659" t="str">
        <f>IF(ISNUMBER(SEARCH(AE$1,$D659)),"T","")</f>
        <v/>
      </c>
      <c r="AF659" t="str">
        <f>IF(ISNUMBER(SEARCH(AF$1,$D659)),"T","")</f>
        <v/>
      </c>
      <c r="AG659" t="str">
        <f>IF(ISNUMBER(SEARCH(AG$1,$D659)),"T","")</f>
        <v/>
      </c>
      <c r="AH659" t="str">
        <f>IF(ISNUMBER(SEARCH(AH$1,$D659)),"T","")</f>
        <v>T</v>
      </c>
      <c r="AI659" t="str">
        <f>IF(ISNUMBER(SEARCH(AI$1,$D659)),"T","")</f>
        <v/>
      </c>
      <c r="AJ659" t="str">
        <f>IF(ISNUMBER(SEARCH(AJ$1,$D659)),"T","")</f>
        <v/>
      </c>
      <c r="AK659" t="str">
        <f>IF(ISNUMBER(SEARCH(AK$1,$D659)),"T","")</f>
        <v/>
      </c>
      <c r="AL659" t="str">
        <f>IF(ISNUMBER(SEARCH(AL$1,$D659)),"T","")</f>
        <v/>
      </c>
      <c r="AM659" t="str">
        <f>IF(ISNUMBER(SEARCH(AM$1,$D659)),"T","")</f>
        <v/>
      </c>
      <c r="AN659" t="str">
        <f>IF(ISNUMBER(SEARCH(AN$1,$D659)),"T","")</f>
        <v/>
      </c>
      <c r="AO659" t="str">
        <f>IF(ISNUMBER(SEARCH(AO$1,$D659)),"T","")</f>
        <v/>
      </c>
      <c r="AP659" t="str">
        <f>IF(ISNUMBER(SEARCH(AP$1,$D659)),"T","")</f>
        <v/>
      </c>
      <c r="AQ659" t="str">
        <f>IF(ISNUMBER(SEARCH(AQ$1,$D659)),"T","")</f>
        <v/>
      </c>
      <c r="AR659" t="str">
        <f>IF(ISNUMBER(SEARCH(AR$1,$D659)),"T","")</f>
        <v/>
      </c>
      <c r="AS659" t="str">
        <f>IF(ISNUMBER(SEARCH(AS$1,$D659)),"T","")</f>
        <v/>
      </c>
      <c r="AT659" t="str">
        <f>IF(ISNUMBER(SEARCH(AT$1,$D659)),"T","")</f>
        <v/>
      </c>
      <c r="AU659" t="str">
        <f>IF(ISNUMBER(SEARCH(AU$1,$D659)),"T","")</f>
        <v/>
      </c>
      <c r="AV659" t="str">
        <f>IF(ISNUMBER(SEARCH(AV$1,$D659)),"T","")</f>
        <v/>
      </c>
    </row>
    <row r="660" spans="1:48">
      <c r="A660">
        <v>822</v>
      </c>
      <c r="B660" t="s">
        <v>1569</v>
      </c>
      <c r="C660" t="s">
        <v>1570</v>
      </c>
      <c r="D660" t="s">
        <v>327</v>
      </c>
      <c r="E660">
        <v>8</v>
      </c>
      <c r="F660">
        <v>68</v>
      </c>
      <c r="G660">
        <v>67</v>
      </c>
      <c r="H660">
        <v>55</v>
      </c>
      <c r="I660">
        <v>43</v>
      </c>
      <c r="J660">
        <v>55</v>
      </c>
      <c r="K660">
        <v>77</v>
      </c>
      <c r="L660">
        <f t="shared" si="140"/>
        <v>67</v>
      </c>
      <c r="M660">
        <f t="shared" si="141"/>
        <v>55</v>
      </c>
      <c r="N660" s="3">
        <f t="shared" si="142"/>
        <v>143.5</v>
      </c>
      <c r="O660" s="3">
        <f t="shared" si="143"/>
        <v>87.5</v>
      </c>
      <c r="P660" s="3">
        <f t="shared" si="144"/>
        <v>75.5</v>
      </c>
      <c r="Q660" s="3">
        <f t="shared" si="145"/>
        <v>10834.25</v>
      </c>
      <c r="R660" s="3">
        <f t="shared" si="146"/>
        <v>10834.25</v>
      </c>
      <c r="S660" s="3">
        <f t="shared" si="147"/>
        <v>10834.25</v>
      </c>
      <c r="T660" s="3">
        <v>201.659833398051</v>
      </c>
      <c r="U660" s="3">
        <f t="shared" si="148"/>
        <v>201.659833398051</v>
      </c>
      <c r="V660" s="4">
        <f t="shared" si="149"/>
        <v>17645.2354223295</v>
      </c>
      <c r="W660" s="6">
        <f>Q660/(constants!$B$1*constants!$B$2*(110/250)*AVERAGE(0.8,1)*1.5)</f>
        <v>1.65993386946935</v>
      </c>
      <c r="X660" s="7">
        <v>0.435232335950212</v>
      </c>
      <c r="Y660" s="3">
        <f t="shared" si="150"/>
        <v>183.327042974211</v>
      </c>
      <c r="Z660" s="5">
        <v>1.1</v>
      </c>
      <c r="AA660" s="5">
        <v>1</v>
      </c>
      <c r="AB660" s="3">
        <f t="shared" si="151"/>
        <v>201.659747271633</v>
      </c>
      <c r="AC660" t="str">
        <f t="shared" si="152"/>
        <v>https://wiki.52poke.com/wiki/蓝鸦</v>
      </c>
      <c r="AD660" s="2">
        <f t="shared" si="153"/>
        <v>7.41775993826525e-9</v>
      </c>
      <c r="AE660" t="str">
        <f>IF(ISNUMBER(SEARCH(AE$1,$D660)),"T","")</f>
        <v/>
      </c>
      <c r="AF660" t="str">
        <f>IF(ISNUMBER(SEARCH(AF$1,$D660)),"T","")</f>
        <v/>
      </c>
      <c r="AG660" t="str">
        <f>IF(ISNUMBER(SEARCH(AG$1,$D660)),"T","")</f>
        <v/>
      </c>
      <c r="AH660" t="str">
        <f>IF(ISNUMBER(SEARCH(AH$1,$D660)),"T","")</f>
        <v/>
      </c>
      <c r="AI660" t="str">
        <f>IF(ISNUMBER(SEARCH(AI$1,$D660)),"T","")</f>
        <v/>
      </c>
      <c r="AJ660" t="str">
        <f>IF(ISNUMBER(SEARCH(AJ$1,$D660)),"T","")</f>
        <v/>
      </c>
      <c r="AK660" t="str">
        <f>IF(ISNUMBER(SEARCH(AK$1,$D660)),"T","")</f>
        <v/>
      </c>
      <c r="AL660" t="str">
        <f>IF(ISNUMBER(SEARCH(AL$1,$D660)),"T","")</f>
        <v/>
      </c>
      <c r="AM660" t="str">
        <f>IF(ISNUMBER(SEARCH(AM$1,$D660)),"T","")</f>
        <v/>
      </c>
      <c r="AN660" t="str">
        <f>IF(ISNUMBER(SEARCH(AN$1,$D660)),"T","")</f>
        <v>T</v>
      </c>
      <c r="AO660" t="str">
        <f>IF(ISNUMBER(SEARCH(AO$1,$D660)),"T","")</f>
        <v/>
      </c>
      <c r="AP660" t="str">
        <f>IF(ISNUMBER(SEARCH(AP$1,$D660)),"T","")</f>
        <v/>
      </c>
      <c r="AQ660" t="str">
        <f>IF(ISNUMBER(SEARCH(AQ$1,$D660)),"T","")</f>
        <v/>
      </c>
      <c r="AR660" t="str">
        <f>IF(ISNUMBER(SEARCH(AR$1,$D660)),"T","")</f>
        <v/>
      </c>
      <c r="AS660" t="str">
        <f>IF(ISNUMBER(SEARCH(AS$1,$D660)),"T","")</f>
        <v/>
      </c>
      <c r="AT660" t="str">
        <f>IF(ISNUMBER(SEARCH(AT$1,$D660)),"T","")</f>
        <v/>
      </c>
      <c r="AU660" t="str">
        <f>IF(ISNUMBER(SEARCH(AU$1,$D660)),"T","")</f>
        <v/>
      </c>
      <c r="AV660" t="str">
        <f>IF(ISNUMBER(SEARCH(AV$1,$D660)),"T","")</f>
        <v/>
      </c>
    </row>
    <row r="661" spans="1:48">
      <c r="A661">
        <v>320</v>
      </c>
      <c r="B661" t="s">
        <v>1571</v>
      </c>
      <c r="C661" t="s">
        <v>1572</v>
      </c>
      <c r="D661" t="s">
        <v>52</v>
      </c>
      <c r="E661">
        <v>3</v>
      </c>
      <c r="F661">
        <v>130</v>
      </c>
      <c r="G661">
        <v>70</v>
      </c>
      <c r="H661">
        <v>35</v>
      </c>
      <c r="I661">
        <v>70</v>
      </c>
      <c r="J661">
        <v>35</v>
      </c>
      <c r="K661">
        <v>60</v>
      </c>
      <c r="L661">
        <f t="shared" si="140"/>
        <v>70</v>
      </c>
      <c r="M661">
        <f t="shared" si="141"/>
        <v>35</v>
      </c>
      <c r="N661" s="3">
        <f t="shared" si="142"/>
        <v>205.5</v>
      </c>
      <c r="O661" s="3">
        <f t="shared" si="143"/>
        <v>90.5</v>
      </c>
      <c r="P661" s="3">
        <f t="shared" si="144"/>
        <v>55.5</v>
      </c>
      <c r="Q661" s="3">
        <f t="shared" si="145"/>
        <v>11405.25</v>
      </c>
      <c r="R661" s="3">
        <f t="shared" si="146"/>
        <v>11405.25</v>
      </c>
      <c r="S661" s="3">
        <f t="shared" si="147"/>
        <v>11405.25</v>
      </c>
      <c r="T661" s="3">
        <v>200.649000649088</v>
      </c>
      <c r="U661" s="3">
        <f t="shared" si="148"/>
        <v>200.649000649088</v>
      </c>
      <c r="V661" s="4">
        <f t="shared" si="149"/>
        <v>18158.7345587425</v>
      </c>
      <c r="W661" s="6">
        <f>Q661/(constants!$B$1*constants!$B$2*(110/250)*AVERAGE(0.8,1)*1.5)</f>
        <v>1.7474177506302</v>
      </c>
      <c r="X661" s="7">
        <v>0.268141334000593</v>
      </c>
      <c r="Y661" s="3">
        <f t="shared" si="150"/>
        <v>182.408097159087</v>
      </c>
      <c r="Z661" s="5">
        <v>1.1</v>
      </c>
      <c r="AA661" s="5">
        <v>1</v>
      </c>
      <c r="AB661" s="3">
        <f t="shared" si="151"/>
        <v>200.648906874996</v>
      </c>
      <c r="AC661" t="str">
        <f t="shared" si="152"/>
        <v>https://wiki.52poke.com/wiki/吼吼鲸</v>
      </c>
      <c r="AD661" s="2">
        <f t="shared" si="153"/>
        <v>8.79358037722379e-9</v>
      </c>
      <c r="AE661" t="str">
        <f>IF(ISNUMBER(SEARCH(AE$1,$D661)),"T","")</f>
        <v/>
      </c>
      <c r="AF661" t="str">
        <f>IF(ISNUMBER(SEARCH(AF$1,$D661)),"T","")</f>
        <v/>
      </c>
      <c r="AG661" t="str">
        <f>IF(ISNUMBER(SEARCH(AG$1,$D661)),"T","")</f>
        <v>T</v>
      </c>
      <c r="AH661" t="str">
        <f>IF(ISNUMBER(SEARCH(AH$1,$D661)),"T","")</f>
        <v/>
      </c>
      <c r="AI661" t="str">
        <f>IF(ISNUMBER(SEARCH(AI$1,$D661)),"T","")</f>
        <v/>
      </c>
      <c r="AJ661" t="str">
        <f>IF(ISNUMBER(SEARCH(AJ$1,$D661)),"T","")</f>
        <v/>
      </c>
      <c r="AK661" t="str">
        <f>IF(ISNUMBER(SEARCH(AK$1,$D661)),"T","")</f>
        <v/>
      </c>
      <c r="AL661" t="str">
        <f>IF(ISNUMBER(SEARCH(AL$1,$D661)),"T","")</f>
        <v/>
      </c>
      <c r="AM661" t="str">
        <f>IF(ISNUMBER(SEARCH(AM$1,$D661)),"T","")</f>
        <v/>
      </c>
      <c r="AN661" t="str">
        <f>IF(ISNUMBER(SEARCH(AN$1,$D661)),"T","")</f>
        <v/>
      </c>
      <c r="AO661" t="str">
        <f>IF(ISNUMBER(SEARCH(AO$1,$D661)),"T","")</f>
        <v/>
      </c>
      <c r="AP661" t="str">
        <f>IF(ISNUMBER(SEARCH(AP$1,$D661)),"T","")</f>
        <v/>
      </c>
      <c r="AQ661" t="str">
        <f>IF(ISNUMBER(SEARCH(AQ$1,$D661)),"T","")</f>
        <v/>
      </c>
      <c r="AR661" t="str">
        <f>IF(ISNUMBER(SEARCH(AR$1,$D661)),"T","")</f>
        <v/>
      </c>
      <c r="AS661" t="str">
        <f>IF(ISNUMBER(SEARCH(AS$1,$D661)),"T","")</f>
        <v/>
      </c>
      <c r="AT661" t="str">
        <f>IF(ISNUMBER(SEARCH(AT$1,$D661)),"T","")</f>
        <v/>
      </c>
      <c r="AU661" t="str">
        <f>IF(ISNUMBER(SEARCH(AU$1,$D661)),"T","")</f>
        <v/>
      </c>
      <c r="AV661" t="str">
        <f>IF(ISNUMBER(SEARCH(AV$1,$D661)),"T","")</f>
        <v/>
      </c>
    </row>
    <row r="662" spans="1:48">
      <c r="A662">
        <v>180</v>
      </c>
      <c r="B662" t="s">
        <v>1573</v>
      </c>
      <c r="C662" t="s">
        <v>1574</v>
      </c>
      <c r="D662" t="s">
        <v>169</v>
      </c>
      <c r="E662">
        <v>2</v>
      </c>
      <c r="F662">
        <v>70</v>
      </c>
      <c r="G662">
        <v>55</v>
      </c>
      <c r="H662">
        <v>55</v>
      </c>
      <c r="I662">
        <v>80</v>
      </c>
      <c r="J662">
        <v>60</v>
      </c>
      <c r="K662">
        <v>45</v>
      </c>
      <c r="L662">
        <f t="shared" si="140"/>
        <v>80</v>
      </c>
      <c r="M662">
        <f t="shared" si="141"/>
        <v>55</v>
      </c>
      <c r="N662" s="3">
        <f t="shared" si="142"/>
        <v>145.5</v>
      </c>
      <c r="O662" s="3">
        <f t="shared" si="143"/>
        <v>100.5</v>
      </c>
      <c r="P662" s="3">
        <f t="shared" si="144"/>
        <v>75.5</v>
      </c>
      <c r="Q662" s="3">
        <f t="shared" si="145"/>
        <v>10985.25</v>
      </c>
      <c r="R662" s="3">
        <f t="shared" si="146"/>
        <v>10985.25</v>
      </c>
      <c r="S662" s="3">
        <f t="shared" si="147"/>
        <v>11712.75</v>
      </c>
      <c r="T662" s="3">
        <v>200.516258267311</v>
      </c>
      <c r="U662" s="3">
        <f t="shared" si="148"/>
        <v>200.516258267311</v>
      </c>
      <c r="V662" s="4">
        <f t="shared" si="149"/>
        <v>20151.8839558648</v>
      </c>
      <c r="W662" s="6">
        <f>Q662/(constants!$B$1*constants!$B$2*(110/250)*AVERAGE(0.8,1)*1.5)</f>
        <v>1.68306883629122</v>
      </c>
      <c r="X662" s="7">
        <v>0.130736301350202</v>
      </c>
      <c r="Y662" s="3">
        <f t="shared" si="150"/>
        <v>182.287416332963</v>
      </c>
      <c r="Z662" s="5">
        <v>1.1</v>
      </c>
      <c r="AA662" s="5">
        <v>1</v>
      </c>
      <c r="AB662" s="3">
        <f t="shared" si="151"/>
        <v>200.516157966259</v>
      </c>
      <c r="AC662" t="str">
        <f t="shared" si="152"/>
        <v>https://wiki.52poke.com/wiki/茸茸羊</v>
      </c>
      <c r="AD662" s="2">
        <f t="shared" si="153"/>
        <v>1.00603009897209e-8</v>
      </c>
      <c r="AE662" t="str">
        <f>IF(ISNUMBER(SEARCH(AE$1,$D662)),"T","")</f>
        <v/>
      </c>
      <c r="AF662" t="str">
        <f>IF(ISNUMBER(SEARCH(AF$1,$D662)),"T","")</f>
        <v/>
      </c>
      <c r="AG662" t="str">
        <f>IF(ISNUMBER(SEARCH(AG$1,$D662)),"T","")</f>
        <v/>
      </c>
      <c r="AH662" t="str">
        <f>IF(ISNUMBER(SEARCH(AH$1,$D662)),"T","")</f>
        <v/>
      </c>
      <c r="AI662" t="str">
        <f>IF(ISNUMBER(SEARCH(AI$1,$D662)),"T","")</f>
        <v>T</v>
      </c>
      <c r="AJ662" t="str">
        <f>IF(ISNUMBER(SEARCH(AJ$1,$D662)),"T","")</f>
        <v/>
      </c>
      <c r="AK662" t="str">
        <f>IF(ISNUMBER(SEARCH(AK$1,$D662)),"T","")</f>
        <v/>
      </c>
      <c r="AL662" t="str">
        <f>IF(ISNUMBER(SEARCH(AL$1,$D662)),"T","")</f>
        <v/>
      </c>
      <c r="AM662" t="str">
        <f>IF(ISNUMBER(SEARCH(AM$1,$D662)),"T","")</f>
        <v/>
      </c>
      <c r="AN662" t="str">
        <f>IF(ISNUMBER(SEARCH(AN$1,$D662)),"T","")</f>
        <v/>
      </c>
      <c r="AO662" t="str">
        <f>IF(ISNUMBER(SEARCH(AO$1,$D662)),"T","")</f>
        <v/>
      </c>
      <c r="AP662" t="str">
        <f>IF(ISNUMBER(SEARCH(AP$1,$D662)),"T","")</f>
        <v/>
      </c>
      <c r="AQ662" t="str">
        <f>IF(ISNUMBER(SEARCH(AQ$1,$D662)),"T","")</f>
        <v/>
      </c>
      <c r="AR662" t="str">
        <f>IF(ISNUMBER(SEARCH(AR$1,$D662)),"T","")</f>
        <v/>
      </c>
      <c r="AS662" t="str">
        <f>IF(ISNUMBER(SEARCH(AS$1,$D662)),"T","")</f>
        <v/>
      </c>
      <c r="AT662" t="str">
        <f>IF(ISNUMBER(SEARCH(AT$1,$D662)),"T","")</f>
        <v/>
      </c>
      <c r="AU662" t="str">
        <f>IF(ISNUMBER(SEARCH(AU$1,$D662)),"T","")</f>
        <v/>
      </c>
      <c r="AV662" t="str">
        <f>IF(ISNUMBER(SEARCH(AV$1,$D662)),"T","")</f>
        <v/>
      </c>
    </row>
    <row r="663" spans="1:48">
      <c r="A663">
        <v>552</v>
      </c>
      <c r="B663" t="s">
        <v>1575</v>
      </c>
      <c r="C663" t="s">
        <v>1576</v>
      </c>
      <c r="D663" t="s">
        <v>402</v>
      </c>
      <c r="E663">
        <v>5</v>
      </c>
      <c r="F663">
        <v>60</v>
      </c>
      <c r="G663">
        <v>82</v>
      </c>
      <c r="H663">
        <v>45</v>
      </c>
      <c r="I663">
        <v>45</v>
      </c>
      <c r="J663">
        <v>45</v>
      </c>
      <c r="K663">
        <v>74</v>
      </c>
      <c r="L663">
        <f t="shared" si="140"/>
        <v>82</v>
      </c>
      <c r="M663">
        <f t="shared" si="141"/>
        <v>45</v>
      </c>
      <c r="N663" s="3">
        <f t="shared" si="142"/>
        <v>135.5</v>
      </c>
      <c r="O663" s="3">
        <f t="shared" si="143"/>
        <v>102.5</v>
      </c>
      <c r="P663" s="3">
        <f t="shared" si="144"/>
        <v>65.5</v>
      </c>
      <c r="Q663" s="3">
        <f t="shared" si="145"/>
        <v>8875.25</v>
      </c>
      <c r="R663" s="3">
        <f t="shared" si="146"/>
        <v>8875.25</v>
      </c>
      <c r="S663" s="3">
        <f t="shared" si="147"/>
        <v>8875.25</v>
      </c>
      <c r="T663" s="3">
        <v>199.060568715338</v>
      </c>
      <c r="U663" s="3">
        <f t="shared" si="148"/>
        <v>0</v>
      </c>
      <c r="V663" s="4">
        <f t="shared" si="149"/>
        <v>0</v>
      </c>
      <c r="W663" s="6">
        <f>Q663/(constants!$B$1*constants!$B$2*(110/250)*AVERAGE(0.8,1)*1.5)</f>
        <v>1.35979214758823</v>
      </c>
      <c r="X663" s="7">
        <v>0.405711054780152</v>
      </c>
      <c r="Y663" s="3">
        <f t="shared" si="150"/>
        <v>180.96407824276</v>
      </c>
      <c r="Z663" s="5">
        <v>1.1</v>
      </c>
      <c r="AA663" s="5">
        <v>1</v>
      </c>
      <c r="AB663" s="3">
        <f t="shared" si="151"/>
        <v>199.060486067036</v>
      </c>
      <c r="AC663" t="str">
        <f t="shared" si="152"/>
        <v>https://wiki.52poke.com/wiki/混混鳄</v>
      </c>
      <c r="AD663" s="2">
        <f t="shared" si="153"/>
        <v>6.8307418935862e-9</v>
      </c>
      <c r="AE663" t="str">
        <f>IF(ISNUMBER(SEARCH(AE$1,$D663)),"T","")</f>
        <v/>
      </c>
      <c r="AF663" t="str">
        <f>IF(ISNUMBER(SEARCH(AF$1,$D663)),"T","")</f>
        <v/>
      </c>
      <c r="AG663" t="str">
        <f>IF(ISNUMBER(SEARCH(AG$1,$D663)),"T","")</f>
        <v/>
      </c>
      <c r="AH663" t="str">
        <f>IF(ISNUMBER(SEARCH(AH$1,$D663)),"T","")</f>
        <v/>
      </c>
      <c r="AI663" t="str">
        <f>IF(ISNUMBER(SEARCH(AI$1,$D663)),"T","")</f>
        <v/>
      </c>
      <c r="AJ663" t="str">
        <f>IF(ISNUMBER(SEARCH(AJ$1,$D663)),"T","")</f>
        <v/>
      </c>
      <c r="AK663" t="str">
        <f>IF(ISNUMBER(SEARCH(AK$1,$D663)),"T","")</f>
        <v/>
      </c>
      <c r="AL663" t="str">
        <f>IF(ISNUMBER(SEARCH(AL$1,$D663)),"T","")</f>
        <v/>
      </c>
      <c r="AM663" t="str">
        <f>IF(ISNUMBER(SEARCH(AM$1,$D663)),"T","")</f>
        <v>T</v>
      </c>
      <c r="AN663" t="str">
        <f>IF(ISNUMBER(SEARCH(AN$1,$D663)),"T","")</f>
        <v/>
      </c>
      <c r="AO663" t="str">
        <f>IF(ISNUMBER(SEARCH(AO$1,$D663)),"T","")</f>
        <v/>
      </c>
      <c r="AP663" t="str">
        <f>IF(ISNUMBER(SEARCH(AP$1,$D663)),"T","")</f>
        <v/>
      </c>
      <c r="AQ663" t="str">
        <f>IF(ISNUMBER(SEARCH(AQ$1,$D663)),"T","")</f>
        <v/>
      </c>
      <c r="AR663" t="str">
        <f>IF(ISNUMBER(SEARCH(AR$1,$D663)),"T","")</f>
        <v/>
      </c>
      <c r="AS663" t="str">
        <f>IF(ISNUMBER(SEARCH(AS$1,$D663)),"T","")</f>
        <v/>
      </c>
      <c r="AT663" t="str">
        <f>IF(ISNUMBER(SEARCH(AT$1,$D663)),"T","")</f>
        <v>T</v>
      </c>
      <c r="AU663" t="str">
        <f>IF(ISNUMBER(SEARCH(AU$1,$D663)),"T","")</f>
        <v/>
      </c>
      <c r="AV663" t="str">
        <f>IF(ISNUMBER(SEARCH(AV$1,$D663)),"T","")</f>
        <v/>
      </c>
    </row>
    <row r="664" spans="1:48">
      <c r="A664">
        <v>404</v>
      </c>
      <c r="B664" t="s">
        <v>1577</v>
      </c>
      <c r="C664" t="s">
        <v>1578</v>
      </c>
      <c r="D664" t="s">
        <v>169</v>
      </c>
      <c r="E664">
        <v>4</v>
      </c>
      <c r="F664">
        <v>60</v>
      </c>
      <c r="G664">
        <v>85</v>
      </c>
      <c r="H664">
        <v>49</v>
      </c>
      <c r="I664">
        <v>60</v>
      </c>
      <c r="J664">
        <v>49</v>
      </c>
      <c r="K664">
        <v>60</v>
      </c>
      <c r="L664">
        <f t="shared" si="140"/>
        <v>85</v>
      </c>
      <c r="M664">
        <f t="shared" si="141"/>
        <v>49</v>
      </c>
      <c r="N664" s="3">
        <f t="shared" si="142"/>
        <v>135.5</v>
      </c>
      <c r="O664" s="3">
        <f t="shared" si="143"/>
        <v>105.5</v>
      </c>
      <c r="P664" s="3">
        <f t="shared" si="144"/>
        <v>69.5</v>
      </c>
      <c r="Q664" s="3">
        <f t="shared" si="145"/>
        <v>9417.25</v>
      </c>
      <c r="R664" s="3">
        <f t="shared" si="146"/>
        <v>9417.25</v>
      </c>
      <c r="S664" s="3">
        <f t="shared" si="147"/>
        <v>9417.25</v>
      </c>
      <c r="T664" s="3">
        <v>198.05927087912</v>
      </c>
      <c r="U664" s="3">
        <f t="shared" si="148"/>
        <v>0</v>
      </c>
      <c r="V664" s="4">
        <f t="shared" si="149"/>
        <v>0</v>
      </c>
      <c r="W664" s="6">
        <f>Q664/(constants!$B$1*constants!$B$2*(110/250)*AVERAGE(0.8,1)*1.5)</f>
        <v>1.44283288942568</v>
      </c>
      <c r="X664" s="7">
        <v>0.263838205937475</v>
      </c>
      <c r="Y664" s="3">
        <f t="shared" si="150"/>
        <v>180.053800560813</v>
      </c>
      <c r="Z664" s="5">
        <v>1.1</v>
      </c>
      <c r="AA664" s="5">
        <v>1</v>
      </c>
      <c r="AB664" s="3">
        <f t="shared" si="151"/>
        <v>198.059180616895</v>
      </c>
      <c r="AC664" t="str">
        <f t="shared" si="152"/>
        <v>https://wiki.52poke.com/wiki/勒克猫</v>
      </c>
      <c r="AD664" s="2">
        <f t="shared" si="153"/>
        <v>8.14726933395711e-9</v>
      </c>
      <c r="AE664" t="str">
        <f>IF(ISNUMBER(SEARCH(AE$1,$D664)),"T","")</f>
        <v/>
      </c>
      <c r="AF664" t="str">
        <f>IF(ISNUMBER(SEARCH(AF$1,$D664)),"T","")</f>
        <v/>
      </c>
      <c r="AG664" t="str">
        <f>IF(ISNUMBER(SEARCH(AG$1,$D664)),"T","")</f>
        <v/>
      </c>
      <c r="AH664" t="str">
        <f>IF(ISNUMBER(SEARCH(AH$1,$D664)),"T","")</f>
        <v/>
      </c>
      <c r="AI664" t="str">
        <f>IF(ISNUMBER(SEARCH(AI$1,$D664)),"T","")</f>
        <v>T</v>
      </c>
      <c r="AJ664" t="str">
        <f>IF(ISNUMBER(SEARCH(AJ$1,$D664)),"T","")</f>
        <v/>
      </c>
      <c r="AK664" t="str">
        <f>IF(ISNUMBER(SEARCH(AK$1,$D664)),"T","")</f>
        <v/>
      </c>
      <c r="AL664" t="str">
        <f>IF(ISNUMBER(SEARCH(AL$1,$D664)),"T","")</f>
        <v/>
      </c>
      <c r="AM664" t="str">
        <f>IF(ISNUMBER(SEARCH(AM$1,$D664)),"T","")</f>
        <v/>
      </c>
      <c r="AN664" t="str">
        <f>IF(ISNUMBER(SEARCH(AN$1,$D664)),"T","")</f>
        <v/>
      </c>
      <c r="AO664" t="str">
        <f>IF(ISNUMBER(SEARCH(AO$1,$D664)),"T","")</f>
        <v/>
      </c>
      <c r="AP664" t="str">
        <f>IF(ISNUMBER(SEARCH(AP$1,$D664)),"T","")</f>
        <v/>
      </c>
      <c r="AQ664" t="str">
        <f>IF(ISNUMBER(SEARCH(AQ$1,$D664)),"T","")</f>
        <v/>
      </c>
      <c r="AR664" t="str">
        <f>IF(ISNUMBER(SEARCH(AR$1,$D664)),"T","")</f>
        <v/>
      </c>
      <c r="AS664" t="str">
        <f>IF(ISNUMBER(SEARCH(AS$1,$D664)),"T","")</f>
        <v/>
      </c>
      <c r="AT664" t="str">
        <f>IF(ISNUMBER(SEARCH(AT$1,$D664)),"T","")</f>
        <v/>
      </c>
      <c r="AU664" t="str">
        <f>IF(ISNUMBER(SEARCH(AU$1,$D664)),"T","")</f>
        <v/>
      </c>
      <c r="AV664" t="str">
        <f>IF(ISNUMBER(SEARCH(AV$1,$D664)),"T","")</f>
        <v/>
      </c>
    </row>
    <row r="665" spans="1:48">
      <c r="A665">
        <v>70</v>
      </c>
      <c r="B665" t="s">
        <v>1579</v>
      </c>
      <c r="C665" t="s">
        <v>1580</v>
      </c>
      <c r="D665" t="s">
        <v>695</v>
      </c>
      <c r="E665">
        <v>1</v>
      </c>
      <c r="F665">
        <v>65</v>
      </c>
      <c r="G665">
        <v>90</v>
      </c>
      <c r="H665">
        <v>50</v>
      </c>
      <c r="I665">
        <v>85</v>
      </c>
      <c r="J665">
        <v>45</v>
      </c>
      <c r="K665">
        <v>55</v>
      </c>
      <c r="L665">
        <f t="shared" si="140"/>
        <v>90</v>
      </c>
      <c r="M665">
        <f t="shared" si="141"/>
        <v>45</v>
      </c>
      <c r="N665" s="3">
        <f t="shared" si="142"/>
        <v>140.5</v>
      </c>
      <c r="O665" s="3">
        <f t="shared" si="143"/>
        <v>110.5</v>
      </c>
      <c r="P665" s="3">
        <f t="shared" si="144"/>
        <v>65.5</v>
      </c>
      <c r="Q665" s="3">
        <f t="shared" si="145"/>
        <v>9202.75</v>
      </c>
      <c r="R665" s="3">
        <f t="shared" si="146"/>
        <v>9905.25</v>
      </c>
      <c r="S665" s="3">
        <f t="shared" si="147"/>
        <v>9202.75</v>
      </c>
      <c r="T665" s="3">
        <v>197.650435459693</v>
      </c>
      <c r="U665" s="3">
        <f t="shared" si="148"/>
        <v>0</v>
      </c>
      <c r="V665" s="4">
        <f t="shared" si="149"/>
        <v>0</v>
      </c>
      <c r="W665" s="6">
        <f>Q665/(constants!$B$1*constants!$B$2*(110/250)*AVERAGE(0.8,1)*1.5)</f>
        <v>1.40996897960256</v>
      </c>
      <c r="X665" s="7">
        <v>0.216113645432476</v>
      </c>
      <c r="Y665" s="3">
        <f t="shared" si="150"/>
        <v>179.682130066372</v>
      </c>
      <c r="Z665" s="5">
        <v>1.1</v>
      </c>
      <c r="AA665" s="5">
        <v>1</v>
      </c>
      <c r="AB665" s="3">
        <f t="shared" si="151"/>
        <v>197.650343073009</v>
      </c>
      <c r="AC665" t="str">
        <f t="shared" si="152"/>
        <v>https://wiki.52poke.com/wiki/口呆花</v>
      </c>
      <c r="AD665" s="2">
        <f t="shared" si="153"/>
        <v>8.53529943875928e-9</v>
      </c>
      <c r="AE665" t="str">
        <f>IF(ISNUMBER(SEARCH(AE$1,$D665)),"T","")</f>
        <v/>
      </c>
      <c r="AF665" t="str">
        <f>IF(ISNUMBER(SEARCH(AF$1,$D665)),"T","")</f>
        <v/>
      </c>
      <c r="AG665" t="str">
        <f>IF(ISNUMBER(SEARCH(AG$1,$D665)),"T","")</f>
        <v/>
      </c>
      <c r="AH665" t="str">
        <f>IF(ISNUMBER(SEARCH(AH$1,$D665)),"T","")</f>
        <v>T</v>
      </c>
      <c r="AI665" t="str">
        <f>IF(ISNUMBER(SEARCH(AI$1,$D665)),"T","")</f>
        <v/>
      </c>
      <c r="AJ665" t="str">
        <f>IF(ISNUMBER(SEARCH(AJ$1,$D665)),"T","")</f>
        <v/>
      </c>
      <c r="AK665" t="str">
        <f>IF(ISNUMBER(SEARCH(AK$1,$D665)),"T","")</f>
        <v/>
      </c>
      <c r="AL665" t="str">
        <f>IF(ISNUMBER(SEARCH(AL$1,$D665)),"T","")</f>
        <v>T</v>
      </c>
      <c r="AM665" t="str">
        <f>IF(ISNUMBER(SEARCH(AM$1,$D665)),"T","")</f>
        <v/>
      </c>
      <c r="AN665" t="str">
        <f>IF(ISNUMBER(SEARCH(AN$1,$D665)),"T","")</f>
        <v/>
      </c>
      <c r="AO665" t="str">
        <f>IF(ISNUMBER(SEARCH(AO$1,$D665)),"T","")</f>
        <v/>
      </c>
      <c r="AP665" t="str">
        <f>IF(ISNUMBER(SEARCH(AP$1,$D665)),"T","")</f>
        <v/>
      </c>
      <c r="AQ665" t="str">
        <f>IF(ISNUMBER(SEARCH(AQ$1,$D665)),"T","")</f>
        <v/>
      </c>
      <c r="AR665" t="str">
        <f>IF(ISNUMBER(SEARCH(AR$1,$D665)),"T","")</f>
        <v/>
      </c>
      <c r="AS665" t="str">
        <f>IF(ISNUMBER(SEARCH(AS$1,$D665)),"T","")</f>
        <v/>
      </c>
      <c r="AT665" t="str">
        <f>IF(ISNUMBER(SEARCH(AT$1,$D665)),"T","")</f>
        <v/>
      </c>
      <c r="AU665" t="str">
        <f>IF(ISNUMBER(SEARCH(AU$1,$D665)),"T","")</f>
        <v/>
      </c>
      <c r="AV665" t="str">
        <f>IF(ISNUMBER(SEARCH(AV$1,$D665)),"T","")</f>
        <v/>
      </c>
    </row>
    <row r="666" spans="1:48">
      <c r="A666">
        <v>559</v>
      </c>
      <c r="B666" t="s">
        <v>1581</v>
      </c>
      <c r="C666" t="s">
        <v>1582</v>
      </c>
      <c r="D666" t="s">
        <v>779</v>
      </c>
      <c r="E666">
        <v>5</v>
      </c>
      <c r="F666">
        <v>50</v>
      </c>
      <c r="G666">
        <v>75</v>
      </c>
      <c r="H666">
        <v>70</v>
      </c>
      <c r="I666">
        <v>35</v>
      </c>
      <c r="J666">
        <v>70</v>
      </c>
      <c r="K666">
        <v>48</v>
      </c>
      <c r="L666">
        <f t="shared" si="140"/>
        <v>75</v>
      </c>
      <c r="M666">
        <f t="shared" si="141"/>
        <v>70</v>
      </c>
      <c r="N666" s="3">
        <f t="shared" si="142"/>
        <v>125.5</v>
      </c>
      <c r="O666" s="3">
        <f t="shared" si="143"/>
        <v>95.5</v>
      </c>
      <c r="P666" s="3">
        <f t="shared" si="144"/>
        <v>90.5</v>
      </c>
      <c r="Q666" s="3">
        <f t="shared" si="145"/>
        <v>11357.75</v>
      </c>
      <c r="R666" s="3">
        <f t="shared" si="146"/>
        <v>11357.75</v>
      </c>
      <c r="S666" s="3">
        <f t="shared" si="147"/>
        <v>11357.75</v>
      </c>
      <c r="T666" s="3">
        <v>197.571431113493</v>
      </c>
      <c r="U666" s="3">
        <f t="shared" si="148"/>
        <v>0</v>
      </c>
      <c r="V666" s="4">
        <f t="shared" si="149"/>
        <v>0</v>
      </c>
      <c r="W666" s="6">
        <f>Q666/(constants!$B$1*constants!$B$2*(110/250)*AVERAGE(0.8,1)*1.5)</f>
        <v>1.74014019484187</v>
      </c>
      <c r="X666" s="7">
        <v>0.140595955283164</v>
      </c>
      <c r="Y666" s="3">
        <f t="shared" si="150"/>
        <v>179.61030233694</v>
      </c>
      <c r="Z666" s="5">
        <v>1.1</v>
      </c>
      <c r="AA666" s="5">
        <v>1</v>
      </c>
      <c r="AB666" s="3">
        <f t="shared" si="151"/>
        <v>197.571332570634</v>
      </c>
      <c r="AC666" t="str">
        <f t="shared" si="152"/>
        <v>https://wiki.52poke.com/wiki/滑滑小子</v>
      </c>
      <c r="AD666" s="2">
        <f t="shared" si="153"/>
        <v>9.71069497725304e-9</v>
      </c>
      <c r="AE666" t="str">
        <f>IF(ISNUMBER(SEARCH(AE$1,$D666)),"T","")</f>
        <v/>
      </c>
      <c r="AF666" t="str">
        <f>IF(ISNUMBER(SEARCH(AF$1,$D666)),"T","")</f>
        <v/>
      </c>
      <c r="AG666" t="str">
        <f>IF(ISNUMBER(SEARCH(AG$1,$D666)),"T","")</f>
        <v/>
      </c>
      <c r="AH666" t="str">
        <f>IF(ISNUMBER(SEARCH(AH$1,$D666)),"T","")</f>
        <v/>
      </c>
      <c r="AI666" t="str">
        <f>IF(ISNUMBER(SEARCH(AI$1,$D666)),"T","")</f>
        <v/>
      </c>
      <c r="AJ666" t="str">
        <f>IF(ISNUMBER(SEARCH(AJ$1,$D666)),"T","")</f>
        <v/>
      </c>
      <c r="AK666" t="str">
        <f>IF(ISNUMBER(SEARCH(AK$1,$D666)),"T","")</f>
        <v>T</v>
      </c>
      <c r="AL666" t="str">
        <f>IF(ISNUMBER(SEARCH(AL$1,$D666)),"T","")</f>
        <v/>
      </c>
      <c r="AM666" t="str">
        <f>IF(ISNUMBER(SEARCH(AM$1,$D666)),"T","")</f>
        <v/>
      </c>
      <c r="AN666" t="str">
        <f>IF(ISNUMBER(SEARCH(AN$1,$D666)),"T","")</f>
        <v/>
      </c>
      <c r="AO666" t="str">
        <f>IF(ISNUMBER(SEARCH(AO$1,$D666)),"T","")</f>
        <v/>
      </c>
      <c r="AP666" t="str">
        <f>IF(ISNUMBER(SEARCH(AP$1,$D666)),"T","")</f>
        <v/>
      </c>
      <c r="AQ666" t="str">
        <f>IF(ISNUMBER(SEARCH(AQ$1,$D666)),"T","")</f>
        <v/>
      </c>
      <c r="AR666" t="str">
        <f>IF(ISNUMBER(SEARCH(AR$1,$D666)),"T","")</f>
        <v/>
      </c>
      <c r="AS666" t="str">
        <f>IF(ISNUMBER(SEARCH(AS$1,$D666)),"T","")</f>
        <v/>
      </c>
      <c r="AT666" t="str">
        <f>IF(ISNUMBER(SEARCH(AT$1,$D666)),"T","")</f>
        <v>T</v>
      </c>
      <c r="AU666" t="str">
        <f>IF(ISNUMBER(SEARCH(AU$1,$D666)),"T","")</f>
        <v/>
      </c>
      <c r="AV666" t="str">
        <f>IF(ISNUMBER(SEARCH(AV$1,$D666)),"T","")</f>
        <v/>
      </c>
    </row>
    <row r="667" spans="1:48">
      <c r="A667">
        <v>554</v>
      </c>
      <c r="B667" t="s">
        <v>1583</v>
      </c>
      <c r="C667" t="s">
        <v>1584</v>
      </c>
      <c r="D667" t="s">
        <v>124</v>
      </c>
      <c r="E667">
        <v>5</v>
      </c>
      <c r="F667">
        <v>70</v>
      </c>
      <c r="G667">
        <v>90</v>
      </c>
      <c r="H667">
        <v>45</v>
      </c>
      <c r="I667">
        <v>15</v>
      </c>
      <c r="J667">
        <v>45</v>
      </c>
      <c r="K667">
        <v>50</v>
      </c>
      <c r="L667">
        <f t="shared" si="140"/>
        <v>90</v>
      </c>
      <c r="M667">
        <f t="shared" si="141"/>
        <v>45</v>
      </c>
      <c r="N667" s="3">
        <f t="shared" si="142"/>
        <v>145.5</v>
      </c>
      <c r="O667" s="3">
        <f t="shared" si="143"/>
        <v>110.5</v>
      </c>
      <c r="P667" s="3">
        <f t="shared" si="144"/>
        <v>65.5</v>
      </c>
      <c r="Q667" s="3">
        <f t="shared" si="145"/>
        <v>9530.25</v>
      </c>
      <c r="R667" s="3">
        <f t="shared" si="146"/>
        <v>9530.25</v>
      </c>
      <c r="S667" s="3">
        <f t="shared" si="147"/>
        <v>9530.25</v>
      </c>
      <c r="T667" s="3">
        <v>197.02642060174</v>
      </c>
      <c r="U667" s="3">
        <f t="shared" si="148"/>
        <v>0</v>
      </c>
      <c r="V667" s="4">
        <f t="shared" si="149"/>
        <v>0</v>
      </c>
      <c r="W667" s="6">
        <f>Q667/(constants!$B$1*constants!$B$2*(110/250)*AVERAGE(0.8,1)*1.5)</f>
        <v>1.46014581161689</v>
      </c>
      <c r="X667" s="7">
        <v>0.160802974292392</v>
      </c>
      <c r="Y667" s="3">
        <f t="shared" si="150"/>
        <v>179.114840842975</v>
      </c>
      <c r="Z667" s="5">
        <v>1.1</v>
      </c>
      <c r="AA667" s="5">
        <v>1</v>
      </c>
      <c r="AB667" s="3">
        <f t="shared" si="151"/>
        <v>197.026324927273</v>
      </c>
      <c r="AC667" t="str">
        <f t="shared" si="152"/>
        <v>https://wiki.52poke.com/wiki/火红不倒翁</v>
      </c>
      <c r="AD667" s="2">
        <f t="shared" si="153"/>
        <v>9.15360367201583e-9</v>
      </c>
      <c r="AE667" t="str">
        <f>IF(ISNUMBER(SEARCH(AE$1,$D667)),"T","")</f>
        <v/>
      </c>
      <c r="AF667" t="str">
        <f>IF(ISNUMBER(SEARCH(AF$1,$D667)),"T","")</f>
        <v/>
      </c>
      <c r="AG667" t="str">
        <f>IF(ISNUMBER(SEARCH(AG$1,$D667)),"T","")</f>
        <v/>
      </c>
      <c r="AH667" t="str">
        <f>IF(ISNUMBER(SEARCH(AH$1,$D667)),"T","")</f>
        <v/>
      </c>
      <c r="AI667" t="str">
        <f>IF(ISNUMBER(SEARCH(AI$1,$D667)),"T","")</f>
        <v/>
      </c>
      <c r="AJ667" t="str">
        <f>IF(ISNUMBER(SEARCH(AJ$1,$D667)),"T","")</f>
        <v>T</v>
      </c>
      <c r="AK667" t="str">
        <f>IF(ISNUMBER(SEARCH(AK$1,$D667)),"T","")</f>
        <v/>
      </c>
      <c r="AL667" t="str">
        <f>IF(ISNUMBER(SEARCH(AL$1,$D667)),"T","")</f>
        <v/>
      </c>
      <c r="AM667" t="str">
        <f>IF(ISNUMBER(SEARCH(AM$1,$D667)),"T","")</f>
        <v/>
      </c>
      <c r="AN667" t="str">
        <f>IF(ISNUMBER(SEARCH(AN$1,$D667)),"T","")</f>
        <v/>
      </c>
      <c r="AO667" t="str">
        <f>IF(ISNUMBER(SEARCH(AO$1,$D667)),"T","")</f>
        <v/>
      </c>
      <c r="AP667" t="str">
        <f>IF(ISNUMBER(SEARCH(AP$1,$D667)),"T","")</f>
        <v/>
      </c>
      <c r="AQ667" t="str">
        <f>IF(ISNUMBER(SEARCH(AQ$1,$D667)),"T","")</f>
        <v/>
      </c>
      <c r="AR667" t="str">
        <f>IF(ISNUMBER(SEARCH(AR$1,$D667)),"T","")</f>
        <v/>
      </c>
      <c r="AS667" t="str">
        <f>IF(ISNUMBER(SEARCH(AS$1,$D667)),"T","")</f>
        <v/>
      </c>
      <c r="AT667" t="str">
        <f>IF(ISNUMBER(SEARCH(AT$1,$D667)),"T","")</f>
        <v/>
      </c>
      <c r="AU667" t="str">
        <f>IF(ISNUMBER(SEARCH(AU$1,$D667)),"T","")</f>
        <v/>
      </c>
      <c r="AV667" t="str">
        <f>IF(ISNUMBER(SEARCH(AV$1,$D667)),"T","")</f>
        <v/>
      </c>
    </row>
    <row r="668" spans="1:48">
      <c r="A668">
        <v>969</v>
      </c>
      <c r="B668" t="s">
        <v>1585</v>
      </c>
      <c r="C668" t="s">
        <v>1586</v>
      </c>
      <c r="D668" t="s">
        <v>280</v>
      </c>
      <c r="E668">
        <v>9</v>
      </c>
      <c r="F668">
        <v>48</v>
      </c>
      <c r="G668">
        <v>35</v>
      </c>
      <c r="H668">
        <v>42</v>
      </c>
      <c r="I668">
        <v>105</v>
      </c>
      <c r="J668">
        <v>60</v>
      </c>
      <c r="K668">
        <v>60</v>
      </c>
      <c r="L668">
        <f t="shared" si="140"/>
        <v>105</v>
      </c>
      <c r="M668">
        <f t="shared" si="141"/>
        <v>42</v>
      </c>
      <c r="N668" s="3">
        <f t="shared" si="142"/>
        <v>123.5</v>
      </c>
      <c r="O668" s="3">
        <f t="shared" si="143"/>
        <v>125.5</v>
      </c>
      <c r="P668" s="3">
        <f t="shared" si="144"/>
        <v>62.5</v>
      </c>
      <c r="Q668" s="3">
        <f t="shared" si="145"/>
        <v>7718.75</v>
      </c>
      <c r="R668" s="3">
        <f t="shared" si="146"/>
        <v>7718.75</v>
      </c>
      <c r="S668" s="3">
        <f t="shared" si="147"/>
        <v>9941.75</v>
      </c>
      <c r="T668" s="3">
        <v>196.29033855134</v>
      </c>
      <c r="U668" s="3">
        <f t="shared" si="148"/>
        <v>0</v>
      </c>
      <c r="V668" s="4">
        <f t="shared" si="149"/>
        <v>0</v>
      </c>
      <c r="W668" s="6">
        <f>Q668/(constants!$B$1*constants!$B$2*(110/250)*AVERAGE(0.8,1)*1.5)</f>
        <v>1.18260281560482</v>
      </c>
      <c r="X668" s="7">
        <v>0.239275131108249</v>
      </c>
      <c r="Y668" s="3">
        <f t="shared" si="150"/>
        <v>178.44568231249</v>
      </c>
      <c r="Z668" s="5">
        <v>1.1</v>
      </c>
      <c r="AA668" s="5">
        <v>1</v>
      </c>
      <c r="AB668" s="3">
        <f t="shared" si="151"/>
        <v>196.290250543739</v>
      </c>
      <c r="AC668" t="str">
        <f t="shared" si="152"/>
        <v>https://wiki.52poke.com/wiki/晶光芽</v>
      </c>
      <c r="AD668" s="2">
        <f t="shared" si="153"/>
        <v>7.7453377876034e-9</v>
      </c>
      <c r="AE668" t="str">
        <f>IF(ISNUMBER(SEARCH(AE$1,$D668)),"T","")</f>
        <v/>
      </c>
      <c r="AF668" t="str">
        <f>IF(ISNUMBER(SEARCH(AF$1,$D668)),"T","")</f>
        <v/>
      </c>
      <c r="AG668" t="str">
        <f>IF(ISNUMBER(SEARCH(AG$1,$D668)),"T","")</f>
        <v/>
      </c>
      <c r="AH668" t="str">
        <f>IF(ISNUMBER(SEARCH(AH$1,$D668)),"T","")</f>
        <v/>
      </c>
      <c r="AI668" t="str">
        <f>IF(ISNUMBER(SEARCH(AI$1,$D668)),"T","")</f>
        <v/>
      </c>
      <c r="AJ668" t="str">
        <f>IF(ISNUMBER(SEARCH(AJ$1,$D668)),"T","")</f>
        <v/>
      </c>
      <c r="AK668" t="str">
        <f>IF(ISNUMBER(SEARCH(AK$1,$D668)),"T","")</f>
        <v/>
      </c>
      <c r="AL668" t="str">
        <f>IF(ISNUMBER(SEARCH(AL$1,$D668)),"T","")</f>
        <v>T</v>
      </c>
      <c r="AM668" t="str">
        <f>IF(ISNUMBER(SEARCH(AM$1,$D668)),"T","")</f>
        <v/>
      </c>
      <c r="AN668" t="str">
        <f>IF(ISNUMBER(SEARCH(AN$1,$D668)),"T","")</f>
        <v/>
      </c>
      <c r="AO668" t="str">
        <f>IF(ISNUMBER(SEARCH(AO$1,$D668)),"T","")</f>
        <v/>
      </c>
      <c r="AP668" t="str">
        <f>IF(ISNUMBER(SEARCH(AP$1,$D668)),"T","")</f>
        <v/>
      </c>
      <c r="AQ668" t="str">
        <f>IF(ISNUMBER(SEARCH(AQ$1,$D668)),"T","")</f>
        <v>T</v>
      </c>
      <c r="AR668" t="str">
        <f>IF(ISNUMBER(SEARCH(AR$1,$D668)),"T","")</f>
        <v/>
      </c>
      <c r="AS668" t="str">
        <f>IF(ISNUMBER(SEARCH(AS$1,$D668)),"T","")</f>
        <v/>
      </c>
      <c r="AT668" t="str">
        <f>IF(ISNUMBER(SEARCH(AT$1,$D668)),"T","")</f>
        <v/>
      </c>
      <c r="AU668" t="str">
        <f>IF(ISNUMBER(SEARCH(AU$1,$D668)),"T","")</f>
        <v/>
      </c>
      <c r="AV668" t="str">
        <f>IF(ISNUMBER(SEARCH(AV$1,$D668)),"T","")</f>
        <v/>
      </c>
    </row>
    <row r="669" spans="1:48">
      <c r="A669">
        <v>536</v>
      </c>
      <c r="B669" t="s">
        <v>1587</v>
      </c>
      <c r="C669" t="s">
        <v>1588</v>
      </c>
      <c r="D669" t="s">
        <v>371</v>
      </c>
      <c r="E669">
        <v>5</v>
      </c>
      <c r="F669">
        <v>75</v>
      </c>
      <c r="G669">
        <v>65</v>
      </c>
      <c r="H669">
        <v>55</v>
      </c>
      <c r="I669">
        <v>65</v>
      </c>
      <c r="J669">
        <v>55</v>
      </c>
      <c r="K669">
        <v>69</v>
      </c>
      <c r="L669">
        <f t="shared" si="140"/>
        <v>65</v>
      </c>
      <c r="M669">
        <f t="shared" si="141"/>
        <v>55</v>
      </c>
      <c r="N669" s="3">
        <f t="shared" si="142"/>
        <v>150.5</v>
      </c>
      <c r="O669" s="3">
        <f t="shared" si="143"/>
        <v>85.5</v>
      </c>
      <c r="P669" s="3">
        <f t="shared" si="144"/>
        <v>75.5</v>
      </c>
      <c r="Q669" s="3">
        <f t="shared" si="145"/>
        <v>11362.75</v>
      </c>
      <c r="R669" s="3">
        <f t="shared" si="146"/>
        <v>11362.75</v>
      </c>
      <c r="S669" s="3">
        <f t="shared" si="147"/>
        <v>11362.75</v>
      </c>
      <c r="T669" s="3">
        <v>195.887222981615</v>
      </c>
      <c r="U669" s="3">
        <f t="shared" si="148"/>
        <v>0</v>
      </c>
      <c r="V669" s="4">
        <f t="shared" si="149"/>
        <v>0</v>
      </c>
      <c r="W669" s="6">
        <f>Q669/(constants!$B$1*constants!$B$2*(110/250)*AVERAGE(0.8,1)*1.5)</f>
        <v>1.7409062533459</v>
      </c>
      <c r="X669" s="7">
        <v>0.341891563969797</v>
      </c>
      <c r="Y669" s="3">
        <f t="shared" si="150"/>
        <v>178.079213380492</v>
      </c>
      <c r="Z669" s="5">
        <v>1.1</v>
      </c>
      <c r="AA669" s="5">
        <v>1</v>
      </c>
      <c r="AB669" s="3">
        <f t="shared" si="151"/>
        <v>195.887134718541</v>
      </c>
      <c r="AC669" t="str">
        <f t="shared" si="152"/>
        <v>https://wiki.52poke.com/wiki/蓝蟾蜍</v>
      </c>
      <c r="AD669" s="2">
        <f t="shared" si="153"/>
        <v>7.79037016008296e-9</v>
      </c>
      <c r="AE669" t="str">
        <f>IF(ISNUMBER(SEARCH(AE$1,$D669)),"T","")</f>
        <v/>
      </c>
      <c r="AF669" t="str">
        <f>IF(ISNUMBER(SEARCH(AF$1,$D669)),"T","")</f>
        <v/>
      </c>
      <c r="AG669" t="str">
        <f>IF(ISNUMBER(SEARCH(AG$1,$D669)),"T","")</f>
        <v>T</v>
      </c>
      <c r="AH669" t="str">
        <f>IF(ISNUMBER(SEARCH(AH$1,$D669)),"T","")</f>
        <v/>
      </c>
      <c r="AI669" t="str">
        <f>IF(ISNUMBER(SEARCH(AI$1,$D669)),"T","")</f>
        <v/>
      </c>
      <c r="AJ669" t="str">
        <f>IF(ISNUMBER(SEARCH(AJ$1,$D669)),"T","")</f>
        <v/>
      </c>
      <c r="AK669" t="str">
        <f>IF(ISNUMBER(SEARCH(AK$1,$D669)),"T","")</f>
        <v/>
      </c>
      <c r="AL669" t="str">
        <f>IF(ISNUMBER(SEARCH(AL$1,$D669)),"T","")</f>
        <v/>
      </c>
      <c r="AM669" t="str">
        <f>IF(ISNUMBER(SEARCH(AM$1,$D669)),"T","")</f>
        <v>T</v>
      </c>
      <c r="AN669" t="str">
        <f>IF(ISNUMBER(SEARCH(AN$1,$D669)),"T","")</f>
        <v/>
      </c>
      <c r="AO669" t="str">
        <f>IF(ISNUMBER(SEARCH(AO$1,$D669)),"T","")</f>
        <v/>
      </c>
      <c r="AP669" t="str">
        <f>IF(ISNUMBER(SEARCH(AP$1,$D669)),"T","")</f>
        <v/>
      </c>
      <c r="AQ669" t="str">
        <f>IF(ISNUMBER(SEARCH(AQ$1,$D669)),"T","")</f>
        <v/>
      </c>
      <c r="AR669" t="str">
        <f>IF(ISNUMBER(SEARCH(AR$1,$D669)),"T","")</f>
        <v/>
      </c>
      <c r="AS669" t="str">
        <f>IF(ISNUMBER(SEARCH(AS$1,$D669)),"T","")</f>
        <v/>
      </c>
      <c r="AT669" t="str">
        <f>IF(ISNUMBER(SEARCH(AT$1,$D669)),"T","")</f>
        <v/>
      </c>
      <c r="AU669" t="str">
        <f>IF(ISNUMBER(SEARCH(AU$1,$D669)),"T","")</f>
        <v/>
      </c>
      <c r="AV669" t="str">
        <f>IF(ISNUMBER(SEARCH(AV$1,$D669)),"T","")</f>
        <v/>
      </c>
    </row>
    <row r="670" spans="1:48">
      <c r="A670">
        <v>33</v>
      </c>
      <c r="B670" t="s">
        <v>1589</v>
      </c>
      <c r="C670" t="s">
        <v>1590</v>
      </c>
      <c r="D670" t="s">
        <v>855</v>
      </c>
      <c r="E670">
        <v>1</v>
      </c>
      <c r="F670">
        <v>61</v>
      </c>
      <c r="G670">
        <v>72</v>
      </c>
      <c r="H670">
        <v>57</v>
      </c>
      <c r="I670">
        <v>55</v>
      </c>
      <c r="J670">
        <v>55</v>
      </c>
      <c r="K670">
        <v>65</v>
      </c>
      <c r="L670">
        <f t="shared" si="140"/>
        <v>72</v>
      </c>
      <c r="M670">
        <f t="shared" si="141"/>
        <v>55</v>
      </c>
      <c r="N670" s="3">
        <f t="shared" si="142"/>
        <v>136.5</v>
      </c>
      <c r="O670" s="3">
        <f t="shared" si="143"/>
        <v>92.5</v>
      </c>
      <c r="P670" s="3">
        <f t="shared" si="144"/>
        <v>75.5</v>
      </c>
      <c r="Q670" s="3">
        <f t="shared" si="145"/>
        <v>10305.75</v>
      </c>
      <c r="R670" s="3">
        <f t="shared" si="146"/>
        <v>10578.75</v>
      </c>
      <c r="S670" s="3">
        <f t="shared" si="147"/>
        <v>10305.75</v>
      </c>
      <c r="T670" s="3">
        <v>193.835370526622</v>
      </c>
      <c r="U670" s="3">
        <f t="shared" si="148"/>
        <v>0</v>
      </c>
      <c r="V670" s="4">
        <f t="shared" si="149"/>
        <v>0</v>
      </c>
      <c r="W670" s="6">
        <f>Q670/(constants!$B$1*constants!$B$2*(110/250)*AVERAGE(0.8,1)*1.5)</f>
        <v>1.57896148559279</v>
      </c>
      <c r="X670" s="7">
        <v>0.326053589788597</v>
      </c>
      <c r="Y670" s="3">
        <f t="shared" si="150"/>
        <v>176.213894472779</v>
      </c>
      <c r="Z670" s="5">
        <v>1.1</v>
      </c>
      <c r="AA670" s="5">
        <v>1</v>
      </c>
      <c r="AB670" s="3">
        <f t="shared" si="151"/>
        <v>193.835283920057</v>
      </c>
      <c r="AC670" t="str">
        <f t="shared" si="152"/>
        <v>https://wiki.52poke.com/wiki/尼多力诺</v>
      </c>
      <c r="AD670" s="2">
        <f t="shared" si="153"/>
        <v>7.50069717348911e-9</v>
      </c>
      <c r="AE670" t="str">
        <f>IF(ISNUMBER(SEARCH(AE$1,$D670)),"T","")</f>
        <v/>
      </c>
      <c r="AF670" t="str">
        <f>IF(ISNUMBER(SEARCH(AF$1,$D670)),"T","")</f>
        <v/>
      </c>
      <c r="AG670" t="str">
        <f>IF(ISNUMBER(SEARCH(AG$1,$D670)),"T","")</f>
        <v/>
      </c>
      <c r="AH670" t="str">
        <f>IF(ISNUMBER(SEARCH(AH$1,$D670)),"T","")</f>
        <v/>
      </c>
      <c r="AI670" t="str">
        <f>IF(ISNUMBER(SEARCH(AI$1,$D670)),"T","")</f>
        <v/>
      </c>
      <c r="AJ670" t="str">
        <f>IF(ISNUMBER(SEARCH(AJ$1,$D670)),"T","")</f>
        <v/>
      </c>
      <c r="AK670" t="str">
        <f>IF(ISNUMBER(SEARCH(AK$1,$D670)),"T","")</f>
        <v/>
      </c>
      <c r="AL670" t="str">
        <f>IF(ISNUMBER(SEARCH(AL$1,$D670)),"T","")</f>
        <v>T</v>
      </c>
      <c r="AM670" t="str">
        <f>IF(ISNUMBER(SEARCH(AM$1,$D670)),"T","")</f>
        <v/>
      </c>
      <c r="AN670" t="str">
        <f>IF(ISNUMBER(SEARCH(AN$1,$D670)),"T","")</f>
        <v/>
      </c>
      <c r="AO670" t="str">
        <f>IF(ISNUMBER(SEARCH(AO$1,$D670)),"T","")</f>
        <v/>
      </c>
      <c r="AP670" t="str">
        <f>IF(ISNUMBER(SEARCH(AP$1,$D670)),"T","")</f>
        <v/>
      </c>
      <c r="AQ670" t="str">
        <f>IF(ISNUMBER(SEARCH(AQ$1,$D670)),"T","")</f>
        <v/>
      </c>
      <c r="AR670" t="str">
        <f>IF(ISNUMBER(SEARCH(AR$1,$D670)),"T","")</f>
        <v/>
      </c>
      <c r="AS670" t="str">
        <f>IF(ISNUMBER(SEARCH(AS$1,$D670)),"T","")</f>
        <v/>
      </c>
      <c r="AT670" t="str">
        <f>IF(ISNUMBER(SEARCH(AT$1,$D670)),"T","")</f>
        <v/>
      </c>
      <c r="AU670" t="str">
        <f>IF(ISNUMBER(SEARCH(AU$1,$D670)),"T","")</f>
        <v/>
      </c>
      <c r="AV670" t="str">
        <f>IF(ISNUMBER(SEARCH(AV$1,$D670)),"T","")</f>
        <v/>
      </c>
    </row>
    <row r="671" spans="1:48">
      <c r="A671">
        <v>541</v>
      </c>
      <c r="B671" t="s">
        <v>1591</v>
      </c>
      <c r="C671" t="s">
        <v>1592</v>
      </c>
      <c r="D671" t="s">
        <v>640</v>
      </c>
      <c r="E671">
        <v>5</v>
      </c>
      <c r="F671">
        <v>55</v>
      </c>
      <c r="G671">
        <v>63</v>
      </c>
      <c r="H671">
        <v>90</v>
      </c>
      <c r="I671">
        <v>50</v>
      </c>
      <c r="J671">
        <v>80</v>
      </c>
      <c r="K671">
        <v>42</v>
      </c>
      <c r="L671">
        <f t="shared" si="140"/>
        <v>63</v>
      </c>
      <c r="M671">
        <f t="shared" si="141"/>
        <v>80</v>
      </c>
      <c r="N671" s="3">
        <f t="shared" si="142"/>
        <v>130.5</v>
      </c>
      <c r="O671" s="3">
        <f t="shared" si="143"/>
        <v>83.5</v>
      </c>
      <c r="P671" s="3">
        <f t="shared" si="144"/>
        <v>100.5</v>
      </c>
      <c r="Q671" s="3">
        <f t="shared" si="145"/>
        <v>13115.25</v>
      </c>
      <c r="R671" s="3">
        <f t="shared" si="146"/>
        <v>14420.25</v>
      </c>
      <c r="S671" s="3">
        <f t="shared" si="147"/>
        <v>13115.25</v>
      </c>
      <c r="T671" s="3">
        <v>193.697237564674</v>
      </c>
      <c r="U671" s="3">
        <f t="shared" si="148"/>
        <v>0</v>
      </c>
      <c r="V671" s="4">
        <f t="shared" si="149"/>
        <v>0</v>
      </c>
      <c r="W671" s="6">
        <f>Q671/(constants!$B$1*constants!$B$2*(110/250)*AVERAGE(0.8,1)*1.5)</f>
        <v>2.00940975901035</v>
      </c>
      <c r="X671" s="7">
        <v>0.0994322450361804</v>
      </c>
      <c r="Y671" s="3">
        <f t="shared" si="150"/>
        <v>176.088307337885</v>
      </c>
      <c r="Z671" s="5">
        <v>1.1</v>
      </c>
      <c r="AA671" s="5">
        <v>1</v>
      </c>
      <c r="AB671" s="3">
        <f t="shared" si="151"/>
        <v>193.697138071674</v>
      </c>
      <c r="AC671" t="str">
        <f t="shared" si="152"/>
        <v>https://wiki.52poke.com/wiki/宝包茧</v>
      </c>
      <c r="AD671" s="2">
        <f t="shared" si="153"/>
        <v>9.89885711554196e-9</v>
      </c>
      <c r="AE671" t="str">
        <f>IF(ISNUMBER(SEARCH(AE$1,$D671)),"T","")</f>
        <v/>
      </c>
      <c r="AF671" t="str">
        <f>IF(ISNUMBER(SEARCH(AF$1,$D671)),"T","")</f>
        <v/>
      </c>
      <c r="AG671" t="str">
        <f>IF(ISNUMBER(SEARCH(AG$1,$D671)),"T","")</f>
        <v/>
      </c>
      <c r="AH671" t="str">
        <f>IF(ISNUMBER(SEARCH(AH$1,$D671)),"T","")</f>
        <v>T</v>
      </c>
      <c r="AI671" t="str">
        <f>IF(ISNUMBER(SEARCH(AI$1,$D671)),"T","")</f>
        <v/>
      </c>
      <c r="AJ671" t="str">
        <f>IF(ISNUMBER(SEARCH(AJ$1,$D671)),"T","")</f>
        <v/>
      </c>
      <c r="AK671" t="str">
        <f>IF(ISNUMBER(SEARCH(AK$1,$D671)),"T","")</f>
        <v/>
      </c>
      <c r="AL671" t="str">
        <f>IF(ISNUMBER(SEARCH(AL$1,$D671)),"T","")</f>
        <v/>
      </c>
      <c r="AM671" t="str">
        <f>IF(ISNUMBER(SEARCH(AM$1,$D671)),"T","")</f>
        <v/>
      </c>
      <c r="AN671" t="str">
        <f>IF(ISNUMBER(SEARCH(AN$1,$D671)),"T","")</f>
        <v/>
      </c>
      <c r="AO671" t="str">
        <f>IF(ISNUMBER(SEARCH(AO$1,$D671)),"T","")</f>
        <v/>
      </c>
      <c r="AP671" t="str">
        <f>IF(ISNUMBER(SEARCH(AP$1,$D671)),"T","")</f>
        <v>T</v>
      </c>
      <c r="AQ671" t="str">
        <f>IF(ISNUMBER(SEARCH(AQ$1,$D671)),"T","")</f>
        <v/>
      </c>
      <c r="AR671" t="str">
        <f>IF(ISNUMBER(SEARCH(AR$1,$D671)),"T","")</f>
        <v/>
      </c>
      <c r="AS671" t="str">
        <f>IF(ISNUMBER(SEARCH(AS$1,$D671)),"T","")</f>
        <v/>
      </c>
      <c r="AT671" t="str">
        <f>IF(ISNUMBER(SEARCH(AT$1,$D671)),"T","")</f>
        <v/>
      </c>
      <c r="AU671" t="str">
        <f>IF(ISNUMBER(SEARCH(AU$1,$D671)),"T","")</f>
        <v/>
      </c>
      <c r="AV671" t="str">
        <f>IF(ISNUMBER(SEARCH(AV$1,$D671)),"T","")</f>
        <v/>
      </c>
    </row>
    <row r="672" spans="1:48">
      <c r="A672">
        <v>202</v>
      </c>
      <c r="B672" t="s">
        <v>1593</v>
      </c>
      <c r="C672" t="s">
        <v>1594</v>
      </c>
      <c r="D672" t="s">
        <v>61</v>
      </c>
      <c r="E672">
        <v>2</v>
      </c>
      <c r="F672">
        <v>190</v>
      </c>
      <c r="G672">
        <v>33</v>
      </c>
      <c r="H672">
        <v>58</v>
      </c>
      <c r="I672">
        <v>33</v>
      </c>
      <c r="J672">
        <v>58</v>
      </c>
      <c r="K672">
        <v>33</v>
      </c>
      <c r="L672">
        <f t="shared" si="140"/>
        <v>33</v>
      </c>
      <c r="M672">
        <f t="shared" si="141"/>
        <v>58</v>
      </c>
      <c r="N672" s="3">
        <f t="shared" si="142"/>
        <v>265.5</v>
      </c>
      <c r="O672" s="3">
        <f t="shared" si="143"/>
        <v>53.5</v>
      </c>
      <c r="P672" s="3">
        <f t="shared" si="144"/>
        <v>78.5</v>
      </c>
      <c r="Q672" s="3">
        <f t="shared" si="145"/>
        <v>20841.75</v>
      </c>
      <c r="R672" s="3">
        <f t="shared" si="146"/>
        <v>20841.75</v>
      </c>
      <c r="S672" s="3">
        <f t="shared" si="147"/>
        <v>20841.75</v>
      </c>
      <c r="T672" s="3">
        <v>191.004431736852</v>
      </c>
      <c r="U672" s="3">
        <f t="shared" si="148"/>
        <v>0</v>
      </c>
      <c r="V672" s="4">
        <f t="shared" si="149"/>
        <v>0</v>
      </c>
      <c r="W672" s="6">
        <f>Q672/(constants!$B$1*constants!$B$2*(110/250)*AVERAGE(0.8,1)*1.5)</f>
        <v>3.19319996529642</v>
      </c>
      <c r="X672" s="7">
        <v>0.0524131262071624</v>
      </c>
      <c r="Y672" s="3">
        <f t="shared" si="150"/>
        <v>173.640300395442</v>
      </c>
      <c r="Z672" s="5">
        <v>1.1</v>
      </c>
      <c r="AA672" s="5">
        <v>1</v>
      </c>
      <c r="AB672" s="3">
        <f t="shared" si="151"/>
        <v>191.004330434986</v>
      </c>
      <c r="AC672" t="str">
        <f t="shared" si="152"/>
        <v>https://wiki.52poke.com/wiki/果然翁</v>
      </c>
      <c r="AD672" s="2">
        <f t="shared" si="153"/>
        <v>1.02620680456556e-8</v>
      </c>
      <c r="AE672" t="str">
        <f>IF(ISNUMBER(SEARCH(AE$1,$D672)),"T","")</f>
        <v/>
      </c>
      <c r="AF672" t="str">
        <f>IF(ISNUMBER(SEARCH(AF$1,$D672)),"T","")</f>
        <v/>
      </c>
      <c r="AG672" t="str">
        <f>IF(ISNUMBER(SEARCH(AG$1,$D672)),"T","")</f>
        <v/>
      </c>
      <c r="AH672" t="str">
        <f>IF(ISNUMBER(SEARCH(AH$1,$D672)),"T","")</f>
        <v/>
      </c>
      <c r="AI672" t="str">
        <f>IF(ISNUMBER(SEARCH(AI$1,$D672)),"T","")</f>
        <v/>
      </c>
      <c r="AJ672" t="str">
        <f>IF(ISNUMBER(SEARCH(AJ$1,$D672)),"T","")</f>
        <v/>
      </c>
      <c r="AK672" t="str">
        <f>IF(ISNUMBER(SEARCH(AK$1,$D672)),"T","")</f>
        <v/>
      </c>
      <c r="AL672" t="str">
        <f>IF(ISNUMBER(SEARCH(AL$1,$D672)),"T","")</f>
        <v/>
      </c>
      <c r="AM672" t="str">
        <f>IF(ISNUMBER(SEARCH(AM$1,$D672)),"T","")</f>
        <v/>
      </c>
      <c r="AN672" t="str">
        <f>IF(ISNUMBER(SEARCH(AN$1,$D672)),"T","")</f>
        <v/>
      </c>
      <c r="AO672" t="str">
        <f>IF(ISNUMBER(SEARCH(AO$1,$D672)),"T","")</f>
        <v>T</v>
      </c>
      <c r="AP672" t="str">
        <f>IF(ISNUMBER(SEARCH(AP$1,$D672)),"T","")</f>
        <v/>
      </c>
      <c r="AQ672" t="str">
        <f>IF(ISNUMBER(SEARCH(AQ$1,$D672)),"T","")</f>
        <v/>
      </c>
      <c r="AR672" t="str">
        <f>IF(ISNUMBER(SEARCH(AR$1,$D672)),"T","")</f>
        <v/>
      </c>
      <c r="AS672" t="str">
        <f>IF(ISNUMBER(SEARCH(AS$1,$D672)),"T","")</f>
        <v/>
      </c>
      <c r="AT672" t="str">
        <f>IF(ISNUMBER(SEARCH(AT$1,$D672)),"T","")</f>
        <v/>
      </c>
      <c r="AU672" t="str">
        <f>IF(ISNUMBER(SEARCH(AU$1,$D672)),"T","")</f>
        <v/>
      </c>
      <c r="AV672" t="str">
        <f>IF(ISNUMBER(SEARCH(AV$1,$D672)),"T","")</f>
        <v/>
      </c>
    </row>
    <row r="673" spans="1:48">
      <c r="A673">
        <v>302</v>
      </c>
      <c r="B673" t="s">
        <v>1595</v>
      </c>
      <c r="C673" t="s">
        <v>1596</v>
      </c>
      <c r="D673" t="s">
        <v>1597</v>
      </c>
      <c r="E673">
        <v>3</v>
      </c>
      <c r="F673">
        <v>50</v>
      </c>
      <c r="G673">
        <v>75</v>
      </c>
      <c r="H673">
        <v>75</v>
      </c>
      <c r="I673">
        <v>65</v>
      </c>
      <c r="J673">
        <v>65</v>
      </c>
      <c r="K673">
        <v>50</v>
      </c>
      <c r="L673">
        <f t="shared" si="140"/>
        <v>75</v>
      </c>
      <c r="M673">
        <f t="shared" si="141"/>
        <v>65</v>
      </c>
      <c r="N673" s="3">
        <f t="shared" si="142"/>
        <v>125.5</v>
      </c>
      <c r="O673" s="3">
        <f t="shared" si="143"/>
        <v>95.5</v>
      </c>
      <c r="P673" s="3">
        <f t="shared" si="144"/>
        <v>85.5</v>
      </c>
      <c r="Q673" s="3">
        <f t="shared" si="145"/>
        <v>10730.25</v>
      </c>
      <c r="R673" s="3">
        <f t="shared" si="146"/>
        <v>11985.25</v>
      </c>
      <c r="S673" s="3">
        <f t="shared" si="147"/>
        <v>10730.25</v>
      </c>
      <c r="T673" s="3">
        <v>190.945956077928</v>
      </c>
      <c r="U673" s="3">
        <f t="shared" si="148"/>
        <v>0</v>
      </c>
      <c r="V673" s="4">
        <f t="shared" si="149"/>
        <v>0</v>
      </c>
      <c r="W673" s="6">
        <f>Q673/(constants!$B$1*constants!$B$2*(110/250)*AVERAGE(0.8,1)*1.5)</f>
        <v>1.64399985258541</v>
      </c>
      <c r="X673" s="7">
        <v>0.173666620326786</v>
      </c>
      <c r="Y673" s="3">
        <f t="shared" si="150"/>
        <v>173.587148163115</v>
      </c>
      <c r="Z673" s="5">
        <v>1.1</v>
      </c>
      <c r="AA673" s="5">
        <v>1</v>
      </c>
      <c r="AB673" s="3">
        <f t="shared" si="151"/>
        <v>190.945862979426</v>
      </c>
      <c r="AC673" t="str">
        <f t="shared" si="152"/>
        <v>https://wiki.52poke.com/wiki/勾魂眼</v>
      </c>
      <c r="AD673" s="2">
        <f t="shared" si="153"/>
        <v>8.66733105198948e-9</v>
      </c>
      <c r="AE673" t="str">
        <f>IF(ISNUMBER(SEARCH(AE$1,$D673)),"T","")</f>
        <v/>
      </c>
      <c r="AF673" t="str">
        <f>IF(ISNUMBER(SEARCH(AF$1,$D673)),"T","")</f>
        <v/>
      </c>
      <c r="AG673" t="str">
        <f>IF(ISNUMBER(SEARCH(AG$1,$D673)),"T","")</f>
        <v/>
      </c>
      <c r="AH673" t="str">
        <f>IF(ISNUMBER(SEARCH(AH$1,$D673)),"T","")</f>
        <v/>
      </c>
      <c r="AI673" t="str">
        <f>IF(ISNUMBER(SEARCH(AI$1,$D673)),"T","")</f>
        <v/>
      </c>
      <c r="AJ673" t="str">
        <f>IF(ISNUMBER(SEARCH(AJ$1,$D673)),"T","")</f>
        <v/>
      </c>
      <c r="AK673" t="str">
        <f>IF(ISNUMBER(SEARCH(AK$1,$D673)),"T","")</f>
        <v/>
      </c>
      <c r="AL673" t="str">
        <f>IF(ISNUMBER(SEARCH(AL$1,$D673)),"T","")</f>
        <v/>
      </c>
      <c r="AM673" t="str">
        <f>IF(ISNUMBER(SEARCH(AM$1,$D673)),"T","")</f>
        <v/>
      </c>
      <c r="AN673" t="str">
        <f>IF(ISNUMBER(SEARCH(AN$1,$D673)),"T","")</f>
        <v/>
      </c>
      <c r="AO673" t="str">
        <f>IF(ISNUMBER(SEARCH(AO$1,$D673)),"T","")</f>
        <v/>
      </c>
      <c r="AP673" t="str">
        <f>IF(ISNUMBER(SEARCH(AP$1,$D673)),"T","")</f>
        <v/>
      </c>
      <c r="AQ673" t="str">
        <f>IF(ISNUMBER(SEARCH(AQ$1,$D673)),"T","")</f>
        <v/>
      </c>
      <c r="AR673" t="str">
        <f>IF(ISNUMBER(SEARCH(AR$1,$D673)),"T","")</f>
        <v>T</v>
      </c>
      <c r="AS673" t="str">
        <f>IF(ISNUMBER(SEARCH(AS$1,$D673)),"T","")</f>
        <v/>
      </c>
      <c r="AT673" t="str">
        <f>IF(ISNUMBER(SEARCH(AT$1,$D673)),"T","")</f>
        <v>T</v>
      </c>
      <c r="AU673" t="str">
        <f>IF(ISNUMBER(SEARCH(AU$1,$D673)),"T","")</f>
        <v/>
      </c>
      <c r="AV673" t="str">
        <f>IF(ISNUMBER(SEARCH(AV$1,$D673)),"T","")</f>
        <v/>
      </c>
    </row>
    <row r="674" spans="1:48">
      <c r="A674">
        <v>345</v>
      </c>
      <c r="B674" t="s">
        <v>1598</v>
      </c>
      <c r="C674" t="s">
        <v>1599</v>
      </c>
      <c r="D674" t="s">
        <v>973</v>
      </c>
      <c r="E674">
        <v>3</v>
      </c>
      <c r="F674">
        <v>66</v>
      </c>
      <c r="G674">
        <v>41</v>
      </c>
      <c r="H674">
        <v>77</v>
      </c>
      <c r="I674">
        <v>61</v>
      </c>
      <c r="J674">
        <v>87</v>
      </c>
      <c r="K674">
        <v>23</v>
      </c>
      <c r="L674">
        <f t="shared" si="140"/>
        <v>61</v>
      </c>
      <c r="M674">
        <f t="shared" si="141"/>
        <v>77</v>
      </c>
      <c r="N674" s="3">
        <f t="shared" si="142"/>
        <v>141.5</v>
      </c>
      <c r="O674" s="3">
        <f t="shared" si="143"/>
        <v>81.5</v>
      </c>
      <c r="P674" s="3">
        <f t="shared" si="144"/>
        <v>97.5</v>
      </c>
      <c r="Q674" s="3">
        <f t="shared" si="145"/>
        <v>13796.25</v>
      </c>
      <c r="R674" s="3">
        <f t="shared" si="146"/>
        <v>13796.25</v>
      </c>
      <c r="S674" s="3">
        <f t="shared" si="147"/>
        <v>15211.25</v>
      </c>
      <c r="T674" s="3">
        <v>190.558195254829</v>
      </c>
      <c r="U674" s="3">
        <f t="shared" si="148"/>
        <v>0</v>
      </c>
      <c r="V674" s="4">
        <f t="shared" si="149"/>
        <v>0</v>
      </c>
      <c r="W674" s="6">
        <f>Q674/(constants!$B$1*constants!$B$2*(110/250)*AVERAGE(0.8,1)*1.5)</f>
        <v>2.11374692725998</v>
      </c>
      <c r="X674" s="7">
        <v>0.0118313560922824</v>
      </c>
      <c r="Y674" s="3">
        <f t="shared" si="150"/>
        <v>173.23463009321</v>
      </c>
      <c r="Z674" s="5">
        <v>1.1</v>
      </c>
      <c r="AA674" s="5">
        <v>1</v>
      </c>
      <c r="AB674" s="3">
        <f t="shared" si="151"/>
        <v>190.558093102531</v>
      </c>
      <c r="AC674" t="str">
        <f t="shared" si="152"/>
        <v>https://wiki.52poke.com/wiki/触手百合</v>
      </c>
      <c r="AD674" s="2">
        <f t="shared" si="153"/>
        <v>1.04350920414887e-8</v>
      </c>
      <c r="AE674" t="str">
        <f>IF(ISNUMBER(SEARCH(AE$1,$D674)),"T","")</f>
        <v/>
      </c>
      <c r="AF674" t="str">
        <f>IF(ISNUMBER(SEARCH(AF$1,$D674)),"T","")</f>
        <v/>
      </c>
      <c r="AG674" t="str">
        <f>IF(ISNUMBER(SEARCH(AG$1,$D674)),"T","")</f>
        <v/>
      </c>
      <c r="AH674" t="str">
        <f>IF(ISNUMBER(SEARCH(AH$1,$D674)),"T","")</f>
        <v>T</v>
      </c>
      <c r="AI674" t="str">
        <f>IF(ISNUMBER(SEARCH(AI$1,$D674)),"T","")</f>
        <v/>
      </c>
      <c r="AJ674" t="str">
        <f>IF(ISNUMBER(SEARCH(AJ$1,$D674)),"T","")</f>
        <v/>
      </c>
      <c r="AK674" t="str">
        <f>IF(ISNUMBER(SEARCH(AK$1,$D674)),"T","")</f>
        <v/>
      </c>
      <c r="AL674" t="str">
        <f>IF(ISNUMBER(SEARCH(AL$1,$D674)),"T","")</f>
        <v/>
      </c>
      <c r="AM674" t="str">
        <f>IF(ISNUMBER(SEARCH(AM$1,$D674)),"T","")</f>
        <v/>
      </c>
      <c r="AN674" t="str">
        <f>IF(ISNUMBER(SEARCH(AN$1,$D674)),"T","")</f>
        <v/>
      </c>
      <c r="AO674" t="str">
        <f>IF(ISNUMBER(SEARCH(AO$1,$D674)),"T","")</f>
        <v/>
      </c>
      <c r="AP674" t="str">
        <f>IF(ISNUMBER(SEARCH(AP$1,$D674)),"T","")</f>
        <v/>
      </c>
      <c r="AQ674" t="str">
        <f>IF(ISNUMBER(SEARCH(AQ$1,$D674)),"T","")</f>
        <v>T</v>
      </c>
      <c r="AR674" t="str">
        <f>IF(ISNUMBER(SEARCH(AR$1,$D674)),"T","")</f>
        <v/>
      </c>
      <c r="AS674" t="str">
        <f>IF(ISNUMBER(SEARCH(AS$1,$D674)),"T","")</f>
        <v/>
      </c>
      <c r="AT674" t="str">
        <f>IF(ISNUMBER(SEARCH(AT$1,$D674)),"T","")</f>
        <v/>
      </c>
      <c r="AU674" t="str">
        <f>IF(ISNUMBER(SEARCH(AU$1,$D674)),"T","")</f>
        <v/>
      </c>
      <c r="AV674" t="str">
        <f>IF(ISNUMBER(SEARCH(AV$1,$D674)),"T","")</f>
        <v/>
      </c>
    </row>
    <row r="675" spans="1:48">
      <c r="A675">
        <v>305</v>
      </c>
      <c r="B675" t="s">
        <v>1600</v>
      </c>
      <c r="C675" t="s">
        <v>1601</v>
      </c>
      <c r="D675" t="s">
        <v>1243</v>
      </c>
      <c r="E675">
        <v>3</v>
      </c>
      <c r="F675">
        <v>60</v>
      </c>
      <c r="G675">
        <v>90</v>
      </c>
      <c r="H675">
        <v>140</v>
      </c>
      <c r="I675">
        <v>50</v>
      </c>
      <c r="J675">
        <v>50</v>
      </c>
      <c r="K675">
        <v>40</v>
      </c>
      <c r="L675">
        <f t="shared" si="140"/>
        <v>90</v>
      </c>
      <c r="M675">
        <f t="shared" si="141"/>
        <v>50</v>
      </c>
      <c r="N675" s="3">
        <f t="shared" si="142"/>
        <v>135.5</v>
      </c>
      <c r="O675" s="3">
        <f t="shared" si="143"/>
        <v>110.5</v>
      </c>
      <c r="P675" s="3">
        <f t="shared" si="144"/>
        <v>70.5</v>
      </c>
      <c r="Q675" s="3">
        <f t="shared" si="145"/>
        <v>9552.75</v>
      </c>
      <c r="R675" s="3">
        <f t="shared" si="146"/>
        <v>21747.75</v>
      </c>
      <c r="S675" s="3">
        <f t="shared" si="147"/>
        <v>9552.75</v>
      </c>
      <c r="T675" s="3">
        <v>188.927113164479</v>
      </c>
      <c r="U675" s="3">
        <f t="shared" si="148"/>
        <v>0</v>
      </c>
      <c r="V675" s="4">
        <f t="shared" si="149"/>
        <v>0</v>
      </c>
      <c r="W675" s="6">
        <f>Q675/(constants!$B$1*constants!$B$2*(110/250)*AVERAGE(0.8,1)*1.5)</f>
        <v>1.46359307488505</v>
      </c>
      <c r="X675" s="7">
        <v>0.0907221638161809</v>
      </c>
      <c r="Y675" s="3">
        <f t="shared" si="150"/>
        <v>171.751833876486</v>
      </c>
      <c r="Z675" s="5">
        <v>1.1</v>
      </c>
      <c r="AA675" s="5">
        <v>1</v>
      </c>
      <c r="AB675" s="3">
        <f t="shared" si="151"/>
        <v>188.927017264134</v>
      </c>
      <c r="AC675" t="str">
        <f t="shared" si="152"/>
        <v>https://wiki.52poke.com/wiki/可多拉</v>
      </c>
      <c r="AD675" s="2">
        <f t="shared" si="153"/>
        <v>9.1968761497098e-9</v>
      </c>
      <c r="AE675" t="str">
        <f>IF(ISNUMBER(SEARCH(AE$1,$D675)),"T","")</f>
        <v/>
      </c>
      <c r="AF675" t="str">
        <f>IF(ISNUMBER(SEARCH(AF$1,$D675)),"T","")</f>
        <v/>
      </c>
      <c r="AG675" t="str">
        <f>IF(ISNUMBER(SEARCH(AG$1,$D675)),"T","")</f>
        <v/>
      </c>
      <c r="AH675" t="str">
        <f>IF(ISNUMBER(SEARCH(AH$1,$D675)),"T","")</f>
        <v/>
      </c>
      <c r="AI675" t="str">
        <f>IF(ISNUMBER(SEARCH(AI$1,$D675)),"T","")</f>
        <v/>
      </c>
      <c r="AJ675" t="str">
        <f>IF(ISNUMBER(SEARCH(AJ$1,$D675)),"T","")</f>
        <v/>
      </c>
      <c r="AK675" t="str">
        <f>IF(ISNUMBER(SEARCH(AK$1,$D675)),"T","")</f>
        <v/>
      </c>
      <c r="AL675" t="str">
        <f>IF(ISNUMBER(SEARCH(AL$1,$D675)),"T","")</f>
        <v/>
      </c>
      <c r="AM675" t="str">
        <f>IF(ISNUMBER(SEARCH(AM$1,$D675)),"T","")</f>
        <v/>
      </c>
      <c r="AN675" t="str">
        <f>IF(ISNUMBER(SEARCH(AN$1,$D675)),"T","")</f>
        <v/>
      </c>
      <c r="AO675" t="str">
        <f>IF(ISNUMBER(SEARCH(AO$1,$D675)),"T","")</f>
        <v/>
      </c>
      <c r="AP675" t="str">
        <f>IF(ISNUMBER(SEARCH(AP$1,$D675)),"T","")</f>
        <v/>
      </c>
      <c r="AQ675" t="str">
        <f>IF(ISNUMBER(SEARCH(AQ$1,$D675)),"T","")</f>
        <v>T</v>
      </c>
      <c r="AR675" t="str">
        <f>IF(ISNUMBER(SEARCH(AR$1,$D675)),"T","")</f>
        <v/>
      </c>
      <c r="AS675" t="str">
        <f>IF(ISNUMBER(SEARCH(AS$1,$D675)),"T","")</f>
        <v/>
      </c>
      <c r="AT675" t="str">
        <f>IF(ISNUMBER(SEARCH(AT$1,$D675)),"T","")</f>
        <v/>
      </c>
      <c r="AU675" t="str">
        <f>IF(ISNUMBER(SEARCH(AU$1,$D675)),"T","")</f>
        <v>T</v>
      </c>
      <c r="AV675" t="str">
        <f>IF(ISNUMBER(SEARCH(AV$1,$D675)),"T","")</f>
        <v/>
      </c>
    </row>
    <row r="676" spans="1:48">
      <c r="A676">
        <v>303</v>
      </c>
      <c r="B676" t="s">
        <v>1602</v>
      </c>
      <c r="C676" t="s">
        <v>1603</v>
      </c>
      <c r="D676" t="s">
        <v>163</v>
      </c>
      <c r="E676">
        <v>3</v>
      </c>
      <c r="F676">
        <v>50</v>
      </c>
      <c r="G676">
        <v>85</v>
      </c>
      <c r="H676">
        <v>85</v>
      </c>
      <c r="I676">
        <v>55</v>
      </c>
      <c r="J676">
        <v>55</v>
      </c>
      <c r="K676">
        <v>50</v>
      </c>
      <c r="L676">
        <f t="shared" si="140"/>
        <v>85</v>
      </c>
      <c r="M676">
        <f t="shared" si="141"/>
        <v>55</v>
      </c>
      <c r="N676" s="3">
        <f t="shared" si="142"/>
        <v>125.5</v>
      </c>
      <c r="O676" s="3">
        <f t="shared" si="143"/>
        <v>105.5</v>
      </c>
      <c r="P676" s="3">
        <f t="shared" si="144"/>
        <v>75.5</v>
      </c>
      <c r="Q676" s="3">
        <f t="shared" si="145"/>
        <v>9475.25</v>
      </c>
      <c r="R676" s="3">
        <f t="shared" si="146"/>
        <v>13240.25</v>
      </c>
      <c r="S676" s="3">
        <f t="shared" si="147"/>
        <v>9475.25</v>
      </c>
      <c r="T676" s="3">
        <v>188.626111561879</v>
      </c>
      <c r="U676" s="3">
        <f t="shared" si="148"/>
        <v>0</v>
      </c>
      <c r="V676" s="4">
        <f t="shared" si="149"/>
        <v>0</v>
      </c>
      <c r="W676" s="6">
        <f>Q676/(constants!$B$1*constants!$B$2*(110/250)*AVERAGE(0.8,1)*1.5)</f>
        <v>1.4517191680725</v>
      </c>
      <c r="X676" s="7">
        <v>0.173666620326786</v>
      </c>
      <c r="Y676" s="3">
        <f t="shared" si="150"/>
        <v>171.478200676124</v>
      </c>
      <c r="Z676" s="5">
        <v>1.1</v>
      </c>
      <c r="AA676" s="5">
        <v>1</v>
      </c>
      <c r="AB676" s="3">
        <f t="shared" si="151"/>
        <v>188.626020743737</v>
      </c>
      <c r="AC676" t="str">
        <f t="shared" si="152"/>
        <v>https://wiki.52poke.com/wiki/大嘴娃</v>
      </c>
      <c r="AD676" s="2">
        <f t="shared" si="153"/>
        <v>8.24793497547081e-9</v>
      </c>
      <c r="AE676" t="str">
        <f>IF(ISNUMBER(SEARCH(AE$1,$D676)),"T","")</f>
        <v/>
      </c>
      <c r="AF676" t="str">
        <f>IF(ISNUMBER(SEARCH(AF$1,$D676)),"T","")</f>
        <v/>
      </c>
      <c r="AG676" t="str">
        <f>IF(ISNUMBER(SEARCH(AG$1,$D676)),"T","")</f>
        <v/>
      </c>
      <c r="AH676" t="str">
        <f>IF(ISNUMBER(SEARCH(AH$1,$D676)),"T","")</f>
        <v/>
      </c>
      <c r="AI676" t="str">
        <f>IF(ISNUMBER(SEARCH(AI$1,$D676)),"T","")</f>
        <v/>
      </c>
      <c r="AJ676" t="str">
        <f>IF(ISNUMBER(SEARCH(AJ$1,$D676)),"T","")</f>
        <v/>
      </c>
      <c r="AK676" t="str">
        <f>IF(ISNUMBER(SEARCH(AK$1,$D676)),"T","")</f>
        <v/>
      </c>
      <c r="AL676" t="str">
        <f>IF(ISNUMBER(SEARCH(AL$1,$D676)),"T","")</f>
        <v/>
      </c>
      <c r="AM676" t="str">
        <f>IF(ISNUMBER(SEARCH(AM$1,$D676)),"T","")</f>
        <v/>
      </c>
      <c r="AN676" t="str">
        <f>IF(ISNUMBER(SEARCH(AN$1,$D676)),"T","")</f>
        <v/>
      </c>
      <c r="AO676" t="str">
        <f>IF(ISNUMBER(SEARCH(AO$1,$D676)),"T","")</f>
        <v/>
      </c>
      <c r="AP676" t="str">
        <f>IF(ISNUMBER(SEARCH(AP$1,$D676)),"T","")</f>
        <v/>
      </c>
      <c r="AQ676" t="str">
        <f>IF(ISNUMBER(SEARCH(AQ$1,$D676)),"T","")</f>
        <v/>
      </c>
      <c r="AR676" t="str">
        <f>IF(ISNUMBER(SEARCH(AR$1,$D676)),"T","")</f>
        <v/>
      </c>
      <c r="AS676" t="str">
        <f>IF(ISNUMBER(SEARCH(AS$1,$D676)),"T","")</f>
        <v/>
      </c>
      <c r="AT676" t="str">
        <f>IF(ISNUMBER(SEARCH(AT$1,$D676)),"T","")</f>
        <v/>
      </c>
      <c r="AU676" t="str">
        <f>IF(ISNUMBER(SEARCH(AU$1,$D676)),"T","")</f>
        <v>T</v>
      </c>
      <c r="AV676" t="str">
        <f>IF(ISNUMBER(SEARCH(AV$1,$D676)),"T","")</f>
        <v>T</v>
      </c>
    </row>
    <row r="677" spans="1:48">
      <c r="A677">
        <v>525</v>
      </c>
      <c r="B677" t="s">
        <v>1604</v>
      </c>
      <c r="C677" t="s">
        <v>1605</v>
      </c>
      <c r="D677" t="s">
        <v>513</v>
      </c>
      <c r="E677">
        <v>5</v>
      </c>
      <c r="F677">
        <v>70</v>
      </c>
      <c r="G677">
        <v>105</v>
      </c>
      <c r="H677">
        <v>105</v>
      </c>
      <c r="I677">
        <v>50</v>
      </c>
      <c r="J677">
        <v>40</v>
      </c>
      <c r="K677">
        <v>20</v>
      </c>
      <c r="L677">
        <f t="shared" si="140"/>
        <v>105</v>
      </c>
      <c r="M677">
        <f t="shared" si="141"/>
        <v>40</v>
      </c>
      <c r="N677" s="3">
        <f t="shared" si="142"/>
        <v>145.5</v>
      </c>
      <c r="O677" s="3">
        <f t="shared" si="143"/>
        <v>125.5</v>
      </c>
      <c r="P677" s="3">
        <f t="shared" si="144"/>
        <v>60.5</v>
      </c>
      <c r="Q677" s="3">
        <f t="shared" si="145"/>
        <v>8802.75</v>
      </c>
      <c r="R677" s="3">
        <f t="shared" si="146"/>
        <v>18260.25</v>
      </c>
      <c r="S677" s="3">
        <f t="shared" si="147"/>
        <v>8802.75</v>
      </c>
      <c r="T677" s="3">
        <v>187.687855962214</v>
      </c>
      <c r="U677" s="3">
        <f t="shared" si="148"/>
        <v>0</v>
      </c>
      <c r="V677" s="4">
        <f t="shared" si="149"/>
        <v>0</v>
      </c>
      <c r="W677" s="6">
        <f>Q677/(constants!$B$1*constants!$B$2*(110/250)*AVERAGE(0.8,1)*1.5)</f>
        <v>1.34868429927972</v>
      </c>
      <c r="X677" s="7">
        <v>0.0108793051756844</v>
      </c>
      <c r="Y677" s="3">
        <f t="shared" si="150"/>
        <v>170.625232359153</v>
      </c>
      <c r="Z677" s="5">
        <v>1.1</v>
      </c>
      <c r="AA677" s="5">
        <v>1</v>
      </c>
      <c r="AB677" s="3">
        <f t="shared" si="151"/>
        <v>187.687755595069</v>
      </c>
      <c r="AC677" t="str">
        <f t="shared" si="152"/>
        <v>https://wiki.52poke.com/wiki/地幔岩</v>
      </c>
      <c r="AD677" s="2">
        <f t="shared" si="153"/>
        <v>1.00735638914483e-8</v>
      </c>
      <c r="AE677" t="str">
        <f>IF(ISNUMBER(SEARCH(AE$1,$D677)),"T","")</f>
        <v/>
      </c>
      <c r="AF677" t="str">
        <f>IF(ISNUMBER(SEARCH(AF$1,$D677)),"T","")</f>
        <v/>
      </c>
      <c r="AG677" t="str">
        <f>IF(ISNUMBER(SEARCH(AG$1,$D677)),"T","")</f>
        <v/>
      </c>
      <c r="AH677" t="str">
        <f>IF(ISNUMBER(SEARCH(AH$1,$D677)),"T","")</f>
        <v/>
      </c>
      <c r="AI677" t="str">
        <f>IF(ISNUMBER(SEARCH(AI$1,$D677)),"T","")</f>
        <v/>
      </c>
      <c r="AJ677" t="str">
        <f>IF(ISNUMBER(SEARCH(AJ$1,$D677)),"T","")</f>
        <v/>
      </c>
      <c r="AK677" t="str">
        <f>IF(ISNUMBER(SEARCH(AK$1,$D677)),"T","")</f>
        <v/>
      </c>
      <c r="AL677" t="str">
        <f>IF(ISNUMBER(SEARCH(AL$1,$D677)),"T","")</f>
        <v/>
      </c>
      <c r="AM677" t="str">
        <f>IF(ISNUMBER(SEARCH(AM$1,$D677)),"T","")</f>
        <v/>
      </c>
      <c r="AN677" t="str">
        <f>IF(ISNUMBER(SEARCH(AN$1,$D677)),"T","")</f>
        <v/>
      </c>
      <c r="AO677" t="str">
        <f>IF(ISNUMBER(SEARCH(AO$1,$D677)),"T","")</f>
        <v/>
      </c>
      <c r="AP677" t="str">
        <f>IF(ISNUMBER(SEARCH(AP$1,$D677)),"T","")</f>
        <v/>
      </c>
      <c r="AQ677" t="str">
        <f>IF(ISNUMBER(SEARCH(AQ$1,$D677)),"T","")</f>
        <v>T</v>
      </c>
      <c r="AR677" t="str">
        <f>IF(ISNUMBER(SEARCH(AR$1,$D677)),"T","")</f>
        <v/>
      </c>
      <c r="AS677" t="str">
        <f>IF(ISNUMBER(SEARCH(AS$1,$D677)),"T","")</f>
        <v/>
      </c>
      <c r="AT677" t="str">
        <f>IF(ISNUMBER(SEARCH(AT$1,$D677)),"T","")</f>
        <v/>
      </c>
      <c r="AU677" t="str">
        <f>IF(ISNUMBER(SEARCH(AU$1,$D677)),"T","")</f>
        <v/>
      </c>
      <c r="AV677" t="str">
        <f>IF(ISNUMBER(SEARCH(AV$1,$D677)),"T","")</f>
        <v/>
      </c>
    </row>
    <row r="678" spans="1:48">
      <c r="A678">
        <v>88</v>
      </c>
      <c r="B678" t="s">
        <v>1606</v>
      </c>
      <c r="C678" t="s">
        <v>1607</v>
      </c>
      <c r="D678" t="s">
        <v>722</v>
      </c>
      <c r="E678">
        <v>1</v>
      </c>
      <c r="F678">
        <v>80</v>
      </c>
      <c r="G678">
        <v>80</v>
      </c>
      <c r="H678">
        <v>50</v>
      </c>
      <c r="I678">
        <v>40</v>
      </c>
      <c r="J678">
        <v>50</v>
      </c>
      <c r="K678">
        <v>25</v>
      </c>
      <c r="L678">
        <f t="shared" si="140"/>
        <v>80</v>
      </c>
      <c r="M678">
        <f t="shared" si="141"/>
        <v>50</v>
      </c>
      <c r="N678" s="3">
        <f t="shared" si="142"/>
        <v>155.5</v>
      </c>
      <c r="O678" s="3">
        <f t="shared" si="143"/>
        <v>100.5</v>
      </c>
      <c r="P678" s="3">
        <f t="shared" si="144"/>
        <v>70.5</v>
      </c>
      <c r="Q678" s="3">
        <f t="shared" si="145"/>
        <v>10962.75</v>
      </c>
      <c r="R678" s="3">
        <f t="shared" si="146"/>
        <v>10962.75</v>
      </c>
      <c r="S678" s="3">
        <f t="shared" si="147"/>
        <v>10962.75</v>
      </c>
      <c r="T678" s="3">
        <v>187.299288123177</v>
      </c>
      <c r="U678" s="3">
        <f t="shared" si="148"/>
        <v>0</v>
      </c>
      <c r="V678" s="4">
        <f t="shared" si="149"/>
        <v>0</v>
      </c>
      <c r="W678" s="6">
        <f>Q678/(constants!$B$1*constants!$B$2*(110/250)*AVERAGE(0.8,1)*1.5)</f>
        <v>1.67962157302306</v>
      </c>
      <c r="X678" s="7">
        <v>0.0146270748969961</v>
      </c>
      <c r="Y678" s="3">
        <f t="shared" si="150"/>
        <v>170.271989115966</v>
      </c>
      <c r="Z678" s="5">
        <v>1.1</v>
      </c>
      <c r="AA678" s="5">
        <v>1</v>
      </c>
      <c r="AB678" s="3">
        <f t="shared" si="151"/>
        <v>187.299188027562</v>
      </c>
      <c r="AC678" t="str">
        <f t="shared" si="152"/>
        <v>https://wiki.52poke.com/wiki/臭泥</v>
      </c>
      <c r="AD678" s="2">
        <f t="shared" si="153"/>
        <v>1.00191320931797e-8</v>
      </c>
      <c r="AE678" t="str">
        <f>IF(ISNUMBER(SEARCH(AE$1,$D678)),"T","")</f>
        <v/>
      </c>
      <c r="AF678" t="str">
        <f>IF(ISNUMBER(SEARCH(AF$1,$D678)),"T","")</f>
        <v/>
      </c>
      <c r="AG678" t="str">
        <f>IF(ISNUMBER(SEARCH(AG$1,$D678)),"T","")</f>
        <v/>
      </c>
      <c r="AH678" t="str">
        <f>IF(ISNUMBER(SEARCH(AH$1,$D678)),"T","")</f>
        <v/>
      </c>
      <c r="AI678" t="str">
        <f>IF(ISNUMBER(SEARCH(AI$1,$D678)),"T","")</f>
        <v/>
      </c>
      <c r="AJ678" t="str">
        <f>IF(ISNUMBER(SEARCH(AJ$1,$D678)),"T","")</f>
        <v/>
      </c>
      <c r="AK678" t="str">
        <f>IF(ISNUMBER(SEARCH(AK$1,$D678)),"T","")</f>
        <v/>
      </c>
      <c r="AL678" t="str">
        <f>IF(ISNUMBER(SEARCH(AL$1,$D678)),"T","")</f>
        <v>T</v>
      </c>
      <c r="AM678" t="str">
        <f>IF(ISNUMBER(SEARCH(AM$1,$D678)),"T","")</f>
        <v/>
      </c>
      <c r="AN678" t="str">
        <f>IF(ISNUMBER(SEARCH(AN$1,$D678)),"T","")</f>
        <v/>
      </c>
      <c r="AO678" t="str">
        <f>IF(ISNUMBER(SEARCH(AO$1,$D678)),"T","")</f>
        <v/>
      </c>
      <c r="AP678" t="str">
        <f>IF(ISNUMBER(SEARCH(AP$1,$D678)),"T","")</f>
        <v/>
      </c>
      <c r="AQ678" t="str">
        <f>IF(ISNUMBER(SEARCH(AQ$1,$D678)),"T","")</f>
        <v/>
      </c>
      <c r="AR678" t="str">
        <f>IF(ISNUMBER(SEARCH(AR$1,$D678)),"T","")</f>
        <v/>
      </c>
      <c r="AS678" t="str">
        <f>IF(ISNUMBER(SEARCH(AS$1,$D678)),"T","")</f>
        <v/>
      </c>
      <c r="AT678" t="str">
        <f>IF(ISNUMBER(SEARCH(AT$1,$D678)),"T","")</f>
        <v>T</v>
      </c>
      <c r="AU678" t="str">
        <f>IF(ISNUMBER(SEARCH(AU$1,$D678)),"T","")</f>
        <v/>
      </c>
      <c r="AV678" t="str">
        <f>IF(ISNUMBER(SEARCH(AV$1,$D678)),"T","")</f>
        <v/>
      </c>
    </row>
    <row r="679" spans="1:48">
      <c r="A679">
        <v>922</v>
      </c>
      <c r="B679" t="s">
        <v>1608</v>
      </c>
      <c r="C679" t="s">
        <v>1609</v>
      </c>
      <c r="D679" t="s">
        <v>744</v>
      </c>
      <c r="E679">
        <v>9</v>
      </c>
      <c r="F679">
        <v>60</v>
      </c>
      <c r="G679">
        <v>75</v>
      </c>
      <c r="H679">
        <v>40</v>
      </c>
      <c r="I679">
        <v>50</v>
      </c>
      <c r="J679">
        <v>40</v>
      </c>
      <c r="K679">
        <v>85</v>
      </c>
      <c r="L679">
        <f t="shared" si="140"/>
        <v>75</v>
      </c>
      <c r="M679">
        <f t="shared" si="141"/>
        <v>40</v>
      </c>
      <c r="N679" s="3">
        <f t="shared" si="142"/>
        <v>135.5</v>
      </c>
      <c r="O679" s="3">
        <f t="shared" si="143"/>
        <v>95.5</v>
      </c>
      <c r="P679" s="3">
        <f t="shared" si="144"/>
        <v>60.5</v>
      </c>
      <c r="Q679" s="3">
        <f t="shared" si="145"/>
        <v>8197.75</v>
      </c>
      <c r="R679" s="3">
        <f t="shared" si="146"/>
        <v>8197.75</v>
      </c>
      <c r="S679" s="3">
        <f t="shared" si="147"/>
        <v>8197.75</v>
      </c>
      <c r="T679" s="3">
        <v>187.227322532243</v>
      </c>
      <c r="U679" s="3">
        <f t="shared" si="148"/>
        <v>0</v>
      </c>
      <c r="V679" s="4">
        <f t="shared" si="149"/>
        <v>0</v>
      </c>
      <c r="W679" s="6">
        <f>Q679/(constants!$B$1*constants!$B$2*(110/250)*AVERAGE(0.8,1)*1.5)</f>
        <v>1.25599122029142</v>
      </c>
      <c r="X679" s="7">
        <v>0.5262767607308</v>
      </c>
      <c r="Y679" s="3">
        <f t="shared" si="150"/>
        <v>170.206592187622</v>
      </c>
      <c r="Z679" s="5">
        <v>1.1</v>
      </c>
      <c r="AA679" s="5">
        <v>1</v>
      </c>
      <c r="AB679" s="3">
        <f t="shared" si="151"/>
        <v>187.227251406384</v>
      </c>
      <c r="AC679" t="str">
        <f t="shared" si="152"/>
        <v>https://wiki.52poke.com/wiki/布土拨</v>
      </c>
      <c r="AD679" s="2">
        <f t="shared" si="153"/>
        <v>5.05888774897271e-9</v>
      </c>
      <c r="AE679" t="str">
        <f>IF(ISNUMBER(SEARCH(AE$1,$D679)),"T","")</f>
        <v/>
      </c>
      <c r="AF679" t="str">
        <f>IF(ISNUMBER(SEARCH(AF$1,$D679)),"T","")</f>
        <v/>
      </c>
      <c r="AG679" t="str">
        <f>IF(ISNUMBER(SEARCH(AG$1,$D679)),"T","")</f>
        <v/>
      </c>
      <c r="AH679" t="str">
        <f>IF(ISNUMBER(SEARCH(AH$1,$D679)),"T","")</f>
        <v/>
      </c>
      <c r="AI679" t="str">
        <f>IF(ISNUMBER(SEARCH(AI$1,$D679)),"T","")</f>
        <v>T</v>
      </c>
      <c r="AJ679" t="str">
        <f>IF(ISNUMBER(SEARCH(AJ$1,$D679)),"T","")</f>
        <v/>
      </c>
      <c r="AK679" t="str">
        <f>IF(ISNUMBER(SEARCH(AK$1,$D679)),"T","")</f>
        <v>T</v>
      </c>
      <c r="AL679" t="str">
        <f>IF(ISNUMBER(SEARCH(AL$1,$D679)),"T","")</f>
        <v/>
      </c>
      <c r="AM679" t="str">
        <f>IF(ISNUMBER(SEARCH(AM$1,$D679)),"T","")</f>
        <v/>
      </c>
      <c r="AN679" t="str">
        <f>IF(ISNUMBER(SEARCH(AN$1,$D679)),"T","")</f>
        <v/>
      </c>
      <c r="AO679" t="str">
        <f>IF(ISNUMBER(SEARCH(AO$1,$D679)),"T","")</f>
        <v/>
      </c>
      <c r="AP679" t="str">
        <f>IF(ISNUMBER(SEARCH(AP$1,$D679)),"T","")</f>
        <v/>
      </c>
      <c r="AQ679" t="str">
        <f>IF(ISNUMBER(SEARCH(AQ$1,$D679)),"T","")</f>
        <v/>
      </c>
      <c r="AR679" t="str">
        <f>IF(ISNUMBER(SEARCH(AR$1,$D679)),"T","")</f>
        <v/>
      </c>
      <c r="AS679" t="str">
        <f>IF(ISNUMBER(SEARCH(AS$1,$D679)),"T","")</f>
        <v/>
      </c>
      <c r="AT679" t="str">
        <f>IF(ISNUMBER(SEARCH(AT$1,$D679)),"T","")</f>
        <v/>
      </c>
      <c r="AU679" t="str">
        <f>IF(ISNUMBER(SEARCH(AU$1,$D679)),"T","")</f>
        <v/>
      </c>
      <c r="AV679" t="str">
        <f>IF(ISNUMBER(SEARCH(AV$1,$D679)),"T","")</f>
        <v/>
      </c>
    </row>
    <row r="680" spans="1:48">
      <c r="A680">
        <v>619</v>
      </c>
      <c r="B680" t="s">
        <v>1610</v>
      </c>
      <c r="C680" t="s">
        <v>1611</v>
      </c>
      <c r="D680" t="s">
        <v>102</v>
      </c>
      <c r="E680">
        <v>5</v>
      </c>
      <c r="F680">
        <v>45</v>
      </c>
      <c r="G680">
        <v>85</v>
      </c>
      <c r="H680">
        <v>50</v>
      </c>
      <c r="I680">
        <v>55</v>
      </c>
      <c r="J680">
        <v>50</v>
      </c>
      <c r="K680">
        <v>65</v>
      </c>
      <c r="L680">
        <f t="shared" si="140"/>
        <v>85</v>
      </c>
      <c r="M680">
        <f t="shared" si="141"/>
        <v>50</v>
      </c>
      <c r="N680" s="3">
        <f t="shared" si="142"/>
        <v>120.5</v>
      </c>
      <c r="O680" s="3">
        <f t="shared" si="143"/>
        <v>105.5</v>
      </c>
      <c r="P680" s="3">
        <f t="shared" si="144"/>
        <v>70.5</v>
      </c>
      <c r="Q680" s="3">
        <f t="shared" si="145"/>
        <v>8495.25</v>
      </c>
      <c r="R680" s="3">
        <f t="shared" si="146"/>
        <v>8495.25</v>
      </c>
      <c r="S680" s="3">
        <f t="shared" si="147"/>
        <v>8495.25</v>
      </c>
      <c r="T680" s="3">
        <v>186.353865118286</v>
      </c>
      <c r="U680" s="3">
        <f t="shared" si="148"/>
        <v>0</v>
      </c>
      <c r="V680" s="4">
        <f t="shared" si="149"/>
        <v>0</v>
      </c>
      <c r="W680" s="6">
        <f>Q680/(constants!$B$1*constants!$B$2*(110/250)*AVERAGE(0.8,1)*1.5)</f>
        <v>1.30157170128154</v>
      </c>
      <c r="X680" s="7">
        <v>0.304234276255931</v>
      </c>
      <c r="Y680" s="3">
        <f t="shared" si="150"/>
        <v>169.412530630203</v>
      </c>
      <c r="Z680" s="5">
        <v>1.1</v>
      </c>
      <c r="AA680" s="5">
        <v>1</v>
      </c>
      <c r="AB680" s="3">
        <f t="shared" si="151"/>
        <v>186.353783693223</v>
      </c>
      <c r="AC680" t="str">
        <f t="shared" si="152"/>
        <v>https://wiki.52poke.com/wiki/功夫鼬</v>
      </c>
      <c r="AD680" s="2">
        <f t="shared" si="153"/>
        <v>6.63004088016345e-9</v>
      </c>
      <c r="AE680" t="str">
        <f>IF(ISNUMBER(SEARCH(AE$1,$D680)),"T","")</f>
        <v/>
      </c>
      <c r="AF680" t="str">
        <f>IF(ISNUMBER(SEARCH(AF$1,$D680)),"T","")</f>
        <v/>
      </c>
      <c r="AG680" t="str">
        <f>IF(ISNUMBER(SEARCH(AG$1,$D680)),"T","")</f>
        <v/>
      </c>
      <c r="AH680" t="str">
        <f>IF(ISNUMBER(SEARCH(AH$1,$D680)),"T","")</f>
        <v/>
      </c>
      <c r="AI680" t="str">
        <f>IF(ISNUMBER(SEARCH(AI$1,$D680)),"T","")</f>
        <v/>
      </c>
      <c r="AJ680" t="str">
        <f>IF(ISNUMBER(SEARCH(AJ$1,$D680)),"T","")</f>
        <v/>
      </c>
      <c r="AK680" t="str">
        <f>IF(ISNUMBER(SEARCH(AK$1,$D680)),"T","")</f>
        <v>T</v>
      </c>
      <c r="AL680" t="str">
        <f>IF(ISNUMBER(SEARCH(AL$1,$D680)),"T","")</f>
        <v/>
      </c>
      <c r="AM680" t="str">
        <f>IF(ISNUMBER(SEARCH(AM$1,$D680)),"T","")</f>
        <v/>
      </c>
      <c r="AN680" t="str">
        <f>IF(ISNUMBER(SEARCH(AN$1,$D680)),"T","")</f>
        <v/>
      </c>
      <c r="AO680" t="str">
        <f>IF(ISNUMBER(SEARCH(AO$1,$D680)),"T","")</f>
        <v/>
      </c>
      <c r="AP680" t="str">
        <f>IF(ISNUMBER(SEARCH(AP$1,$D680)),"T","")</f>
        <v/>
      </c>
      <c r="AQ680" t="str">
        <f>IF(ISNUMBER(SEARCH(AQ$1,$D680)),"T","")</f>
        <v/>
      </c>
      <c r="AR680" t="str">
        <f>IF(ISNUMBER(SEARCH(AR$1,$D680)),"T","")</f>
        <v/>
      </c>
      <c r="AS680" t="str">
        <f>IF(ISNUMBER(SEARCH(AS$1,$D680)),"T","")</f>
        <v/>
      </c>
      <c r="AT680" t="str">
        <f>IF(ISNUMBER(SEARCH(AT$1,$D680)),"T","")</f>
        <v/>
      </c>
      <c r="AU680" t="str">
        <f>IF(ISNUMBER(SEARCH(AU$1,$D680)),"T","")</f>
        <v/>
      </c>
      <c r="AV680" t="str">
        <f>IF(ISNUMBER(SEARCH(AV$1,$D680)),"T","")</f>
        <v/>
      </c>
    </row>
    <row r="681" spans="1:48">
      <c r="A681">
        <v>529</v>
      </c>
      <c r="B681" t="s">
        <v>1612</v>
      </c>
      <c r="C681" t="s">
        <v>1613</v>
      </c>
      <c r="D681" t="s">
        <v>108</v>
      </c>
      <c r="E681">
        <v>5</v>
      </c>
      <c r="F681">
        <v>60</v>
      </c>
      <c r="G681">
        <v>85</v>
      </c>
      <c r="H681">
        <v>40</v>
      </c>
      <c r="I681">
        <v>30</v>
      </c>
      <c r="J681">
        <v>45</v>
      </c>
      <c r="K681">
        <v>68</v>
      </c>
      <c r="L681">
        <f t="shared" si="140"/>
        <v>85</v>
      </c>
      <c r="M681">
        <f t="shared" si="141"/>
        <v>40</v>
      </c>
      <c r="N681" s="3">
        <f t="shared" si="142"/>
        <v>135.5</v>
      </c>
      <c r="O681" s="3">
        <f t="shared" si="143"/>
        <v>105.5</v>
      </c>
      <c r="P681" s="3">
        <f t="shared" si="144"/>
        <v>60.5</v>
      </c>
      <c r="Q681" s="3">
        <f t="shared" si="145"/>
        <v>8197.75</v>
      </c>
      <c r="R681" s="3">
        <f t="shared" si="146"/>
        <v>8197.75</v>
      </c>
      <c r="S681" s="3">
        <f t="shared" si="147"/>
        <v>8875.25</v>
      </c>
      <c r="T681" s="3">
        <v>185.14461011188</v>
      </c>
      <c r="U681" s="3">
        <f t="shared" si="148"/>
        <v>0</v>
      </c>
      <c r="V681" s="4">
        <f t="shared" si="149"/>
        <v>0</v>
      </c>
      <c r="W681" s="6">
        <f>Q681/(constants!$B$1*constants!$B$2*(110/250)*AVERAGE(0.8,1)*1.5)</f>
        <v>1.25599122029142</v>
      </c>
      <c r="X681" s="7">
        <v>0.339394661124243</v>
      </c>
      <c r="Y681" s="3">
        <f t="shared" si="150"/>
        <v>168.313210489353</v>
      </c>
      <c r="Z681" s="5">
        <v>1.1</v>
      </c>
      <c r="AA681" s="5">
        <v>1</v>
      </c>
      <c r="AB681" s="3">
        <f t="shared" si="151"/>
        <v>185.144531538288</v>
      </c>
      <c r="AC681" t="str">
        <f t="shared" si="152"/>
        <v>https://wiki.52poke.com/wiki/螺钉地鼠</v>
      </c>
      <c r="AD681" s="2">
        <f t="shared" si="153"/>
        <v>6.17380936298007e-9</v>
      </c>
      <c r="AE681" t="str">
        <f>IF(ISNUMBER(SEARCH(AE$1,$D681)),"T","")</f>
        <v/>
      </c>
      <c r="AF681" t="str">
        <f>IF(ISNUMBER(SEARCH(AF$1,$D681)),"T","")</f>
        <v/>
      </c>
      <c r="AG681" t="str">
        <f>IF(ISNUMBER(SEARCH(AG$1,$D681)),"T","")</f>
        <v/>
      </c>
      <c r="AH681" t="str">
        <f>IF(ISNUMBER(SEARCH(AH$1,$D681)),"T","")</f>
        <v/>
      </c>
      <c r="AI681" t="str">
        <f>IF(ISNUMBER(SEARCH(AI$1,$D681)),"T","")</f>
        <v/>
      </c>
      <c r="AJ681" t="str">
        <f>IF(ISNUMBER(SEARCH(AJ$1,$D681)),"T","")</f>
        <v/>
      </c>
      <c r="AK681" t="str">
        <f>IF(ISNUMBER(SEARCH(AK$1,$D681)),"T","")</f>
        <v/>
      </c>
      <c r="AL681" t="str">
        <f>IF(ISNUMBER(SEARCH(AL$1,$D681)),"T","")</f>
        <v/>
      </c>
      <c r="AM681" t="str">
        <f>IF(ISNUMBER(SEARCH(AM$1,$D681)),"T","")</f>
        <v>T</v>
      </c>
      <c r="AN681" t="str">
        <f>IF(ISNUMBER(SEARCH(AN$1,$D681)),"T","")</f>
        <v/>
      </c>
      <c r="AO681" t="str">
        <f>IF(ISNUMBER(SEARCH(AO$1,$D681)),"T","")</f>
        <v/>
      </c>
      <c r="AP681" t="str">
        <f>IF(ISNUMBER(SEARCH(AP$1,$D681)),"T","")</f>
        <v/>
      </c>
      <c r="AQ681" t="str">
        <f>IF(ISNUMBER(SEARCH(AQ$1,$D681)),"T","")</f>
        <v/>
      </c>
      <c r="AR681" t="str">
        <f>IF(ISNUMBER(SEARCH(AR$1,$D681)),"T","")</f>
        <v/>
      </c>
      <c r="AS681" t="str">
        <f>IF(ISNUMBER(SEARCH(AS$1,$D681)),"T","")</f>
        <v/>
      </c>
      <c r="AT681" t="str">
        <f>IF(ISNUMBER(SEARCH(AT$1,$D681)),"T","")</f>
        <v/>
      </c>
      <c r="AU681" t="str">
        <f>IF(ISNUMBER(SEARCH(AU$1,$D681)),"T","")</f>
        <v/>
      </c>
      <c r="AV681" t="str">
        <f>IF(ISNUMBER(SEARCH(AV$1,$D681)),"T","")</f>
        <v/>
      </c>
    </row>
    <row r="682" spans="1:48">
      <c r="A682">
        <v>860</v>
      </c>
      <c r="B682" t="s">
        <v>1614</v>
      </c>
      <c r="C682" t="s">
        <v>1615</v>
      </c>
      <c r="D682" t="s">
        <v>776</v>
      </c>
      <c r="E682">
        <v>8</v>
      </c>
      <c r="F682">
        <v>65</v>
      </c>
      <c r="G682">
        <v>60</v>
      </c>
      <c r="H682">
        <v>45</v>
      </c>
      <c r="I682">
        <v>75</v>
      </c>
      <c r="J682">
        <v>55</v>
      </c>
      <c r="K682">
        <v>70</v>
      </c>
      <c r="L682">
        <f t="shared" si="140"/>
        <v>75</v>
      </c>
      <c r="M682">
        <f t="shared" si="141"/>
        <v>45</v>
      </c>
      <c r="N682" s="3">
        <f t="shared" si="142"/>
        <v>140.5</v>
      </c>
      <c r="O682" s="3">
        <f t="shared" si="143"/>
        <v>95.5</v>
      </c>
      <c r="P682" s="3">
        <f t="shared" si="144"/>
        <v>65.5</v>
      </c>
      <c r="Q682" s="3">
        <f t="shared" si="145"/>
        <v>9202.75</v>
      </c>
      <c r="R682" s="3">
        <f t="shared" si="146"/>
        <v>9202.75</v>
      </c>
      <c r="S682" s="3">
        <f t="shared" si="147"/>
        <v>10607.75</v>
      </c>
      <c r="T682" s="3">
        <v>184.784583919856</v>
      </c>
      <c r="U682" s="3">
        <f t="shared" si="148"/>
        <v>0</v>
      </c>
      <c r="V682" s="4">
        <f t="shared" si="149"/>
        <v>0</v>
      </c>
      <c r="W682" s="6">
        <f>Q682/(constants!$B$1*constants!$B$2*(110/250)*AVERAGE(0.8,1)*1.5)</f>
        <v>1.40996897960256</v>
      </c>
      <c r="X682" s="7">
        <v>0.349045814060938</v>
      </c>
      <c r="Y682" s="3">
        <f t="shared" si="150"/>
        <v>167.985912794864</v>
      </c>
      <c r="Z682" s="5">
        <v>1.1</v>
      </c>
      <c r="AA682" s="5">
        <v>1</v>
      </c>
      <c r="AB682" s="3">
        <f t="shared" si="151"/>
        <v>184.784504074351</v>
      </c>
      <c r="AC682" t="str">
        <f t="shared" si="152"/>
        <v>https://wiki.52poke.com/wiki/诈唬魔</v>
      </c>
      <c r="AD682" s="2">
        <f t="shared" si="153"/>
        <v>6.37530474794742e-9</v>
      </c>
      <c r="AE682" t="str">
        <f>IF(ISNUMBER(SEARCH(AE$1,$D682)),"T","")</f>
        <v/>
      </c>
      <c r="AF682" t="str">
        <f>IF(ISNUMBER(SEARCH(AF$1,$D682)),"T","")</f>
        <v/>
      </c>
      <c r="AG682" t="str">
        <f>IF(ISNUMBER(SEARCH(AG$1,$D682)),"T","")</f>
        <v/>
      </c>
      <c r="AH682" t="str">
        <f>IF(ISNUMBER(SEARCH(AH$1,$D682)),"T","")</f>
        <v/>
      </c>
      <c r="AI682" t="str">
        <f>IF(ISNUMBER(SEARCH(AI$1,$D682)),"T","")</f>
        <v/>
      </c>
      <c r="AJ682" t="str">
        <f>IF(ISNUMBER(SEARCH(AJ$1,$D682)),"T","")</f>
        <v/>
      </c>
      <c r="AK682" t="str">
        <f>IF(ISNUMBER(SEARCH(AK$1,$D682)),"T","")</f>
        <v/>
      </c>
      <c r="AL682" t="str">
        <f>IF(ISNUMBER(SEARCH(AL$1,$D682)),"T","")</f>
        <v/>
      </c>
      <c r="AM682" t="str">
        <f>IF(ISNUMBER(SEARCH(AM$1,$D682)),"T","")</f>
        <v/>
      </c>
      <c r="AN682" t="str">
        <f>IF(ISNUMBER(SEARCH(AN$1,$D682)),"T","")</f>
        <v/>
      </c>
      <c r="AO682" t="str">
        <f>IF(ISNUMBER(SEARCH(AO$1,$D682)),"T","")</f>
        <v/>
      </c>
      <c r="AP682" t="str">
        <f>IF(ISNUMBER(SEARCH(AP$1,$D682)),"T","")</f>
        <v/>
      </c>
      <c r="AQ682" t="str">
        <f>IF(ISNUMBER(SEARCH(AQ$1,$D682)),"T","")</f>
        <v/>
      </c>
      <c r="AR682" t="str">
        <f>IF(ISNUMBER(SEARCH(AR$1,$D682)),"T","")</f>
        <v/>
      </c>
      <c r="AS682" t="str">
        <f>IF(ISNUMBER(SEARCH(AS$1,$D682)),"T","")</f>
        <v/>
      </c>
      <c r="AT682" t="str">
        <f>IF(ISNUMBER(SEARCH(AT$1,$D682)),"T","")</f>
        <v>T</v>
      </c>
      <c r="AU682" t="str">
        <f>IF(ISNUMBER(SEARCH(AU$1,$D682)),"T","")</f>
        <v/>
      </c>
      <c r="AV682" t="str">
        <f>IF(ISNUMBER(SEARCH(AV$1,$D682)),"T","")</f>
        <v>T</v>
      </c>
    </row>
    <row r="683" spans="1:48">
      <c r="A683">
        <v>417</v>
      </c>
      <c r="B683" t="s">
        <v>1616</v>
      </c>
      <c r="C683" t="s">
        <v>1617</v>
      </c>
      <c r="D683" t="s">
        <v>169</v>
      </c>
      <c r="E683">
        <v>4</v>
      </c>
      <c r="F683">
        <v>60</v>
      </c>
      <c r="G683">
        <v>45</v>
      </c>
      <c r="H683">
        <v>70</v>
      </c>
      <c r="I683">
        <v>45</v>
      </c>
      <c r="J683">
        <v>90</v>
      </c>
      <c r="K683">
        <v>95</v>
      </c>
      <c r="L683">
        <f t="shared" si="140"/>
        <v>45</v>
      </c>
      <c r="M683">
        <f t="shared" si="141"/>
        <v>70</v>
      </c>
      <c r="N683" s="3">
        <f t="shared" si="142"/>
        <v>135.5</v>
      </c>
      <c r="O683" s="3">
        <f t="shared" si="143"/>
        <v>65.5</v>
      </c>
      <c r="P683" s="3">
        <f t="shared" si="144"/>
        <v>90.5</v>
      </c>
      <c r="Q683" s="3">
        <f t="shared" si="145"/>
        <v>12262.75</v>
      </c>
      <c r="R683" s="3">
        <f t="shared" si="146"/>
        <v>12262.75</v>
      </c>
      <c r="S683" s="3">
        <f t="shared" si="147"/>
        <v>14972.75</v>
      </c>
      <c r="T683" s="3">
        <v>184.416777689097</v>
      </c>
      <c r="U683" s="3">
        <f t="shared" si="148"/>
        <v>0</v>
      </c>
      <c r="V683" s="4">
        <f t="shared" si="149"/>
        <v>0</v>
      </c>
      <c r="W683" s="6">
        <f>Q683/(constants!$B$1*constants!$B$2*(110/250)*AVERAGE(0.8,1)*1.5)</f>
        <v>1.87879678407229</v>
      </c>
      <c r="X683" s="7">
        <v>0.680768860850579</v>
      </c>
      <c r="Y683" s="3">
        <f t="shared" si="150"/>
        <v>167.651549742448</v>
      </c>
      <c r="Z683" s="5">
        <v>1.1</v>
      </c>
      <c r="AA683" s="5">
        <v>1</v>
      </c>
      <c r="AB683" s="3">
        <f t="shared" si="151"/>
        <v>184.416704716693</v>
      </c>
      <c r="AC683" t="str">
        <f t="shared" si="152"/>
        <v>https://wiki.52poke.com/wiki/帕奇利兹</v>
      </c>
      <c r="AD683" s="2">
        <f t="shared" si="153"/>
        <v>5.32497175154315e-9</v>
      </c>
      <c r="AE683" t="str">
        <f>IF(ISNUMBER(SEARCH(AE$1,$D683)),"T","")</f>
        <v/>
      </c>
      <c r="AF683" t="str">
        <f>IF(ISNUMBER(SEARCH(AF$1,$D683)),"T","")</f>
        <v/>
      </c>
      <c r="AG683" t="str">
        <f>IF(ISNUMBER(SEARCH(AG$1,$D683)),"T","")</f>
        <v/>
      </c>
      <c r="AH683" t="str">
        <f>IF(ISNUMBER(SEARCH(AH$1,$D683)),"T","")</f>
        <v/>
      </c>
      <c r="AI683" t="str">
        <f>IF(ISNUMBER(SEARCH(AI$1,$D683)),"T","")</f>
        <v>T</v>
      </c>
      <c r="AJ683" t="str">
        <f>IF(ISNUMBER(SEARCH(AJ$1,$D683)),"T","")</f>
        <v/>
      </c>
      <c r="AK683" t="str">
        <f>IF(ISNUMBER(SEARCH(AK$1,$D683)),"T","")</f>
        <v/>
      </c>
      <c r="AL683" t="str">
        <f>IF(ISNUMBER(SEARCH(AL$1,$D683)),"T","")</f>
        <v/>
      </c>
      <c r="AM683" t="str">
        <f>IF(ISNUMBER(SEARCH(AM$1,$D683)),"T","")</f>
        <v/>
      </c>
      <c r="AN683" t="str">
        <f>IF(ISNUMBER(SEARCH(AN$1,$D683)),"T","")</f>
        <v/>
      </c>
      <c r="AO683" t="str">
        <f>IF(ISNUMBER(SEARCH(AO$1,$D683)),"T","")</f>
        <v/>
      </c>
      <c r="AP683" t="str">
        <f>IF(ISNUMBER(SEARCH(AP$1,$D683)),"T","")</f>
        <v/>
      </c>
      <c r="AQ683" t="str">
        <f>IF(ISNUMBER(SEARCH(AQ$1,$D683)),"T","")</f>
        <v/>
      </c>
      <c r="AR683" t="str">
        <f>IF(ISNUMBER(SEARCH(AR$1,$D683)),"T","")</f>
        <v/>
      </c>
      <c r="AS683" t="str">
        <f>IF(ISNUMBER(SEARCH(AS$1,$D683)),"T","")</f>
        <v/>
      </c>
      <c r="AT683" t="str">
        <f>IF(ISNUMBER(SEARCH(AT$1,$D683)),"T","")</f>
        <v/>
      </c>
      <c r="AU683" t="str">
        <f>IF(ISNUMBER(SEARCH(AU$1,$D683)),"T","")</f>
        <v/>
      </c>
      <c r="AV683" t="str">
        <f>IF(ISNUMBER(SEARCH(AV$1,$D683)),"T","")</f>
        <v/>
      </c>
    </row>
    <row r="684" spans="1:48">
      <c r="A684">
        <v>242</v>
      </c>
      <c r="B684" t="s">
        <v>1618</v>
      </c>
      <c r="C684" t="s">
        <v>1619</v>
      </c>
      <c r="D684" t="s">
        <v>64</v>
      </c>
      <c r="E684">
        <v>2</v>
      </c>
      <c r="F684">
        <v>255</v>
      </c>
      <c r="G684">
        <v>10</v>
      </c>
      <c r="H684">
        <v>10</v>
      </c>
      <c r="I684">
        <v>75</v>
      </c>
      <c r="J684">
        <v>135</v>
      </c>
      <c r="K684">
        <v>55</v>
      </c>
      <c r="L684">
        <f t="shared" si="140"/>
        <v>75</v>
      </c>
      <c r="M684">
        <f t="shared" si="141"/>
        <v>10</v>
      </c>
      <c r="N684" s="3">
        <f t="shared" si="142"/>
        <v>330.5</v>
      </c>
      <c r="O684" s="3">
        <f t="shared" si="143"/>
        <v>95.5</v>
      </c>
      <c r="P684" s="3">
        <f t="shared" si="144"/>
        <v>30.5</v>
      </c>
      <c r="Q684" s="3">
        <f t="shared" si="145"/>
        <v>10080.25</v>
      </c>
      <c r="R684" s="3">
        <f t="shared" si="146"/>
        <v>10080.25</v>
      </c>
      <c r="S684" s="3">
        <f t="shared" si="147"/>
        <v>51392.75</v>
      </c>
      <c r="T684" s="3">
        <v>184.250106399577</v>
      </c>
      <c r="U684" s="3">
        <f t="shared" si="148"/>
        <v>0</v>
      </c>
      <c r="V684" s="4">
        <f t="shared" si="149"/>
        <v>0</v>
      </c>
      <c r="W684" s="6">
        <f>Q684/(constants!$B$1*constants!$B$2*(110/250)*AVERAGE(0.8,1)*1.5)</f>
        <v>1.54441224706079</v>
      </c>
      <c r="X684" s="7">
        <v>0.20951463481116</v>
      </c>
      <c r="Y684" s="3">
        <f t="shared" si="150"/>
        <v>167.500017218771</v>
      </c>
      <c r="Z684" s="5">
        <v>1.1</v>
      </c>
      <c r="AA684" s="5">
        <v>1</v>
      </c>
      <c r="AB684" s="3">
        <f t="shared" si="151"/>
        <v>184.250018940649</v>
      </c>
      <c r="AC684" t="str">
        <f t="shared" si="152"/>
        <v>https://wiki.52poke.com/wiki/幸福蛋</v>
      </c>
      <c r="AD684" s="2">
        <f t="shared" si="153"/>
        <v>7.64906414536184e-9</v>
      </c>
      <c r="AE684" t="str">
        <f>IF(ISNUMBER(SEARCH(AE$1,$D684)),"T","")</f>
        <v>T</v>
      </c>
      <c r="AF684" t="str">
        <f>IF(ISNUMBER(SEARCH(AF$1,$D684)),"T","")</f>
        <v/>
      </c>
      <c r="AG684" t="str">
        <f>IF(ISNUMBER(SEARCH(AG$1,$D684)),"T","")</f>
        <v/>
      </c>
      <c r="AH684" t="str">
        <f>IF(ISNUMBER(SEARCH(AH$1,$D684)),"T","")</f>
        <v/>
      </c>
      <c r="AI684" t="str">
        <f>IF(ISNUMBER(SEARCH(AI$1,$D684)),"T","")</f>
        <v/>
      </c>
      <c r="AJ684" t="str">
        <f>IF(ISNUMBER(SEARCH(AJ$1,$D684)),"T","")</f>
        <v/>
      </c>
      <c r="AK684" t="str">
        <f>IF(ISNUMBER(SEARCH(AK$1,$D684)),"T","")</f>
        <v/>
      </c>
      <c r="AL684" t="str">
        <f>IF(ISNUMBER(SEARCH(AL$1,$D684)),"T","")</f>
        <v/>
      </c>
      <c r="AM684" t="str">
        <f>IF(ISNUMBER(SEARCH(AM$1,$D684)),"T","")</f>
        <v/>
      </c>
      <c r="AN684" t="str">
        <f>IF(ISNUMBER(SEARCH(AN$1,$D684)),"T","")</f>
        <v/>
      </c>
      <c r="AO684" t="str">
        <f>IF(ISNUMBER(SEARCH(AO$1,$D684)),"T","")</f>
        <v/>
      </c>
      <c r="AP684" t="str">
        <f>IF(ISNUMBER(SEARCH(AP$1,$D684)),"T","")</f>
        <v/>
      </c>
      <c r="AQ684" t="str">
        <f>IF(ISNUMBER(SEARCH(AQ$1,$D684)),"T","")</f>
        <v/>
      </c>
      <c r="AR684" t="str">
        <f>IF(ISNUMBER(SEARCH(AR$1,$D684)),"T","")</f>
        <v/>
      </c>
      <c r="AS684" t="str">
        <f>IF(ISNUMBER(SEARCH(AS$1,$D684)),"T","")</f>
        <v/>
      </c>
      <c r="AT684" t="str">
        <f>IF(ISNUMBER(SEARCH(AT$1,$D684)),"T","")</f>
        <v/>
      </c>
      <c r="AU684" t="str">
        <f>IF(ISNUMBER(SEARCH(AU$1,$D684)),"T","")</f>
        <v/>
      </c>
      <c r="AV684" t="str">
        <f>IF(ISNUMBER(SEARCH(AV$1,$D684)),"T","")</f>
        <v/>
      </c>
    </row>
    <row r="685" spans="1:48">
      <c r="A685">
        <v>878</v>
      </c>
      <c r="B685" t="s">
        <v>1620</v>
      </c>
      <c r="C685" t="s">
        <v>1621</v>
      </c>
      <c r="D685" t="s">
        <v>266</v>
      </c>
      <c r="E685">
        <v>8</v>
      </c>
      <c r="F685">
        <v>72</v>
      </c>
      <c r="G685">
        <v>80</v>
      </c>
      <c r="H685">
        <v>49</v>
      </c>
      <c r="I685">
        <v>40</v>
      </c>
      <c r="J685">
        <v>49</v>
      </c>
      <c r="K685">
        <v>40</v>
      </c>
      <c r="L685">
        <f t="shared" si="140"/>
        <v>80</v>
      </c>
      <c r="M685">
        <f t="shared" si="141"/>
        <v>49</v>
      </c>
      <c r="N685" s="3">
        <f t="shared" si="142"/>
        <v>147.5</v>
      </c>
      <c r="O685" s="3">
        <f t="shared" si="143"/>
        <v>100.5</v>
      </c>
      <c r="P685" s="3">
        <f t="shared" si="144"/>
        <v>69.5</v>
      </c>
      <c r="Q685" s="3">
        <f t="shared" si="145"/>
        <v>10251.25</v>
      </c>
      <c r="R685" s="3">
        <f t="shared" si="146"/>
        <v>10251.25</v>
      </c>
      <c r="S685" s="3">
        <f t="shared" si="147"/>
        <v>10251.25</v>
      </c>
      <c r="T685" s="3">
        <v>182.180106083836</v>
      </c>
      <c r="U685" s="3">
        <f t="shared" si="148"/>
        <v>0</v>
      </c>
      <c r="V685" s="4">
        <f t="shared" si="149"/>
        <v>0</v>
      </c>
      <c r="W685" s="6">
        <f>Q685/(constants!$B$1*constants!$B$2*(110/250)*AVERAGE(0.8,1)*1.5)</f>
        <v>1.57061144789881</v>
      </c>
      <c r="X685" s="7">
        <v>0.0773307726763748</v>
      </c>
      <c r="Y685" s="3">
        <f t="shared" si="150"/>
        <v>165.618193167806</v>
      </c>
      <c r="Z685" s="5">
        <v>1.1</v>
      </c>
      <c r="AA685" s="5">
        <v>1</v>
      </c>
      <c r="AB685" s="3">
        <f t="shared" si="151"/>
        <v>182.180012484586</v>
      </c>
      <c r="AC685" t="str">
        <f t="shared" si="152"/>
        <v>https://wiki.52poke.com/wiki/铜象</v>
      </c>
      <c r="AD685" s="2">
        <f t="shared" si="153"/>
        <v>8.76081953014243e-9</v>
      </c>
      <c r="AE685" t="str">
        <f>IF(ISNUMBER(SEARCH(AE$1,$D685)),"T","")</f>
        <v/>
      </c>
      <c r="AF685" t="str">
        <f>IF(ISNUMBER(SEARCH(AF$1,$D685)),"T","")</f>
        <v/>
      </c>
      <c r="AG685" t="str">
        <f>IF(ISNUMBER(SEARCH(AG$1,$D685)),"T","")</f>
        <v/>
      </c>
      <c r="AH685" t="str">
        <f>IF(ISNUMBER(SEARCH(AH$1,$D685)),"T","")</f>
        <v/>
      </c>
      <c r="AI685" t="str">
        <f>IF(ISNUMBER(SEARCH(AI$1,$D685)),"T","")</f>
        <v/>
      </c>
      <c r="AJ685" t="str">
        <f>IF(ISNUMBER(SEARCH(AJ$1,$D685)),"T","")</f>
        <v/>
      </c>
      <c r="AK685" t="str">
        <f>IF(ISNUMBER(SEARCH(AK$1,$D685)),"T","")</f>
        <v/>
      </c>
      <c r="AL685" t="str">
        <f>IF(ISNUMBER(SEARCH(AL$1,$D685)),"T","")</f>
        <v/>
      </c>
      <c r="AM685" t="str">
        <f>IF(ISNUMBER(SEARCH(AM$1,$D685)),"T","")</f>
        <v/>
      </c>
      <c r="AN685" t="str">
        <f>IF(ISNUMBER(SEARCH(AN$1,$D685)),"T","")</f>
        <v/>
      </c>
      <c r="AO685" t="str">
        <f>IF(ISNUMBER(SEARCH(AO$1,$D685)),"T","")</f>
        <v/>
      </c>
      <c r="AP685" t="str">
        <f>IF(ISNUMBER(SEARCH(AP$1,$D685)),"T","")</f>
        <v/>
      </c>
      <c r="AQ685" t="str">
        <f>IF(ISNUMBER(SEARCH(AQ$1,$D685)),"T","")</f>
        <v/>
      </c>
      <c r="AR685" t="str">
        <f>IF(ISNUMBER(SEARCH(AR$1,$D685)),"T","")</f>
        <v/>
      </c>
      <c r="AS685" t="str">
        <f>IF(ISNUMBER(SEARCH(AS$1,$D685)),"T","")</f>
        <v/>
      </c>
      <c r="AT685" t="str">
        <f>IF(ISNUMBER(SEARCH(AT$1,$D685)),"T","")</f>
        <v/>
      </c>
      <c r="AU685" t="str">
        <f>IF(ISNUMBER(SEARCH(AU$1,$D685)),"T","")</f>
        <v>T</v>
      </c>
      <c r="AV685" t="str">
        <f>IF(ISNUMBER(SEARCH(AV$1,$D685)),"T","")</f>
        <v/>
      </c>
    </row>
    <row r="686" spans="1:48">
      <c r="A686">
        <v>759</v>
      </c>
      <c r="B686" t="s">
        <v>1622</v>
      </c>
      <c r="C686" t="s">
        <v>1623</v>
      </c>
      <c r="D686" t="s">
        <v>522</v>
      </c>
      <c r="E686">
        <v>7</v>
      </c>
      <c r="F686">
        <v>70</v>
      </c>
      <c r="G686">
        <v>75</v>
      </c>
      <c r="H686">
        <v>50</v>
      </c>
      <c r="I686">
        <v>45</v>
      </c>
      <c r="J686">
        <v>50</v>
      </c>
      <c r="K686">
        <v>50</v>
      </c>
      <c r="L686">
        <f t="shared" si="140"/>
        <v>75</v>
      </c>
      <c r="M686">
        <f t="shared" si="141"/>
        <v>50</v>
      </c>
      <c r="N686" s="3">
        <f t="shared" si="142"/>
        <v>145.5</v>
      </c>
      <c r="O686" s="3">
        <f t="shared" si="143"/>
        <v>95.5</v>
      </c>
      <c r="P686" s="3">
        <f t="shared" si="144"/>
        <v>70.5</v>
      </c>
      <c r="Q686" s="3">
        <f t="shared" si="145"/>
        <v>10257.75</v>
      </c>
      <c r="R686" s="3">
        <f t="shared" si="146"/>
        <v>10257.75</v>
      </c>
      <c r="S686" s="3">
        <f t="shared" si="147"/>
        <v>10257.75</v>
      </c>
      <c r="T686" s="3">
        <v>181.106148065484</v>
      </c>
      <c r="U686" s="3">
        <f t="shared" si="148"/>
        <v>0</v>
      </c>
      <c r="V686" s="4">
        <f t="shared" si="149"/>
        <v>0</v>
      </c>
      <c r="W686" s="6">
        <f>Q686/(constants!$B$1*constants!$B$2*(110/250)*AVERAGE(0.8,1)*1.5)</f>
        <v>1.57160732395405</v>
      </c>
      <c r="X686" s="7">
        <v>0.152391334461159</v>
      </c>
      <c r="Y686" s="3">
        <f t="shared" si="150"/>
        <v>164.641871878653</v>
      </c>
      <c r="Z686" s="5">
        <v>1.1</v>
      </c>
      <c r="AA686" s="5">
        <v>1</v>
      </c>
      <c r="AB686" s="3">
        <f t="shared" si="151"/>
        <v>181.106059066518</v>
      </c>
      <c r="AC686" t="str">
        <f t="shared" si="152"/>
        <v>https://wiki.52poke.com/wiki/童偶熊</v>
      </c>
      <c r="AD686" s="2">
        <f t="shared" si="153"/>
        <v>7.92081593760895e-9</v>
      </c>
      <c r="AE686" t="str">
        <f>IF(ISNUMBER(SEARCH(AE$1,$D686)),"T","")</f>
        <v>T</v>
      </c>
      <c r="AF686" t="str">
        <f>IF(ISNUMBER(SEARCH(AF$1,$D686)),"T","")</f>
        <v/>
      </c>
      <c r="AG686" t="str">
        <f>IF(ISNUMBER(SEARCH(AG$1,$D686)),"T","")</f>
        <v/>
      </c>
      <c r="AH686" t="str">
        <f>IF(ISNUMBER(SEARCH(AH$1,$D686)),"T","")</f>
        <v/>
      </c>
      <c r="AI686" t="str">
        <f>IF(ISNUMBER(SEARCH(AI$1,$D686)),"T","")</f>
        <v/>
      </c>
      <c r="AJ686" t="str">
        <f>IF(ISNUMBER(SEARCH(AJ$1,$D686)),"T","")</f>
        <v/>
      </c>
      <c r="AK686" t="str">
        <f>IF(ISNUMBER(SEARCH(AK$1,$D686)),"T","")</f>
        <v>T</v>
      </c>
      <c r="AL686" t="str">
        <f>IF(ISNUMBER(SEARCH(AL$1,$D686)),"T","")</f>
        <v/>
      </c>
      <c r="AM686" t="str">
        <f>IF(ISNUMBER(SEARCH(AM$1,$D686)),"T","")</f>
        <v/>
      </c>
      <c r="AN686" t="str">
        <f>IF(ISNUMBER(SEARCH(AN$1,$D686)),"T","")</f>
        <v/>
      </c>
      <c r="AO686" t="str">
        <f>IF(ISNUMBER(SEARCH(AO$1,$D686)),"T","")</f>
        <v/>
      </c>
      <c r="AP686" t="str">
        <f>IF(ISNUMBER(SEARCH(AP$1,$D686)),"T","")</f>
        <v/>
      </c>
      <c r="AQ686" t="str">
        <f>IF(ISNUMBER(SEARCH(AQ$1,$D686)),"T","")</f>
        <v/>
      </c>
      <c r="AR686" t="str">
        <f>IF(ISNUMBER(SEARCH(AR$1,$D686)),"T","")</f>
        <v/>
      </c>
      <c r="AS686" t="str">
        <f>IF(ISNUMBER(SEARCH(AS$1,$D686)),"T","")</f>
        <v/>
      </c>
      <c r="AT686" t="str">
        <f>IF(ISNUMBER(SEARCH(AT$1,$D686)),"T","")</f>
        <v/>
      </c>
      <c r="AU686" t="str">
        <f>IF(ISNUMBER(SEARCH(AU$1,$D686)),"T","")</f>
        <v/>
      </c>
      <c r="AV686" t="str">
        <f>IF(ISNUMBER(SEARCH(AV$1,$D686)),"T","")</f>
        <v/>
      </c>
    </row>
    <row r="687" spans="1:48">
      <c r="A687">
        <v>942</v>
      </c>
      <c r="B687" t="s">
        <v>1624</v>
      </c>
      <c r="C687" t="s">
        <v>1625</v>
      </c>
      <c r="D687" t="s">
        <v>166</v>
      </c>
      <c r="E687">
        <v>9</v>
      </c>
      <c r="F687">
        <v>60</v>
      </c>
      <c r="G687">
        <v>78</v>
      </c>
      <c r="H687">
        <v>60</v>
      </c>
      <c r="I687">
        <v>40</v>
      </c>
      <c r="J687">
        <v>51</v>
      </c>
      <c r="K687">
        <v>51</v>
      </c>
      <c r="L687">
        <f t="shared" si="140"/>
        <v>78</v>
      </c>
      <c r="M687">
        <f t="shared" si="141"/>
        <v>51</v>
      </c>
      <c r="N687" s="3">
        <f t="shared" si="142"/>
        <v>135.5</v>
      </c>
      <c r="O687" s="3">
        <f t="shared" si="143"/>
        <v>98.5</v>
      </c>
      <c r="P687" s="3">
        <f t="shared" si="144"/>
        <v>71.5</v>
      </c>
      <c r="Q687" s="3">
        <f t="shared" si="145"/>
        <v>9688.25</v>
      </c>
      <c r="R687" s="3">
        <f t="shared" si="146"/>
        <v>10907.75</v>
      </c>
      <c r="S687" s="3">
        <f t="shared" si="147"/>
        <v>9688.25</v>
      </c>
      <c r="T687" s="3">
        <v>180.837882236036</v>
      </c>
      <c r="U687" s="3">
        <f t="shared" si="148"/>
        <v>0</v>
      </c>
      <c r="V687" s="4">
        <f t="shared" si="149"/>
        <v>0</v>
      </c>
      <c r="W687" s="6">
        <f>Q687/(constants!$B$1*constants!$B$2*(110/250)*AVERAGE(0.8,1)*1.5)</f>
        <v>1.48435326034441</v>
      </c>
      <c r="X687" s="7">
        <v>0.184661926897335</v>
      </c>
      <c r="Y687" s="3">
        <f t="shared" si="150"/>
        <v>164.397995943312</v>
      </c>
      <c r="Z687" s="5">
        <v>1.1</v>
      </c>
      <c r="AA687" s="5">
        <v>1</v>
      </c>
      <c r="AB687" s="3">
        <f t="shared" si="151"/>
        <v>180.837795537643</v>
      </c>
      <c r="AC687" t="str">
        <f t="shared" si="152"/>
        <v>https://wiki.52poke.com/wiki/偶叫獒</v>
      </c>
      <c r="AD687" s="2">
        <f t="shared" si="153"/>
        <v>7.51661135954676e-9</v>
      </c>
      <c r="AE687" t="str">
        <f>IF(ISNUMBER(SEARCH(AE$1,$D687)),"T","")</f>
        <v/>
      </c>
      <c r="AF687" t="str">
        <f>IF(ISNUMBER(SEARCH(AF$1,$D687)),"T","")</f>
        <v/>
      </c>
      <c r="AG687" t="str">
        <f>IF(ISNUMBER(SEARCH(AG$1,$D687)),"T","")</f>
        <v/>
      </c>
      <c r="AH687" t="str">
        <f>IF(ISNUMBER(SEARCH(AH$1,$D687)),"T","")</f>
        <v/>
      </c>
      <c r="AI687" t="str">
        <f>IF(ISNUMBER(SEARCH(AI$1,$D687)),"T","")</f>
        <v/>
      </c>
      <c r="AJ687" t="str">
        <f>IF(ISNUMBER(SEARCH(AJ$1,$D687)),"T","")</f>
        <v/>
      </c>
      <c r="AK687" t="str">
        <f>IF(ISNUMBER(SEARCH(AK$1,$D687)),"T","")</f>
        <v/>
      </c>
      <c r="AL687" t="str">
        <f>IF(ISNUMBER(SEARCH(AL$1,$D687)),"T","")</f>
        <v/>
      </c>
      <c r="AM687" t="str">
        <f>IF(ISNUMBER(SEARCH(AM$1,$D687)),"T","")</f>
        <v/>
      </c>
      <c r="AN687" t="str">
        <f>IF(ISNUMBER(SEARCH(AN$1,$D687)),"T","")</f>
        <v/>
      </c>
      <c r="AO687" t="str">
        <f>IF(ISNUMBER(SEARCH(AO$1,$D687)),"T","")</f>
        <v/>
      </c>
      <c r="AP687" t="str">
        <f>IF(ISNUMBER(SEARCH(AP$1,$D687)),"T","")</f>
        <v/>
      </c>
      <c r="AQ687" t="str">
        <f>IF(ISNUMBER(SEARCH(AQ$1,$D687)),"T","")</f>
        <v/>
      </c>
      <c r="AR687" t="str">
        <f>IF(ISNUMBER(SEARCH(AR$1,$D687)),"T","")</f>
        <v/>
      </c>
      <c r="AS687" t="str">
        <f>IF(ISNUMBER(SEARCH(AS$1,$D687)),"T","")</f>
        <v/>
      </c>
      <c r="AT687" t="str">
        <f>IF(ISNUMBER(SEARCH(AT$1,$D687)),"T","")</f>
        <v>T</v>
      </c>
      <c r="AU687" t="str">
        <f>IF(ISNUMBER(SEARCH(AU$1,$D687)),"T","")</f>
        <v/>
      </c>
      <c r="AV687" t="str">
        <f>IF(ISNUMBER(SEARCH(AV$1,$D687)),"T","")</f>
        <v/>
      </c>
    </row>
    <row r="688" spans="1:48">
      <c r="A688">
        <v>674</v>
      </c>
      <c r="B688" t="s">
        <v>1626</v>
      </c>
      <c r="C688" t="s">
        <v>1627</v>
      </c>
      <c r="D688" t="s">
        <v>102</v>
      </c>
      <c r="E688">
        <v>6</v>
      </c>
      <c r="F688">
        <v>67</v>
      </c>
      <c r="G688">
        <v>82</v>
      </c>
      <c r="H688">
        <v>62</v>
      </c>
      <c r="I688">
        <v>46</v>
      </c>
      <c r="J688">
        <v>48</v>
      </c>
      <c r="K688">
        <v>43</v>
      </c>
      <c r="L688">
        <f t="shared" si="140"/>
        <v>82</v>
      </c>
      <c r="M688">
        <f t="shared" si="141"/>
        <v>48</v>
      </c>
      <c r="N688" s="3">
        <f t="shared" si="142"/>
        <v>142.5</v>
      </c>
      <c r="O688" s="3">
        <f t="shared" si="143"/>
        <v>102.5</v>
      </c>
      <c r="P688" s="3">
        <f t="shared" si="144"/>
        <v>68.5</v>
      </c>
      <c r="Q688" s="3">
        <f t="shared" si="145"/>
        <v>9761.25</v>
      </c>
      <c r="R688" s="3">
        <f t="shared" si="146"/>
        <v>11756.25</v>
      </c>
      <c r="S688" s="3">
        <f t="shared" si="147"/>
        <v>9761.25</v>
      </c>
      <c r="T688" s="3">
        <v>180.422293682991</v>
      </c>
      <c r="U688" s="3">
        <f t="shared" si="148"/>
        <v>0</v>
      </c>
      <c r="V688" s="4">
        <f t="shared" si="149"/>
        <v>0</v>
      </c>
      <c r="W688" s="6">
        <f>Q688/(constants!$B$1*constants!$B$2*(110/250)*AVERAGE(0.8,1)*1.5)</f>
        <v>1.49553771450333</v>
      </c>
      <c r="X688" s="7">
        <v>0.104659205976129</v>
      </c>
      <c r="Y688" s="3">
        <f t="shared" si="150"/>
        <v>164.020184349144</v>
      </c>
      <c r="Z688" s="5">
        <v>1.1</v>
      </c>
      <c r="AA688" s="5">
        <v>1</v>
      </c>
      <c r="AB688" s="3">
        <f t="shared" si="151"/>
        <v>180.422202784059</v>
      </c>
      <c r="AC688" t="str">
        <f t="shared" si="152"/>
        <v>https://wiki.52poke.com/wiki/顽皮熊猫</v>
      </c>
      <c r="AD688" s="2">
        <f t="shared" si="153"/>
        <v>8.26261589575627e-9</v>
      </c>
      <c r="AE688" t="str">
        <f>IF(ISNUMBER(SEARCH(AE$1,$D688)),"T","")</f>
        <v/>
      </c>
      <c r="AF688" t="str">
        <f>IF(ISNUMBER(SEARCH(AF$1,$D688)),"T","")</f>
        <v/>
      </c>
      <c r="AG688" t="str">
        <f>IF(ISNUMBER(SEARCH(AG$1,$D688)),"T","")</f>
        <v/>
      </c>
      <c r="AH688" t="str">
        <f>IF(ISNUMBER(SEARCH(AH$1,$D688)),"T","")</f>
        <v/>
      </c>
      <c r="AI688" t="str">
        <f>IF(ISNUMBER(SEARCH(AI$1,$D688)),"T","")</f>
        <v/>
      </c>
      <c r="AJ688" t="str">
        <f>IF(ISNUMBER(SEARCH(AJ$1,$D688)),"T","")</f>
        <v/>
      </c>
      <c r="AK688" t="str">
        <f>IF(ISNUMBER(SEARCH(AK$1,$D688)),"T","")</f>
        <v>T</v>
      </c>
      <c r="AL688" t="str">
        <f>IF(ISNUMBER(SEARCH(AL$1,$D688)),"T","")</f>
        <v/>
      </c>
      <c r="AM688" t="str">
        <f>IF(ISNUMBER(SEARCH(AM$1,$D688)),"T","")</f>
        <v/>
      </c>
      <c r="AN688" t="str">
        <f>IF(ISNUMBER(SEARCH(AN$1,$D688)),"T","")</f>
        <v/>
      </c>
      <c r="AO688" t="str">
        <f>IF(ISNUMBER(SEARCH(AO$1,$D688)),"T","")</f>
        <v/>
      </c>
      <c r="AP688" t="str">
        <f>IF(ISNUMBER(SEARCH(AP$1,$D688)),"T","")</f>
        <v/>
      </c>
      <c r="AQ688" t="str">
        <f>IF(ISNUMBER(SEARCH(AQ$1,$D688)),"T","")</f>
        <v/>
      </c>
      <c r="AR688" t="str">
        <f>IF(ISNUMBER(SEARCH(AR$1,$D688)),"T","")</f>
        <v/>
      </c>
      <c r="AS688" t="str">
        <f>IF(ISNUMBER(SEARCH(AS$1,$D688)),"T","")</f>
        <v/>
      </c>
      <c r="AT688" t="str">
        <f>IF(ISNUMBER(SEARCH(AT$1,$D688)),"T","")</f>
        <v/>
      </c>
      <c r="AU688" t="str">
        <f>IF(ISNUMBER(SEARCH(AU$1,$D688)),"T","")</f>
        <v/>
      </c>
      <c r="AV688" t="str">
        <f>IF(ISNUMBER(SEARCH(AV$1,$D688)),"T","")</f>
        <v/>
      </c>
    </row>
    <row r="689" spans="1:48">
      <c r="A689">
        <v>629</v>
      </c>
      <c r="B689" t="s">
        <v>1628</v>
      </c>
      <c r="C689" t="s">
        <v>1629</v>
      </c>
      <c r="D689" t="s">
        <v>93</v>
      </c>
      <c r="E689">
        <v>5</v>
      </c>
      <c r="F689">
        <v>70</v>
      </c>
      <c r="G689">
        <v>55</v>
      </c>
      <c r="H689">
        <v>75</v>
      </c>
      <c r="I689">
        <v>45</v>
      </c>
      <c r="J689">
        <v>65</v>
      </c>
      <c r="K689">
        <v>60</v>
      </c>
      <c r="L689">
        <f t="shared" si="140"/>
        <v>55</v>
      </c>
      <c r="M689">
        <f t="shared" si="141"/>
        <v>65</v>
      </c>
      <c r="N689" s="3">
        <f t="shared" si="142"/>
        <v>145.5</v>
      </c>
      <c r="O689" s="3">
        <f t="shared" si="143"/>
        <v>75.5</v>
      </c>
      <c r="P689" s="3">
        <f t="shared" si="144"/>
        <v>85.5</v>
      </c>
      <c r="Q689" s="3">
        <f t="shared" si="145"/>
        <v>12440.25</v>
      </c>
      <c r="R689" s="3">
        <f t="shared" si="146"/>
        <v>13895.25</v>
      </c>
      <c r="S689" s="3">
        <f t="shared" si="147"/>
        <v>12440.25</v>
      </c>
      <c r="T689" s="3">
        <v>179.501655371102</v>
      </c>
      <c r="U689" s="3">
        <f t="shared" si="148"/>
        <v>0</v>
      </c>
      <c r="V689" s="4">
        <f t="shared" si="149"/>
        <v>0</v>
      </c>
      <c r="W689" s="6">
        <f>Q689/(constants!$B$1*constants!$B$2*(110/250)*AVERAGE(0.8,1)*1.5)</f>
        <v>1.90599186096555</v>
      </c>
      <c r="X689" s="7">
        <v>0.255375628984554</v>
      </c>
      <c r="Y689" s="3">
        <f t="shared" si="150"/>
        <v>163.183245491233</v>
      </c>
      <c r="Z689" s="5">
        <v>1.1</v>
      </c>
      <c r="AA689" s="5">
        <v>1</v>
      </c>
      <c r="AB689" s="3">
        <f t="shared" si="151"/>
        <v>179.501570040356</v>
      </c>
      <c r="AC689" t="str">
        <f t="shared" si="152"/>
        <v>https://wiki.52poke.com/wiki/秃鹰丫头</v>
      </c>
      <c r="AD689" s="2">
        <f t="shared" si="153"/>
        <v>7.2813361310324e-9</v>
      </c>
      <c r="AE689" t="str">
        <f>IF(ISNUMBER(SEARCH(AE$1,$D689)),"T","")</f>
        <v/>
      </c>
      <c r="AF689" t="str">
        <f>IF(ISNUMBER(SEARCH(AF$1,$D689)),"T","")</f>
        <v/>
      </c>
      <c r="AG689" t="str">
        <f>IF(ISNUMBER(SEARCH(AG$1,$D689)),"T","")</f>
        <v/>
      </c>
      <c r="AH689" t="str">
        <f>IF(ISNUMBER(SEARCH(AH$1,$D689)),"T","")</f>
        <v/>
      </c>
      <c r="AI689" t="str">
        <f>IF(ISNUMBER(SEARCH(AI$1,$D689)),"T","")</f>
        <v/>
      </c>
      <c r="AJ689" t="str">
        <f>IF(ISNUMBER(SEARCH(AJ$1,$D689)),"T","")</f>
        <v/>
      </c>
      <c r="AK689" t="str">
        <f>IF(ISNUMBER(SEARCH(AK$1,$D689)),"T","")</f>
        <v/>
      </c>
      <c r="AL689" t="str">
        <f>IF(ISNUMBER(SEARCH(AL$1,$D689)),"T","")</f>
        <v/>
      </c>
      <c r="AM689" t="str">
        <f>IF(ISNUMBER(SEARCH(AM$1,$D689)),"T","")</f>
        <v/>
      </c>
      <c r="AN689" t="str">
        <f>IF(ISNUMBER(SEARCH(AN$1,$D689)),"T","")</f>
        <v>T</v>
      </c>
      <c r="AO689" t="str">
        <f>IF(ISNUMBER(SEARCH(AO$1,$D689)),"T","")</f>
        <v/>
      </c>
      <c r="AP689" t="str">
        <f>IF(ISNUMBER(SEARCH(AP$1,$D689)),"T","")</f>
        <v/>
      </c>
      <c r="AQ689" t="str">
        <f>IF(ISNUMBER(SEARCH(AQ$1,$D689)),"T","")</f>
        <v/>
      </c>
      <c r="AR689" t="str">
        <f>IF(ISNUMBER(SEARCH(AR$1,$D689)),"T","")</f>
        <v/>
      </c>
      <c r="AS689" t="str">
        <f>IF(ISNUMBER(SEARCH(AS$1,$D689)),"T","")</f>
        <v/>
      </c>
      <c r="AT689" t="str">
        <f>IF(ISNUMBER(SEARCH(AT$1,$D689)),"T","")</f>
        <v>T</v>
      </c>
      <c r="AU689" t="str">
        <f>IF(ISNUMBER(SEARCH(AU$1,$D689)),"T","")</f>
        <v/>
      </c>
      <c r="AV689" t="str">
        <f>IF(ISNUMBER(SEARCH(AV$1,$D689)),"T","")</f>
        <v/>
      </c>
    </row>
    <row r="690" spans="1:48">
      <c r="A690">
        <v>605</v>
      </c>
      <c r="B690" t="s">
        <v>1630</v>
      </c>
      <c r="C690" t="s">
        <v>1631</v>
      </c>
      <c r="D690" t="s">
        <v>61</v>
      </c>
      <c r="E690">
        <v>5</v>
      </c>
      <c r="F690">
        <v>55</v>
      </c>
      <c r="G690">
        <v>55</v>
      </c>
      <c r="H690">
        <v>55</v>
      </c>
      <c r="I690">
        <v>85</v>
      </c>
      <c r="J690">
        <v>55</v>
      </c>
      <c r="K690">
        <v>30</v>
      </c>
      <c r="L690">
        <f t="shared" si="140"/>
        <v>85</v>
      </c>
      <c r="M690">
        <f t="shared" si="141"/>
        <v>55</v>
      </c>
      <c r="N690" s="3">
        <f t="shared" si="142"/>
        <v>130.5</v>
      </c>
      <c r="O690" s="3">
        <f t="shared" si="143"/>
        <v>105.5</v>
      </c>
      <c r="P690" s="3">
        <f t="shared" si="144"/>
        <v>75.5</v>
      </c>
      <c r="Q690" s="3">
        <f t="shared" si="145"/>
        <v>9852.75</v>
      </c>
      <c r="R690" s="3">
        <f t="shared" si="146"/>
        <v>9852.75</v>
      </c>
      <c r="S690" s="3">
        <f t="shared" si="147"/>
        <v>9852.75</v>
      </c>
      <c r="T690" s="3">
        <v>178.817397046087</v>
      </c>
      <c r="U690" s="3">
        <f t="shared" si="148"/>
        <v>0</v>
      </c>
      <c r="V690" s="4">
        <f t="shared" si="149"/>
        <v>0</v>
      </c>
      <c r="W690" s="6">
        <f>Q690/(constants!$B$1*constants!$B$2*(110/250)*AVERAGE(0.8,1)*1.5)</f>
        <v>1.50955658512718</v>
      </c>
      <c r="X690" s="7">
        <v>0.0313077199972626</v>
      </c>
      <c r="Y690" s="3">
        <f t="shared" si="150"/>
        <v>162.561184190628</v>
      </c>
      <c r="Z690" s="5">
        <v>1.1</v>
      </c>
      <c r="AA690" s="5">
        <v>1</v>
      </c>
      <c r="AB690" s="3">
        <f t="shared" si="151"/>
        <v>178.817302609691</v>
      </c>
      <c r="AC690" t="str">
        <f t="shared" si="152"/>
        <v>https://wiki.52poke.com/wiki/小灰怪</v>
      </c>
      <c r="AD690" s="2">
        <f t="shared" si="153"/>
        <v>8.91823284334467e-9</v>
      </c>
      <c r="AE690" t="str">
        <f>IF(ISNUMBER(SEARCH(AE$1,$D690)),"T","")</f>
        <v/>
      </c>
      <c r="AF690" t="str">
        <f>IF(ISNUMBER(SEARCH(AF$1,$D690)),"T","")</f>
        <v/>
      </c>
      <c r="AG690" t="str">
        <f>IF(ISNUMBER(SEARCH(AG$1,$D690)),"T","")</f>
        <v/>
      </c>
      <c r="AH690" t="str">
        <f>IF(ISNUMBER(SEARCH(AH$1,$D690)),"T","")</f>
        <v/>
      </c>
      <c r="AI690" t="str">
        <f>IF(ISNUMBER(SEARCH(AI$1,$D690)),"T","")</f>
        <v/>
      </c>
      <c r="AJ690" t="str">
        <f>IF(ISNUMBER(SEARCH(AJ$1,$D690)),"T","")</f>
        <v/>
      </c>
      <c r="AK690" t="str">
        <f>IF(ISNUMBER(SEARCH(AK$1,$D690)),"T","")</f>
        <v/>
      </c>
      <c r="AL690" t="str">
        <f>IF(ISNUMBER(SEARCH(AL$1,$D690)),"T","")</f>
        <v/>
      </c>
      <c r="AM690" t="str">
        <f>IF(ISNUMBER(SEARCH(AM$1,$D690)),"T","")</f>
        <v/>
      </c>
      <c r="AN690" t="str">
        <f>IF(ISNUMBER(SEARCH(AN$1,$D690)),"T","")</f>
        <v/>
      </c>
      <c r="AO690" t="str">
        <f>IF(ISNUMBER(SEARCH(AO$1,$D690)),"T","")</f>
        <v>T</v>
      </c>
      <c r="AP690" t="str">
        <f>IF(ISNUMBER(SEARCH(AP$1,$D690)),"T","")</f>
        <v/>
      </c>
      <c r="AQ690" t="str">
        <f>IF(ISNUMBER(SEARCH(AQ$1,$D690)),"T","")</f>
        <v/>
      </c>
      <c r="AR690" t="str">
        <f>IF(ISNUMBER(SEARCH(AR$1,$D690)),"T","")</f>
        <v/>
      </c>
      <c r="AS690" t="str">
        <f>IF(ISNUMBER(SEARCH(AS$1,$D690)),"T","")</f>
        <v/>
      </c>
      <c r="AT690" t="str">
        <f>IF(ISNUMBER(SEARCH(AT$1,$D690)),"T","")</f>
        <v/>
      </c>
      <c r="AU690" t="str">
        <f>IF(ISNUMBER(SEARCH(AU$1,$D690)),"T","")</f>
        <v/>
      </c>
      <c r="AV690" t="str">
        <f>IF(ISNUMBER(SEARCH(AV$1,$D690)),"T","")</f>
        <v/>
      </c>
    </row>
    <row r="691" spans="1:48">
      <c r="A691">
        <v>696</v>
      </c>
      <c r="B691" t="s">
        <v>1632</v>
      </c>
      <c r="C691" t="s">
        <v>1633</v>
      </c>
      <c r="D691" t="s">
        <v>885</v>
      </c>
      <c r="E691">
        <v>6</v>
      </c>
      <c r="F691">
        <v>58</v>
      </c>
      <c r="G691">
        <v>89</v>
      </c>
      <c r="H691">
        <v>77</v>
      </c>
      <c r="I691">
        <v>45</v>
      </c>
      <c r="J691">
        <v>45</v>
      </c>
      <c r="K691">
        <v>48</v>
      </c>
      <c r="L691">
        <f t="shared" si="140"/>
        <v>89</v>
      </c>
      <c r="M691">
        <f t="shared" si="141"/>
        <v>45</v>
      </c>
      <c r="N691" s="3">
        <f t="shared" si="142"/>
        <v>133.5</v>
      </c>
      <c r="O691" s="3">
        <f t="shared" si="143"/>
        <v>109.5</v>
      </c>
      <c r="P691" s="3">
        <f t="shared" si="144"/>
        <v>65.5</v>
      </c>
      <c r="Q691" s="3">
        <f t="shared" si="145"/>
        <v>8744.25</v>
      </c>
      <c r="R691" s="3">
        <f t="shared" si="146"/>
        <v>13016.25</v>
      </c>
      <c r="S691" s="3">
        <f t="shared" si="147"/>
        <v>8744.25</v>
      </c>
      <c r="T691" s="3">
        <v>178.099485871368</v>
      </c>
      <c r="U691" s="3">
        <f t="shared" si="148"/>
        <v>0</v>
      </c>
      <c r="V691" s="4">
        <f t="shared" si="149"/>
        <v>0</v>
      </c>
      <c r="W691" s="6">
        <f>Q691/(constants!$B$1*constants!$B$2*(110/250)*AVERAGE(0.8,1)*1.5)</f>
        <v>1.3397214147825</v>
      </c>
      <c r="X691" s="7">
        <v>0.138895429401826</v>
      </c>
      <c r="Y691" s="3">
        <f t="shared" si="150"/>
        <v>161.908544438184</v>
      </c>
      <c r="Z691" s="5">
        <v>1.1</v>
      </c>
      <c r="AA691" s="5">
        <v>1</v>
      </c>
      <c r="AB691" s="3">
        <f t="shared" si="151"/>
        <v>178.099398882003</v>
      </c>
      <c r="AC691" t="str">
        <f t="shared" si="152"/>
        <v>https://wiki.52poke.com/wiki/宝宝暴龙</v>
      </c>
      <c r="AD691" s="2">
        <f t="shared" si="153"/>
        <v>7.56714969267015e-9</v>
      </c>
      <c r="AE691" t="str">
        <f>IF(ISNUMBER(SEARCH(AE$1,$D691)),"T","")</f>
        <v/>
      </c>
      <c r="AF691" t="str">
        <f>IF(ISNUMBER(SEARCH(AF$1,$D691)),"T","")</f>
        <v/>
      </c>
      <c r="AG691" t="str">
        <f>IF(ISNUMBER(SEARCH(AG$1,$D691)),"T","")</f>
        <v/>
      </c>
      <c r="AH691" t="str">
        <f>IF(ISNUMBER(SEARCH(AH$1,$D691)),"T","")</f>
        <v/>
      </c>
      <c r="AI691" t="str">
        <f>IF(ISNUMBER(SEARCH(AI$1,$D691)),"T","")</f>
        <v/>
      </c>
      <c r="AJ691" t="str">
        <f>IF(ISNUMBER(SEARCH(AJ$1,$D691)),"T","")</f>
        <v/>
      </c>
      <c r="AK691" t="str">
        <f>IF(ISNUMBER(SEARCH(AK$1,$D691)),"T","")</f>
        <v/>
      </c>
      <c r="AL691" t="str">
        <f>IF(ISNUMBER(SEARCH(AL$1,$D691)),"T","")</f>
        <v/>
      </c>
      <c r="AM691" t="str">
        <f>IF(ISNUMBER(SEARCH(AM$1,$D691)),"T","")</f>
        <v/>
      </c>
      <c r="AN691" t="str">
        <f>IF(ISNUMBER(SEARCH(AN$1,$D691)),"T","")</f>
        <v/>
      </c>
      <c r="AO691" t="str">
        <f>IF(ISNUMBER(SEARCH(AO$1,$D691)),"T","")</f>
        <v/>
      </c>
      <c r="AP691" t="str">
        <f>IF(ISNUMBER(SEARCH(AP$1,$D691)),"T","")</f>
        <v/>
      </c>
      <c r="AQ691" t="str">
        <f>IF(ISNUMBER(SEARCH(AQ$1,$D691)),"T","")</f>
        <v>T</v>
      </c>
      <c r="AR691" t="str">
        <f>IF(ISNUMBER(SEARCH(AR$1,$D691)),"T","")</f>
        <v/>
      </c>
      <c r="AS691" t="str">
        <f>IF(ISNUMBER(SEARCH(AS$1,$D691)),"T","")</f>
        <v>T</v>
      </c>
      <c r="AT691" t="str">
        <f>IF(ISNUMBER(SEARCH(AT$1,$D691)),"T","")</f>
        <v/>
      </c>
      <c r="AU691" t="str">
        <f>IF(ISNUMBER(SEARCH(AU$1,$D691)),"T","")</f>
        <v/>
      </c>
      <c r="AV691" t="str">
        <f>IF(ISNUMBER(SEARCH(AV$1,$D691)),"T","")</f>
        <v/>
      </c>
    </row>
    <row r="692" spans="1:48">
      <c r="A692">
        <v>120</v>
      </c>
      <c r="B692" t="s">
        <v>1634</v>
      </c>
      <c r="C692" t="s">
        <v>1635</v>
      </c>
      <c r="D692" t="s">
        <v>52</v>
      </c>
      <c r="E692">
        <v>1</v>
      </c>
      <c r="F692">
        <v>30</v>
      </c>
      <c r="G692">
        <v>45</v>
      </c>
      <c r="H692">
        <v>55</v>
      </c>
      <c r="I692">
        <v>70</v>
      </c>
      <c r="J692">
        <v>55</v>
      </c>
      <c r="K692">
        <v>85</v>
      </c>
      <c r="L692">
        <f t="shared" si="140"/>
        <v>70</v>
      </c>
      <c r="M692">
        <f t="shared" si="141"/>
        <v>55</v>
      </c>
      <c r="N692" s="3">
        <f t="shared" si="142"/>
        <v>105.5</v>
      </c>
      <c r="O692" s="3">
        <f t="shared" si="143"/>
        <v>90.5</v>
      </c>
      <c r="P692" s="3">
        <f t="shared" si="144"/>
        <v>75.5</v>
      </c>
      <c r="Q692" s="3">
        <f t="shared" si="145"/>
        <v>7965.25</v>
      </c>
      <c r="R692" s="3">
        <f t="shared" si="146"/>
        <v>7965.25</v>
      </c>
      <c r="S692" s="3">
        <f t="shared" si="147"/>
        <v>7965.25</v>
      </c>
      <c r="T692" s="3">
        <v>177.587616601694</v>
      </c>
      <c r="U692" s="3">
        <f t="shared" si="148"/>
        <v>0</v>
      </c>
      <c r="V692" s="4">
        <f t="shared" si="149"/>
        <v>0</v>
      </c>
      <c r="W692" s="6">
        <f>Q692/(constants!$B$1*constants!$B$2*(110/250)*AVERAGE(0.8,1)*1.5)</f>
        <v>1.22036949985377</v>
      </c>
      <c r="X692" s="7">
        <v>0.563533575096706</v>
      </c>
      <c r="Y692" s="3">
        <f t="shared" si="150"/>
        <v>161.443228283018</v>
      </c>
      <c r="Z692" s="5">
        <v>1.1</v>
      </c>
      <c r="AA692" s="5">
        <v>1</v>
      </c>
      <c r="AB692" s="3">
        <f t="shared" si="151"/>
        <v>177.58755111132</v>
      </c>
      <c r="AC692" t="str">
        <f t="shared" si="152"/>
        <v>https://wiki.52poke.com/wiki/海星星</v>
      </c>
      <c r="AD692" s="2">
        <f t="shared" si="153"/>
        <v>4.28898908274074e-9</v>
      </c>
      <c r="AE692" t="str">
        <f>IF(ISNUMBER(SEARCH(AE$1,$D692)),"T","")</f>
        <v/>
      </c>
      <c r="AF692" t="str">
        <f>IF(ISNUMBER(SEARCH(AF$1,$D692)),"T","")</f>
        <v/>
      </c>
      <c r="AG692" t="str">
        <f>IF(ISNUMBER(SEARCH(AG$1,$D692)),"T","")</f>
        <v>T</v>
      </c>
      <c r="AH692" t="str">
        <f>IF(ISNUMBER(SEARCH(AH$1,$D692)),"T","")</f>
        <v/>
      </c>
      <c r="AI692" t="str">
        <f>IF(ISNUMBER(SEARCH(AI$1,$D692)),"T","")</f>
        <v/>
      </c>
      <c r="AJ692" t="str">
        <f>IF(ISNUMBER(SEARCH(AJ$1,$D692)),"T","")</f>
        <v/>
      </c>
      <c r="AK692" t="str">
        <f>IF(ISNUMBER(SEARCH(AK$1,$D692)),"T","")</f>
        <v/>
      </c>
      <c r="AL692" t="str">
        <f>IF(ISNUMBER(SEARCH(AL$1,$D692)),"T","")</f>
        <v/>
      </c>
      <c r="AM692" t="str">
        <f>IF(ISNUMBER(SEARCH(AM$1,$D692)),"T","")</f>
        <v/>
      </c>
      <c r="AN692" t="str">
        <f>IF(ISNUMBER(SEARCH(AN$1,$D692)),"T","")</f>
        <v/>
      </c>
      <c r="AO692" t="str">
        <f>IF(ISNUMBER(SEARCH(AO$1,$D692)),"T","")</f>
        <v/>
      </c>
      <c r="AP692" t="str">
        <f>IF(ISNUMBER(SEARCH(AP$1,$D692)),"T","")</f>
        <v/>
      </c>
      <c r="AQ692" t="str">
        <f>IF(ISNUMBER(SEARCH(AQ$1,$D692)),"T","")</f>
        <v/>
      </c>
      <c r="AR692" t="str">
        <f>IF(ISNUMBER(SEARCH(AR$1,$D692)),"T","")</f>
        <v/>
      </c>
      <c r="AS692" t="str">
        <f>IF(ISNUMBER(SEARCH(AS$1,$D692)),"T","")</f>
        <v/>
      </c>
      <c r="AT692" t="str">
        <f>IF(ISNUMBER(SEARCH(AT$1,$D692)),"T","")</f>
        <v/>
      </c>
      <c r="AU692" t="str">
        <f>IF(ISNUMBER(SEARCH(AU$1,$D692)),"T","")</f>
        <v/>
      </c>
      <c r="AV692" t="str">
        <f>IF(ISNUMBER(SEARCH(AV$1,$D692)),"T","")</f>
        <v/>
      </c>
    </row>
    <row r="693" spans="1:48">
      <c r="A693">
        <v>397</v>
      </c>
      <c r="B693" t="s">
        <v>1636</v>
      </c>
      <c r="C693" t="s">
        <v>1637</v>
      </c>
      <c r="D693" t="s">
        <v>553</v>
      </c>
      <c r="E693">
        <v>4</v>
      </c>
      <c r="F693">
        <v>55</v>
      </c>
      <c r="G693">
        <v>75</v>
      </c>
      <c r="H693">
        <v>50</v>
      </c>
      <c r="I693">
        <v>40</v>
      </c>
      <c r="J693">
        <v>40</v>
      </c>
      <c r="K693">
        <v>80</v>
      </c>
      <c r="L693">
        <f t="shared" si="140"/>
        <v>75</v>
      </c>
      <c r="M693">
        <f t="shared" si="141"/>
        <v>40</v>
      </c>
      <c r="N693" s="3">
        <f t="shared" si="142"/>
        <v>130.5</v>
      </c>
      <c r="O693" s="3">
        <f t="shared" si="143"/>
        <v>95.5</v>
      </c>
      <c r="P693" s="3">
        <f t="shared" si="144"/>
        <v>60.5</v>
      </c>
      <c r="Q693" s="3">
        <f t="shared" si="145"/>
        <v>7895.25</v>
      </c>
      <c r="R693" s="3">
        <f t="shared" si="146"/>
        <v>9200.25</v>
      </c>
      <c r="S693" s="3">
        <f t="shared" si="147"/>
        <v>7895.25</v>
      </c>
      <c r="T693" s="3">
        <v>177.281287293853</v>
      </c>
      <c r="U693" s="3">
        <f t="shared" si="148"/>
        <v>0</v>
      </c>
      <c r="V693" s="4">
        <f t="shared" si="149"/>
        <v>0</v>
      </c>
      <c r="W693" s="6">
        <f>Q693/(constants!$B$1*constants!$B$2*(110/250)*AVERAGE(0.8,1)*1.5)</f>
        <v>1.20964468079727</v>
      </c>
      <c r="X693" s="7">
        <v>0.477944265348041</v>
      </c>
      <c r="Y693" s="3">
        <f t="shared" si="150"/>
        <v>161.164744356878</v>
      </c>
      <c r="Z693" s="5">
        <v>1.1</v>
      </c>
      <c r="AA693" s="5">
        <v>1</v>
      </c>
      <c r="AB693" s="3">
        <f t="shared" si="151"/>
        <v>177.281218792565</v>
      </c>
      <c r="AC693" t="str">
        <f t="shared" si="152"/>
        <v>https://wiki.52poke.com/wiki/姆克鸟</v>
      </c>
      <c r="AD693" s="2">
        <f t="shared" si="153"/>
        <v>4.6924264126607e-9</v>
      </c>
      <c r="AE693" t="str">
        <f>IF(ISNUMBER(SEARCH(AE$1,$D693)),"T","")</f>
        <v>T</v>
      </c>
      <c r="AF693" t="str">
        <f>IF(ISNUMBER(SEARCH(AF$1,$D693)),"T","")</f>
        <v/>
      </c>
      <c r="AG693" t="str">
        <f>IF(ISNUMBER(SEARCH(AG$1,$D693)),"T","")</f>
        <v/>
      </c>
      <c r="AH693" t="str">
        <f>IF(ISNUMBER(SEARCH(AH$1,$D693)),"T","")</f>
        <v/>
      </c>
      <c r="AI693" t="str">
        <f>IF(ISNUMBER(SEARCH(AI$1,$D693)),"T","")</f>
        <v/>
      </c>
      <c r="AJ693" t="str">
        <f>IF(ISNUMBER(SEARCH(AJ$1,$D693)),"T","")</f>
        <v/>
      </c>
      <c r="AK693" t="str">
        <f>IF(ISNUMBER(SEARCH(AK$1,$D693)),"T","")</f>
        <v/>
      </c>
      <c r="AL693" t="str">
        <f>IF(ISNUMBER(SEARCH(AL$1,$D693)),"T","")</f>
        <v/>
      </c>
      <c r="AM693" t="str">
        <f>IF(ISNUMBER(SEARCH(AM$1,$D693)),"T","")</f>
        <v/>
      </c>
      <c r="AN693" t="str">
        <f>IF(ISNUMBER(SEARCH(AN$1,$D693)),"T","")</f>
        <v>T</v>
      </c>
      <c r="AO693" t="str">
        <f>IF(ISNUMBER(SEARCH(AO$1,$D693)),"T","")</f>
        <v/>
      </c>
      <c r="AP693" t="str">
        <f>IF(ISNUMBER(SEARCH(AP$1,$D693)),"T","")</f>
        <v/>
      </c>
      <c r="AQ693" t="str">
        <f>IF(ISNUMBER(SEARCH(AQ$1,$D693)),"T","")</f>
        <v/>
      </c>
      <c r="AR693" t="str">
        <f>IF(ISNUMBER(SEARCH(AR$1,$D693)),"T","")</f>
        <v/>
      </c>
      <c r="AS693" t="str">
        <f>IF(ISNUMBER(SEARCH(AS$1,$D693)),"T","")</f>
        <v/>
      </c>
      <c r="AT693" t="str">
        <f>IF(ISNUMBER(SEARCH(AT$1,$D693)),"T","")</f>
        <v/>
      </c>
      <c r="AU693" t="str">
        <f>IF(ISNUMBER(SEARCH(AU$1,$D693)),"T","")</f>
        <v/>
      </c>
      <c r="AV693" t="str">
        <f>IF(ISNUMBER(SEARCH(AV$1,$D693)),"T","")</f>
        <v/>
      </c>
    </row>
    <row r="694" spans="1:48">
      <c r="A694">
        <v>929</v>
      </c>
      <c r="B694" t="s">
        <v>1638</v>
      </c>
      <c r="C694" t="s">
        <v>1639</v>
      </c>
      <c r="D694" t="s">
        <v>510</v>
      </c>
      <c r="E694">
        <v>9</v>
      </c>
      <c r="F694">
        <v>52</v>
      </c>
      <c r="G694">
        <v>53</v>
      </c>
      <c r="H694">
        <v>60</v>
      </c>
      <c r="I694">
        <v>78</v>
      </c>
      <c r="J694">
        <v>78</v>
      </c>
      <c r="K694">
        <v>33</v>
      </c>
      <c r="L694">
        <f t="shared" si="140"/>
        <v>78</v>
      </c>
      <c r="M694">
        <f t="shared" si="141"/>
        <v>60</v>
      </c>
      <c r="N694" s="3">
        <f t="shared" si="142"/>
        <v>127.5</v>
      </c>
      <c r="O694" s="3">
        <f t="shared" si="143"/>
        <v>98.5</v>
      </c>
      <c r="P694" s="3">
        <f t="shared" si="144"/>
        <v>80.5</v>
      </c>
      <c r="Q694" s="3">
        <f t="shared" si="145"/>
        <v>10263.75</v>
      </c>
      <c r="R694" s="3">
        <f t="shared" si="146"/>
        <v>10263.75</v>
      </c>
      <c r="S694" s="3">
        <f t="shared" si="147"/>
        <v>12558.75</v>
      </c>
      <c r="T694" s="3">
        <v>175.902317745336</v>
      </c>
      <c r="U694" s="3">
        <f t="shared" si="148"/>
        <v>0</v>
      </c>
      <c r="V694" s="4">
        <f t="shared" si="149"/>
        <v>0</v>
      </c>
      <c r="W694" s="6">
        <f>Q694/(constants!$B$1*constants!$B$2*(110/250)*AVERAGE(0.8,1)*1.5)</f>
        <v>1.5725265941589</v>
      </c>
      <c r="X694" s="7">
        <v>0.05093649672157</v>
      </c>
      <c r="Y694" s="3">
        <f t="shared" si="150"/>
        <v>159.911114451726</v>
      </c>
      <c r="Z694" s="5">
        <v>1.1</v>
      </c>
      <c r="AA694" s="5">
        <v>1</v>
      </c>
      <c r="AB694" s="3">
        <f t="shared" si="151"/>
        <v>175.902225896898</v>
      </c>
      <c r="AC694" t="str">
        <f t="shared" si="152"/>
        <v>https://wiki.52poke.com/wiki/奥利纽</v>
      </c>
      <c r="AD694" s="2">
        <f t="shared" si="153"/>
        <v>8.43613547235135e-9</v>
      </c>
      <c r="AE694" t="str">
        <f>IF(ISNUMBER(SEARCH(AE$1,$D694)),"T","")</f>
        <v>T</v>
      </c>
      <c r="AF694" t="str">
        <f>IF(ISNUMBER(SEARCH(AF$1,$D694)),"T","")</f>
        <v/>
      </c>
      <c r="AG694" t="str">
        <f>IF(ISNUMBER(SEARCH(AG$1,$D694)),"T","")</f>
        <v/>
      </c>
      <c r="AH694" t="str">
        <f>IF(ISNUMBER(SEARCH(AH$1,$D694)),"T","")</f>
        <v>T</v>
      </c>
      <c r="AI694" t="str">
        <f>IF(ISNUMBER(SEARCH(AI$1,$D694)),"T","")</f>
        <v/>
      </c>
      <c r="AJ694" t="str">
        <f>IF(ISNUMBER(SEARCH(AJ$1,$D694)),"T","")</f>
        <v/>
      </c>
      <c r="AK694" t="str">
        <f>IF(ISNUMBER(SEARCH(AK$1,$D694)),"T","")</f>
        <v/>
      </c>
      <c r="AL694" t="str">
        <f>IF(ISNUMBER(SEARCH(AL$1,$D694)),"T","")</f>
        <v/>
      </c>
      <c r="AM694" t="str">
        <f>IF(ISNUMBER(SEARCH(AM$1,$D694)),"T","")</f>
        <v/>
      </c>
      <c r="AN694" t="str">
        <f>IF(ISNUMBER(SEARCH(AN$1,$D694)),"T","")</f>
        <v/>
      </c>
      <c r="AO694" t="str">
        <f>IF(ISNUMBER(SEARCH(AO$1,$D694)),"T","")</f>
        <v/>
      </c>
      <c r="AP694" t="str">
        <f>IF(ISNUMBER(SEARCH(AP$1,$D694)),"T","")</f>
        <v/>
      </c>
      <c r="AQ694" t="str">
        <f>IF(ISNUMBER(SEARCH(AQ$1,$D694)),"T","")</f>
        <v/>
      </c>
      <c r="AR694" t="str">
        <f>IF(ISNUMBER(SEARCH(AR$1,$D694)),"T","")</f>
        <v/>
      </c>
      <c r="AS694" t="str">
        <f>IF(ISNUMBER(SEARCH(AS$1,$D694)),"T","")</f>
        <v/>
      </c>
      <c r="AT694" t="str">
        <f>IF(ISNUMBER(SEARCH(AT$1,$D694)),"T","")</f>
        <v/>
      </c>
      <c r="AU694" t="str">
        <f>IF(ISNUMBER(SEARCH(AU$1,$D694)),"T","")</f>
        <v/>
      </c>
      <c r="AV694" t="str">
        <f>IF(ISNUMBER(SEARCH(AV$1,$D694)),"T","")</f>
        <v/>
      </c>
    </row>
    <row r="695" spans="1:48">
      <c r="A695">
        <v>999</v>
      </c>
      <c r="B695" t="s">
        <v>1640</v>
      </c>
      <c r="C695" t="s">
        <v>1641</v>
      </c>
      <c r="D695" t="s">
        <v>180</v>
      </c>
      <c r="E695">
        <v>9</v>
      </c>
      <c r="F695">
        <v>45</v>
      </c>
      <c r="G695">
        <v>30</v>
      </c>
      <c r="H695">
        <v>70</v>
      </c>
      <c r="I695">
        <v>75</v>
      </c>
      <c r="J695">
        <v>70</v>
      </c>
      <c r="K695">
        <v>10</v>
      </c>
      <c r="L695">
        <f t="shared" si="140"/>
        <v>75</v>
      </c>
      <c r="M695">
        <f t="shared" si="141"/>
        <v>70</v>
      </c>
      <c r="N695" s="3">
        <f t="shared" si="142"/>
        <v>120.5</v>
      </c>
      <c r="O695" s="3">
        <f t="shared" si="143"/>
        <v>95.5</v>
      </c>
      <c r="P695" s="3">
        <f t="shared" si="144"/>
        <v>90.5</v>
      </c>
      <c r="Q695" s="3">
        <f t="shared" si="145"/>
        <v>10905.25</v>
      </c>
      <c r="R695" s="3">
        <f t="shared" si="146"/>
        <v>10905.25</v>
      </c>
      <c r="S695" s="3">
        <f t="shared" si="147"/>
        <v>10905.25</v>
      </c>
      <c r="T695" s="3">
        <v>175.728363168561</v>
      </c>
      <c r="U695" s="3">
        <f t="shared" si="148"/>
        <v>0</v>
      </c>
      <c r="V695" s="4">
        <f t="shared" si="149"/>
        <v>0</v>
      </c>
      <c r="W695" s="6">
        <f>Q695/(constants!$B$1*constants!$B$2*(110/250)*AVERAGE(0.8,1)*1.5)</f>
        <v>1.67081190022665</v>
      </c>
      <c r="X695" s="7">
        <v>0.00199408313091676</v>
      </c>
      <c r="Y695" s="3">
        <f t="shared" si="150"/>
        <v>159.752971410648</v>
      </c>
      <c r="Z695" s="5">
        <v>1.1</v>
      </c>
      <c r="AA695" s="5">
        <v>1</v>
      </c>
      <c r="AB695" s="3">
        <f t="shared" si="151"/>
        <v>175.728268551713</v>
      </c>
      <c r="AC695" t="str">
        <f t="shared" si="152"/>
        <v>https://wiki.52poke.com/wiki/索财灵</v>
      </c>
      <c r="AD695" s="2">
        <f t="shared" si="153"/>
        <v>8.95234799588744e-9</v>
      </c>
      <c r="AE695" t="str">
        <f>IF(ISNUMBER(SEARCH(AE$1,$D695)),"T","")</f>
        <v/>
      </c>
      <c r="AF695" t="str">
        <f>IF(ISNUMBER(SEARCH(AF$1,$D695)),"T","")</f>
        <v/>
      </c>
      <c r="AG695" t="str">
        <f>IF(ISNUMBER(SEARCH(AG$1,$D695)),"T","")</f>
        <v/>
      </c>
      <c r="AH695" t="str">
        <f>IF(ISNUMBER(SEARCH(AH$1,$D695)),"T","")</f>
        <v/>
      </c>
      <c r="AI695" t="str">
        <f>IF(ISNUMBER(SEARCH(AI$1,$D695)),"T","")</f>
        <v/>
      </c>
      <c r="AJ695" t="str">
        <f>IF(ISNUMBER(SEARCH(AJ$1,$D695)),"T","")</f>
        <v/>
      </c>
      <c r="AK695" t="str">
        <f>IF(ISNUMBER(SEARCH(AK$1,$D695)),"T","")</f>
        <v/>
      </c>
      <c r="AL695" t="str">
        <f>IF(ISNUMBER(SEARCH(AL$1,$D695)),"T","")</f>
        <v/>
      </c>
      <c r="AM695" t="str">
        <f>IF(ISNUMBER(SEARCH(AM$1,$D695)),"T","")</f>
        <v/>
      </c>
      <c r="AN695" t="str">
        <f>IF(ISNUMBER(SEARCH(AN$1,$D695)),"T","")</f>
        <v/>
      </c>
      <c r="AO695" t="str">
        <f>IF(ISNUMBER(SEARCH(AO$1,$D695)),"T","")</f>
        <v/>
      </c>
      <c r="AP695" t="str">
        <f>IF(ISNUMBER(SEARCH(AP$1,$D695)),"T","")</f>
        <v/>
      </c>
      <c r="AQ695" t="str">
        <f>IF(ISNUMBER(SEARCH(AQ$1,$D695)),"T","")</f>
        <v/>
      </c>
      <c r="AR695" t="str">
        <f>IF(ISNUMBER(SEARCH(AR$1,$D695)),"T","")</f>
        <v>T</v>
      </c>
      <c r="AS695" t="str">
        <f>IF(ISNUMBER(SEARCH(AS$1,$D695)),"T","")</f>
        <v/>
      </c>
      <c r="AT695" t="str">
        <f>IF(ISNUMBER(SEARCH(AT$1,$D695)),"T","")</f>
        <v/>
      </c>
      <c r="AU695" t="str">
        <f>IF(ISNUMBER(SEARCH(AU$1,$D695)),"T","")</f>
        <v/>
      </c>
      <c r="AV695" t="str">
        <f>IF(ISNUMBER(SEARCH(AV$1,$D695)),"T","")</f>
        <v/>
      </c>
    </row>
    <row r="696" spans="1:48">
      <c r="A696">
        <v>974</v>
      </c>
      <c r="B696" t="s">
        <v>1642</v>
      </c>
      <c r="C696" t="s">
        <v>1643</v>
      </c>
      <c r="D696" t="s">
        <v>124</v>
      </c>
      <c r="E696">
        <v>9</v>
      </c>
      <c r="F696">
        <v>108</v>
      </c>
      <c r="G696">
        <v>68</v>
      </c>
      <c r="H696">
        <v>45</v>
      </c>
      <c r="I696">
        <v>30</v>
      </c>
      <c r="J696">
        <v>40</v>
      </c>
      <c r="K696">
        <v>43</v>
      </c>
      <c r="L696">
        <f t="shared" si="140"/>
        <v>68</v>
      </c>
      <c r="M696">
        <f t="shared" si="141"/>
        <v>40</v>
      </c>
      <c r="N696" s="3">
        <f t="shared" si="142"/>
        <v>183.5</v>
      </c>
      <c r="O696" s="3">
        <f t="shared" si="143"/>
        <v>88.5</v>
      </c>
      <c r="P696" s="3">
        <f t="shared" si="144"/>
        <v>60.5</v>
      </c>
      <c r="Q696" s="3">
        <f t="shared" si="145"/>
        <v>11101.75</v>
      </c>
      <c r="R696" s="3">
        <f t="shared" si="146"/>
        <v>12019.25</v>
      </c>
      <c r="S696" s="3">
        <f t="shared" si="147"/>
        <v>11101.75</v>
      </c>
      <c r="T696" s="3">
        <v>175.264185560796</v>
      </c>
      <c r="U696" s="3">
        <f t="shared" si="148"/>
        <v>0</v>
      </c>
      <c r="V696" s="4">
        <f t="shared" si="149"/>
        <v>0</v>
      </c>
      <c r="W696" s="6">
        <f>Q696/(constants!$B$1*constants!$B$2*(110/250)*AVERAGE(0.8,1)*1.5)</f>
        <v>1.70091799943525</v>
      </c>
      <c r="X696" s="7">
        <v>0.0994322450361804</v>
      </c>
      <c r="Y696" s="3">
        <f t="shared" si="150"/>
        <v>159.330996635721</v>
      </c>
      <c r="Z696" s="5">
        <v>1.1</v>
      </c>
      <c r="AA696" s="5">
        <v>1</v>
      </c>
      <c r="AB696" s="3">
        <f t="shared" si="151"/>
        <v>175.264096299293</v>
      </c>
      <c r="AC696" t="str">
        <f t="shared" si="152"/>
        <v>https://wiki.52poke.com/wiki/走鲸</v>
      </c>
      <c r="AD696" s="2">
        <f t="shared" si="153"/>
        <v>7.96761582770403e-9</v>
      </c>
      <c r="AE696" t="str">
        <f>IF(ISNUMBER(SEARCH(AE$1,$D696)),"T","")</f>
        <v/>
      </c>
      <c r="AF696" t="str">
        <f>IF(ISNUMBER(SEARCH(AF$1,$D696)),"T","")</f>
        <v/>
      </c>
      <c r="AG696" t="str">
        <f>IF(ISNUMBER(SEARCH(AG$1,$D696)),"T","")</f>
        <v/>
      </c>
      <c r="AH696" t="str">
        <f>IF(ISNUMBER(SEARCH(AH$1,$D696)),"T","")</f>
        <v/>
      </c>
      <c r="AI696" t="str">
        <f>IF(ISNUMBER(SEARCH(AI$1,$D696)),"T","")</f>
        <v/>
      </c>
      <c r="AJ696" t="str">
        <f>IF(ISNUMBER(SEARCH(AJ$1,$D696)),"T","")</f>
        <v>T</v>
      </c>
      <c r="AK696" t="str">
        <f>IF(ISNUMBER(SEARCH(AK$1,$D696)),"T","")</f>
        <v/>
      </c>
      <c r="AL696" t="str">
        <f>IF(ISNUMBER(SEARCH(AL$1,$D696)),"T","")</f>
        <v/>
      </c>
      <c r="AM696" t="str">
        <f>IF(ISNUMBER(SEARCH(AM$1,$D696)),"T","")</f>
        <v/>
      </c>
      <c r="AN696" t="str">
        <f>IF(ISNUMBER(SEARCH(AN$1,$D696)),"T","")</f>
        <v/>
      </c>
      <c r="AO696" t="str">
        <f>IF(ISNUMBER(SEARCH(AO$1,$D696)),"T","")</f>
        <v/>
      </c>
      <c r="AP696" t="str">
        <f>IF(ISNUMBER(SEARCH(AP$1,$D696)),"T","")</f>
        <v/>
      </c>
      <c r="AQ696" t="str">
        <f>IF(ISNUMBER(SEARCH(AQ$1,$D696)),"T","")</f>
        <v/>
      </c>
      <c r="AR696" t="str">
        <f>IF(ISNUMBER(SEARCH(AR$1,$D696)),"T","")</f>
        <v/>
      </c>
      <c r="AS696" t="str">
        <f>IF(ISNUMBER(SEARCH(AS$1,$D696)),"T","")</f>
        <v/>
      </c>
      <c r="AT696" t="str">
        <f>IF(ISNUMBER(SEARCH(AT$1,$D696)),"T","")</f>
        <v/>
      </c>
      <c r="AU696" t="str">
        <f>IF(ISNUMBER(SEARCH(AU$1,$D696)),"T","")</f>
        <v/>
      </c>
      <c r="AV696" t="str">
        <f>IF(ISNUMBER(SEARCH(AV$1,$D696)),"T","")</f>
        <v/>
      </c>
    </row>
    <row r="697" spans="1:48">
      <c r="A697">
        <v>677</v>
      </c>
      <c r="B697" t="s">
        <v>1644</v>
      </c>
      <c r="C697" t="s">
        <v>1645</v>
      </c>
      <c r="D697" t="s">
        <v>61</v>
      </c>
      <c r="E697">
        <v>6</v>
      </c>
      <c r="F697">
        <v>62</v>
      </c>
      <c r="G697">
        <v>48</v>
      </c>
      <c r="H697">
        <v>54</v>
      </c>
      <c r="I697">
        <v>63</v>
      </c>
      <c r="J697">
        <v>60</v>
      </c>
      <c r="K697">
        <v>68</v>
      </c>
      <c r="L697">
        <f t="shared" si="140"/>
        <v>63</v>
      </c>
      <c r="M697">
        <f t="shared" si="141"/>
        <v>54</v>
      </c>
      <c r="N697" s="3">
        <f t="shared" si="142"/>
        <v>137.5</v>
      </c>
      <c r="O697" s="3">
        <f t="shared" si="143"/>
        <v>83.5</v>
      </c>
      <c r="P697" s="3">
        <f t="shared" si="144"/>
        <v>74.5</v>
      </c>
      <c r="Q697" s="3">
        <f t="shared" si="145"/>
        <v>10243.75</v>
      </c>
      <c r="R697" s="3">
        <f t="shared" si="146"/>
        <v>10243.75</v>
      </c>
      <c r="S697" s="3">
        <f t="shared" si="147"/>
        <v>11068.75</v>
      </c>
      <c r="T697" s="3">
        <v>175.188442684411</v>
      </c>
      <c r="U697" s="3">
        <f t="shared" si="148"/>
        <v>0</v>
      </c>
      <c r="V697" s="4">
        <f t="shared" si="149"/>
        <v>0</v>
      </c>
      <c r="W697" s="6">
        <f>Q697/(constants!$B$1*constants!$B$2*(110/250)*AVERAGE(0.8,1)*1.5)</f>
        <v>1.56946236014275</v>
      </c>
      <c r="X697" s="7">
        <v>0.337868777307063</v>
      </c>
      <c r="Y697" s="3">
        <f t="shared" si="150"/>
        <v>159.26214997706</v>
      </c>
      <c r="Z697" s="5">
        <v>1.1</v>
      </c>
      <c r="AA697" s="5">
        <v>1</v>
      </c>
      <c r="AB697" s="3">
        <f t="shared" si="151"/>
        <v>175.188364974766</v>
      </c>
      <c r="AC697" t="str">
        <f t="shared" si="152"/>
        <v>https://wiki.52poke.com/wiki/妙喵</v>
      </c>
      <c r="AD697" s="2">
        <f t="shared" si="153"/>
        <v>6.03878897651095e-9</v>
      </c>
      <c r="AE697" t="str">
        <f>IF(ISNUMBER(SEARCH(AE$1,$D697)),"T","")</f>
        <v/>
      </c>
      <c r="AF697" t="str">
        <f>IF(ISNUMBER(SEARCH(AF$1,$D697)),"T","")</f>
        <v/>
      </c>
      <c r="AG697" t="str">
        <f>IF(ISNUMBER(SEARCH(AG$1,$D697)),"T","")</f>
        <v/>
      </c>
      <c r="AH697" t="str">
        <f>IF(ISNUMBER(SEARCH(AH$1,$D697)),"T","")</f>
        <v/>
      </c>
      <c r="AI697" t="str">
        <f>IF(ISNUMBER(SEARCH(AI$1,$D697)),"T","")</f>
        <v/>
      </c>
      <c r="AJ697" t="str">
        <f>IF(ISNUMBER(SEARCH(AJ$1,$D697)),"T","")</f>
        <v/>
      </c>
      <c r="AK697" t="str">
        <f>IF(ISNUMBER(SEARCH(AK$1,$D697)),"T","")</f>
        <v/>
      </c>
      <c r="AL697" t="str">
        <f>IF(ISNUMBER(SEARCH(AL$1,$D697)),"T","")</f>
        <v/>
      </c>
      <c r="AM697" t="str">
        <f>IF(ISNUMBER(SEARCH(AM$1,$D697)),"T","")</f>
        <v/>
      </c>
      <c r="AN697" t="str">
        <f>IF(ISNUMBER(SEARCH(AN$1,$D697)),"T","")</f>
        <v/>
      </c>
      <c r="AO697" t="str">
        <f>IF(ISNUMBER(SEARCH(AO$1,$D697)),"T","")</f>
        <v>T</v>
      </c>
      <c r="AP697" t="str">
        <f>IF(ISNUMBER(SEARCH(AP$1,$D697)),"T","")</f>
        <v/>
      </c>
      <c r="AQ697" t="str">
        <f>IF(ISNUMBER(SEARCH(AQ$1,$D697)),"T","")</f>
        <v/>
      </c>
      <c r="AR697" t="str">
        <f>IF(ISNUMBER(SEARCH(AR$1,$D697)),"T","")</f>
        <v/>
      </c>
      <c r="AS697" t="str">
        <f>IF(ISNUMBER(SEARCH(AS$1,$D697)),"T","")</f>
        <v/>
      </c>
      <c r="AT697" t="str">
        <f>IF(ISNUMBER(SEARCH(AT$1,$D697)),"T","")</f>
        <v/>
      </c>
      <c r="AU697" t="str">
        <f>IF(ISNUMBER(SEARCH(AU$1,$D697)),"T","")</f>
        <v/>
      </c>
      <c r="AV697" t="str">
        <f>IF(ISNUMBER(SEARCH(AV$1,$D697)),"T","")</f>
        <v/>
      </c>
    </row>
    <row r="698" spans="1:48">
      <c r="A698">
        <v>739</v>
      </c>
      <c r="B698" t="s">
        <v>1646</v>
      </c>
      <c r="C698" t="s">
        <v>1647</v>
      </c>
      <c r="D698" t="s">
        <v>102</v>
      </c>
      <c r="E698">
        <v>7</v>
      </c>
      <c r="F698">
        <v>47</v>
      </c>
      <c r="G698">
        <v>82</v>
      </c>
      <c r="H698">
        <v>57</v>
      </c>
      <c r="I698">
        <v>42</v>
      </c>
      <c r="J698">
        <v>47</v>
      </c>
      <c r="K698">
        <v>63</v>
      </c>
      <c r="L698">
        <f t="shared" si="140"/>
        <v>82</v>
      </c>
      <c r="M698">
        <f t="shared" si="141"/>
        <v>47</v>
      </c>
      <c r="N698" s="3">
        <f t="shared" si="142"/>
        <v>122.5</v>
      </c>
      <c r="O698" s="3">
        <f t="shared" si="143"/>
        <v>102.5</v>
      </c>
      <c r="P698" s="3">
        <f t="shared" si="144"/>
        <v>67.5</v>
      </c>
      <c r="Q698" s="3">
        <f t="shared" si="145"/>
        <v>8268.75</v>
      </c>
      <c r="R698" s="3">
        <f t="shared" si="146"/>
        <v>9493.75</v>
      </c>
      <c r="S698" s="3">
        <f t="shared" si="147"/>
        <v>8268.75</v>
      </c>
      <c r="T698" s="3">
        <v>175.05770657054</v>
      </c>
      <c r="U698" s="3">
        <f t="shared" si="148"/>
        <v>0</v>
      </c>
      <c r="V698" s="4">
        <f t="shared" si="149"/>
        <v>0</v>
      </c>
      <c r="W698" s="6">
        <f>Q698/(constants!$B$1*constants!$B$2*(110/250)*AVERAGE(0.8,1)*1.5)</f>
        <v>1.26686925104873</v>
      </c>
      <c r="X698" s="7">
        <v>0.285748306114024</v>
      </c>
      <c r="Y698" s="3">
        <f t="shared" si="150"/>
        <v>159.143299609182</v>
      </c>
      <c r="Z698" s="5">
        <v>1.1</v>
      </c>
      <c r="AA698" s="5">
        <v>1</v>
      </c>
      <c r="AB698" s="3">
        <f t="shared" si="151"/>
        <v>175.0576295701</v>
      </c>
      <c r="AC698" t="str">
        <f t="shared" si="152"/>
        <v>https://wiki.52poke.com/wiki/好胜蟹</v>
      </c>
      <c r="AD698" s="2">
        <f t="shared" si="153"/>
        <v>5.92906772971334e-9</v>
      </c>
      <c r="AE698" t="str">
        <f>IF(ISNUMBER(SEARCH(AE$1,$D698)),"T","")</f>
        <v/>
      </c>
      <c r="AF698" t="str">
        <f>IF(ISNUMBER(SEARCH(AF$1,$D698)),"T","")</f>
        <v/>
      </c>
      <c r="AG698" t="str">
        <f>IF(ISNUMBER(SEARCH(AG$1,$D698)),"T","")</f>
        <v/>
      </c>
      <c r="AH698" t="str">
        <f>IF(ISNUMBER(SEARCH(AH$1,$D698)),"T","")</f>
        <v/>
      </c>
      <c r="AI698" t="str">
        <f>IF(ISNUMBER(SEARCH(AI$1,$D698)),"T","")</f>
        <v/>
      </c>
      <c r="AJ698" t="str">
        <f>IF(ISNUMBER(SEARCH(AJ$1,$D698)),"T","")</f>
        <v/>
      </c>
      <c r="AK698" t="str">
        <f>IF(ISNUMBER(SEARCH(AK$1,$D698)),"T","")</f>
        <v>T</v>
      </c>
      <c r="AL698" t="str">
        <f>IF(ISNUMBER(SEARCH(AL$1,$D698)),"T","")</f>
        <v/>
      </c>
      <c r="AM698" t="str">
        <f>IF(ISNUMBER(SEARCH(AM$1,$D698)),"T","")</f>
        <v/>
      </c>
      <c r="AN698" t="str">
        <f>IF(ISNUMBER(SEARCH(AN$1,$D698)),"T","")</f>
        <v/>
      </c>
      <c r="AO698" t="str">
        <f>IF(ISNUMBER(SEARCH(AO$1,$D698)),"T","")</f>
        <v/>
      </c>
      <c r="AP698" t="str">
        <f>IF(ISNUMBER(SEARCH(AP$1,$D698)),"T","")</f>
        <v/>
      </c>
      <c r="AQ698" t="str">
        <f>IF(ISNUMBER(SEARCH(AQ$1,$D698)),"T","")</f>
        <v/>
      </c>
      <c r="AR698" t="str">
        <f>IF(ISNUMBER(SEARCH(AR$1,$D698)),"T","")</f>
        <v/>
      </c>
      <c r="AS698" t="str">
        <f>IF(ISNUMBER(SEARCH(AS$1,$D698)),"T","")</f>
        <v/>
      </c>
      <c r="AT698" t="str">
        <f>IF(ISNUMBER(SEARCH(AT$1,$D698)),"T","")</f>
        <v/>
      </c>
      <c r="AU698" t="str">
        <f>IF(ISNUMBER(SEARCH(AU$1,$D698)),"T","")</f>
        <v/>
      </c>
      <c r="AV698" t="str">
        <f>IF(ISNUMBER(SEARCH(AV$1,$D698)),"T","")</f>
        <v/>
      </c>
    </row>
    <row r="699" spans="1:48">
      <c r="A699">
        <v>682</v>
      </c>
      <c r="B699" t="s">
        <v>1648</v>
      </c>
      <c r="C699" t="s">
        <v>1649</v>
      </c>
      <c r="D699" t="s">
        <v>67</v>
      </c>
      <c r="E699">
        <v>6</v>
      </c>
      <c r="F699">
        <v>78</v>
      </c>
      <c r="G699">
        <v>52</v>
      </c>
      <c r="H699">
        <v>60</v>
      </c>
      <c r="I699">
        <v>63</v>
      </c>
      <c r="J699">
        <v>65</v>
      </c>
      <c r="K699">
        <v>23</v>
      </c>
      <c r="L699">
        <f t="shared" si="140"/>
        <v>63</v>
      </c>
      <c r="M699">
        <f t="shared" si="141"/>
        <v>60</v>
      </c>
      <c r="N699" s="3">
        <f t="shared" si="142"/>
        <v>153.5</v>
      </c>
      <c r="O699" s="3">
        <f t="shared" si="143"/>
        <v>83.5</v>
      </c>
      <c r="P699" s="3">
        <f t="shared" si="144"/>
        <v>80.5</v>
      </c>
      <c r="Q699" s="3">
        <f t="shared" si="145"/>
        <v>12356.75</v>
      </c>
      <c r="R699" s="3">
        <f t="shared" si="146"/>
        <v>12356.75</v>
      </c>
      <c r="S699" s="3">
        <f t="shared" si="147"/>
        <v>13124.25</v>
      </c>
      <c r="T699" s="3">
        <v>174.977102916693</v>
      </c>
      <c r="U699" s="3">
        <f t="shared" si="148"/>
        <v>0</v>
      </c>
      <c r="V699" s="4">
        <f t="shared" si="149"/>
        <v>0</v>
      </c>
      <c r="W699" s="6">
        <f>Q699/(constants!$B$1*constants!$B$2*(110/250)*AVERAGE(0.8,1)*1.5)</f>
        <v>1.89319868394816</v>
      </c>
      <c r="X699" s="7">
        <v>0.0118313560922824</v>
      </c>
      <c r="Y699" s="3">
        <f t="shared" si="150"/>
        <v>159.070008343377</v>
      </c>
      <c r="Z699" s="5">
        <v>1.1</v>
      </c>
      <c r="AA699" s="5">
        <v>1</v>
      </c>
      <c r="AB699" s="3">
        <f t="shared" si="151"/>
        <v>174.977009177715</v>
      </c>
      <c r="AC699" t="str">
        <f t="shared" si="152"/>
        <v>https://wiki.52poke.com/wiki/粉香香</v>
      </c>
      <c r="AD699" s="2">
        <f t="shared" si="153"/>
        <v>8.786996048816e-9</v>
      </c>
      <c r="AE699" t="str">
        <f>IF(ISNUMBER(SEARCH(AE$1,$D699)),"T","")</f>
        <v/>
      </c>
      <c r="AF699" t="str">
        <f>IF(ISNUMBER(SEARCH(AF$1,$D699)),"T","")</f>
        <v/>
      </c>
      <c r="AG699" t="str">
        <f>IF(ISNUMBER(SEARCH(AG$1,$D699)),"T","")</f>
        <v/>
      </c>
      <c r="AH699" t="str">
        <f>IF(ISNUMBER(SEARCH(AH$1,$D699)),"T","")</f>
        <v/>
      </c>
      <c r="AI699" t="str">
        <f>IF(ISNUMBER(SEARCH(AI$1,$D699)),"T","")</f>
        <v/>
      </c>
      <c r="AJ699" t="str">
        <f>IF(ISNUMBER(SEARCH(AJ$1,$D699)),"T","")</f>
        <v/>
      </c>
      <c r="AK699" t="str">
        <f>IF(ISNUMBER(SEARCH(AK$1,$D699)),"T","")</f>
        <v/>
      </c>
      <c r="AL699" t="str">
        <f>IF(ISNUMBER(SEARCH(AL$1,$D699)),"T","")</f>
        <v/>
      </c>
      <c r="AM699" t="str">
        <f>IF(ISNUMBER(SEARCH(AM$1,$D699)),"T","")</f>
        <v/>
      </c>
      <c r="AN699" t="str">
        <f>IF(ISNUMBER(SEARCH(AN$1,$D699)),"T","")</f>
        <v/>
      </c>
      <c r="AO699" t="str">
        <f>IF(ISNUMBER(SEARCH(AO$1,$D699)),"T","")</f>
        <v/>
      </c>
      <c r="AP699" t="str">
        <f>IF(ISNUMBER(SEARCH(AP$1,$D699)),"T","")</f>
        <v/>
      </c>
      <c r="AQ699" t="str">
        <f>IF(ISNUMBER(SEARCH(AQ$1,$D699)),"T","")</f>
        <v/>
      </c>
      <c r="AR699" t="str">
        <f>IF(ISNUMBER(SEARCH(AR$1,$D699)),"T","")</f>
        <v/>
      </c>
      <c r="AS699" t="str">
        <f>IF(ISNUMBER(SEARCH(AS$1,$D699)),"T","")</f>
        <v/>
      </c>
      <c r="AT699" t="str">
        <f>IF(ISNUMBER(SEARCH(AT$1,$D699)),"T","")</f>
        <v/>
      </c>
      <c r="AU699" t="str">
        <f>IF(ISNUMBER(SEARCH(AU$1,$D699)),"T","")</f>
        <v/>
      </c>
      <c r="AV699" t="str">
        <f>IF(ISNUMBER(SEARCH(AV$1,$D699)),"T","")</f>
        <v>T</v>
      </c>
    </row>
    <row r="700" spans="1:48">
      <c r="A700">
        <v>75</v>
      </c>
      <c r="B700" t="s">
        <v>1650</v>
      </c>
      <c r="C700" t="s">
        <v>1651</v>
      </c>
      <c r="D700" t="s">
        <v>195</v>
      </c>
      <c r="E700">
        <v>1</v>
      </c>
      <c r="F700">
        <v>55</v>
      </c>
      <c r="G700">
        <v>95</v>
      </c>
      <c r="H700">
        <v>115</v>
      </c>
      <c r="I700">
        <v>45</v>
      </c>
      <c r="J700">
        <v>45</v>
      </c>
      <c r="K700">
        <v>35</v>
      </c>
      <c r="L700">
        <f t="shared" si="140"/>
        <v>95</v>
      </c>
      <c r="M700">
        <f t="shared" si="141"/>
        <v>45</v>
      </c>
      <c r="N700" s="3">
        <f t="shared" si="142"/>
        <v>130.5</v>
      </c>
      <c r="O700" s="3">
        <f t="shared" si="143"/>
        <v>115.5</v>
      </c>
      <c r="P700" s="3">
        <f t="shared" si="144"/>
        <v>65.5</v>
      </c>
      <c r="Q700" s="3">
        <f t="shared" si="145"/>
        <v>8547.75</v>
      </c>
      <c r="R700" s="3">
        <f t="shared" si="146"/>
        <v>17682.75</v>
      </c>
      <c r="S700" s="3">
        <f t="shared" si="147"/>
        <v>8547.75</v>
      </c>
      <c r="T700" s="3">
        <v>174.928640107384</v>
      </c>
      <c r="U700" s="3">
        <f t="shared" si="148"/>
        <v>0</v>
      </c>
      <c r="V700" s="4">
        <f t="shared" si="149"/>
        <v>0</v>
      </c>
      <c r="W700" s="6">
        <f>Q700/(constants!$B$1*constants!$B$2*(110/250)*AVERAGE(0.8,1)*1.5)</f>
        <v>1.30961531557391</v>
      </c>
      <c r="X700" s="7">
        <v>0.0672327789826268</v>
      </c>
      <c r="Y700" s="3">
        <f t="shared" si="150"/>
        <v>159.02595492128</v>
      </c>
      <c r="Z700" s="5">
        <v>1.1</v>
      </c>
      <c r="AA700" s="5">
        <v>1</v>
      </c>
      <c r="AB700" s="3">
        <f t="shared" si="151"/>
        <v>174.928550413408</v>
      </c>
      <c r="AC700" t="str">
        <f t="shared" si="152"/>
        <v>https://wiki.52poke.com/wiki/隆隆石</v>
      </c>
      <c r="AD700" s="2">
        <f t="shared" si="153"/>
        <v>8.04500936785282e-9</v>
      </c>
      <c r="AE700" t="str">
        <f>IF(ISNUMBER(SEARCH(AE$1,$D700)),"T","")</f>
        <v/>
      </c>
      <c r="AF700" t="str">
        <f>IF(ISNUMBER(SEARCH(AF$1,$D700)),"T","")</f>
        <v/>
      </c>
      <c r="AG700" t="str">
        <f>IF(ISNUMBER(SEARCH(AG$1,$D700)),"T","")</f>
        <v/>
      </c>
      <c r="AH700" t="str">
        <f>IF(ISNUMBER(SEARCH(AH$1,$D700)),"T","")</f>
        <v/>
      </c>
      <c r="AI700" t="str">
        <f>IF(ISNUMBER(SEARCH(AI$1,$D700)),"T","")</f>
        <v>T</v>
      </c>
      <c r="AJ700" t="str">
        <f>IF(ISNUMBER(SEARCH(AJ$1,$D700)),"T","")</f>
        <v/>
      </c>
      <c r="AK700" t="str">
        <f>IF(ISNUMBER(SEARCH(AK$1,$D700)),"T","")</f>
        <v/>
      </c>
      <c r="AL700" t="str">
        <f>IF(ISNUMBER(SEARCH(AL$1,$D700)),"T","")</f>
        <v/>
      </c>
      <c r="AM700" t="str">
        <f>IF(ISNUMBER(SEARCH(AM$1,$D700)),"T","")</f>
        <v/>
      </c>
      <c r="AN700" t="str">
        <f>IF(ISNUMBER(SEARCH(AN$1,$D700)),"T","")</f>
        <v/>
      </c>
      <c r="AO700" t="str">
        <f>IF(ISNUMBER(SEARCH(AO$1,$D700)),"T","")</f>
        <v/>
      </c>
      <c r="AP700" t="str">
        <f>IF(ISNUMBER(SEARCH(AP$1,$D700)),"T","")</f>
        <v/>
      </c>
      <c r="AQ700" t="str">
        <f>IF(ISNUMBER(SEARCH(AQ$1,$D700)),"T","")</f>
        <v>T</v>
      </c>
      <c r="AR700" t="str">
        <f>IF(ISNUMBER(SEARCH(AR$1,$D700)),"T","")</f>
        <v/>
      </c>
      <c r="AS700" t="str">
        <f>IF(ISNUMBER(SEARCH(AS$1,$D700)),"T","")</f>
        <v/>
      </c>
      <c r="AT700" t="str">
        <f>IF(ISNUMBER(SEARCH(AT$1,$D700)),"T","")</f>
        <v/>
      </c>
      <c r="AU700" t="str">
        <f>IF(ISNUMBER(SEARCH(AU$1,$D700)),"T","")</f>
        <v/>
      </c>
      <c r="AV700" t="str">
        <f>IF(ISNUMBER(SEARCH(AV$1,$D700)),"T","")</f>
        <v/>
      </c>
    </row>
    <row r="701" spans="1:48">
      <c r="A701">
        <v>427</v>
      </c>
      <c r="B701" t="s">
        <v>1652</v>
      </c>
      <c r="C701" t="s">
        <v>1653</v>
      </c>
      <c r="D701" t="s">
        <v>64</v>
      </c>
      <c r="E701">
        <v>4</v>
      </c>
      <c r="F701">
        <v>55</v>
      </c>
      <c r="G701">
        <v>66</v>
      </c>
      <c r="H701">
        <v>44</v>
      </c>
      <c r="I701">
        <v>44</v>
      </c>
      <c r="J701">
        <v>56</v>
      </c>
      <c r="K701">
        <v>85</v>
      </c>
      <c r="L701">
        <f t="shared" si="140"/>
        <v>66</v>
      </c>
      <c r="M701">
        <f t="shared" si="141"/>
        <v>44</v>
      </c>
      <c r="N701" s="3">
        <f t="shared" si="142"/>
        <v>130.5</v>
      </c>
      <c r="O701" s="3">
        <f t="shared" si="143"/>
        <v>86.5</v>
      </c>
      <c r="P701" s="3">
        <f t="shared" si="144"/>
        <v>64.5</v>
      </c>
      <c r="Q701" s="3">
        <f t="shared" si="145"/>
        <v>8417.25</v>
      </c>
      <c r="R701" s="3">
        <f t="shared" si="146"/>
        <v>8417.25</v>
      </c>
      <c r="S701" s="3">
        <f t="shared" si="147"/>
        <v>9983.25</v>
      </c>
      <c r="T701" s="3">
        <v>174.53091333112</v>
      </c>
      <c r="U701" s="3">
        <f t="shared" si="148"/>
        <v>0</v>
      </c>
      <c r="V701" s="4">
        <f t="shared" si="149"/>
        <v>0</v>
      </c>
      <c r="W701" s="6">
        <f>Q701/(constants!$B$1*constants!$B$2*(110/250)*AVERAGE(0.8,1)*1.5)</f>
        <v>1.28962118861858</v>
      </c>
      <c r="X701" s="7">
        <v>0.544649407106671</v>
      </c>
      <c r="Y701" s="3">
        <f t="shared" si="150"/>
        <v>158.664406530234</v>
      </c>
      <c r="Z701" s="5">
        <v>1.1</v>
      </c>
      <c r="AA701" s="5">
        <v>1</v>
      </c>
      <c r="AB701" s="3">
        <f t="shared" si="151"/>
        <v>174.530847183258</v>
      </c>
      <c r="AC701" t="str">
        <f t="shared" si="152"/>
        <v>https://wiki.52poke.com/wiki/卷卷耳</v>
      </c>
      <c r="AD701" s="2">
        <f t="shared" si="153"/>
        <v>4.37553967165395e-9</v>
      </c>
      <c r="AE701" t="str">
        <f>IF(ISNUMBER(SEARCH(AE$1,$D701)),"T","")</f>
        <v>T</v>
      </c>
      <c r="AF701" t="str">
        <f>IF(ISNUMBER(SEARCH(AF$1,$D701)),"T","")</f>
        <v/>
      </c>
      <c r="AG701" t="str">
        <f>IF(ISNUMBER(SEARCH(AG$1,$D701)),"T","")</f>
        <v/>
      </c>
      <c r="AH701" t="str">
        <f>IF(ISNUMBER(SEARCH(AH$1,$D701)),"T","")</f>
        <v/>
      </c>
      <c r="AI701" t="str">
        <f>IF(ISNUMBER(SEARCH(AI$1,$D701)),"T","")</f>
        <v/>
      </c>
      <c r="AJ701" t="str">
        <f>IF(ISNUMBER(SEARCH(AJ$1,$D701)),"T","")</f>
        <v/>
      </c>
      <c r="AK701" t="str">
        <f>IF(ISNUMBER(SEARCH(AK$1,$D701)),"T","")</f>
        <v/>
      </c>
      <c r="AL701" t="str">
        <f>IF(ISNUMBER(SEARCH(AL$1,$D701)),"T","")</f>
        <v/>
      </c>
      <c r="AM701" t="str">
        <f>IF(ISNUMBER(SEARCH(AM$1,$D701)),"T","")</f>
        <v/>
      </c>
      <c r="AN701" t="str">
        <f>IF(ISNUMBER(SEARCH(AN$1,$D701)),"T","")</f>
        <v/>
      </c>
      <c r="AO701" t="str">
        <f>IF(ISNUMBER(SEARCH(AO$1,$D701)),"T","")</f>
        <v/>
      </c>
      <c r="AP701" t="str">
        <f>IF(ISNUMBER(SEARCH(AP$1,$D701)),"T","")</f>
        <v/>
      </c>
      <c r="AQ701" t="str">
        <f>IF(ISNUMBER(SEARCH(AQ$1,$D701)),"T","")</f>
        <v/>
      </c>
      <c r="AR701" t="str">
        <f>IF(ISNUMBER(SEARCH(AR$1,$D701)),"T","")</f>
        <v/>
      </c>
      <c r="AS701" t="str">
        <f>IF(ISNUMBER(SEARCH(AS$1,$D701)),"T","")</f>
        <v/>
      </c>
      <c r="AT701" t="str">
        <f>IF(ISNUMBER(SEARCH(AT$1,$D701)),"T","")</f>
        <v/>
      </c>
      <c r="AU701" t="str">
        <f>IF(ISNUMBER(SEARCH(AU$1,$D701)),"T","")</f>
        <v/>
      </c>
      <c r="AV701" t="str">
        <f>IF(ISNUMBER(SEARCH(AV$1,$D701)),"T","")</f>
        <v/>
      </c>
    </row>
    <row r="702" spans="1:48">
      <c r="A702">
        <v>520</v>
      </c>
      <c r="B702" t="s">
        <v>1654</v>
      </c>
      <c r="C702" t="s">
        <v>1655</v>
      </c>
      <c r="D702" t="s">
        <v>553</v>
      </c>
      <c r="E702">
        <v>5</v>
      </c>
      <c r="F702">
        <v>62</v>
      </c>
      <c r="G702">
        <v>77</v>
      </c>
      <c r="H702">
        <v>62</v>
      </c>
      <c r="I702">
        <v>50</v>
      </c>
      <c r="J702">
        <v>42</v>
      </c>
      <c r="K702">
        <v>65</v>
      </c>
      <c r="L702">
        <f t="shared" si="140"/>
        <v>77</v>
      </c>
      <c r="M702">
        <f t="shared" si="141"/>
        <v>42</v>
      </c>
      <c r="N702" s="3">
        <f t="shared" si="142"/>
        <v>137.5</v>
      </c>
      <c r="O702" s="3">
        <f t="shared" si="143"/>
        <v>97.5</v>
      </c>
      <c r="P702" s="3">
        <f t="shared" si="144"/>
        <v>62.5</v>
      </c>
      <c r="Q702" s="3">
        <f t="shared" si="145"/>
        <v>8593.75</v>
      </c>
      <c r="R702" s="3">
        <f t="shared" si="146"/>
        <v>11343.75</v>
      </c>
      <c r="S702" s="3">
        <f t="shared" si="147"/>
        <v>8593.75</v>
      </c>
      <c r="T702" s="3">
        <v>174.123827604398</v>
      </c>
      <c r="U702" s="3">
        <f t="shared" si="148"/>
        <v>0</v>
      </c>
      <c r="V702" s="4">
        <f t="shared" si="149"/>
        <v>0</v>
      </c>
      <c r="W702" s="6">
        <f>Q702/(constants!$B$1*constants!$B$2*(110/250)*AVERAGE(0.8,1)*1.5)</f>
        <v>1.31666305381104</v>
      </c>
      <c r="X702" s="7">
        <v>0.306868428531507</v>
      </c>
      <c r="Y702" s="3">
        <f t="shared" si="150"/>
        <v>158.294319528398</v>
      </c>
      <c r="Z702" s="5">
        <v>1.1</v>
      </c>
      <c r="AA702" s="5">
        <v>1</v>
      </c>
      <c r="AB702" s="3">
        <f t="shared" si="151"/>
        <v>174.123751481238</v>
      </c>
      <c r="AC702" t="str">
        <f t="shared" si="152"/>
        <v>https://wiki.52poke.com/wiki/咕咕鸽</v>
      </c>
      <c r="AD702" s="2">
        <f t="shared" si="153"/>
        <v>5.79473554023425e-9</v>
      </c>
      <c r="AE702" t="str">
        <f>IF(ISNUMBER(SEARCH(AE$1,$D702)),"T","")</f>
        <v>T</v>
      </c>
      <c r="AF702" t="str">
        <f>IF(ISNUMBER(SEARCH(AF$1,$D702)),"T","")</f>
        <v/>
      </c>
      <c r="AG702" t="str">
        <f>IF(ISNUMBER(SEARCH(AG$1,$D702)),"T","")</f>
        <v/>
      </c>
      <c r="AH702" t="str">
        <f>IF(ISNUMBER(SEARCH(AH$1,$D702)),"T","")</f>
        <v/>
      </c>
      <c r="AI702" t="str">
        <f>IF(ISNUMBER(SEARCH(AI$1,$D702)),"T","")</f>
        <v/>
      </c>
      <c r="AJ702" t="str">
        <f>IF(ISNUMBER(SEARCH(AJ$1,$D702)),"T","")</f>
        <v/>
      </c>
      <c r="AK702" t="str">
        <f>IF(ISNUMBER(SEARCH(AK$1,$D702)),"T","")</f>
        <v/>
      </c>
      <c r="AL702" t="str">
        <f>IF(ISNUMBER(SEARCH(AL$1,$D702)),"T","")</f>
        <v/>
      </c>
      <c r="AM702" t="str">
        <f>IF(ISNUMBER(SEARCH(AM$1,$D702)),"T","")</f>
        <v/>
      </c>
      <c r="AN702" t="str">
        <f>IF(ISNUMBER(SEARCH(AN$1,$D702)),"T","")</f>
        <v>T</v>
      </c>
      <c r="AO702" t="str">
        <f>IF(ISNUMBER(SEARCH(AO$1,$D702)),"T","")</f>
        <v/>
      </c>
      <c r="AP702" t="str">
        <f>IF(ISNUMBER(SEARCH(AP$1,$D702)),"T","")</f>
        <v/>
      </c>
      <c r="AQ702" t="str">
        <f>IF(ISNUMBER(SEARCH(AQ$1,$D702)),"T","")</f>
        <v/>
      </c>
      <c r="AR702" t="str">
        <f>IF(ISNUMBER(SEARCH(AR$1,$D702)),"T","")</f>
        <v/>
      </c>
      <c r="AS702" t="str">
        <f>IF(ISNUMBER(SEARCH(AS$1,$D702)),"T","")</f>
        <v/>
      </c>
      <c r="AT702" t="str">
        <f>IF(ISNUMBER(SEARCH(AT$1,$D702)),"T","")</f>
        <v/>
      </c>
      <c r="AU702" t="str">
        <f>IF(ISNUMBER(SEARCH(AU$1,$D702)),"T","")</f>
        <v/>
      </c>
      <c r="AV702" t="str">
        <f>IF(ISNUMBER(SEARCH(AV$1,$D702)),"T","")</f>
        <v/>
      </c>
    </row>
    <row r="703" spans="1:48">
      <c r="A703">
        <v>92</v>
      </c>
      <c r="B703" t="s">
        <v>1656</v>
      </c>
      <c r="C703" t="s">
        <v>1657</v>
      </c>
      <c r="D703" t="s">
        <v>559</v>
      </c>
      <c r="E703">
        <v>1</v>
      </c>
      <c r="F703">
        <v>30</v>
      </c>
      <c r="G703">
        <v>35</v>
      </c>
      <c r="H703">
        <v>30</v>
      </c>
      <c r="I703">
        <v>100</v>
      </c>
      <c r="J703">
        <v>35</v>
      </c>
      <c r="K703">
        <v>80</v>
      </c>
      <c r="L703">
        <f t="shared" si="140"/>
        <v>100</v>
      </c>
      <c r="M703">
        <f t="shared" si="141"/>
        <v>30</v>
      </c>
      <c r="N703" s="3">
        <f t="shared" si="142"/>
        <v>105.5</v>
      </c>
      <c r="O703" s="3">
        <f t="shared" si="143"/>
        <v>120.5</v>
      </c>
      <c r="P703" s="3">
        <f t="shared" si="144"/>
        <v>50.5</v>
      </c>
      <c r="Q703" s="3">
        <f t="shared" si="145"/>
        <v>5327.75</v>
      </c>
      <c r="R703" s="3">
        <f t="shared" si="146"/>
        <v>5327.75</v>
      </c>
      <c r="S703" s="3">
        <f t="shared" si="147"/>
        <v>5855.25</v>
      </c>
      <c r="T703" s="3">
        <v>173.897668259982</v>
      </c>
      <c r="U703" s="3">
        <f t="shared" si="148"/>
        <v>0</v>
      </c>
      <c r="V703" s="4">
        <f t="shared" si="149"/>
        <v>0</v>
      </c>
      <c r="W703" s="6">
        <f>Q703/(constants!$B$1*constants!$B$2*(110/250)*AVERAGE(0.8,1)*1.5)</f>
        <v>0.816273638975039</v>
      </c>
      <c r="X703" s="7">
        <v>0.49566608138881</v>
      </c>
      <c r="Y703" s="3">
        <f t="shared" si="150"/>
        <v>158.088736303844</v>
      </c>
      <c r="Z703" s="5">
        <v>1.1</v>
      </c>
      <c r="AA703" s="5">
        <v>1</v>
      </c>
      <c r="AB703" s="3">
        <f t="shared" si="151"/>
        <v>173.897609934228</v>
      </c>
      <c r="AC703" t="str">
        <f t="shared" si="152"/>
        <v>https://wiki.52poke.com/wiki/鬼斯</v>
      </c>
      <c r="AD703" s="2">
        <f t="shared" si="153"/>
        <v>3.40189355282118e-9</v>
      </c>
      <c r="AE703" t="str">
        <f>IF(ISNUMBER(SEARCH(AE$1,$D703)),"T","")</f>
        <v/>
      </c>
      <c r="AF703" t="str">
        <f>IF(ISNUMBER(SEARCH(AF$1,$D703)),"T","")</f>
        <v/>
      </c>
      <c r="AG703" t="str">
        <f>IF(ISNUMBER(SEARCH(AG$1,$D703)),"T","")</f>
        <v/>
      </c>
      <c r="AH703" t="str">
        <f>IF(ISNUMBER(SEARCH(AH$1,$D703)),"T","")</f>
        <v/>
      </c>
      <c r="AI703" t="str">
        <f>IF(ISNUMBER(SEARCH(AI$1,$D703)),"T","")</f>
        <v/>
      </c>
      <c r="AJ703" t="str">
        <f>IF(ISNUMBER(SEARCH(AJ$1,$D703)),"T","")</f>
        <v/>
      </c>
      <c r="AK703" t="str">
        <f>IF(ISNUMBER(SEARCH(AK$1,$D703)),"T","")</f>
        <v/>
      </c>
      <c r="AL703" t="str">
        <f>IF(ISNUMBER(SEARCH(AL$1,$D703)),"T","")</f>
        <v>T</v>
      </c>
      <c r="AM703" t="str">
        <f>IF(ISNUMBER(SEARCH(AM$1,$D703)),"T","")</f>
        <v/>
      </c>
      <c r="AN703" t="str">
        <f>IF(ISNUMBER(SEARCH(AN$1,$D703)),"T","")</f>
        <v/>
      </c>
      <c r="AO703" t="str">
        <f>IF(ISNUMBER(SEARCH(AO$1,$D703)),"T","")</f>
        <v/>
      </c>
      <c r="AP703" t="str">
        <f>IF(ISNUMBER(SEARCH(AP$1,$D703)),"T","")</f>
        <v/>
      </c>
      <c r="AQ703" t="str">
        <f>IF(ISNUMBER(SEARCH(AQ$1,$D703)),"T","")</f>
        <v/>
      </c>
      <c r="AR703" t="str">
        <f>IF(ISNUMBER(SEARCH(AR$1,$D703)),"T","")</f>
        <v>T</v>
      </c>
      <c r="AS703" t="str">
        <f>IF(ISNUMBER(SEARCH(AS$1,$D703)),"T","")</f>
        <v/>
      </c>
      <c r="AT703" t="str">
        <f>IF(ISNUMBER(SEARCH(AT$1,$D703)),"T","")</f>
        <v/>
      </c>
      <c r="AU703" t="str">
        <f>IF(ISNUMBER(SEARCH(AU$1,$D703)),"T","")</f>
        <v/>
      </c>
      <c r="AV703" t="str">
        <f>IF(ISNUMBER(SEARCH(AV$1,$D703)),"T","")</f>
        <v/>
      </c>
    </row>
    <row r="704" spans="1:48">
      <c r="A704">
        <v>30</v>
      </c>
      <c r="B704" t="s">
        <v>1658</v>
      </c>
      <c r="C704" t="s">
        <v>1659</v>
      </c>
      <c r="D704" t="s">
        <v>855</v>
      </c>
      <c r="E704">
        <v>1</v>
      </c>
      <c r="F704">
        <v>70</v>
      </c>
      <c r="G704">
        <v>62</v>
      </c>
      <c r="H704">
        <v>67</v>
      </c>
      <c r="I704">
        <v>55</v>
      </c>
      <c r="J704">
        <v>55</v>
      </c>
      <c r="K704">
        <v>56</v>
      </c>
      <c r="L704">
        <f t="shared" si="140"/>
        <v>62</v>
      </c>
      <c r="M704">
        <f t="shared" si="141"/>
        <v>55</v>
      </c>
      <c r="N704" s="3">
        <f t="shared" si="142"/>
        <v>145.5</v>
      </c>
      <c r="O704" s="3">
        <f t="shared" si="143"/>
        <v>82.5</v>
      </c>
      <c r="P704" s="3">
        <f t="shared" si="144"/>
        <v>75.5</v>
      </c>
      <c r="Q704" s="3">
        <f t="shared" si="145"/>
        <v>10985.25</v>
      </c>
      <c r="R704" s="3">
        <f t="shared" si="146"/>
        <v>12731.25</v>
      </c>
      <c r="S704" s="3">
        <f t="shared" si="147"/>
        <v>10985.25</v>
      </c>
      <c r="T704" s="3">
        <v>172.810888449501</v>
      </c>
      <c r="U704" s="3">
        <f t="shared" si="148"/>
        <v>0</v>
      </c>
      <c r="V704" s="4">
        <f t="shared" si="149"/>
        <v>0</v>
      </c>
      <c r="W704" s="6">
        <f>Q704/(constants!$B$1*constants!$B$2*(110/250)*AVERAGE(0.8,1)*1.5)</f>
        <v>1.68306883629122</v>
      </c>
      <c r="X704" s="7">
        <v>0.221182470737067</v>
      </c>
      <c r="Y704" s="3">
        <f t="shared" si="150"/>
        <v>157.100732829834</v>
      </c>
      <c r="Z704" s="5">
        <v>1.1</v>
      </c>
      <c r="AA704" s="5">
        <v>1</v>
      </c>
      <c r="AB704" s="3">
        <f t="shared" si="151"/>
        <v>172.810806112817</v>
      </c>
      <c r="AC704" t="str">
        <f t="shared" si="152"/>
        <v>https://wiki.52poke.com/wiki/尼多娜</v>
      </c>
      <c r="AD704" s="2">
        <f t="shared" si="153"/>
        <v>6.77932951612524e-9</v>
      </c>
      <c r="AE704" t="str">
        <f>IF(ISNUMBER(SEARCH(AE$1,$D704)),"T","")</f>
        <v/>
      </c>
      <c r="AF704" t="str">
        <f>IF(ISNUMBER(SEARCH(AF$1,$D704)),"T","")</f>
        <v/>
      </c>
      <c r="AG704" t="str">
        <f>IF(ISNUMBER(SEARCH(AG$1,$D704)),"T","")</f>
        <v/>
      </c>
      <c r="AH704" t="str">
        <f>IF(ISNUMBER(SEARCH(AH$1,$D704)),"T","")</f>
        <v/>
      </c>
      <c r="AI704" t="str">
        <f>IF(ISNUMBER(SEARCH(AI$1,$D704)),"T","")</f>
        <v/>
      </c>
      <c r="AJ704" t="str">
        <f>IF(ISNUMBER(SEARCH(AJ$1,$D704)),"T","")</f>
        <v/>
      </c>
      <c r="AK704" t="str">
        <f>IF(ISNUMBER(SEARCH(AK$1,$D704)),"T","")</f>
        <v/>
      </c>
      <c r="AL704" t="str">
        <f>IF(ISNUMBER(SEARCH(AL$1,$D704)),"T","")</f>
        <v>T</v>
      </c>
      <c r="AM704" t="str">
        <f>IF(ISNUMBER(SEARCH(AM$1,$D704)),"T","")</f>
        <v/>
      </c>
      <c r="AN704" t="str">
        <f>IF(ISNUMBER(SEARCH(AN$1,$D704)),"T","")</f>
        <v/>
      </c>
      <c r="AO704" t="str">
        <f>IF(ISNUMBER(SEARCH(AO$1,$D704)),"T","")</f>
        <v/>
      </c>
      <c r="AP704" t="str">
        <f>IF(ISNUMBER(SEARCH(AP$1,$D704)),"T","")</f>
        <v/>
      </c>
      <c r="AQ704" t="str">
        <f>IF(ISNUMBER(SEARCH(AQ$1,$D704)),"T","")</f>
        <v/>
      </c>
      <c r="AR704" t="str">
        <f>IF(ISNUMBER(SEARCH(AR$1,$D704)),"T","")</f>
        <v/>
      </c>
      <c r="AS704" t="str">
        <f>IF(ISNUMBER(SEARCH(AS$1,$D704)),"T","")</f>
        <v/>
      </c>
      <c r="AT704" t="str">
        <f>IF(ISNUMBER(SEARCH(AT$1,$D704)),"T","")</f>
        <v/>
      </c>
      <c r="AU704" t="str">
        <f>IF(ISNUMBER(SEARCH(AU$1,$D704)),"T","")</f>
        <v/>
      </c>
      <c r="AV704" t="str">
        <f>IF(ISNUMBER(SEARCH(AV$1,$D704)),"T","")</f>
        <v/>
      </c>
    </row>
    <row r="705" spans="1:48">
      <c r="A705">
        <v>216</v>
      </c>
      <c r="B705" t="s">
        <v>1660</v>
      </c>
      <c r="C705" t="s">
        <v>1661</v>
      </c>
      <c r="D705" t="s">
        <v>64</v>
      </c>
      <c r="E705">
        <v>2</v>
      </c>
      <c r="F705">
        <v>60</v>
      </c>
      <c r="G705">
        <v>80</v>
      </c>
      <c r="H705">
        <v>50</v>
      </c>
      <c r="I705">
        <v>50</v>
      </c>
      <c r="J705">
        <v>50</v>
      </c>
      <c r="K705">
        <v>40</v>
      </c>
      <c r="L705">
        <f t="shared" si="140"/>
        <v>80</v>
      </c>
      <c r="M705">
        <f t="shared" si="141"/>
        <v>50</v>
      </c>
      <c r="N705" s="3">
        <f t="shared" si="142"/>
        <v>135.5</v>
      </c>
      <c r="O705" s="3">
        <f t="shared" si="143"/>
        <v>100.5</v>
      </c>
      <c r="P705" s="3">
        <f t="shared" si="144"/>
        <v>70.5</v>
      </c>
      <c r="Q705" s="3">
        <f t="shared" si="145"/>
        <v>9552.75</v>
      </c>
      <c r="R705" s="3">
        <f t="shared" si="146"/>
        <v>9552.75</v>
      </c>
      <c r="S705" s="3">
        <f t="shared" si="147"/>
        <v>9552.75</v>
      </c>
      <c r="T705" s="3">
        <v>171.829636860001</v>
      </c>
      <c r="U705" s="3">
        <f t="shared" si="148"/>
        <v>0</v>
      </c>
      <c r="V705" s="4">
        <f t="shared" si="149"/>
        <v>0</v>
      </c>
      <c r="W705" s="6">
        <f>Q705/(constants!$B$1*constants!$B$2*(110/250)*AVERAGE(0.8,1)*1.5)</f>
        <v>1.46359307488505</v>
      </c>
      <c r="X705" s="7">
        <v>0.0907221638161809</v>
      </c>
      <c r="Y705" s="3">
        <f t="shared" si="150"/>
        <v>156.208681489473</v>
      </c>
      <c r="Z705" s="5">
        <v>1.1</v>
      </c>
      <c r="AA705" s="5">
        <v>1</v>
      </c>
      <c r="AB705" s="3">
        <f t="shared" si="151"/>
        <v>171.829549638421</v>
      </c>
      <c r="AC705" t="str">
        <f t="shared" si="152"/>
        <v>https://wiki.52poke.com/wiki/熊宝宝</v>
      </c>
      <c r="AD705" s="2">
        <f t="shared" si="153"/>
        <v>7.60760407770856e-9</v>
      </c>
      <c r="AE705" t="str">
        <f>IF(ISNUMBER(SEARCH(AE$1,$D705)),"T","")</f>
        <v>T</v>
      </c>
      <c r="AF705" t="str">
        <f>IF(ISNUMBER(SEARCH(AF$1,$D705)),"T","")</f>
        <v/>
      </c>
      <c r="AG705" t="str">
        <f>IF(ISNUMBER(SEARCH(AG$1,$D705)),"T","")</f>
        <v/>
      </c>
      <c r="AH705" t="str">
        <f>IF(ISNUMBER(SEARCH(AH$1,$D705)),"T","")</f>
        <v/>
      </c>
      <c r="AI705" t="str">
        <f>IF(ISNUMBER(SEARCH(AI$1,$D705)),"T","")</f>
        <v/>
      </c>
      <c r="AJ705" t="str">
        <f>IF(ISNUMBER(SEARCH(AJ$1,$D705)),"T","")</f>
        <v/>
      </c>
      <c r="AK705" t="str">
        <f>IF(ISNUMBER(SEARCH(AK$1,$D705)),"T","")</f>
        <v/>
      </c>
      <c r="AL705" t="str">
        <f>IF(ISNUMBER(SEARCH(AL$1,$D705)),"T","")</f>
        <v/>
      </c>
      <c r="AM705" t="str">
        <f>IF(ISNUMBER(SEARCH(AM$1,$D705)),"T","")</f>
        <v/>
      </c>
      <c r="AN705" t="str">
        <f>IF(ISNUMBER(SEARCH(AN$1,$D705)),"T","")</f>
        <v/>
      </c>
      <c r="AO705" t="str">
        <f>IF(ISNUMBER(SEARCH(AO$1,$D705)),"T","")</f>
        <v/>
      </c>
      <c r="AP705" t="str">
        <f>IF(ISNUMBER(SEARCH(AP$1,$D705)),"T","")</f>
        <v/>
      </c>
      <c r="AQ705" t="str">
        <f>IF(ISNUMBER(SEARCH(AQ$1,$D705)),"T","")</f>
        <v/>
      </c>
      <c r="AR705" t="str">
        <f>IF(ISNUMBER(SEARCH(AR$1,$D705)),"T","")</f>
        <v/>
      </c>
      <c r="AS705" t="str">
        <f>IF(ISNUMBER(SEARCH(AS$1,$D705)),"T","")</f>
        <v/>
      </c>
      <c r="AT705" t="str">
        <f>IF(ISNUMBER(SEARCH(AT$1,$D705)),"T","")</f>
        <v/>
      </c>
      <c r="AU705" t="str">
        <f>IF(ISNUMBER(SEARCH(AU$1,$D705)),"T","")</f>
        <v/>
      </c>
      <c r="AV705" t="str">
        <f>IF(ISNUMBER(SEARCH(AV$1,$D705)),"T","")</f>
        <v/>
      </c>
    </row>
    <row r="706" spans="1:48">
      <c r="A706">
        <v>698</v>
      </c>
      <c r="B706" t="s">
        <v>1662</v>
      </c>
      <c r="C706" t="s">
        <v>1663</v>
      </c>
      <c r="D706" t="s">
        <v>662</v>
      </c>
      <c r="E706">
        <v>6</v>
      </c>
      <c r="F706">
        <v>77</v>
      </c>
      <c r="G706">
        <v>59</v>
      </c>
      <c r="H706">
        <v>50</v>
      </c>
      <c r="I706">
        <v>67</v>
      </c>
      <c r="J706">
        <v>63</v>
      </c>
      <c r="K706">
        <v>46</v>
      </c>
      <c r="L706">
        <f t="shared" ref="L706:L769" si="154">MAX(G706,I706)</f>
        <v>67</v>
      </c>
      <c r="M706">
        <f t="shared" ref="M706:M769" si="155">MIN(H706,J706)</f>
        <v>50</v>
      </c>
      <c r="N706" s="3">
        <f t="shared" ref="N706:N769" si="156">(F706*2+31)/2+60</f>
        <v>152.5</v>
      </c>
      <c r="O706" s="3">
        <f t="shared" ref="O706:O769" si="157">(L706*2+31)/2+5</f>
        <v>87.5</v>
      </c>
      <c r="P706" s="3">
        <f t="shared" ref="P706:P769" si="158">(M706*2+31)/2+5</f>
        <v>70.5</v>
      </c>
      <c r="Q706" s="3">
        <f t="shared" ref="Q706:Q769" si="159">N706*P706</f>
        <v>10751.25</v>
      </c>
      <c r="R706" s="3">
        <f t="shared" ref="R706:R769" si="160">((H706*2+31)/2+5)*N706</f>
        <v>10751.25</v>
      </c>
      <c r="S706" s="3">
        <f t="shared" ref="S706:S769" si="161">((J706*2+31)/2+5)*N706</f>
        <v>12733.75</v>
      </c>
      <c r="T706" s="3">
        <v>171.641770371372</v>
      </c>
      <c r="U706" s="3">
        <f t="shared" ref="U706:U769" si="162">IF(T706&lt;200,0,T706)</f>
        <v>0</v>
      </c>
      <c r="V706" s="4">
        <f t="shared" ref="V706:V769" si="163">U706*O706</f>
        <v>0</v>
      </c>
      <c r="W706" s="6">
        <f>Q706/(constants!$B$1*constants!$B$2*(110/250)*AVERAGE(0.8,1)*1.5)</f>
        <v>1.64721729830236</v>
      </c>
      <c r="X706" s="7">
        <v>0.136072934474363</v>
      </c>
      <c r="Y706" s="3">
        <f t="shared" ref="Y706:Y769" si="164">(W706+X706)*O706</f>
        <v>156.037895367963</v>
      </c>
      <c r="Z706" s="5">
        <v>1.1</v>
      </c>
      <c r="AA706" s="5">
        <v>1</v>
      </c>
      <c r="AB706" s="3">
        <f t="shared" ref="AB706:AB769" si="165">Y706*Z706*AA706</f>
        <v>171.641684904759</v>
      </c>
      <c r="AC706" t="str">
        <f t="shared" ref="AC706:AC769" si="166">CONCATENATE("https://wiki.52poke.com/wiki/",B706)</f>
        <v>https://wiki.52poke.com/wiki/冰雪龙</v>
      </c>
      <c r="AD706" s="2">
        <f t="shared" ref="AD706:AD769" si="167">(T706-AB706)^2</f>
        <v>7.30454186499245e-9</v>
      </c>
      <c r="AE706" t="str">
        <f>IF(ISNUMBER(SEARCH(AE$1,$D706)),"T","")</f>
        <v/>
      </c>
      <c r="AF706" t="str">
        <f>IF(ISNUMBER(SEARCH(AF$1,$D706)),"T","")</f>
        <v/>
      </c>
      <c r="AG706" t="str">
        <f>IF(ISNUMBER(SEARCH(AG$1,$D706)),"T","")</f>
        <v/>
      </c>
      <c r="AH706" t="str">
        <f>IF(ISNUMBER(SEARCH(AH$1,$D706)),"T","")</f>
        <v/>
      </c>
      <c r="AI706" t="str">
        <f>IF(ISNUMBER(SEARCH(AI$1,$D706)),"T","")</f>
        <v/>
      </c>
      <c r="AJ706" t="str">
        <f>IF(ISNUMBER(SEARCH(AJ$1,$D706)),"T","")</f>
        <v>T</v>
      </c>
      <c r="AK706" t="str">
        <f>IF(ISNUMBER(SEARCH(AK$1,$D706)),"T","")</f>
        <v/>
      </c>
      <c r="AL706" t="str">
        <f>IF(ISNUMBER(SEARCH(AL$1,$D706)),"T","")</f>
        <v/>
      </c>
      <c r="AM706" t="str">
        <f>IF(ISNUMBER(SEARCH(AM$1,$D706)),"T","")</f>
        <v/>
      </c>
      <c r="AN706" t="str">
        <f>IF(ISNUMBER(SEARCH(AN$1,$D706)),"T","")</f>
        <v/>
      </c>
      <c r="AO706" t="str">
        <f>IF(ISNUMBER(SEARCH(AO$1,$D706)),"T","")</f>
        <v/>
      </c>
      <c r="AP706" t="str">
        <f>IF(ISNUMBER(SEARCH(AP$1,$D706)),"T","")</f>
        <v/>
      </c>
      <c r="AQ706" t="str">
        <f>IF(ISNUMBER(SEARCH(AQ$1,$D706)),"T","")</f>
        <v>T</v>
      </c>
      <c r="AR706" t="str">
        <f>IF(ISNUMBER(SEARCH(AR$1,$D706)),"T","")</f>
        <v/>
      </c>
      <c r="AS706" t="str">
        <f>IF(ISNUMBER(SEARCH(AS$1,$D706)),"T","")</f>
        <v/>
      </c>
      <c r="AT706" t="str">
        <f>IF(ISNUMBER(SEARCH(AT$1,$D706)),"T","")</f>
        <v/>
      </c>
      <c r="AU706" t="str">
        <f>IF(ISNUMBER(SEARCH(AU$1,$D706)),"T","")</f>
        <v/>
      </c>
      <c r="AV706" t="str">
        <f>IF(ISNUMBER(SEARCH(AV$1,$D706)),"T","")</f>
        <v/>
      </c>
    </row>
    <row r="707" spans="1:48">
      <c r="A707">
        <v>329</v>
      </c>
      <c r="B707" t="s">
        <v>1664</v>
      </c>
      <c r="C707" t="s">
        <v>1665</v>
      </c>
      <c r="D707" t="s">
        <v>571</v>
      </c>
      <c r="E707">
        <v>3</v>
      </c>
      <c r="F707">
        <v>50</v>
      </c>
      <c r="G707">
        <v>70</v>
      </c>
      <c r="H707">
        <v>50</v>
      </c>
      <c r="I707">
        <v>50</v>
      </c>
      <c r="J707">
        <v>50</v>
      </c>
      <c r="K707">
        <v>70</v>
      </c>
      <c r="L707">
        <f t="shared" si="154"/>
        <v>70</v>
      </c>
      <c r="M707">
        <f t="shared" si="155"/>
        <v>50</v>
      </c>
      <c r="N707" s="3">
        <f t="shared" si="156"/>
        <v>125.5</v>
      </c>
      <c r="O707" s="3">
        <f t="shared" si="157"/>
        <v>90.5</v>
      </c>
      <c r="P707" s="3">
        <f t="shared" si="158"/>
        <v>70.5</v>
      </c>
      <c r="Q707" s="3">
        <f t="shared" si="159"/>
        <v>8847.75</v>
      </c>
      <c r="R707" s="3">
        <f t="shared" si="160"/>
        <v>8847.75</v>
      </c>
      <c r="S707" s="3">
        <f t="shared" si="161"/>
        <v>8847.75</v>
      </c>
      <c r="T707" s="3">
        <v>171.623443025657</v>
      </c>
      <c r="U707" s="3">
        <f t="shared" si="162"/>
        <v>0</v>
      </c>
      <c r="V707" s="4">
        <f t="shared" si="163"/>
        <v>0</v>
      </c>
      <c r="W707" s="6">
        <f>Q707/(constants!$B$1*constants!$B$2*(110/250)*AVERAGE(0.8,1)*1.5)</f>
        <v>1.35557882581604</v>
      </c>
      <c r="X707" s="7">
        <v>0.368412839471333</v>
      </c>
      <c r="Y707" s="3">
        <f t="shared" si="164"/>
        <v>156.021245708507</v>
      </c>
      <c r="Z707" s="5">
        <v>1.1</v>
      </c>
      <c r="AA707" s="5">
        <v>1</v>
      </c>
      <c r="AB707" s="3">
        <f t="shared" si="165"/>
        <v>171.623370279358</v>
      </c>
      <c r="AC707" t="str">
        <f t="shared" si="166"/>
        <v>https://wiki.52poke.com/wiki/超音波幼虫</v>
      </c>
      <c r="AD707" s="2">
        <f t="shared" si="167"/>
        <v>5.29202403431858e-9</v>
      </c>
      <c r="AE707" t="str">
        <f>IF(ISNUMBER(SEARCH(AE$1,$D707)),"T","")</f>
        <v/>
      </c>
      <c r="AF707" t="str">
        <f>IF(ISNUMBER(SEARCH(AF$1,$D707)),"T","")</f>
        <v/>
      </c>
      <c r="AG707" t="str">
        <f>IF(ISNUMBER(SEARCH(AG$1,$D707)),"T","")</f>
        <v/>
      </c>
      <c r="AH707" t="str">
        <f>IF(ISNUMBER(SEARCH(AH$1,$D707)),"T","")</f>
        <v/>
      </c>
      <c r="AI707" t="str">
        <f>IF(ISNUMBER(SEARCH(AI$1,$D707)),"T","")</f>
        <v/>
      </c>
      <c r="AJ707" t="str">
        <f>IF(ISNUMBER(SEARCH(AJ$1,$D707)),"T","")</f>
        <v/>
      </c>
      <c r="AK707" t="str">
        <f>IF(ISNUMBER(SEARCH(AK$1,$D707)),"T","")</f>
        <v/>
      </c>
      <c r="AL707" t="str">
        <f>IF(ISNUMBER(SEARCH(AL$1,$D707)),"T","")</f>
        <v/>
      </c>
      <c r="AM707" t="str">
        <f>IF(ISNUMBER(SEARCH(AM$1,$D707)),"T","")</f>
        <v>T</v>
      </c>
      <c r="AN707" t="str">
        <f>IF(ISNUMBER(SEARCH(AN$1,$D707)),"T","")</f>
        <v/>
      </c>
      <c r="AO707" t="str">
        <f>IF(ISNUMBER(SEARCH(AO$1,$D707)),"T","")</f>
        <v/>
      </c>
      <c r="AP707" t="str">
        <f>IF(ISNUMBER(SEARCH(AP$1,$D707)),"T","")</f>
        <v/>
      </c>
      <c r="AQ707" t="str">
        <f>IF(ISNUMBER(SEARCH(AQ$1,$D707)),"T","")</f>
        <v/>
      </c>
      <c r="AR707" t="str">
        <f>IF(ISNUMBER(SEARCH(AR$1,$D707)),"T","")</f>
        <v/>
      </c>
      <c r="AS707" t="str">
        <f>IF(ISNUMBER(SEARCH(AS$1,$D707)),"T","")</f>
        <v>T</v>
      </c>
      <c r="AT707" t="str">
        <f>IF(ISNUMBER(SEARCH(AT$1,$D707)),"T","")</f>
        <v/>
      </c>
      <c r="AU707" t="str">
        <f>IF(ISNUMBER(SEARCH(AU$1,$D707)),"T","")</f>
        <v/>
      </c>
      <c r="AV707" t="str">
        <f>IF(ISNUMBER(SEARCH(AV$1,$D707)),"T","")</f>
        <v/>
      </c>
    </row>
    <row r="708" spans="1:48">
      <c r="A708">
        <v>327</v>
      </c>
      <c r="B708" t="s">
        <v>1666</v>
      </c>
      <c r="C708" t="s">
        <v>1667</v>
      </c>
      <c r="D708" t="s">
        <v>64</v>
      </c>
      <c r="E708">
        <v>3</v>
      </c>
      <c r="F708">
        <v>60</v>
      </c>
      <c r="G708">
        <v>60</v>
      </c>
      <c r="H708">
        <v>60</v>
      </c>
      <c r="I708">
        <v>60</v>
      </c>
      <c r="J708">
        <v>60</v>
      </c>
      <c r="K708">
        <v>60</v>
      </c>
      <c r="L708">
        <f t="shared" si="154"/>
        <v>60</v>
      </c>
      <c r="M708">
        <f t="shared" si="155"/>
        <v>60</v>
      </c>
      <c r="N708" s="3">
        <f t="shared" si="156"/>
        <v>135.5</v>
      </c>
      <c r="O708" s="3">
        <f t="shared" si="157"/>
        <v>80.5</v>
      </c>
      <c r="P708" s="3">
        <f t="shared" si="158"/>
        <v>80.5</v>
      </c>
      <c r="Q708" s="3">
        <f t="shared" si="159"/>
        <v>10907.75</v>
      </c>
      <c r="R708" s="3">
        <f t="shared" si="160"/>
        <v>10907.75</v>
      </c>
      <c r="S708" s="3">
        <f t="shared" si="161"/>
        <v>10907.75</v>
      </c>
      <c r="T708" s="3">
        <v>171.609463394656</v>
      </c>
      <c r="U708" s="3">
        <f t="shared" si="162"/>
        <v>0</v>
      </c>
      <c r="V708" s="4">
        <f t="shared" si="163"/>
        <v>0</v>
      </c>
      <c r="W708" s="6">
        <f>Q708/(constants!$B$1*constants!$B$2*(110/250)*AVERAGE(0.8,1)*1.5)</f>
        <v>1.67119492947867</v>
      </c>
      <c r="X708" s="7">
        <v>0.26679923902285</v>
      </c>
      <c r="Y708" s="3">
        <f t="shared" si="164"/>
        <v>156.008530564372</v>
      </c>
      <c r="Z708" s="5">
        <v>1.1</v>
      </c>
      <c r="AA708" s="5">
        <v>1</v>
      </c>
      <c r="AB708" s="3">
        <f t="shared" si="165"/>
        <v>171.60938362081</v>
      </c>
      <c r="AC708" t="str">
        <f t="shared" si="166"/>
        <v>https://wiki.52poke.com/wiki/晃晃斑</v>
      </c>
      <c r="AD708" s="2">
        <f t="shared" si="167"/>
        <v>6.36386657083416e-9</v>
      </c>
      <c r="AE708" t="str">
        <f>IF(ISNUMBER(SEARCH(AE$1,$D708)),"T","")</f>
        <v>T</v>
      </c>
      <c r="AF708" t="str">
        <f>IF(ISNUMBER(SEARCH(AF$1,$D708)),"T","")</f>
        <v/>
      </c>
      <c r="AG708" t="str">
        <f>IF(ISNUMBER(SEARCH(AG$1,$D708)),"T","")</f>
        <v/>
      </c>
      <c r="AH708" t="str">
        <f>IF(ISNUMBER(SEARCH(AH$1,$D708)),"T","")</f>
        <v/>
      </c>
      <c r="AI708" t="str">
        <f>IF(ISNUMBER(SEARCH(AI$1,$D708)),"T","")</f>
        <v/>
      </c>
      <c r="AJ708" t="str">
        <f>IF(ISNUMBER(SEARCH(AJ$1,$D708)),"T","")</f>
        <v/>
      </c>
      <c r="AK708" t="str">
        <f>IF(ISNUMBER(SEARCH(AK$1,$D708)),"T","")</f>
        <v/>
      </c>
      <c r="AL708" t="str">
        <f>IF(ISNUMBER(SEARCH(AL$1,$D708)),"T","")</f>
        <v/>
      </c>
      <c r="AM708" t="str">
        <f>IF(ISNUMBER(SEARCH(AM$1,$D708)),"T","")</f>
        <v/>
      </c>
      <c r="AN708" t="str">
        <f>IF(ISNUMBER(SEARCH(AN$1,$D708)),"T","")</f>
        <v/>
      </c>
      <c r="AO708" t="str">
        <f>IF(ISNUMBER(SEARCH(AO$1,$D708)),"T","")</f>
        <v/>
      </c>
      <c r="AP708" t="str">
        <f>IF(ISNUMBER(SEARCH(AP$1,$D708)),"T","")</f>
        <v/>
      </c>
      <c r="AQ708" t="str">
        <f>IF(ISNUMBER(SEARCH(AQ$1,$D708)),"T","")</f>
        <v/>
      </c>
      <c r="AR708" t="str">
        <f>IF(ISNUMBER(SEARCH(AR$1,$D708)),"T","")</f>
        <v/>
      </c>
      <c r="AS708" t="str">
        <f>IF(ISNUMBER(SEARCH(AS$1,$D708)),"T","")</f>
        <v/>
      </c>
      <c r="AT708" t="str">
        <f>IF(ISNUMBER(SEARCH(AT$1,$D708)),"T","")</f>
        <v/>
      </c>
      <c r="AU708" t="str">
        <f>IF(ISNUMBER(SEARCH(AU$1,$D708)),"T","")</f>
        <v/>
      </c>
      <c r="AV708" t="str">
        <f>IF(ISNUMBER(SEARCH(AV$1,$D708)),"T","")</f>
        <v/>
      </c>
    </row>
    <row r="709" spans="1:48">
      <c r="A709">
        <v>958</v>
      </c>
      <c r="B709" t="s">
        <v>1668</v>
      </c>
      <c r="C709" t="s">
        <v>1669</v>
      </c>
      <c r="D709" t="s">
        <v>1060</v>
      </c>
      <c r="E709">
        <v>9</v>
      </c>
      <c r="F709">
        <v>65</v>
      </c>
      <c r="G709">
        <v>55</v>
      </c>
      <c r="H709">
        <v>55</v>
      </c>
      <c r="I709">
        <v>45</v>
      </c>
      <c r="J709">
        <v>82</v>
      </c>
      <c r="K709">
        <v>78</v>
      </c>
      <c r="L709">
        <f t="shared" si="154"/>
        <v>55</v>
      </c>
      <c r="M709">
        <f t="shared" si="155"/>
        <v>55</v>
      </c>
      <c r="N709" s="3">
        <f t="shared" si="156"/>
        <v>140.5</v>
      </c>
      <c r="O709" s="3">
        <f t="shared" si="157"/>
        <v>75.5</v>
      </c>
      <c r="P709" s="3">
        <f t="shared" si="158"/>
        <v>75.5</v>
      </c>
      <c r="Q709" s="3">
        <f t="shared" si="159"/>
        <v>10607.75</v>
      </c>
      <c r="R709" s="3">
        <f t="shared" si="160"/>
        <v>10607.75</v>
      </c>
      <c r="S709" s="3">
        <f t="shared" si="161"/>
        <v>14401.25</v>
      </c>
      <c r="T709" s="3">
        <v>171.48239452267</v>
      </c>
      <c r="U709" s="3">
        <f t="shared" si="162"/>
        <v>0</v>
      </c>
      <c r="V709" s="4">
        <f t="shared" si="163"/>
        <v>0</v>
      </c>
      <c r="W709" s="6">
        <f>Q709/(constants!$B$1*constants!$B$2*(110/250)*AVERAGE(0.8,1)*1.5)</f>
        <v>1.62523141923654</v>
      </c>
      <c r="X709" s="7">
        <v>0.439576789812155</v>
      </c>
      <c r="Y709" s="3">
        <f t="shared" si="164"/>
        <v>155.893019783176</v>
      </c>
      <c r="Z709" s="5">
        <v>1.1</v>
      </c>
      <c r="AA709" s="5">
        <v>1</v>
      </c>
      <c r="AB709" s="3">
        <f t="shared" si="165"/>
        <v>171.482321761494</v>
      </c>
      <c r="AC709" t="str">
        <f t="shared" si="166"/>
        <v>https://wiki.52poke.com/wiki/巧锻匠</v>
      </c>
      <c r="AD709" s="2">
        <f t="shared" si="167"/>
        <v>5.29418872461034e-9</v>
      </c>
      <c r="AE709" t="str">
        <f>IF(ISNUMBER(SEARCH(AE$1,$D709)),"T","")</f>
        <v/>
      </c>
      <c r="AF709" t="str">
        <f>IF(ISNUMBER(SEARCH(AF$1,$D709)),"T","")</f>
        <v/>
      </c>
      <c r="AG709" t="str">
        <f>IF(ISNUMBER(SEARCH(AG$1,$D709)),"T","")</f>
        <v/>
      </c>
      <c r="AH709" t="str">
        <f>IF(ISNUMBER(SEARCH(AH$1,$D709)),"T","")</f>
        <v/>
      </c>
      <c r="AI709" t="str">
        <f>IF(ISNUMBER(SEARCH(AI$1,$D709)),"T","")</f>
        <v/>
      </c>
      <c r="AJ709" t="str">
        <f>IF(ISNUMBER(SEARCH(AJ$1,$D709)),"T","")</f>
        <v/>
      </c>
      <c r="AK709" t="str">
        <f>IF(ISNUMBER(SEARCH(AK$1,$D709)),"T","")</f>
        <v/>
      </c>
      <c r="AL709" t="str">
        <f>IF(ISNUMBER(SEARCH(AL$1,$D709)),"T","")</f>
        <v/>
      </c>
      <c r="AM709" t="str">
        <f>IF(ISNUMBER(SEARCH(AM$1,$D709)),"T","")</f>
        <v/>
      </c>
      <c r="AN709" t="str">
        <f>IF(ISNUMBER(SEARCH(AN$1,$D709)),"T","")</f>
        <v/>
      </c>
      <c r="AO709" t="str">
        <f>IF(ISNUMBER(SEARCH(AO$1,$D709)),"T","")</f>
        <v/>
      </c>
      <c r="AP709" t="str">
        <f>IF(ISNUMBER(SEARCH(AP$1,$D709)),"T","")</f>
        <v/>
      </c>
      <c r="AQ709" t="str">
        <f>IF(ISNUMBER(SEARCH(AQ$1,$D709)),"T","")</f>
        <v/>
      </c>
      <c r="AR709" t="str">
        <f>IF(ISNUMBER(SEARCH(AR$1,$D709)),"T","")</f>
        <v/>
      </c>
      <c r="AS709" t="str">
        <f>IF(ISNUMBER(SEARCH(AS$1,$D709)),"T","")</f>
        <v/>
      </c>
      <c r="AT709" t="str">
        <f>IF(ISNUMBER(SEARCH(AT$1,$D709)),"T","")</f>
        <v/>
      </c>
      <c r="AU709" t="str">
        <f>IF(ISNUMBER(SEARCH(AU$1,$D709)),"T","")</f>
        <v>T</v>
      </c>
      <c r="AV709" t="str">
        <f>IF(ISNUMBER(SEARCH(AV$1,$D709)),"T","")</f>
        <v>T</v>
      </c>
    </row>
    <row r="710" spans="1:48">
      <c r="A710">
        <v>269</v>
      </c>
      <c r="B710" t="s">
        <v>1670</v>
      </c>
      <c r="C710" t="s">
        <v>1671</v>
      </c>
      <c r="D710" t="s">
        <v>867</v>
      </c>
      <c r="E710">
        <v>3</v>
      </c>
      <c r="F710">
        <v>60</v>
      </c>
      <c r="G710">
        <v>50</v>
      </c>
      <c r="H710">
        <v>70</v>
      </c>
      <c r="I710">
        <v>50</v>
      </c>
      <c r="J710">
        <v>90</v>
      </c>
      <c r="K710">
        <v>65</v>
      </c>
      <c r="L710">
        <f t="shared" si="154"/>
        <v>50</v>
      </c>
      <c r="M710">
        <f t="shared" si="155"/>
        <v>70</v>
      </c>
      <c r="N710" s="3">
        <f t="shared" si="156"/>
        <v>135.5</v>
      </c>
      <c r="O710" s="3">
        <f t="shared" si="157"/>
        <v>70.5</v>
      </c>
      <c r="P710" s="3">
        <f t="shared" si="158"/>
        <v>90.5</v>
      </c>
      <c r="Q710" s="3">
        <f t="shared" si="159"/>
        <v>12262.75</v>
      </c>
      <c r="R710" s="3">
        <f t="shared" si="160"/>
        <v>12262.75</v>
      </c>
      <c r="S710" s="3">
        <f t="shared" si="161"/>
        <v>14972.75</v>
      </c>
      <c r="T710" s="3">
        <v>170.43378669108</v>
      </c>
      <c r="U710" s="3">
        <f t="shared" si="162"/>
        <v>0</v>
      </c>
      <c r="V710" s="4">
        <f t="shared" si="163"/>
        <v>0</v>
      </c>
      <c r="W710" s="6">
        <f>Q710/(constants!$B$1*constants!$B$2*(110/250)*AVERAGE(0.8,1)*1.5)</f>
        <v>1.87879678407229</v>
      </c>
      <c r="X710" s="7">
        <v>0.318929948980755</v>
      </c>
      <c r="Y710" s="3">
        <f t="shared" si="164"/>
        <v>154.93973468024</v>
      </c>
      <c r="Z710" s="5">
        <v>1.1</v>
      </c>
      <c r="AA710" s="5">
        <v>1</v>
      </c>
      <c r="AB710" s="3">
        <f t="shared" si="165"/>
        <v>170.433708148264</v>
      </c>
      <c r="AC710" t="str">
        <f t="shared" si="166"/>
        <v>https://wiki.52poke.com/wiki/毒粉蛾</v>
      </c>
      <c r="AD710" s="2">
        <f t="shared" si="167"/>
        <v>6.16897396285114e-9</v>
      </c>
      <c r="AE710" t="str">
        <f>IF(ISNUMBER(SEARCH(AE$1,$D710)),"T","")</f>
        <v/>
      </c>
      <c r="AF710" t="str">
        <f>IF(ISNUMBER(SEARCH(AF$1,$D710)),"T","")</f>
        <v/>
      </c>
      <c r="AG710" t="str">
        <f>IF(ISNUMBER(SEARCH(AG$1,$D710)),"T","")</f>
        <v/>
      </c>
      <c r="AH710" t="str">
        <f>IF(ISNUMBER(SEARCH(AH$1,$D710)),"T","")</f>
        <v/>
      </c>
      <c r="AI710" t="str">
        <f>IF(ISNUMBER(SEARCH(AI$1,$D710)),"T","")</f>
        <v/>
      </c>
      <c r="AJ710" t="str">
        <f>IF(ISNUMBER(SEARCH(AJ$1,$D710)),"T","")</f>
        <v/>
      </c>
      <c r="AK710" t="str">
        <f>IF(ISNUMBER(SEARCH(AK$1,$D710)),"T","")</f>
        <v/>
      </c>
      <c r="AL710" t="str">
        <f>IF(ISNUMBER(SEARCH(AL$1,$D710)),"T","")</f>
        <v>T</v>
      </c>
      <c r="AM710" t="str">
        <f>IF(ISNUMBER(SEARCH(AM$1,$D710)),"T","")</f>
        <v/>
      </c>
      <c r="AN710" t="str">
        <f>IF(ISNUMBER(SEARCH(AN$1,$D710)),"T","")</f>
        <v/>
      </c>
      <c r="AO710" t="str">
        <f>IF(ISNUMBER(SEARCH(AO$1,$D710)),"T","")</f>
        <v/>
      </c>
      <c r="AP710" t="str">
        <f>IF(ISNUMBER(SEARCH(AP$1,$D710)),"T","")</f>
        <v>T</v>
      </c>
      <c r="AQ710" t="str">
        <f>IF(ISNUMBER(SEARCH(AQ$1,$D710)),"T","")</f>
        <v/>
      </c>
      <c r="AR710" t="str">
        <f>IF(ISNUMBER(SEARCH(AR$1,$D710)),"T","")</f>
        <v/>
      </c>
      <c r="AS710" t="str">
        <f>IF(ISNUMBER(SEARCH(AS$1,$D710)),"T","")</f>
        <v/>
      </c>
      <c r="AT710" t="str">
        <f>IF(ISNUMBER(SEARCH(AT$1,$D710)),"T","")</f>
        <v/>
      </c>
      <c r="AU710" t="str">
        <f>IF(ISNUMBER(SEARCH(AU$1,$D710)),"T","")</f>
        <v/>
      </c>
      <c r="AV710" t="str">
        <f>IF(ISNUMBER(SEARCH(AV$1,$D710)),"T","")</f>
        <v/>
      </c>
    </row>
    <row r="711" spans="1:48">
      <c r="A711">
        <v>294</v>
      </c>
      <c r="B711" t="s">
        <v>1672</v>
      </c>
      <c r="C711" t="s">
        <v>1673</v>
      </c>
      <c r="D711" t="s">
        <v>64</v>
      </c>
      <c r="E711">
        <v>3</v>
      </c>
      <c r="F711">
        <v>84</v>
      </c>
      <c r="G711">
        <v>71</v>
      </c>
      <c r="H711">
        <v>43</v>
      </c>
      <c r="I711">
        <v>71</v>
      </c>
      <c r="J711">
        <v>43</v>
      </c>
      <c r="K711">
        <v>48</v>
      </c>
      <c r="L711">
        <f t="shared" si="154"/>
        <v>71</v>
      </c>
      <c r="M711">
        <f t="shared" si="155"/>
        <v>43</v>
      </c>
      <c r="N711" s="3">
        <f t="shared" si="156"/>
        <v>159.5</v>
      </c>
      <c r="O711" s="3">
        <f t="shared" si="157"/>
        <v>91.5</v>
      </c>
      <c r="P711" s="3">
        <f t="shared" si="158"/>
        <v>63.5</v>
      </c>
      <c r="Q711" s="3">
        <f t="shared" si="159"/>
        <v>10128.25</v>
      </c>
      <c r="R711" s="3">
        <f t="shared" si="160"/>
        <v>10128.25</v>
      </c>
      <c r="S711" s="3">
        <f t="shared" si="161"/>
        <v>10128.25</v>
      </c>
      <c r="T711" s="3">
        <v>170.336356129604</v>
      </c>
      <c r="U711" s="3">
        <f t="shared" si="162"/>
        <v>0</v>
      </c>
      <c r="V711" s="4">
        <f t="shared" si="163"/>
        <v>0</v>
      </c>
      <c r="W711" s="6">
        <f>Q711/(constants!$B$1*constants!$B$2*(110/250)*AVERAGE(0.8,1)*1.5)</f>
        <v>1.55176640869953</v>
      </c>
      <c r="X711" s="7">
        <v>0.140595955283164</v>
      </c>
      <c r="Y711" s="3">
        <f t="shared" si="164"/>
        <v>154.851156304417</v>
      </c>
      <c r="Z711" s="5">
        <v>1.1</v>
      </c>
      <c r="AA711" s="5">
        <v>1</v>
      </c>
      <c r="AB711" s="3">
        <f t="shared" si="165"/>
        <v>170.336271934859</v>
      </c>
      <c r="AC711" t="str">
        <f t="shared" si="166"/>
        <v>https://wiki.52poke.com/wiki/吼爆弹</v>
      </c>
      <c r="AD711" s="2">
        <f t="shared" si="167"/>
        <v>7.08875517174082e-9</v>
      </c>
      <c r="AE711" t="str">
        <f>IF(ISNUMBER(SEARCH(AE$1,$D711)),"T","")</f>
        <v>T</v>
      </c>
      <c r="AF711" t="str">
        <f>IF(ISNUMBER(SEARCH(AF$1,$D711)),"T","")</f>
        <v/>
      </c>
      <c r="AG711" t="str">
        <f>IF(ISNUMBER(SEARCH(AG$1,$D711)),"T","")</f>
        <v/>
      </c>
      <c r="AH711" t="str">
        <f>IF(ISNUMBER(SEARCH(AH$1,$D711)),"T","")</f>
        <v/>
      </c>
      <c r="AI711" t="str">
        <f>IF(ISNUMBER(SEARCH(AI$1,$D711)),"T","")</f>
        <v/>
      </c>
      <c r="AJ711" t="str">
        <f>IF(ISNUMBER(SEARCH(AJ$1,$D711)),"T","")</f>
        <v/>
      </c>
      <c r="AK711" t="str">
        <f>IF(ISNUMBER(SEARCH(AK$1,$D711)),"T","")</f>
        <v/>
      </c>
      <c r="AL711" t="str">
        <f>IF(ISNUMBER(SEARCH(AL$1,$D711)),"T","")</f>
        <v/>
      </c>
      <c r="AM711" t="str">
        <f>IF(ISNUMBER(SEARCH(AM$1,$D711)),"T","")</f>
        <v/>
      </c>
      <c r="AN711" t="str">
        <f>IF(ISNUMBER(SEARCH(AN$1,$D711)),"T","")</f>
        <v/>
      </c>
      <c r="AO711" t="str">
        <f>IF(ISNUMBER(SEARCH(AO$1,$D711)),"T","")</f>
        <v/>
      </c>
      <c r="AP711" t="str">
        <f>IF(ISNUMBER(SEARCH(AP$1,$D711)),"T","")</f>
        <v/>
      </c>
      <c r="AQ711" t="str">
        <f>IF(ISNUMBER(SEARCH(AQ$1,$D711)),"T","")</f>
        <v/>
      </c>
      <c r="AR711" t="str">
        <f>IF(ISNUMBER(SEARCH(AR$1,$D711)),"T","")</f>
        <v/>
      </c>
      <c r="AS711" t="str">
        <f>IF(ISNUMBER(SEARCH(AS$1,$D711)),"T","")</f>
        <v/>
      </c>
      <c r="AT711" t="str">
        <f>IF(ISNUMBER(SEARCH(AT$1,$D711)),"T","")</f>
        <v/>
      </c>
      <c r="AU711" t="str">
        <f>IF(ISNUMBER(SEARCH(AU$1,$D711)),"T","")</f>
        <v/>
      </c>
      <c r="AV711" t="str">
        <f>IF(ISNUMBER(SEARCH(AV$1,$D711)),"T","")</f>
        <v/>
      </c>
    </row>
    <row r="712" spans="1:48">
      <c r="A712">
        <v>996</v>
      </c>
      <c r="B712" t="s">
        <v>1674</v>
      </c>
      <c r="C712" t="s">
        <v>1675</v>
      </c>
      <c r="D712" t="s">
        <v>111</v>
      </c>
      <c r="E712">
        <v>9</v>
      </c>
      <c r="F712">
        <v>65</v>
      </c>
      <c r="G712">
        <v>75</v>
      </c>
      <c r="H712">
        <v>45</v>
      </c>
      <c r="I712">
        <v>35</v>
      </c>
      <c r="J712">
        <v>45</v>
      </c>
      <c r="K712">
        <v>55</v>
      </c>
      <c r="L712">
        <f t="shared" si="154"/>
        <v>75</v>
      </c>
      <c r="M712">
        <f t="shared" si="155"/>
        <v>45</v>
      </c>
      <c r="N712" s="3">
        <f t="shared" si="156"/>
        <v>140.5</v>
      </c>
      <c r="O712" s="3">
        <f t="shared" si="157"/>
        <v>95.5</v>
      </c>
      <c r="P712" s="3">
        <f t="shared" si="158"/>
        <v>65.5</v>
      </c>
      <c r="Q712" s="3">
        <f t="shared" si="159"/>
        <v>9202.75</v>
      </c>
      <c r="R712" s="3">
        <f t="shared" si="160"/>
        <v>9202.75</v>
      </c>
      <c r="S712" s="3">
        <f t="shared" si="161"/>
        <v>9202.75</v>
      </c>
      <c r="T712" s="3">
        <v>168.108477158182</v>
      </c>
      <c r="U712" s="3">
        <f t="shared" si="162"/>
        <v>0</v>
      </c>
      <c r="V712" s="4">
        <f t="shared" si="163"/>
        <v>0</v>
      </c>
      <c r="W712" s="6">
        <f>Q712/(constants!$B$1*constants!$B$2*(110/250)*AVERAGE(0.8,1)*1.5)</f>
        <v>1.40996897960256</v>
      </c>
      <c r="X712" s="7">
        <v>0.190301342269654</v>
      </c>
      <c r="Y712" s="3">
        <f t="shared" si="164"/>
        <v>152.825815738796</v>
      </c>
      <c r="Z712" s="5">
        <v>1.1</v>
      </c>
      <c r="AA712" s="5">
        <v>1</v>
      </c>
      <c r="AB712" s="3">
        <f t="shared" si="165"/>
        <v>168.108397312676</v>
      </c>
      <c r="AC712" t="str">
        <f t="shared" si="166"/>
        <v>https://wiki.52poke.com/wiki/凉脊龙</v>
      </c>
      <c r="AD712" s="2">
        <f t="shared" si="167"/>
        <v>6.37530480695041e-9</v>
      </c>
      <c r="AE712" t="str">
        <f>IF(ISNUMBER(SEARCH(AE$1,$D712)),"T","")</f>
        <v/>
      </c>
      <c r="AF712" t="str">
        <f>IF(ISNUMBER(SEARCH(AF$1,$D712)),"T","")</f>
        <v/>
      </c>
      <c r="AG712" t="str">
        <f>IF(ISNUMBER(SEARCH(AG$1,$D712)),"T","")</f>
        <v/>
      </c>
      <c r="AH712" t="str">
        <f>IF(ISNUMBER(SEARCH(AH$1,$D712)),"T","")</f>
        <v/>
      </c>
      <c r="AI712" t="str">
        <f>IF(ISNUMBER(SEARCH(AI$1,$D712)),"T","")</f>
        <v/>
      </c>
      <c r="AJ712" t="str">
        <f>IF(ISNUMBER(SEARCH(AJ$1,$D712)),"T","")</f>
        <v>T</v>
      </c>
      <c r="AK712" t="str">
        <f>IF(ISNUMBER(SEARCH(AK$1,$D712)),"T","")</f>
        <v/>
      </c>
      <c r="AL712" t="str">
        <f>IF(ISNUMBER(SEARCH(AL$1,$D712)),"T","")</f>
        <v/>
      </c>
      <c r="AM712" t="str">
        <f>IF(ISNUMBER(SEARCH(AM$1,$D712)),"T","")</f>
        <v/>
      </c>
      <c r="AN712" t="str">
        <f>IF(ISNUMBER(SEARCH(AN$1,$D712)),"T","")</f>
        <v/>
      </c>
      <c r="AO712" t="str">
        <f>IF(ISNUMBER(SEARCH(AO$1,$D712)),"T","")</f>
        <v/>
      </c>
      <c r="AP712" t="str">
        <f>IF(ISNUMBER(SEARCH(AP$1,$D712)),"T","")</f>
        <v/>
      </c>
      <c r="AQ712" t="str">
        <f>IF(ISNUMBER(SEARCH(AQ$1,$D712)),"T","")</f>
        <v/>
      </c>
      <c r="AR712" t="str">
        <f>IF(ISNUMBER(SEARCH(AR$1,$D712)),"T","")</f>
        <v/>
      </c>
      <c r="AS712" t="str">
        <f>IF(ISNUMBER(SEARCH(AS$1,$D712)),"T","")</f>
        <v>T</v>
      </c>
      <c r="AT712" t="str">
        <f>IF(ISNUMBER(SEARCH(AT$1,$D712)),"T","")</f>
        <v/>
      </c>
      <c r="AU712" t="str">
        <f>IF(ISNUMBER(SEARCH(AU$1,$D712)),"T","")</f>
        <v/>
      </c>
      <c r="AV712" t="str">
        <f>IF(ISNUMBER(SEARCH(AV$1,$D712)),"T","")</f>
        <v/>
      </c>
    </row>
    <row r="713" spans="1:48">
      <c r="A713">
        <v>100</v>
      </c>
      <c r="B713" t="s">
        <v>1676</v>
      </c>
      <c r="C713" t="s">
        <v>1677</v>
      </c>
      <c r="D713" t="s">
        <v>1077</v>
      </c>
      <c r="E713">
        <v>1</v>
      </c>
      <c r="F713">
        <v>40</v>
      </c>
      <c r="G713">
        <v>30</v>
      </c>
      <c r="H713">
        <v>50</v>
      </c>
      <c r="I713">
        <v>55</v>
      </c>
      <c r="J713">
        <v>55</v>
      </c>
      <c r="K713">
        <v>100</v>
      </c>
      <c r="L713">
        <f t="shared" si="154"/>
        <v>55</v>
      </c>
      <c r="M713">
        <f t="shared" si="155"/>
        <v>50</v>
      </c>
      <c r="N713" s="3">
        <f t="shared" si="156"/>
        <v>115.5</v>
      </c>
      <c r="O713" s="3">
        <f t="shared" si="157"/>
        <v>75.5</v>
      </c>
      <c r="P713" s="3">
        <f t="shared" si="158"/>
        <v>70.5</v>
      </c>
      <c r="Q713" s="3">
        <f t="shared" si="159"/>
        <v>8142.75</v>
      </c>
      <c r="R713" s="3">
        <f t="shared" si="160"/>
        <v>8142.75</v>
      </c>
      <c r="S713" s="3">
        <f t="shared" si="161"/>
        <v>8720.25</v>
      </c>
      <c r="T713" s="3">
        <v>167.851974500564</v>
      </c>
      <c r="U713" s="3">
        <f t="shared" si="162"/>
        <v>0</v>
      </c>
      <c r="V713" s="4">
        <f t="shared" si="163"/>
        <v>0</v>
      </c>
      <c r="W713" s="6">
        <f>Q713/(constants!$B$1*constants!$B$2*(110/250)*AVERAGE(0.8,1)*1.5)</f>
        <v>1.24756457674703</v>
      </c>
      <c r="X713" s="7">
        <v>0.773530169158231</v>
      </c>
      <c r="Y713" s="3">
        <f t="shared" si="164"/>
        <v>152.592653315847</v>
      </c>
      <c r="Z713" s="5">
        <v>1.1</v>
      </c>
      <c r="AA713" s="5">
        <v>1</v>
      </c>
      <c r="AB713" s="3">
        <f t="shared" si="165"/>
        <v>167.851918647432</v>
      </c>
      <c r="AC713" t="str">
        <f t="shared" si="166"/>
        <v>https://wiki.52poke.com/wiki/霹雳电球</v>
      </c>
      <c r="AD713" s="2">
        <f t="shared" si="167"/>
        <v>3.11957234273334e-9</v>
      </c>
      <c r="AE713" t="str">
        <f>IF(ISNUMBER(SEARCH(AE$1,$D713)),"T","")</f>
        <v/>
      </c>
      <c r="AF713" t="str">
        <f>IF(ISNUMBER(SEARCH(AF$1,$D713)),"T","")</f>
        <v/>
      </c>
      <c r="AG713" t="str">
        <f>IF(ISNUMBER(SEARCH(AG$1,$D713)),"T","")</f>
        <v/>
      </c>
      <c r="AH713" t="str">
        <f>IF(ISNUMBER(SEARCH(AH$1,$D713)),"T","")</f>
        <v>T</v>
      </c>
      <c r="AI713" t="str">
        <f>IF(ISNUMBER(SEARCH(AI$1,$D713)),"T","")</f>
        <v>T</v>
      </c>
      <c r="AJ713" t="str">
        <f>IF(ISNUMBER(SEARCH(AJ$1,$D713)),"T","")</f>
        <v/>
      </c>
      <c r="AK713" t="str">
        <f>IF(ISNUMBER(SEARCH(AK$1,$D713)),"T","")</f>
        <v/>
      </c>
      <c r="AL713" t="str">
        <f>IF(ISNUMBER(SEARCH(AL$1,$D713)),"T","")</f>
        <v/>
      </c>
      <c r="AM713" t="str">
        <f>IF(ISNUMBER(SEARCH(AM$1,$D713)),"T","")</f>
        <v/>
      </c>
      <c r="AN713" t="str">
        <f>IF(ISNUMBER(SEARCH(AN$1,$D713)),"T","")</f>
        <v/>
      </c>
      <c r="AO713" t="str">
        <f>IF(ISNUMBER(SEARCH(AO$1,$D713)),"T","")</f>
        <v/>
      </c>
      <c r="AP713" t="str">
        <f>IF(ISNUMBER(SEARCH(AP$1,$D713)),"T","")</f>
        <v/>
      </c>
      <c r="AQ713" t="str">
        <f>IF(ISNUMBER(SEARCH(AQ$1,$D713)),"T","")</f>
        <v/>
      </c>
      <c r="AR713" t="str">
        <f>IF(ISNUMBER(SEARCH(AR$1,$D713)),"T","")</f>
        <v/>
      </c>
      <c r="AS713" t="str">
        <f>IF(ISNUMBER(SEARCH(AS$1,$D713)),"T","")</f>
        <v/>
      </c>
      <c r="AT713" t="str">
        <f>IF(ISNUMBER(SEARCH(AT$1,$D713)),"T","")</f>
        <v/>
      </c>
      <c r="AU713" t="str">
        <f>IF(ISNUMBER(SEARCH(AU$1,$D713)),"T","")</f>
        <v/>
      </c>
      <c r="AV713" t="str">
        <f>IF(ISNUMBER(SEARCH(AV$1,$D713)),"T","")</f>
        <v/>
      </c>
    </row>
    <row r="714" spans="1:48">
      <c r="A714">
        <v>585</v>
      </c>
      <c r="B714" t="s">
        <v>1678</v>
      </c>
      <c r="C714" t="s">
        <v>1679</v>
      </c>
      <c r="D714" t="s">
        <v>808</v>
      </c>
      <c r="E714">
        <v>5</v>
      </c>
      <c r="F714">
        <v>60</v>
      </c>
      <c r="G714">
        <v>60</v>
      </c>
      <c r="H714">
        <v>50</v>
      </c>
      <c r="I714">
        <v>40</v>
      </c>
      <c r="J714">
        <v>50</v>
      </c>
      <c r="K714">
        <v>75</v>
      </c>
      <c r="L714">
        <f t="shared" si="154"/>
        <v>60</v>
      </c>
      <c r="M714">
        <f t="shared" si="155"/>
        <v>50</v>
      </c>
      <c r="N714" s="3">
        <f t="shared" si="156"/>
        <v>135.5</v>
      </c>
      <c r="O714" s="3">
        <f t="shared" si="157"/>
        <v>80.5</v>
      </c>
      <c r="P714" s="3">
        <f t="shared" si="158"/>
        <v>70.5</v>
      </c>
      <c r="Q714" s="3">
        <f t="shared" si="159"/>
        <v>9552.75</v>
      </c>
      <c r="R714" s="3">
        <f t="shared" si="160"/>
        <v>9552.75</v>
      </c>
      <c r="S714" s="3">
        <f t="shared" si="161"/>
        <v>9552.75</v>
      </c>
      <c r="T714" s="3">
        <v>167.257668760445</v>
      </c>
      <c r="U714" s="3">
        <f t="shared" si="162"/>
        <v>0</v>
      </c>
      <c r="V714" s="4">
        <f t="shared" si="163"/>
        <v>0</v>
      </c>
      <c r="W714" s="6">
        <f>Q714/(constants!$B$1*constants!$B$2*(110/250)*AVERAGE(0.8,1)*1.5)</f>
        <v>1.46359307488505</v>
      </c>
      <c r="X714" s="7">
        <v>0.425256150370658</v>
      </c>
      <c r="Y714" s="3">
        <f t="shared" si="164"/>
        <v>152.052362633084</v>
      </c>
      <c r="Z714" s="5">
        <v>1.1</v>
      </c>
      <c r="AA714" s="5">
        <v>1</v>
      </c>
      <c r="AB714" s="3">
        <f t="shared" si="165"/>
        <v>167.257598896393</v>
      </c>
      <c r="AC714" t="str">
        <f t="shared" si="166"/>
        <v>https://wiki.52poke.com/wiki/四季鹿</v>
      </c>
      <c r="AD714" s="2">
        <f t="shared" si="167"/>
        <v>4.88098581665682e-9</v>
      </c>
      <c r="AE714" t="str">
        <f>IF(ISNUMBER(SEARCH(AE$1,$D714)),"T","")</f>
        <v>T</v>
      </c>
      <c r="AF714" t="str">
        <f>IF(ISNUMBER(SEARCH(AF$1,$D714)),"T","")</f>
        <v/>
      </c>
      <c r="AG714" t="str">
        <f>IF(ISNUMBER(SEARCH(AG$1,$D714)),"T","")</f>
        <v/>
      </c>
      <c r="AH714" t="str">
        <f>IF(ISNUMBER(SEARCH(AH$1,$D714)),"T","")</f>
        <v>T</v>
      </c>
      <c r="AI714" t="str">
        <f>IF(ISNUMBER(SEARCH(AI$1,$D714)),"T","")</f>
        <v/>
      </c>
      <c r="AJ714" t="str">
        <f>IF(ISNUMBER(SEARCH(AJ$1,$D714)),"T","")</f>
        <v/>
      </c>
      <c r="AK714" t="str">
        <f>IF(ISNUMBER(SEARCH(AK$1,$D714)),"T","")</f>
        <v/>
      </c>
      <c r="AL714" t="str">
        <f>IF(ISNUMBER(SEARCH(AL$1,$D714)),"T","")</f>
        <v/>
      </c>
      <c r="AM714" t="str">
        <f>IF(ISNUMBER(SEARCH(AM$1,$D714)),"T","")</f>
        <v/>
      </c>
      <c r="AN714" t="str">
        <f>IF(ISNUMBER(SEARCH(AN$1,$D714)),"T","")</f>
        <v/>
      </c>
      <c r="AO714" t="str">
        <f>IF(ISNUMBER(SEARCH(AO$1,$D714)),"T","")</f>
        <v/>
      </c>
      <c r="AP714" t="str">
        <f>IF(ISNUMBER(SEARCH(AP$1,$D714)),"T","")</f>
        <v/>
      </c>
      <c r="AQ714" t="str">
        <f>IF(ISNUMBER(SEARCH(AQ$1,$D714)),"T","")</f>
        <v/>
      </c>
      <c r="AR714" t="str">
        <f>IF(ISNUMBER(SEARCH(AR$1,$D714)),"T","")</f>
        <v/>
      </c>
      <c r="AS714" t="str">
        <f>IF(ISNUMBER(SEARCH(AS$1,$D714)),"T","")</f>
        <v/>
      </c>
      <c r="AT714" t="str">
        <f>IF(ISNUMBER(SEARCH(AT$1,$D714)),"T","")</f>
        <v/>
      </c>
      <c r="AU714" t="str">
        <f>IF(ISNUMBER(SEARCH(AU$1,$D714)),"T","")</f>
        <v/>
      </c>
      <c r="AV714" t="str">
        <f>IF(ISNUMBER(SEARCH(AV$1,$D714)),"T","")</f>
        <v/>
      </c>
    </row>
    <row r="715" spans="1:48">
      <c r="A715">
        <v>17</v>
      </c>
      <c r="B715" t="s">
        <v>1680</v>
      </c>
      <c r="C715" t="s">
        <v>1681</v>
      </c>
      <c r="D715" t="s">
        <v>553</v>
      </c>
      <c r="E715">
        <v>1</v>
      </c>
      <c r="F715">
        <v>63</v>
      </c>
      <c r="G715">
        <v>60</v>
      </c>
      <c r="H715">
        <v>55</v>
      </c>
      <c r="I715">
        <v>50</v>
      </c>
      <c r="J715">
        <v>50</v>
      </c>
      <c r="K715">
        <v>71</v>
      </c>
      <c r="L715">
        <f t="shared" si="154"/>
        <v>60</v>
      </c>
      <c r="M715">
        <f t="shared" si="155"/>
        <v>50</v>
      </c>
      <c r="N715" s="3">
        <f t="shared" si="156"/>
        <v>138.5</v>
      </c>
      <c r="O715" s="3">
        <f t="shared" si="157"/>
        <v>80.5</v>
      </c>
      <c r="P715" s="3">
        <f t="shared" si="158"/>
        <v>70.5</v>
      </c>
      <c r="Q715" s="3">
        <f t="shared" si="159"/>
        <v>9764.25</v>
      </c>
      <c r="R715" s="3">
        <f t="shared" si="160"/>
        <v>10456.75</v>
      </c>
      <c r="S715" s="3">
        <f t="shared" si="161"/>
        <v>9764.25</v>
      </c>
      <c r="T715" s="3">
        <v>167.158830245194</v>
      </c>
      <c r="U715" s="3">
        <f t="shared" si="162"/>
        <v>0</v>
      </c>
      <c r="V715" s="4">
        <f t="shared" si="163"/>
        <v>0</v>
      </c>
      <c r="W715" s="6">
        <f>Q715/(constants!$B$1*constants!$B$2*(110/250)*AVERAGE(0.8,1)*1.5)</f>
        <v>1.49599734960575</v>
      </c>
      <c r="X715" s="7">
        <v>0.391735669415551</v>
      </c>
      <c r="Y715" s="3">
        <f t="shared" si="164"/>
        <v>151.962508031215</v>
      </c>
      <c r="Z715" s="5">
        <v>1.1</v>
      </c>
      <c r="AA715" s="5">
        <v>1</v>
      </c>
      <c r="AB715" s="3">
        <f t="shared" si="165"/>
        <v>167.158758834336</v>
      </c>
      <c r="AC715" t="str">
        <f t="shared" si="166"/>
        <v>https://wiki.52poke.com/wiki/比比鸟</v>
      </c>
      <c r="AD715" s="2">
        <f t="shared" si="167"/>
        <v>5.09951063195546e-9</v>
      </c>
      <c r="AE715" t="str">
        <f>IF(ISNUMBER(SEARCH(AE$1,$D715)),"T","")</f>
        <v>T</v>
      </c>
      <c r="AF715" t="str">
        <f>IF(ISNUMBER(SEARCH(AF$1,$D715)),"T","")</f>
        <v/>
      </c>
      <c r="AG715" t="str">
        <f>IF(ISNUMBER(SEARCH(AG$1,$D715)),"T","")</f>
        <v/>
      </c>
      <c r="AH715" t="str">
        <f>IF(ISNUMBER(SEARCH(AH$1,$D715)),"T","")</f>
        <v/>
      </c>
      <c r="AI715" t="str">
        <f>IF(ISNUMBER(SEARCH(AI$1,$D715)),"T","")</f>
        <v/>
      </c>
      <c r="AJ715" t="str">
        <f>IF(ISNUMBER(SEARCH(AJ$1,$D715)),"T","")</f>
        <v/>
      </c>
      <c r="AK715" t="str">
        <f>IF(ISNUMBER(SEARCH(AK$1,$D715)),"T","")</f>
        <v/>
      </c>
      <c r="AL715" t="str">
        <f>IF(ISNUMBER(SEARCH(AL$1,$D715)),"T","")</f>
        <v/>
      </c>
      <c r="AM715" t="str">
        <f>IF(ISNUMBER(SEARCH(AM$1,$D715)),"T","")</f>
        <v/>
      </c>
      <c r="AN715" t="str">
        <f>IF(ISNUMBER(SEARCH(AN$1,$D715)),"T","")</f>
        <v>T</v>
      </c>
      <c r="AO715" t="str">
        <f>IF(ISNUMBER(SEARCH(AO$1,$D715)),"T","")</f>
        <v/>
      </c>
      <c r="AP715" t="str">
        <f>IF(ISNUMBER(SEARCH(AP$1,$D715)),"T","")</f>
        <v/>
      </c>
      <c r="AQ715" t="str">
        <f>IF(ISNUMBER(SEARCH(AQ$1,$D715)),"T","")</f>
        <v/>
      </c>
      <c r="AR715" t="str">
        <f>IF(ISNUMBER(SEARCH(AR$1,$D715)),"T","")</f>
        <v/>
      </c>
      <c r="AS715" t="str">
        <f>IF(ISNUMBER(SEARCH(AS$1,$D715)),"T","")</f>
        <v/>
      </c>
      <c r="AT715" t="str">
        <f>IF(ISNUMBER(SEARCH(AT$1,$D715)),"T","")</f>
        <v/>
      </c>
      <c r="AU715" t="str">
        <f>IF(ISNUMBER(SEARCH(AU$1,$D715)),"T","")</f>
        <v/>
      </c>
      <c r="AV715" t="str">
        <f>IF(ISNUMBER(SEARCH(AV$1,$D715)),"T","")</f>
        <v/>
      </c>
    </row>
    <row r="716" spans="1:48">
      <c r="A716">
        <v>240</v>
      </c>
      <c r="B716" t="s">
        <v>1682</v>
      </c>
      <c r="C716" t="s">
        <v>1683</v>
      </c>
      <c r="D716" t="s">
        <v>216</v>
      </c>
      <c r="E716">
        <v>2</v>
      </c>
      <c r="F716">
        <v>45</v>
      </c>
      <c r="G716">
        <v>75</v>
      </c>
      <c r="H716">
        <v>37</v>
      </c>
      <c r="I716">
        <v>70</v>
      </c>
      <c r="J716">
        <v>55</v>
      </c>
      <c r="K716">
        <v>83</v>
      </c>
      <c r="L716">
        <f t="shared" si="154"/>
        <v>75</v>
      </c>
      <c r="M716">
        <f t="shared" si="155"/>
        <v>37</v>
      </c>
      <c r="N716" s="3">
        <f t="shared" si="156"/>
        <v>120.5</v>
      </c>
      <c r="O716" s="3">
        <f t="shared" si="157"/>
        <v>95.5</v>
      </c>
      <c r="P716" s="3">
        <f t="shared" si="158"/>
        <v>57.5</v>
      </c>
      <c r="Q716" s="3">
        <f t="shared" si="159"/>
        <v>6928.75</v>
      </c>
      <c r="R716" s="3">
        <f t="shared" si="160"/>
        <v>6928.75</v>
      </c>
      <c r="S716" s="3">
        <f t="shared" si="161"/>
        <v>9097.75</v>
      </c>
      <c r="T716" s="3">
        <v>165.77985266023</v>
      </c>
      <c r="U716" s="3">
        <f t="shared" si="162"/>
        <v>0</v>
      </c>
      <c r="V716" s="4">
        <f t="shared" si="163"/>
        <v>0</v>
      </c>
      <c r="W716" s="6">
        <f>Q716/(constants!$B$1*constants!$B$2*(110/250)*AVERAGE(0.8,1)*1.5)</f>
        <v>1.06156557196721</v>
      </c>
      <c r="X716" s="7">
        <v>0.516538117176564</v>
      </c>
      <c r="Y716" s="3">
        <f t="shared" si="164"/>
        <v>150.70890231323</v>
      </c>
      <c r="Z716" s="5">
        <v>1.1</v>
      </c>
      <c r="AA716" s="5">
        <v>1</v>
      </c>
      <c r="AB716" s="3">
        <f t="shared" si="165"/>
        <v>165.779792544553</v>
      </c>
      <c r="AC716" t="str">
        <f t="shared" si="166"/>
        <v>https://wiki.52poke.com/wiki/鸭嘴宝宝</v>
      </c>
      <c r="AD716" s="2">
        <f t="shared" si="167"/>
        <v>3.61389456669833e-9</v>
      </c>
      <c r="AE716" t="str">
        <f>IF(ISNUMBER(SEARCH(AE$1,$D716)),"T","")</f>
        <v/>
      </c>
      <c r="AF716" t="str">
        <f>IF(ISNUMBER(SEARCH(AF$1,$D716)),"T","")</f>
        <v>T</v>
      </c>
      <c r="AG716" t="str">
        <f>IF(ISNUMBER(SEARCH(AG$1,$D716)),"T","")</f>
        <v/>
      </c>
      <c r="AH716" t="str">
        <f>IF(ISNUMBER(SEARCH(AH$1,$D716)),"T","")</f>
        <v/>
      </c>
      <c r="AI716" t="str">
        <f>IF(ISNUMBER(SEARCH(AI$1,$D716)),"T","")</f>
        <v/>
      </c>
      <c r="AJ716" t="str">
        <f>IF(ISNUMBER(SEARCH(AJ$1,$D716)),"T","")</f>
        <v/>
      </c>
      <c r="AK716" t="str">
        <f>IF(ISNUMBER(SEARCH(AK$1,$D716)),"T","")</f>
        <v/>
      </c>
      <c r="AL716" t="str">
        <f>IF(ISNUMBER(SEARCH(AL$1,$D716)),"T","")</f>
        <v/>
      </c>
      <c r="AM716" t="str">
        <f>IF(ISNUMBER(SEARCH(AM$1,$D716)),"T","")</f>
        <v/>
      </c>
      <c r="AN716" t="str">
        <f>IF(ISNUMBER(SEARCH(AN$1,$D716)),"T","")</f>
        <v/>
      </c>
      <c r="AO716" t="str">
        <f>IF(ISNUMBER(SEARCH(AO$1,$D716)),"T","")</f>
        <v/>
      </c>
      <c r="AP716" t="str">
        <f>IF(ISNUMBER(SEARCH(AP$1,$D716)),"T","")</f>
        <v/>
      </c>
      <c r="AQ716" t="str">
        <f>IF(ISNUMBER(SEARCH(AQ$1,$D716)),"T","")</f>
        <v/>
      </c>
      <c r="AR716" t="str">
        <f>IF(ISNUMBER(SEARCH(AR$1,$D716)),"T","")</f>
        <v/>
      </c>
      <c r="AS716" t="str">
        <f>IF(ISNUMBER(SEARCH(AS$1,$D716)),"T","")</f>
        <v/>
      </c>
      <c r="AT716" t="str">
        <f>IF(ISNUMBER(SEARCH(AT$1,$D716)),"T","")</f>
        <v/>
      </c>
      <c r="AU716" t="str">
        <f>IF(ISNUMBER(SEARCH(AU$1,$D716)),"T","")</f>
        <v/>
      </c>
      <c r="AV716" t="str">
        <f>IF(ISNUMBER(SEARCH(AV$1,$D716)),"T","")</f>
        <v/>
      </c>
    </row>
    <row r="717" spans="1:48">
      <c r="A717">
        <v>81</v>
      </c>
      <c r="B717" t="s">
        <v>1684</v>
      </c>
      <c r="C717" t="s">
        <v>1685</v>
      </c>
      <c r="D717" t="s">
        <v>430</v>
      </c>
      <c r="E717">
        <v>1</v>
      </c>
      <c r="F717">
        <v>25</v>
      </c>
      <c r="G717">
        <v>35</v>
      </c>
      <c r="H717">
        <v>70</v>
      </c>
      <c r="I717">
        <v>95</v>
      </c>
      <c r="J717">
        <v>55</v>
      </c>
      <c r="K717">
        <v>45</v>
      </c>
      <c r="L717">
        <f t="shared" si="154"/>
        <v>95</v>
      </c>
      <c r="M717">
        <f t="shared" si="155"/>
        <v>55</v>
      </c>
      <c r="N717" s="3">
        <f t="shared" si="156"/>
        <v>100.5</v>
      </c>
      <c r="O717" s="3">
        <f t="shared" si="157"/>
        <v>115.5</v>
      </c>
      <c r="P717" s="3">
        <f t="shared" si="158"/>
        <v>75.5</v>
      </c>
      <c r="Q717" s="3">
        <f t="shared" si="159"/>
        <v>7587.75</v>
      </c>
      <c r="R717" s="3">
        <f t="shared" si="160"/>
        <v>9095.25</v>
      </c>
      <c r="S717" s="3">
        <f t="shared" si="161"/>
        <v>7587.75</v>
      </c>
      <c r="T717" s="3">
        <v>164.538833840782</v>
      </c>
      <c r="U717" s="3">
        <f t="shared" si="162"/>
        <v>0</v>
      </c>
      <c r="V717" s="4">
        <f t="shared" si="163"/>
        <v>0</v>
      </c>
      <c r="W717" s="6">
        <f>Q717/(constants!$B$1*constants!$B$2*(110/250)*AVERAGE(0.8,1)*1.5)</f>
        <v>1.16253208279909</v>
      </c>
      <c r="X717" s="7">
        <v>0.132538788671664</v>
      </c>
      <c r="Y717" s="3">
        <f t="shared" si="164"/>
        <v>149.580685654872</v>
      </c>
      <c r="Z717" s="5">
        <v>1.1</v>
      </c>
      <c r="AA717" s="5">
        <v>1</v>
      </c>
      <c r="AB717" s="3">
        <f t="shared" si="165"/>
        <v>164.538754220359</v>
      </c>
      <c r="AC717" t="str">
        <f t="shared" si="166"/>
        <v>https://wiki.52poke.com/wiki/小磁怪</v>
      </c>
      <c r="AD717" s="2">
        <f t="shared" si="167"/>
        <v>6.33941170573599e-9</v>
      </c>
      <c r="AE717" t="str">
        <f>IF(ISNUMBER(SEARCH(AE$1,$D717)),"T","")</f>
        <v/>
      </c>
      <c r="AF717" t="str">
        <f>IF(ISNUMBER(SEARCH(AF$1,$D717)),"T","")</f>
        <v/>
      </c>
      <c r="AG717" t="str">
        <f>IF(ISNUMBER(SEARCH(AG$1,$D717)),"T","")</f>
        <v/>
      </c>
      <c r="AH717" t="str">
        <f>IF(ISNUMBER(SEARCH(AH$1,$D717)),"T","")</f>
        <v/>
      </c>
      <c r="AI717" t="str">
        <f>IF(ISNUMBER(SEARCH(AI$1,$D717)),"T","")</f>
        <v>T</v>
      </c>
      <c r="AJ717" t="str">
        <f>IF(ISNUMBER(SEARCH(AJ$1,$D717)),"T","")</f>
        <v/>
      </c>
      <c r="AK717" t="str">
        <f>IF(ISNUMBER(SEARCH(AK$1,$D717)),"T","")</f>
        <v/>
      </c>
      <c r="AL717" t="str">
        <f>IF(ISNUMBER(SEARCH(AL$1,$D717)),"T","")</f>
        <v/>
      </c>
      <c r="AM717" t="str">
        <f>IF(ISNUMBER(SEARCH(AM$1,$D717)),"T","")</f>
        <v/>
      </c>
      <c r="AN717" t="str">
        <f>IF(ISNUMBER(SEARCH(AN$1,$D717)),"T","")</f>
        <v/>
      </c>
      <c r="AO717" t="str">
        <f>IF(ISNUMBER(SEARCH(AO$1,$D717)),"T","")</f>
        <v/>
      </c>
      <c r="AP717" t="str">
        <f>IF(ISNUMBER(SEARCH(AP$1,$D717)),"T","")</f>
        <v/>
      </c>
      <c r="AQ717" t="str">
        <f>IF(ISNUMBER(SEARCH(AQ$1,$D717)),"T","")</f>
        <v/>
      </c>
      <c r="AR717" t="str">
        <f>IF(ISNUMBER(SEARCH(AR$1,$D717)),"T","")</f>
        <v/>
      </c>
      <c r="AS717" t="str">
        <f>IF(ISNUMBER(SEARCH(AS$1,$D717)),"T","")</f>
        <v/>
      </c>
      <c r="AT717" t="str">
        <f>IF(ISNUMBER(SEARCH(AT$1,$D717)),"T","")</f>
        <v/>
      </c>
      <c r="AU717" t="str">
        <f>IF(ISNUMBER(SEARCH(AU$1,$D717)),"T","")</f>
        <v>T</v>
      </c>
      <c r="AV717" t="str">
        <f>IF(ISNUMBER(SEARCH(AV$1,$D717)),"T","")</f>
        <v/>
      </c>
    </row>
    <row r="718" spans="1:48">
      <c r="A718">
        <v>239</v>
      </c>
      <c r="B718" t="s">
        <v>1686</v>
      </c>
      <c r="C718" t="s">
        <v>1687</v>
      </c>
      <c r="D718" t="s">
        <v>169</v>
      </c>
      <c r="E718">
        <v>2</v>
      </c>
      <c r="F718">
        <v>45</v>
      </c>
      <c r="G718">
        <v>63</v>
      </c>
      <c r="H718">
        <v>37</v>
      </c>
      <c r="I718">
        <v>65</v>
      </c>
      <c r="J718">
        <v>55</v>
      </c>
      <c r="K718">
        <v>95</v>
      </c>
      <c r="L718">
        <f t="shared" si="154"/>
        <v>65</v>
      </c>
      <c r="M718">
        <f t="shared" si="155"/>
        <v>37</v>
      </c>
      <c r="N718" s="3">
        <f t="shared" si="156"/>
        <v>120.5</v>
      </c>
      <c r="O718" s="3">
        <f t="shared" si="157"/>
        <v>85.5</v>
      </c>
      <c r="P718" s="3">
        <f t="shared" si="158"/>
        <v>57.5</v>
      </c>
      <c r="Q718" s="3">
        <f t="shared" si="159"/>
        <v>6928.75</v>
      </c>
      <c r="R718" s="3">
        <f t="shared" si="160"/>
        <v>6928.75</v>
      </c>
      <c r="S718" s="3">
        <f t="shared" si="161"/>
        <v>9097.75</v>
      </c>
      <c r="T718" s="3">
        <v>164.509775905043</v>
      </c>
      <c r="U718" s="3">
        <f t="shared" si="162"/>
        <v>0</v>
      </c>
      <c r="V718" s="4">
        <f t="shared" si="163"/>
        <v>0</v>
      </c>
      <c r="W718" s="6">
        <f>Q718/(constants!$B$1*constants!$B$2*(110/250)*AVERAGE(0.8,1)*1.5)</f>
        <v>1.06156557196721</v>
      </c>
      <c r="X718" s="7">
        <v>0.687607443282139</v>
      </c>
      <c r="Y718" s="3">
        <f t="shared" si="164"/>
        <v>149.554292803819</v>
      </c>
      <c r="Z718" s="5">
        <v>1.1</v>
      </c>
      <c r="AA718" s="5">
        <v>1</v>
      </c>
      <c r="AB718" s="3">
        <f t="shared" si="165"/>
        <v>164.509722084201</v>
      </c>
      <c r="AC718" t="str">
        <f t="shared" si="166"/>
        <v>https://wiki.52poke.com/wiki/电击怪</v>
      </c>
      <c r="AD718" s="2">
        <f t="shared" si="167"/>
        <v>2.89668300586431e-9</v>
      </c>
      <c r="AE718" t="str">
        <f>IF(ISNUMBER(SEARCH(AE$1,$D718)),"T","")</f>
        <v/>
      </c>
      <c r="AF718" t="str">
        <f>IF(ISNUMBER(SEARCH(AF$1,$D718)),"T","")</f>
        <v/>
      </c>
      <c r="AG718" t="str">
        <f>IF(ISNUMBER(SEARCH(AG$1,$D718)),"T","")</f>
        <v/>
      </c>
      <c r="AH718" t="str">
        <f>IF(ISNUMBER(SEARCH(AH$1,$D718)),"T","")</f>
        <v/>
      </c>
      <c r="AI718" t="str">
        <f>IF(ISNUMBER(SEARCH(AI$1,$D718)),"T","")</f>
        <v>T</v>
      </c>
      <c r="AJ718" t="str">
        <f>IF(ISNUMBER(SEARCH(AJ$1,$D718)),"T","")</f>
        <v/>
      </c>
      <c r="AK718" t="str">
        <f>IF(ISNUMBER(SEARCH(AK$1,$D718)),"T","")</f>
        <v/>
      </c>
      <c r="AL718" t="str">
        <f>IF(ISNUMBER(SEARCH(AL$1,$D718)),"T","")</f>
        <v/>
      </c>
      <c r="AM718" t="str">
        <f>IF(ISNUMBER(SEARCH(AM$1,$D718)),"T","")</f>
        <v/>
      </c>
      <c r="AN718" t="str">
        <f>IF(ISNUMBER(SEARCH(AN$1,$D718)),"T","")</f>
        <v/>
      </c>
      <c r="AO718" t="str">
        <f>IF(ISNUMBER(SEARCH(AO$1,$D718)),"T","")</f>
        <v/>
      </c>
      <c r="AP718" t="str">
        <f>IF(ISNUMBER(SEARCH(AP$1,$D718)),"T","")</f>
        <v/>
      </c>
      <c r="AQ718" t="str">
        <f>IF(ISNUMBER(SEARCH(AQ$1,$D718)),"T","")</f>
        <v/>
      </c>
      <c r="AR718" t="str">
        <f>IF(ISNUMBER(SEARCH(AR$1,$D718)),"T","")</f>
        <v/>
      </c>
      <c r="AS718" t="str">
        <f>IF(ISNUMBER(SEARCH(AS$1,$D718)),"T","")</f>
        <v/>
      </c>
      <c r="AT718" t="str">
        <f>IF(ISNUMBER(SEARCH(AT$1,$D718)),"T","")</f>
        <v/>
      </c>
      <c r="AU718" t="str">
        <f>IF(ISNUMBER(SEARCH(AU$1,$D718)),"T","")</f>
        <v/>
      </c>
      <c r="AV718" t="str">
        <f>IF(ISNUMBER(SEARCH(AV$1,$D718)),"T","")</f>
        <v/>
      </c>
    </row>
    <row r="719" spans="1:48">
      <c r="A719">
        <v>166</v>
      </c>
      <c r="B719" t="s">
        <v>1688</v>
      </c>
      <c r="C719" t="s">
        <v>1689</v>
      </c>
      <c r="D719" t="s">
        <v>457</v>
      </c>
      <c r="E719">
        <v>2</v>
      </c>
      <c r="F719">
        <v>55</v>
      </c>
      <c r="G719">
        <v>35</v>
      </c>
      <c r="H719">
        <v>50</v>
      </c>
      <c r="I719">
        <v>55</v>
      </c>
      <c r="J719">
        <v>110</v>
      </c>
      <c r="K719">
        <v>85</v>
      </c>
      <c r="L719">
        <f t="shared" si="154"/>
        <v>55</v>
      </c>
      <c r="M719">
        <f t="shared" si="155"/>
        <v>50</v>
      </c>
      <c r="N719" s="3">
        <f t="shared" si="156"/>
        <v>130.5</v>
      </c>
      <c r="O719" s="3">
        <f t="shared" si="157"/>
        <v>75.5</v>
      </c>
      <c r="P719" s="3">
        <f t="shared" si="158"/>
        <v>70.5</v>
      </c>
      <c r="Q719" s="3">
        <f t="shared" si="159"/>
        <v>9200.25</v>
      </c>
      <c r="R719" s="3">
        <f t="shared" si="160"/>
        <v>9200.25</v>
      </c>
      <c r="S719" s="3">
        <f t="shared" si="161"/>
        <v>17030.25</v>
      </c>
      <c r="T719" s="3">
        <v>163.578512537247</v>
      </c>
      <c r="U719" s="3">
        <f t="shared" si="162"/>
        <v>0</v>
      </c>
      <c r="V719" s="4">
        <f t="shared" si="163"/>
        <v>0</v>
      </c>
      <c r="W719" s="6">
        <f>Q719/(constants!$B$1*constants!$B$2*(110/250)*AVERAGE(0.8,1)*1.5)</f>
        <v>1.40958595035054</v>
      </c>
      <c r="X719" s="7">
        <v>0.560052212568919</v>
      </c>
      <c r="Y719" s="3">
        <f t="shared" si="164"/>
        <v>148.707681300419</v>
      </c>
      <c r="Z719" s="5">
        <v>1.1</v>
      </c>
      <c r="AA719" s="5">
        <v>1</v>
      </c>
      <c r="AB719" s="3">
        <f t="shared" si="165"/>
        <v>163.578449430461</v>
      </c>
      <c r="AC719" t="str">
        <f t="shared" si="166"/>
        <v>https://wiki.52poke.com/wiki/安瓢虫</v>
      </c>
      <c r="AD719" s="2">
        <f t="shared" si="167"/>
        <v>3.9824664035417e-9</v>
      </c>
      <c r="AE719" t="str">
        <f>IF(ISNUMBER(SEARCH(AE$1,$D719)),"T","")</f>
        <v/>
      </c>
      <c r="AF719" t="str">
        <f>IF(ISNUMBER(SEARCH(AF$1,$D719)),"T","")</f>
        <v/>
      </c>
      <c r="AG719" t="str">
        <f>IF(ISNUMBER(SEARCH(AG$1,$D719)),"T","")</f>
        <v/>
      </c>
      <c r="AH719" t="str">
        <f>IF(ISNUMBER(SEARCH(AH$1,$D719)),"T","")</f>
        <v/>
      </c>
      <c r="AI719" t="str">
        <f>IF(ISNUMBER(SEARCH(AI$1,$D719)),"T","")</f>
        <v/>
      </c>
      <c r="AJ719" t="str">
        <f>IF(ISNUMBER(SEARCH(AJ$1,$D719)),"T","")</f>
        <v/>
      </c>
      <c r="AK719" t="str">
        <f>IF(ISNUMBER(SEARCH(AK$1,$D719)),"T","")</f>
        <v/>
      </c>
      <c r="AL719" t="str">
        <f>IF(ISNUMBER(SEARCH(AL$1,$D719)),"T","")</f>
        <v/>
      </c>
      <c r="AM719" t="str">
        <f>IF(ISNUMBER(SEARCH(AM$1,$D719)),"T","")</f>
        <v/>
      </c>
      <c r="AN719" t="str">
        <f>IF(ISNUMBER(SEARCH(AN$1,$D719)),"T","")</f>
        <v>T</v>
      </c>
      <c r="AO719" t="str">
        <f>IF(ISNUMBER(SEARCH(AO$1,$D719)),"T","")</f>
        <v/>
      </c>
      <c r="AP719" t="str">
        <f>IF(ISNUMBER(SEARCH(AP$1,$D719)),"T","")</f>
        <v>T</v>
      </c>
      <c r="AQ719" t="str">
        <f>IF(ISNUMBER(SEARCH(AQ$1,$D719)),"T","")</f>
        <v/>
      </c>
      <c r="AR719" t="str">
        <f>IF(ISNUMBER(SEARCH(AR$1,$D719)),"T","")</f>
        <v/>
      </c>
      <c r="AS719" t="str">
        <f>IF(ISNUMBER(SEARCH(AS$1,$D719)),"T","")</f>
        <v/>
      </c>
      <c r="AT719" t="str">
        <f>IF(ISNUMBER(SEARCH(AT$1,$D719)),"T","")</f>
        <v/>
      </c>
      <c r="AU719" t="str">
        <f>IF(ISNUMBER(SEARCH(AU$1,$D719)),"T","")</f>
        <v/>
      </c>
      <c r="AV719" t="str">
        <f>IF(ISNUMBER(SEARCH(AV$1,$D719)),"T","")</f>
        <v/>
      </c>
    </row>
    <row r="720" spans="1:48">
      <c r="A720">
        <v>138</v>
      </c>
      <c r="B720" t="s">
        <v>1690</v>
      </c>
      <c r="C720" t="s">
        <v>1691</v>
      </c>
      <c r="D720" t="s">
        <v>787</v>
      </c>
      <c r="E720">
        <v>1</v>
      </c>
      <c r="F720">
        <v>35</v>
      </c>
      <c r="G720">
        <v>40</v>
      </c>
      <c r="H720">
        <v>100</v>
      </c>
      <c r="I720">
        <v>90</v>
      </c>
      <c r="J720">
        <v>55</v>
      </c>
      <c r="K720">
        <v>35</v>
      </c>
      <c r="L720">
        <f t="shared" si="154"/>
        <v>90</v>
      </c>
      <c r="M720">
        <f t="shared" si="155"/>
        <v>55</v>
      </c>
      <c r="N720" s="3">
        <f t="shared" si="156"/>
        <v>110.5</v>
      </c>
      <c r="O720" s="3">
        <f t="shared" si="157"/>
        <v>110.5</v>
      </c>
      <c r="P720" s="3">
        <f t="shared" si="158"/>
        <v>75.5</v>
      </c>
      <c r="Q720" s="3">
        <f t="shared" si="159"/>
        <v>8342.75</v>
      </c>
      <c r="R720" s="3">
        <f t="shared" si="160"/>
        <v>13315.25</v>
      </c>
      <c r="S720" s="3">
        <f t="shared" si="161"/>
        <v>8342.75</v>
      </c>
      <c r="T720" s="3">
        <v>163.538278788679</v>
      </c>
      <c r="U720" s="3">
        <f t="shared" si="162"/>
        <v>0</v>
      </c>
      <c r="V720" s="4">
        <f t="shared" si="163"/>
        <v>0</v>
      </c>
      <c r="W720" s="6">
        <f>Q720/(constants!$B$1*constants!$B$2*(110/250)*AVERAGE(0.8,1)*1.5)</f>
        <v>1.27820691690845</v>
      </c>
      <c r="X720" s="7">
        <v>0.0672327789826268</v>
      </c>
      <c r="Y720" s="3">
        <f t="shared" si="164"/>
        <v>148.671086395964</v>
      </c>
      <c r="Z720" s="5">
        <v>1.1</v>
      </c>
      <c r="AA720" s="5">
        <v>1</v>
      </c>
      <c r="AB720" s="3">
        <f t="shared" si="165"/>
        <v>163.538195035561</v>
      </c>
      <c r="AC720" t="str">
        <f t="shared" si="166"/>
        <v>https://wiki.52poke.com/wiki/菊石兽</v>
      </c>
      <c r="AD720" s="2">
        <f t="shared" si="167"/>
        <v>7.0145848256062e-9</v>
      </c>
      <c r="AE720" t="str">
        <f>IF(ISNUMBER(SEARCH(AE$1,$D720)),"T","")</f>
        <v/>
      </c>
      <c r="AF720" t="str">
        <f>IF(ISNUMBER(SEARCH(AF$1,$D720)),"T","")</f>
        <v/>
      </c>
      <c r="AG720" t="str">
        <f>IF(ISNUMBER(SEARCH(AG$1,$D720)),"T","")</f>
        <v>T</v>
      </c>
      <c r="AH720" t="str">
        <f>IF(ISNUMBER(SEARCH(AH$1,$D720)),"T","")</f>
        <v/>
      </c>
      <c r="AI720" t="str">
        <f>IF(ISNUMBER(SEARCH(AI$1,$D720)),"T","")</f>
        <v/>
      </c>
      <c r="AJ720" t="str">
        <f>IF(ISNUMBER(SEARCH(AJ$1,$D720)),"T","")</f>
        <v/>
      </c>
      <c r="AK720" t="str">
        <f>IF(ISNUMBER(SEARCH(AK$1,$D720)),"T","")</f>
        <v/>
      </c>
      <c r="AL720" t="str">
        <f>IF(ISNUMBER(SEARCH(AL$1,$D720)),"T","")</f>
        <v/>
      </c>
      <c r="AM720" t="str">
        <f>IF(ISNUMBER(SEARCH(AM$1,$D720)),"T","")</f>
        <v/>
      </c>
      <c r="AN720" t="str">
        <f>IF(ISNUMBER(SEARCH(AN$1,$D720)),"T","")</f>
        <v/>
      </c>
      <c r="AO720" t="str">
        <f>IF(ISNUMBER(SEARCH(AO$1,$D720)),"T","")</f>
        <v/>
      </c>
      <c r="AP720" t="str">
        <f>IF(ISNUMBER(SEARCH(AP$1,$D720)),"T","")</f>
        <v/>
      </c>
      <c r="AQ720" t="str">
        <f>IF(ISNUMBER(SEARCH(AQ$1,$D720)),"T","")</f>
        <v>T</v>
      </c>
      <c r="AR720" t="str">
        <f>IF(ISNUMBER(SEARCH(AR$1,$D720)),"T","")</f>
        <v/>
      </c>
      <c r="AS720" t="str">
        <f>IF(ISNUMBER(SEARCH(AS$1,$D720)),"T","")</f>
        <v/>
      </c>
      <c r="AT720" t="str">
        <f>IF(ISNUMBER(SEARCH(AT$1,$D720)),"T","")</f>
        <v/>
      </c>
      <c r="AU720" t="str">
        <f>IF(ISNUMBER(SEARCH(AU$1,$D720)),"T","")</f>
        <v/>
      </c>
      <c r="AV720" t="str">
        <f>IF(ISNUMBER(SEARCH(AV$1,$D720)),"T","")</f>
        <v/>
      </c>
    </row>
    <row r="721" spans="1:48">
      <c r="A721">
        <v>63</v>
      </c>
      <c r="B721" t="s">
        <v>1692</v>
      </c>
      <c r="C721" t="s">
        <v>1693</v>
      </c>
      <c r="D721" t="s">
        <v>61</v>
      </c>
      <c r="E721">
        <v>1</v>
      </c>
      <c r="F721">
        <v>25</v>
      </c>
      <c r="G721">
        <v>20</v>
      </c>
      <c r="H721">
        <v>15</v>
      </c>
      <c r="I721">
        <v>105</v>
      </c>
      <c r="J721">
        <v>55</v>
      </c>
      <c r="K721">
        <v>90</v>
      </c>
      <c r="L721">
        <f t="shared" si="154"/>
        <v>105</v>
      </c>
      <c r="M721">
        <f t="shared" si="155"/>
        <v>15</v>
      </c>
      <c r="N721" s="3">
        <f t="shared" si="156"/>
        <v>100.5</v>
      </c>
      <c r="O721" s="3">
        <f t="shared" si="157"/>
        <v>125.5</v>
      </c>
      <c r="P721" s="3">
        <f t="shared" si="158"/>
        <v>35.5</v>
      </c>
      <c r="Q721" s="3">
        <f t="shared" si="159"/>
        <v>3567.75</v>
      </c>
      <c r="R721" s="3">
        <f t="shared" si="160"/>
        <v>3567.75</v>
      </c>
      <c r="S721" s="3">
        <f t="shared" si="161"/>
        <v>7587.75</v>
      </c>
      <c r="T721" s="3">
        <v>162.908452567142</v>
      </c>
      <c r="U721" s="3">
        <f t="shared" si="162"/>
        <v>0</v>
      </c>
      <c r="V721" s="4">
        <f t="shared" si="163"/>
        <v>0</v>
      </c>
      <c r="W721" s="6">
        <f>Q721/(constants!$B$1*constants!$B$2*(110/250)*AVERAGE(0.8,1)*1.5)</f>
        <v>0.546621045554539</v>
      </c>
      <c r="X721" s="7">
        <v>0.633447131833294</v>
      </c>
      <c r="Y721" s="3">
        <f t="shared" si="164"/>
        <v>148.098556262173</v>
      </c>
      <c r="Z721" s="5">
        <v>1.1</v>
      </c>
      <c r="AA721" s="5">
        <v>1</v>
      </c>
      <c r="AB721" s="3">
        <f t="shared" si="165"/>
        <v>162.90841188839</v>
      </c>
      <c r="AC721" t="str">
        <f t="shared" si="166"/>
        <v>https://wiki.52poke.com/wiki/凯西</v>
      </c>
      <c r="AD721" s="2">
        <f t="shared" si="167"/>
        <v>1.65476083311364e-9</v>
      </c>
      <c r="AE721" t="str">
        <f>IF(ISNUMBER(SEARCH(AE$1,$D721)),"T","")</f>
        <v/>
      </c>
      <c r="AF721" t="str">
        <f>IF(ISNUMBER(SEARCH(AF$1,$D721)),"T","")</f>
        <v/>
      </c>
      <c r="AG721" t="str">
        <f>IF(ISNUMBER(SEARCH(AG$1,$D721)),"T","")</f>
        <v/>
      </c>
      <c r="AH721" t="str">
        <f>IF(ISNUMBER(SEARCH(AH$1,$D721)),"T","")</f>
        <v/>
      </c>
      <c r="AI721" t="str">
        <f>IF(ISNUMBER(SEARCH(AI$1,$D721)),"T","")</f>
        <v/>
      </c>
      <c r="AJ721" t="str">
        <f>IF(ISNUMBER(SEARCH(AJ$1,$D721)),"T","")</f>
        <v/>
      </c>
      <c r="AK721" t="str">
        <f>IF(ISNUMBER(SEARCH(AK$1,$D721)),"T","")</f>
        <v/>
      </c>
      <c r="AL721" t="str">
        <f>IF(ISNUMBER(SEARCH(AL$1,$D721)),"T","")</f>
        <v/>
      </c>
      <c r="AM721" t="str">
        <f>IF(ISNUMBER(SEARCH(AM$1,$D721)),"T","")</f>
        <v/>
      </c>
      <c r="AN721" t="str">
        <f>IF(ISNUMBER(SEARCH(AN$1,$D721)),"T","")</f>
        <v/>
      </c>
      <c r="AO721" t="str">
        <f>IF(ISNUMBER(SEARCH(AO$1,$D721)),"T","")</f>
        <v>T</v>
      </c>
      <c r="AP721" t="str">
        <f>IF(ISNUMBER(SEARCH(AP$1,$D721)),"T","")</f>
        <v/>
      </c>
      <c r="AQ721" t="str">
        <f>IF(ISNUMBER(SEARCH(AQ$1,$D721)),"T","")</f>
        <v/>
      </c>
      <c r="AR721" t="str">
        <f>IF(ISNUMBER(SEARCH(AR$1,$D721)),"T","")</f>
        <v/>
      </c>
      <c r="AS721" t="str">
        <f>IF(ISNUMBER(SEARCH(AS$1,$D721)),"T","")</f>
        <v/>
      </c>
      <c r="AT721" t="str">
        <f>IF(ISNUMBER(SEARCH(AT$1,$D721)),"T","")</f>
        <v/>
      </c>
      <c r="AU721" t="str">
        <f>IF(ISNUMBER(SEARCH(AU$1,$D721)),"T","")</f>
        <v/>
      </c>
      <c r="AV721" t="str">
        <f>IF(ISNUMBER(SEARCH(AV$1,$D721)),"T","")</f>
        <v/>
      </c>
    </row>
    <row r="722" spans="1:48">
      <c r="A722">
        <v>933</v>
      </c>
      <c r="B722" t="s">
        <v>1694</v>
      </c>
      <c r="C722" t="s">
        <v>1695</v>
      </c>
      <c r="D722" t="s">
        <v>513</v>
      </c>
      <c r="E722">
        <v>9</v>
      </c>
      <c r="F722">
        <v>60</v>
      </c>
      <c r="G722">
        <v>60</v>
      </c>
      <c r="H722">
        <v>100</v>
      </c>
      <c r="I722">
        <v>35</v>
      </c>
      <c r="J722">
        <v>65</v>
      </c>
      <c r="K722">
        <v>35</v>
      </c>
      <c r="L722">
        <f t="shared" si="154"/>
        <v>60</v>
      </c>
      <c r="M722">
        <f t="shared" si="155"/>
        <v>65</v>
      </c>
      <c r="N722" s="3">
        <f t="shared" si="156"/>
        <v>135.5</v>
      </c>
      <c r="O722" s="3">
        <f t="shared" si="157"/>
        <v>80.5</v>
      </c>
      <c r="P722" s="3">
        <f t="shared" si="158"/>
        <v>85.5</v>
      </c>
      <c r="Q722" s="3">
        <f t="shared" si="159"/>
        <v>11585.25</v>
      </c>
      <c r="R722" s="3">
        <f t="shared" si="160"/>
        <v>16327.75</v>
      </c>
      <c r="S722" s="3">
        <f t="shared" si="161"/>
        <v>11585.25</v>
      </c>
      <c r="T722" s="3">
        <v>162.284660541484</v>
      </c>
      <c r="U722" s="3">
        <f t="shared" si="162"/>
        <v>0</v>
      </c>
      <c r="V722" s="4">
        <f t="shared" si="163"/>
        <v>0</v>
      </c>
      <c r="W722" s="6">
        <f>Q722/(constants!$B$1*constants!$B$2*(110/250)*AVERAGE(0.8,1)*1.5)</f>
        <v>1.77499585677548</v>
      </c>
      <c r="X722" s="7">
        <v>0.0576927464175125</v>
      </c>
      <c r="Y722" s="3">
        <f t="shared" si="164"/>
        <v>147.531432557036</v>
      </c>
      <c r="Z722" s="5">
        <v>1.1</v>
      </c>
      <c r="AA722" s="5">
        <v>1</v>
      </c>
      <c r="AB722" s="3">
        <f t="shared" si="165"/>
        <v>162.28457581274</v>
      </c>
      <c r="AC722" t="str">
        <f t="shared" si="166"/>
        <v>https://wiki.52poke.com/wiki/盐石垒</v>
      </c>
      <c r="AD722" s="2">
        <f t="shared" si="167"/>
        <v>7.1789601199468e-9</v>
      </c>
      <c r="AE722" t="str">
        <f>IF(ISNUMBER(SEARCH(AE$1,$D722)),"T","")</f>
        <v/>
      </c>
      <c r="AF722" t="str">
        <f>IF(ISNUMBER(SEARCH(AF$1,$D722)),"T","")</f>
        <v/>
      </c>
      <c r="AG722" t="str">
        <f>IF(ISNUMBER(SEARCH(AG$1,$D722)),"T","")</f>
        <v/>
      </c>
      <c r="AH722" t="str">
        <f>IF(ISNUMBER(SEARCH(AH$1,$D722)),"T","")</f>
        <v/>
      </c>
      <c r="AI722" t="str">
        <f>IF(ISNUMBER(SEARCH(AI$1,$D722)),"T","")</f>
        <v/>
      </c>
      <c r="AJ722" t="str">
        <f>IF(ISNUMBER(SEARCH(AJ$1,$D722)),"T","")</f>
        <v/>
      </c>
      <c r="AK722" t="str">
        <f>IF(ISNUMBER(SEARCH(AK$1,$D722)),"T","")</f>
        <v/>
      </c>
      <c r="AL722" t="str">
        <f>IF(ISNUMBER(SEARCH(AL$1,$D722)),"T","")</f>
        <v/>
      </c>
      <c r="AM722" t="str">
        <f>IF(ISNUMBER(SEARCH(AM$1,$D722)),"T","")</f>
        <v/>
      </c>
      <c r="AN722" t="str">
        <f>IF(ISNUMBER(SEARCH(AN$1,$D722)),"T","")</f>
        <v/>
      </c>
      <c r="AO722" t="str">
        <f>IF(ISNUMBER(SEARCH(AO$1,$D722)),"T","")</f>
        <v/>
      </c>
      <c r="AP722" t="str">
        <f>IF(ISNUMBER(SEARCH(AP$1,$D722)),"T","")</f>
        <v/>
      </c>
      <c r="AQ722" t="str">
        <f>IF(ISNUMBER(SEARCH(AQ$1,$D722)),"T","")</f>
        <v>T</v>
      </c>
      <c r="AR722" t="str">
        <f>IF(ISNUMBER(SEARCH(AR$1,$D722)),"T","")</f>
        <v/>
      </c>
      <c r="AS722" t="str">
        <f>IF(ISNUMBER(SEARCH(AS$1,$D722)),"T","")</f>
        <v/>
      </c>
      <c r="AT722" t="str">
        <f>IF(ISNUMBER(SEARCH(AT$1,$D722)),"T","")</f>
        <v/>
      </c>
      <c r="AU722" t="str">
        <f>IF(ISNUMBER(SEARCH(AU$1,$D722)),"T","")</f>
        <v/>
      </c>
      <c r="AV722" t="str">
        <f>IF(ISNUMBER(SEARCH(AV$1,$D722)),"T","")</f>
        <v/>
      </c>
    </row>
    <row r="723" spans="1:48">
      <c r="A723">
        <v>274</v>
      </c>
      <c r="B723" t="s">
        <v>1696</v>
      </c>
      <c r="C723" t="s">
        <v>1697</v>
      </c>
      <c r="D723" t="s">
        <v>157</v>
      </c>
      <c r="E723">
        <v>3</v>
      </c>
      <c r="F723">
        <v>70</v>
      </c>
      <c r="G723">
        <v>70</v>
      </c>
      <c r="H723">
        <v>40</v>
      </c>
      <c r="I723">
        <v>60</v>
      </c>
      <c r="J723">
        <v>40</v>
      </c>
      <c r="K723">
        <v>60</v>
      </c>
      <c r="L723">
        <f t="shared" si="154"/>
        <v>70</v>
      </c>
      <c r="M723">
        <f t="shared" si="155"/>
        <v>40</v>
      </c>
      <c r="N723" s="3">
        <f t="shared" si="156"/>
        <v>145.5</v>
      </c>
      <c r="O723" s="3">
        <f t="shared" si="157"/>
        <v>90.5</v>
      </c>
      <c r="P723" s="3">
        <f t="shared" si="158"/>
        <v>60.5</v>
      </c>
      <c r="Q723" s="3">
        <f t="shared" si="159"/>
        <v>8802.75</v>
      </c>
      <c r="R723" s="3">
        <f t="shared" si="160"/>
        <v>8802.75</v>
      </c>
      <c r="S723" s="3">
        <f t="shared" si="161"/>
        <v>8802.75</v>
      </c>
      <c r="T723" s="3">
        <v>161.035831153518</v>
      </c>
      <c r="U723" s="3">
        <f t="shared" si="162"/>
        <v>0</v>
      </c>
      <c r="V723" s="4">
        <f t="shared" si="163"/>
        <v>0</v>
      </c>
      <c r="W723" s="6">
        <f>Q723/(constants!$B$1*constants!$B$2*(110/250)*AVERAGE(0.8,1)*1.5)</f>
        <v>1.34868429927972</v>
      </c>
      <c r="X723" s="7">
        <v>0.268952654785676</v>
      </c>
      <c r="Y723" s="3">
        <f t="shared" si="164"/>
        <v>146.396144342918</v>
      </c>
      <c r="Z723" s="5">
        <v>1.1</v>
      </c>
      <c r="AA723" s="5">
        <v>1</v>
      </c>
      <c r="AB723" s="3">
        <f t="shared" si="165"/>
        <v>161.03575877721</v>
      </c>
      <c r="AC723" t="str">
        <f t="shared" si="166"/>
        <v>https://wiki.52poke.com/wiki/长鼻叶</v>
      </c>
      <c r="AD723" s="2">
        <f t="shared" si="167"/>
        <v>5.23832993877862e-9</v>
      </c>
      <c r="AE723" t="str">
        <f>IF(ISNUMBER(SEARCH(AE$1,$D723)),"T","")</f>
        <v/>
      </c>
      <c r="AF723" t="str">
        <f>IF(ISNUMBER(SEARCH(AF$1,$D723)),"T","")</f>
        <v/>
      </c>
      <c r="AG723" t="str">
        <f>IF(ISNUMBER(SEARCH(AG$1,$D723)),"T","")</f>
        <v/>
      </c>
      <c r="AH723" t="str">
        <f>IF(ISNUMBER(SEARCH(AH$1,$D723)),"T","")</f>
        <v>T</v>
      </c>
      <c r="AI723" t="str">
        <f>IF(ISNUMBER(SEARCH(AI$1,$D723)),"T","")</f>
        <v/>
      </c>
      <c r="AJ723" t="str">
        <f>IF(ISNUMBER(SEARCH(AJ$1,$D723)),"T","")</f>
        <v/>
      </c>
      <c r="AK723" t="str">
        <f>IF(ISNUMBER(SEARCH(AK$1,$D723)),"T","")</f>
        <v/>
      </c>
      <c r="AL723" t="str">
        <f>IF(ISNUMBER(SEARCH(AL$1,$D723)),"T","")</f>
        <v/>
      </c>
      <c r="AM723" t="str">
        <f>IF(ISNUMBER(SEARCH(AM$1,$D723)),"T","")</f>
        <v/>
      </c>
      <c r="AN723" t="str">
        <f>IF(ISNUMBER(SEARCH(AN$1,$D723)),"T","")</f>
        <v/>
      </c>
      <c r="AO723" t="str">
        <f>IF(ISNUMBER(SEARCH(AO$1,$D723)),"T","")</f>
        <v/>
      </c>
      <c r="AP723" t="str">
        <f>IF(ISNUMBER(SEARCH(AP$1,$D723)),"T","")</f>
        <v/>
      </c>
      <c r="AQ723" t="str">
        <f>IF(ISNUMBER(SEARCH(AQ$1,$D723)),"T","")</f>
        <v/>
      </c>
      <c r="AR723" t="str">
        <f>IF(ISNUMBER(SEARCH(AR$1,$D723)),"T","")</f>
        <v/>
      </c>
      <c r="AS723" t="str">
        <f>IF(ISNUMBER(SEARCH(AS$1,$D723)),"T","")</f>
        <v/>
      </c>
      <c r="AT723" t="str">
        <f>IF(ISNUMBER(SEARCH(AT$1,$D723)),"T","")</f>
        <v>T</v>
      </c>
      <c r="AU723" t="str">
        <f>IF(ISNUMBER(SEARCH(AU$1,$D723)),"T","")</f>
        <v/>
      </c>
      <c r="AV723" t="str">
        <f>IF(ISNUMBER(SEARCH(AV$1,$D723)),"T","")</f>
        <v/>
      </c>
    </row>
    <row r="724" spans="1:48">
      <c r="A724">
        <v>328</v>
      </c>
      <c r="B724" t="s">
        <v>1698</v>
      </c>
      <c r="C724" t="s">
        <v>1699</v>
      </c>
      <c r="D724" t="s">
        <v>108</v>
      </c>
      <c r="E724">
        <v>3</v>
      </c>
      <c r="F724">
        <v>45</v>
      </c>
      <c r="G724">
        <v>100</v>
      </c>
      <c r="H724">
        <v>45</v>
      </c>
      <c r="I724">
        <v>45</v>
      </c>
      <c r="J724">
        <v>45</v>
      </c>
      <c r="K724">
        <v>10</v>
      </c>
      <c r="L724">
        <f t="shared" si="154"/>
        <v>100</v>
      </c>
      <c r="M724">
        <f t="shared" si="155"/>
        <v>45</v>
      </c>
      <c r="N724" s="3">
        <f t="shared" si="156"/>
        <v>120.5</v>
      </c>
      <c r="O724" s="3">
        <f t="shared" si="157"/>
        <v>120.5</v>
      </c>
      <c r="P724" s="3">
        <f t="shared" si="158"/>
        <v>65.5</v>
      </c>
      <c r="Q724" s="3">
        <f t="shared" si="159"/>
        <v>7892.75</v>
      </c>
      <c r="R724" s="3">
        <f t="shared" si="160"/>
        <v>7892.75</v>
      </c>
      <c r="S724" s="3">
        <f t="shared" si="161"/>
        <v>7892.75</v>
      </c>
      <c r="T724" s="3">
        <v>160.55203403752</v>
      </c>
      <c r="U724" s="3">
        <f t="shared" si="162"/>
        <v>0</v>
      </c>
      <c r="V724" s="4">
        <f t="shared" si="163"/>
        <v>0</v>
      </c>
      <c r="W724" s="6">
        <f>Q724/(constants!$B$1*constants!$B$2*(110/250)*AVERAGE(0.8,1)*1.5)</f>
        <v>1.20926165154526</v>
      </c>
      <c r="X724" s="7">
        <v>0.00199408313091676</v>
      </c>
      <c r="Y724" s="3">
        <f t="shared" si="164"/>
        <v>145.956316028479</v>
      </c>
      <c r="Z724" s="5">
        <v>1.1</v>
      </c>
      <c r="AA724" s="5">
        <v>1</v>
      </c>
      <c r="AB724" s="3">
        <f t="shared" si="165"/>
        <v>160.551947631327</v>
      </c>
      <c r="AC724" t="str">
        <f t="shared" si="166"/>
        <v>https://wiki.52poke.com/wiki/大颚蚁</v>
      </c>
      <c r="AD724" s="2">
        <f t="shared" si="167"/>
        <v>7.46603022661484e-9</v>
      </c>
      <c r="AE724" t="str">
        <f>IF(ISNUMBER(SEARCH(AE$1,$D724)),"T","")</f>
        <v/>
      </c>
      <c r="AF724" t="str">
        <f>IF(ISNUMBER(SEARCH(AF$1,$D724)),"T","")</f>
        <v/>
      </c>
      <c r="AG724" t="str">
        <f>IF(ISNUMBER(SEARCH(AG$1,$D724)),"T","")</f>
        <v/>
      </c>
      <c r="AH724" t="str">
        <f>IF(ISNUMBER(SEARCH(AH$1,$D724)),"T","")</f>
        <v/>
      </c>
      <c r="AI724" t="str">
        <f>IF(ISNUMBER(SEARCH(AI$1,$D724)),"T","")</f>
        <v/>
      </c>
      <c r="AJ724" t="str">
        <f>IF(ISNUMBER(SEARCH(AJ$1,$D724)),"T","")</f>
        <v/>
      </c>
      <c r="AK724" t="str">
        <f>IF(ISNUMBER(SEARCH(AK$1,$D724)),"T","")</f>
        <v/>
      </c>
      <c r="AL724" t="str">
        <f>IF(ISNUMBER(SEARCH(AL$1,$D724)),"T","")</f>
        <v/>
      </c>
      <c r="AM724" t="str">
        <f>IF(ISNUMBER(SEARCH(AM$1,$D724)),"T","")</f>
        <v>T</v>
      </c>
      <c r="AN724" t="str">
        <f>IF(ISNUMBER(SEARCH(AN$1,$D724)),"T","")</f>
        <v/>
      </c>
      <c r="AO724" t="str">
        <f>IF(ISNUMBER(SEARCH(AO$1,$D724)),"T","")</f>
        <v/>
      </c>
      <c r="AP724" t="str">
        <f>IF(ISNUMBER(SEARCH(AP$1,$D724)),"T","")</f>
        <v/>
      </c>
      <c r="AQ724" t="str">
        <f>IF(ISNUMBER(SEARCH(AQ$1,$D724)),"T","")</f>
        <v/>
      </c>
      <c r="AR724" t="str">
        <f>IF(ISNUMBER(SEARCH(AR$1,$D724)),"T","")</f>
        <v/>
      </c>
      <c r="AS724" t="str">
        <f>IF(ISNUMBER(SEARCH(AS$1,$D724)),"T","")</f>
        <v/>
      </c>
      <c r="AT724" t="str">
        <f>IF(ISNUMBER(SEARCH(AT$1,$D724)),"T","")</f>
        <v/>
      </c>
      <c r="AU724" t="str">
        <f>IF(ISNUMBER(SEARCH(AU$1,$D724)),"T","")</f>
        <v/>
      </c>
      <c r="AV724" t="str">
        <f>IF(ISNUMBER(SEARCH(AV$1,$D724)),"T","")</f>
        <v/>
      </c>
    </row>
    <row r="725" spans="1:48">
      <c r="A725">
        <v>670</v>
      </c>
      <c r="B725" t="s">
        <v>1700</v>
      </c>
      <c r="C725" t="s">
        <v>1701</v>
      </c>
      <c r="D725" t="s">
        <v>67</v>
      </c>
      <c r="E725">
        <v>6</v>
      </c>
      <c r="F725">
        <v>54</v>
      </c>
      <c r="G725">
        <v>45</v>
      </c>
      <c r="H725">
        <v>47</v>
      </c>
      <c r="I725">
        <v>75</v>
      </c>
      <c r="J725">
        <v>98</v>
      </c>
      <c r="K725">
        <v>52</v>
      </c>
      <c r="L725">
        <f t="shared" si="154"/>
        <v>75</v>
      </c>
      <c r="M725">
        <f t="shared" si="155"/>
        <v>47</v>
      </c>
      <c r="N725" s="3">
        <f t="shared" si="156"/>
        <v>129.5</v>
      </c>
      <c r="O725" s="3">
        <f t="shared" si="157"/>
        <v>95.5</v>
      </c>
      <c r="P725" s="3">
        <f t="shared" si="158"/>
        <v>67.5</v>
      </c>
      <c r="Q725" s="3">
        <f t="shared" si="159"/>
        <v>8741.25</v>
      </c>
      <c r="R725" s="3">
        <f t="shared" si="160"/>
        <v>8741.25</v>
      </c>
      <c r="S725" s="3">
        <f t="shared" si="161"/>
        <v>15345.75</v>
      </c>
      <c r="T725" s="3">
        <v>160.426774457458</v>
      </c>
      <c r="U725" s="3">
        <f t="shared" si="162"/>
        <v>0</v>
      </c>
      <c r="V725" s="4">
        <f t="shared" si="163"/>
        <v>0</v>
      </c>
      <c r="W725" s="6">
        <f>Q725/(constants!$B$1*constants!$B$2*(110/250)*AVERAGE(0.8,1)*1.5)</f>
        <v>1.33926177968008</v>
      </c>
      <c r="X725" s="7">
        <v>0.187884328040517</v>
      </c>
      <c r="Y725" s="3">
        <f t="shared" si="164"/>
        <v>145.842453287317</v>
      </c>
      <c r="Z725" s="5">
        <v>1.1</v>
      </c>
      <c r="AA725" s="5">
        <v>1</v>
      </c>
      <c r="AB725" s="3">
        <f t="shared" si="165"/>
        <v>160.426698616049</v>
      </c>
      <c r="AC725" t="str">
        <f t="shared" si="166"/>
        <v>https://wiki.52poke.com/wiki/花叶蒂</v>
      </c>
      <c r="AD725" s="2">
        <f t="shared" si="167"/>
        <v>5.75191932342804e-9</v>
      </c>
      <c r="AE725" t="str">
        <f>IF(ISNUMBER(SEARCH(AE$1,$D725)),"T","")</f>
        <v/>
      </c>
      <c r="AF725" t="str">
        <f>IF(ISNUMBER(SEARCH(AF$1,$D725)),"T","")</f>
        <v/>
      </c>
      <c r="AG725" t="str">
        <f>IF(ISNUMBER(SEARCH(AG$1,$D725)),"T","")</f>
        <v/>
      </c>
      <c r="AH725" t="str">
        <f>IF(ISNUMBER(SEARCH(AH$1,$D725)),"T","")</f>
        <v/>
      </c>
      <c r="AI725" t="str">
        <f>IF(ISNUMBER(SEARCH(AI$1,$D725)),"T","")</f>
        <v/>
      </c>
      <c r="AJ725" t="str">
        <f>IF(ISNUMBER(SEARCH(AJ$1,$D725)),"T","")</f>
        <v/>
      </c>
      <c r="AK725" t="str">
        <f>IF(ISNUMBER(SEARCH(AK$1,$D725)),"T","")</f>
        <v/>
      </c>
      <c r="AL725" t="str">
        <f>IF(ISNUMBER(SEARCH(AL$1,$D725)),"T","")</f>
        <v/>
      </c>
      <c r="AM725" t="str">
        <f>IF(ISNUMBER(SEARCH(AM$1,$D725)),"T","")</f>
        <v/>
      </c>
      <c r="AN725" t="str">
        <f>IF(ISNUMBER(SEARCH(AN$1,$D725)),"T","")</f>
        <v/>
      </c>
      <c r="AO725" t="str">
        <f>IF(ISNUMBER(SEARCH(AO$1,$D725)),"T","")</f>
        <v/>
      </c>
      <c r="AP725" t="str">
        <f>IF(ISNUMBER(SEARCH(AP$1,$D725)),"T","")</f>
        <v/>
      </c>
      <c r="AQ725" t="str">
        <f>IF(ISNUMBER(SEARCH(AQ$1,$D725)),"T","")</f>
        <v/>
      </c>
      <c r="AR725" t="str">
        <f>IF(ISNUMBER(SEARCH(AR$1,$D725)),"T","")</f>
        <v/>
      </c>
      <c r="AS725" t="str">
        <f>IF(ISNUMBER(SEARCH(AS$1,$D725)),"T","")</f>
        <v/>
      </c>
      <c r="AT725" t="str">
        <f>IF(ISNUMBER(SEARCH(AT$1,$D725)),"T","")</f>
        <v/>
      </c>
      <c r="AU725" t="str">
        <f>IF(ISNUMBER(SEARCH(AU$1,$D725)),"T","")</f>
        <v/>
      </c>
      <c r="AV725" t="str">
        <f>IF(ISNUMBER(SEARCH(AV$1,$D725)),"T","")</f>
        <v>T</v>
      </c>
    </row>
    <row r="726" spans="1:48">
      <c r="A726">
        <v>610</v>
      </c>
      <c r="B726" t="s">
        <v>1702</v>
      </c>
      <c r="C726" t="s">
        <v>1703</v>
      </c>
      <c r="D726" t="s">
        <v>245</v>
      </c>
      <c r="E726">
        <v>5</v>
      </c>
      <c r="F726">
        <v>46</v>
      </c>
      <c r="G726">
        <v>87</v>
      </c>
      <c r="H726">
        <v>60</v>
      </c>
      <c r="I726">
        <v>30</v>
      </c>
      <c r="J726">
        <v>40</v>
      </c>
      <c r="K726">
        <v>57</v>
      </c>
      <c r="L726">
        <f t="shared" si="154"/>
        <v>87</v>
      </c>
      <c r="M726">
        <f t="shared" si="155"/>
        <v>40</v>
      </c>
      <c r="N726" s="3">
        <f t="shared" si="156"/>
        <v>121.5</v>
      </c>
      <c r="O726" s="3">
        <f t="shared" si="157"/>
        <v>107.5</v>
      </c>
      <c r="P726" s="3">
        <f t="shared" si="158"/>
        <v>60.5</v>
      </c>
      <c r="Q726" s="3">
        <f t="shared" si="159"/>
        <v>7350.75</v>
      </c>
      <c r="R726" s="3">
        <f t="shared" si="160"/>
        <v>9780.75</v>
      </c>
      <c r="S726" s="3">
        <f t="shared" si="161"/>
        <v>7350.75</v>
      </c>
      <c r="T726" s="3">
        <v>159.427034393212</v>
      </c>
      <c r="U726" s="3">
        <f t="shared" si="162"/>
        <v>0</v>
      </c>
      <c r="V726" s="4">
        <f t="shared" si="163"/>
        <v>0</v>
      </c>
      <c r="W726" s="6">
        <f>Q726/(constants!$B$1*constants!$B$2*(110/250)*AVERAGE(0.8,1)*1.5)</f>
        <v>1.12622090970781</v>
      </c>
      <c r="X726" s="7">
        <v>0.221998647182506</v>
      </c>
      <c r="Y726" s="3">
        <f t="shared" si="164"/>
        <v>144.933602365709</v>
      </c>
      <c r="Z726" s="5">
        <v>1.1</v>
      </c>
      <c r="AA726" s="5">
        <v>1</v>
      </c>
      <c r="AB726" s="3">
        <f t="shared" si="165"/>
        <v>159.42696260228</v>
      </c>
      <c r="AC726" t="str">
        <f t="shared" si="166"/>
        <v>https://wiki.52poke.com/wiki/牙牙</v>
      </c>
      <c r="AD726" s="2">
        <f t="shared" si="167"/>
        <v>5.1539379905082e-9</v>
      </c>
      <c r="AE726" t="str">
        <f>IF(ISNUMBER(SEARCH(AE$1,$D726)),"T","")</f>
        <v/>
      </c>
      <c r="AF726" t="str">
        <f>IF(ISNUMBER(SEARCH(AF$1,$D726)),"T","")</f>
        <v/>
      </c>
      <c r="AG726" t="str">
        <f>IF(ISNUMBER(SEARCH(AG$1,$D726)),"T","")</f>
        <v/>
      </c>
      <c r="AH726" t="str">
        <f>IF(ISNUMBER(SEARCH(AH$1,$D726)),"T","")</f>
        <v/>
      </c>
      <c r="AI726" t="str">
        <f>IF(ISNUMBER(SEARCH(AI$1,$D726)),"T","")</f>
        <v/>
      </c>
      <c r="AJ726" t="str">
        <f>IF(ISNUMBER(SEARCH(AJ$1,$D726)),"T","")</f>
        <v/>
      </c>
      <c r="AK726" t="str">
        <f>IF(ISNUMBER(SEARCH(AK$1,$D726)),"T","")</f>
        <v/>
      </c>
      <c r="AL726" t="str">
        <f>IF(ISNUMBER(SEARCH(AL$1,$D726)),"T","")</f>
        <v/>
      </c>
      <c r="AM726" t="str">
        <f>IF(ISNUMBER(SEARCH(AM$1,$D726)),"T","")</f>
        <v/>
      </c>
      <c r="AN726" t="str">
        <f>IF(ISNUMBER(SEARCH(AN$1,$D726)),"T","")</f>
        <v/>
      </c>
      <c r="AO726" t="str">
        <f>IF(ISNUMBER(SEARCH(AO$1,$D726)),"T","")</f>
        <v/>
      </c>
      <c r="AP726" t="str">
        <f>IF(ISNUMBER(SEARCH(AP$1,$D726)),"T","")</f>
        <v/>
      </c>
      <c r="AQ726" t="str">
        <f>IF(ISNUMBER(SEARCH(AQ$1,$D726)),"T","")</f>
        <v/>
      </c>
      <c r="AR726" t="str">
        <f>IF(ISNUMBER(SEARCH(AR$1,$D726)),"T","")</f>
        <v/>
      </c>
      <c r="AS726" t="str">
        <f>IF(ISNUMBER(SEARCH(AS$1,$D726)),"T","")</f>
        <v>T</v>
      </c>
      <c r="AT726" t="str">
        <f>IF(ISNUMBER(SEARCH(AT$1,$D726)),"T","")</f>
        <v/>
      </c>
      <c r="AU726" t="str">
        <f>IF(ISNUMBER(SEARCH(AU$1,$D726)),"T","")</f>
        <v/>
      </c>
      <c r="AV726" t="str">
        <f>IF(ISNUMBER(SEARCH(AV$1,$D726)),"T","")</f>
        <v/>
      </c>
    </row>
    <row r="727" spans="1:48">
      <c r="A727">
        <v>624</v>
      </c>
      <c r="B727" t="s">
        <v>1704</v>
      </c>
      <c r="C727" t="s">
        <v>1705</v>
      </c>
      <c r="D727" t="s">
        <v>258</v>
      </c>
      <c r="E727">
        <v>5</v>
      </c>
      <c r="F727">
        <v>45</v>
      </c>
      <c r="G727">
        <v>85</v>
      </c>
      <c r="H727">
        <v>70</v>
      </c>
      <c r="I727">
        <v>40</v>
      </c>
      <c r="J727">
        <v>40</v>
      </c>
      <c r="K727">
        <v>60</v>
      </c>
      <c r="L727">
        <f t="shared" si="154"/>
        <v>85</v>
      </c>
      <c r="M727">
        <f t="shared" si="155"/>
        <v>40</v>
      </c>
      <c r="N727" s="3">
        <f t="shared" si="156"/>
        <v>120.5</v>
      </c>
      <c r="O727" s="3">
        <f t="shared" si="157"/>
        <v>105.5</v>
      </c>
      <c r="P727" s="3">
        <f t="shared" si="158"/>
        <v>60.5</v>
      </c>
      <c r="Q727" s="3">
        <f t="shared" si="159"/>
        <v>7290.25</v>
      </c>
      <c r="R727" s="3">
        <f t="shared" si="160"/>
        <v>10905.25</v>
      </c>
      <c r="S727" s="3">
        <f t="shared" si="161"/>
        <v>7290.25</v>
      </c>
      <c r="T727" s="3">
        <v>159.356247780695</v>
      </c>
      <c r="U727" s="3">
        <f t="shared" si="162"/>
        <v>0</v>
      </c>
      <c r="V727" s="4">
        <f t="shared" si="163"/>
        <v>0</v>
      </c>
      <c r="W727" s="6">
        <f>Q727/(constants!$B$1*constants!$B$2*(110/250)*AVERAGE(0.8,1)*1.5)</f>
        <v>1.11695160180898</v>
      </c>
      <c r="X727" s="7">
        <v>0.256216669671305</v>
      </c>
      <c r="Y727" s="3">
        <f t="shared" si="164"/>
        <v>144.86925264117</v>
      </c>
      <c r="Z727" s="5">
        <v>1.1</v>
      </c>
      <c r="AA727" s="5">
        <v>1</v>
      </c>
      <c r="AB727" s="3">
        <f t="shared" si="165"/>
        <v>159.356177905287</v>
      </c>
      <c r="AC727" t="str">
        <f t="shared" si="166"/>
        <v>https://wiki.52poke.com/wiki/驹刀小兵</v>
      </c>
      <c r="AD727" s="2">
        <f t="shared" si="167"/>
        <v>4.88257267521639e-9</v>
      </c>
      <c r="AE727" t="str">
        <f>IF(ISNUMBER(SEARCH(AE$1,$D727)),"T","")</f>
        <v/>
      </c>
      <c r="AF727" t="str">
        <f>IF(ISNUMBER(SEARCH(AF$1,$D727)),"T","")</f>
        <v/>
      </c>
      <c r="AG727" t="str">
        <f>IF(ISNUMBER(SEARCH(AG$1,$D727)),"T","")</f>
        <v/>
      </c>
      <c r="AH727" t="str">
        <f>IF(ISNUMBER(SEARCH(AH$1,$D727)),"T","")</f>
        <v/>
      </c>
      <c r="AI727" t="str">
        <f>IF(ISNUMBER(SEARCH(AI$1,$D727)),"T","")</f>
        <v/>
      </c>
      <c r="AJ727" t="str">
        <f>IF(ISNUMBER(SEARCH(AJ$1,$D727)),"T","")</f>
        <v/>
      </c>
      <c r="AK727" t="str">
        <f>IF(ISNUMBER(SEARCH(AK$1,$D727)),"T","")</f>
        <v/>
      </c>
      <c r="AL727" t="str">
        <f>IF(ISNUMBER(SEARCH(AL$1,$D727)),"T","")</f>
        <v/>
      </c>
      <c r="AM727" t="str">
        <f>IF(ISNUMBER(SEARCH(AM$1,$D727)),"T","")</f>
        <v/>
      </c>
      <c r="AN727" t="str">
        <f>IF(ISNUMBER(SEARCH(AN$1,$D727)),"T","")</f>
        <v/>
      </c>
      <c r="AO727" t="str">
        <f>IF(ISNUMBER(SEARCH(AO$1,$D727)),"T","")</f>
        <v/>
      </c>
      <c r="AP727" t="str">
        <f>IF(ISNUMBER(SEARCH(AP$1,$D727)),"T","")</f>
        <v/>
      </c>
      <c r="AQ727" t="str">
        <f>IF(ISNUMBER(SEARCH(AQ$1,$D727)),"T","")</f>
        <v/>
      </c>
      <c r="AR727" t="str">
        <f>IF(ISNUMBER(SEARCH(AR$1,$D727)),"T","")</f>
        <v/>
      </c>
      <c r="AS727" t="str">
        <f>IF(ISNUMBER(SEARCH(AS$1,$D727)),"T","")</f>
        <v/>
      </c>
      <c r="AT727" t="str">
        <f>IF(ISNUMBER(SEARCH(AT$1,$D727)),"T","")</f>
        <v>T</v>
      </c>
      <c r="AU727" t="str">
        <f>IF(ISNUMBER(SEARCH(AU$1,$D727)),"T","")</f>
        <v>T</v>
      </c>
      <c r="AV727" t="str">
        <f>IF(ISNUMBER(SEARCH(AV$1,$D727)),"T","")</f>
        <v/>
      </c>
    </row>
    <row r="728" spans="1:48">
      <c r="A728">
        <v>588</v>
      </c>
      <c r="B728" t="s">
        <v>1706</v>
      </c>
      <c r="C728" t="s">
        <v>1707</v>
      </c>
      <c r="D728" t="s">
        <v>651</v>
      </c>
      <c r="E728">
        <v>5</v>
      </c>
      <c r="F728">
        <v>50</v>
      </c>
      <c r="G728">
        <v>75</v>
      </c>
      <c r="H728">
        <v>45</v>
      </c>
      <c r="I728">
        <v>40</v>
      </c>
      <c r="J728">
        <v>45</v>
      </c>
      <c r="K728">
        <v>60</v>
      </c>
      <c r="L728">
        <f t="shared" si="154"/>
        <v>75</v>
      </c>
      <c r="M728">
        <f t="shared" si="155"/>
        <v>45</v>
      </c>
      <c r="N728" s="3">
        <f t="shared" si="156"/>
        <v>125.5</v>
      </c>
      <c r="O728" s="3">
        <f t="shared" si="157"/>
        <v>95.5</v>
      </c>
      <c r="P728" s="3">
        <f t="shared" si="158"/>
        <v>65.5</v>
      </c>
      <c r="Q728" s="3">
        <f t="shared" si="159"/>
        <v>8220.25</v>
      </c>
      <c r="R728" s="3">
        <f t="shared" si="160"/>
        <v>8220.25</v>
      </c>
      <c r="S728" s="3">
        <f t="shared" si="161"/>
        <v>8220.25</v>
      </c>
      <c r="T728" s="3">
        <v>159.352240018138</v>
      </c>
      <c r="U728" s="3">
        <f t="shared" si="162"/>
        <v>0</v>
      </c>
      <c r="V728" s="4">
        <f t="shared" si="163"/>
        <v>0</v>
      </c>
      <c r="W728" s="6">
        <f>Q728/(constants!$B$1*constants!$B$2*(110/250)*AVERAGE(0.8,1)*1.5)</f>
        <v>1.25943848355958</v>
      </c>
      <c r="X728" s="7">
        <v>0.257478876717079</v>
      </c>
      <c r="Y728" s="3">
        <f t="shared" si="164"/>
        <v>144.865607906421</v>
      </c>
      <c r="Z728" s="5">
        <v>1.1</v>
      </c>
      <c r="AA728" s="5">
        <v>1</v>
      </c>
      <c r="AB728" s="3">
        <f t="shared" si="165"/>
        <v>159.352168697063</v>
      </c>
      <c r="AC728" t="str">
        <f t="shared" si="166"/>
        <v>https://wiki.52poke.com/wiki/盖盖虫</v>
      </c>
      <c r="AD728" s="2">
        <f t="shared" si="167"/>
        <v>5.08669569628116e-9</v>
      </c>
      <c r="AE728" t="str">
        <f>IF(ISNUMBER(SEARCH(AE$1,$D728)),"T","")</f>
        <v/>
      </c>
      <c r="AF728" t="str">
        <f>IF(ISNUMBER(SEARCH(AF$1,$D728)),"T","")</f>
        <v/>
      </c>
      <c r="AG728" t="str">
        <f>IF(ISNUMBER(SEARCH(AG$1,$D728)),"T","")</f>
        <v/>
      </c>
      <c r="AH728" t="str">
        <f>IF(ISNUMBER(SEARCH(AH$1,$D728)),"T","")</f>
        <v/>
      </c>
      <c r="AI728" t="str">
        <f>IF(ISNUMBER(SEARCH(AI$1,$D728)),"T","")</f>
        <v/>
      </c>
      <c r="AJ728" t="str">
        <f>IF(ISNUMBER(SEARCH(AJ$1,$D728)),"T","")</f>
        <v/>
      </c>
      <c r="AK728" t="str">
        <f>IF(ISNUMBER(SEARCH(AK$1,$D728)),"T","")</f>
        <v/>
      </c>
      <c r="AL728" t="str">
        <f>IF(ISNUMBER(SEARCH(AL$1,$D728)),"T","")</f>
        <v/>
      </c>
      <c r="AM728" t="str">
        <f>IF(ISNUMBER(SEARCH(AM$1,$D728)),"T","")</f>
        <v/>
      </c>
      <c r="AN728" t="str">
        <f>IF(ISNUMBER(SEARCH(AN$1,$D728)),"T","")</f>
        <v/>
      </c>
      <c r="AO728" t="str">
        <f>IF(ISNUMBER(SEARCH(AO$1,$D728)),"T","")</f>
        <v/>
      </c>
      <c r="AP728" t="str">
        <f>IF(ISNUMBER(SEARCH(AP$1,$D728)),"T","")</f>
        <v>T</v>
      </c>
      <c r="AQ728" t="str">
        <f>IF(ISNUMBER(SEARCH(AQ$1,$D728)),"T","")</f>
        <v/>
      </c>
      <c r="AR728" t="str">
        <f>IF(ISNUMBER(SEARCH(AR$1,$D728)),"T","")</f>
        <v/>
      </c>
      <c r="AS728" t="str">
        <f>IF(ISNUMBER(SEARCH(AS$1,$D728)),"T","")</f>
        <v/>
      </c>
      <c r="AT728" t="str">
        <f>IF(ISNUMBER(SEARCH(AT$1,$D728)),"T","")</f>
        <v/>
      </c>
      <c r="AU728" t="str">
        <f>IF(ISNUMBER(SEARCH(AU$1,$D728)),"T","")</f>
        <v/>
      </c>
      <c r="AV728" t="str">
        <f>IF(ISNUMBER(SEARCH(AV$1,$D728)),"T","")</f>
        <v/>
      </c>
    </row>
    <row r="729" spans="1:48">
      <c r="A729">
        <v>84</v>
      </c>
      <c r="B729" t="s">
        <v>1708</v>
      </c>
      <c r="C729" t="s">
        <v>1709</v>
      </c>
      <c r="D729" t="s">
        <v>553</v>
      </c>
      <c r="E729">
        <v>1</v>
      </c>
      <c r="F729">
        <v>35</v>
      </c>
      <c r="G729">
        <v>85</v>
      </c>
      <c r="H729">
        <v>45</v>
      </c>
      <c r="I729">
        <v>35</v>
      </c>
      <c r="J729">
        <v>35</v>
      </c>
      <c r="K729">
        <v>75</v>
      </c>
      <c r="L729">
        <f t="shared" si="154"/>
        <v>85</v>
      </c>
      <c r="M729">
        <f t="shared" si="155"/>
        <v>35</v>
      </c>
      <c r="N729" s="3">
        <f t="shared" si="156"/>
        <v>110.5</v>
      </c>
      <c r="O729" s="3">
        <f t="shared" si="157"/>
        <v>105.5</v>
      </c>
      <c r="P729" s="3">
        <f t="shared" si="158"/>
        <v>55.5</v>
      </c>
      <c r="Q729" s="3">
        <f t="shared" si="159"/>
        <v>6132.75</v>
      </c>
      <c r="R729" s="3">
        <f t="shared" si="160"/>
        <v>7237.75</v>
      </c>
      <c r="S729" s="3">
        <f t="shared" si="161"/>
        <v>6132.75</v>
      </c>
      <c r="T729" s="3">
        <v>159.119084106971</v>
      </c>
      <c r="U729" s="3">
        <f t="shared" si="162"/>
        <v>0</v>
      </c>
      <c r="V729" s="4">
        <f t="shared" si="163"/>
        <v>0</v>
      </c>
      <c r="W729" s="6">
        <f>Q729/(constants!$B$1*constants!$B$2*(110/250)*AVERAGE(0.8,1)*1.5)</f>
        <v>0.939609058124756</v>
      </c>
      <c r="X729" s="7">
        <v>0.431515675403378</v>
      </c>
      <c r="Y729" s="3">
        <f t="shared" si="164"/>
        <v>144.653659387218</v>
      </c>
      <c r="Z729" s="5">
        <v>1.1</v>
      </c>
      <c r="AA729" s="5">
        <v>1</v>
      </c>
      <c r="AB729" s="3">
        <f t="shared" si="165"/>
        <v>159.11902532594</v>
      </c>
      <c r="AC729" t="str">
        <f t="shared" si="166"/>
        <v>https://wiki.52poke.com/wiki/嘟嘟</v>
      </c>
      <c r="AD729" s="2">
        <f t="shared" si="167"/>
        <v>3.45520960719664e-9</v>
      </c>
      <c r="AE729" t="str">
        <f>IF(ISNUMBER(SEARCH(AE$1,$D729)),"T","")</f>
        <v>T</v>
      </c>
      <c r="AF729" t="str">
        <f>IF(ISNUMBER(SEARCH(AF$1,$D729)),"T","")</f>
        <v/>
      </c>
      <c r="AG729" t="str">
        <f>IF(ISNUMBER(SEARCH(AG$1,$D729)),"T","")</f>
        <v/>
      </c>
      <c r="AH729" t="str">
        <f>IF(ISNUMBER(SEARCH(AH$1,$D729)),"T","")</f>
        <v/>
      </c>
      <c r="AI729" t="str">
        <f>IF(ISNUMBER(SEARCH(AI$1,$D729)),"T","")</f>
        <v/>
      </c>
      <c r="AJ729" t="str">
        <f>IF(ISNUMBER(SEARCH(AJ$1,$D729)),"T","")</f>
        <v/>
      </c>
      <c r="AK729" t="str">
        <f>IF(ISNUMBER(SEARCH(AK$1,$D729)),"T","")</f>
        <v/>
      </c>
      <c r="AL729" t="str">
        <f>IF(ISNUMBER(SEARCH(AL$1,$D729)),"T","")</f>
        <v/>
      </c>
      <c r="AM729" t="str">
        <f>IF(ISNUMBER(SEARCH(AM$1,$D729)),"T","")</f>
        <v/>
      </c>
      <c r="AN729" t="str">
        <f>IF(ISNUMBER(SEARCH(AN$1,$D729)),"T","")</f>
        <v>T</v>
      </c>
      <c r="AO729" t="str">
        <f>IF(ISNUMBER(SEARCH(AO$1,$D729)),"T","")</f>
        <v/>
      </c>
      <c r="AP729" t="str">
        <f>IF(ISNUMBER(SEARCH(AP$1,$D729)),"T","")</f>
        <v/>
      </c>
      <c r="AQ729" t="str">
        <f>IF(ISNUMBER(SEARCH(AQ$1,$D729)),"T","")</f>
        <v/>
      </c>
      <c r="AR729" t="str">
        <f>IF(ISNUMBER(SEARCH(AR$1,$D729)),"T","")</f>
        <v/>
      </c>
      <c r="AS729" t="str">
        <f>IF(ISNUMBER(SEARCH(AS$1,$D729)),"T","")</f>
        <v/>
      </c>
      <c r="AT729" t="str">
        <f>IF(ISNUMBER(SEARCH(AT$1,$D729)),"T","")</f>
        <v/>
      </c>
      <c r="AU729" t="str">
        <f>IF(ISNUMBER(SEARCH(AU$1,$D729)),"T","")</f>
        <v/>
      </c>
      <c r="AV729" t="str">
        <f>IF(ISNUMBER(SEARCH(AV$1,$D729)),"T","")</f>
        <v/>
      </c>
    </row>
    <row r="730" spans="1:48">
      <c r="A730">
        <v>757</v>
      </c>
      <c r="B730" t="s">
        <v>1710</v>
      </c>
      <c r="C730" t="s">
        <v>1711</v>
      </c>
      <c r="D730" t="s">
        <v>739</v>
      </c>
      <c r="E730">
        <v>7</v>
      </c>
      <c r="F730">
        <v>48</v>
      </c>
      <c r="G730">
        <v>44</v>
      </c>
      <c r="H730">
        <v>40</v>
      </c>
      <c r="I730">
        <v>71</v>
      </c>
      <c r="J730">
        <v>40</v>
      </c>
      <c r="K730">
        <v>77</v>
      </c>
      <c r="L730">
        <f t="shared" si="154"/>
        <v>71</v>
      </c>
      <c r="M730">
        <f t="shared" si="155"/>
        <v>40</v>
      </c>
      <c r="N730" s="3">
        <f t="shared" si="156"/>
        <v>123.5</v>
      </c>
      <c r="O730" s="3">
        <f t="shared" si="157"/>
        <v>91.5</v>
      </c>
      <c r="P730" s="3">
        <f t="shared" si="158"/>
        <v>60.5</v>
      </c>
      <c r="Q730" s="3">
        <f t="shared" si="159"/>
        <v>7471.75</v>
      </c>
      <c r="R730" s="3">
        <f t="shared" si="160"/>
        <v>7471.75</v>
      </c>
      <c r="S730" s="3">
        <f t="shared" si="161"/>
        <v>7471.75</v>
      </c>
      <c r="T730" s="3">
        <v>159.108300459412</v>
      </c>
      <c r="U730" s="3">
        <f t="shared" si="162"/>
        <v>0</v>
      </c>
      <c r="V730" s="4">
        <f t="shared" si="163"/>
        <v>0</v>
      </c>
      <c r="W730" s="6">
        <f>Q730/(constants!$B$1*constants!$B$2*(110/250)*AVERAGE(0.8,1)*1.5)</f>
        <v>1.14475952550547</v>
      </c>
      <c r="X730" s="7">
        <v>0.436047611581317</v>
      </c>
      <c r="Y730" s="3">
        <f t="shared" si="164"/>
        <v>144.643853043441</v>
      </c>
      <c r="Z730" s="5">
        <v>1.1</v>
      </c>
      <c r="AA730" s="5">
        <v>1</v>
      </c>
      <c r="AB730" s="3">
        <f t="shared" si="165"/>
        <v>159.108238347785</v>
      </c>
      <c r="AC730" t="str">
        <f t="shared" si="166"/>
        <v>https://wiki.52poke.com/wiki/夜盗火蜥</v>
      </c>
      <c r="AD730" s="2">
        <f t="shared" si="167"/>
        <v>3.85785423538204e-9</v>
      </c>
      <c r="AE730" t="str">
        <f>IF(ISNUMBER(SEARCH(AE$1,$D730)),"T","")</f>
        <v/>
      </c>
      <c r="AF730" t="str">
        <f>IF(ISNUMBER(SEARCH(AF$1,$D730)),"T","")</f>
        <v>T</v>
      </c>
      <c r="AG730" t="str">
        <f>IF(ISNUMBER(SEARCH(AG$1,$D730)),"T","")</f>
        <v/>
      </c>
      <c r="AH730" t="str">
        <f>IF(ISNUMBER(SEARCH(AH$1,$D730)),"T","")</f>
        <v/>
      </c>
      <c r="AI730" t="str">
        <f>IF(ISNUMBER(SEARCH(AI$1,$D730)),"T","")</f>
        <v/>
      </c>
      <c r="AJ730" t="str">
        <f>IF(ISNUMBER(SEARCH(AJ$1,$D730)),"T","")</f>
        <v/>
      </c>
      <c r="AK730" t="str">
        <f>IF(ISNUMBER(SEARCH(AK$1,$D730)),"T","")</f>
        <v/>
      </c>
      <c r="AL730" t="str">
        <f>IF(ISNUMBER(SEARCH(AL$1,$D730)),"T","")</f>
        <v>T</v>
      </c>
      <c r="AM730" t="str">
        <f>IF(ISNUMBER(SEARCH(AM$1,$D730)),"T","")</f>
        <v/>
      </c>
      <c r="AN730" t="str">
        <f>IF(ISNUMBER(SEARCH(AN$1,$D730)),"T","")</f>
        <v/>
      </c>
      <c r="AO730" t="str">
        <f>IF(ISNUMBER(SEARCH(AO$1,$D730)),"T","")</f>
        <v/>
      </c>
      <c r="AP730" t="str">
        <f>IF(ISNUMBER(SEARCH(AP$1,$D730)),"T","")</f>
        <v/>
      </c>
      <c r="AQ730" t="str">
        <f>IF(ISNUMBER(SEARCH(AQ$1,$D730)),"T","")</f>
        <v/>
      </c>
      <c r="AR730" t="str">
        <f>IF(ISNUMBER(SEARCH(AR$1,$D730)),"T","")</f>
        <v/>
      </c>
      <c r="AS730" t="str">
        <f>IF(ISNUMBER(SEARCH(AS$1,$D730)),"T","")</f>
        <v/>
      </c>
      <c r="AT730" t="str">
        <f>IF(ISNUMBER(SEARCH(AT$1,$D730)),"T","")</f>
        <v/>
      </c>
      <c r="AU730" t="str">
        <f>IF(ISNUMBER(SEARCH(AU$1,$D730)),"T","")</f>
        <v/>
      </c>
      <c r="AV730" t="str">
        <f>IF(ISNUMBER(SEARCH(AV$1,$D730)),"T","")</f>
        <v/>
      </c>
    </row>
    <row r="731" spans="1:48">
      <c r="A731">
        <v>58</v>
      </c>
      <c r="B731" t="s">
        <v>1712</v>
      </c>
      <c r="C731" t="s">
        <v>1713</v>
      </c>
      <c r="D731" t="s">
        <v>368</v>
      </c>
      <c r="E731">
        <v>1</v>
      </c>
      <c r="F731">
        <v>55</v>
      </c>
      <c r="G731">
        <v>70</v>
      </c>
      <c r="H731">
        <v>45</v>
      </c>
      <c r="I731">
        <v>70</v>
      </c>
      <c r="J731">
        <v>50</v>
      </c>
      <c r="K731">
        <v>60</v>
      </c>
      <c r="L731">
        <f t="shared" si="154"/>
        <v>70</v>
      </c>
      <c r="M731">
        <f t="shared" si="155"/>
        <v>45</v>
      </c>
      <c r="N731" s="3">
        <f t="shared" si="156"/>
        <v>130.5</v>
      </c>
      <c r="O731" s="3">
        <f t="shared" si="157"/>
        <v>90.5</v>
      </c>
      <c r="P731" s="3">
        <f t="shared" si="158"/>
        <v>65.5</v>
      </c>
      <c r="Q731" s="3">
        <f t="shared" si="159"/>
        <v>8547.75</v>
      </c>
      <c r="R731" s="3">
        <f t="shared" si="160"/>
        <v>8547.75</v>
      </c>
      <c r="S731" s="3">
        <f t="shared" si="161"/>
        <v>9200.25</v>
      </c>
      <c r="T731" s="3">
        <v>158.026308415173</v>
      </c>
      <c r="U731" s="3">
        <f t="shared" si="162"/>
        <v>0</v>
      </c>
      <c r="V731" s="4">
        <f t="shared" si="163"/>
        <v>0</v>
      </c>
      <c r="W731" s="6">
        <f>Q731/(constants!$B$1*constants!$B$2*(110/250)*AVERAGE(0.8,1)*1.5)</f>
        <v>1.30961531557391</v>
      </c>
      <c r="X731" s="7">
        <v>0.277790391462536</v>
      </c>
      <c r="Y731" s="3">
        <f t="shared" si="164"/>
        <v>143.660216486798</v>
      </c>
      <c r="Z731" s="5">
        <v>1.1</v>
      </c>
      <c r="AA731" s="5">
        <v>1</v>
      </c>
      <c r="AB731" s="3">
        <f t="shared" si="165"/>
        <v>158.026238135478</v>
      </c>
      <c r="AC731" t="str">
        <f t="shared" si="166"/>
        <v>https://wiki.52poke.com/wiki/卡蒂狗</v>
      </c>
      <c r="AD731" s="2">
        <f t="shared" si="167"/>
        <v>4.93923552462044e-9</v>
      </c>
      <c r="AE731" t="str">
        <f>IF(ISNUMBER(SEARCH(AE$1,$D731)),"T","")</f>
        <v/>
      </c>
      <c r="AF731" t="str">
        <f>IF(ISNUMBER(SEARCH(AF$1,$D731)),"T","")</f>
        <v>T</v>
      </c>
      <c r="AG731" t="str">
        <f>IF(ISNUMBER(SEARCH(AG$1,$D731)),"T","")</f>
        <v/>
      </c>
      <c r="AH731" t="str">
        <f>IF(ISNUMBER(SEARCH(AH$1,$D731)),"T","")</f>
        <v/>
      </c>
      <c r="AI731" t="str">
        <f>IF(ISNUMBER(SEARCH(AI$1,$D731)),"T","")</f>
        <v/>
      </c>
      <c r="AJ731" t="str">
        <f>IF(ISNUMBER(SEARCH(AJ$1,$D731)),"T","")</f>
        <v/>
      </c>
      <c r="AK731" t="str">
        <f>IF(ISNUMBER(SEARCH(AK$1,$D731)),"T","")</f>
        <v/>
      </c>
      <c r="AL731" t="str">
        <f>IF(ISNUMBER(SEARCH(AL$1,$D731)),"T","")</f>
        <v/>
      </c>
      <c r="AM731" t="str">
        <f>IF(ISNUMBER(SEARCH(AM$1,$D731)),"T","")</f>
        <v/>
      </c>
      <c r="AN731" t="str">
        <f>IF(ISNUMBER(SEARCH(AN$1,$D731)),"T","")</f>
        <v/>
      </c>
      <c r="AO731" t="str">
        <f>IF(ISNUMBER(SEARCH(AO$1,$D731)),"T","")</f>
        <v/>
      </c>
      <c r="AP731" t="str">
        <f>IF(ISNUMBER(SEARCH(AP$1,$D731)),"T","")</f>
        <v/>
      </c>
      <c r="AQ731" t="str">
        <f>IF(ISNUMBER(SEARCH(AQ$1,$D731)),"T","")</f>
        <v>T</v>
      </c>
      <c r="AR731" t="str">
        <f>IF(ISNUMBER(SEARCH(AR$1,$D731)),"T","")</f>
        <v/>
      </c>
      <c r="AS731" t="str">
        <f>IF(ISNUMBER(SEARCH(AS$1,$D731)),"T","")</f>
        <v/>
      </c>
      <c r="AT731" t="str">
        <f>IF(ISNUMBER(SEARCH(AT$1,$D731)),"T","")</f>
        <v/>
      </c>
      <c r="AU731" t="str">
        <f>IF(ISNUMBER(SEARCH(AU$1,$D731)),"T","")</f>
        <v/>
      </c>
      <c r="AV731" t="str">
        <f>IF(ISNUMBER(SEARCH(AV$1,$D731)),"T","")</f>
        <v/>
      </c>
    </row>
    <row r="732" spans="1:48">
      <c r="A732">
        <v>622</v>
      </c>
      <c r="B732" t="s">
        <v>1714</v>
      </c>
      <c r="C732" t="s">
        <v>1715</v>
      </c>
      <c r="D732" t="s">
        <v>490</v>
      </c>
      <c r="E732">
        <v>5</v>
      </c>
      <c r="F732">
        <v>59</v>
      </c>
      <c r="G732">
        <v>74</v>
      </c>
      <c r="H732">
        <v>50</v>
      </c>
      <c r="I732">
        <v>35</v>
      </c>
      <c r="J732">
        <v>50</v>
      </c>
      <c r="K732">
        <v>35</v>
      </c>
      <c r="L732">
        <f t="shared" si="154"/>
        <v>74</v>
      </c>
      <c r="M732">
        <f t="shared" si="155"/>
        <v>50</v>
      </c>
      <c r="N732" s="3">
        <f t="shared" si="156"/>
        <v>134.5</v>
      </c>
      <c r="O732" s="3">
        <f t="shared" si="157"/>
        <v>94.5</v>
      </c>
      <c r="P732" s="3">
        <f t="shared" si="158"/>
        <v>70.5</v>
      </c>
      <c r="Q732" s="3">
        <f t="shared" si="159"/>
        <v>9482.25</v>
      </c>
      <c r="R732" s="3">
        <f t="shared" si="160"/>
        <v>9482.25</v>
      </c>
      <c r="S732" s="3">
        <f t="shared" si="161"/>
        <v>9482.25</v>
      </c>
      <c r="T732" s="3">
        <v>157.661664412796</v>
      </c>
      <c r="U732" s="3">
        <f t="shared" si="162"/>
        <v>0</v>
      </c>
      <c r="V732" s="4">
        <f t="shared" si="163"/>
        <v>0</v>
      </c>
      <c r="W732" s="6">
        <f>Q732/(constants!$B$1*constants!$B$2*(110/250)*AVERAGE(0.8,1)*1.5)</f>
        <v>1.45279164997815</v>
      </c>
      <c r="X732" s="7">
        <v>0.063914295223829</v>
      </c>
      <c r="Y732" s="3">
        <f t="shared" si="164"/>
        <v>143.328711821587</v>
      </c>
      <c r="Z732" s="5">
        <v>1.1</v>
      </c>
      <c r="AA732" s="5">
        <v>1</v>
      </c>
      <c r="AB732" s="3">
        <f t="shared" si="165"/>
        <v>157.661583003745</v>
      </c>
      <c r="AC732" t="str">
        <f t="shared" si="166"/>
        <v>https://wiki.52poke.com/wiki/泥偶小人</v>
      </c>
      <c r="AD732" s="2">
        <f t="shared" si="167"/>
        <v>6.62743354407805e-9</v>
      </c>
      <c r="AE732" t="str">
        <f>IF(ISNUMBER(SEARCH(AE$1,$D732)),"T","")</f>
        <v/>
      </c>
      <c r="AF732" t="str">
        <f>IF(ISNUMBER(SEARCH(AF$1,$D732)),"T","")</f>
        <v/>
      </c>
      <c r="AG732" t="str">
        <f>IF(ISNUMBER(SEARCH(AG$1,$D732)),"T","")</f>
        <v/>
      </c>
      <c r="AH732" t="str">
        <f>IF(ISNUMBER(SEARCH(AH$1,$D732)),"T","")</f>
        <v/>
      </c>
      <c r="AI732" t="str">
        <f>IF(ISNUMBER(SEARCH(AI$1,$D732)),"T","")</f>
        <v/>
      </c>
      <c r="AJ732" t="str">
        <f>IF(ISNUMBER(SEARCH(AJ$1,$D732)),"T","")</f>
        <v/>
      </c>
      <c r="AK732" t="str">
        <f>IF(ISNUMBER(SEARCH(AK$1,$D732)),"T","")</f>
        <v/>
      </c>
      <c r="AL732" t="str">
        <f>IF(ISNUMBER(SEARCH(AL$1,$D732)),"T","")</f>
        <v/>
      </c>
      <c r="AM732" t="str">
        <f>IF(ISNUMBER(SEARCH(AM$1,$D732)),"T","")</f>
        <v>T</v>
      </c>
      <c r="AN732" t="str">
        <f>IF(ISNUMBER(SEARCH(AN$1,$D732)),"T","")</f>
        <v/>
      </c>
      <c r="AO732" t="str">
        <f>IF(ISNUMBER(SEARCH(AO$1,$D732)),"T","")</f>
        <v/>
      </c>
      <c r="AP732" t="str">
        <f>IF(ISNUMBER(SEARCH(AP$1,$D732)),"T","")</f>
        <v/>
      </c>
      <c r="AQ732" t="str">
        <f>IF(ISNUMBER(SEARCH(AQ$1,$D732)),"T","")</f>
        <v/>
      </c>
      <c r="AR732" t="str">
        <f>IF(ISNUMBER(SEARCH(AR$1,$D732)),"T","")</f>
        <v>T</v>
      </c>
      <c r="AS732" t="str">
        <f>IF(ISNUMBER(SEARCH(AS$1,$D732)),"T","")</f>
        <v/>
      </c>
      <c r="AT732" t="str">
        <f>IF(ISNUMBER(SEARCH(AT$1,$D732)),"T","")</f>
        <v/>
      </c>
      <c r="AU732" t="str">
        <f>IF(ISNUMBER(SEARCH(AU$1,$D732)),"T","")</f>
        <v/>
      </c>
      <c r="AV732" t="str">
        <f>IF(ISNUMBER(SEARCH(AV$1,$D732)),"T","")</f>
        <v/>
      </c>
    </row>
    <row r="733" spans="1:48">
      <c r="A733">
        <v>544</v>
      </c>
      <c r="B733" t="s">
        <v>1716</v>
      </c>
      <c r="C733" t="s">
        <v>1717</v>
      </c>
      <c r="D733" t="s">
        <v>867</v>
      </c>
      <c r="E733">
        <v>5</v>
      </c>
      <c r="F733">
        <v>40</v>
      </c>
      <c r="G733">
        <v>55</v>
      </c>
      <c r="H733">
        <v>99</v>
      </c>
      <c r="I733">
        <v>40</v>
      </c>
      <c r="J733">
        <v>79</v>
      </c>
      <c r="K733">
        <v>47</v>
      </c>
      <c r="L733">
        <f t="shared" si="154"/>
        <v>55</v>
      </c>
      <c r="M733">
        <f t="shared" si="155"/>
        <v>79</v>
      </c>
      <c r="N733" s="3">
        <f t="shared" si="156"/>
        <v>115.5</v>
      </c>
      <c r="O733" s="3">
        <f t="shared" si="157"/>
        <v>75.5</v>
      </c>
      <c r="P733" s="3">
        <f t="shared" si="158"/>
        <v>99.5</v>
      </c>
      <c r="Q733" s="3">
        <f t="shared" si="159"/>
        <v>11492.25</v>
      </c>
      <c r="R733" s="3">
        <f t="shared" si="160"/>
        <v>13802.25</v>
      </c>
      <c r="S733" s="3">
        <f t="shared" si="161"/>
        <v>11492.25</v>
      </c>
      <c r="T733" s="3">
        <v>157.631369370873</v>
      </c>
      <c r="U733" s="3">
        <f t="shared" si="162"/>
        <v>0</v>
      </c>
      <c r="V733" s="4">
        <f t="shared" si="163"/>
        <v>0</v>
      </c>
      <c r="W733" s="6">
        <f>Q733/(constants!$B$1*constants!$B$2*(110/250)*AVERAGE(0.8,1)*1.5)</f>
        <v>1.76074716860042</v>
      </c>
      <c r="X733" s="7">
        <v>0.137281615778796</v>
      </c>
      <c r="Y733" s="3">
        <f t="shared" si="164"/>
        <v>143.301173220631</v>
      </c>
      <c r="Z733" s="5">
        <v>1.1</v>
      </c>
      <c r="AA733" s="5">
        <v>1</v>
      </c>
      <c r="AB733" s="3">
        <f t="shared" si="165"/>
        <v>157.631290542694</v>
      </c>
      <c r="AC733" t="str">
        <f t="shared" si="166"/>
        <v>https://wiki.52poke.com/wiki/车轮球</v>
      </c>
      <c r="AD733" s="2">
        <f t="shared" si="167"/>
        <v>6.21388180436171e-9</v>
      </c>
      <c r="AE733" t="str">
        <f>IF(ISNUMBER(SEARCH(AE$1,$D733)),"T","")</f>
        <v/>
      </c>
      <c r="AF733" t="str">
        <f>IF(ISNUMBER(SEARCH(AF$1,$D733)),"T","")</f>
        <v/>
      </c>
      <c r="AG733" t="str">
        <f>IF(ISNUMBER(SEARCH(AG$1,$D733)),"T","")</f>
        <v/>
      </c>
      <c r="AH733" t="str">
        <f>IF(ISNUMBER(SEARCH(AH$1,$D733)),"T","")</f>
        <v/>
      </c>
      <c r="AI733" t="str">
        <f>IF(ISNUMBER(SEARCH(AI$1,$D733)),"T","")</f>
        <v/>
      </c>
      <c r="AJ733" t="str">
        <f>IF(ISNUMBER(SEARCH(AJ$1,$D733)),"T","")</f>
        <v/>
      </c>
      <c r="AK733" t="str">
        <f>IF(ISNUMBER(SEARCH(AK$1,$D733)),"T","")</f>
        <v/>
      </c>
      <c r="AL733" t="str">
        <f>IF(ISNUMBER(SEARCH(AL$1,$D733)),"T","")</f>
        <v>T</v>
      </c>
      <c r="AM733" t="str">
        <f>IF(ISNUMBER(SEARCH(AM$1,$D733)),"T","")</f>
        <v/>
      </c>
      <c r="AN733" t="str">
        <f>IF(ISNUMBER(SEARCH(AN$1,$D733)),"T","")</f>
        <v/>
      </c>
      <c r="AO733" t="str">
        <f>IF(ISNUMBER(SEARCH(AO$1,$D733)),"T","")</f>
        <v/>
      </c>
      <c r="AP733" t="str">
        <f>IF(ISNUMBER(SEARCH(AP$1,$D733)),"T","")</f>
        <v>T</v>
      </c>
      <c r="AQ733" t="str">
        <f>IF(ISNUMBER(SEARCH(AQ$1,$D733)),"T","")</f>
        <v/>
      </c>
      <c r="AR733" t="str">
        <f>IF(ISNUMBER(SEARCH(AR$1,$D733)),"T","")</f>
        <v/>
      </c>
      <c r="AS733" t="str">
        <f>IF(ISNUMBER(SEARCH(AS$1,$D733)),"T","")</f>
        <v/>
      </c>
      <c r="AT733" t="str">
        <f>IF(ISNUMBER(SEARCH(AT$1,$D733)),"T","")</f>
        <v/>
      </c>
      <c r="AU733" t="str">
        <f>IF(ISNUMBER(SEARCH(AU$1,$D733)),"T","")</f>
        <v/>
      </c>
      <c r="AV733" t="str">
        <f>IF(ISNUMBER(SEARCH(AV$1,$D733)),"T","")</f>
        <v/>
      </c>
    </row>
    <row r="734" spans="1:48">
      <c r="A734">
        <v>672</v>
      </c>
      <c r="B734" t="s">
        <v>1718</v>
      </c>
      <c r="C734" t="s">
        <v>1719</v>
      </c>
      <c r="D734" t="s">
        <v>227</v>
      </c>
      <c r="E734">
        <v>6</v>
      </c>
      <c r="F734">
        <v>66</v>
      </c>
      <c r="G734">
        <v>65</v>
      </c>
      <c r="H734">
        <v>48</v>
      </c>
      <c r="I734">
        <v>62</v>
      </c>
      <c r="J734">
        <v>57</v>
      </c>
      <c r="K734">
        <v>52</v>
      </c>
      <c r="L734">
        <f t="shared" si="154"/>
        <v>65</v>
      </c>
      <c r="M734">
        <f t="shared" si="155"/>
        <v>48</v>
      </c>
      <c r="N734" s="3">
        <f t="shared" si="156"/>
        <v>141.5</v>
      </c>
      <c r="O734" s="3">
        <f t="shared" si="157"/>
        <v>85.5</v>
      </c>
      <c r="P734" s="3">
        <f t="shared" si="158"/>
        <v>68.5</v>
      </c>
      <c r="Q734" s="3">
        <f t="shared" si="159"/>
        <v>9692.75</v>
      </c>
      <c r="R734" s="3">
        <f t="shared" si="160"/>
        <v>9692.75</v>
      </c>
      <c r="S734" s="3">
        <f t="shared" si="161"/>
        <v>10966.25</v>
      </c>
      <c r="T734" s="3">
        <v>157.338863500597</v>
      </c>
      <c r="U734" s="3">
        <f t="shared" si="162"/>
        <v>0</v>
      </c>
      <c r="V734" s="4">
        <f t="shared" si="163"/>
        <v>0</v>
      </c>
      <c r="W734" s="6">
        <f>Q734/(constants!$B$1*constants!$B$2*(110/250)*AVERAGE(0.8,1)*1.5)</f>
        <v>1.48504271299804</v>
      </c>
      <c r="X734" s="7">
        <v>0.187884328040517</v>
      </c>
      <c r="Y734" s="3">
        <f t="shared" si="164"/>
        <v>143.035262008797</v>
      </c>
      <c r="Z734" s="5">
        <v>1.1</v>
      </c>
      <c r="AA734" s="5">
        <v>1</v>
      </c>
      <c r="AB734" s="3">
        <f t="shared" si="165"/>
        <v>157.338788209676</v>
      </c>
      <c r="AC734" t="str">
        <f t="shared" si="166"/>
        <v>https://wiki.52poke.com/wiki/坐骑小羊</v>
      </c>
      <c r="AD734" s="2">
        <f t="shared" si="167"/>
        <v>5.66872273634621e-9</v>
      </c>
      <c r="AE734" t="str">
        <f>IF(ISNUMBER(SEARCH(AE$1,$D734)),"T","")</f>
        <v/>
      </c>
      <c r="AF734" t="str">
        <f>IF(ISNUMBER(SEARCH(AF$1,$D734)),"T","")</f>
        <v/>
      </c>
      <c r="AG734" t="str">
        <f>IF(ISNUMBER(SEARCH(AG$1,$D734)),"T","")</f>
        <v/>
      </c>
      <c r="AH734" t="str">
        <f>IF(ISNUMBER(SEARCH(AH$1,$D734)),"T","")</f>
        <v>T</v>
      </c>
      <c r="AI734" t="str">
        <f>IF(ISNUMBER(SEARCH(AI$1,$D734)),"T","")</f>
        <v/>
      </c>
      <c r="AJ734" t="str">
        <f>IF(ISNUMBER(SEARCH(AJ$1,$D734)),"T","")</f>
        <v/>
      </c>
      <c r="AK734" t="str">
        <f>IF(ISNUMBER(SEARCH(AK$1,$D734)),"T","")</f>
        <v/>
      </c>
      <c r="AL734" t="str">
        <f>IF(ISNUMBER(SEARCH(AL$1,$D734)),"T","")</f>
        <v/>
      </c>
      <c r="AM734" t="str">
        <f>IF(ISNUMBER(SEARCH(AM$1,$D734)),"T","")</f>
        <v/>
      </c>
      <c r="AN734" t="str">
        <f>IF(ISNUMBER(SEARCH(AN$1,$D734)),"T","")</f>
        <v/>
      </c>
      <c r="AO734" t="str">
        <f>IF(ISNUMBER(SEARCH(AO$1,$D734)),"T","")</f>
        <v/>
      </c>
      <c r="AP734" t="str">
        <f>IF(ISNUMBER(SEARCH(AP$1,$D734)),"T","")</f>
        <v/>
      </c>
      <c r="AQ734" t="str">
        <f>IF(ISNUMBER(SEARCH(AQ$1,$D734)),"T","")</f>
        <v/>
      </c>
      <c r="AR734" t="str">
        <f>IF(ISNUMBER(SEARCH(AR$1,$D734)),"T","")</f>
        <v/>
      </c>
      <c r="AS734" t="str">
        <f>IF(ISNUMBER(SEARCH(AS$1,$D734)),"T","")</f>
        <v/>
      </c>
      <c r="AT734" t="str">
        <f>IF(ISNUMBER(SEARCH(AT$1,$D734)),"T","")</f>
        <v/>
      </c>
      <c r="AU734" t="str">
        <f>IF(ISNUMBER(SEARCH(AU$1,$D734)),"T","")</f>
        <v/>
      </c>
      <c r="AV734" t="str">
        <f>IF(ISNUMBER(SEARCH(AV$1,$D734)),"T","")</f>
        <v/>
      </c>
    </row>
    <row r="735" spans="1:48">
      <c r="A735">
        <v>434</v>
      </c>
      <c r="B735" t="s">
        <v>1720</v>
      </c>
      <c r="C735" t="s">
        <v>1721</v>
      </c>
      <c r="D735" t="s">
        <v>722</v>
      </c>
      <c r="E735">
        <v>4</v>
      </c>
      <c r="F735">
        <v>63</v>
      </c>
      <c r="G735">
        <v>63</v>
      </c>
      <c r="H735">
        <v>47</v>
      </c>
      <c r="I735">
        <v>41</v>
      </c>
      <c r="J735">
        <v>41</v>
      </c>
      <c r="K735">
        <v>74</v>
      </c>
      <c r="L735">
        <f t="shared" si="154"/>
        <v>63</v>
      </c>
      <c r="M735">
        <f t="shared" si="155"/>
        <v>41</v>
      </c>
      <c r="N735" s="3">
        <f t="shared" si="156"/>
        <v>138.5</v>
      </c>
      <c r="O735" s="3">
        <f t="shared" si="157"/>
        <v>83.5</v>
      </c>
      <c r="P735" s="3">
        <f t="shared" si="158"/>
        <v>61.5</v>
      </c>
      <c r="Q735" s="3">
        <f t="shared" si="159"/>
        <v>8517.75</v>
      </c>
      <c r="R735" s="3">
        <f t="shared" si="160"/>
        <v>9348.75</v>
      </c>
      <c r="S735" s="3">
        <f t="shared" si="161"/>
        <v>8517.75</v>
      </c>
      <c r="T735" s="3">
        <v>157.274378914893</v>
      </c>
      <c r="U735" s="3">
        <f t="shared" si="162"/>
        <v>0</v>
      </c>
      <c r="V735" s="4">
        <f t="shared" si="163"/>
        <v>0</v>
      </c>
      <c r="W735" s="6">
        <f>Q735/(constants!$B$1*constants!$B$2*(110/250)*AVERAGE(0.8,1)*1.5)</f>
        <v>1.3050189645497</v>
      </c>
      <c r="X735" s="7">
        <v>0.407276237396718</v>
      </c>
      <c r="Y735" s="3">
        <f t="shared" si="164"/>
        <v>142.976649362526</v>
      </c>
      <c r="Z735" s="5">
        <v>1.1</v>
      </c>
      <c r="AA735" s="5">
        <v>1</v>
      </c>
      <c r="AB735" s="3">
        <f t="shared" si="165"/>
        <v>157.274314298778</v>
      </c>
      <c r="AC735" t="str">
        <f t="shared" si="166"/>
        <v>https://wiki.52poke.com/wiki/臭鼬噗</v>
      </c>
      <c r="AD735" s="2">
        <f t="shared" si="167"/>
        <v>4.17524230632617e-9</v>
      </c>
      <c r="AE735" t="str">
        <f>IF(ISNUMBER(SEARCH(AE$1,$D735)),"T","")</f>
        <v/>
      </c>
      <c r="AF735" t="str">
        <f>IF(ISNUMBER(SEARCH(AF$1,$D735)),"T","")</f>
        <v/>
      </c>
      <c r="AG735" t="str">
        <f>IF(ISNUMBER(SEARCH(AG$1,$D735)),"T","")</f>
        <v/>
      </c>
      <c r="AH735" t="str">
        <f>IF(ISNUMBER(SEARCH(AH$1,$D735)),"T","")</f>
        <v/>
      </c>
      <c r="AI735" t="str">
        <f>IF(ISNUMBER(SEARCH(AI$1,$D735)),"T","")</f>
        <v/>
      </c>
      <c r="AJ735" t="str">
        <f>IF(ISNUMBER(SEARCH(AJ$1,$D735)),"T","")</f>
        <v/>
      </c>
      <c r="AK735" t="str">
        <f>IF(ISNUMBER(SEARCH(AK$1,$D735)),"T","")</f>
        <v/>
      </c>
      <c r="AL735" t="str">
        <f>IF(ISNUMBER(SEARCH(AL$1,$D735)),"T","")</f>
        <v>T</v>
      </c>
      <c r="AM735" t="str">
        <f>IF(ISNUMBER(SEARCH(AM$1,$D735)),"T","")</f>
        <v/>
      </c>
      <c r="AN735" t="str">
        <f>IF(ISNUMBER(SEARCH(AN$1,$D735)),"T","")</f>
        <v/>
      </c>
      <c r="AO735" t="str">
        <f>IF(ISNUMBER(SEARCH(AO$1,$D735)),"T","")</f>
        <v/>
      </c>
      <c r="AP735" t="str">
        <f>IF(ISNUMBER(SEARCH(AP$1,$D735)),"T","")</f>
        <v/>
      </c>
      <c r="AQ735" t="str">
        <f>IF(ISNUMBER(SEARCH(AQ$1,$D735)),"T","")</f>
        <v/>
      </c>
      <c r="AR735" t="str">
        <f>IF(ISNUMBER(SEARCH(AR$1,$D735)),"T","")</f>
        <v/>
      </c>
      <c r="AS735" t="str">
        <f>IF(ISNUMBER(SEARCH(AS$1,$D735)),"T","")</f>
        <v/>
      </c>
      <c r="AT735" t="str">
        <f>IF(ISNUMBER(SEARCH(AT$1,$D735)),"T","")</f>
        <v>T</v>
      </c>
      <c r="AU735" t="str">
        <f>IF(ISNUMBER(SEARCH(AU$1,$D735)),"T","")</f>
        <v/>
      </c>
      <c r="AV735" t="str">
        <f>IF(ISNUMBER(SEARCH(AV$1,$D735)),"T","")</f>
        <v/>
      </c>
    </row>
    <row r="736" spans="1:48">
      <c r="A736">
        <v>577</v>
      </c>
      <c r="B736" t="s">
        <v>1722</v>
      </c>
      <c r="C736" t="s">
        <v>1723</v>
      </c>
      <c r="D736" t="s">
        <v>61</v>
      </c>
      <c r="E736">
        <v>5</v>
      </c>
      <c r="F736">
        <v>45</v>
      </c>
      <c r="G736">
        <v>30</v>
      </c>
      <c r="H736">
        <v>40</v>
      </c>
      <c r="I736">
        <v>105</v>
      </c>
      <c r="J736">
        <v>50</v>
      </c>
      <c r="K736">
        <v>20</v>
      </c>
      <c r="L736">
        <f t="shared" si="154"/>
        <v>105</v>
      </c>
      <c r="M736">
        <f t="shared" si="155"/>
        <v>40</v>
      </c>
      <c r="N736" s="3">
        <f t="shared" si="156"/>
        <v>120.5</v>
      </c>
      <c r="O736" s="3">
        <f t="shared" si="157"/>
        <v>125.5</v>
      </c>
      <c r="P736" s="3">
        <f t="shared" si="158"/>
        <v>60.5</v>
      </c>
      <c r="Q736" s="3">
        <f t="shared" si="159"/>
        <v>7290.25</v>
      </c>
      <c r="R736" s="3">
        <f t="shared" si="160"/>
        <v>7290.25</v>
      </c>
      <c r="S736" s="3">
        <f t="shared" si="161"/>
        <v>8495.25</v>
      </c>
      <c r="T736" s="3">
        <v>155.697139831164</v>
      </c>
      <c r="U736" s="3">
        <f t="shared" si="162"/>
        <v>0</v>
      </c>
      <c r="V736" s="4">
        <f t="shared" si="163"/>
        <v>0</v>
      </c>
      <c r="W736" s="6">
        <f>Q736/(constants!$B$1*constants!$B$2*(110/250)*AVERAGE(0.8,1)*1.5)</f>
        <v>1.11695160180898</v>
      </c>
      <c r="X736" s="7">
        <v>0.0108793051756844</v>
      </c>
      <c r="Y736" s="3">
        <f t="shared" si="164"/>
        <v>141.542778826575</v>
      </c>
      <c r="Z736" s="5">
        <v>1.1</v>
      </c>
      <c r="AA736" s="5">
        <v>1</v>
      </c>
      <c r="AB736" s="3">
        <f t="shared" si="165"/>
        <v>155.697056709233</v>
      </c>
      <c r="AC736" t="str">
        <f t="shared" si="166"/>
        <v>https://wiki.52poke.com/wiki/单卵细胞球</v>
      </c>
      <c r="AD736" s="2">
        <f t="shared" si="167"/>
        <v>6.90925548854933e-9</v>
      </c>
      <c r="AE736" t="str">
        <f>IF(ISNUMBER(SEARCH(AE$1,$D736)),"T","")</f>
        <v/>
      </c>
      <c r="AF736" t="str">
        <f>IF(ISNUMBER(SEARCH(AF$1,$D736)),"T","")</f>
        <v/>
      </c>
      <c r="AG736" t="str">
        <f>IF(ISNUMBER(SEARCH(AG$1,$D736)),"T","")</f>
        <v/>
      </c>
      <c r="AH736" t="str">
        <f>IF(ISNUMBER(SEARCH(AH$1,$D736)),"T","")</f>
        <v/>
      </c>
      <c r="AI736" t="str">
        <f>IF(ISNUMBER(SEARCH(AI$1,$D736)),"T","")</f>
        <v/>
      </c>
      <c r="AJ736" t="str">
        <f>IF(ISNUMBER(SEARCH(AJ$1,$D736)),"T","")</f>
        <v/>
      </c>
      <c r="AK736" t="str">
        <f>IF(ISNUMBER(SEARCH(AK$1,$D736)),"T","")</f>
        <v/>
      </c>
      <c r="AL736" t="str">
        <f>IF(ISNUMBER(SEARCH(AL$1,$D736)),"T","")</f>
        <v/>
      </c>
      <c r="AM736" t="str">
        <f>IF(ISNUMBER(SEARCH(AM$1,$D736)),"T","")</f>
        <v/>
      </c>
      <c r="AN736" t="str">
        <f>IF(ISNUMBER(SEARCH(AN$1,$D736)),"T","")</f>
        <v/>
      </c>
      <c r="AO736" t="str">
        <f>IF(ISNUMBER(SEARCH(AO$1,$D736)),"T","")</f>
        <v>T</v>
      </c>
      <c r="AP736" t="str">
        <f>IF(ISNUMBER(SEARCH(AP$1,$D736)),"T","")</f>
        <v/>
      </c>
      <c r="AQ736" t="str">
        <f>IF(ISNUMBER(SEARCH(AQ$1,$D736)),"T","")</f>
        <v/>
      </c>
      <c r="AR736" t="str">
        <f>IF(ISNUMBER(SEARCH(AR$1,$D736)),"T","")</f>
        <v/>
      </c>
      <c r="AS736" t="str">
        <f>IF(ISNUMBER(SEARCH(AS$1,$D736)),"T","")</f>
        <v/>
      </c>
      <c r="AT736" t="str">
        <f>IF(ISNUMBER(SEARCH(AT$1,$D736)),"T","")</f>
        <v/>
      </c>
      <c r="AU736" t="str">
        <f>IF(ISNUMBER(SEARCH(AU$1,$D736)),"T","")</f>
        <v/>
      </c>
      <c r="AV736" t="str">
        <f>IF(ISNUMBER(SEARCH(AV$1,$D736)),"T","")</f>
        <v/>
      </c>
    </row>
    <row r="737" spans="1:48">
      <c r="A737">
        <v>684</v>
      </c>
      <c r="B737" t="s">
        <v>1724</v>
      </c>
      <c r="C737" t="s">
        <v>1725</v>
      </c>
      <c r="D737" t="s">
        <v>67</v>
      </c>
      <c r="E737">
        <v>6</v>
      </c>
      <c r="F737">
        <v>62</v>
      </c>
      <c r="G737">
        <v>48</v>
      </c>
      <c r="H737">
        <v>66</v>
      </c>
      <c r="I737">
        <v>59</v>
      </c>
      <c r="J737">
        <v>57</v>
      </c>
      <c r="K737">
        <v>49</v>
      </c>
      <c r="L737">
        <f t="shared" si="154"/>
        <v>59</v>
      </c>
      <c r="M737">
        <f t="shared" si="155"/>
        <v>57</v>
      </c>
      <c r="N737" s="3">
        <f t="shared" si="156"/>
        <v>137.5</v>
      </c>
      <c r="O737" s="3">
        <f t="shared" si="157"/>
        <v>79.5</v>
      </c>
      <c r="P737" s="3">
        <f t="shared" si="158"/>
        <v>77.5</v>
      </c>
      <c r="Q737" s="3">
        <f t="shared" si="159"/>
        <v>10656.25</v>
      </c>
      <c r="R737" s="3">
        <f t="shared" si="160"/>
        <v>11893.75</v>
      </c>
      <c r="S737" s="3">
        <f t="shared" si="161"/>
        <v>10656.25</v>
      </c>
      <c r="T737" s="3">
        <v>155.236231466357</v>
      </c>
      <c r="U737" s="3">
        <f t="shared" si="162"/>
        <v>0</v>
      </c>
      <c r="V737" s="4">
        <f t="shared" si="163"/>
        <v>0</v>
      </c>
      <c r="W737" s="6">
        <f>Q737/(constants!$B$1*constants!$B$2*(110/250)*AVERAGE(0.8,1)*1.5)</f>
        <v>1.63266218672568</v>
      </c>
      <c r="X737" s="7">
        <v>0.14247966004374</v>
      </c>
      <c r="Y737" s="3">
        <f t="shared" si="164"/>
        <v>141.123776818169</v>
      </c>
      <c r="Z737" s="5">
        <v>1.1</v>
      </c>
      <c r="AA737" s="5">
        <v>1</v>
      </c>
      <c r="AB737" s="3">
        <f t="shared" si="165"/>
        <v>155.236154499986</v>
      </c>
      <c r="AC737" t="str">
        <f t="shared" si="166"/>
        <v>https://wiki.52poke.com/wiki/绵绵泡芙</v>
      </c>
      <c r="AD737" s="2">
        <f t="shared" si="167"/>
        <v>5.92382225357355e-9</v>
      </c>
      <c r="AE737" t="str">
        <f>IF(ISNUMBER(SEARCH(AE$1,$D737)),"T","")</f>
        <v/>
      </c>
      <c r="AF737" t="str">
        <f>IF(ISNUMBER(SEARCH(AF$1,$D737)),"T","")</f>
        <v/>
      </c>
      <c r="AG737" t="str">
        <f>IF(ISNUMBER(SEARCH(AG$1,$D737)),"T","")</f>
        <v/>
      </c>
      <c r="AH737" t="str">
        <f>IF(ISNUMBER(SEARCH(AH$1,$D737)),"T","")</f>
        <v/>
      </c>
      <c r="AI737" t="str">
        <f>IF(ISNUMBER(SEARCH(AI$1,$D737)),"T","")</f>
        <v/>
      </c>
      <c r="AJ737" t="str">
        <f>IF(ISNUMBER(SEARCH(AJ$1,$D737)),"T","")</f>
        <v/>
      </c>
      <c r="AK737" t="str">
        <f>IF(ISNUMBER(SEARCH(AK$1,$D737)),"T","")</f>
        <v/>
      </c>
      <c r="AL737" t="str">
        <f>IF(ISNUMBER(SEARCH(AL$1,$D737)),"T","")</f>
        <v/>
      </c>
      <c r="AM737" t="str">
        <f>IF(ISNUMBER(SEARCH(AM$1,$D737)),"T","")</f>
        <v/>
      </c>
      <c r="AN737" t="str">
        <f>IF(ISNUMBER(SEARCH(AN$1,$D737)),"T","")</f>
        <v/>
      </c>
      <c r="AO737" t="str">
        <f>IF(ISNUMBER(SEARCH(AO$1,$D737)),"T","")</f>
        <v/>
      </c>
      <c r="AP737" t="str">
        <f>IF(ISNUMBER(SEARCH(AP$1,$D737)),"T","")</f>
        <v/>
      </c>
      <c r="AQ737" t="str">
        <f>IF(ISNUMBER(SEARCH(AQ$1,$D737)),"T","")</f>
        <v/>
      </c>
      <c r="AR737" t="str">
        <f>IF(ISNUMBER(SEARCH(AR$1,$D737)),"T","")</f>
        <v/>
      </c>
      <c r="AS737" t="str">
        <f>IF(ISNUMBER(SEARCH(AS$1,$D737)),"T","")</f>
        <v/>
      </c>
      <c r="AT737" t="str">
        <f>IF(ISNUMBER(SEARCH(AT$1,$D737)),"T","")</f>
        <v/>
      </c>
      <c r="AU737" t="str">
        <f>IF(ISNUMBER(SEARCH(AU$1,$D737)),"T","")</f>
        <v/>
      </c>
      <c r="AV737" t="str">
        <f>IF(ISNUMBER(SEARCH(AV$1,$D737)),"T","")</f>
        <v>T</v>
      </c>
    </row>
    <row r="738" spans="1:48">
      <c r="A738">
        <v>425</v>
      </c>
      <c r="B738" t="s">
        <v>1726</v>
      </c>
      <c r="C738" t="s">
        <v>1727</v>
      </c>
      <c r="D738" t="s">
        <v>1029</v>
      </c>
      <c r="E738">
        <v>4</v>
      </c>
      <c r="F738">
        <v>90</v>
      </c>
      <c r="G738">
        <v>50</v>
      </c>
      <c r="H738">
        <v>34</v>
      </c>
      <c r="I738">
        <v>60</v>
      </c>
      <c r="J738">
        <v>44</v>
      </c>
      <c r="K738">
        <v>70</v>
      </c>
      <c r="L738">
        <f t="shared" si="154"/>
        <v>60</v>
      </c>
      <c r="M738">
        <f t="shared" si="155"/>
        <v>34</v>
      </c>
      <c r="N738" s="3">
        <f t="shared" si="156"/>
        <v>165.5</v>
      </c>
      <c r="O738" s="3">
        <f t="shared" si="157"/>
        <v>80.5</v>
      </c>
      <c r="P738" s="3">
        <f t="shared" si="158"/>
        <v>54.5</v>
      </c>
      <c r="Q738" s="3">
        <f t="shared" si="159"/>
        <v>9019.75</v>
      </c>
      <c r="R738" s="3">
        <f t="shared" si="160"/>
        <v>9019.75</v>
      </c>
      <c r="S738" s="3">
        <f t="shared" si="161"/>
        <v>10674.75</v>
      </c>
      <c r="T738" s="3">
        <v>154.334602715513</v>
      </c>
      <c r="U738" s="3">
        <f t="shared" si="162"/>
        <v>0</v>
      </c>
      <c r="V738" s="4">
        <f t="shared" si="163"/>
        <v>0</v>
      </c>
      <c r="W738" s="6">
        <f>Q738/(constants!$B$1*constants!$B$2*(110/250)*AVERAGE(0.8,1)*1.5)</f>
        <v>1.38193123835486</v>
      </c>
      <c r="X738" s="7">
        <v>0.360977138263509</v>
      </c>
      <c r="Y738" s="3">
        <f t="shared" si="164"/>
        <v>140.304124317779</v>
      </c>
      <c r="Z738" s="5">
        <v>1.1</v>
      </c>
      <c r="AA738" s="5">
        <v>1</v>
      </c>
      <c r="AB738" s="3">
        <f t="shared" si="165"/>
        <v>154.334536749557</v>
      </c>
      <c r="AC738" t="str">
        <f t="shared" si="166"/>
        <v>https://wiki.52poke.com/wiki/飘飘球</v>
      </c>
      <c r="AD738" s="2">
        <f t="shared" si="167"/>
        <v>4.35150739936726e-9</v>
      </c>
      <c r="AE738" t="str">
        <f>IF(ISNUMBER(SEARCH(AE$1,$D738)),"T","")</f>
        <v/>
      </c>
      <c r="AF738" t="str">
        <f>IF(ISNUMBER(SEARCH(AF$1,$D738)),"T","")</f>
        <v/>
      </c>
      <c r="AG738" t="str">
        <f>IF(ISNUMBER(SEARCH(AG$1,$D738)),"T","")</f>
        <v/>
      </c>
      <c r="AH738" t="str">
        <f>IF(ISNUMBER(SEARCH(AH$1,$D738)),"T","")</f>
        <v/>
      </c>
      <c r="AI738" t="str">
        <f>IF(ISNUMBER(SEARCH(AI$1,$D738)),"T","")</f>
        <v/>
      </c>
      <c r="AJ738" t="str">
        <f>IF(ISNUMBER(SEARCH(AJ$1,$D738)),"T","")</f>
        <v/>
      </c>
      <c r="AK738" t="str">
        <f>IF(ISNUMBER(SEARCH(AK$1,$D738)),"T","")</f>
        <v/>
      </c>
      <c r="AL738" t="str">
        <f>IF(ISNUMBER(SEARCH(AL$1,$D738)),"T","")</f>
        <v/>
      </c>
      <c r="AM738" t="str">
        <f>IF(ISNUMBER(SEARCH(AM$1,$D738)),"T","")</f>
        <v/>
      </c>
      <c r="AN738" t="str">
        <f>IF(ISNUMBER(SEARCH(AN$1,$D738)),"T","")</f>
        <v>T</v>
      </c>
      <c r="AO738" t="str">
        <f>IF(ISNUMBER(SEARCH(AO$1,$D738)),"T","")</f>
        <v/>
      </c>
      <c r="AP738" t="str">
        <f>IF(ISNUMBER(SEARCH(AP$1,$D738)),"T","")</f>
        <v/>
      </c>
      <c r="AQ738" t="str">
        <f>IF(ISNUMBER(SEARCH(AQ$1,$D738)),"T","")</f>
        <v/>
      </c>
      <c r="AR738" t="str">
        <f>IF(ISNUMBER(SEARCH(AR$1,$D738)),"T","")</f>
        <v>T</v>
      </c>
      <c r="AS738" t="str">
        <f>IF(ISNUMBER(SEARCH(AS$1,$D738)),"T","")</f>
        <v/>
      </c>
      <c r="AT738" t="str">
        <f>IF(ISNUMBER(SEARCH(AT$1,$D738)),"T","")</f>
        <v/>
      </c>
      <c r="AU738" t="str">
        <f>IF(ISNUMBER(SEARCH(AU$1,$D738)),"T","")</f>
        <v/>
      </c>
      <c r="AV738" t="str">
        <f>IF(ISNUMBER(SEARCH(AV$1,$D738)),"T","")</f>
        <v/>
      </c>
    </row>
    <row r="739" spans="1:48">
      <c r="A739">
        <v>225</v>
      </c>
      <c r="B739" t="s">
        <v>1728</v>
      </c>
      <c r="C739" t="s">
        <v>1729</v>
      </c>
      <c r="D739" t="s">
        <v>1730</v>
      </c>
      <c r="E739">
        <v>2</v>
      </c>
      <c r="F739">
        <v>45</v>
      </c>
      <c r="G739">
        <v>55</v>
      </c>
      <c r="H739">
        <v>45</v>
      </c>
      <c r="I739">
        <v>65</v>
      </c>
      <c r="J739">
        <v>45</v>
      </c>
      <c r="K739">
        <v>75</v>
      </c>
      <c r="L739">
        <f t="shared" si="154"/>
        <v>65</v>
      </c>
      <c r="M739">
        <f t="shared" si="155"/>
        <v>45</v>
      </c>
      <c r="N739" s="3">
        <f t="shared" si="156"/>
        <v>120.5</v>
      </c>
      <c r="O739" s="3">
        <f t="shared" si="157"/>
        <v>85.5</v>
      </c>
      <c r="P739" s="3">
        <f t="shared" si="158"/>
        <v>65.5</v>
      </c>
      <c r="Q739" s="3">
        <f t="shared" si="159"/>
        <v>7892.75</v>
      </c>
      <c r="R739" s="3">
        <f t="shared" si="160"/>
        <v>7892.75</v>
      </c>
      <c r="S739" s="3">
        <f t="shared" si="161"/>
        <v>7892.75</v>
      </c>
      <c r="T739" s="3">
        <v>154.199361638118</v>
      </c>
      <c r="U739" s="3">
        <f t="shared" si="162"/>
        <v>0</v>
      </c>
      <c r="V739" s="4">
        <f t="shared" si="163"/>
        <v>0</v>
      </c>
      <c r="W739" s="6">
        <f>Q739/(constants!$B$1*constants!$B$2*(110/250)*AVERAGE(0.8,1)*1.5)</f>
        <v>1.20926165154526</v>
      </c>
      <c r="X739" s="7">
        <v>0.430284338132144</v>
      </c>
      <c r="Y739" s="3">
        <f t="shared" si="164"/>
        <v>140.181182117418</v>
      </c>
      <c r="Z739" s="5">
        <v>1.1</v>
      </c>
      <c r="AA739" s="5">
        <v>1</v>
      </c>
      <c r="AB739" s="3">
        <f t="shared" si="165"/>
        <v>154.19930032916</v>
      </c>
      <c r="AC739" t="str">
        <f t="shared" si="166"/>
        <v>https://wiki.52poke.com/wiki/信使鸟</v>
      </c>
      <c r="AD739" s="2">
        <f t="shared" si="167"/>
        <v>3.7587883915087e-9</v>
      </c>
      <c r="AE739" t="str">
        <f>IF(ISNUMBER(SEARCH(AE$1,$D739)),"T","")</f>
        <v/>
      </c>
      <c r="AF739" t="str">
        <f>IF(ISNUMBER(SEARCH(AF$1,$D739)),"T","")</f>
        <v/>
      </c>
      <c r="AG739" t="str">
        <f>IF(ISNUMBER(SEARCH(AG$1,$D739)),"T","")</f>
        <v/>
      </c>
      <c r="AH739" t="str">
        <f>IF(ISNUMBER(SEARCH(AH$1,$D739)),"T","")</f>
        <v/>
      </c>
      <c r="AI739" t="str">
        <f>IF(ISNUMBER(SEARCH(AI$1,$D739)),"T","")</f>
        <v/>
      </c>
      <c r="AJ739" t="str">
        <f>IF(ISNUMBER(SEARCH(AJ$1,$D739)),"T","")</f>
        <v>T</v>
      </c>
      <c r="AK739" t="str">
        <f>IF(ISNUMBER(SEARCH(AK$1,$D739)),"T","")</f>
        <v/>
      </c>
      <c r="AL739" t="str">
        <f>IF(ISNUMBER(SEARCH(AL$1,$D739)),"T","")</f>
        <v/>
      </c>
      <c r="AM739" t="str">
        <f>IF(ISNUMBER(SEARCH(AM$1,$D739)),"T","")</f>
        <v/>
      </c>
      <c r="AN739" t="str">
        <f>IF(ISNUMBER(SEARCH(AN$1,$D739)),"T","")</f>
        <v>T</v>
      </c>
      <c r="AO739" t="str">
        <f>IF(ISNUMBER(SEARCH(AO$1,$D739)),"T","")</f>
        <v/>
      </c>
      <c r="AP739" t="str">
        <f>IF(ISNUMBER(SEARCH(AP$1,$D739)),"T","")</f>
        <v/>
      </c>
      <c r="AQ739" t="str">
        <f>IF(ISNUMBER(SEARCH(AQ$1,$D739)),"T","")</f>
        <v/>
      </c>
      <c r="AR739" t="str">
        <f>IF(ISNUMBER(SEARCH(AR$1,$D739)),"T","")</f>
        <v/>
      </c>
      <c r="AS739" t="str">
        <f>IF(ISNUMBER(SEARCH(AS$1,$D739)),"T","")</f>
        <v/>
      </c>
      <c r="AT739" t="str">
        <f>IF(ISNUMBER(SEARCH(AT$1,$D739)),"T","")</f>
        <v/>
      </c>
      <c r="AU739" t="str">
        <f>IF(ISNUMBER(SEARCH(AU$1,$D739)),"T","")</f>
        <v/>
      </c>
      <c r="AV739" t="str">
        <f>IF(ISNUMBER(SEARCH(AV$1,$D739)),"T","")</f>
        <v/>
      </c>
    </row>
    <row r="740" spans="1:48">
      <c r="A740">
        <v>790</v>
      </c>
      <c r="B740" t="s">
        <v>1731</v>
      </c>
      <c r="C740" t="s">
        <v>1732</v>
      </c>
      <c r="D740" t="s">
        <v>61</v>
      </c>
      <c r="E740">
        <v>7</v>
      </c>
      <c r="F740">
        <v>43</v>
      </c>
      <c r="G740">
        <v>29</v>
      </c>
      <c r="H740">
        <v>131</v>
      </c>
      <c r="I740">
        <v>29</v>
      </c>
      <c r="J740">
        <v>131</v>
      </c>
      <c r="K740">
        <v>37</v>
      </c>
      <c r="L740">
        <f t="shared" si="154"/>
        <v>29</v>
      </c>
      <c r="M740">
        <f t="shared" si="155"/>
        <v>131</v>
      </c>
      <c r="N740" s="3">
        <f t="shared" si="156"/>
        <v>118.5</v>
      </c>
      <c r="O740" s="3">
        <f t="shared" si="157"/>
        <v>49.5</v>
      </c>
      <c r="P740" s="3">
        <f t="shared" si="158"/>
        <v>151.5</v>
      </c>
      <c r="Q740" s="3">
        <f t="shared" si="159"/>
        <v>17952.75</v>
      </c>
      <c r="R740" s="3">
        <f t="shared" si="160"/>
        <v>17952.75</v>
      </c>
      <c r="S740" s="3">
        <f t="shared" si="161"/>
        <v>17952.75</v>
      </c>
      <c r="T740" s="3">
        <v>153.745112654713</v>
      </c>
      <c r="U740" s="3">
        <f t="shared" si="162"/>
        <v>0</v>
      </c>
      <c r="V740" s="4">
        <f t="shared" si="163"/>
        <v>0</v>
      </c>
      <c r="W740" s="6">
        <f>Q740/(constants!$B$1*constants!$B$2*(110/250)*AVERAGE(0.8,1)*1.5)</f>
        <v>2.75057136166471</v>
      </c>
      <c r="X740" s="7">
        <v>0.073028857233447</v>
      </c>
      <c r="Y740" s="3">
        <f t="shared" si="164"/>
        <v>139.768210835459</v>
      </c>
      <c r="Z740" s="5">
        <v>1.1</v>
      </c>
      <c r="AA740" s="5">
        <v>1</v>
      </c>
      <c r="AB740" s="3">
        <f t="shared" si="165"/>
        <v>153.745031919004</v>
      </c>
      <c r="AC740" t="str">
        <f t="shared" si="166"/>
        <v>https://wiki.52poke.com/wiki/科斯莫姆</v>
      </c>
      <c r="AD740" s="2">
        <f t="shared" si="167"/>
        <v>6.51825464205226e-9</v>
      </c>
      <c r="AE740" t="str">
        <f>IF(ISNUMBER(SEARCH(AE$1,$D740)),"T","")</f>
        <v/>
      </c>
      <c r="AF740" t="str">
        <f>IF(ISNUMBER(SEARCH(AF$1,$D740)),"T","")</f>
        <v/>
      </c>
      <c r="AG740" t="str">
        <f>IF(ISNUMBER(SEARCH(AG$1,$D740)),"T","")</f>
        <v/>
      </c>
      <c r="AH740" t="str">
        <f>IF(ISNUMBER(SEARCH(AH$1,$D740)),"T","")</f>
        <v/>
      </c>
      <c r="AI740" t="str">
        <f>IF(ISNUMBER(SEARCH(AI$1,$D740)),"T","")</f>
        <v/>
      </c>
      <c r="AJ740" t="str">
        <f>IF(ISNUMBER(SEARCH(AJ$1,$D740)),"T","")</f>
        <v/>
      </c>
      <c r="AK740" t="str">
        <f>IF(ISNUMBER(SEARCH(AK$1,$D740)),"T","")</f>
        <v/>
      </c>
      <c r="AL740" t="str">
        <f>IF(ISNUMBER(SEARCH(AL$1,$D740)),"T","")</f>
        <v/>
      </c>
      <c r="AM740" t="str">
        <f>IF(ISNUMBER(SEARCH(AM$1,$D740)),"T","")</f>
        <v/>
      </c>
      <c r="AN740" t="str">
        <f>IF(ISNUMBER(SEARCH(AN$1,$D740)),"T","")</f>
        <v/>
      </c>
      <c r="AO740" t="str">
        <f>IF(ISNUMBER(SEARCH(AO$1,$D740)),"T","")</f>
        <v>T</v>
      </c>
      <c r="AP740" t="str">
        <f>IF(ISNUMBER(SEARCH(AP$1,$D740)),"T","")</f>
        <v/>
      </c>
      <c r="AQ740" t="str">
        <f>IF(ISNUMBER(SEARCH(AQ$1,$D740)),"T","")</f>
        <v/>
      </c>
      <c r="AR740" t="str">
        <f>IF(ISNUMBER(SEARCH(AR$1,$D740)),"T","")</f>
        <v/>
      </c>
      <c r="AS740" t="str">
        <f>IF(ISNUMBER(SEARCH(AS$1,$D740)),"T","")</f>
        <v/>
      </c>
      <c r="AT740" t="str">
        <f>IF(ISNUMBER(SEARCH(AT$1,$D740)),"T","")</f>
        <v/>
      </c>
      <c r="AU740" t="str">
        <f>IF(ISNUMBER(SEARCH(AU$1,$D740)),"T","")</f>
        <v/>
      </c>
      <c r="AV740" t="str">
        <f>IF(ISNUMBER(SEARCH(AV$1,$D740)),"T","")</f>
        <v/>
      </c>
    </row>
    <row r="741" spans="1:48">
      <c r="A741">
        <v>177</v>
      </c>
      <c r="B741" t="s">
        <v>1733</v>
      </c>
      <c r="C741" t="s">
        <v>1734</v>
      </c>
      <c r="D741" t="s">
        <v>133</v>
      </c>
      <c r="E741">
        <v>2</v>
      </c>
      <c r="F741">
        <v>40</v>
      </c>
      <c r="G741">
        <v>50</v>
      </c>
      <c r="H741">
        <v>45</v>
      </c>
      <c r="I741">
        <v>70</v>
      </c>
      <c r="J741">
        <v>45</v>
      </c>
      <c r="K741">
        <v>70</v>
      </c>
      <c r="L741">
        <f t="shared" si="154"/>
        <v>70</v>
      </c>
      <c r="M741">
        <f t="shared" si="155"/>
        <v>45</v>
      </c>
      <c r="N741" s="3">
        <f t="shared" si="156"/>
        <v>115.5</v>
      </c>
      <c r="O741" s="3">
        <f t="shared" si="157"/>
        <v>90.5</v>
      </c>
      <c r="P741" s="3">
        <f t="shared" si="158"/>
        <v>65.5</v>
      </c>
      <c r="Q741" s="3">
        <f t="shared" si="159"/>
        <v>7565.25</v>
      </c>
      <c r="R741" s="3">
        <f t="shared" si="160"/>
        <v>7565.25</v>
      </c>
      <c r="S741" s="3">
        <f t="shared" si="161"/>
        <v>7565.25</v>
      </c>
      <c r="T741" s="3">
        <v>152.916336851508</v>
      </c>
      <c r="U741" s="3">
        <f t="shared" si="162"/>
        <v>0</v>
      </c>
      <c r="V741" s="4">
        <f t="shared" si="163"/>
        <v>0</v>
      </c>
      <c r="W741" s="6">
        <f>Q741/(constants!$B$1*constants!$B$2*(110/250)*AVERAGE(0.8,1)*1.5)</f>
        <v>1.15908481953093</v>
      </c>
      <c r="X741" s="7">
        <v>0.376990264848164</v>
      </c>
      <c r="Y741" s="3">
        <f t="shared" si="164"/>
        <v>139.014795136308</v>
      </c>
      <c r="Z741" s="5">
        <v>1.1</v>
      </c>
      <c r="AA741" s="5">
        <v>1</v>
      </c>
      <c r="AB741" s="3">
        <f t="shared" si="165"/>
        <v>152.916274649939</v>
      </c>
      <c r="AC741" t="str">
        <f t="shared" si="166"/>
        <v>https://wiki.52poke.com/wiki/天然雀</v>
      </c>
      <c r="AD741" s="2">
        <f t="shared" si="167"/>
        <v>3.86903520301512e-9</v>
      </c>
      <c r="AE741" t="str">
        <f>IF(ISNUMBER(SEARCH(AE$1,$D741)),"T","")</f>
        <v/>
      </c>
      <c r="AF741" t="str">
        <f>IF(ISNUMBER(SEARCH(AF$1,$D741)),"T","")</f>
        <v/>
      </c>
      <c r="AG741" t="str">
        <f>IF(ISNUMBER(SEARCH(AG$1,$D741)),"T","")</f>
        <v/>
      </c>
      <c r="AH741" t="str">
        <f>IF(ISNUMBER(SEARCH(AH$1,$D741)),"T","")</f>
        <v/>
      </c>
      <c r="AI741" t="str">
        <f>IF(ISNUMBER(SEARCH(AI$1,$D741)),"T","")</f>
        <v/>
      </c>
      <c r="AJ741" t="str">
        <f>IF(ISNUMBER(SEARCH(AJ$1,$D741)),"T","")</f>
        <v/>
      </c>
      <c r="AK741" t="str">
        <f>IF(ISNUMBER(SEARCH(AK$1,$D741)),"T","")</f>
        <v/>
      </c>
      <c r="AL741" t="str">
        <f>IF(ISNUMBER(SEARCH(AL$1,$D741)),"T","")</f>
        <v/>
      </c>
      <c r="AM741" t="str">
        <f>IF(ISNUMBER(SEARCH(AM$1,$D741)),"T","")</f>
        <v/>
      </c>
      <c r="AN741" t="str">
        <f>IF(ISNUMBER(SEARCH(AN$1,$D741)),"T","")</f>
        <v>T</v>
      </c>
      <c r="AO741" t="str">
        <f>IF(ISNUMBER(SEARCH(AO$1,$D741)),"T","")</f>
        <v>T</v>
      </c>
      <c r="AP741" t="str">
        <f>IF(ISNUMBER(SEARCH(AP$1,$D741)),"T","")</f>
        <v/>
      </c>
      <c r="AQ741" t="str">
        <f>IF(ISNUMBER(SEARCH(AQ$1,$D741)),"T","")</f>
        <v/>
      </c>
      <c r="AR741" t="str">
        <f>IF(ISNUMBER(SEARCH(AR$1,$D741)),"T","")</f>
        <v/>
      </c>
      <c r="AS741" t="str">
        <f>IF(ISNUMBER(SEARCH(AS$1,$D741)),"T","")</f>
        <v/>
      </c>
      <c r="AT741" t="str">
        <f>IF(ISNUMBER(SEARCH(AT$1,$D741)),"T","")</f>
        <v/>
      </c>
      <c r="AU741" t="str">
        <f>IF(ISNUMBER(SEARCH(AU$1,$D741)),"T","")</f>
        <v/>
      </c>
      <c r="AV741" t="str">
        <f>IF(ISNUMBER(SEARCH(AV$1,$D741)),"T","")</f>
        <v/>
      </c>
    </row>
    <row r="742" spans="1:48">
      <c r="A742">
        <v>118</v>
      </c>
      <c r="B742" t="s">
        <v>1735</v>
      </c>
      <c r="C742" t="s">
        <v>1736</v>
      </c>
      <c r="D742" t="s">
        <v>52</v>
      </c>
      <c r="E742">
        <v>1</v>
      </c>
      <c r="F742">
        <v>45</v>
      </c>
      <c r="G742">
        <v>67</v>
      </c>
      <c r="H742">
        <v>60</v>
      </c>
      <c r="I742">
        <v>35</v>
      </c>
      <c r="J742">
        <v>50</v>
      </c>
      <c r="K742">
        <v>63</v>
      </c>
      <c r="L742">
        <f t="shared" si="154"/>
        <v>67</v>
      </c>
      <c r="M742">
        <f t="shared" si="155"/>
        <v>50</v>
      </c>
      <c r="N742" s="3">
        <f t="shared" si="156"/>
        <v>120.5</v>
      </c>
      <c r="O742" s="3">
        <f t="shared" si="157"/>
        <v>87.5</v>
      </c>
      <c r="P742" s="3">
        <f t="shared" si="158"/>
        <v>70.5</v>
      </c>
      <c r="Q742" s="3">
        <f t="shared" si="159"/>
        <v>8495.25</v>
      </c>
      <c r="R742" s="3">
        <f t="shared" si="160"/>
        <v>9700.25</v>
      </c>
      <c r="S742" s="3">
        <f t="shared" si="161"/>
        <v>8495.25</v>
      </c>
      <c r="T742" s="3">
        <v>152.779618244458</v>
      </c>
      <c r="U742" s="3">
        <f t="shared" si="162"/>
        <v>0</v>
      </c>
      <c r="V742" s="4">
        <f t="shared" si="163"/>
        <v>0</v>
      </c>
      <c r="W742" s="6">
        <f>Q742/(constants!$B$1*constants!$B$2*(110/250)*AVERAGE(0.8,1)*1.5)</f>
        <v>1.30157170128154</v>
      </c>
      <c r="X742" s="7">
        <v>0.285748306114024</v>
      </c>
      <c r="Y742" s="3">
        <f t="shared" si="164"/>
        <v>138.890500647111</v>
      </c>
      <c r="Z742" s="5">
        <v>1.1</v>
      </c>
      <c r="AA742" s="5">
        <v>1</v>
      </c>
      <c r="AB742" s="3">
        <f t="shared" si="165"/>
        <v>152.779550711823</v>
      </c>
      <c r="AC742" t="str">
        <f t="shared" si="166"/>
        <v>https://wiki.52poke.com/wiki/角金鱼</v>
      </c>
      <c r="AD742" s="2">
        <f t="shared" si="167"/>
        <v>4.56065684002698e-9</v>
      </c>
      <c r="AE742" t="str">
        <f>IF(ISNUMBER(SEARCH(AE$1,$D742)),"T","")</f>
        <v/>
      </c>
      <c r="AF742" t="str">
        <f>IF(ISNUMBER(SEARCH(AF$1,$D742)),"T","")</f>
        <v/>
      </c>
      <c r="AG742" t="str">
        <f>IF(ISNUMBER(SEARCH(AG$1,$D742)),"T","")</f>
        <v>T</v>
      </c>
      <c r="AH742" t="str">
        <f>IF(ISNUMBER(SEARCH(AH$1,$D742)),"T","")</f>
        <v/>
      </c>
      <c r="AI742" t="str">
        <f>IF(ISNUMBER(SEARCH(AI$1,$D742)),"T","")</f>
        <v/>
      </c>
      <c r="AJ742" t="str">
        <f>IF(ISNUMBER(SEARCH(AJ$1,$D742)),"T","")</f>
        <v/>
      </c>
      <c r="AK742" t="str">
        <f>IF(ISNUMBER(SEARCH(AK$1,$D742)),"T","")</f>
        <v/>
      </c>
      <c r="AL742" t="str">
        <f>IF(ISNUMBER(SEARCH(AL$1,$D742)),"T","")</f>
        <v/>
      </c>
      <c r="AM742" t="str">
        <f>IF(ISNUMBER(SEARCH(AM$1,$D742)),"T","")</f>
        <v/>
      </c>
      <c r="AN742" t="str">
        <f>IF(ISNUMBER(SEARCH(AN$1,$D742)),"T","")</f>
        <v/>
      </c>
      <c r="AO742" t="str">
        <f>IF(ISNUMBER(SEARCH(AO$1,$D742)),"T","")</f>
        <v/>
      </c>
      <c r="AP742" t="str">
        <f>IF(ISNUMBER(SEARCH(AP$1,$D742)),"T","")</f>
        <v/>
      </c>
      <c r="AQ742" t="str">
        <f>IF(ISNUMBER(SEARCH(AQ$1,$D742)),"T","")</f>
        <v/>
      </c>
      <c r="AR742" t="str">
        <f>IF(ISNUMBER(SEARCH(AR$1,$D742)),"T","")</f>
        <v/>
      </c>
      <c r="AS742" t="str">
        <f>IF(ISNUMBER(SEARCH(AS$1,$D742)),"T","")</f>
        <v/>
      </c>
      <c r="AT742" t="str">
        <f>IF(ISNUMBER(SEARCH(AT$1,$D742)),"T","")</f>
        <v/>
      </c>
      <c r="AU742" t="str">
        <f>IF(ISNUMBER(SEARCH(AU$1,$D742)),"T","")</f>
        <v/>
      </c>
      <c r="AV742" t="str">
        <f>IF(ISNUMBER(SEARCH(AV$1,$D742)),"T","")</f>
        <v/>
      </c>
    </row>
    <row r="743" spans="1:48">
      <c r="A743">
        <v>570</v>
      </c>
      <c r="B743" t="s">
        <v>1737</v>
      </c>
      <c r="C743" t="s">
        <v>1738</v>
      </c>
      <c r="D743" t="s">
        <v>761</v>
      </c>
      <c r="E743">
        <v>5</v>
      </c>
      <c r="F743">
        <v>40</v>
      </c>
      <c r="G743">
        <v>65</v>
      </c>
      <c r="H743">
        <v>40</v>
      </c>
      <c r="I743">
        <v>80</v>
      </c>
      <c r="J743">
        <v>40</v>
      </c>
      <c r="K743">
        <v>65</v>
      </c>
      <c r="L743">
        <f t="shared" si="154"/>
        <v>80</v>
      </c>
      <c r="M743">
        <f t="shared" si="155"/>
        <v>40</v>
      </c>
      <c r="N743" s="3">
        <f t="shared" si="156"/>
        <v>115.5</v>
      </c>
      <c r="O743" s="3">
        <f t="shared" si="157"/>
        <v>100.5</v>
      </c>
      <c r="P743" s="3">
        <f t="shared" si="158"/>
        <v>60.5</v>
      </c>
      <c r="Q743" s="3">
        <f t="shared" si="159"/>
        <v>6987.75</v>
      </c>
      <c r="R743" s="3">
        <f t="shared" si="160"/>
        <v>6987.75</v>
      </c>
      <c r="S743" s="3">
        <f t="shared" si="161"/>
        <v>6987.75</v>
      </c>
      <c r="T743" s="3">
        <v>152.279758214858</v>
      </c>
      <c r="U743" s="3">
        <f t="shared" si="162"/>
        <v>0</v>
      </c>
      <c r="V743" s="4">
        <f t="shared" si="163"/>
        <v>0</v>
      </c>
      <c r="W743" s="6">
        <f>Q743/(constants!$B$1*constants!$B$2*(110/250)*AVERAGE(0.8,1)*1.5)</f>
        <v>1.07060506231483</v>
      </c>
      <c r="X743" s="7">
        <v>0.306868428531507</v>
      </c>
      <c r="Y743" s="3">
        <f t="shared" si="164"/>
        <v>138.436085830057</v>
      </c>
      <c r="Z743" s="5">
        <v>1.1</v>
      </c>
      <c r="AA743" s="5">
        <v>1</v>
      </c>
      <c r="AB743" s="3">
        <f t="shared" si="165"/>
        <v>152.279694413062</v>
      </c>
      <c r="AC743" t="str">
        <f t="shared" si="166"/>
        <v>https://wiki.52poke.com/wiki/索罗亚</v>
      </c>
      <c r="AD743" s="2">
        <f t="shared" si="167"/>
        <v>4.07066911697514e-9</v>
      </c>
      <c r="AE743" t="str">
        <f>IF(ISNUMBER(SEARCH(AE$1,$D743)),"T","")</f>
        <v>T</v>
      </c>
      <c r="AF743" t="str">
        <f>IF(ISNUMBER(SEARCH(AF$1,$D743)),"T","")</f>
        <v/>
      </c>
      <c r="AG743" t="str">
        <f>IF(ISNUMBER(SEARCH(AG$1,$D743)),"T","")</f>
        <v/>
      </c>
      <c r="AH743" t="str">
        <f>IF(ISNUMBER(SEARCH(AH$1,$D743)),"T","")</f>
        <v/>
      </c>
      <c r="AI743" t="str">
        <f>IF(ISNUMBER(SEARCH(AI$1,$D743)),"T","")</f>
        <v/>
      </c>
      <c r="AJ743" t="str">
        <f>IF(ISNUMBER(SEARCH(AJ$1,$D743)),"T","")</f>
        <v/>
      </c>
      <c r="AK743" t="str">
        <f>IF(ISNUMBER(SEARCH(AK$1,$D743)),"T","")</f>
        <v/>
      </c>
      <c r="AL743" t="str">
        <f>IF(ISNUMBER(SEARCH(AL$1,$D743)),"T","")</f>
        <v/>
      </c>
      <c r="AM743" t="str">
        <f>IF(ISNUMBER(SEARCH(AM$1,$D743)),"T","")</f>
        <v/>
      </c>
      <c r="AN743" t="str">
        <f>IF(ISNUMBER(SEARCH(AN$1,$D743)),"T","")</f>
        <v/>
      </c>
      <c r="AO743" t="str">
        <f>IF(ISNUMBER(SEARCH(AO$1,$D743)),"T","")</f>
        <v/>
      </c>
      <c r="AP743" t="str">
        <f>IF(ISNUMBER(SEARCH(AP$1,$D743)),"T","")</f>
        <v/>
      </c>
      <c r="AQ743" t="str">
        <f>IF(ISNUMBER(SEARCH(AQ$1,$D743)),"T","")</f>
        <v/>
      </c>
      <c r="AR743" t="str">
        <f>IF(ISNUMBER(SEARCH(AR$1,$D743)),"T","")</f>
        <v>T</v>
      </c>
      <c r="AS743" t="str">
        <f>IF(ISNUMBER(SEARCH(AS$1,$D743)),"T","")</f>
        <v/>
      </c>
      <c r="AT743" t="str">
        <f>IF(ISNUMBER(SEARCH(AT$1,$D743)),"T","")</f>
        <v/>
      </c>
      <c r="AU743" t="str">
        <f>IF(ISNUMBER(SEARCH(AU$1,$D743)),"T","")</f>
        <v/>
      </c>
      <c r="AV743" t="str">
        <f>IF(ISNUMBER(SEARCH(AV$1,$D743)),"T","")</f>
        <v/>
      </c>
    </row>
    <row r="744" spans="1:48">
      <c r="A744">
        <v>710</v>
      </c>
      <c r="B744" t="s">
        <v>1739</v>
      </c>
      <c r="C744" t="s">
        <v>1740</v>
      </c>
      <c r="D744" t="s">
        <v>543</v>
      </c>
      <c r="E744">
        <v>6</v>
      </c>
      <c r="F744">
        <v>44</v>
      </c>
      <c r="G744">
        <v>66</v>
      </c>
      <c r="H744">
        <v>70</v>
      </c>
      <c r="I744">
        <v>44</v>
      </c>
      <c r="J744">
        <v>55</v>
      </c>
      <c r="K744">
        <v>56</v>
      </c>
      <c r="L744">
        <f t="shared" si="154"/>
        <v>66</v>
      </c>
      <c r="M744">
        <f t="shared" si="155"/>
        <v>55</v>
      </c>
      <c r="N744" s="3">
        <f t="shared" si="156"/>
        <v>119.5</v>
      </c>
      <c r="O744" s="3">
        <f t="shared" si="157"/>
        <v>86.5</v>
      </c>
      <c r="P744" s="3">
        <f t="shared" si="158"/>
        <v>75.5</v>
      </c>
      <c r="Q744" s="3">
        <f t="shared" si="159"/>
        <v>9022.25</v>
      </c>
      <c r="R744" s="3">
        <f t="shared" si="160"/>
        <v>10814.75</v>
      </c>
      <c r="S744" s="3">
        <f t="shared" si="161"/>
        <v>9022.25</v>
      </c>
      <c r="T744" s="3">
        <v>152.2665844267</v>
      </c>
      <c r="U744" s="3">
        <f t="shared" si="162"/>
        <v>0</v>
      </c>
      <c r="V744" s="4">
        <f t="shared" si="163"/>
        <v>0</v>
      </c>
      <c r="W744" s="6">
        <f>Q744/(constants!$B$1*constants!$B$2*(110/250)*AVERAGE(0.8,1)*1.5)</f>
        <v>1.38231426760688</v>
      </c>
      <c r="X744" s="7">
        <v>0.217964382150142</v>
      </c>
      <c r="Y744" s="3">
        <f t="shared" si="164"/>
        <v>138.424103203982</v>
      </c>
      <c r="Z744" s="5">
        <v>1.1</v>
      </c>
      <c r="AA744" s="5">
        <v>1</v>
      </c>
      <c r="AB744" s="3">
        <f t="shared" si="165"/>
        <v>152.266513524381</v>
      </c>
      <c r="AC744" t="str">
        <f t="shared" si="166"/>
        <v>https://wiki.52poke.com/wiki/南瓜精</v>
      </c>
      <c r="AD744" s="2">
        <f t="shared" si="167"/>
        <v>5.02713890947552e-9</v>
      </c>
      <c r="AE744" t="str">
        <f>IF(ISNUMBER(SEARCH(AE$1,$D744)),"T","")</f>
        <v/>
      </c>
      <c r="AF744" t="str">
        <f>IF(ISNUMBER(SEARCH(AF$1,$D744)),"T","")</f>
        <v/>
      </c>
      <c r="AG744" t="str">
        <f>IF(ISNUMBER(SEARCH(AG$1,$D744)),"T","")</f>
        <v/>
      </c>
      <c r="AH744" t="str">
        <f>IF(ISNUMBER(SEARCH(AH$1,$D744)),"T","")</f>
        <v>T</v>
      </c>
      <c r="AI744" t="str">
        <f>IF(ISNUMBER(SEARCH(AI$1,$D744)),"T","")</f>
        <v/>
      </c>
      <c r="AJ744" t="str">
        <f>IF(ISNUMBER(SEARCH(AJ$1,$D744)),"T","")</f>
        <v/>
      </c>
      <c r="AK744" t="str">
        <f>IF(ISNUMBER(SEARCH(AK$1,$D744)),"T","")</f>
        <v/>
      </c>
      <c r="AL744" t="str">
        <f>IF(ISNUMBER(SEARCH(AL$1,$D744)),"T","")</f>
        <v/>
      </c>
      <c r="AM744" t="str">
        <f>IF(ISNUMBER(SEARCH(AM$1,$D744)),"T","")</f>
        <v/>
      </c>
      <c r="AN744" t="str">
        <f>IF(ISNUMBER(SEARCH(AN$1,$D744)),"T","")</f>
        <v/>
      </c>
      <c r="AO744" t="str">
        <f>IF(ISNUMBER(SEARCH(AO$1,$D744)),"T","")</f>
        <v/>
      </c>
      <c r="AP744" t="str">
        <f>IF(ISNUMBER(SEARCH(AP$1,$D744)),"T","")</f>
        <v/>
      </c>
      <c r="AQ744" t="str">
        <f>IF(ISNUMBER(SEARCH(AQ$1,$D744)),"T","")</f>
        <v/>
      </c>
      <c r="AR744" t="str">
        <f>IF(ISNUMBER(SEARCH(AR$1,$D744)),"T","")</f>
        <v>T</v>
      </c>
      <c r="AS744" t="str">
        <f>IF(ISNUMBER(SEARCH(AS$1,$D744)),"T","")</f>
        <v/>
      </c>
      <c r="AT744" t="str">
        <f>IF(ISNUMBER(SEARCH(AT$1,$D744)),"T","")</f>
        <v/>
      </c>
      <c r="AU744" t="str">
        <f>IF(ISNUMBER(SEARCH(AU$1,$D744)),"T","")</f>
        <v/>
      </c>
      <c r="AV744" t="str">
        <f>IF(ISNUMBER(SEARCH(AV$1,$D744)),"T","")</f>
        <v/>
      </c>
    </row>
    <row r="745" spans="1:48">
      <c r="A745">
        <v>825</v>
      </c>
      <c r="B745" t="s">
        <v>1741</v>
      </c>
      <c r="C745" t="s">
        <v>1742</v>
      </c>
      <c r="D745" t="s">
        <v>784</v>
      </c>
      <c r="E745">
        <v>8</v>
      </c>
      <c r="F745">
        <v>50</v>
      </c>
      <c r="G745">
        <v>35</v>
      </c>
      <c r="H745">
        <v>80</v>
      </c>
      <c r="I745">
        <v>50</v>
      </c>
      <c r="J745">
        <v>90</v>
      </c>
      <c r="K745">
        <v>30</v>
      </c>
      <c r="L745">
        <f t="shared" si="154"/>
        <v>50</v>
      </c>
      <c r="M745">
        <f t="shared" si="155"/>
        <v>80</v>
      </c>
      <c r="N745" s="3">
        <f t="shared" si="156"/>
        <v>125.5</v>
      </c>
      <c r="O745" s="3">
        <f t="shared" si="157"/>
        <v>70.5</v>
      </c>
      <c r="P745" s="3">
        <f t="shared" si="158"/>
        <v>100.5</v>
      </c>
      <c r="Q745" s="3">
        <f t="shared" si="159"/>
        <v>12612.75</v>
      </c>
      <c r="R745" s="3">
        <f t="shared" si="160"/>
        <v>12612.75</v>
      </c>
      <c r="S745" s="3">
        <f t="shared" si="161"/>
        <v>13867.75</v>
      </c>
      <c r="T745" s="3">
        <v>152.206536828529</v>
      </c>
      <c r="U745" s="3">
        <f t="shared" si="162"/>
        <v>0</v>
      </c>
      <c r="V745" s="4">
        <f t="shared" si="163"/>
        <v>0</v>
      </c>
      <c r="W745" s="6">
        <f>Q745/(constants!$B$1*constants!$B$2*(110/250)*AVERAGE(0.8,1)*1.5)</f>
        <v>1.93242087935478</v>
      </c>
      <c r="X745" s="7">
        <v>0.0302671418439947</v>
      </c>
      <c r="Y745" s="3">
        <f t="shared" si="164"/>
        <v>138.369505494514</v>
      </c>
      <c r="Z745" s="5">
        <v>1.1</v>
      </c>
      <c r="AA745" s="5">
        <v>1</v>
      </c>
      <c r="AB745" s="3">
        <f t="shared" si="165"/>
        <v>152.206456043965</v>
      </c>
      <c r="AC745" t="str">
        <f t="shared" si="166"/>
        <v>https://wiki.52poke.com/wiki/天罩虫</v>
      </c>
      <c r="AD745" s="2">
        <f t="shared" si="167"/>
        <v>6.52614579991059e-9</v>
      </c>
      <c r="AE745" t="str">
        <f>IF(ISNUMBER(SEARCH(AE$1,$D745)),"T","")</f>
        <v/>
      </c>
      <c r="AF745" t="str">
        <f>IF(ISNUMBER(SEARCH(AF$1,$D745)),"T","")</f>
        <v/>
      </c>
      <c r="AG745" t="str">
        <f>IF(ISNUMBER(SEARCH(AG$1,$D745)),"T","")</f>
        <v/>
      </c>
      <c r="AH745" t="str">
        <f>IF(ISNUMBER(SEARCH(AH$1,$D745)),"T","")</f>
        <v/>
      </c>
      <c r="AI745" t="str">
        <f>IF(ISNUMBER(SEARCH(AI$1,$D745)),"T","")</f>
        <v/>
      </c>
      <c r="AJ745" t="str">
        <f>IF(ISNUMBER(SEARCH(AJ$1,$D745)),"T","")</f>
        <v/>
      </c>
      <c r="AK745" t="str">
        <f>IF(ISNUMBER(SEARCH(AK$1,$D745)),"T","")</f>
        <v/>
      </c>
      <c r="AL745" t="str">
        <f>IF(ISNUMBER(SEARCH(AL$1,$D745)),"T","")</f>
        <v/>
      </c>
      <c r="AM745" t="str">
        <f>IF(ISNUMBER(SEARCH(AM$1,$D745)),"T","")</f>
        <v/>
      </c>
      <c r="AN745" t="str">
        <f>IF(ISNUMBER(SEARCH(AN$1,$D745)),"T","")</f>
        <v/>
      </c>
      <c r="AO745" t="str">
        <f>IF(ISNUMBER(SEARCH(AO$1,$D745)),"T","")</f>
        <v>T</v>
      </c>
      <c r="AP745" t="str">
        <f>IF(ISNUMBER(SEARCH(AP$1,$D745)),"T","")</f>
        <v>T</v>
      </c>
      <c r="AQ745" t="str">
        <f>IF(ISNUMBER(SEARCH(AQ$1,$D745)),"T","")</f>
        <v/>
      </c>
      <c r="AR745" t="str">
        <f>IF(ISNUMBER(SEARCH(AR$1,$D745)),"T","")</f>
        <v/>
      </c>
      <c r="AS745" t="str">
        <f>IF(ISNUMBER(SEARCH(AS$1,$D745)),"T","")</f>
        <v/>
      </c>
      <c r="AT745" t="str">
        <f>IF(ISNUMBER(SEARCH(AT$1,$D745)),"T","")</f>
        <v/>
      </c>
      <c r="AU745" t="str">
        <f>IF(ISNUMBER(SEARCH(AU$1,$D745)),"T","")</f>
        <v/>
      </c>
      <c r="AV745" t="str">
        <f>IF(ISNUMBER(SEARCH(AV$1,$D745)),"T","")</f>
        <v/>
      </c>
    </row>
    <row r="746" spans="1:48">
      <c r="A746">
        <v>387</v>
      </c>
      <c r="B746" t="s">
        <v>1743</v>
      </c>
      <c r="C746" t="s">
        <v>1744</v>
      </c>
      <c r="D746" t="s">
        <v>227</v>
      </c>
      <c r="E746">
        <v>4</v>
      </c>
      <c r="F746">
        <v>55</v>
      </c>
      <c r="G746">
        <v>68</v>
      </c>
      <c r="H746">
        <v>64</v>
      </c>
      <c r="I746">
        <v>45</v>
      </c>
      <c r="J746">
        <v>55</v>
      </c>
      <c r="K746">
        <v>31</v>
      </c>
      <c r="L746">
        <f t="shared" si="154"/>
        <v>68</v>
      </c>
      <c r="M746">
        <f t="shared" si="155"/>
        <v>55</v>
      </c>
      <c r="N746" s="3">
        <f t="shared" si="156"/>
        <v>130.5</v>
      </c>
      <c r="O746" s="3">
        <f t="shared" si="157"/>
        <v>88.5</v>
      </c>
      <c r="P746" s="3">
        <f t="shared" si="158"/>
        <v>75.5</v>
      </c>
      <c r="Q746" s="3">
        <f t="shared" si="159"/>
        <v>9852.75</v>
      </c>
      <c r="R746" s="3">
        <f t="shared" si="160"/>
        <v>11027.25</v>
      </c>
      <c r="S746" s="3">
        <f t="shared" si="161"/>
        <v>9852.75</v>
      </c>
      <c r="T746" s="3">
        <v>151.670333357365</v>
      </c>
      <c r="U746" s="3">
        <f t="shared" si="162"/>
        <v>0</v>
      </c>
      <c r="V746" s="4">
        <f t="shared" si="163"/>
        <v>0</v>
      </c>
      <c r="W746" s="6">
        <f>Q746/(constants!$B$1*constants!$B$2*(110/250)*AVERAGE(0.8,1)*1.5)</f>
        <v>1.50955658512718</v>
      </c>
      <c r="X746" s="7">
        <v>0.0484326715570438</v>
      </c>
      <c r="Y746" s="3">
        <f t="shared" si="164"/>
        <v>137.882049216554</v>
      </c>
      <c r="Z746" s="5">
        <v>1.1</v>
      </c>
      <c r="AA746" s="5">
        <v>1</v>
      </c>
      <c r="AB746" s="3">
        <f t="shared" si="165"/>
        <v>151.670254138209</v>
      </c>
      <c r="AC746" t="str">
        <f t="shared" si="166"/>
        <v>https://wiki.52poke.com/wiki/草苗龟</v>
      </c>
      <c r="AD746" s="2">
        <f t="shared" si="167"/>
        <v>6.27567469416134e-9</v>
      </c>
      <c r="AE746" t="str">
        <f>IF(ISNUMBER(SEARCH(AE$1,$D746)),"T","")</f>
        <v/>
      </c>
      <c r="AF746" t="str">
        <f>IF(ISNUMBER(SEARCH(AF$1,$D746)),"T","")</f>
        <v/>
      </c>
      <c r="AG746" t="str">
        <f>IF(ISNUMBER(SEARCH(AG$1,$D746)),"T","")</f>
        <v/>
      </c>
      <c r="AH746" t="str">
        <f>IF(ISNUMBER(SEARCH(AH$1,$D746)),"T","")</f>
        <v>T</v>
      </c>
      <c r="AI746" t="str">
        <f>IF(ISNUMBER(SEARCH(AI$1,$D746)),"T","")</f>
        <v/>
      </c>
      <c r="AJ746" t="str">
        <f>IF(ISNUMBER(SEARCH(AJ$1,$D746)),"T","")</f>
        <v/>
      </c>
      <c r="AK746" t="str">
        <f>IF(ISNUMBER(SEARCH(AK$1,$D746)),"T","")</f>
        <v/>
      </c>
      <c r="AL746" t="str">
        <f>IF(ISNUMBER(SEARCH(AL$1,$D746)),"T","")</f>
        <v/>
      </c>
      <c r="AM746" t="str">
        <f>IF(ISNUMBER(SEARCH(AM$1,$D746)),"T","")</f>
        <v/>
      </c>
      <c r="AN746" t="str">
        <f>IF(ISNUMBER(SEARCH(AN$1,$D746)),"T","")</f>
        <v/>
      </c>
      <c r="AO746" t="str">
        <f>IF(ISNUMBER(SEARCH(AO$1,$D746)),"T","")</f>
        <v/>
      </c>
      <c r="AP746" t="str">
        <f>IF(ISNUMBER(SEARCH(AP$1,$D746)),"T","")</f>
        <v/>
      </c>
      <c r="AQ746" t="str">
        <f>IF(ISNUMBER(SEARCH(AQ$1,$D746)),"T","")</f>
        <v/>
      </c>
      <c r="AR746" t="str">
        <f>IF(ISNUMBER(SEARCH(AR$1,$D746)),"T","")</f>
        <v/>
      </c>
      <c r="AS746" t="str">
        <f>IF(ISNUMBER(SEARCH(AS$1,$D746)),"T","")</f>
        <v/>
      </c>
      <c r="AT746" t="str">
        <f>IF(ISNUMBER(SEARCH(AT$1,$D746)),"T","")</f>
        <v/>
      </c>
      <c r="AU746" t="str">
        <f>IF(ISNUMBER(SEARCH(AU$1,$D746)),"T","")</f>
        <v/>
      </c>
      <c r="AV746" t="str">
        <f>IF(ISNUMBER(SEARCH(AV$1,$D746)),"T","")</f>
        <v/>
      </c>
    </row>
    <row r="747" spans="1:48">
      <c r="A747">
        <v>43</v>
      </c>
      <c r="B747" t="s">
        <v>1745</v>
      </c>
      <c r="C747" t="s">
        <v>1746</v>
      </c>
      <c r="D747" t="s">
        <v>695</v>
      </c>
      <c r="E747">
        <v>1</v>
      </c>
      <c r="F747">
        <v>45</v>
      </c>
      <c r="G747">
        <v>50</v>
      </c>
      <c r="H747">
        <v>55</v>
      </c>
      <c r="I747">
        <v>75</v>
      </c>
      <c r="J747">
        <v>65</v>
      </c>
      <c r="K747">
        <v>30</v>
      </c>
      <c r="L747">
        <f t="shared" si="154"/>
        <v>75</v>
      </c>
      <c r="M747">
        <f t="shared" si="155"/>
        <v>55</v>
      </c>
      <c r="N747" s="3">
        <f t="shared" si="156"/>
        <v>120.5</v>
      </c>
      <c r="O747" s="3">
        <f t="shared" si="157"/>
        <v>95.5</v>
      </c>
      <c r="P747" s="3">
        <f t="shared" si="158"/>
        <v>75.5</v>
      </c>
      <c r="Q747" s="3">
        <f t="shared" si="159"/>
        <v>9097.75</v>
      </c>
      <c r="R747" s="3">
        <f t="shared" si="160"/>
        <v>9097.75</v>
      </c>
      <c r="S747" s="3">
        <f t="shared" si="161"/>
        <v>10302.75</v>
      </c>
      <c r="T747" s="3">
        <v>151.515209025987</v>
      </c>
      <c r="U747" s="3">
        <f t="shared" si="162"/>
        <v>0</v>
      </c>
      <c r="V747" s="4">
        <f t="shared" si="163"/>
        <v>0</v>
      </c>
      <c r="W747" s="6">
        <f>Q747/(constants!$B$1*constants!$B$2*(110/250)*AVERAGE(0.8,1)*1.5)</f>
        <v>1.39388175101781</v>
      </c>
      <c r="X747" s="7">
        <v>0.0484326715570438</v>
      </c>
      <c r="Y747" s="3">
        <f t="shared" si="164"/>
        <v>137.741027355899</v>
      </c>
      <c r="Z747" s="5">
        <v>1.1</v>
      </c>
      <c r="AA747" s="5">
        <v>1</v>
      </c>
      <c r="AB747" s="3">
        <f t="shared" si="165"/>
        <v>151.515130091489</v>
      </c>
      <c r="AC747" t="str">
        <f t="shared" si="166"/>
        <v>https://wiki.52poke.com/wiki/走路草</v>
      </c>
      <c r="AD747" s="2">
        <f t="shared" si="167"/>
        <v>6.23065499121602e-9</v>
      </c>
      <c r="AE747" t="str">
        <f>IF(ISNUMBER(SEARCH(AE$1,$D747)),"T","")</f>
        <v/>
      </c>
      <c r="AF747" t="str">
        <f>IF(ISNUMBER(SEARCH(AF$1,$D747)),"T","")</f>
        <v/>
      </c>
      <c r="AG747" t="str">
        <f>IF(ISNUMBER(SEARCH(AG$1,$D747)),"T","")</f>
        <v/>
      </c>
      <c r="AH747" t="str">
        <f>IF(ISNUMBER(SEARCH(AH$1,$D747)),"T","")</f>
        <v>T</v>
      </c>
      <c r="AI747" t="str">
        <f>IF(ISNUMBER(SEARCH(AI$1,$D747)),"T","")</f>
        <v/>
      </c>
      <c r="AJ747" t="str">
        <f>IF(ISNUMBER(SEARCH(AJ$1,$D747)),"T","")</f>
        <v/>
      </c>
      <c r="AK747" t="str">
        <f>IF(ISNUMBER(SEARCH(AK$1,$D747)),"T","")</f>
        <v/>
      </c>
      <c r="AL747" t="str">
        <f>IF(ISNUMBER(SEARCH(AL$1,$D747)),"T","")</f>
        <v>T</v>
      </c>
      <c r="AM747" t="str">
        <f>IF(ISNUMBER(SEARCH(AM$1,$D747)),"T","")</f>
        <v/>
      </c>
      <c r="AN747" t="str">
        <f>IF(ISNUMBER(SEARCH(AN$1,$D747)),"T","")</f>
        <v/>
      </c>
      <c r="AO747" t="str">
        <f>IF(ISNUMBER(SEARCH(AO$1,$D747)),"T","")</f>
        <v/>
      </c>
      <c r="AP747" t="str">
        <f>IF(ISNUMBER(SEARCH(AP$1,$D747)),"T","")</f>
        <v/>
      </c>
      <c r="AQ747" t="str">
        <f>IF(ISNUMBER(SEARCH(AQ$1,$D747)),"T","")</f>
        <v/>
      </c>
      <c r="AR747" t="str">
        <f>IF(ISNUMBER(SEARCH(AR$1,$D747)),"T","")</f>
        <v/>
      </c>
      <c r="AS747" t="str">
        <f>IF(ISNUMBER(SEARCH(AS$1,$D747)),"T","")</f>
        <v/>
      </c>
      <c r="AT747" t="str">
        <f>IF(ISNUMBER(SEARCH(AT$1,$D747)),"T","")</f>
        <v/>
      </c>
      <c r="AU747" t="str">
        <f>IF(ISNUMBER(SEARCH(AU$1,$D747)),"T","")</f>
        <v/>
      </c>
      <c r="AV747" t="str">
        <f>IF(ISNUMBER(SEARCH(AV$1,$D747)),"T","")</f>
        <v/>
      </c>
    </row>
    <row r="748" spans="1:48">
      <c r="A748">
        <v>813</v>
      </c>
      <c r="B748" t="s">
        <v>1747</v>
      </c>
      <c r="C748" t="s">
        <v>1748</v>
      </c>
      <c r="D748" t="s">
        <v>216</v>
      </c>
      <c r="E748">
        <v>8</v>
      </c>
      <c r="F748">
        <v>50</v>
      </c>
      <c r="G748">
        <v>71</v>
      </c>
      <c r="H748">
        <v>40</v>
      </c>
      <c r="I748">
        <v>40</v>
      </c>
      <c r="J748">
        <v>40</v>
      </c>
      <c r="K748">
        <v>69</v>
      </c>
      <c r="L748">
        <f t="shared" si="154"/>
        <v>71</v>
      </c>
      <c r="M748">
        <f t="shared" si="155"/>
        <v>40</v>
      </c>
      <c r="N748" s="3">
        <f t="shared" si="156"/>
        <v>125.5</v>
      </c>
      <c r="O748" s="3">
        <f t="shared" si="157"/>
        <v>91.5</v>
      </c>
      <c r="P748" s="3">
        <f t="shared" si="158"/>
        <v>60.5</v>
      </c>
      <c r="Q748" s="3">
        <f t="shared" si="159"/>
        <v>7592.75</v>
      </c>
      <c r="R748" s="3">
        <f t="shared" si="160"/>
        <v>7592.75</v>
      </c>
      <c r="S748" s="3">
        <f t="shared" si="161"/>
        <v>7592.75</v>
      </c>
      <c r="T748" s="3">
        <v>151.497406953203</v>
      </c>
      <c r="U748" s="3">
        <f t="shared" si="162"/>
        <v>0</v>
      </c>
      <c r="V748" s="4">
        <f t="shared" si="163"/>
        <v>0</v>
      </c>
      <c r="W748" s="6">
        <f>Q748/(constants!$B$1*constants!$B$2*(110/250)*AVERAGE(0.8,1)*1.5)</f>
        <v>1.16329814130313</v>
      </c>
      <c r="X748" s="7">
        <v>0.341891563969797</v>
      </c>
      <c r="Y748" s="3">
        <f t="shared" si="164"/>
        <v>137.724858032472</v>
      </c>
      <c r="Z748" s="5">
        <v>1.1</v>
      </c>
      <c r="AA748" s="5">
        <v>1</v>
      </c>
      <c r="AB748" s="3">
        <f t="shared" si="165"/>
        <v>151.49734383572</v>
      </c>
      <c r="AC748" t="str">
        <f t="shared" si="166"/>
        <v>https://wiki.52poke.com/wiki/炎兔儿</v>
      </c>
      <c r="AD748" s="2">
        <f t="shared" si="167"/>
        <v>3.98381669906636e-9</v>
      </c>
      <c r="AE748" t="str">
        <f>IF(ISNUMBER(SEARCH(AE$1,$D748)),"T","")</f>
        <v/>
      </c>
      <c r="AF748" t="str">
        <f>IF(ISNUMBER(SEARCH(AF$1,$D748)),"T","")</f>
        <v>T</v>
      </c>
      <c r="AG748" t="str">
        <f>IF(ISNUMBER(SEARCH(AG$1,$D748)),"T","")</f>
        <v/>
      </c>
      <c r="AH748" t="str">
        <f>IF(ISNUMBER(SEARCH(AH$1,$D748)),"T","")</f>
        <v/>
      </c>
      <c r="AI748" t="str">
        <f>IF(ISNUMBER(SEARCH(AI$1,$D748)),"T","")</f>
        <v/>
      </c>
      <c r="AJ748" t="str">
        <f>IF(ISNUMBER(SEARCH(AJ$1,$D748)),"T","")</f>
        <v/>
      </c>
      <c r="AK748" t="str">
        <f>IF(ISNUMBER(SEARCH(AK$1,$D748)),"T","")</f>
        <v/>
      </c>
      <c r="AL748" t="str">
        <f>IF(ISNUMBER(SEARCH(AL$1,$D748)),"T","")</f>
        <v/>
      </c>
      <c r="AM748" t="str">
        <f>IF(ISNUMBER(SEARCH(AM$1,$D748)),"T","")</f>
        <v/>
      </c>
      <c r="AN748" t="str">
        <f>IF(ISNUMBER(SEARCH(AN$1,$D748)),"T","")</f>
        <v/>
      </c>
      <c r="AO748" t="str">
        <f>IF(ISNUMBER(SEARCH(AO$1,$D748)),"T","")</f>
        <v/>
      </c>
      <c r="AP748" t="str">
        <f>IF(ISNUMBER(SEARCH(AP$1,$D748)),"T","")</f>
        <v/>
      </c>
      <c r="AQ748" t="str">
        <f>IF(ISNUMBER(SEARCH(AQ$1,$D748)),"T","")</f>
        <v/>
      </c>
      <c r="AR748" t="str">
        <f>IF(ISNUMBER(SEARCH(AR$1,$D748)),"T","")</f>
        <v/>
      </c>
      <c r="AS748" t="str">
        <f>IF(ISNUMBER(SEARCH(AS$1,$D748)),"T","")</f>
        <v/>
      </c>
      <c r="AT748" t="str">
        <f>IF(ISNUMBER(SEARCH(AT$1,$D748)),"T","")</f>
        <v/>
      </c>
      <c r="AU748" t="str">
        <f>IF(ISNUMBER(SEARCH(AU$1,$D748)),"T","")</f>
        <v/>
      </c>
      <c r="AV748" t="str">
        <f>IF(ISNUMBER(SEARCH(AV$1,$D748)),"T","")</f>
        <v/>
      </c>
    </row>
    <row r="749" spans="1:48">
      <c r="A749">
        <v>597</v>
      </c>
      <c r="B749" t="s">
        <v>1749</v>
      </c>
      <c r="C749" t="s">
        <v>1750</v>
      </c>
      <c r="D749" t="s">
        <v>540</v>
      </c>
      <c r="E749">
        <v>5</v>
      </c>
      <c r="F749">
        <v>44</v>
      </c>
      <c r="G749">
        <v>50</v>
      </c>
      <c r="H749">
        <v>91</v>
      </c>
      <c r="I749">
        <v>24</v>
      </c>
      <c r="J749">
        <v>86</v>
      </c>
      <c r="K749">
        <v>10</v>
      </c>
      <c r="L749">
        <f t="shared" si="154"/>
        <v>50</v>
      </c>
      <c r="M749">
        <f t="shared" si="155"/>
        <v>86</v>
      </c>
      <c r="N749" s="3">
        <f t="shared" si="156"/>
        <v>119.5</v>
      </c>
      <c r="O749" s="3">
        <f t="shared" si="157"/>
        <v>70.5</v>
      </c>
      <c r="P749" s="3">
        <f t="shared" si="158"/>
        <v>106.5</v>
      </c>
      <c r="Q749" s="3">
        <f t="shared" si="159"/>
        <v>12726.75</v>
      </c>
      <c r="R749" s="3">
        <f t="shared" si="160"/>
        <v>13324.25</v>
      </c>
      <c r="S749" s="3">
        <f t="shared" si="161"/>
        <v>12726.75</v>
      </c>
      <c r="T749" s="3">
        <v>151.368460538824</v>
      </c>
      <c r="U749" s="3">
        <f t="shared" si="162"/>
        <v>0</v>
      </c>
      <c r="V749" s="4">
        <f t="shared" si="163"/>
        <v>0</v>
      </c>
      <c r="W749" s="6">
        <f>Q749/(constants!$B$1*constants!$B$2*(110/250)*AVERAGE(0.8,1)*1.5)</f>
        <v>1.94988701324679</v>
      </c>
      <c r="X749" s="7">
        <v>0.00199408313091676</v>
      </c>
      <c r="Y749" s="3">
        <f t="shared" si="164"/>
        <v>137.607617294628</v>
      </c>
      <c r="Z749" s="5">
        <v>1.1</v>
      </c>
      <c r="AA749" s="5">
        <v>1</v>
      </c>
      <c r="AB749" s="3">
        <f t="shared" si="165"/>
        <v>151.368379024091</v>
      </c>
      <c r="AC749" t="str">
        <f t="shared" si="166"/>
        <v>https://wiki.52poke.com/wiki/种子铁球</v>
      </c>
      <c r="AD749" s="2">
        <f t="shared" si="167"/>
        <v>6.64465167940918e-9</v>
      </c>
      <c r="AE749" t="str">
        <f>IF(ISNUMBER(SEARCH(AE$1,$D749)),"T","")</f>
        <v/>
      </c>
      <c r="AF749" t="str">
        <f>IF(ISNUMBER(SEARCH(AF$1,$D749)),"T","")</f>
        <v/>
      </c>
      <c r="AG749" t="str">
        <f>IF(ISNUMBER(SEARCH(AG$1,$D749)),"T","")</f>
        <v/>
      </c>
      <c r="AH749" t="str">
        <f>IF(ISNUMBER(SEARCH(AH$1,$D749)),"T","")</f>
        <v>T</v>
      </c>
      <c r="AI749" t="str">
        <f>IF(ISNUMBER(SEARCH(AI$1,$D749)),"T","")</f>
        <v/>
      </c>
      <c r="AJ749" t="str">
        <f>IF(ISNUMBER(SEARCH(AJ$1,$D749)),"T","")</f>
        <v/>
      </c>
      <c r="AK749" t="str">
        <f>IF(ISNUMBER(SEARCH(AK$1,$D749)),"T","")</f>
        <v/>
      </c>
      <c r="AL749" t="str">
        <f>IF(ISNUMBER(SEARCH(AL$1,$D749)),"T","")</f>
        <v/>
      </c>
      <c r="AM749" t="str">
        <f>IF(ISNUMBER(SEARCH(AM$1,$D749)),"T","")</f>
        <v/>
      </c>
      <c r="AN749" t="str">
        <f>IF(ISNUMBER(SEARCH(AN$1,$D749)),"T","")</f>
        <v/>
      </c>
      <c r="AO749" t="str">
        <f>IF(ISNUMBER(SEARCH(AO$1,$D749)),"T","")</f>
        <v/>
      </c>
      <c r="AP749" t="str">
        <f>IF(ISNUMBER(SEARCH(AP$1,$D749)),"T","")</f>
        <v/>
      </c>
      <c r="AQ749" t="str">
        <f>IF(ISNUMBER(SEARCH(AQ$1,$D749)),"T","")</f>
        <v/>
      </c>
      <c r="AR749" t="str">
        <f>IF(ISNUMBER(SEARCH(AR$1,$D749)),"T","")</f>
        <v/>
      </c>
      <c r="AS749" t="str">
        <f>IF(ISNUMBER(SEARCH(AS$1,$D749)),"T","")</f>
        <v/>
      </c>
      <c r="AT749" t="str">
        <f>IF(ISNUMBER(SEARCH(AT$1,$D749)),"T","")</f>
        <v/>
      </c>
      <c r="AU749" t="str">
        <f>IF(ISNUMBER(SEARCH(AU$1,$D749)),"T","")</f>
        <v>T</v>
      </c>
      <c r="AV749" t="str">
        <f>IF(ISNUMBER(SEARCH(AV$1,$D749)),"T","")</f>
        <v/>
      </c>
    </row>
    <row r="750" spans="1:48">
      <c r="A750">
        <v>56</v>
      </c>
      <c r="B750" t="s">
        <v>1751</v>
      </c>
      <c r="C750" t="s">
        <v>1752</v>
      </c>
      <c r="D750" t="s">
        <v>102</v>
      </c>
      <c r="E750">
        <v>1</v>
      </c>
      <c r="F750">
        <v>40</v>
      </c>
      <c r="G750">
        <v>80</v>
      </c>
      <c r="H750">
        <v>35</v>
      </c>
      <c r="I750">
        <v>35</v>
      </c>
      <c r="J750">
        <v>45</v>
      </c>
      <c r="K750">
        <v>70</v>
      </c>
      <c r="L750">
        <f t="shared" si="154"/>
        <v>80</v>
      </c>
      <c r="M750">
        <f t="shared" si="155"/>
        <v>35</v>
      </c>
      <c r="N750" s="3">
        <f t="shared" si="156"/>
        <v>115.5</v>
      </c>
      <c r="O750" s="3">
        <f t="shared" si="157"/>
        <v>100.5</v>
      </c>
      <c r="P750" s="3">
        <f t="shared" si="158"/>
        <v>55.5</v>
      </c>
      <c r="Q750" s="3">
        <f t="shared" si="159"/>
        <v>6410.25</v>
      </c>
      <c r="R750" s="3">
        <f t="shared" si="160"/>
        <v>6410.25</v>
      </c>
      <c r="S750" s="3">
        <f t="shared" si="161"/>
        <v>7565.25</v>
      </c>
      <c r="T750" s="3">
        <v>151.180672421622</v>
      </c>
      <c r="U750" s="3">
        <f t="shared" si="162"/>
        <v>0</v>
      </c>
      <c r="V750" s="4">
        <f t="shared" si="163"/>
        <v>0</v>
      </c>
      <c r="W750" s="6">
        <f>Q750/(constants!$B$1*constants!$B$2*(110/250)*AVERAGE(0.8,1)*1.5)</f>
        <v>0.982125305098727</v>
      </c>
      <c r="X750" s="7">
        <v>0.385406254310609</v>
      </c>
      <c r="Y750" s="3">
        <f t="shared" si="164"/>
        <v>137.436921720638</v>
      </c>
      <c r="Z750" s="5">
        <v>1.1</v>
      </c>
      <c r="AA750" s="5">
        <v>1</v>
      </c>
      <c r="AB750" s="3">
        <f t="shared" si="165"/>
        <v>151.180613892702</v>
      </c>
      <c r="AC750" t="str">
        <f t="shared" si="166"/>
        <v>https://wiki.52poke.com/wiki/猴怪</v>
      </c>
      <c r="AD750" s="2">
        <f t="shared" si="167"/>
        <v>3.42563446226837e-9</v>
      </c>
      <c r="AE750" t="str">
        <f>IF(ISNUMBER(SEARCH(AE$1,$D750)),"T","")</f>
        <v/>
      </c>
      <c r="AF750" t="str">
        <f>IF(ISNUMBER(SEARCH(AF$1,$D750)),"T","")</f>
        <v/>
      </c>
      <c r="AG750" t="str">
        <f>IF(ISNUMBER(SEARCH(AG$1,$D750)),"T","")</f>
        <v/>
      </c>
      <c r="AH750" t="str">
        <f>IF(ISNUMBER(SEARCH(AH$1,$D750)),"T","")</f>
        <v/>
      </c>
      <c r="AI750" t="str">
        <f>IF(ISNUMBER(SEARCH(AI$1,$D750)),"T","")</f>
        <v/>
      </c>
      <c r="AJ750" t="str">
        <f>IF(ISNUMBER(SEARCH(AJ$1,$D750)),"T","")</f>
        <v/>
      </c>
      <c r="AK750" t="str">
        <f>IF(ISNUMBER(SEARCH(AK$1,$D750)),"T","")</f>
        <v>T</v>
      </c>
      <c r="AL750" t="str">
        <f>IF(ISNUMBER(SEARCH(AL$1,$D750)),"T","")</f>
        <v/>
      </c>
      <c r="AM750" t="str">
        <f>IF(ISNUMBER(SEARCH(AM$1,$D750)),"T","")</f>
        <v/>
      </c>
      <c r="AN750" t="str">
        <f>IF(ISNUMBER(SEARCH(AN$1,$D750)),"T","")</f>
        <v/>
      </c>
      <c r="AO750" t="str">
        <f>IF(ISNUMBER(SEARCH(AO$1,$D750)),"T","")</f>
        <v/>
      </c>
      <c r="AP750" t="str">
        <f>IF(ISNUMBER(SEARCH(AP$1,$D750)),"T","")</f>
        <v/>
      </c>
      <c r="AQ750" t="str">
        <f>IF(ISNUMBER(SEARCH(AQ$1,$D750)),"T","")</f>
        <v/>
      </c>
      <c r="AR750" t="str">
        <f>IF(ISNUMBER(SEARCH(AR$1,$D750)),"T","")</f>
        <v/>
      </c>
      <c r="AS750" t="str">
        <f>IF(ISNUMBER(SEARCH(AS$1,$D750)),"T","")</f>
        <v/>
      </c>
      <c r="AT750" t="str">
        <f>IF(ISNUMBER(SEARCH(AT$1,$D750)),"T","")</f>
        <v/>
      </c>
      <c r="AU750" t="str">
        <f>IF(ISNUMBER(SEARCH(AU$1,$D750)),"T","")</f>
        <v/>
      </c>
      <c r="AV750" t="str">
        <f>IF(ISNUMBER(SEARCH(AV$1,$D750)),"T","")</f>
        <v/>
      </c>
    </row>
    <row r="751" spans="1:48">
      <c r="A751">
        <v>816</v>
      </c>
      <c r="B751" t="s">
        <v>1753</v>
      </c>
      <c r="C751" t="s">
        <v>1754</v>
      </c>
      <c r="D751" t="s">
        <v>52</v>
      </c>
      <c r="E751">
        <v>8</v>
      </c>
      <c r="F751">
        <v>50</v>
      </c>
      <c r="G751">
        <v>40</v>
      </c>
      <c r="H751">
        <v>40</v>
      </c>
      <c r="I751">
        <v>70</v>
      </c>
      <c r="J751">
        <v>40</v>
      </c>
      <c r="K751">
        <v>70</v>
      </c>
      <c r="L751">
        <f t="shared" si="154"/>
        <v>70</v>
      </c>
      <c r="M751">
        <f t="shared" si="155"/>
        <v>40</v>
      </c>
      <c r="N751" s="3">
        <f t="shared" si="156"/>
        <v>125.5</v>
      </c>
      <c r="O751" s="3">
        <f t="shared" si="157"/>
        <v>90.5</v>
      </c>
      <c r="P751" s="3">
        <f t="shared" si="158"/>
        <v>60.5</v>
      </c>
      <c r="Q751" s="3">
        <f t="shared" si="159"/>
        <v>7592.75</v>
      </c>
      <c r="R751" s="3">
        <f t="shared" si="160"/>
        <v>7592.75</v>
      </c>
      <c r="S751" s="3">
        <f t="shared" si="161"/>
        <v>7592.75</v>
      </c>
      <c r="T751" s="3">
        <v>150.82313700458</v>
      </c>
      <c r="U751" s="3">
        <f t="shared" si="162"/>
        <v>0</v>
      </c>
      <c r="V751" s="4">
        <f t="shared" si="163"/>
        <v>0</v>
      </c>
      <c r="W751" s="6">
        <f>Q751/(constants!$B$1*constants!$B$2*(110/250)*AVERAGE(0.8,1)*1.5)</f>
        <v>1.16329814130313</v>
      </c>
      <c r="X751" s="7">
        <v>0.351750322553278</v>
      </c>
      <c r="Y751" s="3">
        <f t="shared" si="164"/>
        <v>137.111885979005</v>
      </c>
      <c r="Z751" s="5">
        <v>1.1</v>
      </c>
      <c r="AA751" s="5">
        <v>1</v>
      </c>
      <c r="AB751" s="3">
        <f t="shared" si="165"/>
        <v>150.823074576905</v>
      </c>
      <c r="AC751" t="str">
        <f t="shared" si="166"/>
        <v>https://wiki.52poke.com/wiki/泪眼蜥</v>
      </c>
      <c r="AD751" s="2">
        <f t="shared" si="167"/>
        <v>3.8972146029224e-9</v>
      </c>
      <c r="AE751" t="str">
        <f>IF(ISNUMBER(SEARCH(AE$1,$D751)),"T","")</f>
        <v/>
      </c>
      <c r="AF751" t="str">
        <f>IF(ISNUMBER(SEARCH(AF$1,$D751)),"T","")</f>
        <v/>
      </c>
      <c r="AG751" t="str">
        <f>IF(ISNUMBER(SEARCH(AG$1,$D751)),"T","")</f>
        <v>T</v>
      </c>
      <c r="AH751" t="str">
        <f>IF(ISNUMBER(SEARCH(AH$1,$D751)),"T","")</f>
        <v/>
      </c>
      <c r="AI751" t="str">
        <f>IF(ISNUMBER(SEARCH(AI$1,$D751)),"T","")</f>
        <v/>
      </c>
      <c r="AJ751" t="str">
        <f>IF(ISNUMBER(SEARCH(AJ$1,$D751)),"T","")</f>
        <v/>
      </c>
      <c r="AK751" t="str">
        <f>IF(ISNUMBER(SEARCH(AK$1,$D751)),"T","")</f>
        <v/>
      </c>
      <c r="AL751" t="str">
        <f>IF(ISNUMBER(SEARCH(AL$1,$D751)),"T","")</f>
        <v/>
      </c>
      <c r="AM751" t="str">
        <f>IF(ISNUMBER(SEARCH(AM$1,$D751)),"T","")</f>
        <v/>
      </c>
      <c r="AN751" t="str">
        <f>IF(ISNUMBER(SEARCH(AN$1,$D751)),"T","")</f>
        <v/>
      </c>
      <c r="AO751" t="str">
        <f>IF(ISNUMBER(SEARCH(AO$1,$D751)),"T","")</f>
        <v/>
      </c>
      <c r="AP751" t="str">
        <f>IF(ISNUMBER(SEARCH(AP$1,$D751)),"T","")</f>
        <v/>
      </c>
      <c r="AQ751" t="str">
        <f>IF(ISNUMBER(SEARCH(AQ$1,$D751)),"T","")</f>
        <v/>
      </c>
      <c r="AR751" t="str">
        <f>IF(ISNUMBER(SEARCH(AR$1,$D751)),"T","")</f>
        <v/>
      </c>
      <c r="AS751" t="str">
        <f>IF(ISNUMBER(SEARCH(AS$1,$D751)),"T","")</f>
        <v/>
      </c>
      <c r="AT751" t="str">
        <f>IF(ISNUMBER(SEARCH(AT$1,$D751)),"T","")</f>
        <v/>
      </c>
      <c r="AU751" t="str">
        <f>IF(ISNUMBER(SEARCH(AU$1,$D751)),"T","")</f>
        <v/>
      </c>
      <c r="AV751" t="str">
        <f>IF(ISNUMBER(SEARCH(AV$1,$D751)),"T","")</f>
        <v/>
      </c>
    </row>
    <row r="752" spans="1:48">
      <c r="A752">
        <v>532</v>
      </c>
      <c r="B752" t="s">
        <v>1755</v>
      </c>
      <c r="C752" t="s">
        <v>1756</v>
      </c>
      <c r="D752" t="s">
        <v>102</v>
      </c>
      <c r="E752">
        <v>5</v>
      </c>
      <c r="F752">
        <v>75</v>
      </c>
      <c r="G752">
        <v>80</v>
      </c>
      <c r="H752">
        <v>55</v>
      </c>
      <c r="I752">
        <v>25</v>
      </c>
      <c r="J752">
        <v>35</v>
      </c>
      <c r="K752">
        <v>35</v>
      </c>
      <c r="L752">
        <f t="shared" si="154"/>
        <v>80</v>
      </c>
      <c r="M752">
        <f t="shared" si="155"/>
        <v>35</v>
      </c>
      <c r="N752" s="3">
        <f t="shared" si="156"/>
        <v>150.5</v>
      </c>
      <c r="O752" s="3">
        <f t="shared" si="157"/>
        <v>100.5</v>
      </c>
      <c r="P752" s="3">
        <f t="shared" si="158"/>
        <v>55.5</v>
      </c>
      <c r="Q752" s="3">
        <f t="shared" si="159"/>
        <v>8352.75</v>
      </c>
      <c r="R752" s="3">
        <f t="shared" si="160"/>
        <v>11362.75</v>
      </c>
      <c r="S752" s="3">
        <f t="shared" si="161"/>
        <v>8352.75</v>
      </c>
      <c r="T752" s="3">
        <v>148.540951801422</v>
      </c>
      <c r="U752" s="3">
        <f t="shared" si="162"/>
        <v>0</v>
      </c>
      <c r="V752" s="4">
        <f t="shared" si="163"/>
        <v>0</v>
      </c>
      <c r="W752" s="6">
        <f>Q752/(constants!$B$1*constants!$B$2*(110/250)*AVERAGE(0.8,1)*1.5)</f>
        <v>1.27973903391652</v>
      </c>
      <c r="X752" s="7">
        <v>0.063914295223829</v>
      </c>
      <c r="Y752" s="3">
        <f t="shared" si="164"/>
        <v>135.037159578605</v>
      </c>
      <c r="Z752" s="5">
        <v>1.1</v>
      </c>
      <c r="AA752" s="5">
        <v>1</v>
      </c>
      <c r="AB752" s="3">
        <f t="shared" si="165"/>
        <v>148.540875536466</v>
      </c>
      <c r="AC752" t="str">
        <f t="shared" si="166"/>
        <v>https://wiki.52poke.com/wiki/搬运小匠</v>
      </c>
      <c r="AD752" s="2">
        <f t="shared" si="167"/>
        <v>5.81634352130141e-9</v>
      </c>
      <c r="AE752" t="str">
        <f>IF(ISNUMBER(SEARCH(AE$1,$D752)),"T","")</f>
        <v/>
      </c>
      <c r="AF752" t="str">
        <f>IF(ISNUMBER(SEARCH(AF$1,$D752)),"T","")</f>
        <v/>
      </c>
      <c r="AG752" t="str">
        <f>IF(ISNUMBER(SEARCH(AG$1,$D752)),"T","")</f>
        <v/>
      </c>
      <c r="AH752" t="str">
        <f>IF(ISNUMBER(SEARCH(AH$1,$D752)),"T","")</f>
        <v/>
      </c>
      <c r="AI752" t="str">
        <f>IF(ISNUMBER(SEARCH(AI$1,$D752)),"T","")</f>
        <v/>
      </c>
      <c r="AJ752" t="str">
        <f>IF(ISNUMBER(SEARCH(AJ$1,$D752)),"T","")</f>
        <v/>
      </c>
      <c r="AK752" t="str">
        <f>IF(ISNUMBER(SEARCH(AK$1,$D752)),"T","")</f>
        <v>T</v>
      </c>
      <c r="AL752" t="str">
        <f>IF(ISNUMBER(SEARCH(AL$1,$D752)),"T","")</f>
        <v/>
      </c>
      <c r="AM752" t="str">
        <f>IF(ISNUMBER(SEARCH(AM$1,$D752)),"T","")</f>
        <v/>
      </c>
      <c r="AN752" t="str">
        <f>IF(ISNUMBER(SEARCH(AN$1,$D752)),"T","")</f>
        <v/>
      </c>
      <c r="AO752" t="str">
        <f>IF(ISNUMBER(SEARCH(AO$1,$D752)),"T","")</f>
        <v/>
      </c>
      <c r="AP752" t="str">
        <f>IF(ISNUMBER(SEARCH(AP$1,$D752)),"T","")</f>
        <v/>
      </c>
      <c r="AQ752" t="str">
        <f>IF(ISNUMBER(SEARCH(AQ$1,$D752)),"T","")</f>
        <v/>
      </c>
      <c r="AR752" t="str">
        <f>IF(ISNUMBER(SEARCH(AR$1,$D752)),"T","")</f>
        <v/>
      </c>
      <c r="AS752" t="str">
        <f>IF(ISNUMBER(SEARCH(AS$1,$D752)),"T","")</f>
        <v/>
      </c>
      <c r="AT752" t="str">
        <f>IF(ISNUMBER(SEARCH(AT$1,$D752)),"T","")</f>
        <v/>
      </c>
      <c r="AU752" t="str">
        <f>IF(ISNUMBER(SEARCH(AU$1,$D752)),"T","")</f>
        <v/>
      </c>
      <c r="AV752" t="str">
        <f>IF(ISNUMBER(SEARCH(AV$1,$D752)),"T","")</f>
        <v/>
      </c>
    </row>
    <row r="753" spans="1:48">
      <c r="A753">
        <v>517</v>
      </c>
      <c r="B753" t="s">
        <v>1757</v>
      </c>
      <c r="C753" t="s">
        <v>1758</v>
      </c>
      <c r="D753" t="s">
        <v>61</v>
      </c>
      <c r="E753">
        <v>5</v>
      </c>
      <c r="F753">
        <v>76</v>
      </c>
      <c r="G753">
        <v>25</v>
      </c>
      <c r="H753">
        <v>45</v>
      </c>
      <c r="I753">
        <v>67</v>
      </c>
      <c r="J753">
        <v>55</v>
      </c>
      <c r="K753">
        <v>24</v>
      </c>
      <c r="L753">
        <f t="shared" si="154"/>
        <v>67</v>
      </c>
      <c r="M753">
        <f t="shared" si="155"/>
        <v>45</v>
      </c>
      <c r="N753" s="3">
        <f t="shared" si="156"/>
        <v>151.5</v>
      </c>
      <c r="O753" s="3">
        <f t="shared" si="157"/>
        <v>87.5</v>
      </c>
      <c r="P753" s="3">
        <f t="shared" si="158"/>
        <v>65.5</v>
      </c>
      <c r="Q753" s="3">
        <f t="shared" si="159"/>
        <v>9923.25</v>
      </c>
      <c r="R753" s="3">
        <f t="shared" si="160"/>
        <v>9923.25</v>
      </c>
      <c r="S753" s="3">
        <f t="shared" si="161"/>
        <v>11438.25</v>
      </c>
      <c r="T753" s="3">
        <v>147.473305374124</v>
      </c>
      <c r="U753" s="3">
        <f t="shared" si="162"/>
        <v>0</v>
      </c>
      <c r="V753" s="4">
        <f t="shared" si="163"/>
        <v>0</v>
      </c>
      <c r="W753" s="6">
        <f>Q753/(constants!$B$1*constants!$B$2*(110/250)*AVERAGE(0.8,1)*1.5)</f>
        <v>1.52035801003408</v>
      </c>
      <c r="X753" s="7">
        <v>0.0118313560922824</v>
      </c>
      <c r="Y753" s="3">
        <f t="shared" si="164"/>
        <v>134.066569536057</v>
      </c>
      <c r="Z753" s="5">
        <v>1.1</v>
      </c>
      <c r="AA753" s="5">
        <v>1</v>
      </c>
      <c r="AB753" s="3">
        <f t="shared" si="165"/>
        <v>147.473226489662</v>
      </c>
      <c r="AC753" t="str">
        <f t="shared" si="166"/>
        <v>https://wiki.52poke.com/wiki/食梦梦</v>
      </c>
      <c r="AD753" s="2">
        <f t="shared" si="167"/>
        <v>6.22275831796665e-9</v>
      </c>
      <c r="AE753" t="str">
        <f>IF(ISNUMBER(SEARCH(AE$1,$D753)),"T","")</f>
        <v/>
      </c>
      <c r="AF753" t="str">
        <f>IF(ISNUMBER(SEARCH(AF$1,$D753)),"T","")</f>
        <v/>
      </c>
      <c r="AG753" t="str">
        <f>IF(ISNUMBER(SEARCH(AG$1,$D753)),"T","")</f>
        <v/>
      </c>
      <c r="AH753" t="str">
        <f>IF(ISNUMBER(SEARCH(AH$1,$D753)),"T","")</f>
        <v/>
      </c>
      <c r="AI753" t="str">
        <f>IF(ISNUMBER(SEARCH(AI$1,$D753)),"T","")</f>
        <v/>
      </c>
      <c r="AJ753" t="str">
        <f>IF(ISNUMBER(SEARCH(AJ$1,$D753)),"T","")</f>
        <v/>
      </c>
      <c r="AK753" t="str">
        <f>IF(ISNUMBER(SEARCH(AK$1,$D753)),"T","")</f>
        <v/>
      </c>
      <c r="AL753" t="str">
        <f>IF(ISNUMBER(SEARCH(AL$1,$D753)),"T","")</f>
        <v/>
      </c>
      <c r="AM753" t="str">
        <f>IF(ISNUMBER(SEARCH(AM$1,$D753)),"T","")</f>
        <v/>
      </c>
      <c r="AN753" t="str">
        <f>IF(ISNUMBER(SEARCH(AN$1,$D753)),"T","")</f>
        <v/>
      </c>
      <c r="AO753" t="str">
        <f>IF(ISNUMBER(SEARCH(AO$1,$D753)),"T","")</f>
        <v>T</v>
      </c>
      <c r="AP753" t="str">
        <f>IF(ISNUMBER(SEARCH(AP$1,$D753)),"T","")</f>
        <v/>
      </c>
      <c r="AQ753" t="str">
        <f>IF(ISNUMBER(SEARCH(AQ$1,$D753)),"T","")</f>
        <v/>
      </c>
      <c r="AR753" t="str">
        <f>IF(ISNUMBER(SEARCH(AR$1,$D753)),"T","")</f>
        <v/>
      </c>
      <c r="AS753" t="str">
        <f>IF(ISNUMBER(SEARCH(AS$1,$D753)),"T","")</f>
        <v/>
      </c>
      <c r="AT753" t="str">
        <f>IF(ISNUMBER(SEARCH(AT$1,$D753)),"T","")</f>
        <v/>
      </c>
      <c r="AU753" t="str">
        <f>IF(ISNUMBER(SEARCH(AU$1,$D753)),"T","")</f>
        <v/>
      </c>
      <c r="AV753" t="str">
        <f>IF(ISNUMBER(SEARCH(AV$1,$D753)),"T","")</f>
        <v/>
      </c>
    </row>
    <row r="754" spans="1:48">
      <c r="A754">
        <v>568</v>
      </c>
      <c r="B754" t="s">
        <v>1759</v>
      </c>
      <c r="C754" t="s">
        <v>1760</v>
      </c>
      <c r="D754" t="s">
        <v>855</v>
      </c>
      <c r="E754">
        <v>5</v>
      </c>
      <c r="F754">
        <v>50</v>
      </c>
      <c r="G754">
        <v>50</v>
      </c>
      <c r="H754">
        <v>62</v>
      </c>
      <c r="I754">
        <v>40</v>
      </c>
      <c r="J754">
        <v>62</v>
      </c>
      <c r="K754">
        <v>65</v>
      </c>
      <c r="L754">
        <f t="shared" si="154"/>
        <v>50</v>
      </c>
      <c r="M754">
        <f t="shared" si="155"/>
        <v>62</v>
      </c>
      <c r="N754" s="3">
        <f t="shared" si="156"/>
        <v>125.5</v>
      </c>
      <c r="O754" s="3">
        <f t="shared" si="157"/>
        <v>70.5</v>
      </c>
      <c r="P754" s="3">
        <f t="shared" si="158"/>
        <v>82.5</v>
      </c>
      <c r="Q754" s="3">
        <f t="shared" si="159"/>
        <v>10353.75</v>
      </c>
      <c r="R754" s="3">
        <f t="shared" si="160"/>
        <v>10353.75</v>
      </c>
      <c r="S754" s="3">
        <f t="shared" si="161"/>
        <v>10353.75</v>
      </c>
      <c r="T754" s="3">
        <v>146.816491391111</v>
      </c>
      <c r="U754" s="3">
        <f t="shared" si="162"/>
        <v>0</v>
      </c>
      <c r="V754" s="4">
        <f t="shared" si="163"/>
        <v>0</v>
      </c>
      <c r="W754" s="6">
        <f>Q754/(constants!$B$1*constants!$B$2*(110/250)*AVERAGE(0.8,1)*1.5)</f>
        <v>1.58631564723154</v>
      </c>
      <c r="X754" s="7">
        <v>0.306868428531507</v>
      </c>
      <c r="Y754" s="3">
        <f t="shared" si="164"/>
        <v>133.469477341294</v>
      </c>
      <c r="Z754" s="5">
        <v>1.1</v>
      </c>
      <c r="AA754" s="5">
        <v>1</v>
      </c>
      <c r="AB754" s="3">
        <f t="shared" si="165"/>
        <v>146.816425075424</v>
      </c>
      <c r="AC754" t="str">
        <f t="shared" si="166"/>
        <v>https://wiki.52poke.com/wiki/破破袋</v>
      </c>
      <c r="AD754" s="2">
        <f t="shared" si="167"/>
        <v>4.39777034705234e-9</v>
      </c>
      <c r="AE754" t="str">
        <f>IF(ISNUMBER(SEARCH(AE$1,$D754)),"T","")</f>
        <v/>
      </c>
      <c r="AF754" t="str">
        <f>IF(ISNUMBER(SEARCH(AF$1,$D754)),"T","")</f>
        <v/>
      </c>
      <c r="AG754" t="str">
        <f>IF(ISNUMBER(SEARCH(AG$1,$D754)),"T","")</f>
        <v/>
      </c>
      <c r="AH754" t="str">
        <f>IF(ISNUMBER(SEARCH(AH$1,$D754)),"T","")</f>
        <v/>
      </c>
      <c r="AI754" t="str">
        <f>IF(ISNUMBER(SEARCH(AI$1,$D754)),"T","")</f>
        <v/>
      </c>
      <c r="AJ754" t="str">
        <f>IF(ISNUMBER(SEARCH(AJ$1,$D754)),"T","")</f>
        <v/>
      </c>
      <c r="AK754" t="str">
        <f>IF(ISNUMBER(SEARCH(AK$1,$D754)),"T","")</f>
        <v/>
      </c>
      <c r="AL754" t="str">
        <f>IF(ISNUMBER(SEARCH(AL$1,$D754)),"T","")</f>
        <v>T</v>
      </c>
      <c r="AM754" t="str">
        <f>IF(ISNUMBER(SEARCH(AM$1,$D754)),"T","")</f>
        <v/>
      </c>
      <c r="AN754" t="str">
        <f>IF(ISNUMBER(SEARCH(AN$1,$D754)),"T","")</f>
        <v/>
      </c>
      <c r="AO754" t="str">
        <f>IF(ISNUMBER(SEARCH(AO$1,$D754)),"T","")</f>
        <v/>
      </c>
      <c r="AP754" t="str">
        <f>IF(ISNUMBER(SEARCH(AP$1,$D754)),"T","")</f>
        <v/>
      </c>
      <c r="AQ754" t="str">
        <f>IF(ISNUMBER(SEARCH(AQ$1,$D754)),"T","")</f>
        <v/>
      </c>
      <c r="AR754" t="str">
        <f>IF(ISNUMBER(SEARCH(AR$1,$D754)),"T","")</f>
        <v/>
      </c>
      <c r="AS754" t="str">
        <f>IF(ISNUMBER(SEARCH(AS$1,$D754)),"T","")</f>
        <v/>
      </c>
      <c r="AT754" t="str">
        <f>IF(ISNUMBER(SEARCH(AT$1,$D754)),"T","")</f>
        <v/>
      </c>
      <c r="AU754" t="str">
        <f>IF(ISNUMBER(SEARCH(AU$1,$D754)),"T","")</f>
        <v/>
      </c>
      <c r="AV754" t="str">
        <f>IF(ISNUMBER(SEARCH(AV$1,$D754)),"T","")</f>
        <v/>
      </c>
    </row>
    <row r="755" spans="1:48">
      <c r="A755">
        <v>527</v>
      </c>
      <c r="B755" t="s">
        <v>1761</v>
      </c>
      <c r="C755" t="s">
        <v>1762</v>
      </c>
      <c r="D755" t="s">
        <v>133</v>
      </c>
      <c r="E755">
        <v>5</v>
      </c>
      <c r="F755">
        <v>65</v>
      </c>
      <c r="G755">
        <v>45</v>
      </c>
      <c r="H755">
        <v>43</v>
      </c>
      <c r="I755">
        <v>55</v>
      </c>
      <c r="J755">
        <v>43</v>
      </c>
      <c r="K755">
        <v>72</v>
      </c>
      <c r="L755">
        <f t="shared" si="154"/>
        <v>55</v>
      </c>
      <c r="M755">
        <f t="shared" si="155"/>
        <v>43</v>
      </c>
      <c r="N755" s="3">
        <f t="shared" si="156"/>
        <v>140.5</v>
      </c>
      <c r="O755" s="3">
        <f t="shared" si="157"/>
        <v>75.5</v>
      </c>
      <c r="P755" s="3">
        <f t="shared" si="158"/>
        <v>63.5</v>
      </c>
      <c r="Q755" s="3">
        <f t="shared" si="159"/>
        <v>8921.75</v>
      </c>
      <c r="R755" s="3">
        <f t="shared" si="160"/>
        <v>8921.75</v>
      </c>
      <c r="S755" s="3">
        <f t="shared" si="161"/>
        <v>8921.75</v>
      </c>
      <c r="T755" s="3">
        <v>146.647343519812</v>
      </c>
      <c r="U755" s="3">
        <f t="shared" si="162"/>
        <v>0</v>
      </c>
      <c r="V755" s="4">
        <f t="shared" si="163"/>
        <v>0</v>
      </c>
      <c r="W755" s="6">
        <f>Q755/(constants!$B$1*constants!$B$2*(110/250)*AVERAGE(0.8,1)*1.5)</f>
        <v>1.36691649167576</v>
      </c>
      <c r="X755" s="7">
        <v>0.398854517635815</v>
      </c>
      <c r="Y755" s="3">
        <f t="shared" si="164"/>
        <v>133.315711203024</v>
      </c>
      <c r="Z755" s="5">
        <v>1.1</v>
      </c>
      <c r="AA755" s="5">
        <v>1</v>
      </c>
      <c r="AB755" s="3">
        <f t="shared" si="165"/>
        <v>146.647282323327</v>
      </c>
      <c r="AC755" t="str">
        <f t="shared" si="166"/>
        <v>https://wiki.52poke.com/wiki/滚滚蝙蝠</v>
      </c>
      <c r="AD755" s="2">
        <f t="shared" si="167"/>
        <v>3.74500981542488e-9</v>
      </c>
      <c r="AE755" t="str">
        <f>IF(ISNUMBER(SEARCH(AE$1,$D755)),"T","")</f>
        <v/>
      </c>
      <c r="AF755" t="str">
        <f>IF(ISNUMBER(SEARCH(AF$1,$D755)),"T","")</f>
        <v/>
      </c>
      <c r="AG755" t="str">
        <f>IF(ISNUMBER(SEARCH(AG$1,$D755)),"T","")</f>
        <v/>
      </c>
      <c r="AH755" t="str">
        <f>IF(ISNUMBER(SEARCH(AH$1,$D755)),"T","")</f>
        <v/>
      </c>
      <c r="AI755" t="str">
        <f>IF(ISNUMBER(SEARCH(AI$1,$D755)),"T","")</f>
        <v/>
      </c>
      <c r="AJ755" t="str">
        <f>IF(ISNUMBER(SEARCH(AJ$1,$D755)),"T","")</f>
        <v/>
      </c>
      <c r="AK755" t="str">
        <f>IF(ISNUMBER(SEARCH(AK$1,$D755)),"T","")</f>
        <v/>
      </c>
      <c r="AL755" t="str">
        <f>IF(ISNUMBER(SEARCH(AL$1,$D755)),"T","")</f>
        <v/>
      </c>
      <c r="AM755" t="str">
        <f>IF(ISNUMBER(SEARCH(AM$1,$D755)),"T","")</f>
        <v/>
      </c>
      <c r="AN755" t="str">
        <f>IF(ISNUMBER(SEARCH(AN$1,$D755)),"T","")</f>
        <v>T</v>
      </c>
      <c r="AO755" t="str">
        <f>IF(ISNUMBER(SEARCH(AO$1,$D755)),"T","")</f>
        <v>T</v>
      </c>
      <c r="AP755" t="str">
        <f>IF(ISNUMBER(SEARCH(AP$1,$D755)),"T","")</f>
        <v/>
      </c>
      <c r="AQ755" t="str">
        <f>IF(ISNUMBER(SEARCH(AQ$1,$D755)),"T","")</f>
        <v/>
      </c>
      <c r="AR755" t="str">
        <f>IF(ISNUMBER(SEARCH(AR$1,$D755)),"T","")</f>
        <v/>
      </c>
      <c r="AS755" t="str">
        <f>IF(ISNUMBER(SEARCH(AS$1,$D755)),"T","")</f>
        <v/>
      </c>
      <c r="AT755" t="str">
        <f>IF(ISNUMBER(SEARCH(AT$1,$D755)),"T","")</f>
        <v/>
      </c>
      <c r="AU755" t="str">
        <f>IF(ISNUMBER(SEARCH(AU$1,$D755)),"T","")</f>
        <v/>
      </c>
      <c r="AV755" t="str">
        <f>IF(ISNUMBER(SEARCH(AV$1,$D755)),"T","")</f>
        <v/>
      </c>
    </row>
    <row r="756" spans="1:48">
      <c r="A756">
        <v>418</v>
      </c>
      <c r="B756" t="s">
        <v>1763</v>
      </c>
      <c r="C756" t="s">
        <v>1764</v>
      </c>
      <c r="D756" t="s">
        <v>52</v>
      </c>
      <c r="E756">
        <v>4</v>
      </c>
      <c r="F756">
        <v>55</v>
      </c>
      <c r="G756">
        <v>65</v>
      </c>
      <c r="H756">
        <v>35</v>
      </c>
      <c r="I756">
        <v>60</v>
      </c>
      <c r="J756">
        <v>30</v>
      </c>
      <c r="K756">
        <v>85</v>
      </c>
      <c r="L756">
        <f t="shared" si="154"/>
        <v>65</v>
      </c>
      <c r="M756">
        <f t="shared" si="155"/>
        <v>30</v>
      </c>
      <c r="N756" s="3">
        <f t="shared" si="156"/>
        <v>130.5</v>
      </c>
      <c r="O756" s="3">
        <f t="shared" si="157"/>
        <v>85.5</v>
      </c>
      <c r="P756" s="3">
        <f t="shared" si="158"/>
        <v>50.5</v>
      </c>
      <c r="Q756" s="3">
        <f t="shared" si="159"/>
        <v>6590.25</v>
      </c>
      <c r="R756" s="3">
        <f t="shared" si="160"/>
        <v>7242.75</v>
      </c>
      <c r="S756" s="3">
        <f t="shared" si="161"/>
        <v>6590.25</v>
      </c>
      <c r="T756" s="3">
        <v>146.302129679902</v>
      </c>
      <c r="U756" s="3">
        <f t="shared" si="162"/>
        <v>0</v>
      </c>
      <c r="V756" s="4">
        <f t="shared" si="163"/>
        <v>0</v>
      </c>
      <c r="W756" s="6">
        <f>Q756/(constants!$B$1*constants!$B$2*(110/250)*AVERAGE(0.8,1)*1.5)</f>
        <v>1.00970341124401</v>
      </c>
      <c r="X756" s="7">
        <v>0.545874244135534</v>
      </c>
      <c r="Y756" s="3">
        <f t="shared" si="164"/>
        <v>133.001889534951</v>
      </c>
      <c r="Z756" s="5">
        <v>1.1</v>
      </c>
      <c r="AA756" s="5">
        <v>1</v>
      </c>
      <c r="AB756" s="3">
        <f t="shared" si="165"/>
        <v>146.302078488446</v>
      </c>
      <c r="AC756" t="str">
        <f t="shared" si="166"/>
        <v>https://wiki.52poke.com/wiki/泳圈鼬</v>
      </c>
      <c r="AD756" s="2">
        <f t="shared" si="167"/>
        <v>2.62056519745024e-9</v>
      </c>
      <c r="AE756" t="str">
        <f>IF(ISNUMBER(SEARCH(AE$1,$D756)),"T","")</f>
        <v/>
      </c>
      <c r="AF756" t="str">
        <f>IF(ISNUMBER(SEARCH(AF$1,$D756)),"T","")</f>
        <v/>
      </c>
      <c r="AG756" t="str">
        <f>IF(ISNUMBER(SEARCH(AG$1,$D756)),"T","")</f>
        <v>T</v>
      </c>
      <c r="AH756" t="str">
        <f>IF(ISNUMBER(SEARCH(AH$1,$D756)),"T","")</f>
        <v/>
      </c>
      <c r="AI756" t="str">
        <f>IF(ISNUMBER(SEARCH(AI$1,$D756)),"T","")</f>
        <v/>
      </c>
      <c r="AJ756" t="str">
        <f>IF(ISNUMBER(SEARCH(AJ$1,$D756)),"T","")</f>
        <v/>
      </c>
      <c r="AK756" t="str">
        <f>IF(ISNUMBER(SEARCH(AK$1,$D756)),"T","")</f>
        <v/>
      </c>
      <c r="AL756" t="str">
        <f>IF(ISNUMBER(SEARCH(AL$1,$D756)),"T","")</f>
        <v/>
      </c>
      <c r="AM756" t="str">
        <f>IF(ISNUMBER(SEARCH(AM$1,$D756)),"T","")</f>
        <v/>
      </c>
      <c r="AN756" t="str">
        <f>IF(ISNUMBER(SEARCH(AN$1,$D756)),"T","")</f>
        <v/>
      </c>
      <c r="AO756" t="str">
        <f>IF(ISNUMBER(SEARCH(AO$1,$D756)),"T","")</f>
        <v/>
      </c>
      <c r="AP756" t="str">
        <f>IF(ISNUMBER(SEARCH(AP$1,$D756)),"T","")</f>
        <v/>
      </c>
      <c r="AQ756" t="str">
        <f>IF(ISNUMBER(SEARCH(AQ$1,$D756)),"T","")</f>
        <v/>
      </c>
      <c r="AR756" t="str">
        <f>IF(ISNUMBER(SEARCH(AR$1,$D756)),"T","")</f>
        <v/>
      </c>
      <c r="AS756" t="str">
        <f>IF(ISNUMBER(SEARCH(AS$1,$D756)),"T","")</f>
        <v/>
      </c>
      <c r="AT756" t="str">
        <f>IF(ISNUMBER(SEARCH(AT$1,$D756)),"T","")</f>
        <v/>
      </c>
      <c r="AU756" t="str">
        <f>IF(ISNUMBER(SEARCH(AU$1,$D756)),"T","")</f>
        <v/>
      </c>
      <c r="AV756" t="str">
        <f>IF(ISNUMBER(SEARCH(AV$1,$D756)),"T","")</f>
        <v/>
      </c>
    </row>
    <row r="757" spans="1:48">
      <c r="A757">
        <v>692</v>
      </c>
      <c r="B757" t="s">
        <v>1765</v>
      </c>
      <c r="C757" t="s">
        <v>1766</v>
      </c>
      <c r="D757" t="s">
        <v>52</v>
      </c>
      <c r="E757">
        <v>6</v>
      </c>
      <c r="F757">
        <v>50</v>
      </c>
      <c r="G757">
        <v>53</v>
      </c>
      <c r="H757">
        <v>62</v>
      </c>
      <c r="I757">
        <v>58</v>
      </c>
      <c r="J757">
        <v>63</v>
      </c>
      <c r="K757">
        <v>44</v>
      </c>
      <c r="L757">
        <f t="shared" si="154"/>
        <v>58</v>
      </c>
      <c r="M757">
        <f t="shared" si="155"/>
        <v>62</v>
      </c>
      <c r="N757" s="3">
        <f t="shared" si="156"/>
        <v>125.5</v>
      </c>
      <c r="O757" s="3">
        <f t="shared" si="157"/>
        <v>78.5</v>
      </c>
      <c r="P757" s="3">
        <f t="shared" si="158"/>
        <v>82.5</v>
      </c>
      <c r="Q757" s="3">
        <f t="shared" si="159"/>
        <v>10353.75</v>
      </c>
      <c r="R757" s="3">
        <f t="shared" si="160"/>
        <v>10353.75</v>
      </c>
      <c r="S757" s="3">
        <f t="shared" si="161"/>
        <v>10479.25</v>
      </c>
      <c r="T757" s="3">
        <v>146.289757119653</v>
      </c>
      <c r="U757" s="3">
        <f t="shared" si="162"/>
        <v>0</v>
      </c>
      <c r="V757" s="4">
        <f t="shared" si="163"/>
        <v>0</v>
      </c>
      <c r="W757" s="6">
        <f>Q757/(constants!$B$1*constants!$B$2*(110/250)*AVERAGE(0.8,1)*1.5)</f>
        <v>1.58631564723154</v>
      </c>
      <c r="X757" s="7">
        <v>0.107832393055466</v>
      </c>
      <c r="Y757" s="3">
        <f t="shared" si="164"/>
        <v>132.99062116253</v>
      </c>
      <c r="Z757" s="5">
        <v>1.1</v>
      </c>
      <c r="AA757" s="5">
        <v>1</v>
      </c>
      <c r="AB757" s="3">
        <f t="shared" si="165"/>
        <v>146.289683278783</v>
      </c>
      <c r="AC757" t="str">
        <f t="shared" si="166"/>
        <v>https://wiki.52poke.com/wiki/铁臂枪虾</v>
      </c>
      <c r="AD757" s="2">
        <f t="shared" si="167"/>
        <v>5.45247414345768e-9</v>
      </c>
      <c r="AE757" t="str">
        <f>IF(ISNUMBER(SEARCH(AE$1,$D757)),"T","")</f>
        <v/>
      </c>
      <c r="AF757" t="str">
        <f>IF(ISNUMBER(SEARCH(AF$1,$D757)),"T","")</f>
        <v/>
      </c>
      <c r="AG757" t="str">
        <f>IF(ISNUMBER(SEARCH(AG$1,$D757)),"T","")</f>
        <v>T</v>
      </c>
      <c r="AH757" t="str">
        <f>IF(ISNUMBER(SEARCH(AH$1,$D757)),"T","")</f>
        <v/>
      </c>
      <c r="AI757" t="str">
        <f>IF(ISNUMBER(SEARCH(AI$1,$D757)),"T","")</f>
        <v/>
      </c>
      <c r="AJ757" t="str">
        <f>IF(ISNUMBER(SEARCH(AJ$1,$D757)),"T","")</f>
        <v/>
      </c>
      <c r="AK757" t="str">
        <f>IF(ISNUMBER(SEARCH(AK$1,$D757)),"T","")</f>
        <v/>
      </c>
      <c r="AL757" t="str">
        <f>IF(ISNUMBER(SEARCH(AL$1,$D757)),"T","")</f>
        <v/>
      </c>
      <c r="AM757" t="str">
        <f>IF(ISNUMBER(SEARCH(AM$1,$D757)),"T","")</f>
        <v/>
      </c>
      <c r="AN757" t="str">
        <f>IF(ISNUMBER(SEARCH(AN$1,$D757)),"T","")</f>
        <v/>
      </c>
      <c r="AO757" t="str">
        <f>IF(ISNUMBER(SEARCH(AO$1,$D757)),"T","")</f>
        <v/>
      </c>
      <c r="AP757" t="str">
        <f>IF(ISNUMBER(SEARCH(AP$1,$D757)),"T","")</f>
        <v/>
      </c>
      <c r="AQ757" t="str">
        <f>IF(ISNUMBER(SEARCH(AQ$1,$D757)),"T","")</f>
        <v/>
      </c>
      <c r="AR757" t="str">
        <f>IF(ISNUMBER(SEARCH(AR$1,$D757)),"T","")</f>
        <v/>
      </c>
      <c r="AS757" t="str">
        <f>IF(ISNUMBER(SEARCH(AS$1,$D757)),"T","")</f>
        <v/>
      </c>
      <c r="AT757" t="str">
        <f>IF(ISNUMBER(SEARCH(AT$1,$D757)),"T","")</f>
        <v/>
      </c>
      <c r="AU757" t="str">
        <f>IF(ISNUMBER(SEARCH(AU$1,$D757)),"T","")</f>
        <v/>
      </c>
      <c r="AV757" t="str">
        <f>IF(ISNUMBER(SEARCH(AV$1,$D757)),"T","")</f>
        <v/>
      </c>
    </row>
    <row r="758" spans="1:48">
      <c r="A758">
        <v>201</v>
      </c>
      <c r="B758" t="s">
        <v>1767</v>
      </c>
      <c r="C758" t="s">
        <v>1768</v>
      </c>
      <c r="D758" t="s">
        <v>61</v>
      </c>
      <c r="E758">
        <v>2</v>
      </c>
      <c r="F758">
        <v>48</v>
      </c>
      <c r="G758">
        <v>72</v>
      </c>
      <c r="H758">
        <v>48</v>
      </c>
      <c r="I758">
        <v>72</v>
      </c>
      <c r="J758">
        <v>48</v>
      </c>
      <c r="K758">
        <v>48</v>
      </c>
      <c r="L758">
        <f t="shared" si="154"/>
        <v>72</v>
      </c>
      <c r="M758">
        <f t="shared" si="155"/>
        <v>48</v>
      </c>
      <c r="N758" s="3">
        <f t="shared" si="156"/>
        <v>123.5</v>
      </c>
      <c r="O758" s="3">
        <f t="shared" si="157"/>
        <v>92.5</v>
      </c>
      <c r="P758" s="3">
        <f t="shared" si="158"/>
        <v>68.5</v>
      </c>
      <c r="Q758" s="3">
        <f t="shared" si="159"/>
        <v>8459.75</v>
      </c>
      <c r="R758" s="3">
        <f t="shared" si="160"/>
        <v>8459.75</v>
      </c>
      <c r="S758" s="3">
        <f t="shared" si="161"/>
        <v>8459.75</v>
      </c>
      <c r="T758" s="3">
        <v>146.187210333991</v>
      </c>
      <c r="U758" s="3">
        <f t="shared" si="162"/>
        <v>0</v>
      </c>
      <c r="V758" s="4">
        <f t="shared" si="163"/>
        <v>0</v>
      </c>
      <c r="W758" s="6">
        <f>Q758/(constants!$B$1*constants!$B$2*(110/250)*AVERAGE(0.8,1)*1.5)</f>
        <v>1.29613268590288</v>
      </c>
      <c r="X758" s="7">
        <v>0.140595955283164</v>
      </c>
      <c r="Y758" s="3">
        <f t="shared" si="164"/>
        <v>132.897399309709</v>
      </c>
      <c r="Z758" s="5">
        <v>1.1</v>
      </c>
      <c r="AA758" s="5">
        <v>1</v>
      </c>
      <c r="AB758" s="3">
        <f t="shared" si="165"/>
        <v>146.18713924068</v>
      </c>
      <c r="AC758" t="str">
        <f t="shared" si="166"/>
        <v>https://wiki.52poke.com/wiki/未知图腾</v>
      </c>
      <c r="AD758" s="2">
        <f t="shared" si="167"/>
        <v>5.05425882347511e-9</v>
      </c>
      <c r="AE758" t="str">
        <f>IF(ISNUMBER(SEARCH(AE$1,$D758)),"T","")</f>
        <v/>
      </c>
      <c r="AF758" t="str">
        <f>IF(ISNUMBER(SEARCH(AF$1,$D758)),"T","")</f>
        <v/>
      </c>
      <c r="AG758" t="str">
        <f>IF(ISNUMBER(SEARCH(AG$1,$D758)),"T","")</f>
        <v/>
      </c>
      <c r="AH758" t="str">
        <f>IF(ISNUMBER(SEARCH(AH$1,$D758)),"T","")</f>
        <v/>
      </c>
      <c r="AI758" t="str">
        <f>IF(ISNUMBER(SEARCH(AI$1,$D758)),"T","")</f>
        <v/>
      </c>
      <c r="AJ758" t="str">
        <f>IF(ISNUMBER(SEARCH(AJ$1,$D758)),"T","")</f>
        <v/>
      </c>
      <c r="AK758" t="str">
        <f>IF(ISNUMBER(SEARCH(AK$1,$D758)),"T","")</f>
        <v/>
      </c>
      <c r="AL758" t="str">
        <f>IF(ISNUMBER(SEARCH(AL$1,$D758)),"T","")</f>
        <v/>
      </c>
      <c r="AM758" t="str">
        <f>IF(ISNUMBER(SEARCH(AM$1,$D758)),"T","")</f>
        <v/>
      </c>
      <c r="AN758" t="str">
        <f>IF(ISNUMBER(SEARCH(AN$1,$D758)),"T","")</f>
        <v/>
      </c>
      <c r="AO758" t="str">
        <f>IF(ISNUMBER(SEARCH(AO$1,$D758)),"T","")</f>
        <v>T</v>
      </c>
      <c r="AP758" t="str">
        <f>IF(ISNUMBER(SEARCH(AP$1,$D758)),"T","")</f>
        <v/>
      </c>
      <c r="AQ758" t="str">
        <f>IF(ISNUMBER(SEARCH(AQ$1,$D758)),"T","")</f>
        <v/>
      </c>
      <c r="AR758" t="str">
        <f>IF(ISNUMBER(SEARCH(AR$1,$D758)),"T","")</f>
        <v/>
      </c>
      <c r="AS758" t="str">
        <f>IF(ISNUMBER(SEARCH(AS$1,$D758)),"T","")</f>
        <v/>
      </c>
      <c r="AT758" t="str">
        <f>IF(ISNUMBER(SEARCH(AT$1,$D758)),"T","")</f>
        <v/>
      </c>
      <c r="AU758" t="str">
        <f>IF(ISNUMBER(SEARCH(AU$1,$D758)),"T","")</f>
        <v/>
      </c>
      <c r="AV758" t="str">
        <f>IF(ISNUMBER(SEARCH(AV$1,$D758)),"T","")</f>
        <v/>
      </c>
    </row>
    <row r="759" spans="1:48">
      <c r="A759">
        <v>271</v>
      </c>
      <c r="B759" t="s">
        <v>1769</v>
      </c>
      <c r="C759" t="s">
        <v>1770</v>
      </c>
      <c r="D759" t="s">
        <v>1148</v>
      </c>
      <c r="E759">
        <v>3</v>
      </c>
      <c r="F759">
        <v>60</v>
      </c>
      <c r="G759">
        <v>50</v>
      </c>
      <c r="H759">
        <v>50</v>
      </c>
      <c r="I759">
        <v>60</v>
      </c>
      <c r="J759">
        <v>70</v>
      </c>
      <c r="K759">
        <v>50</v>
      </c>
      <c r="L759">
        <f t="shared" si="154"/>
        <v>60</v>
      </c>
      <c r="M759">
        <f t="shared" si="155"/>
        <v>50</v>
      </c>
      <c r="N759" s="3">
        <f t="shared" si="156"/>
        <v>135.5</v>
      </c>
      <c r="O759" s="3">
        <f t="shared" si="157"/>
        <v>80.5</v>
      </c>
      <c r="P759" s="3">
        <f t="shared" si="158"/>
        <v>70.5</v>
      </c>
      <c r="Q759" s="3">
        <f t="shared" si="159"/>
        <v>9552.75</v>
      </c>
      <c r="R759" s="3">
        <f t="shared" si="160"/>
        <v>9552.75</v>
      </c>
      <c r="S759" s="3">
        <f t="shared" si="161"/>
        <v>12262.75</v>
      </c>
      <c r="T759" s="3">
        <v>145.138859385724</v>
      </c>
      <c r="U759" s="3">
        <f t="shared" si="162"/>
        <v>0</v>
      </c>
      <c r="V759" s="4">
        <f t="shared" si="163"/>
        <v>0</v>
      </c>
      <c r="W759" s="6">
        <f>Q759/(constants!$B$1*constants!$B$2*(110/250)*AVERAGE(0.8,1)*1.5)</f>
        <v>1.46359307488505</v>
      </c>
      <c r="X759" s="7">
        <v>0.17546722462565</v>
      </c>
      <c r="Y759" s="3">
        <f t="shared" si="164"/>
        <v>131.944354110611</v>
      </c>
      <c r="Z759" s="5">
        <v>1.1</v>
      </c>
      <c r="AA759" s="5">
        <v>1</v>
      </c>
      <c r="AB759" s="3">
        <f t="shared" si="165"/>
        <v>145.138789521672</v>
      </c>
      <c r="AC759" t="str">
        <f t="shared" si="166"/>
        <v>https://wiki.52poke.com/wiki/莲帽小童</v>
      </c>
      <c r="AD759" s="2">
        <f t="shared" si="167"/>
        <v>4.88098574517321e-9</v>
      </c>
      <c r="AE759" t="str">
        <f>IF(ISNUMBER(SEARCH(AE$1,$D759)),"T","")</f>
        <v/>
      </c>
      <c r="AF759" t="str">
        <f>IF(ISNUMBER(SEARCH(AF$1,$D759)),"T","")</f>
        <v/>
      </c>
      <c r="AG759" t="str">
        <f>IF(ISNUMBER(SEARCH(AG$1,$D759)),"T","")</f>
        <v>T</v>
      </c>
      <c r="AH759" t="str">
        <f>IF(ISNUMBER(SEARCH(AH$1,$D759)),"T","")</f>
        <v>T</v>
      </c>
      <c r="AI759" t="str">
        <f>IF(ISNUMBER(SEARCH(AI$1,$D759)),"T","")</f>
        <v/>
      </c>
      <c r="AJ759" t="str">
        <f>IF(ISNUMBER(SEARCH(AJ$1,$D759)),"T","")</f>
        <v/>
      </c>
      <c r="AK759" t="str">
        <f>IF(ISNUMBER(SEARCH(AK$1,$D759)),"T","")</f>
        <v/>
      </c>
      <c r="AL759" t="str">
        <f>IF(ISNUMBER(SEARCH(AL$1,$D759)),"T","")</f>
        <v/>
      </c>
      <c r="AM759" t="str">
        <f>IF(ISNUMBER(SEARCH(AM$1,$D759)),"T","")</f>
        <v/>
      </c>
      <c r="AN759" t="str">
        <f>IF(ISNUMBER(SEARCH(AN$1,$D759)),"T","")</f>
        <v/>
      </c>
      <c r="AO759" t="str">
        <f>IF(ISNUMBER(SEARCH(AO$1,$D759)),"T","")</f>
        <v/>
      </c>
      <c r="AP759" t="str">
        <f>IF(ISNUMBER(SEARCH(AP$1,$D759)),"T","")</f>
        <v/>
      </c>
      <c r="AQ759" t="str">
        <f>IF(ISNUMBER(SEARCH(AQ$1,$D759)),"T","")</f>
        <v/>
      </c>
      <c r="AR759" t="str">
        <f>IF(ISNUMBER(SEARCH(AR$1,$D759)),"T","")</f>
        <v/>
      </c>
      <c r="AS759" t="str">
        <f>IF(ISNUMBER(SEARCH(AS$1,$D759)),"T","")</f>
        <v/>
      </c>
      <c r="AT759" t="str">
        <f>IF(ISNUMBER(SEARCH(AT$1,$D759)),"T","")</f>
        <v/>
      </c>
      <c r="AU759" t="str">
        <f>IF(ISNUMBER(SEARCH(AU$1,$D759)),"T","")</f>
        <v/>
      </c>
      <c r="AV759" t="str">
        <f>IF(ISNUMBER(SEARCH(AV$1,$D759)),"T","")</f>
        <v/>
      </c>
    </row>
    <row r="760" spans="1:48">
      <c r="A760">
        <v>449</v>
      </c>
      <c r="B760" t="s">
        <v>1771</v>
      </c>
      <c r="C760" t="s">
        <v>1772</v>
      </c>
      <c r="D760" t="s">
        <v>108</v>
      </c>
      <c r="E760">
        <v>4</v>
      </c>
      <c r="F760">
        <v>68</v>
      </c>
      <c r="G760">
        <v>72</v>
      </c>
      <c r="H760">
        <v>78</v>
      </c>
      <c r="I760">
        <v>38</v>
      </c>
      <c r="J760">
        <v>42</v>
      </c>
      <c r="K760">
        <v>32</v>
      </c>
      <c r="L760">
        <f t="shared" si="154"/>
        <v>72</v>
      </c>
      <c r="M760">
        <f t="shared" si="155"/>
        <v>42</v>
      </c>
      <c r="N760" s="3">
        <f t="shared" si="156"/>
        <v>143.5</v>
      </c>
      <c r="O760" s="3">
        <f t="shared" si="157"/>
        <v>92.5</v>
      </c>
      <c r="P760" s="3">
        <f t="shared" si="158"/>
        <v>62.5</v>
      </c>
      <c r="Q760" s="3">
        <f t="shared" si="159"/>
        <v>8968.75</v>
      </c>
      <c r="R760" s="3">
        <f t="shared" si="160"/>
        <v>14134.75</v>
      </c>
      <c r="S760" s="3">
        <f t="shared" si="161"/>
        <v>8968.75</v>
      </c>
      <c r="T760" s="3">
        <v>144.999313596415</v>
      </c>
      <c r="U760" s="3">
        <f t="shared" si="162"/>
        <v>0</v>
      </c>
      <c r="V760" s="4">
        <f t="shared" si="163"/>
        <v>0</v>
      </c>
      <c r="W760" s="6">
        <f>Q760/(constants!$B$1*constants!$B$2*(110/250)*AVERAGE(0.8,1)*1.5)</f>
        <v>1.3741174416137</v>
      </c>
      <c r="X760" s="7">
        <v>0.05093649672157</v>
      </c>
      <c r="Y760" s="3">
        <f t="shared" si="164"/>
        <v>131.817489296012</v>
      </c>
      <c r="Z760" s="5">
        <v>1.1</v>
      </c>
      <c r="AA760" s="5">
        <v>1</v>
      </c>
      <c r="AB760" s="3">
        <f t="shared" si="165"/>
        <v>144.999238225614</v>
      </c>
      <c r="AC760" t="str">
        <f t="shared" si="166"/>
        <v>https://wiki.52poke.com/wiki/沙河马</v>
      </c>
      <c r="AD760" s="2">
        <f t="shared" si="167"/>
        <v>5.68075770757245e-9</v>
      </c>
      <c r="AE760" t="str">
        <f>IF(ISNUMBER(SEARCH(AE$1,$D760)),"T","")</f>
        <v/>
      </c>
      <c r="AF760" t="str">
        <f>IF(ISNUMBER(SEARCH(AF$1,$D760)),"T","")</f>
        <v/>
      </c>
      <c r="AG760" t="str">
        <f>IF(ISNUMBER(SEARCH(AG$1,$D760)),"T","")</f>
        <v/>
      </c>
      <c r="AH760" t="str">
        <f>IF(ISNUMBER(SEARCH(AH$1,$D760)),"T","")</f>
        <v/>
      </c>
      <c r="AI760" t="str">
        <f>IF(ISNUMBER(SEARCH(AI$1,$D760)),"T","")</f>
        <v/>
      </c>
      <c r="AJ760" t="str">
        <f>IF(ISNUMBER(SEARCH(AJ$1,$D760)),"T","")</f>
        <v/>
      </c>
      <c r="AK760" t="str">
        <f>IF(ISNUMBER(SEARCH(AK$1,$D760)),"T","")</f>
        <v/>
      </c>
      <c r="AL760" t="str">
        <f>IF(ISNUMBER(SEARCH(AL$1,$D760)),"T","")</f>
        <v/>
      </c>
      <c r="AM760" t="str">
        <f>IF(ISNUMBER(SEARCH(AM$1,$D760)),"T","")</f>
        <v>T</v>
      </c>
      <c r="AN760" t="str">
        <f>IF(ISNUMBER(SEARCH(AN$1,$D760)),"T","")</f>
        <v/>
      </c>
      <c r="AO760" t="str">
        <f>IF(ISNUMBER(SEARCH(AO$1,$D760)),"T","")</f>
        <v/>
      </c>
      <c r="AP760" t="str">
        <f>IF(ISNUMBER(SEARCH(AP$1,$D760)),"T","")</f>
        <v/>
      </c>
      <c r="AQ760" t="str">
        <f>IF(ISNUMBER(SEARCH(AQ$1,$D760)),"T","")</f>
        <v/>
      </c>
      <c r="AR760" t="str">
        <f>IF(ISNUMBER(SEARCH(AR$1,$D760)),"T","")</f>
        <v/>
      </c>
      <c r="AS760" t="str">
        <f>IF(ISNUMBER(SEARCH(AS$1,$D760)),"T","")</f>
        <v/>
      </c>
      <c r="AT760" t="str">
        <f>IF(ISNUMBER(SEARCH(AT$1,$D760)),"T","")</f>
        <v/>
      </c>
      <c r="AU760" t="str">
        <f>IF(ISNUMBER(SEARCH(AU$1,$D760)),"T","")</f>
        <v/>
      </c>
      <c r="AV760" t="str">
        <f>IF(ISNUMBER(SEARCH(AV$1,$D760)),"T","")</f>
        <v/>
      </c>
    </row>
    <row r="761" spans="1:48">
      <c r="A761">
        <v>79</v>
      </c>
      <c r="B761" t="s">
        <v>1773</v>
      </c>
      <c r="C761" t="s">
        <v>1774</v>
      </c>
      <c r="D761" t="s">
        <v>61</v>
      </c>
      <c r="E761">
        <v>1</v>
      </c>
      <c r="F761">
        <v>90</v>
      </c>
      <c r="G761">
        <v>65</v>
      </c>
      <c r="H761">
        <v>65</v>
      </c>
      <c r="I761">
        <v>40</v>
      </c>
      <c r="J761">
        <v>40</v>
      </c>
      <c r="K761">
        <v>15</v>
      </c>
      <c r="L761">
        <f t="shared" si="154"/>
        <v>65</v>
      </c>
      <c r="M761">
        <f t="shared" si="155"/>
        <v>40</v>
      </c>
      <c r="N761" s="3">
        <f t="shared" si="156"/>
        <v>165.5</v>
      </c>
      <c r="O761" s="3">
        <f t="shared" si="157"/>
        <v>85.5</v>
      </c>
      <c r="P761" s="3">
        <f t="shared" si="158"/>
        <v>60.5</v>
      </c>
      <c r="Q761" s="3">
        <f t="shared" si="159"/>
        <v>10012.75</v>
      </c>
      <c r="R761" s="3">
        <f t="shared" si="160"/>
        <v>14150.25</v>
      </c>
      <c r="S761" s="3">
        <f t="shared" si="161"/>
        <v>10012.75</v>
      </c>
      <c r="T761" s="3">
        <v>144.729832865586</v>
      </c>
      <c r="U761" s="3">
        <f t="shared" si="162"/>
        <v>0</v>
      </c>
      <c r="V761" s="4">
        <f t="shared" si="163"/>
        <v>0</v>
      </c>
      <c r="W761" s="6">
        <f>Q761/(constants!$B$1*constants!$B$2*(110/250)*AVERAGE(0.8,1)*1.5)</f>
        <v>1.53407045725631</v>
      </c>
      <c r="X761" s="7">
        <v>0.00478924597583152</v>
      </c>
      <c r="Y761" s="3">
        <f t="shared" si="164"/>
        <v>131.572504626348</v>
      </c>
      <c r="Z761" s="5">
        <v>1.1</v>
      </c>
      <c r="AA761" s="5">
        <v>1</v>
      </c>
      <c r="AB761" s="3">
        <f t="shared" si="165"/>
        <v>144.729755088983</v>
      </c>
      <c r="AC761" t="str">
        <f t="shared" si="166"/>
        <v>https://wiki.52poke.com/wiki/呆呆兽</v>
      </c>
      <c r="AD761" s="2">
        <f t="shared" si="167"/>
        <v>6.04919993550252e-9</v>
      </c>
      <c r="AE761" t="str">
        <f>IF(ISNUMBER(SEARCH(AE$1,$D761)),"T","")</f>
        <v/>
      </c>
      <c r="AF761" t="str">
        <f>IF(ISNUMBER(SEARCH(AF$1,$D761)),"T","")</f>
        <v/>
      </c>
      <c r="AG761" t="str">
        <f>IF(ISNUMBER(SEARCH(AG$1,$D761)),"T","")</f>
        <v/>
      </c>
      <c r="AH761" t="str">
        <f>IF(ISNUMBER(SEARCH(AH$1,$D761)),"T","")</f>
        <v/>
      </c>
      <c r="AI761" t="str">
        <f>IF(ISNUMBER(SEARCH(AI$1,$D761)),"T","")</f>
        <v/>
      </c>
      <c r="AJ761" t="str">
        <f>IF(ISNUMBER(SEARCH(AJ$1,$D761)),"T","")</f>
        <v/>
      </c>
      <c r="AK761" t="str">
        <f>IF(ISNUMBER(SEARCH(AK$1,$D761)),"T","")</f>
        <v/>
      </c>
      <c r="AL761" t="str">
        <f>IF(ISNUMBER(SEARCH(AL$1,$D761)),"T","")</f>
        <v/>
      </c>
      <c r="AM761" t="str">
        <f>IF(ISNUMBER(SEARCH(AM$1,$D761)),"T","")</f>
        <v/>
      </c>
      <c r="AN761" t="str">
        <f>IF(ISNUMBER(SEARCH(AN$1,$D761)),"T","")</f>
        <v/>
      </c>
      <c r="AO761" t="str">
        <f>IF(ISNUMBER(SEARCH(AO$1,$D761)),"T","")</f>
        <v>T</v>
      </c>
      <c r="AP761" t="str">
        <f>IF(ISNUMBER(SEARCH(AP$1,$D761)),"T","")</f>
        <v/>
      </c>
      <c r="AQ761" t="str">
        <f>IF(ISNUMBER(SEARCH(AQ$1,$D761)),"T","")</f>
        <v/>
      </c>
      <c r="AR761" t="str">
        <f>IF(ISNUMBER(SEARCH(AR$1,$D761)),"T","")</f>
        <v/>
      </c>
      <c r="AS761" t="str">
        <f>IF(ISNUMBER(SEARCH(AS$1,$D761)),"T","")</f>
        <v/>
      </c>
      <c r="AT761" t="str">
        <f>IF(ISNUMBER(SEARCH(AT$1,$D761)),"T","")</f>
        <v/>
      </c>
      <c r="AU761" t="str">
        <f>IF(ISNUMBER(SEARCH(AU$1,$D761)),"T","")</f>
        <v/>
      </c>
      <c r="AV761" t="str">
        <f>IF(ISNUMBER(SEARCH(AV$1,$D761)),"T","")</f>
        <v/>
      </c>
    </row>
    <row r="762" spans="1:48">
      <c r="A762">
        <v>54</v>
      </c>
      <c r="B762" t="s">
        <v>1775</v>
      </c>
      <c r="C762" t="s">
        <v>1776</v>
      </c>
      <c r="D762" t="s">
        <v>52</v>
      </c>
      <c r="E762">
        <v>1</v>
      </c>
      <c r="F762">
        <v>50</v>
      </c>
      <c r="G762">
        <v>52</v>
      </c>
      <c r="H762">
        <v>48</v>
      </c>
      <c r="I762">
        <v>65</v>
      </c>
      <c r="J762">
        <v>50</v>
      </c>
      <c r="K762">
        <v>55</v>
      </c>
      <c r="L762">
        <f t="shared" si="154"/>
        <v>65</v>
      </c>
      <c r="M762">
        <f t="shared" si="155"/>
        <v>48</v>
      </c>
      <c r="N762" s="3">
        <f t="shared" si="156"/>
        <v>125.5</v>
      </c>
      <c r="O762" s="3">
        <f t="shared" si="157"/>
        <v>85.5</v>
      </c>
      <c r="P762" s="3">
        <f t="shared" si="158"/>
        <v>68.5</v>
      </c>
      <c r="Q762" s="3">
        <f t="shared" si="159"/>
        <v>8596.75</v>
      </c>
      <c r="R762" s="3">
        <f t="shared" si="160"/>
        <v>8596.75</v>
      </c>
      <c r="S762" s="3">
        <f t="shared" si="161"/>
        <v>8847.75</v>
      </c>
      <c r="T762" s="3">
        <v>144.375005810991</v>
      </c>
      <c r="U762" s="3">
        <f t="shared" si="162"/>
        <v>0</v>
      </c>
      <c r="V762" s="4">
        <f t="shared" si="163"/>
        <v>0</v>
      </c>
      <c r="W762" s="6">
        <f>Q762/(constants!$B$1*constants!$B$2*(110/250)*AVERAGE(0.8,1)*1.5)</f>
        <v>1.31712268891346</v>
      </c>
      <c r="X762" s="7">
        <v>0.217964382150142</v>
      </c>
      <c r="Y762" s="3">
        <f t="shared" si="164"/>
        <v>131.249944575938</v>
      </c>
      <c r="Z762" s="5">
        <v>1.1</v>
      </c>
      <c r="AA762" s="5">
        <v>1</v>
      </c>
      <c r="AB762" s="3">
        <f t="shared" si="165"/>
        <v>144.374939033531</v>
      </c>
      <c r="AC762" t="str">
        <f t="shared" si="166"/>
        <v>https://wiki.52poke.com/wiki/可达鸭</v>
      </c>
      <c r="AD762" s="2">
        <f t="shared" si="167"/>
        <v>4.45922910792187e-9</v>
      </c>
      <c r="AE762" t="str">
        <f>IF(ISNUMBER(SEARCH(AE$1,$D762)),"T","")</f>
        <v/>
      </c>
      <c r="AF762" t="str">
        <f>IF(ISNUMBER(SEARCH(AF$1,$D762)),"T","")</f>
        <v/>
      </c>
      <c r="AG762" t="str">
        <f>IF(ISNUMBER(SEARCH(AG$1,$D762)),"T","")</f>
        <v>T</v>
      </c>
      <c r="AH762" t="str">
        <f>IF(ISNUMBER(SEARCH(AH$1,$D762)),"T","")</f>
        <v/>
      </c>
      <c r="AI762" t="str">
        <f>IF(ISNUMBER(SEARCH(AI$1,$D762)),"T","")</f>
        <v/>
      </c>
      <c r="AJ762" t="str">
        <f>IF(ISNUMBER(SEARCH(AJ$1,$D762)),"T","")</f>
        <v/>
      </c>
      <c r="AK762" t="str">
        <f>IF(ISNUMBER(SEARCH(AK$1,$D762)),"T","")</f>
        <v/>
      </c>
      <c r="AL762" t="str">
        <f>IF(ISNUMBER(SEARCH(AL$1,$D762)),"T","")</f>
        <v/>
      </c>
      <c r="AM762" t="str">
        <f>IF(ISNUMBER(SEARCH(AM$1,$D762)),"T","")</f>
        <v/>
      </c>
      <c r="AN762" t="str">
        <f>IF(ISNUMBER(SEARCH(AN$1,$D762)),"T","")</f>
        <v/>
      </c>
      <c r="AO762" t="str">
        <f>IF(ISNUMBER(SEARCH(AO$1,$D762)),"T","")</f>
        <v/>
      </c>
      <c r="AP762" t="str">
        <f>IF(ISNUMBER(SEARCH(AP$1,$D762)),"T","")</f>
        <v/>
      </c>
      <c r="AQ762" t="str">
        <f>IF(ISNUMBER(SEARCH(AQ$1,$D762)),"T","")</f>
        <v/>
      </c>
      <c r="AR762" t="str">
        <f>IF(ISNUMBER(SEARCH(AR$1,$D762)),"T","")</f>
        <v/>
      </c>
      <c r="AS762" t="str">
        <f>IF(ISNUMBER(SEARCH(AS$1,$D762)),"T","")</f>
        <v/>
      </c>
      <c r="AT762" t="str">
        <f>IF(ISNUMBER(SEARCH(AT$1,$D762)),"T","")</f>
        <v/>
      </c>
      <c r="AU762" t="str">
        <f>IF(ISNUMBER(SEARCH(AU$1,$D762)),"T","")</f>
        <v/>
      </c>
      <c r="AV762" t="str">
        <f>IF(ISNUMBER(SEARCH(AV$1,$D762)),"T","")</f>
        <v/>
      </c>
    </row>
    <row r="763" spans="1:48">
      <c r="A763">
        <v>66</v>
      </c>
      <c r="B763" t="s">
        <v>1777</v>
      </c>
      <c r="C763" t="s">
        <v>1778</v>
      </c>
      <c r="D763" t="s">
        <v>102</v>
      </c>
      <c r="E763">
        <v>1</v>
      </c>
      <c r="F763">
        <v>70</v>
      </c>
      <c r="G763">
        <v>80</v>
      </c>
      <c r="H763">
        <v>50</v>
      </c>
      <c r="I763">
        <v>35</v>
      </c>
      <c r="J763">
        <v>35</v>
      </c>
      <c r="K763">
        <v>35</v>
      </c>
      <c r="L763">
        <f t="shared" si="154"/>
        <v>80</v>
      </c>
      <c r="M763">
        <f t="shared" si="155"/>
        <v>35</v>
      </c>
      <c r="N763" s="3">
        <f t="shared" si="156"/>
        <v>145.5</v>
      </c>
      <c r="O763" s="3">
        <f t="shared" si="157"/>
        <v>100.5</v>
      </c>
      <c r="P763" s="3">
        <f t="shared" si="158"/>
        <v>55.5</v>
      </c>
      <c r="Q763" s="3">
        <f t="shared" si="159"/>
        <v>8075.25</v>
      </c>
      <c r="R763" s="3">
        <f t="shared" si="160"/>
        <v>10257.75</v>
      </c>
      <c r="S763" s="3">
        <f t="shared" si="161"/>
        <v>8075.25</v>
      </c>
      <c r="T763" s="3">
        <v>144.207636544265</v>
      </c>
      <c r="U763" s="3">
        <f t="shared" si="162"/>
        <v>0</v>
      </c>
      <c r="V763" s="4">
        <f t="shared" si="163"/>
        <v>0</v>
      </c>
      <c r="W763" s="6">
        <f>Q763/(constants!$B$1*constants!$B$2*(110/250)*AVERAGE(0.8,1)*1.5)</f>
        <v>1.23722278694255</v>
      </c>
      <c r="X763" s="7">
        <v>0.0672327789826268</v>
      </c>
      <c r="Y763" s="3">
        <f t="shared" si="164"/>
        <v>131.097784375481</v>
      </c>
      <c r="Z763" s="5">
        <v>1.1</v>
      </c>
      <c r="AA763" s="5">
        <v>1</v>
      </c>
      <c r="AB763" s="3">
        <f t="shared" si="165"/>
        <v>144.207562813029</v>
      </c>
      <c r="AC763" t="str">
        <f t="shared" si="166"/>
        <v>https://wiki.52poke.com/wiki/腕力</v>
      </c>
      <c r="AD763" s="2">
        <f t="shared" si="167"/>
        <v>5.4362952207909e-9</v>
      </c>
      <c r="AE763" t="str">
        <f>IF(ISNUMBER(SEARCH(AE$1,$D763)),"T","")</f>
        <v/>
      </c>
      <c r="AF763" t="str">
        <f>IF(ISNUMBER(SEARCH(AF$1,$D763)),"T","")</f>
        <v/>
      </c>
      <c r="AG763" t="str">
        <f>IF(ISNUMBER(SEARCH(AG$1,$D763)),"T","")</f>
        <v/>
      </c>
      <c r="AH763" t="str">
        <f>IF(ISNUMBER(SEARCH(AH$1,$D763)),"T","")</f>
        <v/>
      </c>
      <c r="AI763" t="str">
        <f>IF(ISNUMBER(SEARCH(AI$1,$D763)),"T","")</f>
        <v/>
      </c>
      <c r="AJ763" t="str">
        <f>IF(ISNUMBER(SEARCH(AJ$1,$D763)),"T","")</f>
        <v/>
      </c>
      <c r="AK763" t="str">
        <f>IF(ISNUMBER(SEARCH(AK$1,$D763)),"T","")</f>
        <v>T</v>
      </c>
      <c r="AL763" t="str">
        <f>IF(ISNUMBER(SEARCH(AL$1,$D763)),"T","")</f>
        <v/>
      </c>
      <c r="AM763" t="str">
        <f>IF(ISNUMBER(SEARCH(AM$1,$D763)),"T","")</f>
        <v/>
      </c>
      <c r="AN763" t="str">
        <f>IF(ISNUMBER(SEARCH(AN$1,$D763)),"T","")</f>
        <v/>
      </c>
      <c r="AO763" t="str">
        <f>IF(ISNUMBER(SEARCH(AO$1,$D763)),"T","")</f>
        <v/>
      </c>
      <c r="AP763" t="str">
        <f>IF(ISNUMBER(SEARCH(AP$1,$D763)),"T","")</f>
        <v/>
      </c>
      <c r="AQ763" t="str">
        <f>IF(ISNUMBER(SEARCH(AQ$1,$D763)),"T","")</f>
        <v/>
      </c>
      <c r="AR763" t="str">
        <f>IF(ISNUMBER(SEARCH(AR$1,$D763)),"T","")</f>
        <v/>
      </c>
      <c r="AS763" t="str">
        <f>IF(ISNUMBER(SEARCH(AS$1,$D763)),"T","")</f>
        <v/>
      </c>
      <c r="AT763" t="str">
        <f>IF(ISNUMBER(SEARCH(AT$1,$D763)),"T","")</f>
        <v/>
      </c>
      <c r="AU763" t="str">
        <f>IF(ISNUMBER(SEARCH(AU$1,$D763)),"T","")</f>
        <v/>
      </c>
      <c r="AV763" t="str">
        <f>IF(ISNUMBER(SEARCH(AV$1,$D763)),"T","")</f>
        <v/>
      </c>
    </row>
    <row r="764" spans="1:48">
      <c r="A764">
        <v>728</v>
      </c>
      <c r="B764" t="s">
        <v>1779</v>
      </c>
      <c r="C764" t="s">
        <v>1780</v>
      </c>
      <c r="D764" t="s">
        <v>52</v>
      </c>
      <c r="E764">
        <v>7</v>
      </c>
      <c r="F764">
        <v>50</v>
      </c>
      <c r="G764">
        <v>54</v>
      </c>
      <c r="H764">
        <v>54</v>
      </c>
      <c r="I764">
        <v>66</v>
      </c>
      <c r="J764">
        <v>56</v>
      </c>
      <c r="K764">
        <v>40</v>
      </c>
      <c r="L764">
        <f t="shared" si="154"/>
        <v>66</v>
      </c>
      <c r="M764">
        <f t="shared" si="155"/>
        <v>54</v>
      </c>
      <c r="N764" s="3">
        <f t="shared" si="156"/>
        <v>125.5</v>
      </c>
      <c r="O764" s="3">
        <f t="shared" si="157"/>
        <v>86.5</v>
      </c>
      <c r="P764" s="3">
        <f t="shared" si="158"/>
        <v>74.5</v>
      </c>
      <c r="Q764" s="3">
        <f t="shared" si="159"/>
        <v>9349.75</v>
      </c>
      <c r="R764" s="3">
        <f t="shared" si="160"/>
        <v>9349.75</v>
      </c>
      <c r="S764" s="3">
        <f t="shared" si="161"/>
        <v>9600.75</v>
      </c>
      <c r="T764" s="3">
        <v>143.984356183605</v>
      </c>
      <c r="U764" s="3">
        <f t="shared" si="162"/>
        <v>0</v>
      </c>
      <c r="V764" s="4">
        <f t="shared" si="163"/>
        <v>0</v>
      </c>
      <c r="W764" s="6">
        <f>Q764/(constants!$B$1*constants!$B$2*(110/250)*AVERAGE(0.8,1)*1.5)</f>
        <v>1.4324910996212</v>
      </c>
      <c r="X764" s="7">
        <v>0.0807436109157527</v>
      </c>
      <c r="Y764" s="3">
        <f t="shared" si="164"/>
        <v>130.894802461447</v>
      </c>
      <c r="Z764" s="5">
        <v>1.1</v>
      </c>
      <c r="AA764" s="5">
        <v>1</v>
      </c>
      <c r="AB764" s="3">
        <f t="shared" si="165"/>
        <v>143.984282707591</v>
      </c>
      <c r="AC764" t="str">
        <f t="shared" si="166"/>
        <v>https://wiki.52poke.com/wiki/球球海狮</v>
      </c>
      <c r="AD764" s="2">
        <f t="shared" si="167"/>
        <v>5.3987245657494e-9</v>
      </c>
      <c r="AE764" t="str">
        <f>IF(ISNUMBER(SEARCH(AE$1,$D764)),"T","")</f>
        <v/>
      </c>
      <c r="AF764" t="str">
        <f>IF(ISNUMBER(SEARCH(AF$1,$D764)),"T","")</f>
        <v/>
      </c>
      <c r="AG764" t="str">
        <f>IF(ISNUMBER(SEARCH(AG$1,$D764)),"T","")</f>
        <v>T</v>
      </c>
      <c r="AH764" t="str">
        <f>IF(ISNUMBER(SEARCH(AH$1,$D764)),"T","")</f>
        <v/>
      </c>
      <c r="AI764" t="str">
        <f>IF(ISNUMBER(SEARCH(AI$1,$D764)),"T","")</f>
        <v/>
      </c>
      <c r="AJ764" t="str">
        <f>IF(ISNUMBER(SEARCH(AJ$1,$D764)),"T","")</f>
        <v/>
      </c>
      <c r="AK764" t="str">
        <f>IF(ISNUMBER(SEARCH(AK$1,$D764)),"T","")</f>
        <v/>
      </c>
      <c r="AL764" t="str">
        <f>IF(ISNUMBER(SEARCH(AL$1,$D764)),"T","")</f>
        <v/>
      </c>
      <c r="AM764" t="str">
        <f>IF(ISNUMBER(SEARCH(AM$1,$D764)),"T","")</f>
        <v/>
      </c>
      <c r="AN764" t="str">
        <f>IF(ISNUMBER(SEARCH(AN$1,$D764)),"T","")</f>
        <v/>
      </c>
      <c r="AO764" t="str">
        <f>IF(ISNUMBER(SEARCH(AO$1,$D764)),"T","")</f>
        <v/>
      </c>
      <c r="AP764" t="str">
        <f>IF(ISNUMBER(SEARCH(AP$1,$D764)),"T","")</f>
        <v/>
      </c>
      <c r="AQ764" t="str">
        <f>IF(ISNUMBER(SEARCH(AQ$1,$D764)),"T","")</f>
        <v/>
      </c>
      <c r="AR764" t="str">
        <f>IF(ISNUMBER(SEARCH(AR$1,$D764)),"T","")</f>
        <v/>
      </c>
      <c r="AS764" t="str">
        <f>IF(ISNUMBER(SEARCH(AS$1,$D764)),"T","")</f>
        <v/>
      </c>
      <c r="AT764" t="str">
        <f>IF(ISNUMBER(SEARCH(AT$1,$D764)),"T","")</f>
        <v/>
      </c>
      <c r="AU764" t="str">
        <f>IF(ISNUMBER(SEARCH(AU$1,$D764)),"T","")</f>
        <v/>
      </c>
      <c r="AV764" t="str">
        <f>IF(ISNUMBER(SEARCH(AV$1,$D764)),"T","")</f>
        <v/>
      </c>
    </row>
    <row r="765" spans="1:48">
      <c r="A765">
        <v>258</v>
      </c>
      <c r="B765" t="s">
        <v>1781</v>
      </c>
      <c r="C765" t="s">
        <v>1782</v>
      </c>
      <c r="D765" t="s">
        <v>52</v>
      </c>
      <c r="E765">
        <v>3</v>
      </c>
      <c r="F765">
        <v>50</v>
      </c>
      <c r="G765">
        <v>70</v>
      </c>
      <c r="H765">
        <v>50</v>
      </c>
      <c r="I765">
        <v>50</v>
      </c>
      <c r="J765">
        <v>50</v>
      </c>
      <c r="K765">
        <v>40</v>
      </c>
      <c r="L765">
        <f t="shared" si="154"/>
        <v>70</v>
      </c>
      <c r="M765">
        <f t="shared" si="155"/>
        <v>50</v>
      </c>
      <c r="N765" s="3">
        <f t="shared" si="156"/>
        <v>125.5</v>
      </c>
      <c r="O765" s="3">
        <f t="shared" si="157"/>
        <v>90.5</v>
      </c>
      <c r="P765" s="3">
        <f t="shared" si="158"/>
        <v>70.5</v>
      </c>
      <c r="Q765" s="3">
        <f t="shared" si="159"/>
        <v>8847.75</v>
      </c>
      <c r="R765" s="3">
        <f t="shared" si="160"/>
        <v>8847.75</v>
      </c>
      <c r="S765" s="3">
        <f t="shared" si="161"/>
        <v>8847.75</v>
      </c>
      <c r="T765" s="3">
        <v>143.979336264186</v>
      </c>
      <c r="U765" s="3">
        <f t="shared" si="162"/>
        <v>0</v>
      </c>
      <c r="V765" s="4">
        <f t="shared" si="163"/>
        <v>0</v>
      </c>
      <c r="W765" s="6">
        <f>Q765/(constants!$B$1*constants!$B$2*(110/250)*AVERAGE(0.8,1)*1.5)</f>
        <v>1.35557882581604</v>
      </c>
      <c r="X765" s="7">
        <v>0.0907221638161809</v>
      </c>
      <c r="Y765" s="3">
        <f t="shared" si="164"/>
        <v>130.890239561716</v>
      </c>
      <c r="Z765" s="5">
        <v>1.1</v>
      </c>
      <c r="AA765" s="5">
        <v>1</v>
      </c>
      <c r="AB765" s="3">
        <f t="shared" si="165"/>
        <v>143.979263517888</v>
      </c>
      <c r="AC765" t="str">
        <f t="shared" si="166"/>
        <v>https://wiki.52poke.com/wiki/水跃鱼</v>
      </c>
      <c r="AD765" s="2">
        <f t="shared" si="167"/>
        <v>5.29202394334531e-9</v>
      </c>
      <c r="AE765" t="str">
        <f>IF(ISNUMBER(SEARCH(AE$1,$D765)),"T","")</f>
        <v/>
      </c>
      <c r="AF765" t="str">
        <f>IF(ISNUMBER(SEARCH(AF$1,$D765)),"T","")</f>
        <v/>
      </c>
      <c r="AG765" t="str">
        <f>IF(ISNUMBER(SEARCH(AG$1,$D765)),"T","")</f>
        <v>T</v>
      </c>
      <c r="AH765" t="str">
        <f>IF(ISNUMBER(SEARCH(AH$1,$D765)),"T","")</f>
        <v/>
      </c>
      <c r="AI765" t="str">
        <f>IF(ISNUMBER(SEARCH(AI$1,$D765)),"T","")</f>
        <v/>
      </c>
      <c r="AJ765" t="str">
        <f>IF(ISNUMBER(SEARCH(AJ$1,$D765)),"T","")</f>
        <v/>
      </c>
      <c r="AK765" t="str">
        <f>IF(ISNUMBER(SEARCH(AK$1,$D765)),"T","")</f>
        <v/>
      </c>
      <c r="AL765" t="str">
        <f>IF(ISNUMBER(SEARCH(AL$1,$D765)),"T","")</f>
        <v/>
      </c>
      <c r="AM765" t="str">
        <f>IF(ISNUMBER(SEARCH(AM$1,$D765)),"T","")</f>
        <v/>
      </c>
      <c r="AN765" t="str">
        <f>IF(ISNUMBER(SEARCH(AN$1,$D765)),"T","")</f>
        <v/>
      </c>
      <c r="AO765" t="str">
        <f>IF(ISNUMBER(SEARCH(AO$1,$D765)),"T","")</f>
        <v/>
      </c>
      <c r="AP765" t="str">
        <f>IF(ISNUMBER(SEARCH(AP$1,$D765)),"T","")</f>
        <v/>
      </c>
      <c r="AQ765" t="str">
        <f>IF(ISNUMBER(SEARCH(AQ$1,$D765)),"T","")</f>
        <v/>
      </c>
      <c r="AR765" t="str">
        <f>IF(ISNUMBER(SEARCH(AR$1,$D765)),"T","")</f>
        <v/>
      </c>
      <c r="AS765" t="str">
        <f>IF(ISNUMBER(SEARCH(AS$1,$D765)),"T","")</f>
        <v/>
      </c>
      <c r="AT765" t="str">
        <f>IF(ISNUMBER(SEARCH(AT$1,$D765)),"T","")</f>
        <v/>
      </c>
      <c r="AU765" t="str">
        <f>IF(ISNUMBER(SEARCH(AU$1,$D765)),"T","")</f>
        <v/>
      </c>
      <c r="AV765" t="str">
        <f>IF(ISNUMBER(SEARCH(AV$1,$D765)),"T","")</f>
        <v/>
      </c>
    </row>
    <row r="766" spans="1:48">
      <c r="A766">
        <v>231</v>
      </c>
      <c r="B766" t="s">
        <v>1783</v>
      </c>
      <c r="C766" t="s">
        <v>1784</v>
      </c>
      <c r="D766" t="s">
        <v>108</v>
      </c>
      <c r="E766">
        <v>2</v>
      </c>
      <c r="F766">
        <v>90</v>
      </c>
      <c r="G766">
        <v>60</v>
      </c>
      <c r="H766">
        <v>60</v>
      </c>
      <c r="I766">
        <v>40</v>
      </c>
      <c r="J766">
        <v>40</v>
      </c>
      <c r="K766">
        <v>40</v>
      </c>
      <c r="L766">
        <f t="shared" si="154"/>
        <v>60</v>
      </c>
      <c r="M766">
        <f t="shared" si="155"/>
        <v>40</v>
      </c>
      <c r="N766" s="3">
        <f t="shared" si="156"/>
        <v>165.5</v>
      </c>
      <c r="O766" s="3">
        <f t="shared" si="157"/>
        <v>80.5</v>
      </c>
      <c r="P766" s="3">
        <f t="shared" si="158"/>
        <v>60.5</v>
      </c>
      <c r="Q766" s="3">
        <f t="shared" si="159"/>
        <v>10012.75</v>
      </c>
      <c r="R766" s="3">
        <f t="shared" si="160"/>
        <v>13322.75</v>
      </c>
      <c r="S766" s="3">
        <f t="shared" si="161"/>
        <v>10012.75</v>
      </c>
      <c r="T766" s="3">
        <v>143.875459824232</v>
      </c>
      <c r="U766" s="3">
        <f t="shared" si="162"/>
        <v>0</v>
      </c>
      <c r="V766" s="4">
        <f t="shared" si="163"/>
        <v>0</v>
      </c>
      <c r="W766" s="6">
        <f>Q766/(constants!$B$1*constants!$B$2*(110/250)*AVERAGE(0.8,1)*1.5)</f>
        <v>1.53407045725631</v>
      </c>
      <c r="X766" s="7">
        <v>0.0907221638161809</v>
      </c>
      <c r="Y766" s="3">
        <f t="shared" si="164"/>
        <v>130.795805996336</v>
      </c>
      <c r="Z766" s="5">
        <v>1.1</v>
      </c>
      <c r="AA766" s="5">
        <v>1</v>
      </c>
      <c r="AB766" s="3">
        <f t="shared" si="165"/>
        <v>143.875386595969</v>
      </c>
      <c r="AC766" t="str">
        <f t="shared" si="166"/>
        <v>https://wiki.52poke.com/wiki/小小象</v>
      </c>
      <c r="AD766" s="2">
        <f t="shared" si="167"/>
        <v>5.36237844450889e-9</v>
      </c>
      <c r="AE766" t="str">
        <f>IF(ISNUMBER(SEARCH(AE$1,$D766)),"T","")</f>
        <v/>
      </c>
      <c r="AF766" t="str">
        <f>IF(ISNUMBER(SEARCH(AF$1,$D766)),"T","")</f>
        <v/>
      </c>
      <c r="AG766" t="str">
        <f>IF(ISNUMBER(SEARCH(AG$1,$D766)),"T","")</f>
        <v/>
      </c>
      <c r="AH766" t="str">
        <f>IF(ISNUMBER(SEARCH(AH$1,$D766)),"T","")</f>
        <v/>
      </c>
      <c r="AI766" t="str">
        <f>IF(ISNUMBER(SEARCH(AI$1,$D766)),"T","")</f>
        <v/>
      </c>
      <c r="AJ766" t="str">
        <f>IF(ISNUMBER(SEARCH(AJ$1,$D766)),"T","")</f>
        <v/>
      </c>
      <c r="AK766" t="str">
        <f>IF(ISNUMBER(SEARCH(AK$1,$D766)),"T","")</f>
        <v/>
      </c>
      <c r="AL766" t="str">
        <f>IF(ISNUMBER(SEARCH(AL$1,$D766)),"T","")</f>
        <v/>
      </c>
      <c r="AM766" t="str">
        <f>IF(ISNUMBER(SEARCH(AM$1,$D766)),"T","")</f>
        <v>T</v>
      </c>
      <c r="AN766" t="str">
        <f>IF(ISNUMBER(SEARCH(AN$1,$D766)),"T","")</f>
        <v/>
      </c>
      <c r="AO766" t="str">
        <f>IF(ISNUMBER(SEARCH(AO$1,$D766)),"T","")</f>
        <v/>
      </c>
      <c r="AP766" t="str">
        <f>IF(ISNUMBER(SEARCH(AP$1,$D766)),"T","")</f>
        <v/>
      </c>
      <c r="AQ766" t="str">
        <f>IF(ISNUMBER(SEARCH(AQ$1,$D766)),"T","")</f>
        <v/>
      </c>
      <c r="AR766" t="str">
        <f>IF(ISNUMBER(SEARCH(AR$1,$D766)),"T","")</f>
        <v/>
      </c>
      <c r="AS766" t="str">
        <f>IF(ISNUMBER(SEARCH(AS$1,$D766)),"T","")</f>
        <v/>
      </c>
      <c r="AT766" t="str">
        <f>IF(ISNUMBER(SEARCH(AT$1,$D766)),"T","")</f>
        <v/>
      </c>
      <c r="AU766" t="str">
        <f>IF(ISNUMBER(SEARCH(AU$1,$D766)),"T","")</f>
        <v/>
      </c>
      <c r="AV766" t="str">
        <f>IF(ISNUMBER(SEARCH(AV$1,$D766)),"T","")</f>
        <v/>
      </c>
    </row>
    <row r="767" spans="1:48">
      <c r="A767">
        <v>443</v>
      </c>
      <c r="B767" t="s">
        <v>1785</v>
      </c>
      <c r="C767" t="s">
        <v>1786</v>
      </c>
      <c r="D767" t="s">
        <v>127</v>
      </c>
      <c r="E767">
        <v>4</v>
      </c>
      <c r="F767">
        <v>58</v>
      </c>
      <c r="G767">
        <v>70</v>
      </c>
      <c r="H767">
        <v>45</v>
      </c>
      <c r="I767">
        <v>40</v>
      </c>
      <c r="J767">
        <v>45</v>
      </c>
      <c r="K767">
        <v>42</v>
      </c>
      <c r="L767">
        <f t="shared" si="154"/>
        <v>70</v>
      </c>
      <c r="M767">
        <f t="shared" si="155"/>
        <v>45</v>
      </c>
      <c r="N767" s="3">
        <f t="shared" si="156"/>
        <v>133.5</v>
      </c>
      <c r="O767" s="3">
        <f t="shared" si="157"/>
        <v>90.5</v>
      </c>
      <c r="P767" s="3">
        <f t="shared" si="158"/>
        <v>65.5</v>
      </c>
      <c r="Q767" s="3">
        <f t="shared" si="159"/>
        <v>8744.25</v>
      </c>
      <c r="R767" s="3">
        <f t="shared" si="160"/>
        <v>8744.25</v>
      </c>
      <c r="S767" s="3">
        <f t="shared" si="161"/>
        <v>8744.25</v>
      </c>
      <c r="T767" s="3">
        <v>143.267818730271</v>
      </c>
      <c r="U767" s="3">
        <f t="shared" si="162"/>
        <v>0</v>
      </c>
      <c r="V767" s="4">
        <f t="shared" si="163"/>
        <v>0</v>
      </c>
      <c r="W767" s="6">
        <f>Q767/(constants!$B$1*constants!$B$2*(110/250)*AVERAGE(0.8,1)*1.5)</f>
        <v>1.3397214147825</v>
      </c>
      <c r="X767" s="7">
        <v>0.0994322450361804</v>
      </c>
      <c r="Y767" s="3">
        <f t="shared" si="164"/>
        <v>130.243406213591</v>
      </c>
      <c r="Z767" s="5">
        <v>1.1</v>
      </c>
      <c r="AA767" s="5">
        <v>1</v>
      </c>
      <c r="AB767" s="3">
        <f t="shared" si="165"/>
        <v>143.26774683495</v>
      </c>
      <c r="AC767" t="str">
        <f t="shared" si="166"/>
        <v>https://wiki.52poke.com/wiki/圆陆鲨</v>
      </c>
      <c r="AD767" s="2">
        <f t="shared" si="167"/>
        <v>5.16893717143516e-9</v>
      </c>
      <c r="AE767" t="str">
        <f>IF(ISNUMBER(SEARCH(AE$1,$D767)),"T","")</f>
        <v/>
      </c>
      <c r="AF767" t="str">
        <f>IF(ISNUMBER(SEARCH(AF$1,$D767)),"T","")</f>
        <v/>
      </c>
      <c r="AG767" t="str">
        <f>IF(ISNUMBER(SEARCH(AG$1,$D767)),"T","")</f>
        <v/>
      </c>
      <c r="AH767" t="str">
        <f>IF(ISNUMBER(SEARCH(AH$1,$D767)),"T","")</f>
        <v/>
      </c>
      <c r="AI767" t="str">
        <f>IF(ISNUMBER(SEARCH(AI$1,$D767)),"T","")</f>
        <v/>
      </c>
      <c r="AJ767" t="str">
        <f>IF(ISNUMBER(SEARCH(AJ$1,$D767)),"T","")</f>
        <v/>
      </c>
      <c r="AK767" t="str">
        <f>IF(ISNUMBER(SEARCH(AK$1,$D767)),"T","")</f>
        <v/>
      </c>
      <c r="AL767" t="str">
        <f>IF(ISNUMBER(SEARCH(AL$1,$D767)),"T","")</f>
        <v/>
      </c>
      <c r="AM767" t="str">
        <f>IF(ISNUMBER(SEARCH(AM$1,$D767)),"T","")</f>
        <v>T</v>
      </c>
      <c r="AN767" t="str">
        <f>IF(ISNUMBER(SEARCH(AN$1,$D767)),"T","")</f>
        <v/>
      </c>
      <c r="AO767" t="str">
        <f>IF(ISNUMBER(SEARCH(AO$1,$D767)),"T","")</f>
        <v/>
      </c>
      <c r="AP767" t="str">
        <f>IF(ISNUMBER(SEARCH(AP$1,$D767)),"T","")</f>
        <v/>
      </c>
      <c r="AQ767" t="str">
        <f>IF(ISNUMBER(SEARCH(AQ$1,$D767)),"T","")</f>
        <v/>
      </c>
      <c r="AR767" t="str">
        <f>IF(ISNUMBER(SEARCH(AR$1,$D767)),"T","")</f>
        <v/>
      </c>
      <c r="AS767" t="str">
        <f>IF(ISNUMBER(SEARCH(AS$1,$D767)),"T","")</f>
        <v>T</v>
      </c>
      <c r="AT767" t="str">
        <f>IF(ISNUMBER(SEARCH(AT$1,$D767)),"T","")</f>
        <v/>
      </c>
      <c r="AU767" t="str">
        <f>IF(ISNUMBER(SEARCH(AU$1,$D767)),"T","")</f>
        <v/>
      </c>
      <c r="AV767" t="str">
        <f>IF(ISNUMBER(SEARCH(AV$1,$D767)),"T","")</f>
        <v/>
      </c>
    </row>
    <row r="768" spans="1:48">
      <c r="A768">
        <v>209</v>
      </c>
      <c r="B768" t="s">
        <v>1787</v>
      </c>
      <c r="C768" t="s">
        <v>1788</v>
      </c>
      <c r="D768" t="s">
        <v>67</v>
      </c>
      <c r="E768">
        <v>2</v>
      </c>
      <c r="F768">
        <v>60</v>
      </c>
      <c r="G768">
        <v>80</v>
      </c>
      <c r="H768">
        <v>50</v>
      </c>
      <c r="I768">
        <v>40</v>
      </c>
      <c r="J768">
        <v>40</v>
      </c>
      <c r="K768">
        <v>30</v>
      </c>
      <c r="L768">
        <f t="shared" si="154"/>
        <v>80</v>
      </c>
      <c r="M768">
        <f t="shared" si="155"/>
        <v>40</v>
      </c>
      <c r="N768" s="3">
        <f t="shared" si="156"/>
        <v>135.5</v>
      </c>
      <c r="O768" s="3">
        <f t="shared" si="157"/>
        <v>100.5</v>
      </c>
      <c r="P768" s="3">
        <f t="shared" si="158"/>
        <v>60.5</v>
      </c>
      <c r="Q768" s="3">
        <f t="shared" si="159"/>
        <v>8197.75</v>
      </c>
      <c r="R768" s="3">
        <f t="shared" si="160"/>
        <v>9552.75</v>
      </c>
      <c r="S768" s="3">
        <f t="shared" si="161"/>
        <v>8197.75</v>
      </c>
      <c r="T768" s="3">
        <v>143.138468106113</v>
      </c>
      <c r="U768" s="3">
        <f t="shared" si="162"/>
        <v>0</v>
      </c>
      <c r="V768" s="4">
        <f t="shared" si="163"/>
        <v>0</v>
      </c>
      <c r="W768" s="6">
        <f>Q768/(constants!$B$1*constants!$B$2*(110/250)*AVERAGE(0.8,1)*1.5)</f>
        <v>1.25599122029142</v>
      </c>
      <c r="X768" s="7">
        <v>0.0387929792236216</v>
      </c>
      <c r="Y768" s="3">
        <f t="shared" si="164"/>
        <v>130.125812051262</v>
      </c>
      <c r="Z768" s="5">
        <v>1.1</v>
      </c>
      <c r="AA768" s="5">
        <v>1</v>
      </c>
      <c r="AB768" s="3">
        <f t="shared" si="165"/>
        <v>143.138393256388</v>
      </c>
      <c r="AC768" t="str">
        <f t="shared" si="166"/>
        <v>https://wiki.52poke.com/wiki/布鲁</v>
      </c>
      <c r="AD768" s="2">
        <f t="shared" si="167"/>
        <v>5.60248131493239e-9</v>
      </c>
      <c r="AE768" t="str">
        <f>IF(ISNUMBER(SEARCH(AE$1,$D768)),"T","")</f>
        <v/>
      </c>
      <c r="AF768" t="str">
        <f>IF(ISNUMBER(SEARCH(AF$1,$D768)),"T","")</f>
        <v/>
      </c>
      <c r="AG768" t="str">
        <f>IF(ISNUMBER(SEARCH(AG$1,$D768)),"T","")</f>
        <v/>
      </c>
      <c r="AH768" t="str">
        <f>IF(ISNUMBER(SEARCH(AH$1,$D768)),"T","")</f>
        <v/>
      </c>
      <c r="AI768" t="str">
        <f>IF(ISNUMBER(SEARCH(AI$1,$D768)),"T","")</f>
        <v/>
      </c>
      <c r="AJ768" t="str">
        <f>IF(ISNUMBER(SEARCH(AJ$1,$D768)),"T","")</f>
        <v/>
      </c>
      <c r="AK768" t="str">
        <f>IF(ISNUMBER(SEARCH(AK$1,$D768)),"T","")</f>
        <v/>
      </c>
      <c r="AL768" t="str">
        <f>IF(ISNUMBER(SEARCH(AL$1,$D768)),"T","")</f>
        <v/>
      </c>
      <c r="AM768" t="str">
        <f>IF(ISNUMBER(SEARCH(AM$1,$D768)),"T","")</f>
        <v/>
      </c>
      <c r="AN768" t="str">
        <f>IF(ISNUMBER(SEARCH(AN$1,$D768)),"T","")</f>
        <v/>
      </c>
      <c r="AO768" t="str">
        <f>IF(ISNUMBER(SEARCH(AO$1,$D768)),"T","")</f>
        <v/>
      </c>
      <c r="AP768" t="str">
        <f>IF(ISNUMBER(SEARCH(AP$1,$D768)),"T","")</f>
        <v/>
      </c>
      <c r="AQ768" t="str">
        <f>IF(ISNUMBER(SEARCH(AQ$1,$D768)),"T","")</f>
        <v/>
      </c>
      <c r="AR768" t="str">
        <f>IF(ISNUMBER(SEARCH(AR$1,$D768)),"T","")</f>
        <v/>
      </c>
      <c r="AS768" t="str">
        <f>IF(ISNUMBER(SEARCH(AS$1,$D768)),"T","")</f>
        <v/>
      </c>
      <c r="AT768" t="str">
        <f>IF(ISNUMBER(SEARCH(AT$1,$D768)),"T","")</f>
        <v/>
      </c>
      <c r="AU768" t="str">
        <f>IF(ISNUMBER(SEARCH(AU$1,$D768)),"T","")</f>
        <v/>
      </c>
      <c r="AV768" t="str">
        <f>IF(ISNUMBER(SEARCH(AV$1,$D768)),"T","")</f>
        <v>T</v>
      </c>
    </row>
    <row r="769" spans="1:48">
      <c r="A769">
        <v>331</v>
      </c>
      <c r="B769" t="s">
        <v>1789</v>
      </c>
      <c r="C769" t="s">
        <v>1790</v>
      </c>
      <c r="D769" t="s">
        <v>227</v>
      </c>
      <c r="E769">
        <v>3</v>
      </c>
      <c r="F769">
        <v>50</v>
      </c>
      <c r="G769">
        <v>85</v>
      </c>
      <c r="H769">
        <v>40</v>
      </c>
      <c r="I769">
        <v>85</v>
      </c>
      <c r="J769">
        <v>40</v>
      </c>
      <c r="K769">
        <v>35</v>
      </c>
      <c r="L769">
        <f t="shared" si="154"/>
        <v>85</v>
      </c>
      <c r="M769">
        <f t="shared" si="155"/>
        <v>40</v>
      </c>
      <c r="N769" s="3">
        <f t="shared" si="156"/>
        <v>125.5</v>
      </c>
      <c r="O769" s="3">
        <f t="shared" si="157"/>
        <v>105.5</v>
      </c>
      <c r="P769" s="3">
        <f t="shared" si="158"/>
        <v>60.5</v>
      </c>
      <c r="Q769" s="3">
        <f t="shared" si="159"/>
        <v>7592.75</v>
      </c>
      <c r="R769" s="3">
        <f t="shared" si="160"/>
        <v>7592.75</v>
      </c>
      <c r="S769" s="3">
        <f t="shared" si="161"/>
        <v>7592.75</v>
      </c>
      <c r="T769" s="3">
        <v>142.565299734667</v>
      </c>
      <c r="U769" s="3">
        <f t="shared" si="162"/>
        <v>0</v>
      </c>
      <c r="V769" s="4">
        <f t="shared" si="163"/>
        <v>0</v>
      </c>
      <c r="W769" s="6">
        <f>Q769/(constants!$B$1*constants!$B$2*(110/250)*AVERAGE(0.8,1)*1.5)</f>
        <v>1.16329814130313</v>
      </c>
      <c r="X769" s="7">
        <v>0.065182918238997</v>
      </c>
      <c r="Y769" s="3">
        <f t="shared" si="164"/>
        <v>129.604751781694</v>
      </c>
      <c r="Z769" s="5">
        <v>1.1</v>
      </c>
      <c r="AA769" s="5">
        <v>1</v>
      </c>
      <c r="AB769" s="3">
        <f t="shared" si="165"/>
        <v>142.565226959863</v>
      </c>
      <c r="AC769" t="str">
        <f t="shared" si="166"/>
        <v>https://wiki.52poke.com/wiki/刺球仙人掌</v>
      </c>
      <c r="AD769" s="2">
        <f t="shared" si="167"/>
        <v>5.29617204500005e-9</v>
      </c>
      <c r="AE769" t="str">
        <f>IF(ISNUMBER(SEARCH(AE$1,$D769)),"T","")</f>
        <v/>
      </c>
      <c r="AF769" t="str">
        <f>IF(ISNUMBER(SEARCH(AF$1,$D769)),"T","")</f>
        <v/>
      </c>
      <c r="AG769" t="str">
        <f>IF(ISNUMBER(SEARCH(AG$1,$D769)),"T","")</f>
        <v/>
      </c>
      <c r="AH769" t="str">
        <f>IF(ISNUMBER(SEARCH(AH$1,$D769)),"T","")</f>
        <v>T</v>
      </c>
      <c r="AI769" t="str">
        <f>IF(ISNUMBER(SEARCH(AI$1,$D769)),"T","")</f>
        <v/>
      </c>
      <c r="AJ769" t="str">
        <f>IF(ISNUMBER(SEARCH(AJ$1,$D769)),"T","")</f>
        <v/>
      </c>
      <c r="AK769" t="str">
        <f>IF(ISNUMBER(SEARCH(AK$1,$D769)),"T","")</f>
        <v/>
      </c>
      <c r="AL769" t="str">
        <f>IF(ISNUMBER(SEARCH(AL$1,$D769)),"T","")</f>
        <v/>
      </c>
      <c r="AM769" t="str">
        <f>IF(ISNUMBER(SEARCH(AM$1,$D769)),"T","")</f>
        <v/>
      </c>
      <c r="AN769" t="str">
        <f>IF(ISNUMBER(SEARCH(AN$1,$D769)),"T","")</f>
        <v/>
      </c>
      <c r="AO769" t="str">
        <f>IF(ISNUMBER(SEARCH(AO$1,$D769)),"T","")</f>
        <v/>
      </c>
      <c r="AP769" t="str">
        <f>IF(ISNUMBER(SEARCH(AP$1,$D769)),"T","")</f>
        <v/>
      </c>
      <c r="AQ769" t="str">
        <f>IF(ISNUMBER(SEARCH(AQ$1,$D769)),"T","")</f>
        <v/>
      </c>
      <c r="AR769" t="str">
        <f>IF(ISNUMBER(SEARCH(AR$1,$D769)),"T","")</f>
        <v/>
      </c>
      <c r="AS769" t="str">
        <f>IF(ISNUMBER(SEARCH(AS$1,$D769)),"T","")</f>
        <v/>
      </c>
      <c r="AT769" t="str">
        <f>IF(ISNUMBER(SEARCH(AT$1,$D769)),"T","")</f>
        <v/>
      </c>
      <c r="AU769" t="str">
        <f>IF(ISNUMBER(SEARCH(AU$1,$D769)),"T","")</f>
        <v/>
      </c>
      <c r="AV769" t="str">
        <f>IF(ISNUMBER(SEARCH(AV$1,$D769)),"T","")</f>
        <v/>
      </c>
    </row>
    <row r="770" spans="1:48">
      <c r="A770">
        <v>564</v>
      </c>
      <c r="B770" t="s">
        <v>1791</v>
      </c>
      <c r="C770" t="s">
        <v>1792</v>
      </c>
      <c r="D770" t="s">
        <v>689</v>
      </c>
      <c r="E770">
        <v>5</v>
      </c>
      <c r="F770">
        <v>54</v>
      </c>
      <c r="G770">
        <v>78</v>
      </c>
      <c r="H770">
        <v>103</v>
      </c>
      <c r="I770">
        <v>53</v>
      </c>
      <c r="J770">
        <v>45</v>
      </c>
      <c r="K770">
        <v>22</v>
      </c>
      <c r="L770">
        <f t="shared" ref="L770:L833" si="168">MAX(G770,I770)</f>
        <v>78</v>
      </c>
      <c r="M770">
        <f t="shared" ref="M770:M833" si="169">MIN(H770,J770)</f>
        <v>45</v>
      </c>
      <c r="N770" s="3">
        <f t="shared" ref="N770:N833" si="170">(F770*2+31)/2+60</f>
        <v>129.5</v>
      </c>
      <c r="O770" s="3">
        <f t="shared" ref="O770:O833" si="171">(L770*2+31)/2+5</f>
        <v>98.5</v>
      </c>
      <c r="P770" s="3">
        <f t="shared" ref="P770:P833" si="172">(M770*2+31)/2+5</f>
        <v>65.5</v>
      </c>
      <c r="Q770" s="3">
        <f t="shared" ref="Q770:Q833" si="173">N770*P770</f>
        <v>8482.25</v>
      </c>
      <c r="R770" s="3">
        <f t="shared" ref="R770:R833" si="174">((H770*2+31)/2+5)*N770</f>
        <v>15993.25</v>
      </c>
      <c r="S770" s="3">
        <f t="shared" ref="S770:S833" si="175">((J770*2+31)/2+5)*N770</f>
        <v>8482.25</v>
      </c>
      <c r="T770" s="3">
        <v>142.091490831399</v>
      </c>
      <c r="U770" s="3">
        <f t="shared" ref="U770:U833" si="176">IF(T770&lt;200,0,T770)</f>
        <v>0</v>
      </c>
      <c r="V770" s="4">
        <f t="shared" ref="V770:V833" si="177">U770*O770</f>
        <v>0</v>
      </c>
      <c r="W770" s="6">
        <f>Q770/(constants!$B$1*constants!$B$2*(110/250)*AVERAGE(0.8,1)*1.5)</f>
        <v>1.29957994917104</v>
      </c>
      <c r="X770" s="7">
        <v>0.0118313560922824</v>
      </c>
      <c r="Y770" s="3">
        <f t="shared" ref="Y770:Y833" si="178">(W770+X770)*O770</f>
        <v>129.174013568438</v>
      </c>
      <c r="Z770" s="5">
        <v>1.1</v>
      </c>
      <c r="AA770" s="5">
        <v>1</v>
      </c>
      <c r="AB770" s="3">
        <f t="shared" ref="AB770:AB833" si="179">Y770*Z770*AA770</f>
        <v>142.091414925281</v>
      </c>
      <c r="AC770" t="str">
        <f t="shared" ref="AC770:AC833" si="180">CONCATENATE("https://wiki.52poke.com/wiki/",B770)</f>
        <v>https://wiki.52poke.com/wiki/原盖海龟</v>
      </c>
      <c r="AD770" s="2">
        <f t="shared" ref="AD770:AD833" si="181">(T770-AB770)^2</f>
        <v>5.76173869576254e-9</v>
      </c>
      <c r="AE770" t="str">
        <f>IF(ISNUMBER(SEARCH(AE$1,$D770)),"T","")</f>
        <v/>
      </c>
      <c r="AF770" t="str">
        <f>IF(ISNUMBER(SEARCH(AF$1,$D770)),"T","")</f>
        <v/>
      </c>
      <c r="AG770" t="str">
        <f>IF(ISNUMBER(SEARCH(AG$1,$D770)),"T","")</f>
        <v>T</v>
      </c>
      <c r="AH770" t="str">
        <f>IF(ISNUMBER(SEARCH(AH$1,$D770)),"T","")</f>
        <v/>
      </c>
      <c r="AI770" t="str">
        <f>IF(ISNUMBER(SEARCH(AI$1,$D770)),"T","")</f>
        <v/>
      </c>
      <c r="AJ770" t="str">
        <f>IF(ISNUMBER(SEARCH(AJ$1,$D770)),"T","")</f>
        <v/>
      </c>
      <c r="AK770" t="str">
        <f>IF(ISNUMBER(SEARCH(AK$1,$D770)),"T","")</f>
        <v/>
      </c>
      <c r="AL770" t="str">
        <f>IF(ISNUMBER(SEARCH(AL$1,$D770)),"T","")</f>
        <v/>
      </c>
      <c r="AM770" t="str">
        <f>IF(ISNUMBER(SEARCH(AM$1,$D770)),"T","")</f>
        <v/>
      </c>
      <c r="AN770" t="str">
        <f>IF(ISNUMBER(SEARCH(AN$1,$D770)),"T","")</f>
        <v/>
      </c>
      <c r="AO770" t="str">
        <f>IF(ISNUMBER(SEARCH(AO$1,$D770)),"T","")</f>
        <v/>
      </c>
      <c r="AP770" t="str">
        <f>IF(ISNUMBER(SEARCH(AP$1,$D770)),"T","")</f>
        <v/>
      </c>
      <c r="AQ770" t="str">
        <f>IF(ISNUMBER(SEARCH(AQ$1,$D770)),"T","")</f>
        <v>T</v>
      </c>
      <c r="AR770" t="str">
        <f>IF(ISNUMBER(SEARCH(AR$1,$D770)),"T","")</f>
        <v/>
      </c>
      <c r="AS770" t="str">
        <f>IF(ISNUMBER(SEARCH(AS$1,$D770)),"T","")</f>
        <v/>
      </c>
      <c r="AT770" t="str">
        <f>IF(ISNUMBER(SEARCH(AT$1,$D770)),"T","")</f>
        <v/>
      </c>
      <c r="AU770" t="str">
        <f>IF(ISNUMBER(SEARCH(AU$1,$D770)),"T","")</f>
        <v/>
      </c>
      <c r="AV770" t="str">
        <f>IF(ISNUMBER(SEARCH(AV$1,$D770)),"T","")</f>
        <v/>
      </c>
    </row>
    <row r="771" spans="1:48">
      <c r="A771">
        <v>170</v>
      </c>
      <c r="B771" t="s">
        <v>1793</v>
      </c>
      <c r="C771" t="s">
        <v>1794</v>
      </c>
      <c r="D771" t="s">
        <v>1217</v>
      </c>
      <c r="E771">
        <v>2</v>
      </c>
      <c r="F771">
        <v>75</v>
      </c>
      <c r="G771">
        <v>38</v>
      </c>
      <c r="H771">
        <v>38</v>
      </c>
      <c r="I771">
        <v>56</v>
      </c>
      <c r="J771">
        <v>56</v>
      </c>
      <c r="K771">
        <v>67</v>
      </c>
      <c r="L771">
        <f t="shared" si="168"/>
        <v>56</v>
      </c>
      <c r="M771">
        <f t="shared" si="169"/>
        <v>38</v>
      </c>
      <c r="N771" s="3">
        <f t="shared" si="170"/>
        <v>150.5</v>
      </c>
      <c r="O771" s="3">
        <f t="shared" si="171"/>
        <v>76.5</v>
      </c>
      <c r="P771" s="3">
        <f t="shared" si="172"/>
        <v>58.5</v>
      </c>
      <c r="Q771" s="3">
        <f t="shared" si="173"/>
        <v>8804.25</v>
      </c>
      <c r="R771" s="3">
        <f t="shared" si="174"/>
        <v>8804.25</v>
      </c>
      <c r="S771" s="3">
        <f t="shared" si="175"/>
        <v>11513.25</v>
      </c>
      <c r="T771" s="3">
        <v>141.588448315421</v>
      </c>
      <c r="U771" s="3">
        <f t="shared" si="176"/>
        <v>0</v>
      </c>
      <c r="V771" s="4">
        <f t="shared" si="177"/>
        <v>0</v>
      </c>
      <c r="W771" s="6">
        <f>Q771/(constants!$B$1*constants!$B$2*(110/250)*AVERAGE(0.8,1)*1.5)</f>
        <v>1.34891411683093</v>
      </c>
      <c r="X771" s="7">
        <v>0.333657328505048</v>
      </c>
      <c r="Y771" s="3">
        <f t="shared" si="178"/>
        <v>128.716715568202</v>
      </c>
      <c r="Z771" s="5">
        <v>1.1</v>
      </c>
      <c r="AA771" s="5">
        <v>1</v>
      </c>
      <c r="AB771" s="3">
        <f t="shared" si="179"/>
        <v>141.588387125023</v>
      </c>
      <c r="AC771" t="str">
        <f t="shared" si="180"/>
        <v>https://wiki.52poke.com/wiki/灯笼鱼</v>
      </c>
      <c r="AD771" s="2">
        <f t="shared" si="181"/>
        <v>3.74426486132649e-9</v>
      </c>
      <c r="AE771" t="str">
        <f>IF(ISNUMBER(SEARCH(AE$1,$D771)),"T","")</f>
        <v/>
      </c>
      <c r="AF771" t="str">
        <f>IF(ISNUMBER(SEARCH(AF$1,$D771)),"T","")</f>
        <v/>
      </c>
      <c r="AG771" t="str">
        <f>IF(ISNUMBER(SEARCH(AG$1,$D771)),"T","")</f>
        <v>T</v>
      </c>
      <c r="AH771" t="str">
        <f>IF(ISNUMBER(SEARCH(AH$1,$D771)),"T","")</f>
        <v/>
      </c>
      <c r="AI771" t="str">
        <f>IF(ISNUMBER(SEARCH(AI$1,$D771)),"T","")</f>
        <v>T</v>
      </c>
      <c r="AJ771" t="str">
        <f>IF(ISNUMBER(SEARCH(AJ$1,$D771)),"T","")</f>
        <v/>
      </c>
      <c r="AK771" t="str">
        <f>IF(ISNUMBER(SEARCH(AK$1,$D771)),"T","")</f>
        <v/>
      </c>
      <c r="AL771" t="str">
        <f>IF(ISNUMBER(SEARCH(AL$1,$D771)),"T","")</f>
        <v/>
      </c>
      <c r="AM771" t="str">
        <f>IF(ISNUMBER(SEARCH(AM$1,$D771)),"T","")</f>
        <v/>
      </c>
      <c r="AN771" t="str">
        <f>IF(ISNUMBER(SEARCH(AN$1,$D771)),"T","")</f>
        <v/>
      </c>
      <c r="AO771" t="str">
        <f>IF(ISNUMBER(SEARCH(AO$1,$D771)),"T","")</f>
        <v/>
      </c>
      <c r="AP771" t="str">
        <f>IF(ISNUMBER(SEARCH(AP$1,$D771)),"T","")</f>
        <v/>
      </c>
      <c r="AQ771" t="str">
        <f>IF(ISNUMBER(SEARCH(AQ$1,$D771)),"T","")</f>
        <v/>
      </c>
      <c r="AR771" t="str">
        <f>IF(ISNUMBER(SEARCH(AR$1,$D771)),"T","")</f>
        <v/>
      </c>
      <c r="AS771" t="str">
        <f>IF(ISNUMBER(SEARCH(AS$1,$D771)),"T","")</f>
        <v/>
      </c>
      <c r="AT771" t="str">
        <f>IF(ISNUMBER(SEARCH(AT$1,$D771)),"T","")</f>
        <v/>
      </c>
      <c r="AU771" t="str">
        <f>IF(ISNUMBER(SEARCH(AU$1,$D771)),"T","")</f>
        <v/>
      </c>
      <c r="AV771" t="str">
        <f>IF(ISNUMBER(SEARCH(AV$1,$D771)),"T","")</f>
        <v/>
      </c>
    </row>
    <row r="772" spans="1:48">
      <c r="A772">
        <v>595</v>
      </c>
      <c r="B772" t="s">
        <v>1795</v>
      </c>
      <c r="C772" t="s">
        <v>1796</v>
      </c>
      <c r="D772" t="s">
        <v>525</v>
      </c>
      <c r="E772">
        <v>5</v>
      </c>
      <c r="F772">
        <v>50</v>
      </c>
      <c r="G772">
        <v>47</v>
      </c>
      <c r="H772">
        <v>50</v>
      </c>
      <c r="I772">
        <v>57</v>
      </c>
      <c r="J772">
        <v>50</v>
      </c>
      <c r="K772">
        <v>65</v>
      </c>
      <c r="L772">
        <f t="shared" si="168"/>
        <v>57</v>
      </c>
      <c r="M772">
        <f t="shared" si="169"/>
        <v>50</v>
      </c>
      <c r="N772" s="3">
        <f t="shared" si="170"/>
        <v>125.5</v>
      </c>
      <c r="O772" s="3">
        <f t="shared" si="171"/>
        <v>77.5</v>
      </c>
      <c r="P772" s="3">
        <f t="shared" si="172"/>
        <v>70.5</v>
      </c>
      <c r="Q772" s="3">
        <f t="shared" si="173"/>
        <v>8847.75</v>
      </c>
      <c r="R772" s="3">
        <f t="shared" si="174"/>
        <v>8847.75</v>
      </c>
      <c r="S772" s="3">
        <f t="shared" si="175"/>
        <v>8847.75</v>
      </c>
      <c r="T772" s="3">
        <v>141.49912924819</v>
      </c>
      <c r="U772" s="3">
        <f t="shared" si="176"/>
        <v>0</v>
      </c>
      <c r="V772" s="4">
        <f t="shared" si="177"/>
        <v>0</v>
      </c>
      <c r="W772" s="6">
        <f>Q772/(constants!$B$1*constants!$B$2*(110/250)*AVERAGE(0.8,1)*1.5)</f>
        <v>1.35557882581604</v>
      </c>
      <c r="X772" s="7">
        <v>0.304234276255931</v>
      </c>
      <c r="Y772" s="3">
        <f t="shared" si="178"/>
        <v>128.635515410578</v>
      </c>
      <c r="Z772" s="5">
        <v>1.1</v>
      </c>
      <c r="AA772" s="5">
        <v>1</v>
      </c>
      <c r="AB772" s="3">
        <f t="shared" si="179"/>
        <v>141.499066951635</v>
      </c>
      <c r="AC772" t="str">
        <f t="shared" si="180"/>
        <v>https://wiki.52poke.com/wiki/电电虫</v>
      </c>
      <c r="AD772" s="2">
        <f t="shared" si="181"/>
        <v>3.88086070830742e-9</v>
      </c>
      <c r="AE772" t="str">
        <f>IF(ISNUMBER(SEARCH(AE$1,$D772)),"T","")</f>
        <v/>
      </c>
      <c r="AF772" t="str">
        <f>IF(ISNUMBER(SEARCH(AF$1,$D772)),"T","")</f>
        <v/>
      </c>
      <c r="AG772" t="str">
        <f>IF(ISNUMBER(SEARCH(AG$1,$D772)),"T","")</f>
        <v/>
      </c>
      <c r="AH772" t="str">
        <f>IF(ISNUMBER(SEARCH(AH$1,$D772)),"T","")</f>
        <v/>
      </c>
      <c r="AI772" t="str">
        <f>IF(ISNUMBER(SEARCH(AI$1,$D772)),"T","")</f>
        <v>T</v>
      </c>
      <c r="AJ772" t="str">
        <f>IF(ISNUMBER(SEARCH(AJ$1,$D772)),"T","")</f>
        <v/>
      </c>
      <c r="AK772" t="str">
        <f>IF(ISNUMBER(SEARCH(AK$1,$D772)),"T","")</f>
        <v/>
      </c>
      <c r="AL772" t="str">
        <f>IF(ISNUMBER(SEARCH(AL$1,$D772)),"T","")</f>
        <v/>
      </c>
      <c r="AM772" t="str">
        <f>IF(ISNUMBER(SEARCH(AM$1,$D772)),"T","")</f>
        <v/>
      </c>
      <c r="AN772" t="str">
        <f>IF(ISNUMBER(SEARCH(AN$1,$D772)),"T","")</f>
        <v/>
      </c>
      <c r="AO772" t="str">
        <f>IF(ISNUMBER(SEARCH(AO$1,$D772)),"T","")</f>
        <v/>
      </c>
      <c r="AP772" t="str">
        <f>IF(ISNUMBER(SEARCH(AP$1,$D772)),"T","")</f>
        <v>T</v>
      </c>
      <c r="AQ772" t="str">
        <f>IF(ISNUMBER(SEARCH(AQ$1,$D772)),"T","")</f>
        <v/>
      </c>
      <c r="AR772" t="str">
        <f>IF(ISNUMBER(SEARCH(AR$1,$D772)),"T","")</f>
        <v/>
      </c>
      <c r="AS772" t="str">
        <f>IF(ISNUMBER(SEARCH(AS$1,$D772)),"T","")</f>
        <v/>
      </c>
      <c r="AT772" t="str">
        <f>IF(ISNUMBER(SEARCH(AT$1,$D772)),"T","")</f>
        <v/>
      </c>
      <c r="AU772" t="str">
        <f>IF(ISNUMBER(SEARCH(AU$1,$D772)),"T","")</f>
        <v/>
      </c>
      <c r="AV772" t="str">
        <f>IF(ISNUMBER(SEARCH(AV$1,$D772)),"T","")</f>
        <v/>
      </c>
    </row>
    <row r="773" spans="1:48">
      <c r="A773">
        <v>111</v>
      </c>
      <c r="B773" t="s">
        <v>1797</v>
      </c>
      <c r="C773" t="s">
        <v>1798</v>
      </c>
      <c r="D773" t="s">
        <v>634</v>
      </c>
      <c r="E773">
        <v>1</v>
      </c>
      <c r="F773">
        <v>80</v>
      </c>
      <c r="G773">
        <v>85</v>
      </c>
      <c r="H773">
        <v>95</v>
      </c>
      <c r="I773">
        <v>30</v>
      </c>
      <c r="J773">
        <v>30</v>
      </c>
      <c r="K773">
        <v>25</v>
      </c>
      <c r="L773">
        <f t="shared" si="168"/>
        <v>85</v>
      </c>
      <c r="M773">
        <f t="shared" si="169"/>
        <v>30</v>
      </c>
      <c r="N773" s="3">
        <f t="shared" si="170"/>
        <v>155.5</v>
      </c>
      <c r="O773" s="3">
        <f t="shared" si="171"/>
        <v>105.5</v>
      </c>
      <c r="P773" s="3">
        <f t="shared" si="172"/>
        <v>50.5</v>
      </c>
      <c r="Q773" s="3">
        <f t="shared" si="173"/>
        <v>7852.75</v>
      </c>
      <c r="R773" s="3">
        <f t="shared" si="174"/>
        <v>17960.25</v>
      </c>
      <c r="S773" s="3">
        <f t="shared" si="175"/>
        <v>7852.75</v>
      </c>
      <c r="T773" s="3">
        <v>141.321153255322</v>
      </c>
      <c r="U773" s="3">
        <f t="shared" si="176"/>
        <v>0</v>
      </c>
      <c r="V773" s="4">
        <f t="shared" si="177"/>
        <v>0</v>
      </c>
      <c r="W773" s="6">
        <f>Q773/(constants!$B$1*constants!$B$2*(110/250)*AVERAGE(0.8,1)*1.5)</f>
        <v>1.20313318351297</v>
      </c>
      <c r="X773" s="7">
        <v>0.0146270748969961</v>
      </c>
      <c r="Y773" s="3">
        <f t="shared" si="178"/>
        <v>128.473707262252</v>
      </c>
      <c r="Z773" s="5">
        <v>1.1</v>
      </c>
      <c r="AA773" s="5">
        <v>1</v>
      </c>
      <c r="AB773" s="3">
        <f t="shared" si="179"/>
        <v>141.321077988477</v>
      </c>
      <c r="AC773" t="str">
        <f t="shared" si="180"/>
        <v>https://wiki.52poke.com/wiki/独角犀牛</v>
      </c>
      <c r="AD773" s="2">
        <f t="shared" si="181"/>
        <v>5.66509797579597e-9</v>
      </c>
      <c r="AE773" t="str">
        <f>IF(ISNUMBER(SEARCH(AE$1,$D773)),"T","")</f>
        <v/>
      </c>
      <c r="AF773" t="str">
        <f>IF(ISNUMBER(SEARCH(AF$1,$D773)),"T","")</f>
        <v/>
      </c>
      <c r="AG773" t="str">
        <f>IF(ISNUMBER(SEARCH(AG$1,$D773)),"T","")</f>
        <v/>
      </c>
      <c r="AH773" t="str">
        <f>IF(ISNUMBER(SEARCH(AH$1,$D773)),"T","")</f>
        <v/>
      </c>
      <c r="AI773" t="str">
        <f>IF(ISNUMBER(SEARCH(AI$1,$D773)),"T","")</f>
        <v/>
      </c>
      <c r="AJ773" t="str">
        <f>IF(ISNUMBER(SEARCH(AJ$1,$D773)),"T","")</f>
        <v/>
      </c>
      <c r="AK773" t="str">
        <f>IF(ISNUMBER(SEARCH(AK$1,$D773)),"T","")</f>
        <v/>
      </c>
      <c r="AL773" t="str">
        <f>IF(ISNUMBER(SEARCH(AL$1,$D773)),"T","")</f>
        <v/>
      </c>
      <c r="AM773" t="str">
        <f>IF(ISNUMBER(SEARCH(AM$1,$D773)),"T","")</f>
        <v>T</v>
      </c>
      <c r="AN773" t="str">
        <f>IF(ISNUMBER(SEARCH(AN$1,$D773)),"T","")</f>
        <v/>
      </c>
      <c r="AO773" t="str">
        <f>IF(ISNUMBER(SEARCH(AO$1,$D773)),"T","")</f>
        <v/>
      </c>
      <c r="AP773" t="str">
        <f>IF(ISNUMBER(SEARCH(AP$1,$D773)),"T","")</f>
        <v/>
      </c>
      <c r="AQ773" t="str">
        <f>IF(ISNUMBER(SEARCH(AQ$1,$D773)),"T","")</f>
        <v>T</v>
      </c>
      <c r="AR773" t="str">
        <f>IF(ISNUMBER(SEARCH(AR$1,$D773)),"T","")</f>
        <v/>
      </c>
      <c r="AS773" t="str">
        <f>IF(ISNUMBER(SEARCH(AS$1,$D773)),"T","")</f>
        <v/>
      </c>
      <c r="AT773" t="str">
        <f>IF(ISNUMBER(SEARCH(AT$1,$D773)),"T","")</f>
        <v/>
      </c>
      <c r="AU773" t="str">
        <f>IF(ISNUMBER(SEARCH(AU$1,$D773)),"T","")</f>
        <v/>
      </c>
      <c r="AV773" t="str">
        <f>IF(ISNUMBER(SEARCH(AV$1,$D773)),"T","")</f>
        <v/>
      </c>
    </row>
    <row r="774" spans="1:48">
      <c r="A774">
        <v>325</v>
      </c>
      <c r="B774" t="s">
        <v>1799</v>
      </c>
      <c r="C774" t="s">
        <v>1800</v>
      </c>
      <c r="D774" t="s">
        <v>61</v>
      </c>
      <c r="E774">
        <v>3</v>
      </c>
      <c r="F774">
        <v>60</v>
      </c>
      <c r="G774">
        <v>25</v>
      </c>
      <c r="H774">
        <v>35</v>
      </c>
      <c r="I774">
        <v>70</v>
      </c>
      <c r="J774">
        <v>80</v>
      </c>
      <c r="K774">
        <v>60</v>
      </c>
      <c r="L774">
        <f t="shared" si="168"/>
        <v>70</v>
      </c>
      <c r="M774">
        <f t="shared" si="169"/>
        <v>35</v>
      </c>
      <c r="N774" s="3">
        <f t="shared" si="170"/>
        <v>135.5</v>
      </c>
      <c r="O774" s="3">
        <f t="shared" si="171"/>
        <v>90.5</v>
      </c>
      <c r="P774" s="3">
        <f t="shared" si="172"/>
        <v>55.5</v>
      </c>
      <c r="Q774" s="3">
        <f t="shared" si="173"/>
        <v>7520.25</v>
      </c>
      <c r="R774" s="3">
        <f t="shared" si="174"/>
        <v>7520.25</v>
      </c>
      <c r="S774" s="3">
        <f t="shared" si="175"/>
        <v>13617.75</v>
      </c>
      <c r="T774" s="3">
        <v>141.260469743917</v>
      </c>
      <c r="U774" s="3">
        <f t="shared" si="176"/>
        <v>0</v>
      </c>
      <c r="V774" s="4">
        <f t="shared" si="177"/>
        <v>0</v>
      </c>
      <c r="W774" s="6">
        <f>Q774/(constants!$B$1*constants!$B$2*(110/250)*AVERAGE(0.8,1)*1.5)</f>
        <v>1.15219029299461</v>
      </c>
      <c r="X774" s="7">
        <v>0.26679923902285</v>
      </c>
      <c r="Y774" s="3">
        <f t="shared" si="178"/>
        <v>128.41855264758</v>
      </c>
      <c r="Z774" s="5">
        <v>1.1</v>
      </c>
      <c r="AA774" s="5">
        <v>1</v>
      </c>
      <c r="AB774" s="3">
        <f t="shared" si="179"/>
        <v>141.260407912338</v>
      </c>
      <c r="AC774" t="str">
        <f t="shared" si="180"/>
        <v>https://wiki.52poke.com/wiki/跳跳猪</v>
      </c>
      <c r="AD774" s="2">
        <f t="shared" si="181"/>
        <v>3.82314413219392e-9</v>
      </c>
      <c r="AE774" t="str">
        <f>IF(ISNUMBER(SEARCH(AE$1,$D774)),"T","")</f>
        <v/>
      </c>
      <c r="AF774" t="str">
        <f>IF(ISNUMBER(SEARCH(AF$1,$D774)),"T","")</f>
        <v/>
      </c>
      <c r="AG774" t="str">
        <f>IF(ISNUMBER(SEARCH(AG$1,$D774)),"T","")</f>
        <v/>
      </c>
      <c r="AH774" t="str">
        <f>IF(ISNUMBER(SEARCH(AH$1,$D774)),"T","")</f>
        <v/>
      </c>
      <c r="AI774" t="str">
        <f>IF(ISNUMBER(SEARCH(AI$1,$D774)),"T","")</f>
        <v/>
      </c>
      <c r="AJ774" t="str">
        <f>IF(ISNUMBER(SEARCH(AJ$1,$D774)),"T","")</f>
        <v/>
      </c>
      <c r="AK774" t="str">
        <f>IF(ISNUMBER(SEARCH(AK$1,$D774)),"T","")</f>
        <v/>
      </c>
      <c r="AL774" t="str">
        <f>IF(ISNUMBER(SEARCH(AL$1,$D774)),"T","")</f>
        <v/>
      </c>
      <c r="AM774" t="str">
        <f>IF(ISNUMBER(SEARCH(AM$1,$D774)),"T","")</f>
        <v/>
      </c>
      <c r="AN774" t="str">
        <f>IF(ISNUMBER(SEARCH(AN$1,$D774)),"T","")</f>
        <v/>
      </c>
      <c r="AO774" t="str">
        <f>IF(ISNUMBER(SEARCH(AO$1,$D774)),"T","")</f>
        <v>T</v>
      </c>
      <c r="AP774" t="str">
        <f>IF(ISNUMBER(SEARCH(AP$1,$D774)),"T","")</f>
        <v/>
      </c>
      <c r="AQ774" t="str">
        <f>IF(ISNUMBER(SEARCH(AQ$1,$D774)),"T","")</f>
        <v/>
      </c>
      <c r="AR774" t="str">
        <f>IF(ISNUMBER(SEARCH(AR$1,$D774)),"T","")</f>
        <v/>
      </c>
      <c r="AS774" t="str">
        <f>IF(ISNUMBER(SEARCH(AS$1,$D774)),"T","")</f>
        <v/>
      </c>
      <c r="AT774" t="str">
        <f>IF(ISNUMBER(SEARCH(AT$1,$D774)),"T","")</f>
        <v/>
      </c>
      <c r="AU774" t="str">
        <f>IF(ISNUMBER(SEARCH(AU$1,$D774)),"T","")</f>
        <v/>
      </c>
      <c r="AV774" t="str">
        <f>IF(ISNUMBER(SEARCH(AV$1,$D774)),"T","")</f>
        <v/>
      </c>
    </row>
    <row r="775" spans="1:48">
      <c r="A775">
        <v>35</v>
      </c>
      <c r="B775" t="s">
        <v>1801</v>
      </c>
      <c r="C775" t="s">
        <v>1802</v>
      </c>
      <c r="D775" t="s">
        <v>67</v>
      </c>
      <c r="E775">
        <v>1</v>
      </c>
      <c r="F775">
        <v>70</v>
      </c>
      <c r="G775">
        <v>45</v>
      </c>
      <c r="H775">
        <v>48</v>
      </c>
      <c r="I775">
        <v>60</v>
      </c>
      <c r="J775">
        <v>65</v>
      </c>
      <c r="K775">
        <v>35</v>
      </c>
      <c r="L775">
        <f t="shared" si="168"/>
        <v>60</v>
      </c>
      <c r="M775">
        <f t="shared" si="169"/>
        <v>48</v>
      </c>
      <c r="N775" s="3">
        <f t="shared" si="170"/>
        <v>145.5</v>
      </c>
      <c r="O775" s="3">
        <f t="shared" si="171"/>
        <v>80.5</v>
      </c>
      <c r="P775" s="3">
        <f t="shared" si="172"/>
        <v>68.5</v>
      </c>
      <c r="Q775" s="3">
        <f t="shared" si="173"/>
        <v>9966.75</v>
      </c>
      <c r="R775" s="3">
        <f t="shared" si="174"/>
        <v>9966.75</v>
      </c>
      <c r="S775" s="3">
        <f t="shared" si="175"/>
        <v>12440.25</v>
      </c>
      <c r="T775" s="3">
        <v>141.171397239902</v>
      </c>
      <c r="U775" s="3">
        <f t="shared" si="176"/>
        <v>0</v>
      </c>
      <c r="V775" s="4">
        <f t="shared" si="177"/>
        <v>0</v>
      </c>
      <c r="W775" s="6">
        <f>Q775/(constants!$B$1*constants!$B$2*(110/250)*AVERAGE(0.8,1)*1.5)</f>
        <v>1.52702271901919</v>
      </c>
      <c r="X775" s="7">
        <v>0.0672327789826268</v>
      </c>
      <c r="Y775" s="3">
        <f t="shared" si="178"/>
        <v>128.337567589146</v>
      </c>
      <c r="Z775" s="5">
        <v>1.1</v>
      </c>
      <c r="AA775" s="5">
        <v>1</v>
      </c>
      <c r="AB775" s="3">
        <f t="shared" si="179"/>
        <v>141.171324348061</v>
      </c>
      <c r="AC775" t="str">
        <f t="shared" si="180"/>
        <v>https://wiki.52poke.com/wiki/皮皮</v>
      </c>
      <c r="AD775" s="2">
        <f t="shared" si="181"/>
        <v>5.31322054658698e-9</v>
      </c>
      <c r="AE775" t="str">
        <f>IF(ISNUMBER(SEARCH(AE$1,$D775)),"T","")</f>
        <v/>
      </c>
      <c r="AF775" t="str">
        <f>IF(ISNUMBER(SEARCH(AF$1,$D775)),"T","")</f>
        <v/>
      </c>
      <c r="AG775" t="str">
        <f>IF(ISNUMBER(SEARCH(AG$1,$D775)),"T","")</f>
        <v/>
      </c>
      <c r="AH775" t="str">
        <f>IF(ISNUMBER(SEARCH(AH$1,$D775)),"T","")</f>
        <v/>
      </c>
      <c r="AI775" t="str">
        <f>IF(ISNUMBER(SEARCH(AI$1,$D775)),"T","")</f>
        <v/>
      </c>
      <c r="AJ775" t="str">
        <f>IF(ISNUMBER(SEARCH(AJ$1,$D775)),"T","")</f>
        <v/>
      </c>
      <c r="AK775" t="str">
        <f>IF(ISNUMBER(SEARCH(AK$1,$D775)),"T","")</f>
        <v/>
      </c>
      <c r="AL775" t="str">
        <f>IF(ISNUMBER(SEARCH(AL$1,$D775)),"T","")</f>
        <v/>
      </c>
      <c r="AM775" t="str">
        <f>IF(ISNUMBER(SEARCH(AM$1,$D775)),"T","")</f>
        <v/>
      </c>
      <c r="AN775" t="str">
        <f>IF(ISNUMBER(SEARCH(AN$1,$D775)),"T","")</f>
        <v/>
      </c>
      <c r="AO775" t="str">
        <f>IF(ISNUMBER(SEARCH(AO$1,$D775)),"T","")</f>
        <v/>
      </c>
      <c r="AP775" t="str">
        <f>IF(ISNUMBER(SEARCH(AP$1,$D775)),"T","")</f>
        <v/>
      </c>
      <c r="AQ775" t="str">
        <f>IF(ISNUMBER(SEARCH(AQ$1,$D775)),"T","")</f>
        <v/>
      </c>
      <c r="AR775" t="str">
        <f>IF(ISNUMBER(SEARCH(AR$1,$D775)),"T","")</f>
        <v/>
      </c>
      <c r="AS775" t="str">
        <f>IF(ISNUMBER(SEARCH(AS$1,$D775)),"T","")</f>
        <v/>
      </c>
      <c r="AT775" t="str">
        <f>IF(ISNUMBER(SEARCH(AT$1,$D775)),"T","")</f>
        <v/>
      </c>
      <c r="AU775" t="str">
        <f>IF(ISNUMBER(SEARCH(AU$1,$D775)),"T","")</f>
        <v/>
      </c>
      <c r="AV775" t="str">
        <f>IF(ISNUMBER(SEARCH(AV$1,$D775)),"T","")</f>
        <v>T</v>
      </c>
    </row>
    <row r="776" spans="1:48">
      <c r="A776">
        <v>498</v>
      </c>
      <c r="B776" t="s">
        <v>1803</v>
      </c>
      <c r="C776" t="s">
        <v>1804</v>
      </c>
      <c r="D776" t="s">
        <v>216</v>
      </c>
      <c r="E776">
        <v>5</v>
      </c>
      <c r="F776">
        <v>65</v>
      </c>
      <c r="G776">
        <v>63</v>
      </c>
      <c r="H776">
        <v>45</v>
      </c>
      <c r="I776">
        <v>45</v>
      </c>
      <c r="J776">
        <v>45</v>
      </c>
      <c r="K776">
        <v>45</v>
      </c>
      <c r="L776">
        <f t="shared" si="168"/>
        <v>63</v>
      </c>
      <c r="M776">
        <f t="shared" si="169"/>
        <v>45</v>
      </c>
      <c r="N776" s="3">
        <f t="shared" si="170"/>
        <v>140.5</v>
      </c>
      <c r="O776" s="3">
        <f t="shared" si="171"/>
        <v>83.5</v>
      </c>
      <c r="P776" s="3">
        <f t="shared" si="172"/>
        <v>65.5</v>
      </c>
      <c r="Q776" s="3">
        <f t="shared" si="173"/>
        <v>9202.75</v>
      </c>
      <c r="R776" s="3">
        <f t="shared" si="174"/>
        <v>9202.75</v>
      </c>
      <c r="S776" s="3">
        <f t="shared" si="175"/>
        <v>9202.75</v>
      </c>
      <c r="T776" s="3">
        <v>140.793001784844</v>
      </c>
      <c r="U776" s="3">
        <f t="shared" si="176"/>
        <v>0</v>
      </c>
      <c r="V776" s="4">
        <f t="shared" si="177"/>
        <v>0</v>
      </c>
      <c r="W776" s="6">
        <f>Q776/(constants!$B$1*constants!$B$2*(110/250)*AVERAGE(0.8,1)*1.5)</f>
        <v>1.40996897960256</v>
      </c>
      <c r="X776" s="7">
        <v>0.122888200280745</v>
      </c>
      <c r="Y776" s="3">
        <f t="shared" si="178"/>
        <v>127.993574520256</v>
      </c>
      <c r="Z776" s="5">
        <v>1.1</v>
      </c>
      <c r="AA776" s="5">
        <v>1</v>
      </c>
      <c r="AB776" s="3">
        <f t="shared" si="179"/>
        <v>140.792931972282</v>
      </c>
      <c r="AC776" t="str">
        <f t="shared" si="180"/>
        <v>https://wiki.52poke.com/wiki/暖暖猪</v>
      </c>
      <c r="AD776" s="2">
        <f t="shared" si="181"/>
        <v>4.87379386902691e-9</v>
      </c>
      <c r="AE776" t="str">
        <f>IF(ISNUMBER(SEARCH(AE$1,$D776)),"T","")</f>
        <v/>
      </c>
      <c r="AF776" t="str">
        <f>IF(ISNUMBER(SEARCH(AF$1,$D776)),"T","")</f>
        <v>T</v>
      </c>
      <c r="AG776" t="str">
        <f>IF(ISNUMBER(SEARCH(AG$1,$D776)),"T","")</f>
        <v/>
      </c>
      <c r="AH776" t="str">
        <f>IF(ISNUMBER(SEARCH(AH$1,$D776)),"T","")</f>
        <v/>
      </c>
      <c r="AI776" t="str">
        <f>IF(ISNUMBER(SEARCH(AI$1,$D776)),"T","")</f>
        <v/>
      </c>
      <c r="AJ776" t="str">
        <f>IF(ISNUMBER(SEARCH(AJ$1,$D776)),"T","")</f>
        <v/>
      </c>
      <c r="AK776" t="str">
        <f>IF(ISNUMBER(SEARCH(AK$1,$D776)),"T","")</f>
        <v/>
      </c>
      <c r="AL776" t="str">
        <f>IF(ISNUMBER(SEARCH(AL$1,$D776)),"T","")</f>
        <v/>
      </c>
      <c r="AM776" t="str">
        <f>IF(ISNUMBER(SEARCH(AM$1,$D776)),"T","")</f>
        <v/>
      </c>
      <c r="AN776" t="str">
        <f>IF(ISNUMBER(SEARCH(AN$1,$D776)),"T","")</f>
        <v/>
      </c>
      <c r="AO776" t="str">
        <f>IF(ISNUMBER(SEARCH(AO$1,$D776)),"T","")</f>
        <v/>
      </c>
      <c r="AP776" t="str">
        <f>IF(ISNUMBER(SEARCH(AP$1,$D776)),"T","")</f>
        <v/>
      </c>
      <c r="AQ776" t="str">
        <f>IF(ISNUMBER(SEARCH(AQ$1,$D776)),"T","")</f>
        <v/>
      </c>
      <c r="AR776" t="str">
        <f>IF(ISNUMBER(SEARCH(AR$1,$D776)),"T","")</f>
        <v/>
      </c>
      <c r="AS776" t="str">
        <f>IF(ISNUMBER(SEARCH(AS$1,$D776)),"T","")</f>
        <v/>
      </c>
      <c r="AT776" t="str">
        <f>IF(ISNUMBER(SEARCH(AT$1,$D776)),"T","")</f>
        <v/>
      </c>
      <c r="AU776" t="str">
        <f>IF(ISNUMBER(SEARCH(AU$1,$D776)),"T","")</f>
        <v/>
      </c>
      <c r="AV776" t="str">
        <f>IF(ISNUMBER(SEARCH(AV$1,$D776)),"T","")</f>
        <v/>
      </c>
    </row>
    <row r="777" spans="1:48">
      <c r="A777">
        <v>459</v>
      </c>
      <c r="B777" t="s">
        <v>1805</v>
      </c>
      <c r="C777" t="s">
        <v>1806</v>
      </c>
      <c r="D777" t="s">
        <v>1002</v>
      </c>
      <c r="E777">
        <v>4</v>
      </c>
      <c r="F777">
        <v>60</v>
      </c>
      <c r="G777">
        <v>62</v>
      </c>
      <c r="H777">
        <v>50</v>
      </c>
      <c r="I777">
        <v>62</v>
      </c>
      <c r="J777">
        <v>60</v>
      </c>
      <c r="K777">
        <v>40</v>
      </c>
      <c r="L777">
        <f t="shared" si="168"/>
        <v>62</v>
      </c>
      <c r="M777">
        <f t="shared" si="169"/>
        <v>50</v>
      </c>
      <c r="N777" s="3">
        <f t="shared" si="170"/>
        <v>135.5</v>
      </c>
      <c r="O777" s="3">
        <f t="shared" si="171"/>
        <v>82.5</v>
      </c>
      <c r="P777" s="3">
        <f t="shared" si="172"/>
        <v>70.5</v>
      </c>
      <c r="Q777" s="3">
        <f t="shared" si="173"/>
        <v>9552.75</v>
      </c>
      <c r="R777" s="3">
        <f t="shared" si="174"/>
        <v>9552.75</v>
      </c>
      <c r="S777" s="3">
        <f t="shared" si="175"/>
        <v>10907.75</v>
      </c>
      <c r="T777" s="3">
        <v>140.745313153726</v>
      </c>
      <c r="U777" s="3">
        <f t="shared" si="176"/>
        <v>0</v>
      </c>
      <c r="V777" s="4">
        <f t="shared" si="177"/>
        <v>0</v>
      </c>
      <c r="W777" s="6">
        <f>Q777/(constants!$B$1*constants!$B$2*(110/250)*AVERAGE(0.8,1)*1.5)</f>
        <v>1.46359307488505</v>
      </c>
      <c r="X777" s="7">
        <v>0.0873186777752354</v>
      </c>
      <c r="Y777" s="3">
        <f t="shared" si="178"/>
        <v>127.950219594473</v>
      </c>
      <c r="Z777" s="5">
        <v>1.1</v>
      </c>
      <c r="AA777" s="5">
        <v>1</v>
      </c>
      <c r="AB777" s="3">
        <f t="shared" si="179"/>
        <v>140.745241553921</v>
      </c>
      <c r="AC777" t="str">
        <f t="shared" si="180"/>
        <v>https://wiki.52poke.com/wiki/雪笠怪</v>
      </c>
      <c r="AD777" s="2">
        <f t="shared" si="181"/>
        <v>5.12653213868388e-9</v>
      </c>
      <c r="AE777" t="str">
        <f>IF(ISNUMBER(SEARCH(AE$1,$D777)),"T","")</f>
        <v/>
      </c>
      <c r="AF777" t="str">
        <f>IF(ISNUMBER(SEARCH(AF$1,$D777)),"T","")</f>
        <v/>
      </c>
      <c r="AG777" t="str">
        <f>IF(ISNUMBER(SEARCH(AG$1,$D777)),"T","")</f>
        <v/>
      </c>
      <c r="AH777" t="str">
        <f>IF(ISNUMBER(SEARCH(AH$1,$D777)),"T","")</f>
        <v>T</v>
      </c>
      <c r="AI777" t="str">
        <f>IF(ISNUMBER(SEARCH(AI$1,$D777)),"T","")</f>
        <v/>
      </c>
      <c r="AJ777" t="str">
        <f>IF(ISNUMBER(SEARCH(AJ$1,$D777)),"T","")</f>
        <v>T</v>
      </c>
      <c r="AK777" t="str">
        <f>IF(ISNUMBER(SEARCH(AK$1,$D777)),"T","")</f>
        <v/>
      </c>
      <c r="AL777" t="str">
        <f>IF(ISNUMBER(SEARCH(AL$1,$D777)),"T","")</f>
        <v/>
      </c>
      <c r="AM777" t="str">
        <f>IF(ISNUMBER(SEARCH(AM$1,$D777)),"T","")</f>
        <v/>
      </c>
      <c r="AN777" t="str">
        <f>IF(ISNUMBER(SEARCH(AN$1,$D777)),"T","")</f>
        <v/>
      </c>
      <c r="AO777" t="str">
        <f>IF(ISNUMBER(SEARCH(AO$1,$D777)),"T","")</f>
        <v/>
      </c>
      <c r="AP777" t="str">
        <f>IF(ISNUMBER(SEARCH(AP$1,$D777)),"T","")</f>
        <v/>
      </c>
      <c r="AQ777" t="str">
        <f>IF(ISNUMBER(SEARCH(AQ$1,$D777)),"T","")</f>
        <v/>
      </c>
      <c r="AR777" t="str">
        <f>IF(ISNUMBER(SEARCH(AR$1,$D777)),"T","")</f>
        <v/>
      </c>
      <c r="AS777" t="str">
        <f>IF(ISNUMBER(SEARCH(AS$1,$D777)),"T","")</f>
        <v/>
      </c>
      <c r="AT777" t="str">
        <f>IF(ISNUMBER(SEARCH(AT$1,$D777)),"T","")</f>
        <v/>
      </c>
      <c r="AU777" t="str">
        <f>IF(ISNUMBER(SEARCH(AU$1,$D777)),"T","")</f>
        <v/>
      </c>
      <c r="AV777" t="str">
        <f>IF(ISNUMBER(SEARCH(AV$1,$D777)),"T","")</f>
        <v/>
      </c>
    </row>
    <row r="778" spans="1:48">
      <c r="A778">
        <v>140</v>
      </c>
      <c r="B778" t="s">
        <v>1807</v>
      </c>
      <c r="C778" t="s">
        <v>1808</v>
      </c>
      <c r="D778" t="s">
        <v>787</v>
      </c>
      <c r="E778">
        <v>1</v>
      </c>
      <c r="F778">
        <v>30</v>
      </c>
      <c r="G778">
        <v>80</v>
      </c>
      <c r="H778">
        <v>90</v>
      </c>
      <c r="I778">
        <v>55</v>
      </c>
      <c r="J778">
        <v>45</v>
      </c>
      <c r="K778">
        <v>55</v>
      </c>
      <c r="L778">
        <f t="shared" si="168"/>
        <v>80</v>
      </c>
      <c r="M778">
        <f t="shared" si="169"/>
        <v>45</v>
      </c>
      <c r="N778" s="3">
        <f t="shared" si="170"/>
        <v>105.5</v>
      </c>
      <c r="O778" s="3">
        <f t="shared" si="171"/>
        <v>100.5</v>
      </c>
      <c r="P778" s="3">
        <f t="shared" si="172"/>
        <v>65.5</v>
      </c>
      <c r="Q778" s="3">
        <f t="shared" si="173"/>
        <v>6910.25</v>
      </c>
      <c r="R778" s="3">
        <f t="shared" si="174"/>
        <v>11657.75</v>
      </c>
      <c r="S778" s="3">
        <f t="shared" si="175"/>
        <v>6910.25</v>
      </c>
      <c r="T778" s="3">
        <v>140.591696682708</v>
      </c>
      <c r="U778" s="3">
        <f t="shared" si="176"/>
        <v>0</v>
      </c>
      <c r="V778" s="4">
        <f t="shared" si="177"/>
        <v>0</v>
      </c>
      <c r="W778" s="6">
        <f>Q778/(constants!$B$1*constants!$B$2*(110/250)*AVERAGE(0.8,1)*1.5)</f>
        <v>1.05873115550228</v>
      </c>
      <c r="X778" s="7">
        <v>0.213015869269567</v>
      </c>
      <c r="Y778" s="3">
        <f t="shared" si="178"/>
        <v>127.81057598957</v>
      </c>
      <c r="Z778" s="5">
        <v>1.1</v>
      </c>
      <c r="AA778" s="5">
        <v>1</v>
      </c>
      <c r="AB778" s="3">
        <f t="shared" si="179"/>
        <v>140.591633588528</v>
      </c>
      <c r="AC778" t="str">
        <f t="shared" si="180"/>
        <v>https://wiki.52poke.com/wiki/化石盔</v>
      </c>
      <c r="AD778" s="2">
        <f t="shared" si="181"/>
        <v>3.98087561170439e-9</v>
      </c>
      <c r="AE778" t="str">
        <f>IF(ISNUMBER(SEARCH(AE$1,$D778)),"T","")</f>
        <v/>
      </c>
      <c r="AF778" t="str">
        <f>IF(ISNUMBER(SEARCH(AF$1,$D778)),"T","")</f>
        <v/>
      </c>
      <c r="AG778" t="str">
        <f>IF(ISNUMBER(SEARCH(AG$1,$D778)),"T","")</f>
        <v>T</v>
      </c>
      <c r="AH778" t="str">
        <f>IF(ISNUMBER(SEARCH(AH$1,$D778)),"T","")</f>
        <v/>
      </c>
      <c r="AI778" t="str">
        <f>IF(ISNUMBER(SEARCH(AI$1,$D778)),"T","")</f>
        <v/>
      </c>
      <c r="AJ778" t="str">
        <f>IF(ISNUMBER(SEARCH(AJ$1,$D778)),"T","")</f>
        <v/>
      </c>
      <c r="AK778" t="str">
        <f>IF(ISNUMBER(SEARCH(AK$1,$D778)),"T","")</f>
        <v/>
      </c>
      <c r="AL778" t="str">
        <f>IF(ISNUMBER(SEARCH(AL$1,$D778)),"T","")</f>
        <v/>
      </c>
      <c r="AM778" t="str">
        <f>IF(ISNUMBER(SEARCH(AM$1,$D778)),"T","")</f>
        <v/>
      </c>
      <c r="AN778" t="str">
        <f>IF(ISNUMBER(SEARCH(AN$1,$D778)),"T","")</f>
        <v/>
      </c>
      <c r="AO778" t="str">
        <f>IF(ISNUMBER(SEARCH(AO$1,$D778)),"T","")</f>
        <v/>
      </c>
      <c r="AP778" t="str">
        <f>IF(ISNUMBER(SEARCH(AP$1,$D778)),"T","")</f>
        <v/>
      </c>
      <c r="AQ778" t="str">
        <f>IF(ISNUMBER(SEARCH(AQ$1,$D778)),"T","")</f>
        <v>T</v>
      </c>
      <c r="AR778" t="str">
        <f>IF(ISNUMBER(SEARCH(AR$1,$D778)),"T","")</f>
        <v/>
      </c>
      <c r="AS778" t="str">
        <f>IF(ISNUMBER(SEARCH(AS$1,$D778)),"T","")</f>
        <v/>
      </c>
      <c r="AT778" t="str">
        <f>IF(ISNUMBER(SEARCH(AT$1,$D778)),"T","")</f>
        <v/>
      </c>
      <c r="AU778" t="str">
        <f>IF(ISNUMBER(SEARCH(AU$1,$D778)),"T","")</f>
        <v/>
      </c>
      <c r="AV778" t="str">
        <f>IF(ISNUMBER(SEARCH(AV$1,$D778)),"T","")</f>
        <v/>
      </c>
    </row>
    <row r="779" spans="1:48">
      <c r="A779">
        <v>592</v>
      </c>
      <c r="B779" t="s">
        <v>1809</v>
      </c>
      <c r="C779" t="s">
        <v>1810</v>
      </c>
      <c r="D779" t="s">
        <v>471</v>
      </c>
      <c r="E779">
        <v>5</v>
      </c>
      <c r="F779">
        <v>55</v>
      </c>
      <c r="G779">
        <v>40</v>
      </c>
      <c r="H779">
        <v>50</v>
      </c>
      <c r="I779">
        <v>65</v>
      </c>
      <c r="J779">
        <v>85</v>
      </c>
      <c r="K779">
        <v>40</v>
      </c>
      <c r="L779">
        <f t="shared" si="168"/>
        <v>65</v>
      </c>
      <c r="M779">
        <f t="shared" si="169"/>
        <v>50</v>
      </c>
      <c r="N779" s="3">
        <f t="shared" si="170"/>
        <v>130.5</v>
      </c>
      <c r="O779" s="3">
        <f t="shared" si="171"/>
        <v>85.5</v>
      </c>
      <c r="P779" s="3">
        <f t="shared" si="172"/>
        <v>70.5</v>
      </c>
      <c r="Q779" s="3">
        <f t="shared" si="173"/>
        <v>9200.25</v>
      </c>
      <c r="R779" s="3">
        <f t="shared" si="174"/>
        <v>9200.25</v>
      </c>
      <c r="S779" s="3">
        <f t="shared" si="175"/>
        <v>13767.75</v>
      </c>
      <c r="T779" s="3">
        <v>140.394163077928</v>
      </c>
      <c r="U779" s="3">
        <f t="shared" si="176"/>
        <v>0</v>
      </c>
      <c r="V779" s="4">
        <f t="shared" si="177"/>
        <v>0</v>
      </c>
      <c r="W779" s="6">
        <f>Q779/(constants!$B$1*constants!$B$2*(110/250)*AVERAGE(0.8,1)*1.5)</f>
        <v>1.40958595035054</v>
      </c>
      <c r="X779" s="7">
        <v>0.0831741943876598</v>
      </c>
      <c r="Y779" s="3">
        <f t="shared" si="178"/>
        <v>127.630992375116</v>
      </c>
      <c r="Z779" s="5">
        <v>1.1</v>
      </c>
      <c r="AA779" s="5">
        <v>1</v>
      </c>
      <c r="AB779" s="3">
        <f t="shared" si="179"/>
        <v>140.394091612628</v>
      </c>
      <c r="AC779" t="str">
        <f t="shared" si="180"/>
        <v>https://wiki.52poke.com/wiki/轻飘飘</v>
      </c>
      <c r="AD779" s="2">
        <f t="shared" si="181"/>
        <v>5.10728910961475e-9</v>
      </c>
      <c r="AE779" t="str">
        <f>IF(ISNUMBER(SEARCH(AE$1,$D779)),"T","")</f>
        <v/>
      </c>
      <c r="AF779" t="str">
        <f>IF(ISNUMBER(SEARCH(AF$1,$D779)),"T","")</f>
        <v/>
      </c>
      <c r="AG779" t="str">
        <f>IF(ISNUMBER(SEARCH(AG$1,$D779)),"T","")</f>
        <v>T</v>
      </c>
      <c r="AH779" t="str">
        <f>IF(ISNUMBER(SEARCH(AH$1,$D779)),"T","")</f>
        <v/>
      </c>
      <c r="AI779" t="str">
        <f>IF(ISNUMBER(SEARCH(AI$1,$D779)),"T","")</f>
        <v/>
      </c>
      <c r="AJ779" t="str">
        <f>IF(ISNUMBER(SEARCH(AJ$1,$D779)),"T","")</f>
        <v/>
      </c>
      <c r="AK779" t="str">
        <f>IF(ISNUMBER(SEARCH(AK$1,$D779)),"T","")</f>
        <v/>
      </c>
      <c r="AL779" t="str">
        <f>IF(ISNUMBER(SEARCH(AL$1,$D779)),"T","")</f>
        <v/>
      </c>
      <c r="AM779" t="str">
        <f>IF(ISNUMBER(SEARCH(AM$1,$D779)),"T","")</f>
        <v/>
      </c>
      <c r="AN779" t="str">
        <f>IF(ISNUMBER(SEARCH(AN$1,$D779)),"T","")</f>
        <v/>
      </c>
      <c r="AO779" t="str">
        <f>IF(ISNUMBER(SEARCH(AO$1,$D779)),"T","")</f>
        <v/>
      </c>
      <c r="AP779" t="str">
        <f>IF(ISNUMBER(SEARCH(AP$1,$D779)),"T","")</f>
        <v/>
      </c>
      <c r="AQ779" t="str">
        <f>IF(ISNUMBER(SEARCH(AQ$1,$D779)),"T","")</f>
        <v/>
      </c>
      <c r="AR779" t="str">
        <f>IF(ISNUMBER(SEARCH(AR$1,$D779)),"T","")</f>
        <v>T</v>
      </c>
      <c r="AS779" t="str">
        <f>IF(ISNUMBER(SEARCH(AS$1,$D779)),"T","")</f>
        <v/>
      </c>
      <c r="AT779" t="str">
        <f>IF(ISNUMBER(SEARCH(AT$1,$D779)),"T","")</f>
        <v/>
      </c>
      <c r="AU779" t="str">
        <f>IF(ISNUMBER(SEARCH(AU$1,$D779)),"T","")</f>
        <v/>
      </c>
      <c r="AV779" t="str">
        <f>IF(ISNUMBER(SEARCH(AV$1,$D779)),"T","")</f>
        <v/>
      </c>
    </row>
    <row r="780" spans="1:48">
      <c r="A780">
        <v>422</v>
      </c>
      <c r="B780" t="s">
        <v>1811</v>
      </c>
      <c r="C780" t="s">
        <v>1812</v>
      </c>
      <c r="D780" t="s">
        <v>52</v>
      </c>
      <c r="E780">
        <v>4</v>
      </c>
      <c r="F780">
        <v>76</v>
      </c>
      <c r="G780">
        <v>48</v>
      </c>
      <c r="H780">
        <v>48</v>
      </c>
      <c r="I780">
        <v>57</v>
      </c>
      <c r="J780">
        <v>62</v>
      </c>
      <c r="K780">
        <v>34</v>
      </c>
      <c r="L780">
        <f t="shared" si="168"/>
        <v>57</v>
      </c>
      <c r="M780">
        <f t="shared" si="169"/>
        <v>48</v>
      </c>
      <c r="N780" s="3">
        <f t="shared" si="170"/>
        <v>151.5</v>
      </c>
      <c r="O780" s="3">
        <f t="shared" si="171"/>
        <v>77.5</v>
      </c>
      <c r="P780" s="3">
        <f t="shared" si="172"/>
        <v>68.5</v>
      </c>
      <c r="Q780" s="3">
        <f t="shared" si="173"/>
        <v>10377.75</v>
      </c>
      <c r="R780" s="3">
        <f t="shared" si="174"/>
        <v>10377.75</v>
      </c>
      <c r="S780" s="3">
        <f t="shared" si="175"/>
        <v>12498.75</v>
      </c>
      <c r="T780" s="3">
        <v>140.189415334762</v>
      </c>
      <c r="U780" s="3">
        <f t="shared" si="176"/>
        <v>0</v>
      </c>
      <c r="V780" s="4">
        <f t="shared" si="177"/>
        <v>0</v>
      </c>
      <c r="W780" s="6">
        <f>Q780/(constants!$B$1*constants!$B$2*(110/250)*AVERAGE(0.8,1)*1.5)</f>
        <v>1.58999272805091</v>
      </c>
      <c r="X780" s="7">
        <v>0.0544570345949192</v>
      </c>
      <c r="Y780" s="3">
        <f t="shared" si="178"/>
        <v>127.444856605051</v>
      </c>
      <c r="Z780" s="5">
        <v>1.1</v>
      </c>
      <c r="AA780" s="5">
        <v>1</v>
      </c>
      <c r="AB780" s="3">
        <f t="shared" si="179"/>
        <v>140.189342265557</v>
      </c>
      <c r="AC780" t="str">
        <f t="shared" si="180"/>
        <v>https://wiki.52poke.com/wiki/无壳海兔</v>
      </c>
      <c r="AD780" s="2">
        <f t="shared" si="181"/>
        <v>5.33910878597439e-9</v>
      </c>
      <c r="AE780" t="str">
        <f>IF(ISNUMBER(SEARCH(AE$1,$D780)),"T","")</f>
        <v/>
      </c>
      <c r="AF780" t="str">
        <f>IF(ISNUMBER(SEARCH(AF$1,$D780)),"T","")</f>
        <v/>
      </c>
      <c r="AG780" t="str">
        <f>IF(ISNUMBER(SEARCH(AG$1,$D780)),"T","")</f>
        <v>T</v>
      </c>
      <c r="AH780" t="str">
        <f>IF(ISNUMBER(SEARCH(AH$1,$D780)),"T","")</f>
        <v/>
      </c>
      <c r="AI780" t="str">
        <f>IF(ISNUMBER(SEARCH(AI$1,$D780)),"T","")</f>
        <v/>
      </c>
      <c r="AJ780" t="str">
        <f>IF(ISNUMBER(SEARCH(AJ$1,$D780)),"T","")</f>
        <v/>
      </c>
      <c r="AK780" t="str">
        <f>IF(ISNUMBER(SEARCH(AK$1,$D780)),"T","")</f>
        <v/>
      </c>
      <c r="AL780" t="str">
        <f>IF(ISNUMBER(SEARCH(AL$1,$D780)),"T","")</f>
        <v/>
      </c>
      <c r="AM780" t="str">
        <f>IF(ISNUMBER(SEARCH(AM$1,$D780)),"T","")</f>
        <v/>
      </c>
      <c r="AN780" t="str">
        <f>IF(ISNUMBER(SEARCH(AN$1,$D780)),"T","")</f>
        <v/>
      </c>
      <c r="AO780" t="str">
        <f>IF(ISNUMBER(SEARCH(AO$1,$D780)),"T","")</f>
        <v/>
      </c>
      <c r="AP780" t="str">
        <f>IF(ISNUMBER(SEARCH(AP$1,$D780)),"T","")</f>
        <v/>
      </c>
      <c r="AQ780" t="str">
        <f>IF(ISNUMBER(SEARCH(AQ$1,$D780)),"T","")</f>
        <v/>
      </c>
      <c r="AR780" t="str">
        <f>IF(ISNUMBER(SEARCH(AR$1,$D780)),"T","")</f>
        <v/>
      </c>
      <c r="AS780" t="str">
        <f>IF(ISNUMBER(SEARCH(AS$1,$D780)),"T","")</f>
        <v/>
      </c>
      <c r="AT780" t="str">
        <f>IF(ISNUMBER(SEARCH(AT$1,$D780)),"T","")</f>
        <v/>
      </c>
      <c r="AU780" t="str">
        <f>IF(ISNUMBER(SEARCH(AU$1,$D780)),"T","")</f>
        <v/>
      </c>
      <c r="AV780" t="str">
        <f>IF(ISNUMBER(SEARCH(AV$1,$D780)),"T","")</f>
        <v/>
      </c>
    </row>
    <row r="781" spans="1:48">
      <c r="A781">
        <v>690</v>
      </c>
      <c r="B781" t="s">
        <v>1813</v>
      </c>
      <c r="C781" t="s">
        <v>1814</v>
      </c>
      <c r="D781" t="s">
        <v>1210</v>
      </c>
      <c r="E781">
        <v>6</v>
      </c>
      <c r="F781">
        <v>50</v>
      </c>
      <c r="G781">
        <v>60</v>
      </c>
      <c r="H781">
        <v>60</v>
      </c>
      <c r="I781">
        <v>60</v>
      </c>
      <c r="J781">
        <v>60</v>
      </c>
      <c r="K781">
        <v>30</v>
      </c>
      <c r="L781">
        <f t="shared" si="168"/>
        <v>60</v>
      </c>
      <c r="M781">
        <f t="shared" si="169"/>
        <v>60</v>
      </c>
      <c r="N781" s="3">
        <f t="shared" si="170"/>
        <v>125.5</v>
      </c>
      <c r="O781" s="3">
        <f t="shared" si="171"/>
        <v>80.5</v>
      </c>
      <c r="P781" s="3">
        <f t="shared" si="172"/>
        <v>80.5</v>
      </c>
      <c r="Q781" s="3">
        <f t="shared" si="173"/>
        <v>10102.75</v>
      </c>
      <c r="R781" s="3">
        <f t="shared" si="174"/>
        <v>10102.75</v>
      </c>
      <c r="S781" s="3">
        <f t="shared" si="175"/>
        <v>10102.75</v>
      </c>
      <c r="T781" s="3">
        <v>139.835332131864</v>
      </c>
      <c r="U781" s="3">
        <f t="shared" si="176"/>
        <v>0</v>
      </c>
      <c r="V781" s="4">
        <f t="shared" si="177"/>
        <v>0</v>
      </c>
      <c r="W781" s="6">
        <f>Q781/(constants!$B$1*constants!$B$2*(110/250)*AVERAGE(0.8,1)*1.5)</f>
        <v>1.54785951032895</v>
      </c>
      <c r="X781" s="7">
        <v>0.0313077199972626</v>
      </c>
      <c r="Y781" s="3">
        <f t="shared" si="178"/>
        <v>127.12296204126</v>
      </c>
      <c r="Z781" s="5">
        <v>1.1</v>
      </c>
      <c r="AA781" s="5">
        <v>1</v>
      </c>
      <c r="AB781" s="3">
        <f t="shared" si="179"/>
        <v>139.835258245386</v>
      </c>
      <c r="AC781" t="str">
        <f t="shared" si="180"/>
        <v>https://wiki.52poke.com/wiki/垃垃藻</v>
      </c>
      <c r="AD781" s="2">
        <f t="shared" si="181"/>
        <v>5.45921157964672e-9</v>
      </c>
      <c r="AE781" t="str">
        <f>IF(ISNUMBER(SEARCH(AE$1,$D781)),"T","")</f>
        <v/>
      </c>
      <c r="AF781" t="str">
        <f>IF(ISNUMBER(SEARCH(AF$1,$D781)),"T","")</f>
        <v/>
      </c>
      <c r="AG781" t="str">
        <f>IF(ISNUMBER(SEARCH(AG$1,$D781)),"T","")</f>
        <v>T</v>
      </c>
      <c r="AH781" t="str">
        <f>IF(ISNUMBER(SEARCH(AH$1,$D781)),"T","")</f>
        <v/>
      </c>
      <c r="AI781" t="str">
        <f>IF(ISNUMBER(SEARCH(AI$1,$D781)),"T","")</f>
        <v/>
      </c>
      <c r="AJ781" t="str">
        <f>IF(ISNUMBER(SEARCH(AJ$1,$D781)),"T","")</f>
        <v/>
      </c>
      <c r="AK781" t="str">
        <f>IF(ISNUMBER(SEARCH(AK$1,$D781)),"T","")</f>
        <v/>
      </c>
      <c r="AL781" t="str">
        <f>IF(ISNUMBER(SEARCH(AL$1,$D781)),"T","")</f>
        <v>T</v>
      </c>
      <c r="AM781" t="str">
        <f>IF(ISNUMBER(SEARCH(AM$1,$D781)),"T","")</f>
        <v/>
      </c>
      <c r="AN781" t="str">
        <f>IF(ISNUMBER(SEARCH(AN$1,$D781)),"T","")</f>
        <v/>
      </c>
      <c r="AO781" t="str">
        <f>IF(ISNUMBER(SEARCH(AO$1,$D781)),"T","")</f>
        <v/>
      </c>
      <c r="AP781" t="str">
        <f>IF(ISNUMBER(SEARCH(AP$1,$D781)),"T","")</f>
        <v/>
      </c>
      <c r="AQ781" t="str">
        <f>IF(ISNUMBER(SEARCH(AQ$1,$D781)),"T","")</f>
        <v/>
      </c>
      <c r="AR781" t="str">
        <f>IF(ISNUMBER(SEARCH(AR$1,$D781)),"T","")</f>
        <v/>
      </c>
      <c r="AS781" t="str">
        <f>IF(ISNUMBER(SEARCH(AS$1,$D781)),"T","")</f>
        <v/>
      </c>
      <c r="AT781" t="str">
        <f>IF(ISNUMBER(SEARCH(AT$1,$D781)),"T","")</f>
        <v/>
      </c>
      <c r="AU781" t="str">
        <f>IF(ISNUMBER(SEARCH(AU$1,$D781)),"T","")</f>
        <v/>
      </c>
      <c r="AV781" t="str">
        <f>IF(ISNUMBER(SEARCH(AV$1,$D781)),"T","")</f>
        <v/>
      </c>
    </row>
    <row r="782" spans="1:48">
      <c r="A782">
        <v>551</v>
      </c>
      <c r="B782" t="s">
        <v>1815</v>
      </c>
      <c r="C782" t="s">
        <v>1816</v>
      </c>
      <c r="D782" t="s">
        <v>402</v>
      </c>
      <c r="E782">
        <v>5</v>
      </c>
      <c r="F782">
        <v>50</v>
      </c>
      <c r="G782">
        <v>72</v>
      </c>
      <c r="H782">
        <v>35</v>
      </c>
      <c r="I782">
        <v>35</v>
      </c>
      <c r="J782">
        <v>35</v>
      </c>
      <c r="K782">
        <v>65</v>
      </c>
      <c r="L782">
        <f t="shared" si="168"/>
        <v>72</v>
      </c>
      <c r="M782">
        <f t="shared" si="169"/>
        <v>35</v>
      </c>
      <c r="N782" s="3">
        <f t="shared" si="170"/>
        <v>125.5</v>
      </c>
      <c r="O782" s="3">
        <f t="shared" si="171"/>
        <v>92.5</v>
      </c>
      <c r="P782" s="3">
        <f t="shared" si="172"/>
        <v>55.5</v>
      </c>
      <c r="Q782" s="3">
        <f t="shared" si="173"/>
        <v>6965.25</v>
      </c>
      <c r="R782" s="3">
        <f t="shared" si="174"/>
        <v>6965.25</v>
      </c>
      <c r="S782" s="3">
        <f t="shared" si="175"/>
        <v>6965.25</v>
      </c>
      <c r="T782" s="3">
        <v>139.807227190041</v>
      </c>
      <c r="U782" s="3">
        <f t="shared" si="176"/>
        <v>0</v>
      </c>
      <c r="V782" s="4">
        <f t="shared" si="177"/>
        <v>0</v>
      </c>
      <c r="W782" s="6">
        <f>Q782/(constants!$B$1*constants!$B$2*(110/250)*AVERAGE(0.8,1)*1.5)</f>
        <v>1.06715779904667</v>
      </c>
      <c r="X782" s="7">
        <v>0.306868428531507</v>
      </c>
      <c r="Y782" s="3">
        <f t="shared" si="178"/>
        <v>127.097426050981</v>
      </c>
      <c r="Z782" s="5">
        <v>1.1</v>
      </c>
      <c r="AA782" s="5">
        <v>1</v>
      </c>
      <c r="AB782" s="3">
        <f t="shared" si="179"/>
        <v>139.807168656079</v>
      </c>
      <c r="AC782" t="str">
        <f t="shared" si="180"/>
        <v>https://wiki.52poke.com/wiki/黑眼鳄</v>
      </c>
      <c r="AD782" s="2">
        <f t="shared" si="181"/>
        <v>3.42622465803558e-9</v>
      </c>
      <c r="AE782" t="str">
        <f>IF(ISNUMBER(SEARCH(AE$1,$D782)),"T","")</f>
        <v/>
      </c>
      <c r="AF782" t="str">
        <f>IF(ISNUMBER(SEARCH(AF$1,$D782)),"T","")</f>
        <v/>
      </c>
      <c r="AG782" t="str">
        <f>IF(ISNUMBER(SEARCH(AG$1,$D782)),"T","")</f>
        <v/>
      </c>
      <c r="AH782" t="str">
        <f>IF(ISNUMBER(SEARCH(AH$1,$D782)),"T","")</f>
        <v/>
      </c>
      <c r="AI782" t="str">
        <f>IF(ISNUMBER(SEARCH(AI$1,$D782)),"T","")</f>
        <v/>
      </c>
      <c r="AJ782" t="str">
        <f>IF(ISNUMBER(SEARCH(AJ$1,$D782)),"T","")</f>
        <v/>
      </c>
      <c r="AK782" t="str">
        <f>IF(ISNUMBER(SEARCH(AK$1,$D782)),"T","")</f>
        <v/>
      </c>
      <c r="AL782" t="str">
        <f>IF(ISNUMBER(SEARCH(AL$1,$D782)),"T","")</f>
        <v/>
      </c>
      <c r="AM782" t="str">
        <f>IF(ISNUMBER(SEARCH(AM$1,$D782)),"T","")</f>
        <v>T</v>
      </c>
      <c r="AN782" t="str">
        <f>IF(ISNUMBER(SEARCH(AN$1,$D782)),"T","")</f>
        <v/>
      </c>
      <c r="AO782" t="str">
        <f>IF(ISNUMBER(SEARCH(AO$1,$D782)),"T","")</f>
        <v/>
      </c>
      <c r="AP782" t="str">
        <f>IF(ISNUMBER(SEARCH(AP$1,$D782)),"T","")</f>
        <v/>
      </c>
      <c r="AQ782" t="str">
        <f>IF(ISNUMBER(SEARCH(AQ$1,$D782)),"T","")</f>
        <v/>
      </c>
      <c r="AR782" t="str">
        <f>IF(ISNUMBER(SEARCH(AR$1,$D782)),"T","")</f>
        <v/>
      </c>
      <c r="AS782" t="str">
        <f>IF(ISNUMBER(SEARCH(AS$1,$D782)),"T","")</f>
        <v/>
      </c>
      <c r="AT782" t="str">
        <f>IF(ISNUMBER(SEARCH(AT$1,$D782)),"T","")</f>
        <v>T</v>
      </c>
      <c r="AU782" t="str">
        <f>IF(ISNUMBER(SEARCH(AU$1,$D782)),"T","")</f>
        <v/>
      </c>
      <c r="AV782" t="str">
        <f>IF(ISNUMBER(SEARCH(AV$1,$D782)),"T","")</f>
        <v/>
      </c>
    </row>
    <row r="783" spans="1:48">
      <c r="A783">
        <v>438</v>
      </c>
      <c r="B783" t="s">
        <v>1817</v>
      </c>
      <c r="C783" t="s">
        <v>1818</v>
      </c>
      <c r="D783" t="s">
        <v>513</v>
      </c>
      <c r="E783">
        <v>4</v>
      </c>
      <c r="F783">
        <v>50</v>
      </c>
      <c r="G783">
        <v>80</v>
      </c>
      <c r="H783">
        <v>95</v>
      </c>
      <c r="I783">
        <v>10</v>
      </c>
      <c r="J783">
        <v>45</v>
      </c>
      <c r="K783">
        <v>10</v>
      </c>
      <c r="L783">
        <f t="shared" si="168"/>
        <v>80</v>
      </c>
      <c r="M783">
        <f t="shared" si="169"/>
        <v>45</v>
      </c>
      <c r="N783" s="3">
        <f t="shared" si="170"/>
        <v>125.5</v>
      </c>
      <c r="O783" s="3">
        <f t="shared" si="171"/>
        <v>100.5</v>
      </c>
      <c r="P783" s="3">
        <f t="shared" si="172"/>
        <v>65.5</v>
      </c>
      <c r="Q783" s="3">
        <f t="shared" si="173"/>
        <v>8220.25</v>
      </c>
      <c r="R783" s="3">
        <f t="shared" si="174"/>
        <v>14495.25</v>
      </c>
      <c r="S783" s="3">
        <f t="shared" si="175"/>
        <v>8220.25</v>
      </c>
      <c r="T783" s="3">
        <v>139.451445302797</v>
      </c>
      <c r="U783" s="3">
        <f t="shared" si="176"/>
        <v>0</v>
      </c>
      <c r="V783" s="4">
        <f t="shared" si="177"/>
        <v>0</v>
      </c>
      <c r="W783" s="6">
        <f>Q783/(constants!$B$1*constants!$B$2*(110/250)*AVERAGE(0.8,1)*1.5)</f>
        <v>1.25943848355958</v>
      </c>
      <c r="X783" s="7">
        <v>0.00199408313091676</v>
      </c>
      <c r="Y783" s="3">
        <f t="shared" si="178"/>
        <v>126.773972952395</v>
      </c>
      <c r="Z783" s="5">
        <v>1.1</v>
      </c>
      <c r="AA783" s="5">
        <v>1</v>
      </c>
      <c r="AB783" s="3">
        <f t="shared" si="179"/>
        <v>139.451370247635</v>
      </c>
      <c r="AC783" t="str">
        <f t="shared" si="180"/>
        <v>https://wiki.52poke.com/wiki/盆才怪</v>
      </c>
      <c r="AD783" s="2">
        <f t="shared" si="181"/>
        <v>5.63327738552909e-9</v>
      </c>
      <c r="AE783" t="str">
        <f>IF(ISNUMBER(SEARCH(AE$1,$D783)),"T","")</f>
        <v/>
      </c>
      <c r="AF783" t="str">
        <f>IF(ISNUMBER(SEARCH(AF$1,$D783)),"T","")</f>
        <v/>
      </c>
      <c r="AG783" t="str">
        <f>IF(ISNUMBER(SEARCH(AG$1,$D783)),"T","")</f>
        <v/>
      </c>
      <c r="AH783" t="str">
        <f>IF(ISNUMBER(SEARCH(AH$1,$D783)),"T","")</f>
        <v/>
      </c>
      <c r="AI783" t="str">
        <f>IF(ISNUMBER(SEARCH(AI$1,$D783)),"T","")</f>
        <v/>
      </c>
      <c r="AJ783" t="str">
        <f>IF(ISNUMBER(SEARCH(AJ$1,$D783)),"T","")</f>
        <v/>
      </c>
      <c r="AK783" t="str">
        <f>IF(ISNUMBER(SEARCH(AK$1,$D783)),"T","")</f>
        <v/>
      </c>
      <c r="AL783" t="str">
        <f>IF(ISNUMBER(SEARCH(AL$1,$D783)),"T","")</f>
        <v/>
      </c>
      <c r="AM783" t="str">
        <f>IF(ISNUMBER(SEARCH(AM$1,$D783)),"T","")</f>
        <v/>
      </c>
      <c r="AN783" t="str">
        <f>IF(ISNUMBER(SEARCH(AN$1,$D783)),"T","")</f>
        <v/>
      </c>
      <c r="AO783" t="str">
        <f>IF(ISNUMBER(SEARCH(AO$1,$D783)),"T","")</f>
        <v/>
      </c>
      <c r="AP783" t="str">
        <f>IF(ISNUMBER(SEARCH(AP$1,$D783)),"T","")</f>
        <v/>
      </c>
      <c r="AQ783" t="str">
        <f>IF(ISNUMBER(SEARCH(AQ$1,$D783)),"T","")</f>
        <v>T</v>
      </c>
      <c r="AR783" t="str">
        <f>IF(ISNUMBER(SEARCH(AR$1,$D783)),"T","")</f>
        <v/>
      </c>
      <c r="AS783" t="str">
        <f>IF(ISNUMBER(SEARCH(AS$1,$D783)),"T","")</f>
        <v/>
      </c>
      <c r="AT783" t="str">
        <f>IF(ISNUMBER(SEARCH(AT$1,$D783)),"T","")</f>
        <v/>
      </c>
      <c r="AU783" t="str">
        <f>IF(ISNUMBER(SEARCH(AU$1,$D783)),"T","")</f>
        <v/>
      </c>
      <c r="AV783" t="str">
        <f>IF(ISNUMBER(SEARCH(AV$1,$D783)),"T","")</f>
        <v/>
      </c>
    </row>
    <row r="784" spans="1:48">
      <c r="A784">
        <v>370</v>
      </c>
      <c r="B784" t="s">
        <v>1819</v>
      </c>
      <c r="C784" t="s">
        <v>1820</v>
      </c>
      <c r="D784" t="s">
        <v>52</v>
      </c>
      <c r="E784">
        <v>3</v>
      </c>
      <c r="F784">
        <v>43</v>
      </c>
      <c r="G784">
        <v>30</v>
      </c>
      <c r="H784">
        <v>55</v>
      </c>
      <c r="I784">
        <v>40</v>
      </c>
      <c r="J784">
        <v>65</v>
      </c>
      <c r="K784">
        <v>97</v>
      </c>
      <c r="L784">
        <f t="shared" si="168"/>
        <v>40</v>
      </c>
      <c r="M784">
        <f t="shared" si="169"/>
        <v>55</v>
      </c>
      <c r="N784" s="3">
        <f t="shared" si="170"/>
        <v>118.5</v>
      </c>
      <c r="O784" s="3">
        <f t="shared" si="171"/>
        <v>60.5</v>
      </c>
      <c r="P784" s="3">
        <f t="shared" si="172"/>
        <v>75.5</v>
      </c>
      <c r="Q784" s="3">
        <f t="shared" si="173"/>
        <v>8946.75</v>
      </c>
      <c r="R784" s="3">
        <f t="shared" si="174"/>
        <v>8946.75</v>
      </c>
      <c r="S784" s="3">
        <f t="shared" si="175"/>
        <v>10131.75</v>
      </c>
      <c r="T784" s="3">
        <v>138.683978661628</v>
      </c>
      <c r="U784" s="3">
        <f t="shared" si="176"/>
        <v>0</v>
      </c>
      <c r="V784" s="4">
        <f t="shared" si="177"/>
        <v>0</v>
      </c>
      <c r="W784" s="6">
        <f>Q784/(constants!$B$1*constants!$B$2*(110/250)*AVERAGE(0.8,1)*1.5)</f>
        <v>1.37074678419594</v>
      </c>
      <c r="X784" s="7">
        <v>0.713158993204104</v>
      </c>
      <c r="Y784" s="3">
        <f t="shared" si="178"/>
        <v>126.076299532703</v>
      </c>
      <c r="Z784" s="5">
        <v>1.1</v>
      </c>
      <c r="AA784" s="5">
        <v>1</v>
      </c>
      <c r="AB784" s="3">
        <f t="shared" si="179"/>
        <v>138.683929485973</v>
      </c>
      <c r="AC784" t="str">
        <f t="shared" si="180"/>
        <v>https://wiki.52poke.com/wiki/爱心鱼</v>
      </c>
      <c r="AD784" s="2">
        <f t="shared" si="181"/>
        <v>2.4182450384398e-9</v>
      </c>
      <c r="AE784" t="str">
        <f>IF(ISNUMBER(SEARCH(AE$1,$D784)),"T","")</f>
        <v/>
      </c>
      <c r="AF784" t="str">
        <f>IF(ISNUMBER(SEARCH(AF$1,$D784)),"T","")</f>
        <v/>
      </c>
      <c r="AG784" t="str">
        <f>IF(ISNUMBER(SEARCH(AG$1,$D784)),"T","")</f>
        <v>T</v>
      </c>
      <c r="AH784" t="str">
        <f>IF(ISNUMBER(SEARCH(AH$1,$D784)),"T","")</f>
        <v/>
      </c>
      <c r="AI784" t="str">
        <f>IF(ISNUMBER(SEARCH(AI$1,$D784)),"T","")</f>
        <v/>
      </c>
      <c r="AJ784" t="str">
        <f>IF(ISNUMBER(SEARCH(AJ$1,$D784)),"T","")</f>
        <v/>
      </c>
      <c r="AK784" t="str">
        <f>IF(ISNUMBER(SEARCH(AK$1,$D784)),"T","")</f>
        <v/>
      </c>
      <c r="AL784" t="str">
        <f>IF(ISNUMBER(SEARCH(AL$1,$D784)),"T","")</f>
        <v/>
      </c>
      <c r="AM784" t="str">
        <f>IF(ISNUMBER(SEARCH(AM$1,$D784)),"T","")</f>
        <v/>
      </c>
      <c r="AN784" t="str">
        <f>IF(ISNUMBER(SEARCH(AN$1,$D784)),"T","")</f>
        <v/>
      </c>
      <c r="AO784" t="str">
        <f>IF(ISNUMBER(SEARCH(AO$1,$D784)),"T","")</f>
        <v/>
      </c>
      <c r="AP784" t="str">
        <f>IF(ISNUMBER(SEARCH(AP$1,$D784)),"T","")</f>
        <v/>
      </c>
      <c r="AQ784" t="str">
        <f>IF(ISNUMBER(SEARCH(AQ$1,$D784)),"T","")</f>
        <v/>
      </c>
      <c r="AR784" t="str">
        <f>IF(ISNUMBER(SEARCH(AR$1,$D784)),"T","")</f>
        <v/>
      </c>
      <c r="AS784" t="str">
        <f>IF(ISNUMBER(SEARCH(AS$1,$D784)),"T","")</f>
        <v/>
      </c>
      <c r="AT784" t="str">
        <f>IF(ISNUMBER(SEARCH(AT$1,$D784)),"T","")</f>
        <v/>
      </c>
      <c r="AU784" t="str">
        <f>IF(ISNUMBER(SEARCH(AU$1,$D784)),"T","")</f>
        <v/>
      </c>
      <c r="AV784" t="str">
        <f>IF(ISNUMBER(SEARCH(AV$1,$D784)),"T","")</f>
        <v/>
      </c>
    </row>
    <row r="785" spans="1:48">
      <c r="A785">
        <v>228</v>
      </c>
      <c r="B785" t="s">
        <v>1821</v>
      </c>
      <c r="C785" t="s">
        <v>1822</v>
      </c>
      <c r="D785" t="s">
        <v>355</v>
      </c>
      <c r="E785">
        <v>2</v>
      </c>
      <c r="F785">
        <v>45</v>
      </c>
      <c r="G785">
        <v>60</v>
      </c>
      <c r="H785">
        <v>30</v>
      </c>
      <c r="I785">
        <v>80</v>
      </c>
      <c r="J785">
        <v>50</v>
      </c>
      <c r="K785">
        <v>65</v>
      </c>
      <c r="L785">
        <f t="shared" si="168"/>
        <v>80</v>
      </c>
      <c r="M785">
        <f t="shared" si="169"/>
        <v>30</v>
      </c>
      <c r="N785" s="3">
        <f t="shared" si="170"/>
        <v>120.5</v>
      </c>
      <c r="O785" s="3">
        <f t="shared" si="171"/>
        <v>100.5</v>
      </c>
      <c r="P785" s="3">
        <f t="shared" si="172"/>
        <v>50.5</v>
      </c>
      <c r="Q785" s="3">
        <f t="shared" si="173"/>
        <v>6085.25</v>
      </c>
      <c r="R785" s="3">
        <f t="shared" si="174"/>
        <v>6085.25</v>
      </c>
      <c r="S785" s="3">
        <f t="shared" si="175"/>
        <v>8495.25</v>
      </c>
      <c r="T785" s="3">
        <v>138.432614424982</v>
      </c>
      <c r="U785" s="3">
        <f t="shared" si="176"/>
        <v>0</v>
      </c>
      <c r="V785" s="4">
        <f t="shared" si="177"/>
        <v>0</v>
      </c>
      <c r="W785" s="6">
        <f>Q785/(constants!$B$1*constants!$B$2*(110/250)*AVERAGE(0.8,1)*1.5)</f>
        <v>0.932331502336419</v>
      </c>
      <c r="X785" s="7">
        <v>0.31988522189227</v>
      </c>
      <c r="Y785" s="3">
        <f t="shared" si="178"/>
        <v>125.847780784983</v>
      </c>
      <c r="Z785" s="5">
        <v>1.1</v>
      </c>
      <c r="AA785" s="5">
        <v>1</v>
      </c>
      <c r="AB785" s="3">
        <f t="shared" si="179"/>
        <v>138.432558863482</v>
      </c>
      <c r="AC785" t="str">
        <f t="shared" si="180"/>
        <v>https://wiki.52poke.com/wiki/戴鲁比</v>
      </c>
      <c r="AD785" s="2">
        <f t="shared" si="181"/>
        <v>3.08708033021317e-9</v>
      </c>
      <c r="AE785" t="str">
        <f>IF(ISNUMBER(SEARCH(AE$1,$D785)),"T","")</f>
        <v/>
      </c>
      <c r="AF785" t="str">
        <f>IF(ISNUMBER(SEARCH(AF$1,$D785)),"T","")</f>
        <v>T</v>
      </c>
      <c r="AG785" t="str">
        <f>IF(ISNUMBER(SEARCH(AG$1,$D785)),"T","")</f>
        <v/>
      </c>
      <c r="AH785" t="str">
        <f>IF(ISNUMBER(SEARCH(AH$1,$D785)),"T","")</f>
        <v/>
      </c>
      <c r="AI785" t="str">
        <f>IF(ISNUMBER(SEARCH(AI$1,$D785)),"T","")</f>
        <v/>
      </c>
      <c r="AJ785" t="str">
        <f>IF(ISNUMBER(SEARCH(AJ$1,$D785)),"T","")</f>
        <v/>
      </c>
      <c r="AK785" t="str">
        <f>IF(ISNUMBER(SEARCH(AK$1,$D785)),"T","")</f>
        <v/>
      </c>
      <c r="AL785" t="str">
        <f>IF(ISNUMBER(SEARCH(AL$1,$D785)),"T","")</f>
        <v/>
      </c>
      <c r="AM785" t="str">
        <f>IF(ISNUMBER(SEARCH(AM$1,$D785)),"T","")</f>
        <v/>
      </c>
      <c r="AN785" t="str">
        <f>IF(ISNUMBER(SEARCH(AN$1,$D785)),"T","")</f>
        <v/>
      </c>
      <c r="AO785" t="str">
        <f>IF(ISNUMBER(SEARCH(AO$1,$D785)),"T","")</f>
        <v/>
      </c>
      <c r="AP785" t="str">
        <f>IF(ISNUMBER(SEARCH(AP$1,$D785)),"T","")</f>
        <v/>
      </c>
      <c r="AQ785" t="str">
        <f>IF(ISNUMBER(SEARCH(AQ$1,$D785)),"T","")</f>
        <v/>
      </c>
      <c r="AR785" t="str">
        <f>IF(ISNUMBER(SEARCH(AR$1,$D785)),"T","")</f>
        <v/>
      </c>
      <c r="AS785" t="str">
        <f>IF(ISNUMBER(SEARCH(AS$1,$D785)),"T","")</f>
        <v/>
      </c>
      <c r="AT785" t="str">
        <f>IF(ISNUMBER(SEARCH(AT$1,$D785)),"T","")</f>
        <v>T</v>
      </c>
      <c r="AU785" t="str">
        <f>IF(ISNUMBER(SEARCH(AU$1,$D785)),"T","")</f>
        <v/>
      </c>
      <c r="AV785" t="str">
        <f>IF(ISNUMBER(SEARCH(AV$1,$D785)),"T","")</f>
        <v/>
      </c>
    </row>
    <row r="786" spans="1:48">
      <c r="A786">
        <v>366</v>
      </c>
      <c r="B786" t="s">
        <v>1823</v>
      </c>
      <c r="C786" t="s">
        <v>1824</v>
      </c>
      <c r="D786" t="s">
        <v>52</v>
      </c>
      <c r="E786">
        <v>3</v>
      </c>
      <c r="F786">
        <v>35</v>
      </c>
      <c r="G786">
        <v>64</v>
      </c>
      <c r="H786">
        <v>85</v>
      </c>
      <c r="I786">
        <v>74</v>
      </c>
      <c r="J786">
        <v>55</v>
      </c>
      <c r="K786">
        <v>32</v>
      </c>
      <c r="L786">
        <f t="shared" si="168"/>
        <v>74</v>
      </c>
      <c r="M786">
        <f t="shared" si="169"/>
        <v>55</v>
      </c>
      <c r="N786" s="3">
        <f t="shared" si="170"/>
        <v>110.5</v>
      </c>
      <c r="O786" s="3">
        <f t="shared" si="171"/>
        <v>94.5</v>
      </c>
      <c r="P786" s="3">
        <f t="shared" si="172"/>
        <v>75.5</v>
      </c>
      <c r="Q786" s="3">
        <f t="shared" si="173"/>
        <v>8342.75</v>
      </c>
      <c r="R786" s="3">
        <f t="shared" si="174"/>
        <v>11657.75</v>
      </c>
      <c r="S786" s="3">
        <f t="shared" si="175"/>
        <v>8342.75</v>
      </c>
      <c r="T786" s="3">
        <v>138.164529472811</v>
      </c>
      <c r="U786" s="3">
        <f t="shared" si="176"/>
        <v>0</v>
      </c>
      <c r="V786" s="4">
        <f t="shared" si="177"/>
        <v>0</v>
      </c>
      <c r="W786" s="6">
        <f>Q786/(constants!$B$1*constants!$B$2*(110/250)*AVERAGE(0.8,1)*1.5)</f>
        <v>1.27820691690845</v>
      </c>
      <c r="X786" s="7">
        <v>0.05093649672157</v>
      </c>
      <c r="Y786" s="3">
        <f t="shared" si="178"/>
        <v>125.604052588037</v>
      </c>
      <c r="Z786" s="5">
        <v>1.1</v>
      </c>
      <c r="AA786" s="5">
        <v>1</v>
      </c>
      <c r="AB786" s="3">
        <f t="shared" si="179"/>
        <v>138.164457846841</v>
      </c>
      <c r="AC786" t="str">
        <f t="shared" si="180"/>
        <v>https://wiki.52poke.com/wiki/珍珠贝</v>
      </c>
      <c r="AD786" s="2">
        <f t="shared" si="181"/>
        <v>5.13027960407681e-9</v>
      </c>
      <c r="AE786" t="str">
        <f>IF(ISNUMBER(SEARCH(AE$1,$D786)),"T","")</f>
        <v/>
      </c>
      <c r="AF786" t="str">
        <f>IF(ISNUMBER(SEARCH(AF$1,$D786)),"T","")</f>
        <v/>
      </c>
      <c r="AG786" t="str">
        <f>IF(ISNUMBER(SEARCH(AG$1,$D786)),"T","")</f>
        <v>T</v>
      </c>
      <c r="AH786" t="str">
        <f>IF(ISNUMBER(SEARCH(AH$1,$D786)),"T","")</f>
        <v/>
      </c>
      <c r="AI786" t="str">
        <f>IF(ISNUMBER(SEARCH(AI$1,$D786)),"T","")</f>
        <v/>
      </c>
      <c r="AJ786" t="str">
        <f>IF(ISNUMBER(SEARCH(AJ$1,$D786)),"T","")</f>
        <v/>
      </c>
      <c r="AK786" t="str">
        <f>IF(ISNUMBER(SEARCH(AK$1,$D786)),"T","")</f>
        <v/>
      </c>
      <c r="AL786" t="str">
        <f>IF(ISNUMBER(SEARCH(AL$1,$D786)),"T","")</f>
        <v/>
      </c>
      <c r="AM786" t="str">
        <f>IF(ISNUMBER(SEARCH(AM$1,$D786)),"T","")</f>
        <v/>
      </c>
      <c r="AN786" t="str">
        <f>IF(ISNUMBER(SEARCH(AN$1,$D786)),"T","")</f>
        <v/>
      </c>
      <c r="AO786" t="str">
        <f>IF(ISNUMBER(SEARCH(AO$1,$D786)),"T","")</f>
        <v/>
      </c>
      <c r="AP786" t="str">
        <f>IF(ISNUMBER(SEARCH(AP$1,$D786)),"T","")</f>
        <v/>
      </c>
      <c r="AQ786" t="str">
        <f>IF(ISNUMBER(SEARCH(AQ$1,$D786)),"T","")</f>
        <v/>
      </c>
      <c r="AR786" t="str">
        <f>IF(ISNUMBER(SEARCH(AR$1,$D786)),"T","")</f>
        <v/>
      </c>
      <c r="AS786" t="str">
        <f>IF(ISNUMBER(SEARCH(AS$1,$D786)),"T","")</f>
        <v/>
      </c>
      <c r="AT786" t="str">
        <f>IF(ISNUMBER(SEARCH(AT$1,$D786)),"T","")</f>
        <v/>
      </c>
      <c r="AU786" t="str">
        <f>IF(ISNUMBER(SEARCH(AU$1,$D786)),"T","")</f>
        <v/>
      </c>
      <c r="AV786" t="str">
        <f>IF(ISNUMBER(SEARCH(AV$1,$D786)),"T","")</f>
        <v/>
      </c>
    </row>
    <row r="787" spans="1:48">
      <c r="A787">
        <v>725</v>
      </c>
      <c r="B787" t="s">
        <v>1825</v>
      </c>
      <c r="C787" t="s">
        <v>1826</v>
      </c>
      <c r="D787" t="s">
        <v>216</v>
      </c>
      <c r="E787">
        <v>7</v>
      </c>
      <c r="F787">
        <v>45</v>
      </c>
      <c r="G787">
        <v>65</v>
      </c>
      <c r="H787">
        <v>40</v>
      </c>
      <c r="I787">
        <v>60</v>
      </c>
      <c r="J787">
        <v>40</v>
      </c>
      <c r="K787">
        <v>70</v>
      </c>
      <c r="L787">
        <f t="shared" si="168"/>
        <v>65</v>
      </c>
      <c r="M787">
        <f t="shared" si="169"/>
        <v>40</v>
      </c>
      <c r="N787" s="3">
        <f t="shared" si="170"/>
        <v>120.5</v>
      </c>
      <c r="O787" s="3">
        <f t="shared" si="171"/>
        <v>85.5</v>
      </c>
      <c r="P787" s="3">
        <f t="shared" si="172"/>
        <v>60.5</v>
      </c>
      <c r="Q787" s="3">
        <f t="shared" si="173"/>
        <v>7290.25</v>
      </c>
      <c r="R787" s="3">
        <f t="shared" si="174"/>
        <v>7290.25</v>
      </c>
      <c r="S787" s="3">
        <f t="shared" si="175"/>
        <v>7290.25</v>
      </c>
      <c r="T787" s="3">
        <v>138.131472615156</v>
      </c>
      <c r="U787" s="3">
        <f t="shared" si="176"/>
        <v>0</v>
      </c>
      <c r="V787" s="4">
        <f t="shared" si="177"/>
        <v>0</v>
      </c>
      <c r="W787" s="6">
        <f>Q787/(constants!$B$1*constants!$B$2*(110/250)*AVERAGE(0.8,1)*1.5)</f>
        <v>1.11695160180898</v>
      </c>
      <c r="X787" s="7">
        <v>0.351750322553278</v>
      </c>
      <c r="Y787" s="3">
        <f t="shared" si="178"/>
        <v>125.574014532973</v>
      </c>
      <c r="Z787" s="5">
        <v>1.1</v>
      </c>
      <c r="AA787" s="5">
        <v>1</v>
      </c>
      <c r="AB787" s="3">
        <f t="shared" si="179"/>
        <v>138.13141598627</v>
      </c>
      <c r="AC787" t="str">
        <f t="shared" si="180"/>
        <v>https://wiki.52poke.com/wiki/火斑喵</v>
      </c>
      <c r="AD787" s="2">
        <f t="shared" si="181"/>
        <v>3.20683071672492e-9</v>
      </c>
      <c r="AE787" t="str">
        <f>IF(ISNUMBER(SEARCH(AE$1,$D787)),"T","")</f>
        <v/>
      </c>
      <c r="AF787" t="str">
        <f>IF(ISNUMBER(SEARCH(AF$1,$D787)),"T","")</f>
        <v>T</v>
      </c>
      <c r="AG787" t="str">
        <f>IF(ISNUMBER(SEARCH(AG$1,$D787)),"T","")</f>
        <v/>
      </c>
      <c r="AH787" t="str">
        <f>IF(ISNUMBER(SEARCH(AH$1,$D787)),"T","")</f>
        <v/>
      </c>
      <c r="AI787" t="str">
        <f>IF(ISNUMBER(SEARCH(AI$1,$D787)),"T","")</f>
        <v/>
      </c>
      <c r="AJ787" t="str">
        <f>IF(ISNUMBER(SEARCH(AJ$1,$D787)),"T","")</f>
        <v/>
      </c>
      <c r="AK787" t="str">
        <f>IF(ISNUMBER(SEARCH(AK$1,$D787)),"T","")</f>
        <v/>
      </c>
      <c r="AL787" t="str">
        <f>IF(ISNUMBER(SEARCH(AL$1,$D787)),"T","")</f>
        <v/>
      </c>
      <c r="AM787" t="str">
        <f>IF(ISNUMBER(SEARCH(AM$1,$D787)),"T","")</f>
        <v/>
      </c>
      <c r="AN787" t="str">
        <f>IF(ISNUMBER(SEARCH(AN$1,$D787)),"T","")</f>
        <v/>
      </c>
      <c r="AO787" t="str">
        <f>IF(ISNUMBER(SEARCH(AO$1,$D787)),"T","")</f>
        <v/>
      </c>
      <c r="AP787" t="str">
        <f>IF(ISNUMBER(SEARCH(AP$1,$D787)),"T","")</f>
        <v/>
      </c>
      <c r="AQ787" t="str">
        <f>IF(ISNUMBER(SEARCH(AQ$1,$D787)),"T","")</f>
        <v/>
      </c>
      <c r="AR787" t="str">
        <f>IF(ISNUMBER(SEARCH(AR$1,$D787)),"T","")</f>
        <v/>
      </c>
      <c r="AS787" t="str">
        <f>IF(ISNUMBER(SEARCH(AS$1,$D787)),"T","")</f>
        <v/>
      </c>
      <c r="AT787" t="str">
        <f>IF(ISNUMBER(SEARCH(AT$1,$D787)),"T","")</f>
        <v/>
      </c>
      <c r="AU787" t="str">
        <f>IF(ISNUMBER(SEARCH(AU$1,$D787)),"T","")</f>
        <v/>
      </c>
      <c r="AV787" t="str">
        <f>IF(ISNUMBER(SEARCH(AV$1,$D787)),"T","")</f>
        <v/>
      </c>
    </row>
    <row r="788" spans="1:48">
      <c r="A788">
        <v>25</v>
      </c>
      <c r="B788" t="s">
        <v>1827</v>
      </c>
      <c r="C788" t="s">
        <v>1828</v>
      </c>
      <c r="D788" t="s">
        <v>169</v>
      </c>
      <c r="E788">
        <v>1</v>
      </c>
      <c r="F788">
        <v>35</v>
      </c>
      <c r="G788">
        <v>55</v>
      </c>
      <c r="H788">
        <v>40</v>
      </c>
      <c r="I788">
        <v>50</v>
      </c>
      <c r="J788">
        <v>50</v>
      </c>
      <c r="K788">
        <v>90</v>
      </c>
      <c r="L788">
        <f t="shared" si="168"/>
        <v>55</v>
      </c>
      <c r="M788">
        <f t="shared" si="169"/>
        <v>40</v>
      </c>
      <c r="N788" s="3">
        <f t="shared" si="170"/>
        <v>110.5</v>
      </c>
      <c r="O788" s="3">
        <f t="shared" si="171"/>
        <v>75.5</v>
      </c>
      <c r="P788" s="3">
        <f t="shared" si="172"/>
        <v>60.5</v>
      </c>
      <c r="Q788" s="3">
        <f t="shared" si="173"/>
        <v>6685.25</v>
      </c>
      <c r="R788" s="3">
        <f t="shared" si="174"/>
        <v>6685.25</v>
      </c>
      <c r="S788" s="3">
        <f t="shared" si="175"/>
        <v>7790.25</v>
      </c>
      <c r="T788" s="3">
        <v>137.940562204472</v>
      </c>
      <c r="U788" s="3">
        <f t="shared" si="176"/>
        <v>0</v>
      </c>
      <c r="V788" s="4">
        <f t="shared" si="177"/>
        <v>0</v>
      </c>
      <c r="W788" s="6">
        <f>Q788/(constants!$B$1*constants!$B$2*(110/250)*AVERAGE(0.8,1)*1.5)</f>
        <v>1.02425852282068</v>
      </c>
      <c r="X788" s="7">
        <v>0.636674846820406</v>
      </c>
      <c r="Y788" s="3">
        <f t="shared" si="178"/>
        <v>125.400469407902</v>
      </c>
      <c r="Z788" s="5">
        <v>1.1</v>
      </c>
      <c r="AA788" s="5">
        <v>1</v>
      </c>
      <c r="AB788" s="3">
        <f t="shared" si="179"/>
        <v>137.940516348692</v>
      </c>
      <c r="AC788" t="str">
        <f t="shared" si="180"/>
        <v>https://wiki.52poke.com/wiki/皮卡丘</v>
      </c>
      <c r="AD788" s="2">
        <f t="shared" si="181"/>
        <v>2.10275253870256e-9</v>
      </c>
      <c r="AE788" t="str">
        <f>IF(ISNUMBER(SEARCH(AE$1,$D788)),"T","")</f>
        <v/>
      </c>
      <c r="AF788" t="str">
        <f>IF(ISNUMBER(SEARCH(AF$1,$D788)),"T","")</f>
        <v/>
      </c>
      <c r="AG788" t="str">
        <f>IF(ISNUMBER(SEARCH(AG$1,$D788)),"T","")</f>
        <v/>
      </c>
      <c r="AH788" t="str">
        <f>IF(ISNUMBER(SEARCH(AH$1,$D788)),"T","")</f>
        <v/>
      </c>
      <c r="AI788" t="str">
        <f>IF(ISNUMBER(SEARCH(AI$1,$D788)),"T","")</f>
        <v>T</v>
      </c>
      <c r="AJ788" t="str">
        <f>IF(ISNUMBER(SEARCH(AJ$1,$D788)),"T","")</f>
        <v/>
      </c>
      <c r="AK788" t="str">
        <f>IF(ISNUMBER(SEARCH(AK$1,$D788)),"T","")</f>
        <v/>
      </c>
      <c r="AL788" t="str">
        <f>IF(ISNUMBER(SEARCH(AL$1,$D788)),"T","")</f>
        <v/>
      </c>
      <c r="AM788" t="str">
        <f>IF(ISNUMBER(SEARCH(AM$1,$D788)),"T","")</f>
        <v/>
      </c>
      <c r="AN788" t="str">
        <f>IF(ISNUMBER(SEARCH(AN$1,$D788)),"T","")</f>
        <v/>
      </c>
      <c r="AO788" t="str">
        <f>IF(ISNUMBER(SEARCH(AO$1,$D788)),"T","")</f>
        <v/>
      </c>
      <c r="AP788" t="str">
        <f>IF(ISNUMBER(SEARCH(AP$1,$D788)),"T","")</f>
        <v/>
      </c>
      <c r="AQ788" t="str">
        <f>IF(ISNUMBER(SEARCH(AQ$1,$D788)),"T","")</f>
        <v/>
      </c>
      <c r="AR788" t="str">
        <f>IF(ISNUMBER(SEARCH(AR$1,$D788)),"T","")</f>
        <v/>
      </c>
      <c r="AS788" t="str">
        <f>IF(ISNUMBER(SEARCH(AS$1,$D788)),"T","")</f>
        <v/>
      </c>
      <c r="AT788" t="str">
        <f>IF(ISNUMBER(SEARCH(AT$1,$D788)),"T","")</f>
        <v/>
      </c>
      <c r="AU788" t="str">
        <f>IF(ISNUMBER(SEARCH(AU$1,$D788)),"T","")</f>
        <v/>
      </c>
      <c r="AV788" t="str">
        <f>IF(ISNUMBER(SEARCH(AV$1,$D788)),"T","")</f>
        <v/>
      </c>
    </row>
    <row r="789" spans="1:48">
      <c r="A789">
        <v>393</v>
      </c>
      <c r="B789" t="s">
        <v>1829</v>
      </c>
      <c r="C789" t="s">
        <v>1830</v>
      </c>
      <c r="D789" t="s">
        <v>52</v>
      </c>
      <c r="E789">
        <v>4</v>
      </c>
      <c r="F789">
        <v>53</v>
      </c>
      <c r="G789">
        <v>51</v>
      </c>
      <c r="H789">
        <v>53</v>
      </c>
      <c r="I789">
        <v>61</v>
      </c>
      <c r="J789">
        <v>56</v>
      </c>
      <c r="K789">
        <v>40</v>
      </c>
      <c r="L789">
        <f t="shared" si="168"/>
        <v>61</v>
      </c>
      <c r="M789">
        <f t="shared" si="169"/>
        <v>53</v>
      </c>
      <c r="N789" s="3">
        <f t="shared" si="170"/>
        <v>128.5</v>
      </c>
      <c r="O789" s="3">
        <f t="shared" si="171"/>
        <v>81.5</v>
      </c>
      <c r="P789" s="3">
        <f t="shared" si="172"/>
        <v>73.5</v>
      </c>
      <c r="Q789" s="3">
        <f t="shared" si="173"/>
        <v>9444.75</v>
      </c>
      <c r="R789" s="3">
        <f t="shared" si="174"/>
        <v>9444.75</v>
      </c>
      <c r="S789" s="3">
        <f t="shared" si="175"/>
        <v>9830.25</v>
      </c>
      <c r="T789" s="3">
        <v>137.668841319047</v>
      </c>
      <c r="U789" s="3">
        <f t="shared" si="176"/>
        <v>0</v>
      </c>
      <c r="V789" s="4">
        <f t="shared" si="177"/>
        <v>0</v>
      </c>
      <c r="W789" s="6">
        <f>Q789/(constants!$B$1*constants!$B$2*(110/250)*AVERAGE(0.8,1)*1.5)</f>
        <v>1.44704621119788</v>
      </c>
      <c r="X789" s="7">
        <v>0.0885786787830259</v>
      </c>
      <c r="Y789" s="3">
        <f t="shared" si="178"/>
        <v>125.153428533444</v>
      </c>
      <c r="Z789" s="5">
        <v>1.1</v>
      </c>
      <c r="AA789" s="5">
        <v>1</v>
      </c>
      <c r="AB789" s="3">
        <f t="shared" si="179"/>
        <v>137.668771386788</v>
      </c>
      <c r="AC789" t="str">
        <f t="shared" si="180"/>
        <v>https://wiki.52poke.com/wiki/波加曼</v>
      </c>
      <c r="AD789" s="2">
        <f t="shared" si="181"/>
        <v>4.89052083028463e-9</v>
      </c>
      <c r="AE789" t="str">
        <f>IF(ISNUMBER(SEARCH(AE$1,$D789)),"T","")</f>
        <v/>
      </c>
      <c r="AF789" t="str">
        <f>IF(ISNUMBER(SEARCH(AF$1,$D789)),"T","")</f>
        <v/>
      </c>
      <c r="AG789" t="str">
        <f>IF(ISNUMBER(SEARCH(AG$1,$D789)),"T","")</f>
        <v>T</v>
      </c>
      <c r="AH789" t="str">
        <f>IF(ISNUMBER(SEARCH(AH$1,$D789)),"T","")</f>
        <v/>
      </c>
      <c r="AI789" t="str">
        <f>IF(ISNUMBER(SEARCH(AI$1,$D789)),"T","")</f>
        <v/>
      </c>
      <c r="AJ789" t="str">
        <f>IF(ISNUMBER(SEARCH(AJ$1,$D789)),"T","")</f>
        <v/>
      </c>
      <c r="AK789" t="str">
        <f>IF(ISNUMBER(SEARCH(AK$1,$D789)),"T","")</f>
        <v/>
      </c>
      <c r="AL789" t="str">
        <f>IF(ISNUMBER(SEARCH(AL$1,$D789)),"T","")</f>
        <v/>
      </c>
      <c r="AM789" t="str">
        <f>IF(ISNUMBER(SEARCH(AM$1,$D789)),"T","")</f>
        <v/>
      </c>
      <c r="AN789" t="str">
        <f>IF(ISNUMBER(SEARCH(AN$1,$D789)),"T","")</f>
        <v/>
      </c>
      <c r="AO789" t="str">
        <f>IF(ISNUMBER(SEARCH(AO$1,$D789)),"T","")</f>
        <v/>
      </c>
      <c r="AP789" t="str">
        <f>IF(ISNUMBER(SEARCH(AP$1,$D789)),"T","")</f>
        <v/>
      </c>
      <c r="AQ789" t="str">
        <f>IF(ISNUMBER(SEARCH(AQ$1,$D789)),"T","")</f>
        <v/>
      </c>
      <c r="AR789" t="str">
        <f>IF(ISNUMBER(SEARCH(AR$1,$D789)),"T","")</f>
        <v/>
      </c>
      <c r="AS789" t="str">
        <f>IF(ISNUMBER(SEARCH(AS$1,$D789)),"T","")</f>
        <v/>
      </c>
      <c r="AT789" t="str">
        <f>IF(ISNUMBER(SEARCH(AT$1,$D789)),"T","")</f>
        <v/>
      </c>
      <c r="AU789" t="str">
        <f>IF(ISNUMBER(SEARCH(AU$1,$D789)),"T","")</f>
        <v/>
      </c>
      <c r="AV789" t="str">
        <f>IF(ISNUMBER(SEARCH(AV$1,$D789)),"T","")</f>
        <v/>
      </c>
    </row>
    <row r="790" spans="1:48">
      <c r="A790">
        <v>810</v>
      </c>
      <c r="B790" t="s">
        <v>1831</v>
      </c>
      <c r="C790" t="s">
        <v>1832</v>
      </c>
      <c r="D790" t="s">
        <v>227</v>
      </c>
      <c r="E790">
        <v>8</v>
      </c>
      <c r="F790">
        <v>50</v>
      </c>
      <c r="G790">
        <v>65</v>
      </c>
      <c r="H790">
        <v>50</v>
      </c>
      <c r="I790">
        <v>40</v>
      </c>
      <c r="J790">
        <v>40</v>
      </c>
      <c r="K790">
        <v>65</v>
      </c>
      <c r="L790">
        <f t="shared" si="168"/>
        <v>65</v>
      </c>
      <c r="M790">
        <f t="shared" si="169"/>
        <v>40</v>
      </c>
      <c r="N790" s="3">
        <f t="shared" si="170"/>
        <v>125.5</v>
      </c>
      <c r="O790" s="3">
        <f t="shared" si="171"/>
        <v>85.5</v>
      </c>
      <c r="P790" s="3">
        <f t="shared" si="172"/>
        <v>60.5</v>
      </c>
      <c r="Q790" s="3">
        <f t="shared" si="173"/>
        <v>7592.75</v>
      </c>
      <c r="R790" s="3">
        <f t="shared" si="174"/>
        <v>8847.75</v>
      </c>
      <c r="S790" s="3">
        <f t="shared" si="175"/>
        <v>7592.75</v>
      </c>
      <c r="T790" s="3">
        <v>137.466153243563</v>
      </c>
      <c r="U790" s="3">
        <f t="shared" si="176"/>
        <v>0</v>
      </c>
      <c r="V790" s="4">
        <f t="shared" si="177"/>
        <v>0</v>
      </c>
      <c r="W790" s="6">
        <f>Q790/(constants!$B$1*constants!$B$2*(110/250)*AVERAGE(0.8,1)*1.5)</f>
        <v>1.16329814130313</v>
      </c>
      <c r="X790" s="7">
        <v>0.298329655240531</v>
      </c>
      <c r="Y790" s="3">
        <f t="shared" si="178"/>
        <v>124.969176604483</v>
      </c>
      <c r="Z790" s="5">
        <v>1.1</v>
      </c>
      <c r="AA790" s="5">
        <v>1</v>
      </c>
      <c r="AB790" s="3">
        <f t="shared" si="179"/>
        <v>137.466094264931</v>
      </c>
      <c r="AC790" t="str">
        <f t="shared" si="180"/>
        <v>https://wiki.52poke.com/wiki/敲音猴</v>
      </c>
      <c r="AD790" s="2">
        <f t="shared" si="181"/>
        <v>3.47847904071031e-9</v>
      </c>
      <c r="AE790" t="str">
        <f>IF(ISNUMBER(SEARCH(AE$1,$D790)),"T","")</f>
        <v/>
      </c>
      <c r="AF790" t="str">
        <f>IF(ISNUMBER(SEARCH(AF$1,$D790)),"T","")</f>
        <v/>
      </c>
      <c r="AG790" t="str">
        <f>IF(ISNUMBER(SEARCH(AG$1,$D790)),"T","")</f>
        <v/>
      </c>
      <c r="AH790" t="str">
        <f>IF(ISNUMBER(SEARCH(AH$1,$D790)),"T","")</f>
        <v>T</v>
      </c>
      <c r="AI790" t="str">
        <f>IF(ISNUMBER(SEARCH(AI$1,$D790)),"T","")</f>
        <v/>
      </c>
      <c r="AJ790" t="str">
        <f>IF(ISNUMBER(SEARCH(AJ$1,$D790)),"T","")</f>
        <v/>
      </c>
      <c r="AK790" t="str">
        <f>IF(ISNUMBER(SEARCH(AK$1,$D790)),"T","")</f>
        <v/>
      </c>
      <c r="AL790" t="str">
        <f>IF(ISNUMBER(SEARCH(AL$1,$D790)),"T","")</f>
        <v/>
      </c>
      <c r="AM790" t="str">
        <f>IF(ISNUMBER(SEARCH(AM$1,$D790)),"T","")</f>
        <v/>
      </c>
      <c r="AN790" t="str">
        <f>IF(ISNUMBER(SEARCH(AN$1,$D790)),"T","")</f>
        <v/>
      </c>
      <c r="AO790" t="str">
        <f>IF(ISNUMBER(SEARCH(AO$1,$D790)),"T","")</f>
        <v/>
      </c>
      <c r="AP790" t="str">
        <f>IF(ISNUMBER(SEARCH(AP$1,$D790)),"T","")</f>
        <v/>
      </c>
      <c r="AQ790" t="str">
        <f>IF(ISNUMBER(SEARCH(AQ$1,$D790)),"T","")</f>
        <v/>
      </c>
      <c r="AR790" t="str">
        <f>IF(ISNUMBER(SEARCH(AR$1,$D790)),"T","")</f>
        <v/>
      </c>
      <c r="AS790" t="str">
        <f>IF(ISNUMBER(SEARCH(AS$1,$D790)),"T","")</f>
        <v/>
      </c>
      <c r="AT790" t="str">
        <f>IF(ISNUMBER(SEARCH(AT$1,$D790)),"T","")</f>
        <v/>
      </c>
      <c r="AU790" t="str">
        <f>IF(ISNUMBER(SEARCH(AU$1,$D790)),"T","")</f>
        <v/>
      </c>
      <c r="AV790" t="str">
        <f>IF(ISNUMBER(SEARCH(AV$1,$D790)),"T","")</f>
        <v/>
      </c>
    </row>
    <row r="791" spans="1:48">
      <c r="A791">
        <v>607</v>
      </c>
      <c r="B791" t="s">
        <v>1833</v>
      </c>
      <c r="C791" t="s">
        <v>1834</v>
      </c>
      <c r="D791" t="s">
        <v>277</v>
      </c>
      <c r="E791">
        <v>5</v>
      </c>
      <c r="F791">
        <v>50</v>
      </c>
      <c r="G791">
        <v>30</v>
      </c>
      <c r="H791">
        <v>55</v>
      </c>
      <c r="I791">
        <v>65</v>
      </c>
      <c r="J791">
        <v>55</v>
      </c>
      <c r="K791">
        <v>20</v>
      </c>
      <c r="L791">
        <f t="shared" si="168"/>
        <v>65</v>
      </c>
      <c r="M791">
        <f t="shared" si="169"/>
        <v>55</v>
      </c>
      <c r="N791" s="3">
        <f t="shared" si="170"/>
        <v>125.5</v>
      </c>
      <c r="O791" s="3">
        <f t="shared" si="171"/>
        <v>85.5</v>
      </c>
      <c r="P791" s="3">
        <f t="shared" si="172"/>
        <v>75.5</v>
      </c>
      <c r="Q791" s="3">
        <f t="shared" si="173"/>
        <v>9475.25</v>
      </c>
      <c r="R791" s="3">
        <f t="shared" si="174"/>
        <v>9475.25</v>
      </c>
      <c r="S791" s="3">
        <f t="shared" si="175"/>
        <v>9475.25</v>
      </c>
      <c r="T791" s="3">
        <v>137.224693853707</v>
      </c>
      <c r="U791" s="3">
        <f t="shared" si="176"/>
        <v>0</v>
      </c>
      <c r="V791" s="4">
        <f t="shared" si="177"/>
        <v>0</v>
      </c>
      <c r="W791" s="6">
        <f>Q791/(constants!$B$1*constants!$B$2*(110/250)*AVERAGE(0.8,1)*1.5)</f>
        <v>1.4517191680725</v>
      </c>
      <c r="X791" s="7">
        <v>0.00734112169118029</v>
      </c>
      <c r="Y791" s="3">
        <f t="shared" si="178"/>
        <v>124.749654774794</v>
      </c>
      <c r="Z791" s="5">
        <v>1.1</v>
      </c>
      <c r="AA791" s="5">
        <v>1</v>
      </c>
      <c r="AB791" s="3">
        <f t="shared" si="179"/>
        <v>137.224620252274</v>
      </c>
      <c r="AC791" t="str">
        <f t="shared" si="180"/>
        <v>https://wiki.52poke.com/wiki/烛光灵</v>
      </c>
      <c r="AD791" s="2">
        <f t="shared" si="181"/>
        <v>5.41717098172854e-9</v>
      </c>
      <c r="AE791" t="str">
        <f>IF(ISNUMBER(SEARCH(AE$1,$D791)),"T","")</f>
        <v/>
      </c>
      <c r="AF791" t="str">
        <f>IF(ISNUMBER(SEARCH(AF$1,$D791)),"T","")</f>
        <v>T</v>
      </c>
      <c r="AG791" t="str">
        <f>IF(ISNUMBER(SEARCH(AG$1,$D791)),"T","")</f>
        <v/>
      </c>
      <c r="AH791" t="str">
        <f>IF(ISNUMBER(SEARCH(AH$1,$D791)),"T","")</f>
        <v/>
      </c>
      <c r="AI791" t="str">
        <f>IF(ISNUMBER(SEARCH(AI$1,$D791)),"T","")</f>
        <v/>
      </c>
      <c r="AJ791" t="str">
        <f>IF(ISNUMBER(SEARCH(AJ$1,$D791)),"T","")</f>
        <v/>
      </c>
      <c r="AK791" t="str">
        <f>IF(ISNUMBER(SEARCH(AK$1,$D791)),"T","")</f>
        <v/>
      </c>
      <c r="AL791" t="str">
        <f>IF(ISNUMBER(SEARCH(AL$1,$D791)),"T","")</f>
        <v/>
      </c>
      <c r="AM791" t="str">
        <f>IF(ISNUMBER(SEARCH(AM$1,$D791)),"T","")</f>
        <v/>
      </c>
      <c r="AN791" t="str">
        <f>IF(ISNUMBER(SEARCH(AN$1,$D791)),"T","")</f>
        <v/>
      </c>
      <c r="AO791" t="str">
        <f>IF(ISNUMBER(SEARCH(AO$1,$D791)),"T","")</f>
        <v/>
      </c>
      <c r="AP791" t="str">
        <f>IF(ISNUMBER(SEARCH(AP$1,$D791)),"T","")</f>
        <v/>
      </c>
      <c r="AQ791" t="str">
        <f>IF(ISNUMBER(SEARCH(AQ$1,$D791)),"T","")</f>
        <v/>
      </c>
      <c r="AR791" t="str">
        <f>IF(ISNUMBER(SEARCH(AR$1,$D791)),"T","")</f>
        <v>T</v>
      </c>
      <c r="AS791" t="str">
        <f>IF(ISNUMBER(SEARCH(AS$1,$D791)),"T","")</f>
        <v/>
      </c>
      <c r="AT791" t="str">
        <f>IF(ISNUMBER(SEARCH(AT$1,$D791)),"T","")</f>
        <v/>
      </c>
      <c r="AU791" t="str">
        <f>IF(ISNUMBER(SEARCH(AU$1,$D791)),"T","")</f>
        <v/>
      </c>
      <c r="AV791" t="str">
        <f>IF(ISNUMBER(SEARCH(AV$1,$D791)),"T","")</f>
        <v/>
      </c>
    </row>
    <row r="792" spans="1:48">
      <c r="A792">
        <v>722</v>
      </c>
      <c r="B792" t="s">
        <v>1835</v>
      </c>
      <c r="C792" t="s">
        <v>1836</v>
      </c>
      <c r="D792" t="s">
        <v>1179</v>
      </c>
      <c r="E792">
        <v>7</v>
      </c>
      <c r="F792">
        <v>68</v>
      </c>
      <c r="G792">
        <v>55</v>
      </c>
      <c r="H792">
        <v>55</v>
      </c>
      <c r="I792">
        <v>50</v>
      </c>
      <c r="J792">
        <v>50</v>
      </c>
      <c r="K792">
        <v>42</v>
      </c>
      <c r="L792">
        <f t="shared" si="168"/>
        <v>55</v>
      </c>
      <c r="M792">
        <f t="shared" si="169"/>
        <v>50</v>
      </c>
      <c r="N792" s="3">
        <f t="shared" si="170"/>
        <v>143.5</v>
      </c>
      <c r="O792" s="3">
        <f t="shared" si="171"/>
        <v>75.5</v>
      </c>
      <c r="P792" s="3">
        <f t="shared" si="172"/>
        <v>70.5</v>
      </c>
      <c r="Q792" s="3">
        <f t="shared" si="173"/>
        <v>10116.75</v>
      </c>
      <c r="R792" s="3">
        <f t="shared" si="174"/>
        <v>10834.25</v>
      </c>
      <c r="S792" s="3">
        <f t="shared" si="175"/>
        <v>10116.75</v>
      </c>
      <c r="T792" s="3">
        <v>136.985788920888</v>
      </c>
      <c r="U792" s="3">
        <f t="shared" si="176"/>
        <v>0</v>
      </c>
      <c r="V792" s="4">
        <f t="shared" si="177"/>
        <v>0</v>
      </c>
      <c r="W792" s="6">
        <f>Q792/(constants!$B$1*constants!$B$2*(110/250)*AVERAGE(0.8,1)*1.5)</f>
        <v>1.55000447414025</v>
      </c>
      <c r="X792" s="7">
        <v>0.0994322450361804</v>
      </c>
      <c r="Y792" s="3">
        <f t="shared" si="178"/>
        <v>124.532472297821</v>
      </c>
      <c r="Z792" s="5">
        <v>1.1</v>
      </c>
      <c r="AA792" s="5">
        <v>1</v>
      </c>
      <c r="AB792" s="3">
        <f t="shared" si="179"/>
        <v>136.985719527603</v>
      </c>
      <c r="AC792" t="str">
        <f t="shared" si="180"/>
        <v>https://wiki.52poke.com/wiki/木木枭</v>
      </c>
      <c r="AD792" s="2">
        <f t="shared" si="181"/>
        <v>4.81542804685064e-9</v>
      </c>
      <c r="AE792" t="str">
        <f>IF(ISNUMBER(SEARCH(AE$1,$D792)),"T","")</f>
        <v/>
      </c>
      <c r="AF792" t="str">
        <f>IF(ISNUMBER(SEARCH(AF$1,$D792)),"T","")</f>
        <v/>
      </c>
      <c r="AG792" t="str">
        <f>IF(ISNUMBER(SEARCH(AG$1,$D792)),"T","")</f>
        <v/>
      </c>
      <c r="AH792" t="str">
        <f>IF(ISNUMBER(SEARCH(AH$1,$D792)),"T","")</f>
        <v>T</v>
      </c>
      <c r="AI792" t="str">
        <f>IF(ISNUMBER(SEARCH(AI$1,$D792)),"T","")</f>
        <v/>
      </c>
      <c r="AJ792" t="str">
        <f>IF(ISNUMBER(SEARCH(AJ$1,$D792)),"T","")</f>
        <v/>
      </c>
      <c r="AK792" t="str">
        <f>IF(ISNUMBER(SEARCH(AK$1,$D792)),"T","")</f>
        <v/>
      </c>
      <c r="AL792" t="str">
        <f>IF(ISNUMBER(SEARCH(AL$1,$D792)),"T","")</f>
        <v/>
      </c>
      <c r="AM792" t="str">
        <f>IF(ISNUMBER(SEARCH(AM$1,$D792)),"T","")</f>
        <v/>
      </c>
      <c r="AN792" t="str">
        <f>IF(ISNUMBER(SEARCH(AN$1,$D792)),"T","")</f>
        <v>T</v>
      </c>
      <c r="AO792" t="str">
        <f>IF(ISNUMBER(SEARCH(AO$1,$D792)),"T","")</f>
        <v/>
      </c>
      <c r="AP792" t="str">
        <f>IF(ISNUMBER(SEARCH(AP$1,$D792)),"T","")</f>
        <v/>
      </c>
      <c r="AQ792" t="str">
        <f>IF(ISNUMBER(SEARCH(AQ$1,$D792)),"T","")</f>
        <v/>
      </c>
      <c r="AR792" t="str">
        <f>IF(ISNUMBER(SEARCH(AR$1,$D792)),"T","")</f>
        <v/>
      </c>
      <c r="AS792" t="str">
        <f>IF(ISNUMBER(SEARCH(AS$1,$D792)),"T","")</f>
        <v/>
      </c>
      <c r="AT792" t="str">
        <f>IF(ISNUMBER(SEARCH(AT$1,$D792)),"T","")</f>
        <v/>
      </c>
      <c r="AU792" t="str">
        <f>IF(ISNUMBER(SEARCH(AU$1,$D792)),"T","")</f>
        <v/>
      </c>
      <c r="AV792" t="str">
        <f>IF(ISNUMBER(SEARCH(AV$1,$D792)),"T","")</f>
        <v/>
      </c>
    </row>
    <row r="793" spans="1:48">
      <c r="A793">
        <v>912</v>
      </c>
      <c r="B793" t="s">
        <v>1837</v>
      </c>
      <c r="C793" t="s">
        <v>1838</v>
      </c>
      <c r="D793" t="s">
        <v>52</v>
      </c>
      <c r="E793">
        <v>9</v>
      </c>
      <c r="F793">
        <v>55</v>
      </c>
      <c r="G793">
        <v>65</v>
      </c>
      <c r="H793">
        <v>45</v>
      </c>
      <c r="I793">
        <v>50</v>
      </c>
      <c r="J793">
        <v>45</v>
      </c>
      <c r="K793">
        <v>50</v>
      </c>
      <c r="L793">
        <f t="shared" si="168"/>
        <v>65</v>
      </c>
      <c r="M793">
        <f t="shared" si="169"/>
        <v>45</v>
      </c>
      <c r="N793" s="3">
        <f t="shared" si="170"/>
        <v>130.5</v>
      </c>
      <c r="O793" s="3">
        <f t="shared" si="171"/>
        <v>85.5</v>
      </c>
      <c r="P793" s="3">
        <f t="shared" si="172"/>
        <v>65.5</v>
      </c>
      <c r="Q793" s="3">
        <f t="shared" si="173"/>
        <v>8547.75</v>
      </c>
      <c r="R793" s="3">
        <f t="shared" si="174"/>
        <v>8547.75</v>
      </c>
      <c r="S793" s="3">
        <f t="shared" si="175"/>
        <v>8547.75</v>
      </c>
      <c r="T793" s="3">
        <v>136.982118342048</v>
      </c>
      <c r="U793" s="3">
        <f t="shared" si="176"/>
        <v>0</v>
      </c>
      <c r="V793" s="4">
        <f t="shared" si="177"/>
        <v>0</v>
      </c>
      <c r="W793" s="6">
        <f>Q793/(constants!$B$1*constants!$B$2*(110/250)*AVERAGE(0.8,1)*1.5)</f>
        <v>1.30961531557391</v>
      </c>
      <c r="X793" s="7">
        <v>0.146865832168875</v>
      </c>
      <c r="Y793" s="3">
        <f t="shared" si="178"/>
        <v>124.529138132008</v>
      </c>
      <c r="Z793" s="5">
        <v>1.1</v>
      </c>
      <c r="AA793" s="5">
        <v>1</v>
      </c>
      <c r="AB793" s="3">
        <f t="shared" si="179"/>
        <v>136.982051945209</v>
      </c>
      <c r="AC793" t="str">
        <f t="shared" si="180"/>
        <v>https://wiki.52poke.com/wiki/润水鸭</v>
      </c>
      <c r="AD793" s="2">
        <f t="shared" si="181"/>
        <v>4.40854025976965e-9</v>
      </c>
      <c r="AE793" t="str">
        <f>IF(ISNUMBER(SEARCH(AE$1,$D793)),"T","")</f>
        <v/>
      </c>
      <c r="AF793" t="str">
        <f>IF(ISNUMBER(SEARCH(AF$1,$D793)),"T","")</f>
        <v/>
      </c>
      <c r="AG793" t="str">
        <f>IF(ISNUMBER(SEARCH(AG$1,$D793)),"T","")</f>
        <v>T</v>
      </c>
      <c r="AH793" t="str">
        <f>IF(ISNUMBER(SEARCH(AH$1,$D793)),"T","")</f>
        <v/>
      </c>
      <c r="AI793" t="str">
        <f>IF(ISNUMBER(SEARCH(AI$1,$D793)),"T","")</f>
        <v/>
      </c>
      <c r="AJ793" t="str">
        <f>IF(ISNUMBER(SEARCH(AJ$1,$D793)),"T","")</f>
        <v/>
      </c>
      <c r="AK793" t="str">
        <f>IF(ISNUMBER(SEARCH(AK$1,$D793)),"T","")</f>
        <v/>
      </c>
      <c r="AL793" t="str">
        <f>IF(ISNUMBER(SEARCH(AL$1,$D793)),"T","")</f>
        <v/>
      </c>
      <c r="AM793" t="str">
        <f>IF(ISNUMBER(SEARCH(AM$1,$D793)),"T","")</f>
        <v/>
      </c>
      <c r="AN793" t="str">
        <f>IF(ISNUMBER(SEARCH(AN$1,$D793)),"T","")</f>
        <v/>
      </c>
      <c r="AO793" t="str">
        <f>IF(ISNUMBER(SEARCH(AO$1,$D793)),"T","")</f>
        <v/>
      </c>
      <c r="AP793" t="str">
        <f>IF(ISNUMBER(SEARCH(AP$1,$D793)),"T","")</f>
        <v/>
      </c>
      <c r="AQ793" t="str">
        <f>IF(ISNUMBER(SEARCH(AQ$1,$D793)),"T","")</f>
        <v/>
      </c>
      <c r="AR793" t="str">
        <f>IF(ISNUMBER(SEARCH(AR$1,$D793)),"T","")</f>
        <v/>
      </c>
      <c r="AS793" t="str">
        <f>IF(ISNUMBER(SEARCH(AS$1,$D793)),"T","")</f>
        <v/>
      </c>
      <c r="AT793" t="str">
        <f>IF(ISNUMBER(SEARCH(AT$1,$D793)),"T","")</f>
        <v/>
      </c>
      <c r="AU793" t="str">
        <f>IF(ISNUMBER(SEARCH(AU$1,$D793)),"T","")</f>
        <v/>
      </c>
      <c r="AV793" t="str">
        <f>IF(ISNUMBER(SEARCH(AV$1,$D793)),"T","")</f>
        <v/>
      </c>
    </row>
    <row r="794" spans="1:48">
      <c r="A794">
        <v>188</v>
      </c>
      <c r="B794" t="s">
        <v>1839</v>
      </c>
      <c r="C794" t="s">
        <v>1840</v>
      </c>
      <c r="D794" t="s">
        <v>1179</v>
      </c>
      <c r="E794">
        <v>2</v>
      </c>
      <c r="F794">
        <v>55</v>
      </c>
      <c r="G794">
        <v>45</v>
      </c>
      <c r="H794">
        <v>50</v>
      </c>
      <c r="I794">
        <v>45</v>
      </c>
      <c r="J794">
        <v>65</v>
      </c>
      <c r="K794">
        <v>80</v>
      </c>
      <c r="L794">
        <f t="shared" si="168"/>
        <v>45</v>
      </c>
      <c r="M794">
        <f t="shared" si="169"/>
        <v>50</v>
      </c>
      <c r="N794" s="3">
        <f t="shared" si="170"/>
        <v>130.5</v>
      </c>
      <c r="O794" s="3">
        <f t="shared" si="171"/>
        <v>65.5</v>
      </c>
      <c r="P794" s="3">
        <f t="shared" si="172"/>
        <v>70.5</v>
      </c>
      <c r="Q794" s="3">
        <f t="shared" si="173"/>
        <v>9200.25</v>
      </c>
      <c r="R794" s="3">
        <f t="shared" si="174"/>
        <v>9200.25</v>
      </c>
      <c r="S794" s="3">
        <f t="shared" si="175"/>
        <v>11157.75</v>
      </c>
      <c r="T794" s="3">
        <v>136.79809063426</v>
      </c>
      <c r="U794" s="3">
        <f t="shared" si="176"/>
        <v>0</v>
      </c>
      <c r="V794" s="4">
        <f t="shared" si="177"/>
        <v>0</v>
      </c>
      <c r="W794" s="6">
        <f>Q794/(constants!$B$1*constants!$B$2*(110/250)*AVERAGE(0.8,1)*1.5)</f>
        <v>1.40958595035054</v>
      </c>
      <c r="X794" s="7">
        <v>0.48906826041961</v>
      </c>
      <c r="Y794" s="3">
        <f t="shared" si="178"/>
        <v>124.361850805445</v>
      </c>
      <c r="Z794" s="5">
        <v>1.1</v>
      </c>
      <c r="AA794" s="5">
        <v>1</v>
      </c>
      <c r="AB794" s="3">
        <f t="shared" si="179"/>
        <v>136.798035885989</v>
      </c>
      <c r="AC794" t="str">
        <f t="shared" si="180"/>
        <v>https://wiki.52poke.com/wiki/毽子花</v>
      </c>
      <c r="AD794" s="2">
        <f t="shared" si="181"/>
        <v>2.99737312432203e-9</v>
      </c>
      <c r="AE794" t="str">
        <f>IF(ISNUMBER(SEARCH(AE$1,$D794)),"T","")</f>
        <v/>
      </c>
      <c r="AF794" t="str">
        <f>IF(ISNUMBER(SEARCH(AF$1,$D794)),"T","")</f>
        <v/>
      </c>
      <c r="AG794" t="str">
        <f>IF(ISNUMBER(SEARCH(AG$1,$D794)),"T","")</f>
        <v/>
      </c>
      <c r="AH794" t="str">
        <f>IF(ISNUMBER(SEARCH(AH$1,$D794)),"T","")</f>
        <v>T</v>
      </c>
      <c r="AI794" t="str">
        <f>IF(ISNUMBER(SEARCH(AI$1,$D794)),"T","")</f>
        <v/>
      </c>
      <c r="AJ794" t="str">
        <f>IF(ISNUMBER(SEARCH(AJ$1,$D794)),"T","")</f>
        <v/>
      </c>
      <c r="AK794" t="str">
        <f>IF(ISNUMBER(SEARCH(AK$1,$D794)),"T","")</f>
        <v/>
      </c>
      <c r="AL794" t="str">
        <f>IF(ISNUMBER(SEARCH(AL$1,$D794)),"T","")</f>
        <v/>
      </c>
      <c r="AM794" t="str">
        <f>IF(ISNUMBER(SEARCH(AM$1,$D794)),"T","")</f>
        <v/>
      </c>
      <c r="AN794" t="str">
        <f>IF(ISNUMBER(SEARCH(AN$1,$D794)),"T","")</f>
        <v>T</v>
      </c>
      <c r="AO794" t="str">
        <f>IF(ISNUMBER(SEARCH(AO$1,$D794)),"T","")</f>
        <v/>
      </c>
      <c r="AP794" t="str">
        <f>IF(ISNUMBER(SEARCH(AP$1,$D794)),"T","")</f>
        <v/>
      </c>
      <c r="AQ794" t="str">
        <f>IF(ISNUMBER(SEARCH(AQ$1,$D794)),"T","")</f>
        <v/>
      </c>
      <c r="AR794" t="str">
        <f>IF(ISNUMBER(SEARCH(AR$1,$D794)),"T","")</f>
        <v/>
      </c>
      <c r="AS794" t="str">
        <f>IF(ISNUMBER(SEARCH(AS$1,$D794)),"T","")</f>
        <v/>
      </c>
      <c r="AT794" t="str">
        <f>IF(ISNUMBER(SEARCH(AT$1,$D794)),"T","")</f>
        <v/>
      </c>
      <c r="AU794" t="str">
        <f>IF(ISNUMBER(SEARCH(AU$1,$D794)),"T","")</f>
        <v/>
      </c>
      <c r="AV794" t="str">
        <f>IF(ISNUMBER(SEARCH(AV$1,$D794)),"T","")</f>
        <v/>
      </c>
    </row>
    <row r="795" spans="1:48">
      <c r="A795">
        <v>456</v>
      </c>
      <c r="B795" t="s">
        <v>1841</v>
      </c>
      <c r="C795" t="s">
        <v>1842</v>
      </c>
      <c r="D795" t="s">
        <v>52</v>
      </c>
      <c r="E795">
        <v>4</v>
      </c>
      <c r="F795">
        <v>49</v>
      </c>
      <c r="G795">
        <v>49</v>
      </c>
      <c r="H795">
        <v>56</v>
      </c>
      <c r="I795">
        <v>49</v>
      </c>
      <c r="J795">
        <v>61</v>
      </c>
      <c r="K795">
        <v>66</v>
      </c>
      <c r="L795">
        <f t="shared" si="168"/>
        <v>49</v>
      </c>
      <c r="M795">
        <f t="shared" si="169"/>
        <v>56</v>
      </c>
      <c r="N795" s="3">
        <f t="shared" si="170"/>
        <v>124.5</v>
      </c>
      <c r="O795" s="3">
        <f t="shared" si="171"/>
        <v>69.5</v>
      </c>
      <c r="P795" s="3">
        <f t="shared" si="172"/>
        <v>76.5</v>
      </c>
      <c r="Q795" s="3">
        <f t="shared" si="173"/>
        <v>9524.25</v>
      </c>
      <c r="R795" s="3">
        <f t="shared" si="174"/>
        <v>9524.25</v>
      </c>
      <c r="S795" s="3">
        <f t="shared" si="175"/>
        <v>10146.75</v>
      </c>
      <c r="T795" s="3">
        <v>136.700483866784</v>
      </c>
      <c r="U795" s="3">
        <f t="shared" si="176"/>
        <v>0</v>
      </c>
      <c r="V795" s="4">
        <f t="shared" si="177"/>
        <v>0</v>
      </c>
      <c r="W795" s="6">
        <f>Q795/(constants!$B$1*constants!$B$2*(110/250)*AVERAGE(0.8,1)*1.5)</f>
        <v>1.45922654141204</v>
      </c>
      <c r="X795" s="7">
        <v>0.328875796447022</v>
      </c>
      <c r="Y795" s="3">
        <f t="shared" si="178"/>
        <v>124.273112481205</v>
      </c>
      <c r="Z795" s="5">
        <v>1.1</v>
      </c>
      <c r="AA795" s="5">
        <v>1</v>
      </c>
      <c r="AB795" s="3">
        <f t="shared" si="179"/>
        <v>136.700423729326</v>
      </c>
      <c r="AC795" t="str">
        <f t="shared" si="180"/>
        <v>https://wiki.52poke.com/wiki/荧光鱼</v>
      </c>
      <c r="AD795" s="2">
        <f t="shared" si="181"/>
        <v>3.61651390683775e-9</v>
      </c>
      <c r="AE795" t="str">
        <f>IF(ISNUMBER(SEARCH(AE$1,$D795)),"T","")</f>
        <v/>
      </c>
      <c r="AF795" t="str">
        <f>IF(ISNUMBER(SEARCH(AF$1,$D795)),"T","")</f>
        <v/>
      </c>
      <c r="AG795" t="str">
        <f>IF(ISNUMBER(SEARCH(AG$1,$D795)),"T","")</f>
        <v>T</v>
      </c>
      <c r="AH795" t="str">
        <f>IF(ISNUMBER(SEARCH(AH$1,$D795)),"T","")</f>
        <v/>
      </c>
      <c r="AI795" t="str">
        <f>IF(ISNUMBER(SEARCH(AI$1,$D795)),"T","")</f>
        <v/>
      </c>
      <c r="AJ795" t="str">
        <f>IF(ISNUMBER(SEARCH(AJ$1,$D795)),"T","")</f>
        <v/>
      </c>
      <c r="AK795" t="str">
        <f>IF(ISNUMBER(SEARCH(AK$1,$D795)),"T","")</f>
        <v/>
      </c>
      <c r="AL795" t="str">
        <f>IF(ISNUMBER(SEARCH(AL$1,$D795)),"T","")</f>
        <v/>
      </c>
      <c r="AM795" t="str">
        <f>IF(ISNUMBER(SEARCH(AM$1,$D795)),"T","")</f>
        <v/>
      </c>
      <c r="AN795" t="str">
        <f>IF(ISNUMBER(SEARCH(AN$1,$D795)),"T","")</f>
        <v/>
      </c>
      <c r="AO795" t="str">
        <f>IF(ISNUMBER(SEARCH(AO$1,$D795)),"T","")</f>
        <v/>
      </c>
      <c r="AP795" t="str">
        <f>IF(ISNUMBER(SEARCH(AP$1,$D795)),"T","")</f>
        <v/>
      </c>
      <c r="AQ795" t="str">
        <f>IF(ISNUMBER(SEARCH(AQ$1,$D795)),"T","")</f>
        <v/>
      </c>
      <c r="AR795" t="str">
        <f>IF(ISNUMBER(SEARCH(AR$1,$D795)),"T","")</f>
        <v/>
      </c>
      <c r="AS795" t="str">
        <f>IF(ISNUMBER(SEARCH(AS$1,$D795)),"T","")</f>
        <v/>
      </c>
      <c r="AT795" t="str">
        <f>IF(ISNUMBER(SEARCH(AT$1,$D795)),"T","")</f>
        <v/>
      </c>
      <c r="AU795" t="str">
        <f>IF(ISNUMBER(SEARCH(AU$1,$D795)),"T","")</f>
        <v/>
      </c>
      <c r="AV795" t="str">
        <f>IF(ISNUMBER(SEARCH(AV$1,$D795)),"T","")</f>
        <v/>
      </c>
    </row>
    <row r="796" spans="1:48">
      <c r="A796">
        <v>852</v>
      </c>
      <c r="B796" t="s">
        <v>1843</v>
      </c>
      <c r="C796" t="s">
        <v>1844</v>
      </c>
      <c r="D796" t="s">
        <v>102</v>
      </c>
      <c r="E796">
        <v>8</v>
      </c>
      <c r="F796">
        <v>50</v>
      </c>
      <c r="G796">
        <v>68</v>
      </c>
      <c r="H796">
        <v>60</v>
      </c>
      <c r="I796">
        <v>50</v>
      </c>
      <c r="J796">
        <v>50</v>
      </c>
      <c r="K796">
        <v>32</v>
      </c>
      <c r="L796">
        <f t="shared" si="168"/>
        <v>68</v>
      </c>
      <c r="M796">
        <f t="shared" si="169"/>
        <v>50</v>
      </c>
      <c r="N796" s="3">
        <f t="shared" si="170"/>
        <v>125.5</v>
      </c>
      <c r="O796" s="3">
        <f t="shared" si="171"/>
        <v>88.5</v>
      </c>
      <c r="P796" s="3">
        <f t="shared" si="172"/>
        <v>70.5</v>
      </c>
      <c r="Q796" s="3">
        <f t="shared" si="173"/>
        <v>8847.75</v>
      </c>
      <c r="R796" s="3">
        <f t="shared" si="174"/>
        <v>10102.75</v>
      </c>
      <c r="S796" s="3">
        <f t="shared" si="175"/>
        <v>8847.75</v>
      </c>
      <c r="T796" s="3">
        <v>136.680590407915</v>
      </c>
      <c r="U796" s="3">
        <f t="shared" si="176"/>
        <v>0</v>
      </c>
      <c r="V796" s="4">
        <f t="shared" si="177"/>
        <v>0</v>
      </c>
      <c r="W796" s="6">
        <f>Q796/(constants!$B$1*constants!$B$2*(110/250)*AVERAGE(0.8,1)*1.5)</f>
        <v>1.35557882581604</v>
      </c>
      <c r="X796" s="7">
        <v>0.0484326715570438</v>
      </c>
      <c r="Y796" s="3">
        <f t="shared" si="178"/>
        <v>124.255017517518</v>
      </c>
      <c r="Z796" s="5">
        <v>1.1</v>
      </c>
      <c r="AA796" s="5">
        <v>1</v>
      </c>
      <c r="AB796" s="3">
        <f t="shared" si="179"/>
        <v>136.68051926927</v>
      </c>
      <c r="AC796" t="str">
        <f t="shared" si="180"/>
        <v>https://wiki.52poke.com/wiki/拳拳蛸</v>
      </c>
      <c r="AD796" s="2">
        <f t="shared" si="181"/>
        <v>5.06070686672223e-9</v>
      </c>
      <c r="AE796" t="str">
        <f>IF(ISNUMBER(SEARCH(AE$1,$D796)),"T","")</f>
        <v/>
      </c>
      <c r="AF796" t="str">
        <f>IF(ISNUMBER(SEARCH(AF$1,$D796)),"T","")</f>
        <v/>
      </c>
      <c r="AG796" t="str">
        <f>IF(ISNUMBER(SEARCH(AG$1,$D796)),"T","")</f>
        <v/>
      </c>
      <c r="AH796" t="str">
        <f>IF(ISNUMBER(SEARCH(AH$1,$D796)),"T","")</f>
        <v/>
      </c>
      <c r="AI796" t="str">
        <f>IF(ISNUMBER(SEARCH(AI$1,$D796)),"T","")</f>
        <v/>
      </c>
      <c r="AJ796" t="str">
        <f>IF(ISNUMBER(SEARCH(AJ$1,$D796)),"T","")</f>
        <v/>
      </c>
      <c r="AK796" t="str">
        <f>IF(ISNUMBER(SEARCH(AK$1,$D796)),"T","")</f>
        <v>T</v>
      </c>
      <c r="AL796" t="str">
        <f>IF(ISNUMBER(SEARCH(AL$1,$D796)),"T","")</f>
        <v/>
      </c>
      <c r="AM796" t="str">
        <f>IF(ISNUMBER(SEARCH(AM$1,$D796)),"T","")</f>
        <v/>
      </c>
      <c r="AN796" t="str">
        <f>IF(ISNUMBER(SEARCH(AN$1,$D796)),"T","")</f>
        <v/>
      </c>
      <c r="AO796" t="str">
        <f>IF(ISNUMBER(SEARCH(AO$1,$D796)),"T","")</f>
        <v/>
      </c>
      <c r="AP796" t="str">
        <f>IF(ISNUMBER(SEARCH(AP$1,$D796)),"T","")</f>
        <v/>
      </c>
      <c r="AQ796" t="str">
        <f>IF(ISNUMBER(SEARCH(AQ$1,$D796)),"T","")</f>
        <v/>
      </c>
      <c r="AR796" t="str">
        <f>IF(ISNUMBER(SEARCH(AR$1,$D796)),"T","")</f>
        <v/>
      </c>
      <c r="AS796" t="str">
        <f>IF(ISNUMBER(SEARCH(AS$1,$D796)),"T","")</f>
        <v/>
      </c>
      <c r="AT796" t="str">
        <f>IF(ISNUMBER(SEARCH(AT$1,$D796)),"T","")</f>
        <v/>
      </c>
      <c r="AU796" t="str">
        <f>IF(ISNUMBER(SEARCH(AU$1,$D796)),"T","")</f>
        <v/>
      </c>
      <c r="AV796" t="str">
        <f>IF(ISNUMBER(SEARCH(AV$1,$D796)),"T","")</f>
        <v/>
      </c>
    </row>
    <row r="797" spans="1:48">
      <c r="A797">
        <v>633</v>
      </c>
      <c r="B797" t="s">
        <v>1845</v>
      </c>
      <c r="C797" t="s">
        <v>1846</v>
      </c>
      <c r="D797" t="s">
        <v>177</v>
      </c>
      <c r="E797">
        <v>5</v>
      </c>
      <c r="F797">
        <v>52</v>
      </c>
      <c r="G797">
        <v>65</v>
      </c>
      <c r="H797">
        <v>50</v>
      </c>
      <c r="I797">
        <v>45</v>
      </c>
      <c r="J797">
        <v>50</v>
      </c>
      <c r="K797">
        <v>38</v>
      </c>
      <c r="L797">
        <f t="shared" si="168"/>
        <v>65</v>
      </c>
      <c r="M797">
        <f t="shared" si="169"/>
        <v>50</v>
      </c>
      <c r="N797" s="3">
        <f t="shared" si="170"/>
        <v>127.5</v>
      </c>
      <c r="O797" s="3">
        <f t="shared" si="171"/>
        <v>85.5</v>
      </c>
      <c r="P797" s="3">
        <f t="shared" si="172"/>
        <v>70.5</v>
      </c>
      <c r="Q797" s="3">
        <f t="shared" si="173"/>
        <v>8988.75</v>
      </c>
      <c r="R797" s="3">
        <f t="shared" si="174"/>
        <v>8988.75</v>
      </c>
      <c r="S797" s="3">
        <f t="shared" si="175"/>
        <v>8988.75</v>
      </c>
      <c r="T797" s="3">
        <v>136.392370438212</v>
      </c>
      <c r="U797" s="3">
        <f t="shared" si="176"/>
        <v>0</v>
      </c>
      <c r="V797" s="4">
        <f t="shared" si="177"/>
        <v>0</v>
      </c>
      <c r="W797" s="6">
        <f>Q797/(constants!$B$1*constants!$B$2*(110/250)*AVERAGE(0.8,1)*1.5)</f>
        <v>1.37718167562984</v>
      </c>
      <c r="X797" s="7">
        <v>0.073028857233447</v>
      </c>
      <c r="Y797" s="3">
        <f t="shared" si="178"/>
        <v>123.993000559811</v>
      </c>
      <c r="Z797" s="5">
        <v>1.1</v>
      </c>
      <c r="AA797" s="5">
        <v>1</v>
      </c>
      <c r="AB797" s="3">
        <f t="shared" si="179"/>
        <v>136.392300615792</v>
      </c>
      <c r="AC797" t="str">
        <f t="shared" si="180"/>
        <v>https://wiki.52poke.com/wiki/单首龙</v>
      </c>
      <c r="AD797" s="2">
        <f t="shared" si="181"/>
        <v>4.87517030519609e-9</v>
      </c>
      <c r="AE797" t="str">
        <f>IF(ISNUMBER(SEARCH(AE$1,$D797)),"T","")</f>
        <v/>
      </c>
      <c r="AF797" t="str">
        <f>IF(ISNUMBER(SEARCH(AF$1,$D797)),"T","")</f>
        <v/>
      </c>
      <c r="AG797" t="str">
        <f>IF(ISNUMBER(SEARCH(AG$1,$D797)),"T","")</f>
        <v/>
      </c>
      <c r="AH797" t="str">
        <f>IF(ISNUMBER(SEARCH(AH$1,$D797)),"T","")</f>
        <v/>
      </c>
      <c r="AI797" t="str">
        <f>IF(ISNUMBER(SEARCH(AI$1,$D797)),"T","")</f>
        <v/>
      </c>
      <c r="AJ797" t="str">
        <f>IF(ISNUMBER(SEARCH(AJ$1,$D797)),"T","")</f>
        <v/>
      </c>
      <c r="AK797" t="str">
        <f>IF(ISNUMBER(SEARCH(AK$1,$D797)),"T","")</f>
        <v/>
      </c>
      <c r="AL797" t="str">
        <f>IF(ISNUMBER(SEARCH(AL$1,$D797)),"T","")</f>
        <v/>
      </c>
      <c r="AM797" t="str">
        <f>IF(ISNUMBER(SEARCH(AM$1,$D797)),"T","")</f>
        <v/>
      </c>
      <c r="AN797" t="str">
        <f>IF(ISNUMBER(SEARCH(AN$1,$D797)),"T","")</f>
        <v/>
      </c>
      <c r="AO797" t="str">
        <f>IF(ISNUMBER(SEARCH(AO$1,$D797)),"T","")</f>
        <v/>
      </c>
      <c r="AP797" t="str">
        <f>IF(ISNUMBER(SEARCH(AP$1,$D797)),"T","")</f>
        <v/>
      </c>
      <c r="AQ797" t="str">
        <f>IF(ISNUMBER(SEARCH(AQ$1,$D797)),"T","")</f>
        <v/>
      </c>
      <c r="AR797" t="str">
        <f>IF(ISNUMBER(SEARCH(AR$1,$D797)),"T","")</f>
        <v/>
      </c>
      <c r="AS797" t="str">
        <f>IF(ISNUMBER(SEARCH(AS$1,$D797)),"T","")</f>
        <v>T</v>
      </c>
      <c r="AT797" t="str">
        <f>IF(ISNUMBER(SEARCH(AT$1,$D797)),"T","")</f>
        <v>T</v>
      </c>
      <c r="AU797" t="str">
        <f>IF(ISNUMBER(SEARCH(AU$1,$D797)),"T","")</f>
        <v/>
      </c>
      <c r="AV797" t="str">
        <f>IF(ISNUMBER(SEARCH(AV$1,$D797)),"T","")</f>
        <v/>
      </c>
    </row>
    <row r="798" spans="1:48">
      <c r="A798">
        <v>431</v>
      </c>
      <c r="B798" t="s">
        <v>1847</v>
      </c>
      <c r="C798" t="s">
        <v>1848</v>
      </c>
      <c r="D798" t="s">
        <v>64</v>
      </c>
      <c r="E798">
        <v>4</v>
      </c>
      <c r="F798">
        <v>49</v>
      </c>
      <c r="G798">
        <v>55</v>
      </c>
      <c r="H798">
        <v>42</v>
      </c>
      <c r="I798">
        <v>42</v>
      </c>
      <c r="J798">
        <v>37</v>
      </c>
      <c r="K798">
        <v>85</v>
      </c>
      <c r="L798">
        <f t="shared" si="168"/>
        <v>55</v>
      </c>
      <c r="M798">
        <f t="shared" si="169"/>
        <v>37</v>
      </c>
      <c r="N798" s="3">
        <f t="shared" si="170"/>
        <v>124.5</v>
      </c>
      <c r="O798" s="3">
        <f t="shared" si="171"/>
        <v>75.5</v>
      </c>
      <c r="P798" s="3">
        <f t="shared" si="172"/>
        <v>57.5</v>
      </c>
      <c r="Q798" s="3">
        <f t="shared" si="173"/>
        <v>7158.75</v>
      </c>
      <c r="R798" s="3">
        <f t="shared" si="174"/>
        <v>7781.25</v>
      </c>
      <c r="S798" s="3">
        <f t="shared" si="175"/>
        <v>7158.75</v>
      </c>
      <c r="T798" s="3">
        <v>136.322776418686</v>
      </c>
      <c r="U798" s="3">
        <f t="shared" si="176"/>
        <v>0</v>
      </c>
      <c r="V798" s="4">
        <f t="shared" si="177"/>
        <v>0</v>
      </c>
      <c r="W798" s="6">
        <f>Q798/(constants!$B$1*constants!$B$2*(110/250)*AVERAGE(0.8,1)*1.5)</f>
        <v>1.09680426315284</v>
      </c>
      <c r="X798" s="7">
        <v>0.544649407106671</v>
      </c>
      <c r="Y798" s="3">
        <f t="shared" si="178"/>
        <v>123.929752104593</v>
      </c>
      <c r="Z798" s="5">
        <v>1.1</v>
      </c>
      <c r="AA798" s="5">
        <v>1</v>
      </c>
      <c r="AB798" s="3">
        <f t="shared" si="179"/>
        <v>136.322727315053</v>
      </c>
      <c r="AC798" t="str">
        <f t="shared" si="180"/>
        <v>https://wiki.52poke.com/wiki/魅力喵</v>
      </c>
      <c r="AD798" s="2">
        <f t="shared" si="181"/>
        <v>2.41116680621743e-9</v>
      </c>
      <c r="AE798" t="str">
        <f>IF(ISNUMBER(SEARCH(AE$1,$D798)),"T","")</f>
        <v>T</v>
      </c>
      <c r="AF798" t="str">
        <f>IF(ISNUMBER(SEARCH(AF$1,$D798)),"T","")</f>
        <v/>
      </c>
      <c r="AG798" t="str">
        <f>IF(ISNUMBER(SEARCH(AG$1,$D798)),"T","")</f>
        <v/>
      </c>
      <c r="AH798" t="str">
        <f>IF(ISNUMBER(SEARCH(AH$1,$D798)),"T","")</f>
        <v/>
      </c>
      <c r="AI798" t="str">
        <f>IF(ISNUMBER(SEARCH(AI$1,$D798)),"T","")</f>
        <v/>
      </c>
      <c r="AJ798" t="str">
        <f>IF(ISNUMBER(SEARCH(AJ$1,$D798)),"T","")</f>
        <v/>
      </c>
      <c r="AK798" t="str">
        <f>IF(ISNUMBER(SEARCH(AK$1,$D798)),"T","")</f>
        <v/>
      </c>
      <c r="AL798" t="str">
        <f>IF(ISNUMBER(SEARCH(AL$1,$D798)),"T","")</f>
        <v/>
      </c>
      <c r="AM798" t="str">
        <f>IF(ISNUMBER(SEARCH(AM$1,$D798)),"T","")</f>
        <v/>
      </c>
      <c r="AN798" t="str">
        <f>IF(ISNUMBER(SEARCH(AN$1,$D798)),"T","")</f>
        <v/>
      </c>
      <c r="AO798" t="str">
        <f>IF(ISNUMBER(SEARCH(AO$1,$D798)),"T","")</f>
        <v/>
      </c>
      <c r="AP798" t="str">
        <f>IF(ISNUMBER(SEARCH(AP$1,$D798)),"T","")</f>
        <v/>
      </c>
      <c r="AQ798" t="str">
        <f>IF(ISNUMBER(SEARCH(AQ$1,$D798)),"T","")</f>
        <v/>
      </c>
      <c r="AR798" t="str">
        <f>IF(ISNUMBER(SEARCH(AR$1,$D798)),"T","")</f>
        <v/>
      </c>
      <c r="AS798" t="str">
        <f>IF(ISNUMBER(SEARCH(AS$1,$D798)),"T","")</f>
        <v/>
      </c>
      <c r="AT798" t="str">
        <f>IF(ISNUMBER(SEARCH(AT$1,$D798)),"T","")</f>
        <v/>
      </c>
      <c r="AU798" t="str">
        <f>IF(ISNUMBER(SEARCH(AU$1,$D798)),"T","")</f>
        <v/>
      </c>
      <c r="AV798" t="str">
        <f>IF(ISNUMBER(SEARCH(AV$1,$D798)),"T","")</f>
        <v/>
      </c>
    </row>
    <row r="799" spans="1:48">
      <c r="A799">
        <v>854</v>
      </c>
      <c r="B799" t="s">
        <v>1849</v>
      </c>
      <c r="C799" t="s">
        <v>1850</v>
      </c>
      <c r="D799" t="s">
        <v>180</v>
      </c>
      <c r="E799">
        <v>8</v>
      </c>
      <c r="F799">
        <v>40</v>
      </c>
      <c r="G799">
        <v>45</v>
      </c>
      <c r="H799">
        <v>45</v>
      </c>
      <c r="I799">
        <v>74</v>
      </c>
      <c r="J799">
        <v>54</v>
      </c>
      <c r="K799">
        <v>50</v>
      </c>
      <c r="L799">
        <f t="shared" si="168"/>
        <v>74</v>
      </c>
      <c r="M799">
        <f t="shared" si="169"/>
        <v>45</v>
      </c>
      <c r="N799" s="3">
        <f t="shared" si="170"/>
        <v>115.5</v>
      </c>
      <c r="O799" s="3">
        <f t="shared" si="171"/>
        <v>94.5</v>
      </c>
      <c r="P799" s="3">
        <f t="shared" si="172"/>
        <v>65.5</v>
      </c>
      <c r="Q799" s="3">
        <f t="shared" si="173"/>
        <v>7565.25</v>
      </c>
      <c r="R799" s="3">
        <f t="shared" si="174"/>
        <v>7565.25</v>
      </c>
      <c r="S799" s="3">
        <f t="shared" si="175"/>
        <v>8604.75</v>
      </c>
      <c r="T799" s="3">
        <v>136.242108447501</v>
      </c>
      <c r="U799" s="3">
        <f t="shared" si="176"/>
        <v>0</v>
      </c>
      <c r="V799" s="4">
        <f t="shared" si="177"/>
        <v>0</v>
      </c>
      <c r="W799" s="6">
        <f>Q799/(constants!$B$1*constants!$B$2*(110/250)*AVERAGE(0.8,1)*1.5)</f>
        <v>1.15908481953093</v>
      </c>
      <c r="X799" s="7">
        <v>0.151564949557001</v>
      </c>
      <c r="Y799" s="3">
        <f t="shared" si="178"/>
        <v>123.85640317881</v>
      </c>
      <c r="Z799" s="5">
        <v>1.1</v>
      </c>
      <c r="AA799" s="5">
        <v>1</v>
      </c>
      <c r="AB799" s="3">
        <f t="shared" si="179"/>
        <v>136.24204349669</v>
      </c>
      <c r="AC799" t="str">
        <f t="shared" si="180"/>
        <v>https://wiki.52poke.com/wiki/来悲茶</v>
      </c>
      <c r="AD799" s="2">
        <f t="shared" si="181"/>
        <v>4.21860778791786e-9</v>
      </c>
      <c r="AE799" t="str">
        <f>IF(ISNUMBER(SEARCH(AE$1,$D799)),"T","")</f>
        <v/>
      </c>
      <c r="AF799" t="str">
        <f>IF(ISNUMBER(SEARCH(AF$1,$D799)),"T","")</f>
        <v/>
      </c>
      <c r="AG799" t="str">
        <f>IF(ISNUMBER(SEARCH(AG$1,$D799)),"T","")</f>
        <v/>
      </c>
      <c r="AH799" t="str">
        <f>IF(ISNUMBER(SEARCH(AH$1,$D799)),"T","")</f>
        <v/>
      </c>
      <c r="AI799" t="str">
        <f>IF(ISNUMBER(SEARCH(AI$1,$D799)),"T","")</f>
        <v/>
      </c>
      <c r="AJ799" t="str">
        <f>IF(ISNUMBER(SEARCH(AJ$1,$D799)),"T","")</f>
        <v/>
      </c>
      <c r="AK799" t="str">
        <f>IF(ISNUMBER(SEARCH(AK$1,$D799)),"T","")</f>
        <v/>
      </c>
      <c r="AL799" t="str">
        <f>IF(ISNUMBER(SEARCH(AL$1,$D799)),"T","")</f>
        <v/>
      </c>
      <c r="AM799" t="str">
        <f>IF(ISNUMBER(SEARCH(AM$1,$D799)),"T","")</f>
        <v/>
      </c>
      <c r="AN799" t="str">
        <f>IF(ISNUMBER(SEARCH(AN$1,$D799)),"T","")</f>
        <v/>
      </c>
      <c r="AO799" t="str">
        <f>IF(ISNUMBER(SEARCH(AO$1,$D799)),"T","")</f>
        <v/>
      </c>
      <c r="AP799" t="str">
        <f>IF(ISNUMBER(SEARCH(AP$1,$D799)),"T","")</f>
        <v/>
      </c>
      <c r="AQ799" t="str">
        <f>IF(ISNUMBER(SEARCH(AQ$1,$D799)),"T","")</f>
        <v/>
      </c>
      <c r="AR799" t="str">
        <f>IF(ISNUMBER(SEARCH(AR$1,$D799)),"T","")</f>
        <v>T</v>
      </c>
      <c r="AS799" t="str">
        <f>IF(ISNUMBER(SEARCH(AS$1,$D799)),"T","")</f>
        <v/>
      </c>
      <c r="AT799" t="str">
        <f>IF(ISNUMBER(SEARCH(AT$1,$D799)),"T","")</f>
        <v/>
      </c>
      <c r="AU799" t="str">
        <f>IF(ISNUMBER(SEARCH(AU$1,$D799)),"T","")</f>
        <v/>
      </c>
      <c r="AV799" t="str">
        <f>IF(ISNUMBER(SEARCH(AV$1,$D799)),"T","")</f>
        <v/>
      </c>
    </row>
    <row r="800" spans="1:48">
      <c r="A800">
        <v>1012</v>
      </c>
      <c r="B800" t="s">
        <v>1851</v>
      </c>
      <c r="C800" t="s">
        <v>1852</v>
      </c>
      <c r="D800" t="s">
        <v>631</v>
      </c>
      <c r="E800">
        <v>9</v>
      </c>
      <c r="F800">
        <v>40</v>
      </c>
      <c r="G800">
        <v>45</v>
      </c>
      <c r="H800">
        <v>45</v>
      </c>
      <c r="I800">
        <v>74</v>
      </c>
      <c r="J800">
        <v>54</v>
      </c>
      <c r="K800">
        <v>50</v>
      </c>
      <c r="L800">
        <f t="shared" si="168"/>
        <v>74</v>
      </c>
      <c r="M800">
        <f t="shared" si="169"/>
        <v>45</v>
      </c>
      <c r="N800" s="3">
        <f t="shared" si="170"/>
        <v>115.5</v>
      </c>
      <c r="O800" s="3">
        <f t="shared" si="171"/>
        <v>94.5</v>
      </c>
      <c r="P800" s="3">
        <f t="shared" si="172"/>
        <v>65.5</v>
      </c>
      <c r="Q800" s="3">
        <f t="shared" si="173"/>
        <v>7565.25</v>
      </c>
      <c r="R800" s="3">
        <f t="shared" si="174"/>
        <v>7565.25</v>
      </c>
      <c r="S800" s="3">
        <f t="shared" si="175"/>
        <v>8604.75</v>
      </c>
      <c r="T800" s="3">
        <v>135.297692602597</v>
      </c>
      <c r="U800" s="3">
        <f t="shared" si="176"/>
        <v>0</v>
      </c>
      <c r="V800" s="4">
        <f t="shared" si="177"/>
        <v>0</v>
      </c>
      <c r="W800" s="6">
        <f>Q800/(constants!$B$1*constants!$B$2*(110/250)*AVERAGE(0.8,1)*1.5)</f>
        <v>1.15908481953093</v>
      </c>
      <c r="X800" s="7">
        <v>0.14247966004374</v>
      </c>
      <c r="Y800" s="3">
        <f t="shared" si="178"/>
        <v>122.997843319806</v>
      </c>
      <c r="Z800" s="5">
        <v>1.1</v>
      </c>
      <c r="AA800" s="5">
        <v>1</v>
      </c>
      <c r="AB800" s="3">
        <f t="shared" si="179"/>
        <v>135.297627651787</v>
      </c>
      <c r="AC800" t="str">
        <f t="shared" si="180"/>
        <v>https://wiki.52poke.com/wiki/斯魔茶</v>
      </c>
      <c r="AD800" s="2">
        <f t="shared" si="181"/>
        <v>4.21860772146139e-9</v>
      </c>
      <c r="AE800" t="str">
        <f>IF(ISNUMBER(SEARCH(AE$1,$D800)),"T","")</f>
        <v/>
      </c>
      <c r="AF800" t="str">
        <f>IF(ISNUMBER(SEARCH(AF$1,$D800)),"T","")</f>
        <v/>
      </c>
      <c r="AG800" t="str">
        <f>IF(ISNUMBER(SEARCH(AG$1,$D800)),"T","")</f>
        <v/>
      </c>
      <c r="AH800" t="str">
        <f>IF(ISNUMBER(SEARCH(AH$1,$D800)),"T","")</f>
        <v>T</v>
      </c>
      <c r="AI800" t="str">
        <f>IF(ISNUMBER(SEARCH(AI$1,$D800)),"T","")</f>
        <v/>
      </c>
      <c r="AJ800" t="str">
        <f>IF(ISNUMBER(SEARCH(AJ$1,$D800)),"T","")</f>
        <v/>
      </c>
      <c r="AK800" t="str">
        <f>IF(ISNUMBER(SEARCH(AK$1,$D800)),"T","")</f>
        <v/>
      </c>
      <c r="AL800" t="str">
        <f>IF(ISNUMBER(SEARCH(AL$1,$D800)),"T","")</f>
        <v/>
      </c>
      <c r="AM800" t="str">
        <f>IF(ISNUMBER(SEARCH(AM$1,$D800)),"T","")</f>
        <v/>
      </c>
      <c r="AN800" t="str">
        <f>IF(ISNUMBER(SEARCH(AN$1,$D800)),"T","")</f>
        <v/>
      </c>
      <c r="AO800" t="str">
        <f>IF(ISNUMBER(SEARCH(AO$1,$D800)),"T","")</f>
        <v/>
      </c>
      <c r="AP800" t="str">
        <f>IF(ISNUMBER(SEARCH(AP$1,$D800)),"T","")</f>
        <v/>
      </c>
      <c r="AQ800" t="str">
        <f>IF(ISNUMBER(SEARCH(AQ$1,$D800)),"T","")</f>
        <v/>
      </c>
      <c r="AR800" t="str">
        <f>IF(ISNUMBER(SEARCH(AR$1,$D800)),"T","")</f>
        <v>T</v>
      </c>
      <c r="AS800" t="str">
        <f>IF(ISNUMBER(SEARCH(AS$1,$D800)),"T","")</f>
        <v/>
      </c>
      <c r="AT800" t="str">
        <f>IF(ISNUMBER(SEARCH(AT$1,$D800)),"T","")</f>
        <v/>
      </c>
      <c r="AU800" t="str">
        <f>IF(ISNUMBER(SEARCH(AU$1,$D800)),"T","")</f>
        <v/>
      </c>
      <c r="AV800" t="str">
        <f>IF(ISNUMBER(SEARCH(AV$1,$D800)),"T","")</f>
        <v/>
      </c>
    </row>
    <row r="801" spans="1:48">
      <c r="A801">
        <v>246</v>
      </c>
      <c r="B801" t="s">
        <v>1853</v>
      </c>
      <c r="C801" t="s">
        <v>1854</v>
      </c>
      <c r="D801" t="s">
        <v>982</v>
      </c>
      <c r="E801">
        <v>2</v>
      </c>
      <c r="F801">
        <v>50</v>
      </c>
      <c r="G801">
        <v>64</v>
      </c>
      <c r="H801">
        <v>50</v>
      </c>
      <c r="I801">
        <v>45</v>
      </c>
      <c r="J801">
        <v>50</v>
      </c>
      <c r="K801">
        <v>41</v>
      </c>
      <c r="L801">
        <f t="shared" si="168"/>
        <v>64</v>
      </c>
      <c r="M801">
        <f t="shared" si="169"/>
        <v>50</v>
      </c>
      <c r="N801" s="3">
        <f t="shared" si="170"/>
        <v>125.5</v>
      </c>
      <c r="O801" s="3">
        <f t="shared" si="171"/>
        <v>84.5</v>
      </c>
      <c r="P801" s="3">
        <f t="shared" si="172"/>
        <v>70.5</v>
      </c>
      <c r="Q801" s="3">
        <f t="shared" si="173"/>
        <v>8847.75</v>
      </c>
      <c r="R801" s="3">
        <f t="shared" si="174"/>
        <v>8847.75</v>
      </c>
      <c r="S801" s="3">
        <f t="shared" si="175"/>
        <v>8847.75</v>
      </c>
      <c r="T801" s="3">
        <v>135.004427936937</v>
      </c>
      <c r="U801" s="3">
        <f t="shared" si="176"/>
        <v>0</v>
      </c>
      <c r="V801" s="4">
        <f t="shared" si="177"/>
        <v>0</v>
      </c>
      <c r="W801" s="6">
        <f>Q801/(constants!$B$1*constants!$B$2*(110/250)*AVERAGE(0.8,1)*1.5)</f>
        <v>1.35557882581604</v>
      </c>
      <c r="X801" s="7">
        <v>0.0968618413555327</v>
      </c>
      <c r="Y801" s="3">
        <f t="shared" si="178"/>
        <v>122.731236375998</v>
      </c>
      <c r="Z801" s="5">
        <v>1.1</v>
      </c>
      <c r="AA801" s="5">
        <v>1</v>
      </c>
      <c r="AB801" s="3">
        <f t="shared" si="179"/>
        <v>135.004360013598</v>
      </c>
      <c r="AC801" t="str">
        <f t="shared" si="180"/>
        <v>https://wiki.52poke.com/wiki/幼基拉斯</v>
      </c>
      <c r="AD801" s="2">
        <f t="shared" si="181"/>
        <v>4.61358003538032e-9</v>
      </c>
      <c r="AE801" t="str">
        <f>IF(ISNUMBER(SEARCH(AE$1,$D801)),"T","")</f>
        <v/>
      </c>
      <c r="AF801" t="str">
        <f>IF(ISNUMBER(SEARCH(AF$1,$D801)),"T","")</f>
        <v/>
      </c>
      <c r="AG801" t="str">
        <f>IF(ISNUMBER(SEARCH(AG$1,$D801)),"T","")</f>
        <v/>
      </c>
      <c r="AH801" t="str">
        <f>IF(ISNUMBER(SEARCH(AH$1,$D801)),"T","")</f>
        <v/>
      </c>
      <c r="AI801" t="str">
        <f>IF(ISNUMBER(SEARCH(AI$1,$D801)),"T","")</f>
        <v/>
      </c>
      <c r="AJ801" t="str">
        <f>IF(ISNUMBER(SEARCH(AJ$1,$D801)),"T","")</f>
        <v/>
      </c>
      <c r="AK801" t="str">
        <f>IF(ISNUMBER(SEARCH(AK$1,$D801)),"T","")</f>
        <v/>
      </c>
      <c r="AL801" t="str">
        <f>IF(ISNUMBER(SEARCH(AL$1,$D801)),"T","")</f>
        <v/>
      </c>
      <c r="AM801" t="str">
        <f>IF(ISNUMBER(SEARCH(AM$1,$D801)),"T","")</f>
        <v>T</v>
      </c>
      <c r="AN801" t="str">
        <f>IF(ISNUMBER(SEARCH(AN$1,$D801)),"T","")</f>
        <v/>
      </c>
      <c r="AO801" t="str">
        <f>IF(ISNUMBER(SEARCH(AO$1,$D801)),"T","")</f>
        <v/>
      </c>
      <c r="AP801" t="str">
        <f>IF(ISNUMBER(SEARCH(AP$1,$D801)),"T","")</f>
        <v/>
      </c>
      <c r="AQ801" t="str">
        <f>IF(ISNUMBER(SEARCH(AQ$1,$D801)),"T","")</f>
        <v>T</v>
      </c>
      <c r="AR801" t="str">
        <f>IF(ISNUMBER(SEARCH(AR$1,$D801)),"T","")</f>
        <v/>
      </c>
      <c r="AS801" t="str">
        <f>IF(ISNUMBER(SEARCH(AS$1,$D801)),"T","")</f>
        <v/>
      </c>
      <c r="AT801" t="str">
        <f>IF(ISNUMBER(SEARCH(AT$1,$D801)),"T","")</f>
        <v/>
      </c>
      <c r="AU801" t="str">
        <f>IF(ISNUMBER(SEARCH(AU$1,$D801)),"T","")</f>
        <v/>
      </c>
      <c r="AV801" t="str">
        <f>IF(ISNUMBER(SEARCH(AV$1,$D801)),"T","")</f>
        <v/>
      </c>
    </row>
    <row r="802" spans="1:48">
      <c r="A802">
        <v>133</v>
      </c>
      <c r="B802" t="s">
        <v>1855</v>
      </c>
      <c r="C802" t="s">
        <v>1856</v>
      </c>
      <c r="D802" t="s">
        <v>64</v>
      </c>
      <c r="E802">
        <v>1</v>
      </c>
      <c r="F802">
        <v>55</v>
      </c>
      <c r="G802">
        <v>55</v>
      </c>
      <c r="H802">
        <v>50</v>
      </c>
      <c r="I802">
        <v>45</v>
      </c>
      <c r="J802">
        <v>65</v>
      </c>
      <c r="K802">
        <v>55</v>
      </c>
      <c r="L802">
        <f t="shared" si="168"/>
        <v>55</v>
      </c>
      <c r="M802">
        <f t="shared" si="169"/>
        <v>50</v>
      </c>
      <c r="N802" s="3">
        <f t="shared" si="170"/>
        <v>130.5</v>
      </c>
      <c r="O802" s="3">
        <f t="shared" si="171"/>
        <v>75.5</v>
      </c>
      <c r="P802" s="3">
        <f t="shared" si="172"/>
        <v>70.5</v>
      </c>
      <c r="Q802" s="3">
        <f t="shared" si="173"/>
        <v>9200.25</v>
      </c>
      <c r="R802" s="3">
        <f t="shared" si="174"/>
        <v>9200.25</v>
      </c>
      <c r="S802" s="3">
        <f t="shared" si="175"/>
        <v>11157.75</v>
      </c>
      <c r="T802" s="3">
        <v>134.868794293119</v>
      </c>
      <c r="U802" s="3">
        <f t="shared" si="176"/>
        <v>0</v>
      </c>
      <c r="V802" s="4">
        <f t="shared" si="177"/>
        <v>0</v>
      </c>
      <c r="W802" s="6">
        <f>Q802/(constants!$B$1*constants!$B$2*(110/250)*AVERAGE(0.8,1)*1.5)</f>
        <v>1.40958595035054</v>
      </c>
      <c r="X802" s="7">
        <v>0.214360240935836</v>
      </c>
      <c r="Y802" s="3">
        <f t="shared" si="178"/>
        <v>122.607937442122</v>
      </c>
      <c r="Z802" s="5">
        <v>1.1</v>
      </c>
      <c r="AA802" s="5">
        <v>1</v>
      </c>
      <c r="AB802" s="3">
        <f t="shared" si="179"/>
        <v>134.868731186334</v>
      </c>
      <c r="AC802" t="str">
        <f t="shared" si="180"/>
        <v>https://wiki.52poke.com/wiki/伊布</v>
      </c>
      <c r="AD802" s="2">
        <f t="shared" si="181"/>
        <v>3.98246634614641e-9</v>
      </c>
      <c r="AE802" t="str">
        <f>IF(ISNUMBER(SEARCH(AE$1,$D802)),"T","")</f>
        <v>T</v>
      </c>
      <c r="AF802" t="str">
        <f>IF(ISNUMBER(SEARCH(AF$1,$D802)),"T","")</f>
        <v/>
      </c>
      <c r="AG802" t="str">
        <f>IF(ISNUMBER(SEARCH(AG$1,$D802)),"T","")</f>
        <v/>
      </c>
      <c r="AH802" t="str">
        <f>IF(ISNUMBER(SEARCH(AH$1,$D802)),"T","")</f>
        <v/>
      </c>
      <c r="AI802" t="str">
        <f>IF(ISNUMBER(SEARCH(AI$1,$D802)),"T","")</f>
        <v/>
      </c>
      <c r="AJ802" t="str">
        <f>IF(ISNUMBER(SEARCH(AJ$1,$D802)),"T","")</f>
        <v/>
      </c>
      <c r="AK802" t="str">
        <f>IF(ISNUMBER(SEARCH(AK$1,$D802)),"T","")</f>
        <v/>
      </c>
      <c r="AL802" t="str">
        <f>IF(ISNUMBER(SEARCH(AL$1,$D802)),"T","")</f>
        <v/>
      </c>
      <c r="AM802" t="str">
        <f>IF(ISNUMBER(SEARCH(AM$1,$D802)),"T","")</f>
        <v/>
      </c>
      <c r="AN802" t="str">
        <f>IF(ISNUMBER(SEARCH(AN$1,$D802)),"T","")</f>
        <v/>
      </c>
      <c r="AO802" t="str">
        <f>IF(ISNUMBER(SEARCH(AO$1,$D802)),"T","")</f>
        <v/>
      </c>
      <c r="AP802" t="str">
        <f>IF(ISNUMBER(SEARCH(AP$1,$D802)),"T","")</f>
        <v/>
      </c>
      <c r="AQ802" t="str">
        <f>IF(ISNUMBER(SEARCH(AQ$1,$D802)),"T","")</f>
        <v/>
      </c>
      <c r="AR802" t="str">
        <f>IF(ISNUMBER(SEARCH(AR$1,$D802)),"T","")</f>
        <v/>
      </c>
      <c r="AS802" t="str">
        <f>IF(ISNUMBER(SEARCH(AS$1,$D802)),"T","")</f>
        <v/>
      </c>
      <c r="AT802" t="str">
        <f>IF(ISNUMBER(SEARCH(AT$1,$D802)),"T","")</f>
        <v/>
      </c>
      <c r="AU802" t="str">
        <f>IF(ISNUMBER(SEARCH(AU$1,$D802)),"T","")</f>
        <v/>
      </c>
      <c r="AV802" t="str">
        <f>IF(ISNUMBER(SEARCH(AV$1,$D802)),"T","")</f>
        <v/>
      </c>
    </row>
    <row r="803" spans="1:48">
      <c r="A803">
        <v>971</v>
      </c>
      <c r="B803" t="s">
        <v>1857</v>
      </c>
      <c r="C803" t="s">
        <v>1858</v>
      </c>
      <c r="D803" t="s">
        <v>180</v>
      </c>
      <c r="E803">
        <v>9</v>
      </c>
      <c r="F803">
        <v>50</v>
      </c>
      <c r="G803">
        <v>61</v>
      </c>
      <c r="H803">
        <v>60</v>
      </c>
      <c r="I803">
        <v>30</v>
      </c>
      <c r="J803">
        <v>55</v>
      </c>
      <c r="K803">
        <v>34</v>
      </c>
      <c r="L803">
        <f t="shared" si="168"/>
        <v>61</v>
      </c>
      <c r="M803">
        <f t="shared" si="169"/>
        <v>55</v>
      </c>
      <c r="N803" s="3">
        <f t="shared" si="170"/>
        <v>125.5</v>
      </c>
      <c r="O803" s="3">
        <f t="shared" si="171"/>
        <v>81.5</v>
      </c>
      <c r="P803" s="3">
        <f t="shared" si="172"/>
        <v>75.5</v>
      </c>
      <c r="Q803" s="3">
        <f t="shared" si="173"/>
        <v>9475.25</v>
      </c>
      <c r="R803" s="3">
        <f t="shared" si="174"/>
        <v>10102.75</v>
      </c>
      <c r="S803" s="3">
        <f t="shared" si="175"/>
        <v>9475.25</v>
      </c>
      <c r="T803" s="3">
        <v>134.845530340263</v>
      </c>
      <c r="U803" s="3">
        <f t="shared" si="176"/>
        <v>0</v>
      </c>
      <c r="V803" s="4">
        <f t="shared" si="177"/>
        <v>0</v>
      </c>
      <c r="W803" s="6">
        <f>Q803/(constants!$B$1*constants!$B$2*(110/250)*AVERAGE(0.8,1)*1.5)</f>
        <v>1.4517191680725</v>
      </c>
      <c r="X803" s="7">
        <v>0.0524131262071624</v>
      </c>
      <c r="Y803" s="3">
        <f t="shared" si="178"/>
        <v>122.586781983792</v>
      </c>
      <c r="Z803" s="5">
        <v>1.1</v>
      </c>
      <c r="AA803" s="5">
        <v>1</v>
      </c>
      <c r="AB803" s="3">
        <f t="shared" si="179"/>
        <v>134.845460182171</v>
      </c>
      <c r="AC803" t="str">
        <f t="shared" si="180"/>
        <v>https://wiki.52poke.com/wiki/墓仔狗</v>
      </c>
      <c r="AD803" s="2">
        <f t="shared" si="181"/>
        <v>4.92215782534177e-9</v>
      </c>
      <c r="AE803" t="str">
        <f>IF(ISNUMBER(SEARCH(AE$1,$D803)),"T","")</f>
        <v/>
      </c>
      <c r="AF803" t="str">
        <f>IF(ISNUMBER(SEARCH(AF$1,$D803)),"T","")</f>
        <v/>
      </c>
      <c r="AG803" t="str">
        <f>IF(ISNUMBER(SEARCH(AG$1,$D803)),"T","")</f>
        <v/>
      </c>
      <c r="AH803" t="str">
        <f>IF(ISNUMBER(SEARCH(AH$1,$D803)),"T","")</f>
        <v/>
      </c>
      <c r="AI803" t="str">
        <f>IF(ISNUMBER(SEARCH(AI$1,$D803)),"T","")</f>
        <v/>
      </c>
      <c r="AJ803" t="str">
        <f>IF(ISNUMBER(SEARCH(AJ$1,$D803)),"T","")</f>
        <v/>
      </c>
      <c r="AK803" t="str">
        <f>IF(ISNUMBER(SEARCH(AK$1,$D803)),"T","")</f>
        <v/>
      </c>
      <c r="AL803" t="str">
        <f>IF(ISNUMBER(SEARCH(AL$1,$D803)),"T","")</f>
        <v/>
      </c>
      <c r="AM803" t="str">
        <f>IF(ISNUMBER(SEARCH(AM$1,$D803)),"T","")</f>
        <v/>
      </c>
      <c r="AN803" t="str">
        <f>IF(ISNUMBER(SEARCH(AN$1,$D803)),"T","")</f>
        <v/>
      </c>
      <c r="AO803" t="str">
        <f>IF(ISNUMBER(SEARCH(AO$1,$D803)),"T","")</f>
        <v/>
      </c>
      <c r="AP803" t="str">
        <f>IF(ISNUMBER(SEARCH(AP$1,$D803)),"T","")</f>
        <v/>
      </c>
      <c r="AQ803" t="str">
        <f>IF(ISNUMBER(SEARCH(AQ$1,$D803)),"T","")</f>
        <v/>
      </c>
      <c r="AR803" t="str">
        <f>IF(ISNUMBER(SEARCH(AR$1,$D803)),"T","")</f>
        <v>T</v>
      </c>
      <c r="AS803" t="str">
        <f>IF(ISNUMBER(SEARCH(AS$1,$D803)),"T","")</f>
        <v/>
      </c>
      <c r="AT803" t="str">
        <f>IF(ISNUMBER(SEARCH(AT$1,$D803)),"T","")</f>
        <v/>
      </c>
      <c r="AU803" t="str">
        <f>IF(ISNUMBER(SEARCH(AU$1,$D803)),"T","")</f>
        <v/>
      </c>
      <c r="AV803" t="str">
        <f>IF(ISNUMBER(SEARCH(AV$1,$D803)),"T","")</f>
        <v/>
      </c>
    </row>
    <row r="804" spans="1:48">
      <c r="A804">
        <v>433</v>
      </c>
      <c r="B804" t="s">
        <v>1859</v>
      </c>
      <c r="C804" t="s">
        <v>1860</v>
      </c>
      <c r="D804" t="s">
        <v>61</v>
      </c>
      <c r="E804">
        <v>4</v>
      </c>
      <c r="F804">
        <v>45</v>
      </c>
      <c r="G804">
        <v>30</v>
      </c>
      <c r="H804">
        <v>50</v>
      </c>
      <c r="I804">
        <v>65</v>
      </c>
      <c r="J804">
        <v>50</v>
      </c>
      <c r="K804">
        <v>45</v>
      </c>
      <c r="L804">
        <f t="shared" si="168"/>
        <v>65</v>
      </c>
      <c r="M804">
        <f t="shared" si="169"/>
        <v>50</v>
      </c>
      <c r="N804" s="3">
        <f t="shared" si="170"/>
        <v>120.5</v>
      </c>
      <c r="O804" s="3">
        <f t="shared" si="171"/>
        <v>85.5</v>
      </c>
      <c r="P804" s="3">
        <f t="shared" si="172"/>
        <v>70.5</v>
      </c>
      <c r="Q804" s="3">
        <f t="shared" si="173"/>
        <v>8495.25</v>
      </c>
      <c r="R804" s="3">
        <f t="shared" si="174"/>
        <v>8495.25</v>
      </c>
      <c r="S804" s="3">
        <f t="shared" si="175"/>
        <v>8495.25</v>
      </c>
      <c r="T804" s="3">
        <v>134.121455994266</v>
      </c>
      <c r="U804" s="3">
        <f t="shared" si="176"/>
        <v>0</v>
      </c>
      <c r="V804" s="4">
        <f t="shared" si="177"/>
        <v>0</v>
      </c>
      <c r="W804" s="6">
        <f>Q804/(constants!$B$1*constants!$B$2*(110/250)*AVERAGE(0.8,1)*1.5)</f>
        <v>1.30157170128154</v>
      </c>
      <c r="X804" s="7">
        <v>0.12449305156518</v>
      </c>
      <c r="Y804" s="3">
        <f t="shared" si="178"/>
        <v>121.928536368394</v>
      </c>
      <c r="Z804" s="5">
        <v>1.1</v>
      </c>
      <c r="AA804" s="5">
        <v>1</v>
      </c>
      <c r="AB804" s="3">
        <f t="shared" si="179"/>
        <v>134.121390005234</v>
      </c>
      <c r="AC804" t="str">
        <f t="shared" si="180"/>
        <v>https://wiki.52poke.com/wiki/铃铛响</v>
      </c>
      <c r="AD804" s="2">
        <f t="shared" si="181"/>
        <v>4.35455239429901e-9</v>
      </c>
      <c r="AE804" t="str">
        <f>IF(ISNUMBER(SEARCH(AE$1,$D804)),"T","")</f>
        <v/>
      </c>
      <c r="AF804" t="str">
        <f>IF(ISNUMBER(SEARCH(AF$1,$D804)),"T","")</f>
        <v/>
      </c>
      <c r="AG804" t="str">
        <f>IF(ISNUMBER(SEARCH(AG$1,$D804)),"T","")</f>
        <v/>
      </c>
      <c r="AH804" t="str">
        <f>IF(ISNUMBER(SEARCH(AH$1,$D804)),"T","")</f>
        <v/>
      </c>
      <c r="AI804" t="str">
        <f>IF(ISNUMBER(SEARCH(AI$1,$D804)),"T","")</f>
        <v/>
      </c>
      <c r="AJ804" t="str">
        <f>IF(ISNUMBER(SEARCH(AJ$1,$D804)),"T","")</f>
        <v/>
      </c>
      <c r="AK804" t="str">
        <f>IF(ISNUMBER(SEARCH(AK$1,$D804)),"T","")</f>
        <v/>
      </c>
      <c r="AL804" t="str">
        <f>IF(ISNUMBER(SEARCH(AL$1,$D804)),"T","")</f>
        <v/>
      </c>
      <c r="AM804" t="str">
        <f>IF(ISNUMBER(SEARCH(AM$1,$D804)),"T","")</f>
        <v/>
      </c>
      <c r="AN804" t="str">
        <f>IF(ISNUMBER(SEARCH(AN$1,$D804)),"T","")</f>
        <v/>
      </c>
      <c r="AO804" t="str">
        <f>IF(ISNUMBER(SEARCH(AO$1,$D804)),"T","")</f>
        <v>T</v>
      </c>
      <c r="AP804" t="str">
        <f>IF(ISNUMBER(SEARCH(AP$1,$D804)),"T","")</f>
        <v/>
      </c>
      <c r="AQ804" t="str">
        <f>IF(ISNUMBER(SEARCH(AQ$1,$D804)),"T","")</f>
        <v/>
      </c>
      <c r="AR804" t="str">
        <f>IF(ISNUMBER(SEARCH(AR$1,$D804)),"T","")</f>
        <v/>
      </c>
      <c r="AS804" t="str">
        <f>IF(ISNUMBER(SEARCH(AS$1,$D804)),"T","")</f>
        <v/>
      </c>
      <c r="AT804" t="str">
        <f>IF(ISNUMBER(SEARCH(AT$1,$D804)),"T","")</f>
        <v/>
      </c>
      <c r="AU804" t="str">
        <f>IF(ISNUMBER(SEARCH(AU$1,$D804)),"T","")</f>
        <v/>
      </c>
      <c r="AV804" t="str">
        <f>IF(ISNUMBER(SEARCH(AV$1,$D804)),"T","")</f>
        <v/>
      </c>
    </row>
    <row r="805" spans="1:48">
      <c r="A805">
        <v>965</v>
      </c>
      <c r="B805" t="s">
        <v>1861</v>
      </c>
      <c r="C805" t="s">
        <v>1862</v>
      </c>
      <c r="D805" t="s">
        <v>605</v>
      </c>
      <c r="E805">
        <v>9</v>
      </c>
      <c r="F805">
        <v>45</v>
      </c>
      <c r="G805">
        <v>70</v>
      </c>
      <c r="H805">
        <v>63</v>
      </c>
      <c r="I805">
        <v>30</v>
      </c>
      <c r="J805">
        <v>45</v>
      </c>
      <c r="K805">
        <v>47</v>
      </c>
      <c r="L805">
        <f t="shared" si="168"/>
        <v>70</v>
      </c>
      <c r="M805">
        <f t="shared" si="169"/>
        <v>45</v>
      </c>
      <c r="N805" s="3">
        <f t="shared" si="170"/>
        <v>120.5</v>
      </c>
      <c r="O805" s="3">
        <f t="shared" si="171"/>
        <v>90.5</v>
      </c>
      <c r="P805" s="3">
        <f t="shared" si="172"/>
        <v>65.5</v>
      </c>
      <c r="Q805" s="3">
        <f t="shared" si="173"/>
        <v>7892.75</v>
      </c>
      <c r="R805" s="3">
        <f t="shared" si="174"/>
        <v>10061.75</v>
      </c>
      <c r="S805" s="3">
        <f t="shared" si="175"/>
        <v>7892.75</v>
      </c>
      <c r="T805" s="3">
        <v>134.048447156387</v>
      </c>
      <c r="U805" s="3">
        <f t="shared" si="176"/>
        <v>0</v>
      </c>
      <c r="V805" s="4">
        <f t="shared" si="177"/>
        <v>0</v>
      </c>
      <c r="W805" s="6">
        <f>Q805/(constants!$B$1*constants!$B$2*(110/250)*AVERAGE(0.8,1)*1.5)</f>
        <v>1.20926165154526</v>
      </c>
      <c r="X805" s="7">
        <v>0.137281615778796</v>
      </c>
      <c r="Y805" s="3">
        <f t="shared" si="178"/>
        <v>121.862165692827</v>
      </c>
      <c r="Z805" s="5">
        <v>1.1</v>
      </c>
      <c r="AA805" s="5">
        <v>1</v>
      </c>
      <c r="AB805" s="3">
        <f t="shared" si="179"/>
        <v>134.048382262109</v>
      </c>
      <c r="AC805" t="str">
        <f t="shared" si="180"/>
        <v>https://wiki.52poke.com/wiki/噗隆隆</v>
      </c>
      <c r="AD805" s="2">
        <f t="shared" si="181"/>
        <v>4.2112672633285e-9</v>
      </c>
      <c r="AE805" t="str">
        <f>IF(ISNUMBER(SEARCH(AE$1,$D805)),"T","")</f>
        <v/>
      </c>
      <c r="AF805" t="str">
        <f>IF(ISNUMBER(SEARCH(AF$1,$D805)),"T","")</f>
        <v/>
      </c>
      <c r="AG805" t="str">
        <f>IF(ISNUMBER(SEARCH(AG$1,$D805)),"T","")</f>
        <v/>
      </c>
      <c r="AH805" t="str">
        <f>IF(ISNUMBER(SEARCH(AH$1,$D805)),"T","")</f>
        <v/>
      </c>
      <c r="AI805" t="str">
        <f>IF(ISNUMBER(SEARCH(AI$1,$D805)),"T","")</f>
        <v/>
      </c>
      <c r="AJ805" t="str">
        <f>IF(ISNUMBER(SEARCH(AJ$1,$D805)),"T","")</f>
        <v/>
      </c>
      <c r="AK805" t="str">
        <f>IF(ISNUMBER(SEARCH(AK$1,$D805)),"T","")</f>
        <v/>
      </c>
      <c r="AL805" t="str">
        <f>IF(ISNUMBER(SEARCH(AL$1,$D805)),"T","")</f>
        <v>T</v>
      </c>
      <c r="AM805" t="str">
        <f>IF(ISNUMBER(SEARCH(AM$1,$D805)),"T","")</f>
        <v/>
      </c>
      <c r="AN805" t="str">
        <f>IF(ISNUMBER(SEARCH(AN$1,$D805)),"T","")</f>
        <v/>
      </c>
      <c r="AO805" t="str">
        <f>IF(ISNUMBER(SEARCH(AO$1,$D805)),"T","")</f>
        <v/>
      </c>
      <c r="AP805" t="str">
        <f>IF(ISNUMBER(SEARCH(AP$1,$D805)),"T","")</f>
        <v/>
      </c>
      <c r="AQ805" t="str">
        <f>IF(ISNUMBER(SEARCH(AQ$1,$D805)),"T","")</f>
        <v/>
      </c>
      <c r="AR805" t="str">
        <f>IF(ISNUMBER(SEARCH(AR$1,$D805)),"T","")</f>
        <v/>
      </c>
      <c r="AS805" t="str">
        <f>IF(ISNUMBER(SEARCH(AS$1,$D805)),"T","")</f>
        <v/>
      </c>
      <c r="AT805" t="str">
        <f>IF(ISNUMBER(SEARCH(AT$1,$D805)),"T","")</f>
        <v/>
      </c>
      <c r="AU805" t="str">
        <f>IF(ISNUMBER(SEARCH(AU$1,$D805)),"T","")</f>
        <v>T</v>
      </c>
      <c r="AV805" t="str">
        <f>IF(ISNUMBER(SEARCH(AV$1,$D805)),"T","")</f>
        <v/>
      </c>
    </row>
    <row r="806" spans="1:48">
      <c r="A806">
        <v>158</v>
      </c>
      <c r="B806" t="s">
        <v>1863</v>
      </c>
      <c r="C806" t="s">
        <v>1864</v>
      </c>
      <c r="D806" t="s">
        <v>52</v>
      </c>
      <c r="E806">
        <v>2</v>
      </c>
      <c r="F806">
        <v>50</v>
      </c>
      <c r="G806">
        <v>65</v>
      </c>
      <c r="H806">
        <v>64</v>
      </c>
      <c r="I806">
        <v>44</v>
      </c>
      <c r="J806">
        <v>48</v>
      </c>
      <c r="K806">
        <v>43</v>
      </c>
      <c r="L806">
        <f t="shared" si="168"/>
        <v>65</v>
      </c>
      <c r="M806">
        <f t="shared" si="169"/>
        <v>48</v>
      </c>
      <c r="N806" s="3">
        <f t="shared" si="170"/>
        <v>125.5</v>
      </c>
      <c r="O806" s="3">
        <f t="shared" si="171"/>
        <v>85.5</v>
      </c>
      <c r="P806" s="3">
        <f t="shared" si="172"/>
        <v>68.5</v>
      </c>
      <c r="Q806" s="3">
        <f t="shared" si="173"/>
        <v>8596.75</v>
      </c>
      <c r="R806" s="3">
        <f t="shared" si="174"/>
        <v>10604.75</v>
      </c>
      <c r="S806" s="3">
        <f t="shared" si="175"/>
        <v>8596.75</v>
      </c>
      <c r="T806" s="3">
        <v>133.846570590544</v>
      </c>
      <c r="U806" s="3">
        <f t="shared" si="176"/>
        <v>0</v>
      </c>
      <c r="V806" s="4">
        <f t="shared" si="177"/>
        <v>0</v>
      </c>
      <c r="W806" s="6">
        <f>Q806/(constants!$B$1*constants!$B$2*(110/250)*AVERAGE(0.8,1)*1.5)</f>
        <v>1.31712268891346</v>
      </c>
      <c r="X806" s="7">
        <v>0.10601929740323</v>
      </c>
      <c r="Y806" s="3">
        <f t="shared" si="178"/>
        <v>121.678639830077</v>
      </c>
      <c r="Z806" s="5">
        <v>1.1</v>
      </c>
      <c r="AA806" s="5">
        <v>1</v>
      </c>
      <c r="AB806" s="3">
        <f t="shared" si="179"/>
        <v>133.846503813084</v>
      </c>
      <c r="AC806" t="str">
        <f t="shared" si="180"/>
        <v>https://wiki.52poke.com/wiki/小锯鳄</v>
      </c>
      <c r="AD806" s="2">
        <f t="shared" si="181"/>
        <v>4.45922911551359e-9</v>
      </c>
      <c r="AE806" t="str">
        <f>IF(ISNUMBER(SEARCH(AE$1,$D806)),"T","")</f>
        <v/>
      </c>
      <c r="AF806" t="str">
        <f>IF(ISNUMBER(SEARCH(AF$1,$D806)),"T","")</f>
        <v/>
      </c>
      <c r="AG806" t="str">
        <f>IF(ISNUMBER(SEARCH(AG$1,$D806)),"T","")</f>
        <v>T</v>
      </c>
      <c r="AH806" t="str">
        <f>IF(ISNUMBER(SEARCH(AH$1,$D806)),"T","")</f>
        <v/>
      </c>
      <c r="AI806" t="str">
        <f>IF(ISNUMBER(SEARCH(AI$1,$D806)),"T","")</f>
        <v/>
      </c>
      <c r="AJ806" t="str">
        <f>IF(ISNUMBER(SEARCH(AJ$1,$D806)),"T","")</f>
        <v/>
      </c>
      <c r="AK806" t="str">
        <f>IF(ISNUMBER(SEARCH(AK$1,$D806)),"T","")</f>
        <v/>
      </c>
      <c r="AL806" t="str">
        <f>IF(ISNUMBER(SEARCH(AL$1,$D806)),"T","")</f>
        <v/>
      </c>
      <c r="AM806" t="str">
        <f>IF(ISNUMBER(SEARCH(AM$1,$D806)),"T","")</f>
        <v/>
      </c>
      <c r="AN806" t="str">
        <f>IF(ISNUMBER(SEARCH(AN$1,$D806)),"T","")</f>
        <v/>
      </c>
      <c r="AO806" t="str">
        <f>IF(ISNUMBER(SEARCH(AO$1,$D806)),"T","")</f>
        <v/>
      </c>
      <c r="AP806" t="str">
        <f>IF(ISNUMBER(SEARCH(AP$1,$D806)),"T","")</f>
        <v/>
      </c>
      <c r="AQ806" t="str">
        <f>IF(ISNUMBER(SEARCH(AQ$1,$D806)),"T","")</f>
        <v/>
      </c>
      <c r="AR806" t="str">
        <f>IF(ISNUMBER(SEARCH(AR$1,$D806)),"T","")</f>
        <v/>
      </c>
      <c r="AS806" t="str">
        <f>IF(ISNUMBER(SEARCH(AS$1,$D806)),"T","")</f>
        <v/>
      </c>
      <c r="AT806" t="str">
        <f>IF(ISNUMBER(SEARCH(AT$1,$D806)),"T","")</f>
        <v/>
      </c>
      <c r="AU806" t="str">
        <f>IF(ISNUMBER(SEARCH(AU$1,$D806)),"T","")</f>
        <v/>
      </c>
      <c r="AV806" t="str">
        <f>IF(ISNUMBER(SEARCH(AV$1,$D806)),"T","")</f>
        <v/>
      </c>
    </row>
    <row r="807" spans="1:48">
      <c r="A807">
        <v>1</v>
      </c>
      <c r="B807" t="s">
        <v>1865</v>
      </c>
      <c r="C807" t="s">
        <v>1866</v>
      </c>
      <c r="D807" t="s">
        <v>695</v>
      </c>
      <c r="E807">
        <v>1</v>
      </c>
      <c r="F807">
        <v>45</v>
      </c>
      <c r="G807">
        <v>49</v>
      </c>
      <c r="H807">
        <v>49</v>
      </c>
      <c r="I807">
        <v>65</v>
      </c>
      <c r="J807">
        <v>65</v>
      </c>
      <c r="K807">
        <v>45</v>
      </c>
      <c r="L807">
        <f t="shared" si="168"/>
        <v>65</v>
      </c>
      <c r="M807">
        <f t="shared" si="169"/>
        <v>49</v>
      </c>
      <c r="N807" s="3">
        <f t="shared" si="170"/>
        <v>120.5</v>
      </c>
      <c r="O807" s="3">
        <f t="shared" si="171"/>
        <v>85.5</v>
      </c>
      <c r="P807" s="3">
        <f t="shared" si="172"/>
        <v>69.5</v>
      </c>
      <c r="Q807" s="3">
        <f t="shared" si="173"/>
        <v>8374.75</v>
      </c>
      <c r="R807" s="3">
        <f t="shared" si="174"/>
        <v>8374.75</v>
      </c>
      <c r="S807" s="3">
        <f t="shared" si="175"/>
        <v>10302.75</v>
      </c>
      <c r="T807" s="3">
        <v>133.47419101032</v>
      </c>
      <c r="U807" s="3">
        <f t="shared" si="176"/>
        <v>0</v>
      </c>
      <c r="V807" s="4">
        <f t="shared" si="177"/>
        <v>0</v>
      </c>
      <c r="W807" s="6">
        <f>Q807/(constants!$B$1*constants!$B$2*(110/250)*AVERAGE(0.8,1)*1.5)</f>
        <v>1.28310969133428</v>
      </c>
      <c r="X807" s="7">
        <v>0.136072934474363</v>
      </c>
      <c r="Y807" s="3">
        <f t="shared" si="178"/>
        <v>121.340114506639</v>
      </c>
      <c r="Z807" s="5">
        <v>1.1</v>
      </c>
      <c r="AA807" s="5">
        <v>1</v>
      </c>
      <c r="AB807" s="3">
        <f t="shared" si="179"/>
        <v>133.474125957303</v>
      </c>
      <c r="AC807" t="str">
        <f t="shared" si="180"/>
        <v>https://wiki.52poke.com/wiki/妙蛙种子</v>
      </c>
      <c r="AD807" s="2">
        <f t="shared" si="181"/>
        <v>4.23189504066295e-9</v>
      </c>
      <c r="AE807" t="str">
        <f>IF(ISNUMBER(SEARCH(AE$1,$D807)),"T","")</f>
        <v/>
      </c>
      <c r="AF807" t="str">
        <f>IF(ISNUMBER(SEARCH(AF$1,$D807)),"T","")</f>
        <v/>
      </c>
      <c r="AG807" t="str">
        <f>IF(ISNUMBER(SEARCH(AG$1,$D807)),"T","")</f>
        <v/>
      </c>
      <c r="AH807" t="str">
        <f>IF(ISNUMBER(SEARCH(AH$1,$D807)),"T","")</f>
        <v>T</v>
      </c>
      <c r="AI807" t="str">
        <f>IF(ISNUMBER(SEARCH(AI$1,$D807)),"T","")</f>
        <v/>
      </c>
      <c r="AJ807" t="str">
        <f>IF(ISNUMBER(SEARCH(AJ$1,$D807)),"T","")</f>
        <v/>
      </c>
      <c r="AK807" t="str">
        <f>IF(ISNUMBER(SEARCH(AK$1,$D807)),"T","")</f>
        <v/>
      </c>
      <c r="AL807" t="str">
        <f>IF(ISNUMBER(SEARCH(AL$1,$D807)),"T","")</f>
        <v>T</v>
      </c>
      <c r="AM807" t="str">
        <f>IF(ISNUMBER(SEARCH(AM$1,$D807)),"T","")</f>
        <v/>
      </c>
      <c r="AN807" t="str">
        <f>IF(ISNUMBER(SEARCH(AN$1,$D807)),"T","")</f>
        <v/>
      </c>
      <c r="AO807" t="str">
        <f>IF(ISNUMBER(SEARCH(AO$1,$D807)),"T","")</f>
        <v/>
      </c>
      <c r="AP807" t="str">
        <f>IF(ISNUMBER(SEARCH(AP$1,$D807)),"T","")</f>
        <v/>
      </c>
      <c r="AQ807" t="str">
        <f>IF(ISNUMBER(SEARCH(AQ$1,$D807)),"T","")</f>
        <v/>
      </c>
      <c r="AR807" t="str">
        <f>IF(ISNUMBER(SEARCH(AR$1,$D807)),"T","")</f>
        <v/>
      </c>
      <c r="AS807" t="str">
        <f>IF(ISNUMBER(SEARCH(AS$1,$D807)),"T","")</f>
        <v/>
      </c>
      <c r="AT807" t="str">
        <f>IF(ISNUMBER(SEARCH(AT$1,$D807)),"T","")</f>
        <v/>
      </c>
      <c r="AU807" t="str">
        <f>IF(ISNUMBER(SEARCH(AU$1,$D807)),"T","")</f>
        <v/>
      </c>
      <c r="AV807" t="str">
        <f>IF(ISNUMBER(SEARCH(AV$1,$D807)),"T","")</f>
        <v/>
      </c>
    </row>
    <row r="808" spans="1:48">
      <c r="A808">
        <v>656</v>
      </c>
      <c r="B808" t="s">
        <v>1867</v>
      </c>
      <c r="C808" t="s">
        <v>1868</v>
      </c>
      <c r="D808" t="s">
        <v>52</v>
      </c>
      <c r="E808">
        <v>6</v>
      </c>
      <c r="F808">
        <v>41</v>
      </c>
      <c r="G808">
        <v>56</v>
      </c>
      <c r="H808">
        <v>40</v>
      </c>
      <c r="I808">
        <v>62</v>
      </c>
      <c r="J808">
        <v>44</v>
      </c>
      <c r="K808">
        <v>71</v>
      </c>
      <c r="L808">
        <f t="shared" si="168"/>
        <v>62</v>
      </c>
      <c r="M808">
        <f t="shared" si="169"/>
        <v>40</v>
      </c>
      <c r="N808" s="3">
        <f t="shared" si="170"/>
        <v>116.5</v>
      </c>
      <c r="O808" s="3">
        <f t="shared" si="171"/>
        <v>82.5</v>
      </c>
      <c r="P808" s="3">
        <f t="shared" si="172"/>
        <v>60.5</v>
      </c>
      <c r="Q808" s="3">
        <f t="shared" si="173"/>
        <v>7048.25</v>
      </c>
      <c r="R808" s="3">
        <f t="shared" si="174"/>
        <v>7048.25</v>
      </c>
      <c r="S808" s="3">
        <f t="shared" si="175"/>
        <v>7514.25</v>
      </c>
      <c r="T808" s="3">
        <v>133.313556814169</v>
      </c>
      <c r="U808" s="3">
        <f t="shared" si="176"/>
        <v>0</v>
      </c>
      <c r="V808" s="4">
        <f t="shared" si="177"/>
        <v>0</v>
      </c>
      <c r="W808" s="6">
        <f>Q808/(constants!$B$1*constants!$B$2*(110/250)*AVERAGE(0.8,1)*1.5)</f>
        <v>1.07987437021366</v>
      </c>
      <c r="X808" s="7">
        <v>0.389144957456881</v>
      </c>
      <c r="Y808" s="3">
        <f t="shared" si="178"/>
        <v>121.19409453282</v>
      </c>
      <c r="Z808" s="5">
        <v>1.1</v>
      </c>
      <c r="AA808" s="5">
        <v>1</v>
      </c>
      <c r="AB808" s="3">
        <f t="shared" si="179"/>
        <v>133.313503986101</v>
      </c>
      <c r="AC808" t="str">
        <f t="shared" si="180"/>
        <v>https://wiki.52poke.com/wiki/呱呱泡蛙</v>
      </c>
      <c r="AD808" s="2">
        <f t="shared" si="181"/>
        <v>2.79080471682377e-9</v>
      </c>
      <c r="AE808" t="str">
        <f>IF(ISNUMBER(SEARCH(AE$1,$D808)),"T","")</f>
        <v/>
      </c>
      <c r="AF808" t="str">
        <f>IF(ISNUMBER(SEARCH(AF$1,$D808)),"T","")</f>
        <v/>
      </c>
      <c r="AG808" t="str">
        <f>IF(ISNUMBER(SEARCH(AG$1,$D808)),"T","")</f>
        <v>T</v>
      </c>
      <c r="AH808" t="str">
        <f>IF(ISNUMBER(SEARCH(AH$1,$D808)),"T","")</f>
        <v/>
      </c>
      <c r="AI808" t="str">
        <f>IF(ISNUMBER(SEARCH(AI$1,$D808)),"T","")</f>
        <v/>
      </c>
      <c r="AJ808" t="str">
        <f>IF(ISNUMBER(SEARCH(AJ$1,$D808)),"T","")</f>
        <v/>
      </c>
      <c r="AK808" t="str">
        <f>IF(ISNUMBER(SEARCH(AK$1,$D808)),"T","")</f>
        <v/>
      </c>
      <c r="AL808" t="str">
        <f>IF(ISNUMBER(SEARCH(AL$1,$D808)),"T","")</f>
        <v/>
      </c>
      <c r="AM808" t="str">
        <f>IF(ISNUMBER(SEARCH(AM$1,$D808)),"T","")</f>
        <v/>
      </c>
      <c r="AN808" t="str">
        <f>IF(ISNUMBER(SEARCH(AN$1,$D808)),"T","")</f>
        <v/>
      </c>
      <c r="AO808" t="str">
        <f>IF(ISNUMBER(SEARCH(AO$1,$D808)),"T","")</f>
        <v/>
      </c>
      <c r="AP808" t="str">
        <f>IF(ISNUMBER(SEARCH(AP$1,$D808)),"T","")</f>
        <v/>
      </c>
      <c r="AQ808" t="str">
        <f>IF(ISNUMBER(SEARCH(AQ$1,$D808)),"T","")</f>
        <v/>
      </c>
      <c r="AR808" t="str">
        <f>IF(ISNUMBER(SEARCH(AR$1,$D808)),"T","")</f>
        <v/>
      </c>
      <c r="AS808" t="str">
        <f>IF(ISNUMBER(SEARCH(AS$1,$D808)),"T","")</f>
        <v/>
      </c>
      <c r="AT808" t="str">
        <f>IF(ISNUMBER(SEARCH(AT$1,$D808)),"T","")</f>
        <v/>
      </c>
      <c r="AU808" t="str">
        <f>IF(ISNUMBER(SEARCH(AU$1,$D808)),"T","")</f>
        <v/>
      </c>
      <c r="AV808" t="str">
        <f>IF(ISNUMBER(SEARCH(AV$1,$D808)),"T","")</f>
        <v/>
      </c>
    </row>
    <row r="809" spans="1:48">
      <c r="A809">
        <v>548</v>
      </c>
      <c r="B809" t="s">
        <v>1869</v>
      </c>
      <c r="C809" t="s">
        <v>1870</v>
      </c>
      <c r="D809" t="s">
        <v>227</v>
      </c>
      <c r="E809">
        <v>5</v>
      </c>
      <c r="F809">
        <v>45</v>
      </c>
      <c r="G809">
        <v>35</v>
      </c>
      <c r="H809">
        <v>50</v>
      </c>
      <c r="I809">
        <v>70</v>
      </c>
      <c r="J809">
        <v>50</v>
      </c>
      <c r="K809">
        <v>30</v>
      </c>
      <c r="L809">
        <f t="shared" si="168"/>
        <v>70</v>
      </c>
      <c r="M809">
        <f t="shared" si="169"/>
        <v>50</v>
      </c>
      <c r="N809" s="3">
        <f t="shared" si="170"/>
        <v>120.5</v>
      </c>
      <c r="O809" s="3">
        <f t="shared" si="171"/>
        <v>90.5</v>
      </c>
      <c r="P809" s="3">
        <f t="shared" si="172"/>
        <v>70.5</v>
      </c>
      <c r="Q809" s="3">
        <f t="shared" si="173"/>
        <v>8495.25</v>
      </c>
      <c r="R809" s="3">
        <f t="shared" si="174"/>
        <v>8495.25</v>
      </c>
      <c r="S809" s="3">
        <f t="shared" si="175"/>
        <v>8495.25</v>
      </c>
      <c r="T809" s="3">
        <v>133.222583066642</v>
      </c>
      <c r="U809" s="3">
        <f t="shared" si="176"/>
        <v>0</v>
      </c>
      <c r="V809" s="4">
        <f t="shared" si="177"/>
        <v>0</v>
      </c>
      <c r="W809" s="6">
        <f>Q809/(constants!$B$1*constants!$B$2*(110/250)*AVERAGE(0.8,1)*1.5)</f>
        <v>1.30157170128154</v>
      </c>
      <c r="X809" s="7">
        <v>0.0366755435060344</v>
      </c>
      <c r="Y809" s="3">
        <f t="shared" si="178"/>
        <v>121.111375653275</v>
      </c>
      <c r="Z809" s="5">
        <v>1.1</v>
      </c>
      <c r="AA809" s="5">
        <v>1</v>
      </c>
      <c r="AB809" s="3">
        <f t="shared" si="179"/>
        <v>133.222513218603</v>
      </c>
      <c r="AC809" t="str">
        <f t="shared" si="180"/>
        <v>https://wiki.52poke.com/wiki/百合根娃娃</v>
      </c>
      <c r="AD809" s="2">
        <f t="shared" si="181"/>
        <v>4.87874860832174e-9</v>
      </c>
      <c r="AE809" t="str">
        <f>IF(ISNUMBER(SEARCH(AE$1,$D809)),"T","")</f>
        <v/>
      </c>
      <c r="AF809" t="str">
        <f>IF(ISNUMBER(SEARCH(AF$1,$D809)),"T","")</f>
        <v/>
      </c>
      <c r="AG809" t="str">
        <f>IF(ISNUMBER(SEARCH(AG$1,$D809)),"T","")</f>
        <v/>
      </c>
      <c r="AH809" t="str">
        <f>IF(ISNUMBER(SEARCH(AH$1,$D809)),"T","")</f>
        <v>T</v>
      </c>
      <c r="AI809" t="str">
        <f>IF(ISNUMBER(SEARCH(AI$1,$D809)),"T","")</f>
        <v/>
      </c>
      <c r="AJ809" t="str">
        <f>IF(ISNUMBER(SEARCH(AJ$1,$D809)),"T","")</f>
        <v/>
      </c>
      <c r="AK809" t="str">
        <f>IF(ISNUMBER(SEARCH(AK$1,$D809)),"T","")</f>
        <v/>
      </c>
      <c r="AL809" t="str">
        <f>IF(ISNUMBER(SEARCH(AL$1,$D809)),"T","")</f>
        <v/>
      </c>
      <c r="AM809" t="str">
        <f>IF(ISNUMBER(SEARCH(AM$1,$D809)),"T","")</f>
        <v/>
      </c>
      <c r="AN809" t="str">
        <f>IF(ISNUMBER(SEARCH(AN$1,$D809)),"T","")</f>
        <v/>
      </c>
      <c r="AO809" t="str">
        <f>IF(ISNUMBER(SEARCH(AO$1,$D809)),"T","")</f>
        <v/>
      </c>
      <c r="AP809" t="str">
        <f>IF(ISNUMBER(SEARCH(AP$1,$D809)),"T","")</f>
        <v/>
      </c>
      <c r="AQ809" t="str">
        <f>IF(ISNUMBER(SEARCH(AQ$1,$D809)),"T","")</f>
        <v/>
      </c>
      <c r="AR809" t="str">
        <f>IF(ISNUMBER(SEARCH(AR$1,$D809)),"T","")</f>
        <v/>
      </c>
      <c r="AS809" t="str">
        <f>IF(ISNUMBER(SEARCH(AS$1,$D809)),"T","")</f>
        <v/>
      </c>
      <c r="AT809" t="str">
        <f>IF(ISNUMBER(SEARCH(AT$1,$D809)),"T","")</f>
        <v/>
      </c>
      <c r="AU809" t="str">
        <f>IF(ISNUMBER(SEARCH(AU$1,$D809)),"T","")</f>
        <v/>
      </c>
      <c r="AV809" t="str">
        <f>IF(ISNUMBER(SEARCH(AV$1,$D809)),"T","")</f>
        <v/>
      </c>
    </row>
    <row r="810" spans="1:48">
      <c r="A810">
        <v>447</v>
      </c>
      <c r="B810" t="s">
        <v>1871</v>
      </c>
      <c r="C810" t="s">
        <v>1872</v>
      </c>
      <c r="D810" t="s">
        <v>102</v>
      </c>
      <c r="E810">
        <v>4</v>
      </c>
      <c r="F810">
        <v>40</v>
      </c>
      <c r="G810">
        <v>70</v>
      </c>
      <c r="H810">
        <v>40</v>
      </c>
      <c r="I810">
        <v>35</v>
      </c>
      <c r="J810">
        <v>40</v>
      </c>
      <c r="K810">
        <v>60</v>
      </c>
      <c r="L810">
        <f t="shared" si="168"/>
        <v>70</v>
      </c>
      <c r="M810">
        <f t="shared" si="169"/>
        <v>40</v>
      </c>
      <c r="N810" s="3">
        <f t="shared" si="170"/>
        <v>115.5</v>
      </c>
      <c r="O810" s="3">
        <f t="shared" si="171"/>
        <v>90.5</v>
      </c>
      <c r="P810" s="3">
        <f t="shared" si="172"/>
        <v>60.5</v>
      </c>
      <c r="Q810" s="3">
        <f t="shared" si="173"/>
        <v>6987.75</v>
      </c>
      <c r="R810" s="3">
        <f t="shared" si="174"/>
        <v>6987.75</v>
      </c>
      <c r="S810" s="3">
        <f t="shared" si="175"/>
        <v>6987.75</v>
      </c>
      <c r="T810" s="3">
        <v>132.843884807875</v>
      </c>
      <c r="U810" s="3">
        <f t="shared" si="176"/>
        <v>0</v>
      </c>
      <c r="V810" s="4">
        <f t="shared" si="177"/>
        <v>0</v>
      </c>
      <c r="W810" s="6">
        <f>Q810/(constants!$B$1*constants!$B$2*(110/250)*AVERAGE(0.8,1)*1.5)</f>
        <v>1.07060506231483</v>
      </c>
      <c r="X810" s="7">
        <v>0.263838205937475</v>
      </c>
      <c r="Y810" s="3">
        <f t="shared" si="178"/>
        <v>120.767115776833</v>
      </c>
      <c r="Z810" s="5">
        <v>1.1</v>
      </c>
      <c r="AA810" s="5">
        <v>1</v>
      </c>
      <c r="AB810" s="3">
        <f t="shared" si="179"/>
        <v>132.843827354517</v>
      </c>
      <c r="AC810" t="str">
        <f t="shared" si="180"/>
        <v>https://wiki.52poke.com/wiki/利欧路</v>
      </c>
      <c r="AD810" s="2">
        <f t="shared" si="181"/>
        <v>3.3008883630305e-9</v>
      </c>
      <c r="AE810" t="str">
        <f>IF(ISNUMBER(SEARCH(AE$1,$D810)),"T","")</f>
        <v/>
      </c>
      <c r="AF810" t="str">
        <f>IF(ISNUMBER(SEARCH(AF$1,$D810)),"T","")</f>
        <v/>
      </c>
      <c r="AG810" t="str">
        <f>IF(ISNUMBER(SEARCH(AG$1,$D810)),"T","")</f>
        <v/>
      </c>
      <c r="AH810" t="str">
        <f>IF(ISNUMBER(SEARCH(AH$1,$D810)),"T","")</f>
        <v/>
      </c>
      <c r="AI810" t="str">
        <f>IF(ISNUMBER(SEARCH(AI$1,$D810)),"T","")</f>
        <v/>
      </c>
      <c r="AJ810" t="str">
        <f>IF(ISNUMBER(SEARCH(AJ$1,$D810)),"T","")</f>
        <v/>
      </c>
      <c r="AK810" t="str">
        <f>IF(ISNUMBER(SEARCH(AK$1,$D810)),"T","")</f>
        <v>T</v>
      </c>
      <c r="AL810" t="str">
        <f>IF(ISNUMBER(SEARCH(AL$1,$D810)),"T","")</f>
        <v/>
      </c>
      <c r="AM810" t="str">
        <f>IF(ISNUMBER(SEARCH(AM$1,$D810)),"T","")</f>
        <v/>
      </c>
      <c r="AN810" t="str">
        <f>IF(ISNUMBER(SEARCH(AN$1,$D810)),"T","")</f>
        <v/>
      </c>
      <c r="AO810" t="str">
        <f>IF(ISNUMBER(SEARCH(AO$1,$D810)),"T","")</f>
        <v/>
      </c>
      <c r="AP810" t="str">
        <f>IF(ISNUMBER(SEARCH(AP$1,$D810)),"T","")</f>
        <v/>
      </c>
      <c r="AQ810" t="str">
        <f>IF(ISNUMBER(SEARCH(AQ$1,$D810)),"T","")</f>
        <v/>
      </c>
      <c r="AR810" t="str">
        <f>IF(ISNUMBER(SEARCH(AR$1,$D810)),"T","")</f>
        <v/>
      </c>
      <c r="AS810" t="str">
        <f>IF(ISNUMBER(SEARCH(AS$1,$D810)),"T","")</f>
        <v/>
      </c>
      <c r="AT810" t="str">
        <f>IF(ISNUMBER(SEARCH(AT$1,$D810)),"T","")</f>
        <v/>
      </c>
      <c r="AU810" t="str">
        <f>IF(ISNUMBER(SEARCH(AU$1,$D810)),"T","")</f>
        <v/>
      </c>
      <c r="AV810" t="str">
        <f>IF(ISNUMBER(SEARCH(AV$1,$D810)),"T","")</f>
        <v/>
      </c>
    </row>
    <row r="811" spans="1:48">
      <c r="A811">
        <v>48</v>
      </c>
      <c r="B811" t="s">
        <v>1873</v>
      </c>
      <c r="C811" t="s">
        <v>1874</v>
      </c>
      <c r="D811" t="s">
        <v>867</v>
      </c>
      <c r="E811">
        <v>1</v>
      </c>
      <c r="F811">
        <v>60</v>
      </c>
      <c r="G811">
        <v>55</v>
      </c>
      <c r="H811">
        <v>50</v>
      </c>
      <c r="I811">
        <v>40</v>
      </c>
      <c r="J811">
        <v>55</v>
      </c>
      <c r="K811">
        <v>45</v>
      </c>
      <c r="L811">
        <f t="shared" si="168"/>
        <v>55</v>
      </c>
      <c r="M811">
        <f t="shared" si="169"/>
        <v>50</v>
      </c>
      <c r="N811" s="3">
        <f t="shared" si="170"/>
        <v>135.5</v>
      </c>
      <c r="O811" s="3">
        <f t="shared" si="171"/>
        <v>75.5</v>
      </c>
      <c r="P811" s="3">
        <f t="shared" si="172"/>
        <v>70.5</v>
      </c>
      <c r="Q811" s="3">
        <f t="shared" si="173"/>
        <v>9552.75</v>
      </c>
      <c r="R811" s="3">
        <f t="shared" si="174"/>
        <v>9552.75</v>
      </c>
      <c r="S811" s="3">
        <f t="shared" si="175"/>
        <v>10230.25</v>
      </c>
      <c r="T811" s="3">
        <v>132.762772995004</v>
      </c>
      <c r="U811" s="3">
        <f t="shared" si="176"/>
        <v>0</v>
      </c>
      <c r="V811" s="4">
        <f t="shared" si="177"/>
        <v>0</v>
      </c>
      <c r="W811" s="6">
        <f>Q811/(constants!$B$1*constants!$B$2*(110/250)*AVERAGE(0.8,1)*1.5)</f>
        <v>1.46359307488505</v>
      </c>
      <c r="X811" s="7">
        <v>0.134994612897416</v>
      </c>
      <c r="Y811" s="3">
        <f t="shared" si="178"/>
        <v>120.693370427576</v>
      </c>
      <c r="Z811" s="5">
        <v>1.1</v>
      </c>
      <c r="AA811" s="5">
        <v>1</v>
      </c>
      <c r="AB811" s="3">
        <f t="shared" si="179"/>
        <v>132.762707470333</v>
      </c>
      <c r="AC811" t="str">
        <f t="shared" si="180"/>
        <v>https://wiki.52poke.com/wiki/毛球</v>
      </c>
      <c r="AD811" s="2">
        <f t="shared" si="181"/>
        <v>4.293482448342e-9</v>
      </c>
      <c r="AE811" t="str">
        <f>IF(ISNUMBER(SEARCH(AE$1,$D811)),"T","")</f>
        <v/>
      </c>
      <c r="AF811" t="str">
        <f>IF(ISNUMBER(SEARCH(AF$1,$D811)),"T","")</f>
        <v/>
      </c>
      <c r="AG811" t="str">
        <f>IF(ISNUMBER(SEARCH(AG$1,$D811)),"T","")</f>
        <v/>
      </c>
      <c r="AH811" t="str">
        <f>IF(ISNUMBER(SEARCH(AH$1,$D811)),"T","")</f>
        <v/>
      </c>
      <c r="AI811" t="str">
        <f>IF(ISNUMBER(SEARCH(AI$1,$D811)),"T","")</f>
        <v/>
      </c>
      <c r="AJ811" t="str">
        <f>IF(ISNUMBER(SEARCH(AJ$1,$D811)),"T","")</f>
        <v/>
      </c>
      <c r="AK811" t="str">
        <f>IF(ISNUMBER(SEARCH(AK$1,$D811)),"T","")</f>
        <v/>
      </c>
      <c r="AL811" t="str">
        <f>IF(ISNUMBER(SEARCH(AL$1,$D811)),"T","")</f>
        <v>T</v>
      </c>
      <c r="AM811" t="str">
        <f>IF(ISNUMBER(SEARCH(AM$1,$D811)),"T","")</f>
        <v/>
      </c>
      <c r="AN811" t="str">
        <f>IF(ISNUMBER(SEARCH(AN$1,$D811)),"T","")</f>
        <v/>
      </c>
      <c r="AO811" t="str">
        <f>IF(ISNUMBER(SEARCH(AO$1,$D811)),"T","")</f>
        <v/>
      </c>
      <c r="AP811" t="str">
        <f>IF(ISNUMBER(SEARCH(AP$1,$D811)),"T","")</f>
        <v>T</v>
      </c>
      <c r="AQ811" t="str">
        <f>IF(ISNUMBER(SEARCH(AQ$1,$D811)),"T","")</f>
        <v/>
      </c>
      <c r="AR811" t="str">
        <f>IF(ISNUMBER(SEARCH(AR$1,$D811)),"T","")</f>
        <v/>
      </c>
      <c r="AS811" t="str">
        <f>IF(ISNUMBER(SEARCH(AS$1,$D811)),"T","")</f>
        <v/>
      </c>
      <c r="AT811" t="str">
        <f>IF(ISNUMBER(SEARCH(AT$1,$D811)),"T","")</f>
        <v/>
      </c>
      <c r="AU811" t="str">
        <f>IF(ISNUMBER(SEARCH(AU$1,$D811)),"T","")</f>
        <v/>
      </c>
      <c r="AV811" t="str">
        <f>IF(ISNUMBER(SEARCH(AV$1,$D811)),"T","")</f>
        <v/>
      </c>
    </row>
    <row r="812" spans="1:48">
      <c r="A812">
        <v>60</v>
      </c>
      <c r="B812" t="s">
        <v>1875</v>
      </c>
      <c r="C812" t="s">
        <v>1876</v>
      </c>
      <c r="D812" t="s">
        <v>52</v>
      </c>
      <c r="E812">
        <v>1</v>
      </c>
      <c r="F812">
        <v>40</v>
      </c>
      <c r="G812">
        <v>50</v>
      </c>
      <c r="H812">
        <v>40</v>
      </c>
      <c r="I812">
        <v>40</v>
      </c>
      <c r="J812">
        <v>40</v>
      </c>
      <c r="K812">
        <v>90</v>
      </c>
      <c r="L812">
        <f t="shared" si="168"/>
        <v>50</v>
      </c>
      <c r="M812">
        <f t="shared" si="169"/>
        <v>40</v>
      </c>
      <c r="N812" s="3">
        <f t="shared" si="170"/>
        <v>115.5</v>
      </c>
      <c r="O812" s="3">
        <f t="shared" si="171"/>
        <v>70.5</v>
      </c>
      <c r="P812" s="3">
        <f t="shared" si="172"/>
        <v>60.5</v>
      </c>
      <c r="Q812" s="3">
        <f t="shared" si="173"/>
        <v>6987.75</v>
      </c>
      <c r="R812" s="3">
        <f t="shared" si="174"/>
        <v>6987.75</v>
      </c>
      <c r="S812" s="3">
        <f t="shared" si="175"/>
        <v>6987.75</v>
      </c>
      <c r="T812" s="3">
        <v>132.212707707509</v>
      </c>
      <c r="U812" s="3">
        <f t="shared" si="176"/>
        <v>0</v>
      </c>
      <c r="V812" s="4">
        <f t="shared" si="177"/>
        <v>0</v>
      </c>
      <c r="W812" s="6">
        <f>Q812/(constants!$B$1*constants!$B$2*(110/250)*AVERAGE(0.8,1)*1.5)</f>
        <v>1.07060506231483</v>
      </c>
      <c r="X812" s="7">
        <v>0.634264866131667</v>
      </c>
      <c r="Y812" s="3">
        <f t="shared" si="178"/>
        <v>120.193329955478</v>
      </c>
      <c r="Z812" s="5">
        <v>1.1</v>
      </c>
      <c r="AA812" s="5">
        <v>1</v>
      </c>
      <c r="AB812" s="3">
        <f t="shared" si="179"/>
        <v>132.212662951026</v>
      </c>
      <c r="AC812" t="str">
        <f t="shared" si="180"/>
        <v>https://wiki.52poke.com/wiki/蚊香蝌蚪</v>
      </c>
      <c r="AD812" s="2">
        <f t="shared" si="181"/>
        <v>2.00314279022203e-9</v>
      </c>
      <c r="AE812" t="str">
        <f>IF(ISNUMBER(SEARCH(AE$1,$D812)),"T","")</f>
        <v/>
      </c>
      <c r="AF812" t="str">
        <f>IF(ISNUMBER(SEARCH(AF$1,$D812)),"T","")</f>
        <v/>
      </c>
      <c r="AG812" t="str">
        <f>IF(ISNUMBER(SEARCH(AG$1,$D812)),"T","")</f>
        <v>T</v>
      </c>
      <c r="AH812" t="str">
        <f>IF(ISNUMBER(SEARCH(AH$1,$D812)),"T","")</f>
        <v/>
      </c>
      <c r="AI812" t="str">
        <f>IF(ISNUMBER(SEARCH(AI$1,$D812)),"T","")</f>
        <v/>
      </c>
      <c r="AJ812" t="str">
        <f>IF(ISNUMBER(SEARCH(AJ$1,$D812)),"T","")</f>
        <v/>
      </c>
      <c r="AK812" t="str">
        <f>IF(ISNUMBER(SEARCH(AK$1,$D812)),"T","")</f>
        <v/>
      </c>
      <c r="AL812" t="str">
        <f>IF(ISNUMBER(SEARCH(AL$1,$D812)),"T","")</f>
        <v/>
      </c>
      <c r="AM812" t="str">
        <f>IF(ISNUMBER(SEARCH(AM$1,$D812)),"T","")</f>
        <v/>
      </c>
      <c r="AN812" t="str">
        <f>IF(ISNUMBER(SEARCH(AN$1,$D812)),"T","")</f>
        <v/>
      </c>
      <c r="AO812" t="str">
        <f>IF(ISNUMBER(SEARCH(AO$1,$D812)),"T","")</f>
        <v/>
      </c>
      <c r="AP812" t="str">
        <f>IF(ISNUMBER(SEARCH(AP$1,$D812)),"T","")</f>
        <v/>
      </c>
      <c r="AQ812" t="str">
        <f>IF(ISNUMBER(SEARCH(AQ$1,$D812)),"T","")</f>
        <v/>
      </c>
      <c r="AR812" t="str">
        <f>IF(ISNUMBER(SEARCH(AR$1,$D812)),"T","")</f>
        <v/>
      </c>
      <c r="AS812" t="str">
        <f>IF(ISNUMBER(SEARCH(AS$1,$D812)),"T","")</f>
        <v/>
      </c>
      <c r="AT812" t="str">
        <f>IF(ISNUMBER(SEARCH(AT$1,$D812)),"T","")</f>
        <v/>
      </c>
      <c r="AU812" t="str">
        <f>IF(ISNUMBER(SEARCH(AU$1,$D812)),"T","")</f>
        <v/>
      </c>
      <c r="AV812" t="str">
        <f>IF(ISNUMBER(SEARCH(AV$1,$D812)),"T","")</f>
        <v/>
      </c>
    </row>
    <row r="813" spans="1:48">
      <c r="A813">
        <v>926</v>
      </c>
      <c r="B813" t="s">
        <v>1877</v>
      </c>
      <c r="C813" t="s">
        <v>1878</v>
      </c>
      <c r="D813" t="s">
        <v>67</v>
      </c>
      <c r="E813">
        <v>9</v>
      </c>
      <c r="F813">
        <v>37</v>
      </c>
      <c r="G813">
        <v>55</v>
      </c>
      <c r="H813">
        <v>70</v>
      </c>
      <c r="I813">
        <v>30</v>
      </c>
      <c r="J813">
        <v>55</v>
      </c>
      <c r="K813">
        <v>65</v>
      </c>
      <c r="L813">
        <f t="shared" si="168"/>
        <v>55</v>
      </c>
      <c r="M813">
        <f t="shared" si="169"/>
        <v>55</v>
      </c>
      <c r="N813" s="3">
        <f t="shared" si="170"/>
        <v>112.5</v>
      </c>
      <c r="O813" s="3">
        <f t="shared" si="171"/>
        <v>75.5</v>
      </c>
      <c r="P813" s="3">
        <f t="shared" si="172"/>
        <v>75.5</v>
      </c>
      <c r="Q813" s="3">
        <f t="shared" si="173"/>
        <v>8493.75</v>
      </c>
      <c r="R813" s="3">
        <f t="shared" si="174"/>
        <v>10181.25</v>
      </c>
      <c r="S813" s="3">
        <f t="shared" si="175"/>
        <v>8493.75</v>
      </c>
      <c r="T813" s="3">
        <v>132.123811629879</v>
      </c>
      <c r="U813" s="3">
        <f t="shared" si="176"/>
        <v>0</v>
      </c>
      <c r="V813" s="4">
        <f t="shared" si="177"/>
        <v>0</v>
      </c>
      <c r="W813" s="6">
        <f>Q813/(constants!$B$1*constants!$B$2*(110/250)*AVERAGE(0.8,1)*1.5)</f>
        <v>1.30134188373032</v>
      </c>
      <c r="X813" s="7">
        <v>0.289552196572515</v>
      </c>
      <c r="Y813" s="3">
        <f t="shared" si="178"/>
        <v>120.112503062864</v>
      </c>
      <c r="Z813" s="5">
        <v>1.1</v>
      </c>
      <c r="AA813" s="5">
        <v>1</v>
      </c>
      <c r="AB813" s="3">
        <f t="shared" si="179"/>
        <v>132.123753369151</v>
      </c>
      <c r="AC813" t="str">
        <f t="shared" si="180"/>
        <v>https://wiki.52poke.com/wiki/狗仔包</v>
      </c>
      <c r="AD813" s="2">
        <f t="shared" si="181"/>
        <v>3.39431244325712e-9</v>
      </c>
      <c r="AE813" t="str">
        <f>IF(ISNUMBER(SEARCH(AE$1,$D813)),"T","")</f>
        <v/>
      </c>
      <c r="AF813" t="str">
        <f>IF(ISNUMBER(SEARCH(AF$1,$D813)),"T","")</f>
        <v/>
      </c>
      <c r="AG813" t="str">
        <f>IF(ISNUMBER(SEARCH(AG$1,$D813)),"T","")</f>
        <v/>
      </c>
      <c r="AH813" t="str">
        <f>IF(ISNUMBER(SEARCH(AH$1,$D813)),"T","")</f>
        <v/>
      </c>
      <c r="AI813" t="str">
        <f>IF(ISNUMBER(SEARCH(AI$1,$D813)),"T","")</f>
        <v/>
      </c>
      <c r="AJ813" t="str">
        <f>IF(ISNUMBER(SEARCH(AJ$1,$D813)),"T","")</f>
        <v/>
      </c>
      <c r="AK813" t="str">
        <f>IF(ISNUMBER(SEARCH(AK$1,$D813)),"T","")</f>
        <v/>
      </c>
      <c r="AL813" t="str">
        <f>IF(ISNUMBER(SEARCH(AL$1,$D813)),"T","")</f>
        <v/>
      </c>
      <c r="AM813" t="str">
        <f>IF(ISNUMBER(SEARCH(AM$1,$D813)),"T","")</f>
        <v/>
      </c>
      <c r="AN813" t="str">
        <f>IF(ISNUMBER(SEARCH(AN$1,$D813)),"T","")</f>
        <v/>
      </c>
      <c r="AO813" t="str">
        <f>IF(ISNUMBER(SEARCH(AO$1,$D813)),"T","")</f>
        <v/>
      </c>
      <c r="AP813" t="str">
        <f>IF(ISNUMBER(SEARCH(AP$1,$D813)),"T","")</f>
        <v/>
      </c>
      <c r="AQ813" t="str">
        <f>IF(ISNUMBER(SEARCH(AQ$1,$D813)),"T","")</f>
        <v/>
      </c>
      <c r="AR813" t="str">
        <f>IF(ISNUMBER(SEARCH(AR$1,$D813)),"T","")</f>
        <v/>
      </c>
      <c r="AS813" t="str">
        <f>IF(ISNUMBER(SEARCH(AS$1,$D813)),"T","")</f>
        <v/>
      </c>
      <c r="AT813" t="str">
        <f>IF(ISNUMBER(SEARCH(AT$1,$D813)),"T","")</f>
        <v/>
      </c>
      <c r="AU813" t="str">
        <f>IF(ISNUMBER(SEARCH(AU$1,$D813)),"T","")</f>
        <v/>
      </c>
      <c r="AV813" t="str">
        <f>IF(ISNUMBER(SEARCH(AV$1,$D813)),"T","")</f>
        <v>T</v>
      </c>
    </row>
    <row r="814" spans="1:48">
      <c r="A814">
        <v>742</v>
      </c>
      <c r="B814" t="s">
        <v>1879</v>
      </c>
      <c r="C814" t="s">
        <v>1880</v>
      </c>
      <c r="D814" t="s">
        <v>1007</v>
      </c>
      <c r="E814">
        <v>7</v>
      </c>
      <c r="F814">
        <v>40</v>
      </c>
      <c r="G814">
        <v>45</v>
      </c>
      <c r="H814">
        <v>40</v>
      </c>
      <c r="I814">
        <v>55</v>
      </c>
      <c r="J814">
        <v>40</v>
      </c>
      <c r="K814">
        <v>84</v>
      </c>
      <c r="L814">
        <f t="shared" si="168"/>
        <v>55</v>
      </c>
      <c r="M814">
        <f t="shared" si="169"/>
        <v>40</v>
      </c>
      <c r="N814" s="3">
        <f t="shared" si="170"/>
        <v>115.5</v>
      </c>
      <c r="O814" s="3">
        <f t="shared" si="171"/>
        <v>75.5</v>
      </c>
      <c r="P814" s="3">
        <f t="shared" si="172"/>
        <v>60.5</v>
      </c>
      <c r="Q814" s="3">
        <f t="shared" si="173"/>
        <v>6987.75</v>
      </c>
      <c r="R814" s="3">
        <f t="shared" si="174"/>
        <v>6987.75</v>
      </c>
      <c r="S814" s="3">
        <f t="shared" si="175"/>
        <v>6987.75</v>
      </c>
      <c r="T814" s="3">
        <v>131.99897217285</v>
      </c>
      <c r="U814" s="3">
        <f t="shared" si="176"/>
        <v>0</v>
      </c>
      <c r="V814" s="4">
        <f t="shared" si="177"/>
        <v>0</v>
      </c>
      <c r="W814" s="6">
        <f>Q814/(constants!$B$1*constants!$B$2*(110/250)*AVERAGE(0.8,1)*1.5)</f>
        <v>1.07060506231483</v>
      </c>
      <c r="X814" s="7">
        <v>0.518785958060221</v>
      </c>
      <c r="Y814" s="3">
        <f t="shared" si="178"/>
        <v>119.999022038316</v>
      </c>
      <c r="Z814" s="5">
        <v>1.1</v>
      </c>
      <c r="AA814" s="5">
        <v>1</v>
      </c>
      <c r="AB814" s="3">
        <f t="shared" si="179"/>
        <v>131.998924242148</v>
      </c>
      <c r="AC814" t="str">
        <f t="shared" si="180"/>
        <v>https://wiki.52poke.com/wiki/萌虻</v>
      </c>
      <c r="AD814" s="2">
        <f t="shared" si="181"/>
        <v>2.29735220334841e-9</v>
      </c>
      <c r="AE814" t="str">
        <f>IF(ISNUMBER(SEARCH(AE$1,$D814)),"T","")</f>
        <v/>
      </c>
      <c r="AF814" t="str">
        <f>IF(ISNUMBER(SEARCH(AF$1,$D814)),"T","")</f>
        <v/>
      </c>
      <c r="AG814" t="str">
        <f>IF(ISNUMBER(SEARCH(AG$1,$D814)),"T","")</f>
        <v/>
      </c>
      <c r="AH814" t="str">
        <f>IF(ISNUMBER(SEARCH(AH$1,$D814)),"T","")</f>
        <v/>
      </c>
      <c r="AI814" t="str">
        <f>IF(ISNUMBER(SEARCH(AI$1,$D814)),"T","")</f>
        <v/>
      </c>
      <c r="AJ814" t="str">
        <f>IF(ISNUMBER(SEARCH(AJ$1,$D814)),"T","")</f>
        <v/>
      </c>
      <c r="AK814" t="str">
        <f>IF(ISNUMBER(SEARCH(AK$1,$D814)),"T","")</f>
        <v/>
      </c>
      <c r="AL814" t="str">
        <f>IF(ISNUMBER(SEARCH(AL$1,$D814)),"T","")</f>
        <v/>
      </c>
      <c r="AM814" t="str">
        <f>IF(ISNUMBER(SEARCH(AM$1,$D814)),"T","")</f>
        <v/>
      </c>
      <c r="AN814" t="str">
        <f>IF(ISNUMBER(SEARCH(AN$1,$D814)),"T","")</f>
        <v/>
      </c>
      <c r="AO814" t="str">
        <f>IF(ISNUMBER(SEARCH(AO$1,$D814)),"T","")</f>
        <v/>
      </c>
      <c r="AP814" t="str">
        <f>IF(ISNUMBER(SEARCH(AP$1,$D814)),"T","")</f>
        <v>T</v>
      </c>
      <c r="AQ814" t="str">
        <f>IF(ISNUMBER(SEARCH(AQ$1,$D814)),"T","")</f>
        <v/>
      </c>
      <c r="AR814" t="str">
        <f>IF(ISNUMBER(SEARCH(AR$1,$D814)),"T","")</f>
        <v/>
      </c>
      <c r="AS814" t="str">
        <f>IF(ISNUMBER(SEARCH(AS$1,$D814)),"T","")</f>
        <v/>
      </c>
      <c r="AT814" t="str">
        <f>IF(ISNUMBER(SEARCH(AT$1,$D814)),"T","")</f>
        <v/>
      </c>
      <c r="AU814" t="str">
        <f>IF(ISNUMBER(SEARCH(AU$1,$D814)),"T","")</f>
        <v/>
      </c>
      <c r="AV814" t="str">
        <f>IF(ISNUMBER(SEARCH(AV$1,$D814)),"T","")</f>
        <v>T</v>
      </c>
    </row>
    <row r="815" spans="1:48">
      <c r="A815">
        <v>363</v>
      </c>
      <c r="B815" t="s">
        <v>1881</v>
      </c>
      <c r="C815" t="s">
        <v>1882</v>
      </c>
      <c r="D815" t="s">
        <v>466</v>
      </c>
      <c r="E815">
        <v>3</v>
      </c>
      <c r="F815">
        <v>70</v>
      </c>
      <c r="G815">
        <v>40</v>
      </c>
      <c r="H815">
        <v>50</v>
      </c>
      <c r="I815">
        <v>55</v>
      </c>
      <c r="J815">
        <v>50</v>
      </c>
      <c r="K815">
        <v>25</v>
      </c>
      <c r="L815">
        <f t="shared" si="168"/>
        <v>55</v>
      </c>
      <c r="M815">
        <f t="shared" si="169"/>
        <v>50</v>
      </c>
      <c r="N815" s="3">
        <f t="shared" si="170"/>
        <v>145.5</v>
      </c>
      <c r="O815" s="3">
        <f t="shared" si="171"/>
        <v>75.5</v>
      </c>
      <c r="P815" s="3">
        <f t="shared" si="172"/>
        <v>70.5</v>
      </c>
      <c r="Q815" s="3">
        <f t="shared" si="173"/>
        <v>10257.75</v>
      </c>
      <c r="R815" s="3">
        <f t="shared" si="174"/>
        <v>10257.75</v>
      </c>
      <c r="S815" s="3">
        <f t="shared" si="175"/>
        <v>10257.75</v>
      </c>
      <c r="T815" s="3">
        <v>131.64732723262</v>
      </c>
      <c r="U815" s="3">
        <f t="shared" si="176"/>
        <v>0</v>
      </c>
      <c r="V815" s="4">
        <f t="shared" si="177"/>
        <v>0</v>
      </c>
      <c r="W815" s="6">
        <f>Q815/(constants!$B$1*constants!$B$2*(110/250)*AVERAGE(0.8,1)*1.5)</f>
        <v>1.57160732395405</v>
      </c>
      <c r="X815" s="7">
        <v>0.0135492910029742</v>
      </c>
      <c r="Y815" s="3">
        <f t="shared" si="178"/>
        <v>119.679324429256</v>
      </c>
      <c r="Z815" s="5">
        <v>1.1</v>
      </c>
      <c r="AA815" s="5">
        <v>1</v>
      </c>
      <c r="AB815" s="3">
        <f t="shared" si="179"/>
        <v>131.647256872181</v>
      </c>
      <c r="AC815" t="str">
        <f t="shared" si="180"/>
        <v>https://wiki.52poke.com/wiki/海豹球</v>
      </c>
      <c r="AD815" s="2">
        <f t="shared" si="181"/>
        <v>4.95059135583687e-9</v>
      </c>
      <c r="AE815" t="str">
        <f>IF(ISNUMBER(SEARCH(AE$1,$D815)),"T","")</f>
        <v/>
      </c>
      <c r="AF815" t="str">
        <f>IF(ISNUMBER(SEARCH(AF$1,$D815)),"T","")</f>
        <v/>
      </c>
      <c r="AG815" t="str">
        <f>IF(ISNUMBER(SEARCH(AG$1,$D815)),"T","")</f>
        <v>T</v>
      </c>
      <c r="AH815" t="str">
        <f>IF(ISNUMBER(SEARCH(AH$1,$D815)),"T","")</f>
        <v/>
      </c>
      <c r="AI815" t="str">
        <f>IF(ISNUMBER(SEARCH(AI$1,$D815)),"T","")</f>
        <v/>
      </c>
      <c r="AJ815" t="str">
        <f>IF(ISNUMBER(SEARCH(AJ$1,$D815)),"T","")</f>
        <v>T</v>
      </c>
      <c r="AK815" t="str">
        <f>IF(ISNUMBER(SEARCH(AK$1,$D815)),"T","")</f>
        <v/>
      </c>
      <c r="AL815" t="str">
        <f>IF(ISNUMBER(SEARCH(AL$1,$D815)),"T","")</f>
        <v/>
      </c>
      <c r="AM815" t="str">
        <f>IF(ISNUMBER(SEARCH(AM$1,$D815)),"T","")</f>
        <v/>
      </c>
      <c r="AN815" t="str">
        <f>IF(ISNUMBER(SEARCH(AN$1,$D815)),"T","")</f>
        <v/>
      </c>
      <c r="AO815" t="str">
        <f>IF(ISNUMBER(SEARCH(AO$1,$D815)),"T","")</f>
        <v/>
      </c>
      <c r="AP815" t="str">
        <f>IF(ISNUMBER(SEARCH(AP$1,$D815)),"T","")</f>
        <v/>
      </c>
      <c r="AQ815" t="str">
        <f>IF(ISNUMBER(SEARCH(AQ$1,$D815)),"T","")</f>
        <v/>
      </c>
      <c r="AR815" t="str">
        <f>IF(ISNUMBER(SEARCH(AR$1,$D815)),"T","")</f>
        <v/>
      </c>
      <c r="AS815" t="str">
        <f>IF(ISNUMBER(SEARCH(AS$1,$D815)),"T","")</f>
        <v/>
      </c>
      <c r="AT815" t="str">
        <f>IF(ISNUMBER(SEARCH(AT$1,$D815)),"T","")</f>
        <v/>
      </c>
      <c r="AU815" t="str">
        <f>IF(ISNUMBER(SEARCH(AU$1,$D815)),"T","")</f>
        <v/>
      </c>
      <c r="AV815" t="str">
        <f>IF(ISNUMBER(SEARCH(AV$1,$D815)),"T","")</f>
        <v/>
      </c>
    </row>
    <row r="816" spans="1:48">
      <c r="A816">
        <v>501</v>
      </c>
      <c r="B816" t="s">
        <v>1883</v>
      </c>
      <c r="C816" t="s">
        <v>1884</v>
      </c>
      <c r="D816" t="s">
        <v>52</v>
      </c>
      <c r="E816">
        <v>5</v>
      </c>
      <c r="F816">
        <v>55</v>
      </c>
      <c r="G816">
        <v>55</v>
      </c>
      <c r="H816">
        <v>45</v>
      </c>
      <c r="I816">
        <v>63</v>
      </c>
      <c r="J816">
        <v>45</v>
      </c>
      <c r="K816">
        <v>45</v>
      </c>
      <c r="L816">
        <f t="shared" si="168"/>
        <v>63</v>
      </c>
      <c r="M816">
        <f t="shared" si="169"/>
        <v>45</v>
      </c>
      <c r="N816" s="3">
        <f t="shared" si="170"/>
        <v>130.5</v>
      </c>
      <c r="O816" s="3">
        <f t="shared" si="171"/>
        <v>83.5</v>
      </c>
      <c r="P816" s="3">
        <f t="shared" si="172"/>
        <v>65.5</v>
      </c>
      <c r="Q816" s="3">
        <f t="shared" si="173"/>
        <v>8547.75</v>
      </c>
      <c r="R816" s="3">
        <f t="shared" si="174"/>
        <v>8547.75</v>
      </c>
      <c r="S816" s="3">
        <f t="shared" si="175"/>
        <v>8547.75</v>
      </c>
      <c r="T816" s="3">
        <v>131.575512774947</v>
      </c>
      <c r="U816" s="3">
        <f t="shared" si="176"/>
        <v>0</v>
      </c>
      <c r="V816" s="4">
        <f t="shared" si="177"/>
        <v>0</v>
      </c>
      <c r="W816" s="6">
        <f>Q816/(constants!$B$1*constants!$B$2*(110/250)*AVERAGE(0.8,1)*1.5)</f>
        <v>1.30961531557391</v>
      </c>
      <c r="X816" s="7">
        <v>0.122888200280745</v>
      </c>
      <c r="Y816" s="3">
        <f t="shared" si="178"/>
        <v>119.614043573864</v>
      </c>
      <c r="Z816" s="5">
        <v>1.1</v>
      </c>
      <c r="AA816" s="5">
        <v>1</v>
      </c>
      <c r="AB816" s="3">
        <f t="shared" si="179"/>
        <v>131.57544793125</v>
      </c>
      <c r="AC816" t="str">
        <f t="shared" si="180"/>
        <v>https://wiki.52poke.com/wiki/水水獭</v>
      </c>
      <c r="AD816" s="2">
        <f t="shared" si="181"/>
        <v>4.20470504850289e-9</v>
      </c>
      <c r="AE816" t="str">
        <f>IF(ISNUMBER(SEARCH(AE$1,$D816)),"T","")</f>
        <v/>
      </c>
      <c r="AF816" t="str">
        <f>IF(ISNUMBER(SEARCH(AF$1,$D816)),"T","")</f>
        <v/>
      </c>
      <c r="AG816" t="str">
        <f>IF(ISNUMBER(SEARCH(AG$1,$D816)),"T","")</f>
        <v>T</v>
      </c>
      <c r="AH816" t="str">
        <f>IF(ISNUMBER(SEARCH(AH$1,$D816)),"T","")</f>
        <v/>
      </c>
      <c r="AI816" t="str">
        <f>IF(ISNUMBER(SEARCH(AI$1,$D816)),"T","")</f>
        <v/>
      </c>
      <c r="AJ816" t="str">
        <f>IF(ISNUMBER(SEARCH(AJ$1,$D816)),"T","")</f>
        <v/>
      </c>
      <c r="AK816" t="str">
        <f>IF(ISNUMBER(SEARCH(AK$1,$D816)),"T","")</f>
        <v/>
      </c>
      <c r="AL816" t="str">
        <f>IF(ISNUMBER(SEARCH(AL$1,$D816)),"T","")</f>
        <v/>
      </c>
      <c r="AM816" t="str">
        <f>IF(ISNUMBER(SEARCH(AM$1,$D816)),"T","")</f>
        <v/>
      </c>
      <c r="AN816" t="str">
        <f>IF(ISNUMBER(SEARCH(AN$1,$D816)),"T","")</f>
        <v/>
      </c>
      <c r="AO816" t="str">
        <f>IF(ISNUMBER(SEARCH(AO$1,$D816)),"T","")</f>
        <v/>
      </c>
      <c r="AP816" t="str">
        <f>IF(ISNUMBER(SEARCH(AP$1,$D816)),"T","")</f>
        <v/>
      </c>
      <c r="AQ816" t="str">
        <f>IF(ISNUMBER(SEARCH(AQ$1,$D816)),"T","")</f>
        <v/>
      </c>
      <c r="AR816" t="str">
        <f>IF(ISNUMBER(SEARCH(AR$1,$D816)),"T","")</f>
        <v/>
      </c>
      <c r="AS816" t="str">
        <f>IF(ISNUMBER(SEARCH(AS$1,$D816)),"T","")</f>
        <v/>
      </c>
      <c r="AT816" t="str">
        <f>IF(ISNUMBER(SEARCH(AT$1,$D816)),"T","")</f>
        <v/>
      </c>
      <c r="AU816" t="str">
        <f>IF(ISNUMBER(SEARCH(AU$1,$D816)),"T","")</f>
        <v/>
      </c>
      <c r="AV816" t="str">
        <f>IF(ISNUMBER(SEARCH(AV$1,$D816)),"T","")</f>
        <v/>
      </c>
    </row>
    <row r="817" spans="1:48">
      <c r="A817">
        <v>299</v>
      </c>
      <c r="B817" t="s">
        <v>1885</v>
      </c>
      <c r="C817" t="s">
        <v>1886</v>
      </c>
      <c r="D817" t="s">
        <v>513</v>
      </c>
      <c r="E817">
        <v>3</v>
      </c>
      <c r="F817">
        <v>30</v>
      </c>
      <c r="G817">
        <v>45</v>
      </c>
      <c r="H817">
        <v>135</v>
      </c>
      <c r="I817">
        <v>45</v>
      </c>
      <c r="J817">
        <v>90</v>
      </c>
      <c r="K817">
        <v>30</v>
      </c>
      <c r="L817">
        <f t="shared" si="168"/>
        <v>45</v>
      </c>
      <c r="M817">
        <f t="shared" si="169"/>
        <v>90</v>
      </c>
      <c r="N817" s="3">
        <f t="shared" si="170"/>
        <v>105.5</v>
      </c>
      <c r="O817" s="3">
        <f t="shared" si="171"/>
        <v>65.5</v>
      </c>
      <c r="P817" s="3">
        <f t="shared" si="172"/>
        <v>110.5</v>
      </c>
      <c r="Q817" s="3">
        <f t="shared" si="173"/>
        <v>11657.75</v>
      </c>
      <c r="R817" s="3">
        <f t="shared" si="174"/>
        <v>16405.25</v>
      </c>
      <c r="S817" s="3">
        <f t="shared" si="175"/>
        <v>11657.75</v>
      </c>
      <c r="T817" s="3">
        <v>131.408637382793</v>
      </c>
      <c r="U817" s="3">
        <f t="shared" si="176"/>
        <v>0</v>
      </c>
      <c r="V817" s="4">
        <f t="shared" si="177"/>
        <v>0</v>
      </c>
      <c r="W817" s="6">
        <f>Q817/(constants!$B$1*constants!$B$2*(110/250)*AVERAGE(0.8,1)*1.5)</f>
        <v>1.786103705084</v>
      </c>
      <c r="X817" s="7">
        <v>0.0377487308713865</v>
      </c>
      <c r="Y817" s="3">
        <f t="shared" si="178"/>
        <v>119.462334555078</v>
      </c>
      <c r="Z817" s="5">
        <v>1.1</v>
      </c>
      <c r="AA817" s="5">
        <v>1</v>
      </c>
      <c r="AB817" s="3">
        <f t="shared" si="179"/>
        <v>131.408568010585</v>
      </c>
      <c r="AC817" t="str">
        <f t="shared" si="180"/>
        <v>https://wiki.52poke.com/wiki/朝北鼻</v>
      </c>
      <c r="AD817" s="2">
        <f t="shared" si="181"/>
        <v>4.81250319194238e-9</v>
      </c>
      <c r="AE817" t="str">
        <f>IF(ISNUMBER(SEARCH(AE$1,$D817)),"T","")</f>
        <v/>
      </c>
      <c r="AF817" t="str">
        <f>IF(ISNUMBER(SEARCH(AF$1,$D817)),"T","")</f>
        <v/>
      </c>
      <c r="AG817" t="str">
        <f>IF(ISNUMBER(SEARCH(AG$1,$D817)),"T","")</f>
        <v/>
      </c>
      <c r="AH817" t="str">
        <f>IF(ISNUMBER(SEARCH(AH$1,$D817)),"T","")</f>
        <v/>
      </c>
      <c r="AI817" t="str">
        <f>IF(ISNUMBER(SEARCH(AI$1,$D817)),"T","")</f>
        <v/>
      </c>
      <c r="AJ817" t="str">
        <f>IF(ISNUMBER(SEARCH(AJ$1,$D817)),"T","")</f>
        <v/>
      </c>
      <c r="AK817" t="str">
        <f>IF(ISNUMBER(SEARCH(AK$1,$D817)),"T","")</f>
        <v/>
      </c>
      <c r="AL817" t="str">
        <f>IF(ISNUMBER(SEARCH(AL$1,$D817)),"T","")</f>
        <v/>
      </c>
      <c r="AM817" t="str">
        <f>IF(ISNUMBER(SEARCH(AM$1,$D817)),"T","")</f>
        <v/>
      </c>
      <c r="AN817" t="str">
        <f>IF(ISNUMBER(SEARCH(AN$1,$D817)),"T","")</f>
        <v/>
      </c>
      <c r="AO817" t="str">
        <f>IF(ISNUMBER(SEARCH(AO$1,$D817)),"T","")</f>
        <v/>
      </c>
      <c r="AP817" t="str">
        <f>IF(ISNUMBER(SEARCH(AP$1,$D817)),"T","")</f>
        <v/>
      </c>
      <c r="AQ817" t="str">
        <f>IF(ISNUMBER(SEARCH(AQ$1,$D817)),"T","")</f>
        <v>T</v>
      </c>
      <c r="AR817" t="str">
        <f>IF(ISNUMBER(SEARCH(AR$1,$D817)),"T","")</f>
        <v/>
      </c>
      <c r="AS817" t="str">
        <f>IF(ISNUMBER(SEARCH(AS$1,$D817)),"T","")</f>
        <v/>
      </c>
      <c r="AT817" t="str">
        <f>IF(ISNUMBER(SEARCH(AT$1,$D817)),"T","")</f>
        <v/>
      </c>
      <c r="AU817" t="str">
        <f>IF(ISNUMBER(SEARCH(AU$1,$D817)),"T","")</f>
        <v/>
      </c>
      <c r="AV817" t="str">
        <f>IF(ISNUMBER(SEARCH(AV$1,$D817)),"T","")</f>
        <v/>
      </c>
    </row>
    <row r="818" spans="1:48">
      <c r="A818">
        <v>944</v>
      </c>
      <c r="B818" t="s">
        <v>1887</v>
      </c>
      <c r="C818" t="s">
        <v>1888</v>
      </c>
      <c r="D818" t="s">
        <v>961</v>
      </c>
      <c r="E818">
        <v>9</v>
      </c>
      <c r="F818">
        <v>40</v>
      </c>
      <c r="G818">
        <v>65</v>
      </c>
      <c r="H818">
        <v>35</v>
      </c>
      <c r="I818">
        <v>40</v>
      </c>
      <c r="J818">
        <v>35</v>
      </c>
      <c r="K818">
        <v>75</v>
      </c>
      <c r="L818">
        <f t="shared" si="168"/>
        <v>65</v>
      </c>
      <c r="M818">
        <f t="shared" si="169"/>
        <v>35</v>
      </c>
      <c r="N818" s="3">
        <f t="shared" si="170"/>
        <v>115.5</v>
      </c>
      <c r="O818" s="3">
        <f t="shared" si="171"/>
        <v>85.5</v>
      </c>
      <c r="P818" s="3">
        <f t="shared" si="172"/>
        <v>55.5</v>
      </c>
      <c r="Q818" s="3">
        <f t="shared" si="173"/>
        <v>6410.25</v>
      </c>
      <c r="R818" s="3">
        <f t="shared" si="174"/>
        <v>6410.25</v>
      </c>
      <c r="S818" s="3">
        <f t="shared" si="175"/>
        <v>6410.25</v>
      </c>
      <c r="T818" s="3">
        <v>131.148239326941</v>
      </c>
      <c r="U818" s="3">
        <f t="shared" si="176"/>
        <v>0</v>
      </c>
      <c r="V818" s="4">
        <f t="shared" si="177"/>
        <v>0</v>
      </c>
      <c r="W818" s="6">
        <f>Q818/(constants!$B$1*constants!$B$2*(110/250)*AVERAGE(0.8,1)*1.5)</f>
        <v>0.982125305098727</v>
      </c>
      <c r="X818" s="7">
        <v>0.41232647091064</v>
      </c>
      <c r="Y818" s="3">
        <f t="shared" si="178"/>
        <v>119.225626848801</v>
      </c>
      <c r="Z818" s="5">
        <v>1.1</v>
      </c>
      <c r="AA818" s="5">
        <v>1</v>
      </c>
      <c r="AB818" s="3">
        <f t="shared" si="179"/>
        <v>131.148189533681</v>
      </c>
      <c r="AC818" t="str">
        <f t="shared" si="180"/>
        <v>https://wiki.52poke.com/wiki/滋汁鼹</v>
      </c>
      <c r="AD818" s="2">
        <f t="shared" si="181"/>
        <v>2.4793687404201e-9</v>
      </c>
      <c r="AE818" t="str">
        <f>IF(ISNUMBER(SEARCH(AE$1,$D818)),"T","")</f>
        <v>T</v>
      </c>
      <c r="AF818" t="str">
        <f>IF(ISNUMBER(SEARCH(AF$1,$D818)),"T","")</f>
        <v/>
      </c>
      <c r="AG818" t="str">
        <f>IF(ISNUMBER(SEARCH(AG$1,$D818)),"T","")</f>
        <v/>
      </c>
      <c r="AH818" t="str">
        <f>IF(ISNUMBER(SEARCH(AH$1,$D818)),"T","")</f>
        <v/>
      </c>
      <c r="AI818" t="str">
        <f>IF(ISNUMBER(SEARCH(AI$1,$D818)),"T","")</f>
        <v/>
      </c>
      <c r="AJ818" t="str">
        <f>IF(ISNUMBER(SEARCH(AJ$1,$D818)),"T","")</f>
        <v/>
      </c>
      <c r="AK818" t="str">
        <f>IF(ISNUMBER(SEARCH(AK$1,$D818)),"T","")</f>
        <v/>
      </c>
      <c r="AL818" t="str">
        <f>IF(ISNUMBER(SEARCH(AL$1,$D818)),"T","")</f>
        <v>T</v>
      </c>
      <c r="AM818" t="str">
        <f>IF(ISNUMBER(SEARCH(AM$1,$D818)),"T","")</f>
        <v/>
      </c>
      <c r="AN818" t="str">
        <f>IF(ISNUMBER(SEARCH(AN$1,$D818)),"T","")</f>
        <v/>
      </c>
      <c r="AO818" t="str">
        <f>IF(ISNUMBER(SEARCH(AO$1,$D818)),"T","")</f>
        <v/>
      </c>
      <c r="AP818" t="str">
        <f>IF(ISNUMBER(SEARCH(AP$1,$D818)),"T","")</f>
        <v/>
      </c>
      <c r="AQ818" t="str">
        <f>IF(ISNUMBER(SEARCH(AQ$1,$D818)),"T","")</f>
        <v/>
      </c>
      <c r="AR818" t="str">
        <f>IF(ISNUMBER(SEARCH(AR$1,$D818)),"T","")</f>
        <v/>
      </c>
      <c r="AS818" t="str">
        <f>IF(ISNUMBER(SEARCH(AS$1,$D818)),"T","")</f>
        <v/>
      </c>
      <c r="AT818" t="str">
        <f>IF(ISNUMBER(SEARCH(AT$1,$D818)),"T","")</f>
        <v/>
      </c>
      <c r="AU818" t="str">
        <f>IF(ISNUMBER(SEARCH(AU$1,$D818)),"T","")</f>
        <v/>
      </c>
      <c r="AV818" t="str">
        <f>IF(ISNUMBER(SEARCH(AV$1,$D818)),"T","")</f>
        <v/>
      </c>
    </row>
    <row r="819" spans="1:48">
      <c r="A819">
        <v>708</v>
      </c>
      <c r="B819" t="s">
        <v>1889</v>
      </c>
      <c r="C819" t="s">
        <v>1890</v>
      </c>
      <c r="D819" t="s">
        <v>543</v>
      </c>
      <c r="E819">
        <v>6</v>
      </c>
      <c r="F819">
        <v>43</v>
      </c>
      <c r="G819">
        <v>70</v>
      </c>
      <c r="H819">
        <v>48</v>
      </c>
      <c r="I819">
        <v>50</v>
      </c>
      <c r="J819">
        <v>60</v>
      </c>
      <c r="K819">
        <v>38</v>
      </c>
      <c r="L819">
        <f t="shared" si="168"/>
        <v>70</v>
      </c>
      <c r="M819">
        <f t="shared" si="169"/>
        <v>48</v>
      </c>
      <c r="N819" s="3">
        <f t="shared" si="170"/>
        <v>118.5</v>
      </c>
      <c r="O819" s="3">
        <f t="shared" si="171"/>
        <v>90.5</v>
      </c>
      <c r="P819" s="3">
        <f t="shared" si="172"/>
        <v>68.5</v>
      </c>
      <c r="Q819" s="3">
        <f t="shared" si="173"/>
        <v>8117.25</v>
      </c>
      <c r="R819" s="3">
        <f t="shared" si="174"/>
        <v>8117.25</v>
      </c>
      <c r="S819" s="3">
        <f t="shared" si="175"/>
        <v>9539.25</v>
      </c>
      <c r="T819" s="3">
        <v>131.076211360085</v>
      </c>
      <c r="U819" s="3">
        <f t="shared" si="176"/>
        <v>0</v>
      </c>
      <c r="V819" s="4">
        <f t="shared" si="177"/>
        <v>0</v>
      </c>
      <c r="W819" s="6">
        <f>Q819/(constants!$B$1*constants!$B$2*(110/250)*AVERAGE(0.8,1)*1.5)</f>
        <v>1.24365767837645</v>
      </c>
      <c r="X819" s="7">
        <v>0.073028857233447</v>
      </c>
      <c r="Y819" s="3">
        <f t="shared" si="178"/>
        <v>119.160131472696</v>
      </c>
      <c r="Z819" s="5">
        <v>1.1</v>
      </c>
      <c r="AA819" s="5">
        <v>1</v>
      </c>
      <c r="AB819" s="3">
        <f t="shared" si="179"/>
        <v>131.076144619965</v>
      </c>
      <c r="AC819" t="str">
        <f t="shared" si="180"/>
        <v>https://wiki.52poke.com/wiki/小木灵</v>
      </c>
      <c r="AD819" s="2">
        <f t="shared" si="181"/>
        <v>4.45424357461885e-9</v>
      </c>
      <c r="AE819" t="str">
        <f>IF(ISNUMBER(SEARCH(AE$1,$D819)),"T","")</f>
        <v/>
      </c>
      <c r="AF819" t="str">
        <f>IF(ISNUMBER(SEARCH(AF$1,$D819)),"T","")</f>
        <v/>
      </c>
      <c r="AG819" t="str">
        <f>IF(ISNUMBER(SEARCH(AG$1,$D819)),"T","")</f>
        <v/>
      </c>
      <c r="AH819" t="str">
        <f>IF(ISNUMBER(SEARCH(AH$1,$D819)),"T","")</f>
        <v>T</v>
      </c>
      <c r="AI819" t="str">
        <f>IF(ISNUMBER(SEARCH(AI$1,$D819)),"T","")</f>
        <v/>
      </c>
      <c r="AJ819" t="str">
        <f>IF(ISNUMBER(SEARCH(AJ$1,$D819)),"T","")</f>
        <v/>
      </c>
      <c r="AK819" t="str">
        <f>IF(ISNUMBER(SEARCH(AK$1,$D819)),"T","")</f>
        <v/>
      </c>
      <c r="AL819" t="str">
        <f>IF(ISNUMBER(SEARCH(AL$1,$D819)),"T","")</f>
        <v/>
      </c>
      <c r="AM819" t="str">
        <f>IF(ISNUMBER(SEARCH(AM$1,$D819)),"T","")</f>
        <v/>
      </c>
      <c r="AN819" t="str">
        <f>IF(ISNUMBER(SEARCH(AN$1,$D819)),"T","")</f>
        <v/>
      </c>
      <c r="AO819" t="str">
        <f>IF(ISNUMBER(SEARCH(AO$1,$D819)),"T","")</f>
        <v/>
      </c>
      <c r="AP819" t="str">
        <f>IF(ISNUMBER(SEARCH(AP$1,$D819)),"T","")</f>
        <v/>
      </c>
      <c r="AQ819" t="str">
        <f>IF(ISNUMBER(SEARCH(AQ$1,$D819)),"T","")</f>
        <v/>
      </c>
      <c r="AR819" t="str">
        <f>IF(ISNUMBER(SEARCH(AR$1,$D819)),"T","")</f>
        <v>T</v>
      </c>
      <c r="AS819" t="str">
        <f>IF(ISNUMBER(SEARCH(AS$1,$D819)),"T","")</f>
        <v/>
      </c>
      <c r="AT819" t="str">
        <f>IF(ISNUMBER(SEARCH(AT$1,$D819)),"T","")</f>
        <v/>
      </c>
      <c r="AU819" t="str">
        <f>IF(ISNUMBER(SEARCH(AU$1,$D819)),"T","")</f>
        <v/>
      </c>
      <c r="AV819" t="str">
        <f>IF(ISNUMBER(SEARCH(AV$1,$D819)),"T","")</f>
        <v/>
      </c>
    </row>
    <row r="820" spans="1:48">
      <c r="A820">
        <v>769</v>
      </c>
      <c r="B820" t="s">
        <v>1891</v>
      </c>
      <c r="C820" t="s">
        <v>1892</v>
      </c>
      <c r="D820" t="s">
        <v>1068</v>
      </c>
      <c r="E820">
        <v>7</v>
      </c>
      <c r="F820">
        <v>55</v>
      </c>
      <c r="G820">
        <v>55</v>
      </c>
      <c r="H820">
        <v>80</v>
      </c>
      <c r="I820">
        <v>70</v>
      </c>
      <c r="J820">
        <v>45</v>
      </c>
      <c r="K820">
        <v>15</v>
      </c>
      <c r="L820">
        <f t="shared" si="168"/>
        <v>70</v>
      </c>
      <c r="M820">
        <f t="shared" si="169"/>
        <v>45</v>
      </c>
      <c r="N820" s="3">
        <f t="shared" si="170"/>
        <v>130.5</v>
      </c>
      <c r="O820" s="3">
        <f t="shared" si="171"/>
        <v>90.5</v>
      </c>
      <c r="P820" s="3">
        <f t="shared" si="172"/>
        <v>65.5</v>
      </c>
      <c r="Q820" s="3">
        <f t="shared" si="173"/>
        <v>8547.75</v>
      </c>
      <c r="R820" s="3">
        <f t="shared" si="174"/>
        <v>13115.25</v>
      </c>
      <c r="S820" s="3">
        <f t="shared" si="175"/>
        <v>8547.75</v>
      </c>
      <c r="T820" s="3">
        <v>130.849044381972</v>
      </c>
      <c r="U820" s="3">
        <f t="shared" si="176"/>
        <v>0</v>
      </c>
      <c r="V820" s="4">
        <f t="shared" si="177"/>
        <v>0</v>
      </c>
      <c r="W820" s="6">
        <f>Q820/(constants!$B$1*constants!$B$2*(110/250)*AVERAGE(0.8,1)*1.5)</f>
        <v>1.30961531557391</v>
      </c>
      <c r="X820" s="7">
        <v>0.00478924597583152</v>
      </c>
      <c r="Y820" s="3">
        <f t="shared" si="178"/>
        <v>118.953612820251</v>
      </c>
      <c r="Z820" s="5">
        <v>1.1</v>
      </c>
      <c r="AA820" s="5">
        <v>1</v>
      </c>
      <c r="AB820" s="3">
        <f t="shared" si="179"/>
        <v>130.848974102277</v>
      </c>
      <c r="AC820" t="str">
        <f t="shared" si="180"/>
        <v>https://wiki.52poke.com/wiki/沙丘娃</v>
      </c>
      <c r="AD820" s="2">
        <f t="shared" si="181"/>
        <v>4.93923558454451e-9</v>
      </c>
      <c r="AE820" t="str">
        <f>IF(ISNUMBER(SEARCH(AE$1,$D820)),"T","")</f>
        <v/>
      </c>
      <c r="AF820" t="str">
        <f>IF(ISNUMBER(SEARCH(AF$1,$D820)),"T","")</f>
        <v/>
      </c>
      <c r="AG820" t="str">
        <f>IF(ISNUMBER(SEARCH(AG$1,$D820)),"T","")</f>
        <v/>
      </c>
      <c r="AH820" t="str">
        <f>IF(ISNUMBER(SEARCH(AH$1,$D820)),"T","")</f>
        <v/>
      </c>
      <c r="AI820" t="str">
        <f>IF(ISNUMBER(SEARCH(AI$1,$D820)),"T","")</f>
        <v/>
      </c>
      <c r="AJ820" t="str">
        <f>IF(ISNUMBER(SEARCH(AJ$1,$D820)),"T","")</f>
        <v/>
      </c>
      <c r="AK820" t="str">
        <f>IF(ISNUMBER(SEARCH(AK$1,$D820)),"T","")</f>
        <v/>
      </c>
      <c r="AL820" t="str">
        <f>IF(ISNUMBER(SEARCH(AL$1,$D820)),"T","")</f>
        <v/>
      </c>
      <c r="AM820" t="str">
        <f>IF(ISNUMBER(SEARCH(AM$1,$D820)),"T","")</f>
        <v>T</v>
      </c>
      <c r="AN820" t="str">
        <f>IF(ISNUMBER(SEARCH(AN$1,$D820)),"T","")</f>
        <v/>
      </c>
      <c r="AO820" t="str">
        <f>IF(ISNUMBER(SEARCH(AO$1,$D820)),"T","")</f>
        <v/>
      </c>
      <c r="AP820" t="str">
        <f>IF(ISNUMBER(SEARCH(AP$1,$D820)),"T","")</f>
        <v/>
      </c>
      <c r="AQ820" t="str">
        <f>IF(ISNUMBER(SEARCH(AQ$1,$D820)),"T","")</f>
        <v/>
      </c>
      <c r="AR820" t="str">
        <f>IF(ISNUMBER(SEARCH(AR$1,$D820)),"T","")</f>
        <v>T</v>
      </c>
      <c r="AS820" t="str">
        <f>IF(ISNUMBER(SEARCH(AS$1,$D820)),"T","")</f>
        <v/>
      </c>
      <c r="AT820" t="str">
        <f>IF(ISNUMBER(SEARCH(AT$1,$D820)),"T","")</f>
        <v/>
      </c>
      <c r="AU820" t="str">
        <f>IF(ISNUMBER(SEARCH(AU$1,$D820)),"T","")</f>
        <v/>
      </c>
      <c r="AV820" t="str">
        <f>IF(ISNUMBER(SEARCH(AV$1,$D820)),"T","")</f>
        <v/>
      </c>
    </row>
    <row r="821" spans="1:48">
      <c r="A821">
        <v>152</v>
      </c>
      <c r="B821" t="s">
        <v>1893</v>
      </c>
      <c r="C821" t="s">
        <v>1894</v>
      </c>
      <c r="D821" t="s">
        <v>227</v>
      </c>
      <c r="E821">
        <v>2</v>
      </c>
      <c r="F821">
        <v>45</v>
      </c>
      <c r="G821">
        <v>49</v>
      </c>
      <c r="H821">
        <v>65</v>
      </c>
      <c r="I821">
        <v>49</v>
      </c>
      <c r="J821">
        <v>65</v>
      </c>
      <c r="K821">
        <v>45</v>
      </c>
      <c r="L821">
        <f t="shared" si="168"/>
        <v>49</v>
      </c>
      <c r="M821">
        <f t="shared" si="169"/>
        <v>65</v>
      </c>
      <c r="N821" s="3">
        <f t="shared" si="170"/>
        <v>120.5</v>
      </c>
      <c r="O821" s="3">
        <f t="shared" si="171"/>
        <v>69.5</v>
      </c>
      <c r="P821" s="3">
        <f t="shared" si="172"/>
        <v>85.5</v>
      </c>
      <c r="Q821" s="3">
        <f t="shared" si="173"/>
        <v>10302.75</v>
      </c>
      <c r="R821" s="3">
        <f t="shared" si="174"/>
        <v>10302.75</v>
      </c>
      <c r="S821" s="3">
        <f t="shared" si="175"/>
        <v>10302.75</v>
      </c>
      <c r="T821" s="3">
        <v>130.733314388024</v>
      </c>
      <c r="U821" s="3">
        <f t="shared" si="176"/>
        <v>0</v>
      </c>
      <c r="V821" s="4">
        <f t="shared" si="177"/>
        <v>0</v>
      </c>
      <c r="W821" s="6">
        <f>Q821/(constants!$B$1*constants!$B$2*(110/250)*AVERAGE(0.8,1)*1.5)</f>
        <v>1.57850185049037</v>
      </c>
      <c r="X821" s="7">
        <v>0.131547192478978</v>
      </c>
      <c r="Y821" s="3">
        <f t="shared" si="178"/>
        <v>118.84840848637</v>
      </c>
      <c r="Z821" s="5">
        <v>1.1</v>
      </c>
      <c r="AA821" s="5">
        <v>1</v>
      </c>
      <c r="AB821" s="3">
        <f t="shared" si="179"/>
        <v>130.733249335007</v>
      </c>
      <c r="AC821" t="str">
        <f t="shared" si="180"/>
        <v>https://wiki.52poke.com/wiki/菊草叶</v>
      </c>
      <c r="AD821" s="2">
        <f t="shared" si="181"/>
        <v>4.23189503696511e-9</v>
      </c>
      <c r="AE821" t="str">
        <f>IF(ISNUMBER(SEARCH(AE$1,$D821)),"T","")</f>
        <v/>
      </c>
      <c r="AF821" t="str">
        <f>IF(ISNUMBER(SEARCH(AF$1,$D821)),"T","")</f>
        <v/>
      </c>
      <c r="AG821" t="str">
        <f>IF(ISNUMBER(SEARCH(AG$1,$D821)),"T","")</f>
        <v/>
      </c>
      <c r="AH821" t="str">
        <f>IF(ISNUMBER(SEARCH(AH$1,$D821)),"T","")</f>
        <v>T</v>
      </c>
      <c r="AI821" t="str">
        <f>IF(ISNUMBER(SEARCH(AI$1,$D821)),"T","")</f>
        <v/>
      </c>
      <c r="AJ821" t="str">
        <f>IF(ISNUMBER(SEARCH(AJ$1,$D821)),"T","")</f>
        <v/>
      </c>
      <c r="AK821" t="str">
        <f>IF(ISNUMBER(SEARCH(AK$1,$D821)),"T","")</f>
        <v/>
      </c>
      <c r="AL821" t="str">
        <f>IF(ISNUMBER(SEARCH(AL$1,$D821)),"T","")</f>
        <v/>
      </c>
      <c r="AM821" t="str">
        <f>IF(ISNUMBER(SEARCH(AM$1,$D821)),"T","")</f>
        <v/>
      </c>
      <c r="AN821" t="str">
        <f>IF(ISNUMBER(SEARCH(AN$1,$D821)),"T","")</f>
        <v/>
      </c>
      <c r="AO821" t="str">
        <f>IF(ISNUMBER(SEARCH(AO$1,$D821)),"T","")</f>
        <v/>
      </c>
      <c r="AP821" t="str">
        <f>IF(ISNUMBER(SEARCH(AP$1,$D821)),"T","")</f>
        <v/>
      </c>
      <c r="AQ821" t="str">
        <f>IF(ISNUMBER(SEARCH(AQ$1,$D821)),"T","")</f>
        <v/>
      </c>
      <c r="AR821" t="str">
        <f>IF(ISNUMBER(SEARCH(AR$1,$D821)),"T","")</f>
        <v/>
      </c>
      <c r="AS821" t="str">
        <f>IF(ISNUMBER(SEARCH(AS$1,$D821)),"T","")</f>
        <v/>
      </c>
      <c r="AT821" t="str">
        <f>IF(ISNUMBER(SEARCH(AT$1,$D821)),"T","")</f>
        <v/>
      </c>
      <c r="AU821" t="str">
        <f>IF(ISNUMBER(SEARCH(AU$1,$D821)),"T","")</f>
        <v/>
      </c>
      <c r="AV821" t="str">
        <f>IF(ISNUMBER(SEARCH(AV$1,$D821)),"T","")</f>
        <v/>
      </c>
    </row>
    <row r="822" spans="1:48">
      <c r="A822">
        <v>309</v>
      </c>
      <c r="B822" t="s">
        <v>1895</v>
      </c>
      <c r="C822" t="s">
        <v>1896</v>
      </c>
      <c r="D822" t="s">
        <v>169</v>
      </c>
      <c r="E822">
        <v>3</v>
      </c>
      <c r="F822">
        <v>40</v>
      </c>
      <c r="G822">
        <v>45</v>
      </c>
      <c r="H822">
        <v>40</v>
      </c>
      <c r="I822">
        <v>65</v>
      </c>
      <c r="J822">
        <v>40</v>
      </c>
      <c r="K822">
        <v>65</v>
      </c>
      <c r="L822">
        <f t="shared" si="168"/>
        <v>65</v>
      </c>
      <c r="M822">
        <f t="shared" si="169"/>
        <v>40</v>
      </c>
      <c r="N822" s="3">
        <f t="shared" si="170"/>
        <v>115.5</v>
      </c>
      <c r="O822" s="3">
        <f t="shared" si="171"/>
        <v>85.5</v>
      </c>
      <c r="P822" s="3">
        <f t="shared" si="172"/>
        <v>60.5</v>
      </c>
      <c r="Q822" s="3">
        <f t="shared" si="173"/>
        <v>6987.75</v>
      </c>
      <c r="R822" s="3">
        <f t="shared" si="174"/>
        <v>6987.75</v>
      </c>
      <c r="S822" s="3">
        <f t="shared" si="175"/>
        <v>6987.75</v>
      </c>
      <c r="T822" s="3">
        <v>130.579694352169</v>
      </c>
      <c r="U822" s="3">
        <f t="shared" si="176"/>
        <v>0</v>
      </c>
      <c r="V822" s="4">
        <f t="shared" si="177"/>
        <v>0</v>
      </c>
      <c r="W822" s="6">
        <f>Q822/(constants!$B$1*constants!$B$2*(110/250)*AVERAGE(0.8,1)*1.5)</f>
        <v>1.07060506231483</v>
      </c>
      <c r="X822" s="7">
        <v>0.317801530699844</v>
      </c>
      <c r="Y822" s="3">
        <f t="shared" si="178"/>
        <v>118.708763702755</v>
      </c>
      <c r="Z822" s="5">
        <v>1.1</v>
      </c>
      <c r="AA822" s="5">
        <v>1</v>
      </c>
      <c r="AB822" s="3">
        <f t="shared" si="179"/>
        <v>130.57964007303</v>
      </c>
      <c r="AC822" t="str">
        <f t="shared" si="180"/>
        <v>https://wiki.52poke.com/wiki/落雷兽</v>
      </c>
      <c r="AD822" s="2">
        <f t="shared" si="181"/>
        <v>2.94622493293416e-9</v>
      </c>
      <c r="AE822" t="str">
        <f>IF(ISNUMBER(SEARCH(AE$1,$D822)),"T","")</f>
        <v/>
      </c>
      <c r="AF822" t="str">
        <f>IF(ISNUMBER(SEARCH(AF$1,$D822)),"T","")</f>
        <v/>
      </c>
      <c r="AG822" t="str">
        <f>IF(ISNUMBER(SEARCH(AG$1,$D822)),"T","")</f>
        <v/>
      </c>
      <c r="AH822" t="str">
        <f>IF(ISNUMBER(SEARCH(AH$1,$D822)),"T","")</f>
        <v/>
      </c>
      <c r="AI822" t="str">
        <f>IF(ISNUMBER(SEARCH(AI$1,$D822)),"T","")</f>
        <v>T</v>
      </c>
      <c r="AJ822" t="str">
        <f>IF(ISNUMBER(SEARCH(AJ$1,$D822)),"T","")</f>
        <v/>
      </c>
      <c r="AK822" t="str">
        <f>IF(ISNUMBER(SEARCH(AK$1,$D822)),"T","")</f>
        <v/>
      </c>
      <c r="AL822" t="str">
        <f>IF(ISNUMBER(SEARCH(AL$1,$D822)),"T","")</f>
        <v/>
      </c>
      <c r="AM822" t="str">
        <f>IF(ISNUMBER(SEARCH(AM$1,$D822)),"T","")</f>
        <v/>
      </c>
      <c r="AN822" t="str">
        <f>IF(ISNUMBER(SEARCH(AN$1,$D822)),"T","")</f>
        <v/>
      </c>
      <c r="AO822" t="str">
        <f>IF(ISNUMBER(SEARCH(AO$1,$D822)),"T","")</f>
        <v/>
      </c>
      <c r="AP822" t="str">
        <f>IF(ISNUMBER(SEARCH(AP$1,$D822)),"T","")</f>
        <v/>
      </c>
      <c r="AQ822" t="str">
        <f>IF(ISNUMBER(SEARCH(AQ$1,$D822)),"T","")</f>
        <v/>
      </c>
      <c r="AR822" t="str">
        <f>IF(ISNUMBER(SEARCH(AR$1,$D822)),"T","")</f>
        <v/>
      </c>
      <c r="AS822" t="str">
        <f>IF(ISNUMBER(SEARCH(AS$1,$D822)),"T","")</f>
        <v/>
      </c>
      <c r="AT822" t="str">
        <f>IF(ISNUMBER(SEARCH(AT$1,$D822)),"T","")</f>
        <v/>
      </c>
      <c r="AU822" t="str">
        <f>IF(ISNUMBER(SEARCH(AU$1,$D822)),"T","")</f>
        <v/>
      </c>
      <c r="AV822" t="str">
        <f>IF(ISNUMBER(SEARCH(AV$1,$D822)),"T","")</f>
        <v/>
      </c>
    </row>
    <row r="823" spans="1:48">
      <c r="A823">
        <v>906</v>
      </c>
      <c r="B823" t="s">
        <v>1897</v>
      </c>
      <c r="C823" t="s">
        <v>1898</v>
      </c>
      <c r="D823" t="s">
        <v>227</v>
      </c>
      <c r="E823">
        <v>9</v>
      </c>
      <c r="F823">
        <v>40</v>
      </c>
      <c r="G823">
        <v>61</v>
      </c>
      <c r="H823">
        <v>54</v>
      </c>
      <c r="I823">
        <v>45</v>
      </c>
      <c r="J823">
        <v>45</v>
      </c>
      <c r="K823">
        <v>65</v>
      </c>
      <c r="L823">
        <f t="shared" si="168"/>
        <v>61</v>
      </c>
      <c r="M823">
        <f t="shared" si="169"/>
        <v>45</v>
      </c>
      <c r="N823" s="3">
        <f t="shared" si="170"/>
        <v>115.5</v>
      </c>
      <c r="O823" s="3">
        <f t="shared" si="171"/>
        <v>81.5</v>
      </c>
      <c r="P823" s="3">
        <f t="shared" si="172"/>
        <v>65.5</v>
      </c>
      <c r="Q823" s="3">
        <f t="shared" si="173"/>
        <v>7565.25</v>
      </c>
      <c r="R823" s="3">
        <f t="shared" si="174"/>
        <v>8604.75</v>
      </c>
      <c r="S823" s="3">
        <f t="shared" si="175"/>
        <v>7565.25</v>
      </c>
      <c r="T823" s="3">
        <v>130.102442481707</v>
      </c>
      <c r="U823" s="3">
        <f t="shared" si="176"/>
        <v>0</v>
      </c>
      <c r="V823" s="4">
        <f t="shared" si="177"/>
        <v>0</v>
      </c>
      <c r="W823" s="6">
        <f>Q823/(constants!$B$1*constants!$B$2*(110/250)*AVERAGE(0.8,1)*1.5)</f>
        <v>1.15908481953093</v>
      </c>
      <c r="X823" s="7">
        <v>0.29214090791948</v>
      </c>
      <c r="Y823" s="3">
        <f t="shared" si="178"/>
        <v>118.274896787208</v>
      </c>
      <c r="Z823" s="5">
        <v>1.1</v>
      </c>
      <c r="AA823" s="5">
        <v>1</v>
      </c>
      <c r="AB823" s="3">
        <f t="shared" si="179"/>
        <v>130.102386465929</v>
      </c>
      <c r="AC823" t="str">
        <f t="shared" si="180"/>
        <v>https://wiki.52poke.com/wiki/新叶喵</v>
      </c>
      <c r="AD823" s="2">
        <f t="shared" si="181"/>
        <v>3.13776734674399e-9</v>
      </c>
      <c r="AE823" t="str">
        <f>IF(ISNUMBER(SEARCH(AE$1,$D823)),"T","")</f>
        <v/>
      </c>
      <c r="AF823" t="str">
        <f>IF(ISNUMBER(SEARCH(AF$1,$D823)),"T","")</f>
        <v/>
      </c>
      <c r="AG823" t="str">
        <f>IF(ISNUMBER(SEARCH(AG$1,$D823)),"T","")</f>
        <v/>
      </c>
      <c r="AH823" t="str">
        <f>IF(ISNUMBER(SEARCH(AH$1,$D823)),"T","")</f>
        <v>T</v>
      </c>
      <c r="AI823" t="str">
        <f>IF(ISNUMBER(SEARCH(AI$1,$D823)),"T","")</f>
        <v/>
      </c>
      <c r="AJ823" t="str">
        <f>IF(ISNUMBER(SEARCH(AJ$1,$D823)),"T","")</f>
        <v/>
      </c>
      <c r="AK823" t="str">
        <f>IF(ISNUMBER(SEARCH(AK$1,$D823)),"T","")</f>
        <v/>
      </c>
      <c r="AL823" t="str">
        <f>IF(ISNUMBER(SEARCH(AL$1,$D823)),"T","")</f>
        <v/>
      </c>
      <c r="AM823" t="str">
        <f>IF(ISNUMBER(SEARCH(AM$1,$D823)),"T","")</f>
        <v/>
      </c>
      <c r="AN823" t="str">
        <f>IF(ISNUMBER(SEARCH(AN$1,$D823)),"T","")</f>
        <v/>
      </c>
      <c r="AO823" t="str">
        <f>IF(ISNUMBER(SEARCH(AO$1,$D823)),"T","")</f>
        <v/>
      </c>
      <c r="AP823" t="str">
        <f>IF(ISNUMBER(SEARCH(AP$1,$D823)),"T","")</f>
        <v/>
      </c>
      <c r="AQ823" t="str">
        <f>IF(ISNUMBER(SEARCH(AQ$1,$D823)),"T","")</f>
        <v/>
      </c>
      <c r="AR823" t="str">
        <f>IF(ISNUMBER(SEARCH(AR$1,$D823)),"T","")</f>
        <v/>
      </c>
      <c r="AS823" t="str">
        <f>IF(ISNUMBER(SEARCH(AS$1,$D823)),"T","")</f>
        <v/>
      </c>
      <c r="AT823" t="str">
        <f>IF(ISNUMBER(SEARCH(AT$1,$D823)),"T","")</f>
        <v/>
      </c>
      <c r="AU823" t="str">
        <f>IF(ISNUMBER(SEARCH(AU$1,$D823)),"T","")</f>
        <v/>
      </c>
      <c r="AV823" t="str">
        <f>IF(ISNUMBER(SEARCH(AV$1,$D823)),"T","")</f>
        <v/>
      </c>
    </row>
    <row r="824" spans="1:48">
      <c r="A824">
        <v>458</v>
      </c>
      <c r="B824" t="s">
        <v>1899</v>
      </c>
      <c r="C824" t="s">
        <v>1900</v>
      </c>
      <c r="D824" t="s">
        <v>183</v>
      </c>
      <c r="E824">
        <v>4</v>
      </c>
      <c r="F824">
        <v>45</v>
      </c>
      <c r="G824">
        <v>20</v>
      </c>
      <c r="H824">
        <v>50</v>
      </c>
      <c r="I824">
        <v>60</v>
      </c>
      <c r="J824">
        <v>120</v>
      </c>
      <c r="K824">
        <v>50</v>
      </c>
      <c r="L824">
        <f t="shared" si="168"/>
        <v>60</v>
      </c>
      <c r="M824">
        <f t="shared" si="169"/>
        <v>50</v>
      </c>
      <c r="N824" s="3">
        <f t="shared" si="170"/>
        <v>120.5</v>
      </c>
      <c r="O824" s="3">
        <f t="shared" si="171"/>
        <v>80.5</v>
      </c>
      <c r="P824" s="3">
        <f t="shared" si="172"/>
        <v>70.5</v>
      </c>
      <c r="Q824" s="3">
        <f t="shared" si="173"/>
        <v>8495.25</v>
      </c>
      <c r="R824" s="3">
        <f t="shared" si="174"/>
        <v>8495.25</v>
      </c>
      <c r="S824" s="3">
        <f t="shared" si="175"/>
        <v>16930.25</v>
      </c>
      <c r="T824" s="3">
        <v>129.839768171945</v>
      </c>
      <c r="U824" s="3">
        <f t="shared" si="176"/>
        <v>0</v>
      </c>
      <c r="V824" s="4">
        <f t="shared" si="177"/>
        <v>0</v>
      </c>
      <c r="W824" s="6">
        <f>Q824/(constants!$B$1*constants!$B$2*(110/250)*AVERAGE(0.8,1)*1.5)</f>
        <v>1.30157170128154</v>
      </c>
      <c r="X824" s="7">
        <v>0.164715210541394</v>
      </c>
      <c r="Y824" s="3">
        <f t="shared" si="178"/>
        <v>118.036096401746</v>
      </c>
      <c r="Z824" s="5">
        <v>1.1</v>
      </c>
      <c r="AA824" s="5">
        <v>1</v>
      </c>
      <c r="AB824" s="3">
        <f t="shared" si="179"/>
        <v>129.83970604192</v>
      </c>
      <c r="AC824" t="str">
        <f t="shared" si="180"/>
        <v>https://wiki.52poke.com/wiki/小球飞鱼</v>
      </c>
      <c r="AD824" s="2">
        <f t="shared" si="181"/>
        <v>3.86013995180038e-9</v>
      </c>
      <c r="AE824" t="str">
        <f>IF(ISNUMBER(SEARCH(AE$1,$D824)),"T","")</f>
        <v/>
      </c>
      <c r="AF824" t="str">
        <f>IF(ISNUMBER(SEARCH(AF$1,$D824)),"T","")</f>
        <v/>
      </c>
      <c r="AG824" t="str">
        <f>IF(ISNUMBER(SEARCH(AG$1,$D824)),"T","")</f>
        <v>T</v>
      </c>
      <c r="AH824" t="str">
        <f>IF(ISNUMBER(SEARCH(AH$1,$D824)),"T","")</f>
        <v/>
      </c>
      <c r="AI824" t="str">
        <f>IF(ISNUMBER(SEARCH(AI$1,$D824)),"T","")</f>
        <v/>
      </c>
      <c r="AJ824" t="str">
        <f>IF(ISNUMBER(SEARCH(AJ$1,$D824)),"T","")</f>
        <v/>
      </c>
      <c r="AK824" t="str">
        <f>IF(ISNUMBER(SEARCH(AK$1,$D824)),"T","")</f>
        <v/>
      </c>
      <c r="AL824" t="str">
        <f>IF(ISNUMBER(SEARCH(AL$1,$D824)),"T","")</f>
        <v/>
      </c>
      <c r="AM824" t="str">
        <f>IF(ISNUMBER(SEARCH(AM$1,$D824)),"T","")</f>
        <v/>
      </c>
      <c r="AN824" t="str">
        <f>IF(ISNUMBER(SEARCH(AN$1,$D824)),"T","")</f>
        <v>T</v>
      </c>
      <c r="AO824" t="str">
        <f>IF(ISNUMBER(SEARCH(AO$1,$D824)),"T","")</f>
        <v/>
      </c>
      <c r="AP824" t="str">
        <f>IF(ISNUMBER(SEARCH(AP$1,$D824)),"T","")</f>
        <v/>
      </c>
      <c r="AQ824" t="str">
        <f>IF(ISNUMBER(SEARCH(AQ$1,$D824)),"T","")</f>
        <v/>
      </c>
      <c r="AR824" t="str">
        <f>IF(ISNUMBER(SEARCH(AR$1,$D824)),"T","")</f>
        <v/>
      </c>
      <c r="AS824" t="str">
        <f>IF(ISNUMBER(SEARCH(AS$1,$D824)),"T","")</f>
        <v/>
      </c>
      <c r="AT824" t="str">
        <f>IF(ISNUMBER(SEARCH(AT$1,$D824)),"T","")</f>
        <v/>
      </c>
      <c r="AU824" t="str">
        <f>IF(ISNUMBER(SEARCH(AU$1,$D824)),"T","")</f>
        <v/>
      </c>
      <c r="AV824" t="str">
        <f>IF(ISNUMBER(SEARCH(AV$1,$D824)),"T","")</f>
        <v/>
      </c>
    </row>
    <row r="825" spans="1:48">
      <c r="A825">
        <v>511</v>
      </c>
      <c r="B825" t="s">
        <v>1901</v>
      </c>
      <c r="C825" t="s">
        <v>1902</v>
      </c>
      <c r="D825" t="s">
        <v>227</v>
      </c>
      <c r="E825">
        <v>5</v>
      </c>
      <c r="F825">
        <v>50</v>
      </c>
      <c r="G825">
        <v>53</v>
      </c>
      <c r="H825">
        <v>48</v>
      </c>
      <c r="I825">
        <v>53</v>
      </c>
      <c r="J825">
        <v>48</v>
      </c>
      <c r="K825">
        <v>64</v>
      </c>
      <c r="L825">
        <f t="shared" si="168"/>
        <v>53</v>
      </c>
      <c r="M825">
        <f t="shared" si="169"/>
        <v>48</v>
      </c>
      <c r="N825" s="3">
        <f t="shared" si="170"/>
        <v>125.5</v>
      </c>
      <c r="O825" s="3">
        <f t="shared" si="171"/>
        <v>73.5</v>
      </c>
      <c r="P825" s="3">
        <f t="shared" si="172"/>
        <v>68.5</v>
      </c>
      <c r="Q825" s="3">
        <f t="shared" si="173"/>
        <v>8596.75</v>
      </c>
      <c r="R825" s="3">
        <f t="shared" si="174"/>
        <v>8596.75</v>
      </c>
      <c r="S825" s="3">
        <f t="shared" si="175"/>
        <v>8596.75</v>
      </c>
      <c r="T825" s="3">
        <v>129.824920738886</v>
      </c>
      <c r="U825" s="3">
        <f t="shared" si="176"/>
        <v>0</v>
      </c>
      <c r="V825" s="4">
        <f t="shared" si="177"/>
        <v>0</v>
      </c>
      <c r="W825" s="6">
        <f>Q825/(constants!$B$1*constants!$B$2*(110/250)*AVERAGE(0.8,1)*1.5)</f>
        <v>1.31712268891346</v>
      </c>
      <c r="X825" s="7">
        <v>0.28862701218366</v>
      </c>
      <c r="Y825" s="3">
        <f t="shared" si="178"/>
        <v>118.022603030638</v>
      </c>
      <c r="Z825" s="5">
        <v>1.1</v>
      </c>
      <c r="AA825" s="5">
        <v>1</v>
      </c>
      <c r="AB825" s="3">
        <f t="shared" si="179"/>
        <v>129.824863333702</v>
      </c>
      <c r="AC825" t="str">
        <f t="shared" si="180"/>
        <v>https://wiki.52poke.com/wiki/花椰猴</v>
      </c>
      <c r="AD825" s="2">
        <f t="shared" si="181"/>
        <v>3.29535516415787e-9</v>
      </c>
      <c r="AE825" t="str">
        <f>IF(ISNUMBER(SEARCH(AE$1,$D825)),"T","")</f>
        <v/>
      </c>
      <c r="AF825" t="str">
        <f>IF(ISNUMBER(SEARCH(AF$1,$D825)),"T","")</f>
        <v/>
      </c>
      <c r="AG825" t="str">
        <f>IF(ISNUMBER(SEARCH(AG$1,$D825)),"T","")</f>
        <v/>
      </c>
      <c r="AH825" t="str">
        <f>IF(ISNUMBER(SEARCH(AH$1,$D825)),"T","")</f>
        <v>T</v>
      </c>
      <c r="AI825" t="str">
        <f>IF(ISNUMBER(SEARCH(AI$1,$D825)),"T","")</f>
        <v/>
      </c>
      <c r="AJ825" t="str">
        <f>IF(ISNUMBER(SEARCH(AJ$1,$D825)),"T","")</f>
        <v/>
      </c>
      <c r="AK825" t="str">
        <f>IF(ISNUMBER(SEARCH(AK$1,$D825)),"T","")</f>
        <v/>
      </c>
      <c r="AL825" t="str">
        <f>IF(ISNUMBER(SEARCH(AL$1,$D825)),"T","")</f>
        <v/>
      </c>
      <c r="AM825" t="str">
        <f>IF(ISNUMBER(SEARCH(AM$1,$D825)),"T","")</f>
        <v/>
      </c>
      <c r="AN825" t="str">
        <f>IF(ISNUMBER(SEARCH(AN$1,$D825)),"T","")</f>
        <v/>
      </c>
      <c r="AO825" t="str">
        <f>IF(ISNUMBER(SEARCH(AO$1,$D825)),"T","")</f>
        <v/>
      </c>
      <c r="AP825" t="str">
        <f>IF(ISNUMBER(SEARCH(AP$1,$D825)),"T","")</f>
        <v/>
      </c>
      <c r="AQ825" t="str">
        <f>IF(ISNUMBER(SEARCH(AQ$1,$D825)),"T","")</f>
        <v/>
      </c>
      <c r="AR825" t="str">
        <f>IF(ISNUMBER(SEARCH(AR$1,$D825)),"T","")</f>
        <v/>
      </c>
      <c r="AS825" t="str">
        <f>IF(ISNUMBER(SEARCH(AS$1,$D825)),"T","")</f>
        <v/>
      </c>
      <c r="AT825" t="str">
        <f>IF(ISNUMBER(SEARCH(AT$1,$D825)),"T","")</f>
        <v/>
      </c>
      <c r="AU825" t="str">
        <f>IF(ISNUMBER(SEARCH(AU$1,$D825)),"T","")</f>
        <v/>
      </c>
      <c r="AV825" t="str">
        <f>IF(ISNUMBER(SEARCH(AV$1,$D825)),"T","")</f>
        <v/>
      </c>
    </row>
    <row r="826" spans="1:48">
      <c r="A826">
        <v>513</v>
      </c>
      <c r="B826" t="s">
        <v>1903</v>
      </c>
      <c r="C826" t="s">
        <v>1904</v>
      </c>
      <c r="D826" t="s">
        <v>216</v>
      </c>
      <c r="E826">
        <v>5</v>
      </c>
      <c r="F826">
        <v>50</v>
      </c>
      <c r="G826">
        <v>53</v>
      </c>
      <c r="H826">
        <v>48</v>
      </c>
      <c r="I826">
        <v>53</v>
      </c>
      <c r="J826">
        <v>48</v>
      </c>
      <c r="K826">
        <v>64</v>
      </c>
      <c r="L826">
        <f t="shared" si="168"/>
        <v>53</v>
      </c>
      <c r="M826">
        <f t="shared" si="169"/>
        <v>48</v>
      </c>
      <c r="N826" s="3">
        <f t="shared" si="170"/>
        <v>125.5</v>
      </c>
      <c r="O826" s="3">
        <f t="shared" si="171"/>
        <v>73.5</v>
      </c>
      <c r="P826" s="3">
        <f t="shared" si="172"/>
        <v>68.5</v>
      </c>
      <c r="Q826" s="3">
        <f t="shared" si="173"/>
        <v>8596.75</v>
      </c>
      <c r="R826" s="3">
        <f t="shared" si="174"/>
        <v>8596.75</v>
      </c>
      <c r="S826" s="3">
        <f t="shared" si="175"/>
        <v>8596.75</v>
      </c>
      <c r="T826" s="3">
        <v>129.824920738886</v>
      </c>
      <c r="U826" s="3">
        <f t="shared" si="176"/>
        <v>0</v>
      </c>
      <c r="V826" s="4">
        <f t="shared" si="177"/>
        <v>0</v>
      </c>
      <c r="W826" s="6">
        <f>Q826/(constants!$B$1*constants!$B$2*(110/250)*AVERAGE(0.8,1)*1.5)</f>
        <v>1.31712268891346</v>
      </c>
      <c r="X826" s="7">
        <v>0.28862701218366</v>
      </c>
      <c r="Y826" s="3">
        <f t="shared" si="178"/>
        <v>118.022603030638</v>
      </c>
      <c r="Z826" s="5">
        <v>1.1</v>
      </c>
      <c r="AA826" s="5">
        <v>1</v>
      </c>
      <c r="AB826" s="3">
        <f t="shared" si="179"/>
        <v>129.824863333702</v>
      </c>
      <c r="AC826" t="str">
        <f t="shared" si="180"/>
        <v>https://wiki.52poke.com/wiki/爆香猴</v>
      </c>
      <c r="AD826" s="2">
        <f t="shared" si="181"/>
        <v>3.29535516415787e-9</v>
      </c>
      <c r="AE826" t="str">
        <f>IF(ISNUMBER(SEARCH(AE$1,$D826)),"T","")</f>
        <v/>
      </c>
      <c r="AF826" t="str">
        <f>IF(ISNUMBER(SEARCH(AF$1,$D826)),"T","")</f>
        <v>T</v>
      </c>
      <c r="AG826" t="str">
        <f>IF(ISNUMBER(SEARCH(AG$1,$D826)),"T","")</f>
        <v/>
      </c>
      <c r="AH826" t="str">
        <f>IF(ISNUMBER(SEARCH(AH$1,$D826)),"T","")</f>
        <v/>
      </c>
      <c r="AI826" t="str">
        <f>IF(ISNUMBER(SEARCH(AI$1,$D826)),"T","")</f>
        <v/>
      </c>
      <c r="AJ826" t="str">
        <f>IF(ISNUMBER(SEARCH(AJ$1,$D826)),"T","")</f>
        <v/>
      </c>
      <c r="AK826" t="str">
        <f>IF(ISNUMBER(SEARCH(AK$1,$D826)),"T","")</f>
        <v/>
      </c>
      <c r="AL826" t="str">
        <f>IF(ISNUMBER(SEARCH(AL$1,$D826)),"T","")</f>
        <v/>
      </c>
      <c r="AM826" t="str">
        <f>IF(ISNUMBER(SEARCH(AM$1,$D826)),"T","")</f>
        <v/>
      </c>
      <c r="AN826" t="str">
        <f>IF(ISNUMBER(SEARCH(AN$1,$D826)),"T","")</f>
        <v/>
      </c>
      <c r="AO826" t="str">
        <f>IF(ISNUMBER(SEARCH(AO$1,$D826)),"T","")</f>
        <v/>
      </c>
      <c r="AP826" t="str">
        <f>IF(ISNUMBER(SEARCH(AP$1,$D826)),"T","")</f>
        <v/>
      </c>
      <c r="AQ826" t="str">
        <f>IF(ISNUMBER(SEARCH(AQ$1,$D826)),"T","")</f>
        <v/>
      </c>
      <c r="AR826" t="str">
        <f>IF(ISNUMBER(SEARCH(AR$1,$D826)),"T","")</f>
        <v/>
      </c>
      <c r="AS826" t="str">
        <f>IF(ISNUMBER(SEARCH(AS$1,$D826)),"T","")</f>
        <v/>
      </c>
      <c r="AT826" t="str">
        <f>IF(ISNUMBER(SEARCH(AT$1,$D826)),"T","")</f>
        <v/>
      </c>
      <c r="AU826" t="str">
        <f>IF(ISNUMBER(SEARCH(AU$1,$D826)),"T","")</f>
        <v/>
      </c>
      <c r="AV826" t="str">
        <f>IF(ISNUMBER(SEARCH(AV$1,$D826)),"T","")</f>
        <v/>
      </c>
    </row>
    <row r="827" spans="1:48">
      <c r="A827">
        <v>515</v>
      </c>
      <c r="B827" t="s">
        <v>1905</v>
      </c>
      <c r="C827" t="s">
        <v>1906</v>
      </c>
      <c r="D827" t="s">
        <v>52</v>
      </c>
      <c r="E827">
        <v>5</v>
      </c>
      <c r="F827">
        <v>50</v>
      </c>
      <c r="G827">
        <v>53</v>
      </c>
      <c r="H827">
        <v>48</v>
      </c>
      <c r="I827">
        <v>53</v>
      </c>
      <c r="J827">
        <v>48</v>
      </c>
      <c r="K827">
        <v>64</v>
      </c>
      <c r="L827">
        <f t="shared" si="168"/>
        <v>53</v>
      </c>
      <c r="M827">
        <f t="shared" si="169"/>
        <v>48</v>
      </c>
      <c r="N827" s="3">
        <f t="shared" si="170"/>
        <v>125.5</v>
      </c>
      <c r="O827" s="3">
        <f t="shared" si="171"/>
        <v>73.5</v>
      </c>
      <c r="P827" s="3">
        <f t="shared" si="172"/>
        <v>68.5</v>
      </c>
      <c r="Q827" s="3">
        <f t="shared" si="173"/>
        <v>8596.75</v>
      </c>
      <c r="R827" s="3">
        <f t="shared" si="174"/>
        <v>8596.75</v>
      </c>
      <c r="S827" s="3">
        <f t="shared" si="175"/>
        <v>8596.75</v>
      </c>
      <c r="T827" s="3">
        <v>129.824920738886</v>
      </c>
      <c r="U827" s="3">
        <f t="shared" si="176"/>
        <v>0</v>
      </c>
      <c r="V827" s="4">
        <f t="shared" si="177"/>
        <v>0</v>
      </c>
      <c r="W827" s="6">
        <f>Q827/(constants!$B$1*constants!$B$2*(110/250)*AVERAGE(0.8,1)*1.5)</f>
        <v>1.31712268891346</v>
      </c>
      <c r="X827" s="7">
        <v>0.28862701218366</v>
      </c>
      <c r="Y827" s="3">
        <f t="shared" si="178"/>
        <v>118.022603030638</v>
      </c>
      <c r="Z827" s="5">
        <v>1.1</v>
      </c>
      <c r="AA827" s="5">
        <v>1</v>
      </c>
      <c r="AB827" s="3">
        <f t="shared" si="179"/>
        <v>129.824863333702</v>
      </c>
      <c r="AC827" t="str">
        <f t="shared" si="180"/>
        <v>https://wiki.52poke.com/wiki/冷水猴</v>
      </c>
      <c r="AD827" s="2">
        <f t="shared" si="181"/>
        <v>3.29535516415787e-9</v>
      </c>
      <c r="AE827" t="str">
        <f>IF(ISNUMBER(SEARCH(AE$1,$D827)),"T","")</f>
        <v/>
      </c>
      <c r="AF827" t="str">
        <f>IF(ISNUMBER(SEARCH(AF$1,$D827)),"T","")</f>
        <v/>
      </c>
      <c r="AG827" t="str">
        <f>IF(ISNUMBER(SEARCH(AG$1,$D827)),"T","")</f>
        <v>T</v>
      </c>
      <c r="AH827" t="str">
        <f>IF(ISNUMBER(SEARCH(AH$1,$D827)),"T","")</f>
        <v/>
      </c>
      <c r="AI827" t="str">
        <f>IF(ISNUMBER(SEARCH(AI$1,$D827)),"T","")</f>
        <v/>
      </c>
      <c r="AJ827" t="str">
        <f>IF(ISNUMBER(SEARCH(AJ$1,$D827)),"T","")</f>
        <v/>
      </c>
      <c r="AK827" t="str">
        <f>IF(ISNUMBER(SEARCH(AK$1,$D827)),"T","")</f>
        <v/>
      </c>
      <c r="AL827" t="str">
        <f>IF(ISNUMBER(SEARCH(AL$1,$D827)),"T","")</f>
        <v/>
      </c>
      <c r="AM827" t="str">
        <f>IF(ISNUMBER(SEARCH(AM$1,$D827)),"T","")</f>
        <v/>
      </c>
      <c r="AN827" t="str">
        <f>IF(ISNUMBER(SEARCH(AN$1,$D827)),"T","")</f>
        <v/>
      </c>
      <c r="AO827" t="str">
        <f>IF(ISNUMBER(SEARCH(AO$1,$D827)),"T","")</f>
        <v/>
      </c>
      <c r="AP827" t="str">
        <f>IF(ISNUMBER(SEARCH(AP$1,$D827)),"T","")</f>
        <v/>
      </c>
      <c r="AQ827" t="str">
        <f>IF(ISNUMBER(SEARCH(AQ$1,$D827)),"T","")</f>
        <v/>
      </c>
      <c r="AR827" t="str">
        <f>IF(ISNUMBER(SEARCH(AR$1,$D827)),"T","")</f>
        <v/>
      </c>
      <c r="AS827" t="str">
        <f>IF(ISNUMBER(SEARCH(AS$1,$D827)),"T","")</f>
        <v/>
      </c>
      <c r="AT827" t="str">
        <f>IF(ISNUMBER(SEARCH(AT$1,$D827)),"T","")</f>
        <v/>
      </c>
      <c r="AU827" t="str">
        <f>IF(ISNUMBER(SEARCH(AU$1,$D827)),"T","")</f>
        <v/>
      </c>
      <c r="AV827" t="str">
        <f>IF(ISNUMBER(SEARCH(AV$1,$D827)),"T","")</f>
        <v/>
      </c>
    </row>
    <row r="828" spans="1:48">
      <c r="A828">
        <v>924</v>
      </c>
      <c r="B828" t="s">
        <v>1907</v>
      </c>
      <c r="C828" t="s">
        <v>1908</v>
      </c>
      <c r="D828" t="s">
        <v>64</v>
      </c>
      <c r="E828">
        <v>9</v>
      </c>
      <c r="F828">
        <v>50</v>
      </c>
      <c r="G828">
        <v>50</v>
      </c>
      <c r="H828">
        <v>45</v>
      </c>
      <c r="I828">
        <v>40</v>
      </c>
      <c r="J828">
        <v>45</v>
      </c>
      <c r="K828">
        <v>75</v>
      </c>
      <c r="L828">
        <f t="shared" si="168"/>
        <v>50</v>
      </c>
      <c r="M828">
        <f t="shared" si="169"/>
        <v>45</v>
      </c>
      <c r="N828" s="3">
        <f t="shared" si="170"/>
        <v>125.5</v>
      </c>
      <c r="O828" s="3">
        <f t="shared" si="171"/>
        <v>70.5</v>
      </c>
      <c r="P828" s="3">
        <f t="shared" si="172"/>
        <v>65.5</v>
      </c>
      <c r="Q828" s="3">
        <f t="shared" si="173"/>
        <v>8220.25</v>
      </c>
      <c r="R828" s="3">
        <f t="shared" si="174"/>
        <v>8220.25</v>
      </c>
      <c r="S828" s="3">
        <f t="shared" si="175"/>
        <v>8220.25</v>
      </c>
      <c r="T828" s="3">
        <v>129.790145092658</v>
      </c>
      <c r="U828" s="3">
        <f t="shared" si="176"/>
        <v>0</v>
      </c>
      <c r="V828" s="4">
        <f t="shared" si="177"/>
        <v>0</v>
      </c>
      <c r="W828" s="6">
        <f>Q828/(constants!$B$1*constants!$B$2*(110/250)*AVERAGE(0.8,1)*1.5)</f>
        <v>1.25943848355958</v>
      </c>
      <c r="X828" s="7">
        <v>0.414192624654754</v>
      </c>
      <c r="Y828" s="3">
        <f t="shared" si="178"/>
        <v>117.990993129111</v>
      </c>
      <c r="Z828" s="5">
        <v>1.1</v>
      </c>
      <c r="AA828" s="5">
        <v>1</v>
      </c>
      <c r="AB828" s="3">
        <f t="shared" si="179"/>
        <v>129.790092442022</v>
      </c>
      <c r="AC828" t="str">
        <f t="shared" si="180"/>
        <v>https://wiki.52poke.com/wiki/一对鼠</v>
      </c>
      <c r="AD828" s="2">
        <f t="shared" si="181"/>
        <v>2.77208949293955e-9</v>
      </c>
      <c r="AE828" t="str">
        <f>IF(ISNUMBER(SEARCH(AE$1,$D828)),"T","")</f>
        <v>T</v>
      </c>
      <c r="AF828" t="str">
        <f>IF(ISNUMBER(SEARCH(AF$1,$D828)),"T","")</f>
        <v/>
      </c>
      <c r="AG828" t="str">
        <f>IF(ISNUMBER(SEARCH(AG$1,$D828)),"T","")</f>
        <v/>
      </c>
      <c r="AH828" t="str">
        <f>IF(ISNUMBER(SEARCH(AH$1,$D828)),"T","")</f>
        <v/>
      </c>
      <c r="AI828" t="str">
        <f>IF(ISNUMBER(SEARCH(AI$1,$D828)),"T","")</f>
        <v/>
      </c>
      <c r="AJ828" t="str">
        <f>IF(ISNUMBER(SEARCH(AJ$1,$D828)),"T","")</f>
        <v/>
      </c>
      <c r="AK828" t="str">
        <f>IF(ISNUMBER(SEARCH(AK$1,$D828)),"T","")</f>
        <v/>
      </c>
      <c r="AL828" t="str">
        <f>IF(ISNUMBER(SEARCH(AL$1,$D828)),"T","")</f>
        <v/>
      </c>
      <c r="AM828" t="str">
        <f>IF(ISNUMBER(SEARCH(AM$1,$D828)),"T","")</f>
        <v/>
      </c>
      <c r="AN828" t="str">
        <f>IF(ISNUMBER(SEARCH(AN$1,$D828)),"T","")</f>
        <v/>
      </c>
      <c r="AO828" t="str">
        <f>IF(ISNUMBER(SEARCH(AO$1,$D828)),"T","")</f>
        <v/>
      </c>
      <c r="AP828" t="str">
        <f>IF(ISNUMBER(SEARCH(AP$1,$D828)),"T","")</f>
        <v/>
      </c>
      <c r="AQ828" t="str">
        <f>IF(ISNUMBER(SEARCH(AQ$1,$D828)),"T","")</f>
        <v/>
      </c>
      <c r="AR828" t="str">
        <f>IF(ISNUMBER(SEARCH(AR$1,$D828)),"T","")</f>
        <v/>
      </c>
      <c r="AS828" t="str">
        <f>IF(ISNUMBER(SEARCH(AS$1,$D828)),"T","")</f>
        <v/>
      </c>
      <c r="AT828" t="str">
        <f>IF(ISNUMBER(SEARCH(AT$1,$D828)),"T","")</f>
        <v/>
      </c>
      <c r="AU828" t="str">
        <f>IF(ISNUMBER(SEARCH(AU$1,$D828)),"T","")</f>
        <v/>
      </c>
      <c r="AV828" t="str">
        <f>IF(ISNUMBER(SEARCH(AV$1,$D828)),"T","")</f>
        <v/>
      </c>
    </row>
    <row r="829" spans="1:48">
      <c r="A829">
        <v>318</v>
      </c>
      <c r="B829" t="s">
        <v>1909</v>
      </c>
      <c r="C829" t="s">
        <v>1910</v>
      </c>
      <c r="D829" t="s">
        <v>682</v>
      </c>
      <c r="E829">
        <v>3</v>
      </c>
      <c r="F829">
        <v>45</v>
      </c>
      <c r="G829">
        <v>90</v>
      </c>
      <c r="H829">
        <v>20</v>
      </c>
      <c r="I829">
        <v>65</v>
      </c>
      <c r="J829">
        <v>20</v>
      </c>
      <c r="K829">
        <v>65</v>
      </c>
      <c r="L829">
        <f t="shared" si="168"/>
        <v>90</v>
      </c>
      <c r="M829">
        <f t="shared" si="169"/>
        <v>20</v>
      </c>
      <c r="N829" s="3">
        <f t="shared" si="170"/>
        <v>120.5</v>
      </c>
      <c r="O829" s="3">
        <f t="shared" si="171"/>
        <v>110.5</v>
      </c>
      <c r="P829" s="3">
        <f t="shared" si="172"/>
        <v>40.5</v>
      </c>
      <c r="Q829" s="3">
        <f t="shared" si="173"/>
        <v>4880.25</v>
      </c>
      <c r="R829" s="3">
        <f t="shared" si="174"/>
        <v>4880.25</v>
      </c>
      <c r="S829" s="3">
        <f t="shared" si="175"/>
        <v>4880.25</v>
      </c>
      <c r="T829" s="3">
        <v>129.410464718439</v>
      </c>
      <c r="U829" s="3">
        <f t="shared" si="176"/>
        <v>0</v>
      </c>
      <c r="V829" s="4">
        <f t="shared" si="177"/>
        <v>0</v>
      </c>
      <c r="W829" s="6">
        <f>Q829/(constants!$B$1*constants!$B$2*(110/250)*AVERAGE(0.8,1)*1.5)</f>
        <v>0.747711402863861</v>
      </c>
      <c r="X829" s="7">
        <v>0.316956764355083</v>
      </c>
      <c r="Y829" s="3">
        <f t="shared" si="178"/>
        <v>117.645832477693</v>
      </c>
      <c r="Z829" s="5">
        <v>1.1</v>
      </c>
      <c r="AA829" s="5">
        <v>1</v>
      </c>
      <c r="AB829" s="3">
        <f t="shared" si="179"/>
        <v>129.410415725463</v>
      </c>
      <c r="AC829" t="str">
        <f t="shared" si="180"/>
        <v>https://wiki.52poke.com/wiki/利牙鱼</v>
      </c>
      <c r="AD829" s="2">
        <f t="shared" si="181"/>
        <v>2.40031173264051e-9</v>
      </c>
      <c r="AE829" t="str">
        <f>IF(ISNUMBER(SEARCH(AE$1,$D829)),"T","")</f>
        <v/>
      </c>
      <c r="AF829" t="str">
        <f>IF(ISNUMBER(SEARCH(AF$1,$D829)),"T","")</f>
        <v/>
      </c>
      <c r="AG829" t="str">
        <f>IF(ISNUMBER(SEARCH(AG$1,$D829)),"T","")</f>
        <v>T</v>
      </c>
      <c r="AH829" t="str">
        <f>IF(ISNUMBER(SEARCH(AH$1,$D829)),"T","")</f>
        <v/>
      </c>
      <c r="AI829" t="str">
        <f>IF(ISNUMBER(SEARCH(AI$1,$D829)),"T","")</f>
        <v/>
      </c>
      <c r="AJ829" t="str">
        <f>IF(ISNUMBER(SEARCH(AJ$1,$D829)),"T","")</f>
        <v/>
      </c>
      <c r="AK829" t="str">
        <f>IF(ISNUMBER(SEARCH(AK$1,$D829)),"T","")</f>
        <v/>
      </c>
      <c r="AL829" t="str">
        <f>IF(ISNUMBER(SEARCH(AL$1,$D829)),"T","")</f>
        <v/>
      </c>
      <c r="AM829" t="str">
        <f>IF(ISNUMBER(SEARCH(AM$1,$D829)),"T","")</f>
        <v/>
      </c>
      <c r="AN829" t="str">
        <f>IF(ISNUMBER(SEARCH(AN$1,$D829)),"T","")</f>
        <v/>
      </c>
      <c r="AO829" t="str">
        <f>IF(ISNUMBER(SEARCH(AO$1,$D829)),"T","")</f>
        <v/>
      </c>
      <c r="AP829" t="str">
        <f>IF(ISNUMBER(SEARCH(AP$1,$D829)),"T","")</f>
        <v/>
      </c>
      <c r="AQ829" t="str">
        <f>IF(ISNUMBER(SEARCH(AQ$1,$D829)),"T","")</f>
        <v/>
      </c>
      <c r="AR829" t="str">
        <f>IF(ISNUMBER(SEARCH(AR$1,$D829)),"T","")</f>
        <v/>
      </c>
      <c r="AS829" t="str">
        <f>IF(ISNUMBER(SEARCH(AS$1,$D829)),"T","")</f>
        <v/>
      </c>
      <c r="AT829" t="str">
        <f>IF(ISNUMBER(SEARCH(AT$1,$D829)),"T","")</f>
        <v>T</v>
      </c>
      <c r="AU829" t="str">
        <f>IF(ISNUMBER(SEARCH(AU$1,$D829)),"T","")</f>
        <v/>
      </c>
      <c r="AV829" t="str">
        <f>IF(ISNUMBER(SEARCH(AV$1,$D829)),"T","")</f>
        <v/>
      </c>
    </row>
    <row r="830" spans="1:48">
      <c r="A830">
        <v>850</v>
      </c>
      <c r="B830" t="s">
        <v>1911</v>
      </c>
      <c r="C830" t="s">
        <v>1912</v>
      </c>
      <c r="D830" t="s">
        <v>749</v>
      </c>
      <c r="E830">
        <v>8</v>
      </c>
      <c r="F830">
        <v>50</v>
      </c>
      <c r="G830">
        <v>65</v>
      </c>
      <c r="H830">
        <v>45</v>
      </c>
      <c r="I830">
        <v>50</v>
      </c>
      <c r="J830">
        <v>50</v>
      </c>
      <c r="K830">
        <v>45</v>
      </c>
      <c r="L830">
        <f t="shared" si="168"/>
        <v>65</v>
      </c>
      <c r="M830">
        <f t="shared" si="169"/>
        <v>45</v>
      </c>
      <c r="N830" s="3">
        <f t="shared" si="170"/>
        <v>125.5</v>
      </c>
      <c r="O830" s="3">
        <f t="shared" si="171"/>
        <v>85.5</v>
      </c>
      <c r="P830" s="3">
        <f t="shared" si="172"/>
        <v>65.5</v>
      </c>
      <c r="Q830" s="3">
        <f t="shared" si="173"/>
        <v>8220.25</v>
      </c>
      <c r="R830" s="3">
        <f t="shared" si="174"/>
        <v>8220.25</v>
      </c>
      <c r="S830" s="3">
        <f t="shared" si="175"/>
        <v>8847.75</v>
      </c>
      <c r="T830" s="3">
        <v>129.215114896166</v>
      </c>
      <c r="U830" s="3">
        <f t="shared" si="176"/>
        <v>0</v>
      </c>
      <c r="V830" s="4">
        <f t="shared" si="177"/>
        <v>0</v>
      </c>
      <c r="W830" s="6">
        <f>Q830/(constants!$B$1*constants!$B$2*(110/250)*AVERAGE(0.8,1)*1.5)</f>
        <v>1.25943848355958</v>
      </c>
      <c r="X830" s="7">
        <v>0.114458922535762</v>
      </c>
      <c r="Y830" s="3">
        <f t="shared" si="178"/>
        <v>117.468228221152</v>
      </c>
      <c r="Z830" s="5">
        <v>1.1</v>
      </c>
      <c r="AA830" s="5">
        <v>1</v>
      </c>
      <c r="AB830" s="3">
        <f t="shared" si="179"/>
        <v>129.215051043267</v>
      </c>
      <c r="AC830" t="str">
        <f t="shared" si="180"/>
        <v>https://wiki.52poke.com/wiki/烧火蚣</v>
      </c>
      <c r="AD830" s="2">
        <f t="shared" si="181"/>
        <v>4.07719269122547e-9</v>
      </c>
      <c r="AE830" t="str">
        <f>IF(ISNUMBER(SEARCH(AE$1,$D830)),"T","")</f>
        <v/>
      </c>
      <c r="AF830" t="str">
        <f>IF(ISNUMBER(SEARCH(AF$1,$D830)),"T","")</f>
        <v>T</v>
      </c>
      <c r="AG830" t="str">
        <f>IF(ISNUMBER(SEARCH(AG$1,$D830)),"T","")</f>
        <v/>
      </c>
      <c r="AH830" t="str">
        <f>IF(ISNUMBER(SEARCH(AH$1,$D830)),"T","")</f>
        <v/>
      </c>
      <c r="AI830" t="str">
        <f>IF(ISNUMBER(SEARCH(AI$1,$D830)),"T","")</f>
        <v/>
      </c>
      <c r="AJ830" t="str">
        <f>IF(ISNUMBER(SEARCH(AJ$1,$D830)),"T","")</f>
        <v/>
      </c>
      <c r="AK830" t="str">
        <f>IF(ISNUMBER(SEARCH(AK$1,$D830)),"T","")</f>
        <v/>
      </c>
      <c r="AL830" t="str">
        <f>IF(ISNUMBER(SEARCH(AL$1,$D830)),"T","")</f>
        <v/>
      </c>
      <c r="AM830" t="str">
        <f>IF(ISNUMBER(SEARCH(AM$1,$D830)),"T","")</f>
        <v/>
      </c>
      <c r="AN830" t="str">
        <f>IF(ISNUMBER(SEARCH(AN$1,$D830)),"T","")</f>
        <v/>
      </c>
      <c r="AO830" t="str">
        <f>IF(ISNUMBER(SEARCH(AO$1,$D830)),"T","")</f>
        <v/>
      </c>
      <c r="AP830" t="str">
        <f>IF(ISNUMBER(SEARCH(AP$1,$D830)),"T","")</f>
        <v>T</v>
      </c>
      <c r="AQ830" t="str">
        <f>IF(ISNUMBER(SEARCH(AQ$1,$D830)),"T","")</f>
        <v/>
      </c>
      <c r="AR830" t="str">
        <f>IF(ISNUMBER(SEARCH(AR$1,$D830)),"T","")</f>
        <v/>
      </c>
      <c r="AS830" t="str">
        <f>IF(ISNUMBER(SEARCH(AS$1,$D830)),"T","")</f>
        <v/>
      </c>
      <c r="AT830" t="str">
        <f>IF(ISNUMBER(SEARCH(AT$1,$D830)),"T","")</f>
        <v/>
      </c>
      <c r="AU830" t="str">
        <f>IF(ISNUMBER(SEARCH(AU$1,$D830)),"T","")</f>
        <v/>
      </c>
      <c r="AV830" t="str">
        <f>IF(ISNUMBER(SEARCH(AV$1,$D830)),"T","")</f>
        <v/>
      </c>
    </row>
    <row r="831" spans="1:48">
      <c r="A831">
        <v>843</v>
      </c>
      <c r="B831" t="s">
        <v>1913</v>
      </c>
      <c r="C831" t="s">
        <v>1914</v>
      </c>
      <c r="D831" t="s">
        <v>108</v>
      </c>
      <c r="E831">
        <v>8</v>
      </c>
      <c r="F831">
        <v>52</v>
      </c>
      <c r="G831">
        <v>57</v>
      </c>
      <c r="H831">
        <v>75</v>
      </c>
      <c r="I831">
        <v>35</v>
      </c>
      <c r="J831">
        <v>50</v>
      </c>
      <c r="K831">
        <v>46</v>
      </c>
      <c r="L831">
        <f t="shared" si="168"/>
        <v>57</v>
      </c>
      <c r="M831">
        <f t="shared" si="169"/>
        <v>50</v>
      </c>
      <c r="N831" s="3">
        <f t="shared" si="170"/>
        <v>127.5</v>
      </c>
      <c r="O831" s="3">
        <f t="shared" si="171"/>
        <v>77.5</v>
      </c>
      <c r="P831" s="3">
        <f t="shared" si="172"/>
        <v>70.5</v>
      </c>
      <c r="Q831" s="3">
        <f t="shared" si="173"/>
        <v>8988.75</v>
      </c>
      <c r="R831" s="3">
        <f t="shared" si="174"/>
        <v>12176.25</v>
      </c>
      <c r="S831" s="3">
        <f t="shared" si="175"/>
        <v>8988.75</v>
      </c>
      <c r="T831" s="3">
        <v>129.005018800711</v>
      </c>
      <c r="U831" s="3">
        <f t="shared" si="176"/>
        <v>0</v>
      </c>
      <c r="V831" s="4">
        <f t="shared" si="177"/>
        <v>0</v>
      </c>
      <c r="W831" s="6">
        <f>Q831/(constants!$B$1*constants!$B$2*(110/250)*AVERAGE(0.8,1)*1.5)</f>
        <v>1.37718167562984</v>
      </c>
      <c r="X831" s="7">
        <v>0.136072934474363</v>
      </c>
      <c r="Y831" s="3">
        <f t="shared" si="178"/>
        <v>117.277232283076</v>
      </c>
      <c r="Z831" s="5">
        <v>1.1</v>
      </c>
      <c r="AA831" s="5">
        <v>1</v>
      </c>
      <c r="AB831" s="3">
        <f t="shared" si="179"/>
        <v>129.004955511383</v>
      </c>
      <c r="AC831" t="str">
        <f t="shared" si="180"/>
        <v>https://wiki.52poke.com/wiki/沙包蛇</v>
      </c>
      <c r="AD831" s="2">
        <f t="shared" si="181"/>
        <v>4.00553899334718e-9</v>
      </c>
      <c r="AE831" t="str">
        <f>IF(ISNUMBER(SEARCH(AE$1,$D831)),"T","")</f>
        <v/>
      </c>
      <c r="AF831" t="str">
        <f>IF(ISNUMBER(SEARCH(AF$1,$D831)),"T","")</f>
        <v/>
      </c>
      <c r="AG831" t="str">
        <f>IF(ISNUMBER(SEARCH(AG$1,$D831)),"T","")</f>
        <v/>
      </c>
      <c r="AH831" t="str">
        <f>IF(ISNUMBER(SEARCH(AH$1,$D831)),"T","")</f>
        <v/>
      </c>
      <c r="AI831" t="str">
        <f>IF(ISNUMBER(SEARCH(AI$1,$D831)),"T","")</f>
        <v/>
      </c>
      <c r="AJ831" t="str">
        <f>IF(ISNUMBER(SEARCH(AJ$1,$D831)),"T","")</f>
        <v/>
      </c>
      <c r="AK831" t="str">
        <f>IF(ISNUMBER(SEARCH(AK$1,$D831)),"T","")</f>
        <v/>
      </c>
      <c r="AL831" t="str">
        <f>IF(ISNUMBER(SEARCH(AL$1,$D831)),"T","")</f>
        <v/>
      </c>
      <c r="AM831" t="str">
        <f>IF(ISNUMBER(SEARCH(AM$1,$D831)),"T","")</f>
        <v>T</v>
      </c>
      <c r="AN831" t="str">
        <f>IF(ISNUMBER(SEARCH(AN$1,$D831)),"T","")</f>
        <v/>
      </c>
      <c r="AO831" t="str">
        <f>IF(ISNUMBER(SEARCH(AO$1,$D831)),"T","")</f>
        <v/>
      </c>
      <c r="AP831" t="str">
        <f>IF(ISNUMBER(SEARCH(AP$1,$D831)),"T","")</f>
        <v/>
      </c>
      <c r="AQ831" t="str">
        <f>IF(ISNUMBER(SEARCH(AQ$1,$D831)),"T","")</f>
        <v/>
      </c>
      <c r="AR831" t="str">
        <f>IF(ISNUMBER(SEARCH(AR$1,$D831)),"T","")</f>
        <v/>
      </c>
      <c r="AS831" t="str">
        <f>IF(ISNUMBER(SEARCH(AS$1,$D831)),"T","")</f>
        <v/>
      </c>
      <c r="AT831" t="str">
        <f>IF(ISNUMBER(SEARCH(AT$1,$D831)),"T","")</f>
        <v/>
      </c>
      <c r="AU831" t="str">
        <f>IF(ISNUMBER(SEARCH(AU$1,$D831)),"T","")</f>
        <v/>
      </c>
      <c r="AV831" t="str">
        <f>IF(ISNUMBER(SEARCH(AV$1,$D831)),"T","")</f>
        <v/>
      </c>
    </row>
    <row r="832" spans="1:48">
      <c r="A832">
        <v>102</v>
      </c>
      <c r="B832" t="s">
        <v>1915</v>
      </c>
      <c r="C832" t="s">
        <v>1916</v>
      </c>
      <c r="D832" t="s">
        <v>154</v>
      </c>
      <c r="E832">
        <v>1</v>
      </c>
      <c r="F832">
        <v>60</v>
      </c>
      <c r="G832">
        <v>40</v>
      </c>
      <c r="H832">
        <v>80</v>
      </c>
      <c r="I832">
        <v>60</v>
      </c>
      <c r="J832">
        <v>45</v>
      </c>
      <c r="K832">
        <v>40</v>
      </c>
      <c r="L832">
        <f t="shared" si="168"/>
        <v>60</v>
      </c>
      <c r="M832">
        <f t="shared" si="169"/>
        <v>45</v>
      </c>
      <c r="N832" s="3">
        <f t="shared" si="170"/>
        <v>135.5</v>
      </c>
      <c r="O832" s="3">
        <f t="shared" si="171"/>
        <v>80.5</v>
      </c>
      <c r="P832" s="3">
        <f t="shared" si="172"/>
        <v>65.5</v>
      </c>
      <c r="Q832" s="3">
        <f t="shared" si="173"/>
        <v>8875.25</v>
      </c>
      <c r="R832" s="3">
        <f t="shared" si="174"/>
        <v>13617.75</v>
      </c>
      <c r="S832" s="3">
        <f t="shared" si="175"/>
        <v>8875.25</v>
      </c>
      <c r="T832" s="3">
        <v>128.904707018408</v>
      </c>
      <c r="U832" s="3">
        <f t="shared" si="176"/>
        <v>0</v>
      </c>
      <c r="V832" s="4">
        <f t="shared" si="177"/>
        <v>0</v>
      </c>
      <c r="W832" s="6">
        <f>Q832/(constants!$B$1*constants!$B$2*(110/250)*AVERAGE(0.8,1)*1.5)</f>
        <v>1.35979214758823</v>
      </c>
      <c r="X832" s="7">
        <v>0.0959350360284004</v>
      </c>
      <c r="Y832" s="3">
        <f t="shared" si="178"/>
        <v>117.186038281139</v>
      </c>
      <c r="Z832" s="5">
        <v>1.1</v>
      </c>
      <c r="AA832" s="5">
        <v>1</v>
      </c>
      <c r="AB832" s="3">
        <f t="shared" si="179"/>
        <v>128.904642109253</v>
      </c>
      <c r="AC832" t="str">
        <f t="shared" si="180"/>
        <v>https://wiki.52poke.com/wiki/蛋蛋</v>
      </c>
      <c r="AD832" s="2">
        <f t="shared" si="181"/>
        <v>4.21319840099993e-9</v>
      </c>
      <c r="AE832" t="str">
        <f>IF(ISNUMBER(SEARCH(AE$1,$D832)),"T","")</f>
        <v/>
      </c>
      <c r="AF832" t="str">
        <f>IF(ISNUMBER(SEARCH(AF$1,$D832)),"T","")</f>
        <v/>
      </c>
      <c r="AG832" t="str">
        <f>IF(ISNUMBER(SEARCH(AG$1,$D832)),"T","")</f>
        <v/>
      </c>
      <c r="AH832" t="str">
        <f>IF(ISNUMBER(SEARCH(AH$1,$D832)),"T","")</f>
        <v>T</v>
      </c>
      <c r="AI832" t="str">
        <f>IF(ISNUMBER(SEARCH(AI$1,$D832)),"T","")</f>
        <v/>
      </c>
      <c r="AJ832" t="str">
        <f>IF(ISNUMBER(SEARCH(AJ$1,$D832)),"T","")</f>
        <v/>
      </c>
      <c r="AK832" t="str">
        <f>IF(ISNUMBER(SEARCH(AK$1,$D832)),"T","")</f>
        <v/>
      </c>
      <c r="AL832" t="str">
        <f>IF(ISNUMBER(SEARCH(AL$1,$D832)),"T","")</f>
        <v/>
      </c>
      <c r="AM832" t="str">
        <f>IF(ISNUMBER(SEARCH(AM$1,$D832)),"T","")</f>
        <v/>
      </c>
      <c r="AN832" t="str">
        <f>IF(ISNUMBER(SEARCH(AN$1,$D832)),"T","")</f>
        <v/>
      </c>
      <c r="AO832" t="str">
        <f>IF(ISNUMBER(SEARCH(AO$1,$D832)),"T","")</f>
        <v>T</v>
      </c>
      <c r="AP832" t="str">
        <f>IF(ISNUMBER(SEARCH(AP$1,$D832)),"T","")</f>
        <v/>
      </c>
      <c r="AQ832" t="str">
        <f>IF(ISNUMBER(SEARCH(AQ$1,$D832)),"T","")</f>
        <v/>
      </c>
      <c r="AR832" t="str">
        <f>IF(ISNUMBER(SEARCH(AR$1,$D832)),"T","")</f>
        <v/>
      </c>
      <c r="AS832" t="str">
        <f>IF(ISNUMBER(SEARCH(AS$1,$D832)),"T","")</f>
        <v/>
      </c>
      <c r="AT832" t="str">
        <f>IF(ISNUMBER(SEARCH(AT$1,$D832)),"T","")</f>
        <v/>
      </c>
      <c r="AU832" t="str">
        <f>IF(ISNUMBER(SEARCH(AU$1,$D832)),"T","")</f>
        <v/>
      </c>
      <c r="AV832" t="str">
        <f>IF(ISNUMBER(SEARCH(AV$1,$D832)),"T","")</f>
        <v/>
      </c>
    </row>
    <row r="833" spans="1:48">
      <c r="A833">
        <v>46</v>
      </c>
      <c r="B833" t="s">
        <v>1917</v>
      </c>
      <c r="C833" t="s">
        <v>1918</v>
      </c>
      <c r="D833" t="s">
        <v>640</v>
      </c>
      <c r="E833">
        <v>1</v>
      </c>
      <c r="F833">
        <v>35</v>
      </c>
      <c r="G833">
        <v>70</v>
      </c>
      <c r="H833">
        <v>55</v>
      </c>
      <c r="I833">
        <v>45</v>
      </c>
      <c r="J833">
        <v>55</v>
      </c>
      <c r="K833">
        <v>25</v>
      </c>
      <c r="L833">
        <f t="shared" si="168"/>
        <v>70</v>
      </c>
      <c r="M833">
        <f t="shared" si="169"/>
        <v>55</v>
      </c>
      <c r="N833" s="3">
        <f t="shared" si="170"/>
        <v>110.5</v>
      </c>
      <c r="O833" s="3">
        <f t="shared" si="171"/>
        <v>90.5</v>
      </c>
      <c r="P833" s="3">
        <f t="shared" si="172"/>
        <v>75.5</v>
      </c>
      <c r="Q833" s="3">
        <f t="shared" si="173"/>
        <v>8342.75</v>
      </c>
      <c r="R833" s="3">
        <f t="shared" si="174"/>
        <v>8342.75</v>
      </c>
      <c r="S833" s="3">
        <f t="shared" si="175"/>
        <v>8342.75</v>
      </c>
      <c r="T833" s="3">
        <v>128.701692478415</v>
      </c>
      <c r="U833" s="3">
        <f t="shared" si="176"/>
        <v>0</v>
      </c>
      <c r="V833" s="4">
        <f t="shared" si="177"/>
        <v>0</v>
      </c>
      <c r="W833" s="6">
        <f>Q833/(constants!$B$1*constants!$B$2*(110/250)*AVERAGE(0.8,1)*1.5)</f>
        <v>1.27820691690845</v>
      </c>
      <c r="X833" s="7">
        <v>0.0146270748969961</v>
      </c>
      <c r="Y833" s="3">
        <f t="shared" si="178"/>
        <v>117.001476258393</v>
      </c>
      <c r="Z833" s="5">
        <v>1.1</v>
      </c>
      <c r="AA833" s="5">
        <v>1</v>
      </c>
      <c r="AB833" s="3">
        <f t="shared" si="179"/>
        <v>128.701623884232</v>
      </c>
      <c r="AC833" t="str">
        <f t="shared" si="180"/>
        <v>https://wiki.52poke.com/wiki/派拉斯</v>
      </c>
      <c r="AD833" s="2">
        <f t="shared" si="181"/>
        <v>4.7051618837248e-9</v>
      </c>
      <c r="AE833" t="str">
        <f>IF(ISNUMBER(SEARCH(AE$1,$D833)),"T","")</f>
        <v/>
      </c>
      <c r="AF833" t="str">
        <f>IF(ISNUMBER(SEARCH(AF$1,$D833)),"T","")</f>
        <v/>
      </c>
      <c r="AG833" t="str">
        <f>IF(ISNUMBER(SEARCH(AG$1,$D833)),"T","")</f>
        <v/>
      </c>
      <c r="AH833" t="str">
        <f>IF(ISNUMBER(SEARCH(AH$1,$D833)),"T","")</f>
        <v>T</v>
      </c>
      <c r="AI833" t="str">
        <f>IF(ISNUMBER(SEARCH(AI$1,$D833)),"T","")</f>
        <v/>
      </c>
      <c r="AJ833" t="str">
        <f>IF(ISNUMBER(SEARCH(AJ$1,$D833)),"T","")</f>
        <v/>
      </c>
      <c r="AK833" t="str">
        <f>IF(ISNUMBER(SEARCH(AK$1,$D833)),"T","")</f>
        <v/>
      </c>
      <c r="AL833" t="str">
        <f>IF(ISNUMBER(SEARCH(AL$1,$D833)),"T","")</f>
        <v/>
      </c>
      <c r="AM833" t="str">
        <f>IF(ISNUMBER(SEARCH(AM$1,$D833)),"T","")</f>
        <v/>
      </c>
      <c r="AN833" t="str">
        <f>IF(ISNUMBER(SEARCH(AN$1,$D833)),"T","")</f>
        <v/>
      </c>
      <c r="AO833" t="str">
        <f>IF(ISNUMBER(SEARCH(AO$1,$D833)),"T","")</f>
        <v/>
      </c>
      <c r="AP833" t="str">
        <f>IF(ISNUMBER(SEARCH(AP$1,$D833)),"T","")</f>
        <v>T</v>
      </c>
      <c r="AQ833" t="str">
        <f>IF(ISNUMBER(SEARCH(AQ$1,$D833)),"T","")</f>
        <v/>
      </c>
      <c r="AR833" t="str">
        <f>IF(ISNUMBER(SEARCH(AR$1,$D833)),"T","")</f>
        <v/>
      </c>
      <c r="AS833" t="str">
        <f>IF(ISNUMBER(SEARCH(AS$1,$D833)),"T","")</f>
        <v/>
      </c>
      <c r="AT833" t="str">
        <f>IF(ISNUMBER(SEARCH(AT$1,$D833)),"T","")</f>
        <v/>
      </c>
      <c r="AU833" t="str">
        <f>IF(ISNUMBER(SEARCH(AU$1,$D833)),"T","")</f>
        <v/>
      </c>
      <c r="AV833" t="str">
        <f>IF(ISNUMBER(SEARCH(AV$1,$D833)),"T","")</f>
        <v/>
      </c>
    </row>
    <row r="834" spans="1:48">
      <c r="A834">
        <v>613</v>
      </c>
      <c r="B834" t="s">
        <v>1919</v>
      </c>
      <c r="C834" t="s">
        <v>1920</v>
      </c>
      <c r="D834" t="s">
        <v>124</v>
      </c>
      <c r="E834">
        <v>5</v>
      </c>
      <c r="F834">
        <v>55</v>
      </c>
      <c r="G834">
        <v>70</v>
      </c>
      <c r="H834">
        <v>40</v>
      </c>
      <c r="I834">
        <v>60</v>
      </c>
      <c r="J834">
        <v>40</v>
      </c>
      <c r="K834">
        <v>40</v>
      </c>
      <c r="L834">
        <f t="shared" ref="L834:L897" si="182">MAX(G834,I834)</f>
        <v>70</v>
      </c>
      <c r="M834">
        <f t="shared" ref="M834:M897" si="183">MIN(H834,J834)</f>
        <v>40</v>
      </c>
      <c r="N834" s="3">
        <f t="shared" ref="N834:N897" si="184">(F834*2+31)/2+60</f>
        <v>130.5</v>
      </c>
      <c r="O834" s="3">
        <f t="shared" ref="O834:O897" si="185">(L834*2+31)/2+5</f>
        <v>90.5</v>
      </c>
      <c r="P834" s="3">
        <f t="shared" ref="P834:P897" si="186">(M834*2+31)/2+5</f>
        <v>60.5</v>
      </c>
      <c r="Q834" s="3">
        <f t="shared" ref="Q834:Q897" si="187">N834*P834</f>
        <v>7895.25</v>
      </c>
      <c r="R834" s="3">
        <f t="shared" ref="R834:R897" si="188">((H834*2+31)/2+5)*N834</f>
        <v>7895.25</v>
      </c>
      <c r="S834" s="3">
        <f t="shared" ref="S834:S897" si="189">((J834*2+31)/2+5)*N834</f>
        <v>7895.25</v>
      </c>
      <c r="T834" s="3">
        <v>128.458219354865</v>
      </c>
      <c r="U834" s="3">
        <f t="shared" ref="U834:U897" si="190">IF(T834&lt;200,0,T834)</f>
        <v>0</v>
      </c>
      <c r="V834" s="4">
        <f t="shared" ref="V834:V897" si="191">U834*O834</f>
        <v>0</v>
      </c>
      <c r="W834" s="6">
        <f>Q834/(constants!$B$1*constants!$B$2*(110/250)*AVERAGE(0.8,1)*1.5)</f>
        <v>1.20964468079727</v>
      </c>
      <c r="X834" s="7">
        <v>0.0807436109157527</v>
      </c>
      <c r="Y834" s="3">
        <f t="shared" ref="Y834:Y897" si="192">(W834+X834)*O834</f>
        <v>116.780140400029</v>
      </c>
      <c r="Z834" s="5">
        <v>1.1</v>
      </c>
      <c r="AA834" s="5">
        <v>1</v>
      </c>
      <c r="AB834" s="3">
        <f t="shared" ref="AB834:AB897" si="193">Y834*Z834*AA834</f>
        <v>128.458154440032</v>
      </c>
      <c r="AC834" t="str">
        <f t="shared" ref="AC834:AC897" si="194">CONCATENATE("https://wiki.52poke.com/wiki/",B834)</f>
        <v>https://wiki.52poke.com/wiki/喷嚏熊</v>
      </c>
      <c r="AD834" s="2">
        <f t="shared" ref="AD834:AD897" si="195">(T834-AB834)^2</f>
        <v>4.21393556793268e-9</v>
      </c>
      <c r="AE834" t="str">
        <f>IF(ISNUMBER(SEARCH(AE$1,$D834)),"T","")</f>
        <v/>
      </c>
      <c r="AF834" t="str">
        <f>IF(ISNUMBER(SEARCH(AF$1,$D834)),"T","")</f>
        <v/>
      </c>
      <c r="AG834" t="str">
        <f>IF(ISNUMBER(SEARCH(AG$1,$D834)),"T","")</f>
        <v/>
      </c>
      <c r="AH834" t="str">
        <f>IF(ISNUMBER(SEARCH(AH$1,$D834)),"T","")</f>
        <v/>
      </c>
      <c r="AI834" t="str">
        <f>IF(ISNUMBER(SEARCH(AI$1,$D834)),"T","")</f>
        <v/>
      </c>
      <c r="AJ834" t="str">
        <f>IF(ISNUMBER(SEARCH(AJ$1,$D834)),"T","")</f>
        <v>T</v>
      </c>
      <c r="AK834" t="str">
        <f>IF(ISNUMBER(SEARCH(AK$1,$D834)),"T","")</f>
        <v/>
      </c>
      <c r="AL834" t="str">
        <f>IF(ISNUMBER(SEARCH(AL$1,$D834)),"T","")</f>
        <v/>
      </c>
      <c r="AM834" t="str">
        <f>IF(ISNUMBER(SEARCH(AM$1,$D834)),"T","")</f>
        <v/>
      </c>
      <c r="AN834" t="str">
        <f>IF(ISNUMBER(SEARCH(AN$1,$D834)),"T","")</f>
        <v/>
      </c>
      <c r="AO834" t="str">
        <f>IF(ISNUMBER(SEARCH(AO$1,$D834)),"T","")</f>
        <v/>
      </c>
      <c r="AP834" t="str">
        <f>IF(ISNUMBER(SEARCH(AP$1,$D834)),"T","")</f>
        <v/>
      </c>
      <c r="AQ834" t="str">
        <f>IF(ISNUMBER(SEARCH(AQ$1,$D834)),"T","")</f>
        <v/>
      </c>
      <c r="AR834" t="str">
        <f>IF(ISNUMBER(SEARCH(AR$1,$D834)),"T","")</f>
        <v/>
      </c>
      <c r="AS834" t="str">
        <f>IF(ISNUMBER(SEARCH(AS$1,$D834)),"T","")</f>
        <v/>
      </c>
      <c r="AT834" t="str">
        <f>IF(ISNUMBER(SEARCH(AT$1,$D834)),"T","")</f>
        <v/>
      </c>
      <c r="AU834" t="str">
        <f>IF(ISNUMBER(SEARCH(AU$1,$D834)),"T","")</f>
        <v/>
      </c>
      <c r="AV834" t="str">
        <f>IF(ISNUMBER(SEARCH(AV$1,$D834)),"T","")</f>
        <v/>
      </c>
    </row>
    <row r="835" spans="1:48">
      <c r="A835">
        <v>7</v>
      </c>
      <c r="B835" t="s">
        <v>1921</v>
      </c>
      <c r="C835" t="s">
        <v>1922</v>
      </c>
      <c r="D835" t="s">
        <v>52</v>
      </c>
      <c r="E835">
        <v>1</v>
      </c>
      <c r="F835">
        <v>44</v>
      </c>
      <c r="G835">
        <v>48</v>
      </c>
      <c r="H835">
        <v>65</v>
      </c>
      <c r="I835">
        <v>50</v>
      </c>
      <c r="J835">
        <v>64</v>
      </c>
      <c r="K835">
        <v>43</v>
      </c>
      <c r="L835">
        <f t="shared" si="182"/>
        <v>50</v>
      </c>
      <c r="M835">
        <f t="shared" si="183"/>
        <v>64</v>
      </c>
      <c r="N835" s="3">
        <f t="shared" si="184"/>
        <v>119.5</v>
      </c>
      <c r="O835" s="3">
        <f t="shared" si="185"/>
        <v>70.5</v>
      </c>
      <c r="P835" s="3">
        <f t="shared" si="186"/>
        <v>84.5</v>
      </c>
      <c r="Q835" s="3">
        <f t="shared" si="187"/>
        <v>10097.75</v>
      </c>
      <c r="R835" s="3">
        <f t="shared" si="188"/>
        <v>10217.25</v>
      </c>
      <c r="S835" s="3">
        <f t="shared" si="189"/>
        <v>10097.75</v>
      </c>
      <c r="T835" s="3">
        <v>128.198958378651</v>
      </c>
      <c r="U835" s="3">
        <f t="shared" si="190"/>
        <v>0</v>
      </c>
      <c r="V835" s="4">
        <f t="shared" si="191"/>
        <v>0</v>
      </c>
      <c r="W835" s="6">
        <f>Q835/(constants!$B$1*constants!$B$2*(110/250)*AVERAGE(0.8,1)*1.5)</f>
        <v>1.54709345182492</v>
      </c>
      <c r="X835" s="7">
        <v>0.10601929740323</v>
      </c>
      <c r="Y835" s="3">
        <f t="shared" si="192"/>
        <v>116.544448820584</v>
      </c>
      <c r="Z835" s="5">
        <v>1.1</v>
      </c>
      <c r="AA835" s="5">
        <v>1</v>
      </c>
      <c r="AB835" s="3">
        <f t="shared" si="193"/>
        <v>128.198893702643</v>
      </c>
      <c r="AC835" t="str">
        <f t="shared" si="194"/>
        <v>https://wiki.52poke.com/wiki/杰尼龟</v>
      </c>
      <c r="AD835" s="2">
        <f t="shared" si="195"/>
        <v>4.18298603768222e-9</v>
      </c>
      <c r="AE835" t="str">
        <f>IF(ISNUMBER(SEARCH(AE$1,$D835)),"T","")</f>
        <v/>
      </c>
      <c r="AF835" t="str">
        <f>IF(ISNUMBER(SEARCH(AF$1,$D835)),"T","")</f>
        <v/>
      </c>
      <c r="AG835" t="str">
        <f>IF(ISNUMBER(SEARCH(AG$1,$D835)),"T","")</f>
        <v>T</v>
      </c>
      <c r="AH835" t="str">
        <f>IF(ISNUMBER(SEARCH(AH$1,$D835)),"T","")</f>
        <v/>
      </c>
      <c r="AI835" t="str">
        <f>IF(ISNUMBER(SEARCH(AI$1,$D835)),"T","")</f>
        <v/>
      </c>
      <c r="AJ835" t="str">
        <f>IF(ISNUMBER(SEARCH(AJ$1,$D835)),"T","")</f>
        <v/>
      </c>
      <c r="AK835" t="str">
        <f>IF(ISNUMBER(SEARCH(AK$1,$D835)),"T","")</f>
        <v/>
      </c>
      <c r="AL835" t="str">
        <f>IF(ISNUMBER(SEARCH(AL$1,$D835)),"T","")</f>
        <v/>
      </c>
      <c r="AM835" t="str">
        <f>IF(ISNUMBER(SEARCH(AM$1,$D835)),"T","")</f>
        <v/>
      </c>
      <c r="AN835" t="str">
        <f>IF(ISNUMBER(SEARCH(AN$1,$D835)),"T","")</f>
        <v/>
      </c>
      <c r="AO835" t="str">
        <f>IF(ISNUMBER(SEARCH(AO$1,$D835)),"T","")</f>
        <v/>
      </c>
      <c r="AP835" t="str">
        <f>IF(ISNUMBER(SEARCH(AP$1,$D835)),"T","")</f>
        <v/>
      </c>
      <c r="AQ835" t="str">
        <f>IF(ISNUMBER(SEARCH(AQ$1,$D835)),"T","")</f>
        <v/>
      </c>
      <c r="AR835" t="str">
        <f>IF(ISNUMBER(SEARCH(AR$1,$D835)),"T","")</f>
        <v/>
      </c>
      <c r="AS835" t="str">
        <f>IF(ISNUMBER(SEARCH(AS$1,$D835)),"T","")</f>
        <v/>
      </c>
      <c r="AT835" t="str">
        <f>IF(ISNUMBER(SEARCH(AT$1,$D835)),"T","")</f>
        <v/>
      </c>
      <c r="AU835" t="str">
        <f>IF(ISNUMBER(SEARCH(AU$1,$D835)),"T","")</f>
        <v/>
      </c>
      <c r="AV835" t="str">
        <f>IF(ISNUMBER(SEARCH(AV$1,$D835)),"T","")</f>
        <v/>
      </c>
    </row>
    <row r="836" spans="1:48">
      <c r="A836">
        <v>540</v>
      </c>
      <c r="B836" t="s">
        <v>1923</v>
      </c>
      <c r="C836" t="s">
        <v>1924</v>
      </c>
      <c r="D836" t="s">
        <v>640</v>
      </c>
      <c r="E836">
        <v>5</v>
      </c>
      <c r="F836">
        <v>45</v>
      </c>
      <c r="G836">
        <v>53</v>
      </c>
      <c r="H836">
        <v>70</v>
      </c>
      <c r="I836">
        <v>40</v>
      </c>
      <c r="J836">
        <v>60</v>
      </c>
      <c r="K836">
        <v>42</v>
      </c>
      <c r="L836">
        <f t="shared" si="182"/>
        <v>53</v>
      </c>
      <c r="M836">
        <f t="shared" si="183"/>
        <v>60</v>
      </c>
      <c r="N836" s="3">
        <f t="shared" si="184"/>
        <v>120.5</v>
      </c>
      <c r="O836" s="3">
        <f t="shared" si="185"/>
        <v>73.5</v>
      </c>
      <c r="P836" s="3">
        <f t="shared" si="186"/>
        <v>80.5</v>
      </c>
      <c r="Q836" s="3">
        <f t="shared" si="187"/>
        <v>9700.25</v>
      </c>
      <c r="R836" s="3">
        <f t="shared" si="188"/>
        <v>10905.25</v>
      </c>
      <c r="S836" s="3">
        <f t="shared" si="189"/>
        <v>9700.25</v>
      </c>
      <c r="T836" s="3">
        <v>128.197768875999</v>
      </c>
      <c r="U836" s="3">
        <f t="shared" si="190"/>
        <v>0</v>
      </c>
      <c r="V836" s="4">
        <f t="shared" si="191"/>
        <v>0</v>
      </c>
      <c r="W836" s="6">
        <f>Q836/(constants!$B$1*constants!$B$2*(110/250)*AVERAGE(0.8,1)*1.5)</f>
        <v>1.48619180075409</v>
      </c>
      <c r="X836" s="7">
        <v>0.0994322450361804</v>
      </c>
      <c r="Y836" s="3">
        <f t="shared" si="192"/>
        <v>116.543367365585</v>
      </c>
      <c r="Z836" s="5">
        <v>1.1</v>
      </c>
      <c r="AA836" s="5">
        <v>1</v>
      </c>
      <c r="AB836" s="3">
        <f t="shared" si="193"/>
        <v>128.197704102144</v>
      </c>
      <c r="AC836" t="str">
        <f t="shared" si="194"/>
        <v>https://wiki.52poke.com/wiki/虫宝包</v>
      </c>
      <c r="AD836" s="2">
        <f t="shared" si="195"/>
        <v>4.19565233225394e-9</v>
      </c>
      <c r="AE836" t="str">
        <f>IF(ISNUMBER(SEARCH(AE$1,$D836)),"T","")</f>
        <v/>
      </c>
      <c r="AF836" t="str">
        <f>IF(ISNUMBER(SEARCH(AF$1,$D836)),"T","")</f>
        <v/>
      </c>
      <c r="AG836" t="str">
        <f>IF(ISNUMBER(SEARCH(AG$1,$D836)),"T","")</f>
        <v/>
      </c>
      <c r="AH836" t="str">
        <f>IF(ISNUMBER(SEARCH(AH$1,$D836)),"T","")</f>
        <v>T</v>
      </c>
      <c r="AI836" t="str">
        <f>IF(ISNUMBER(SEARCH(AI$1,$D836)),"T","")</f>
        <v/>
      </c>
      <c r="AJ836" t="str">
        <f>IF(ISNUMBER(SEARCH(AJ$1,$D836)),"T","")</f>
        <v/>
      </c>
      <c r="AK836" t="str">
        <f>IF(ISNUMBER(SEARCH(AK$1,$D836)),"T","")</f>
        <v/>
      </c>
      <c r="AL836" t="str">
        <f>IF(ISNUMBER(SEARCH(AL$1,$D836)),"T","")</f>
        <v/>
      </c>
      <c r="AM836" t="str">
        <f>IF(ISNUMBER(SEARCH(AM$1,$D836)),"T","")</f>
        <v/>
      </c>
      <c r="AN836" t="str">
        <f>IF(ISNUMBER(SEARCH(AN$1,$D836)),"T","")</f>
        <v/>
      </c>
      <c r="AO836" t="str">
        <f>IF(ISNUMBER(SEARCH(AO$1,$D836)),"T","")</f>
        <v/>
      </c>
      <c r="AP836" t="str">
        <f>IF(ISNUMBER(SEARCH(AP$1,$D836)),"T","")</f>
        <v>T</v>
      </c>
      <c r="AQ836" t="str">
        <f>IF(ISNUMBER(SEARCH(AQ$1,$D836)),"T","")</f>
        <v/>
      </c>
      <c r="AR836" t="str">
        <f>IF(ISNUMBER(SEARCH(AR$1,$D836)),"T","")</f>
        <v/>
      </c>
      <c r="AS836" t="str">
        <f>IF(ISNUMBER(SEARCH(AS$1,$D836)),"T","")</f>
        <v/>
      </c>
      <c r="AT836" t="str">
        <f>IF(ISNUMBER(SEARCH(AT$1,$D836)),"T","")</f>
        <v/>
      </c>
      <c r="AU836" t="str">
        <f>IF(ISNUMBER(SEARCH(AU$1,$D836)),"T","")</f>
        <v/>
      </c>
      <c r="AV836" t="str">
        <f>IF(ISNUMBER(SEARCH(AV$1,$D836)),"T","")</f>
        <v/>
      </c>
    </row>
    <row r="837" spans="1:48">
      <c r="A837">
        <v>744</v>
      </c>
      <c r="B837" t="s">
        <v>1925</v>
      </c>
      <c r="C837" t="s">
        <v>1926</v>
      </c>
      <c r="D837" t="s">
        <v>513</v>
      </c>
      <c r="E837">
        <v>7</v>
      </c>
      <c r="F837">
        <v>45</v>
      </c>
      <c r="G837">
        <v>65</v>
      </c>
      <c r="H837">
        <v>40</v>
      </c>
      <c r="I837">
        <v>30</v>
      </c>
      <c r="J837">
        <v>40</v>
      </c>
      <c r="K837">
        <v>60</v>
      </c>
      <c r="L837">
        <f t="shared" si="182"/>
        <v>65</v>
      </c>
      <c r="M837">
        <f t="shared" si="183"/>
        <v>40</v>
      </c>
      <c r="N837" s="3">
        <f t="shared" si="184"/>
        <v>120.5</v>
      </c>
      <c r="O837" s="3">
        <f t="shared" si="185"/>
        <v>85.5</v>
      </c>
      <c r="P837" s="3">
        <f t="shared" si="186"/>
        <v>60.5</v>
      </c>
      <c r="Q837" s="3">
        <f t="shared" si="187"/>
        <v>7290.25</v>
      </c>
      <c r="R837" s="3">
        <f t="shared" si="188"/>
        <v>7290.25</v>
      </c>
      <c r="S837" s="3">
        <f t="shared" si="189"/>
        <v>7290.25</v>
      </c>
      <c r="T837" s="3">
        <v>128.188178447619</v>
      </c>
      <c r="U837" s="3">
        <f t="shared" si="190"/>
        <v>0</v>
      </c>
      <c r="V837" s="4">
        <f t="shared" si="191"/>
        <v>0</v>
      </c>
      <c r="W837" s="6">
        <f>Q837/(constants!$B$1*constants!$B$2*(110/250)*AVERAGE(0.8,1)*1.5)</f>
        <v>1.11695160180898</v>
      </c>
      <c r="X837" s="7">
        <v>0.246026833265276</v>
      </c>
      <c r="Y837" s="3">
        <f t="shared" si="192"/>
        <v>116.534656198849</v>
      </c>
      <c r="Z837" s="5">
        <v>1.1</v>
      </c>
      <c r="AA837" s="5">
        <v>1</v>
      </c>
      <c r="AB837" s="3">
        <f t="shared" si="193"/>
        <v>128.188121818734</v>
      </c>
      <c r="AC837" t="str">
        <f t="shared" si="194"/>
        <v>https://wiki.52poke.com/wiki/岩狗狗</v>
      </c>
      <c r="AD837" s="2">
        <f t="shared" si="195"/>
        <v>3.20683067165921e-9</v>
      </c>
      <c r="AE837" t="str">
        <f>IF(ISNUMBER(SEARCH(AE$1,$D837)),"T","")</f>
        <v/>
      </c>
      <c r="AF837" t="str">
        <f>IF(ISNUMBER(SEARCH(AF$1,$D837)),"T","")</f>
        <v/>
      </c>
      <c r="AG837" t="str">
        <f>IF(ISNUMBER(SEARCH(AG$1,$D837)),"T","")</f>
        <v/>
      </c>
      <c r="AH837" t="str">
        <f>IF(ISNUMBER(SEARCH(AH$1,$D837)),"T","")</f>
        <v/>
      </c>
      <c r="AI837" t="str">
        <f>IF(ISNUMBER(SEARCH(AI$1,$D837)),"T","")</f>
        <v/>
      </c>
      <c r="AJ837" t="str">
        <f>IF(ISNUMBER(SEARCH(AJ$1,$D837)),"T","")</f>
        <v/>
      </c>
      <c r="AK837" t="str">
        <f>IF(ISNUMBER(SEARCH(AK$1,$D837)),"T","")</f>
        <v/>
      </c>
      <c r="AL837" t="str">
        <f>IF(ISNUMBER(SEARCH(AL$1,$D837)),"T","")</f>
        <v/>
      </c>
      <c r="AM837" t="str">
        <f>IF(ISNUMBER(SEARCH(AM$1,$D837)),"T","")</f>
        <v/>
      </c>
      <c r="AN837" t="str">
        <f>IF(ISNUMBER(SEARCH(AN$1,$D837)),"T","")</f>
        <v/>
      </c>
      <c r="AO837" t="str">
        <f>IF(ISNUMBER(SEARCH(AO$1,$D837)),"T","")</f>
        <v/>
      </c>
      <c r="AP837" t="str">
        <f>IF(ISNUMBER(SEARCH(AP$1,$D837)),"T","")</f>
        <v/>
      </c>
      <c r="AQ837" t="str">
        <f>IF(ISNUMBER(SEARCH(AQ$1,$D837)),"T","")</f>
        <v>T</v>
      </c>
      <c r="AR837" t="str">
        <f>IF(ISNUMBER(SEARCH(AR$1,$D837)),"T","")</f>
        <v/>
      </c>
      <c r="AS837" t="str">
        <f>IF(ISNUMBER(SEARCH(AS$1,$D837)),"T","")</f>
        <v/>
      </c>
      <c r="AT837" t="str">
        <f>IF(ISNUMBER(SEARCH(AT$1,$D837)),"T","")</f>
        <v/>
      </c>
      <c r="AU837" t="str">
        <f>IF(ISNUMBER(SEARCH(AU$1,$D837)),"T","")</f>
        <v/>
      </c>
      <c r="AV837" t="str">
        <f>IF(ISNUMBER(SEARCH(AV$1,$D837)),"T","")</f>
        <v/>
      </c>
    </row>
    <row r="838" spans="1:48">
      <c r="A838">
        <v>451</v>
      </c>
      <c r="B838" t="s">
        <v>1927</v>
      </c>
      <c r="C838" t="s">
        <v>1928</v>
      </c>
      <c r="D838" t="s">
        <v>1929</v>
      </c>
      <c r="E838">
        <v>4</v>
      </c>
      <c r="F838">
        <v>40</v>
      </c>
      <c r="G838">
        <v>50</v>
      </c>
      <c r="H838">
        <v>90</v>
      </c>
      <c r="I838">
        <v>30</v>
      </c>
      <c r="J838">
        <v>55</v>
      </c>
      <c r="K838">
        <v>65</v>
      </c>
      <c r="L838">
        <f t="shared" si="182"/>
        <v>50</v>
      </c>
      <c r="M838">
        <f t="shared" si="183"/>
        <v>55</v>
      </c>
      <c r="N838" s="3">
        <f t="shared" si="184"/>
        <v>115.5</v>
      </c>
      <c r="O838" s="3">
        <f t="shared" si="185"/>
        <v>70.5</v>
      </c>
      <c r="P838" s="3">
        <f t="shared" si="186"/>
        <v>75.5</v>
      </c>
      <c r="Q838" s="3">
        <f t="shared" si="187"/>
        <v>8720.25</v>
      </c>
      <c r="R838" s="3">
        <f t="shared" si="188"/>
        <v>12762.75</v>
      </c>
      <c r="S838" s="3">
        <f t="shared" si="189"/>
        <v>8720.25</v>
      </c>
      <c r="T838" s="3">
        <v>127.688508760283</v>
      </c>
      <c r="U838" s="3">
        <f t="shared" si="190"/>
        <v>0</v>
      </c>
      <c r="V838" s="4">
        <f t="shared" si="191"/>
        <v>0</v>
      </c>
      <c r="W838" s="6">
        <f>Q838/(constants!$B$1*constants!$B$2*(110/250)*AVERAGE(0.8,1)*1.5)</f>
        <v>1.33604433396313</v>
      </c>
      <c r="X838" s="7">
        <v>0.310486328927272</v>
      </c>
      <c r="Y838" s="3">
        <f t="shared" si="192"/>
        <v>116.080411733774</v>
      </c>
      <c r="Z838" s="5">
        <v>1.1</v>
      </c>
      <c r="AA838" s="5">
        <v>1</v>
      </c>
      <c r="AB838" s="3">
        <f t="shared" si="193"/>
        <v>127.688452907151</v>
      </c>
      <c r="AC838" t="str">
        <f t="shared" si="194"/>
        <v>https://wiki.52poke.com/wiki/钳尾蝎</v>
      </c>
      <c r="AD838" s="2">
        <f t="shared" si="195"/>
        <v>3.11957235860775e-9</v>
      </c>
      <c r="AE838" t="str">
        <f>IF(ISNUMBER(SEARCH(AE$1,$D838)),"T","")</f>
        <v/>
      </c>
      <c r="AF838" t="str">
        <f>IF(ISNUMBER(SEARCH(AF$1,$D838)),"T","")</f>
        <v/>
      </c>
      <c r="AG838" t="str">
        <f>IF(ISNUMBER(SEARCH(AG$1,$D838)),"T","")</f>
        <v/>
      </c>
      <c r="AH838" t="str">
        <f>IF(ISNUMBER(SEARCH(AH$1,$D838)),"T","")</f>
        <v/>
      </c>
      <c r="AI838" t="str">
        <f>IF(ISNUMBER(SEARCH(AI$1,$D838)),"T","")</f>
        <v/>
      </c>
      <c r="AJ838" t="str">
        <f>IF(ISNUMBER(SEARCH(AJ$1,$D838)),"T","")</f>
        <v/>
      </c>
      <c r="AK838" t="str">
        <f>IF(ISNUMBER(SEARCH(AK$1,$D838)),"T","")</f>
        <v/>
      </c>
      <c r="AL838" t="str">
        <f>IF(ISNUMBER(SEARCH(AL$1,$D838)),"T","")</f>
        <v>T</v>
      </c>
      <c r="AM838" t="str">
        <f>IF(ISNUMBER(SEARCH(AM$1,$D838)),"T","")</f>
        <v/>
      </c>
      <c r="AN838" t="str">
        <f>IF(ISNUMBER(SEARCH(AN$1,$D838)),"T","")</f>
        <v/>
      </c>
      <c r="AO838" t="str">
        <f>IF(ISNUMBER(SEARCH(AO$1,$D838)),"T","")</f>
        <v/>
      </c>
      <c r="AP838" t="str">
        <f>IF(ISNUMBER(SEARCH(AP$1,$D838)),"T","")</f>
        <v>T</v>
      </c>
      <c r="AQ838" t="str">
        <f>IF(ISNUMBER(SEARCH(AQ$1,$D838)),"T","")</f>
        <v/>
      </c>
      <c r="AR838" t="str">
        <f>IF(ISNUMBER(SEARCH(AR$1,$D838)),"T","")</f>
        <v/>
      </c>
      <c r="AS838" t="str">
        <f>IF(ISNUMBER(SEARCH(AS$1,$D838)),"T","")</f>
        <v/>
      </c>
      <c r="AT838" t="str">
        <f>IF(ISNUMBER(SEARCH(AT$1,$D838)),"T","")</f>
        <v/>
      </c>
      <c r="AU838" t="str">
        <f>IF(ISNUMBER(SEARCH(AU$1,$D838)),"T","")</f>
        <v/>
      </c>
      <c r="AV838" t="str">
        <f>IF(ISNUMBER(SEARCH(AV$1,$D838)),"T","")</f>
        <v/>
      </c>
    </row>
    <row r="839" spans="1:48">
      <c r="A839">
        <v>4</v>
      </c>
      <c r="B839" t="s">
        <v>1930</v>
      </c>
      <c r="C839" t="s">
        <v>1931</v>
      </c>
      <c r="D839" t="s">
        <v>216</v>
      </c>
      <c r="E839">
        <v>1</v>
      </c>
      <c r="F839">
        <v>39</v>
      </c>
      <c r="G839">
        <v>52</v>
      </c>
      <c r="H839">
        <v>43</v>
      </c>
      <c r="I839">
        <v>60</v>
      </c>
      <c r="J839">
        <v>50</v>
      </c>
      <c r="K839">
        <v>65</v>
      </c>
      <c r="L839">
        <f t="shared" si="182"/>
        <v>60</v>
      </c>
      <c r="M839">
        <f t="shared" si="183"/>
        <v>43</v>
      </c>
      <c r="N839" s="3">
        <f t="shared" si="184"/>
        <v>114.5</v>
      </c>
      <c r="O839" s="3">
        <f t="shared" si="185"/>
        <v>80.5</v>
      </c>
      <c r="P839" s="3">
        <f t="shared" si="186"/>
        <v>63.5</v>
      </c>
      <c r="Q839" s="3">
        <f t="shared" si="187"/>
        <v>7270.75</v>
      </c>
      <c r="R839" s="3">
        <f t="shared" si="188"/>
        <v>7270.75</v>
      </c>
      <c r="S839" s="3">
        <f t="shared" si="189"/>
        <v>8072.25</v>
      </c>
      <c r="T839" s="3">
        <v>127.611700245111</v>
      </c>
      <c r="U839" s="3">
        <f t="shared" si="190"/>
        <v>0</v>
      </c>
      <c r="V839" s="4">
        <f t="shared" si="191"/>
        <v>0</v>
      </c>
      <c r="W839" s="6">
        <f>Q839/(constants!$B$1*constants!$B$2*(110/250)*AVERAGE(0.8,1)*1.5)</f>
        <v>1.11396397364324</v>
      </c>
      <c r="X839" s="7">
        <v>0.327161346181372</v>
      </c>
      <c r="Y839" s="3">
        <f t="shared" si="192"/>
        <v>116.010588245881</v>
      </c>
      <c r="Z839" s="5">
        <v>1.1</v>
      </c>
      <c r="AA839" s="5">
        <v>1</v>
      </c>
      <c r="AB839" s="3">
        <f t="shared" si="193"/>
        <v>127.611647070469</v>
      </c>
      <c r="AC839" t="str">
        <f t="shared" si="194"/>
        <v>https://wiki.52poke.com/wiki/小火龙</v>
      </c>
      <c r="AD839" s="2">
        <f t="shared" si="195"/>
        <v>2.82754252063937e-9</v>
      </c>
      <c r="AE839" t="str">
        <f>IF(ISNUMBER(SEARCH(AE$1,$D839)),"T","")</f>
        <v/>
      </c>
      <c r="AF839" t="str">
        <f>IF(ISNUMBER(SEARCH(AF$1,$D839)),"T","")</f>
        <v>T</v>
      </c>
      <c r="AG839" t="str">
        <f>IF(ISNUMBER(SEARCH(AG$1,$D839)),"T","")</f>
        <v/>
      </c>
      <c r="AH839" t="str">
        <f>IF(ISNUMBER(SEARCH(AH$1,$D839)),"T","")</f>
        <v/>
      </c>
      <c r="AI839" t="str">
        <f>IF(ISNUMBER(SEARCH(AI$1,$D839)),"T","")</f>
        <v/>
      </c>
      <c r="AJ839" t="str">
        <f>IF(ISNUMBER(SEARCH(AJ$1,$D839)),"T","")</f>
        <v/>
      </c>
      <c r="AK839" t="str">
        <f>IF(ISNUMBER(SEARCH(AK$1,$D839)),"T","")</f>
        <v/>
      </c>
      <c r="AL839" t="str">
        <f>IF(ISNUMBER(SEARCH(AL$1,$D839)),"T","")</f>
        <v/>
      </c>
      <c r="AM839" t="str">
        <f>IF(ISNUMBER(SEARCH(AM$1,$D839)),"T","")</f>
        <v/>
      </c>
      <c r="AN839" t="str">
        <f>IF(ISNUMBER(SEARCH(AN$1,$D839)),"T","")</f>
        <v/>
      </c>
      <c r="AO839" t="str">
        <f>IF(ISNUMBER(SEARCH(AO$1,$D839)),"T","")</f>
        <v/>
      </c>
      <c r="AP839" t="str">
        <f>IF(ISNUMBER(SEARCH(AP$1,$D839)),"T","")</f>
        <v/>
      </c>
      <c r="AQ839" t="str">
        <f>IF(ISNUMBER(SEARCH(AQ$1,$D839)),"T","")</f>
        <v/>
      </c>
      <c r="AR839" t="str">
        <f>IF(ISNUMBER(SEARCH(AR$1,$D839)),"T","")</f>
        <v/>
      </c>
      <c r="AS839" t="str">
        <f>IF(ISNUMBER(SEARCH(AS$1,$D839)),"T","")</f>
        <v/>
      </c>
      <c r="AT839" t="str">
        <f>IF(ISNUMBER(SEARCH(AT$1,$D839)),"T","")</f>
        <v/>
      </c>
      <c r="AU839" t="str">
        <f>IF(ISNUMBER(SEARCH(AU$1,$D839)),"T","")</f>
        <v/>
      </c>
      <c r="AV839" t="str">
        <f>IF(ISNUMBER(SEARCH(AV$1,$D839)),"T","")</f>
        <v/>
      </c>
    </row>
    <row r="840" spans="1:48">
      <c r="A840">
        <v>909</v>
      </c>
      <c r="B840" t="s">
        <v>1932</v>
      </c>
      <c r="C840" t="s">
        <v>1933</v>
      </c>
      <c r="D840" t="s">
        <v>216</v>
      </c>
      <c r="E840">
        <v>9</v>
      </c>
      <c r="F840">
        <v>67</v>
      </c>
      <c r="G840">
        <v>45</v>
      </c>
      <c r="H840">
        <v>59</v>
      </c>
      <c r="I840">
        <v>63</v>
      </c>
      <c r="J840">
        <v>40</v>
      </c>
      <c r="K840">
        <v>36</v>
      </c>
      <c r="L840">
        <f t="shared" si="182"/>
        <v>63</v>
      </c>
      <c r="M840">
        <f t="shared" si="183"/>
        <v>40</v>
      </c>
      <c r="N840" s="3">
        <f t="shared" si="184"/>
        <v>142.5</v>
      </c>
      <c r="O840" s="3">
        <f t="shared" si="185"/>
        <v>83.5</v>
      </c>
      <c r="P840" s="3">
        <f t="shared" si="186"/>
        <v>60.5</v>
      </c>
      <c r="Q840" s="3">
        <f t="shared" si="187"/>
        <v>8621.25</v>
      </c>
      <c r="R840" s="3">
        <f t="shared" si="188"/>
        <v>11328.75</v>
      </c>
      <c r="S840" s="3">
        <f t="shared" si="189"/>
        <v>8621.25</v>
      </c>
      <c r="T840" s="3">
        <v>127.497891248146</v>
      </c>
      <c r="U840" s="3">
        <f t="shared" si="190"/>
        <v>0</v>
      </c>
      <c r="V840" s="4">
        <f t="shared" si="191"/>
        <v>0</v>
      </c>
      <c r="W840" s="6">
        <f>Q840/(constants!$B$1*constants!$B$2*(110/250)*AVERAGE(0.8,1)*1.5)</f>
        <v>1.32087637558323</v>
      </c>
      <c r="X840" s="7">
        <v>0.0672327789826268</v>
      </c>
      <c r="Y840" s="3">
        <f t="shared" si="192"/>
        <v>115.907114406249</v>
      </c>
      <c r="Z840" s="5">
        <v>1.1</v>
      </c>
      <c r="AA840" s="5">
        <v>1</v>
      </c>
      <c r="AB840" s="3">
        <f t="shared" si="193"/>
        <v>127.497825846874</v>
      </c>
      <c r="AC840" t="str">
        <f t="shared" si="194"/>
        <v>https://wiki.52poke.com/wiki/呆火鳄</v>
      </c>
      <c r="AD840" s="2">
        <f t="shared" si="195"/>
        <v>4.27732638059013e-9</v>
      </c>
      <c r="AE840" t="str">
        <f>IF(ISNUMBER(SEARCH(AE$1,$D840)),"T","")</f>
        <v/>
      </c>
      <c r="AF840" t="str">
        <f>IF(ISNUMBER(SEARCH(AF$1,$D840)),"T","")</f>
        <v>T</v>
      </c>
      <c r="AG840" t="str">
        <f>IF(ISNUMBER(SEARCH(AG$1,$D840)),"T","")</f>
        <v/>
      </c>
      <c r="AH840" t="str">
        <f>IF(ISNUMBER(SEARCH(AH$1,$D840)),"T","")</f>
        <v/>
      </c>
      <c r="AI840" t="str">
        <f>IF(ISNUMBER(SEARCH(AI$1,$D840)),"T","")</f>
        <v/>
      </c>
      <c r="AJ840" t="str">
        <f>IF(ISNUMBER(SEARCH(AJ$1,$D840)),"T","")</f>
        <v/>
      </c>
      <c r="AK840" t="str">
        <f>IF(ISNUMBER(SEARCH(AK$1,$D840)),"T","")</f>
        <v/>
      </c>
      <c r="AL840" t="str">
        <f>IF(ISNUMBER(SEARCH(AL$1,$D840)),"T","")</f>
        <v/>
      </c>
      <c r="AM840" t="str">
        <f>IF(ISNUMBER(SEARCH(AM$1,$D840)),"T","")</f>
        <v/>
      </c>
      <c r="AN840" t="str">
        <f>IF(ISNUMBER(SEARCH(AN$1,$D840)),"T","")</f>
        <v/>
      </c>
      <c r="AO840" t="str">
        <f>IF(ISNUMBER(SEARCH(AO$1,$D840)),"T","")</f>
        <v/>
      </c>
      <c r="AP840" t="str">
        <f>IF(ISNUMBER(SEARCH(AP$1,$D840)),"T","")</f>
        <v/>
      </c>
      <c r="AQ840" t="str">
        <f>IF(ISNUMBER(SEARCH(AQ$1,$D840)),"T","")</f>
        <v/>
      </c>
      <c r="AR840" t="str">
        <f>IF(ISNUMBER(SEARCH(AR$1,$D840)),"T","")</f>
        <v/>
      </c>
      <c r="AS840" t="str">
        <f>IF(ISNUMBER(SEARCH(AS$1,$D840)),"T","")</f>
        <v/>
      </c>
      <c r="AT840" t="str">
        <f>IF(ISNUMBER(SEARCH(AT$1,$D840)),"T","")</f>
        <v/>
      </c>
      <c r="AU840" t="str">
        <f>IF(ISNUMBER(SEARCH(AU$1,$D840)),"T","")</f>
        <v/>
      </c>
      <c r="AV840" t="str">
        <f>IF(ISNUMBER(SEARCH(AV$1,$D840)),"T","")</f>
        <v/>
      </c>
    </row>
    <row r="841" spans="1:48">
      <c r="A841">
        <v>252</v>
      </c>
      <c r="B841" t="s">
        <v>1934</v>
      </c>
      <c r="C841" t="s">
        <v>1935</v>
      </c>
      <c r="D841" t="s">
        <v>227</v>
      </c>
      <c r="E841">
        <v>3</v>
      </c>
      <c r="F841">
        <v>40</v>
      </c>
      <c r="G841">
        <v>45</v>
      </c>
      <c r="H841">
        <v>35</v>
      </c>
      <c r="I841">
        <v>65</v>
      </c>
      <c r="J841">
        <v>55</v>
      </c>
      <c r="K841">
        <v>70</v>
      </c>
      <c r="L841">
        <f t="shared" si="182"/>
        <v>65</v>
      </c>
      <c r="M841">
        <f t="shared" si="183"/>
        <v>35</v>
      </c>
      <c r="N841" s="3">
        <f t="shared" si="184"/>
        <v>115.5</v>
      </c>
      <c r="O841" s="3">
        <f t="shared" si="185"/>
        <v>85.5</v>
      </c>
      <c r="P841" s="3">
        <f t="shared" si="186"/>
        <v>55.5</v>
      </c>
      <c r="Q841" s="3">
        <f t="shared" si="187"/>
        <v>6410.25</v>
      </c>
      <c r="R841" s="3">
        <f t="shared" si="188"/>
        <v>6410.25</v>
      </c>
      <c r="S841" s="3">
        <f t="shared" si="189"/>
        <v>8720.25</v>
      </c>
      <c r="T841" s="3">
        <v>127.363402817691</v>
      </c>
      <c r="U841" s="3">
        <f t="shared" si="190"/>
        <v>0</v>
      </c>
      <c r="V841" s="4">
        <f t="shared" si="191"/>
        <v>0</v>
      </c>
      <c r="W841" s="6">
        <f>Q841/(constants!$B$1*constants!$B$2*(110/250)*AVERAGE(0.8,1)*1.5)</f>
        <v>0.982125305098727</v>
      </c>
      <c r="X841" s="7">
        <v>0.372083658478418</v>
      </c>
      <c r="Y841" s="3">
        <f t="shared" si="192"/>
        <v>115.784866385846</v>
      </c>
      <c r="Z841" s="5">
        <v>1.1</v>
      </c>
      <c r="AA841" s="5">
        <v>1</v>
      </c>
      <c r="AB841" s="3">
        <f t="shared" si="193"/>
        <v>127.363353024431</v>
      </c>
      <c r="AC841" t="str">
        <f t="shared" si="194"/>
        <v>https://wiki.52poke.com/wiki/木守宫</v>
      </c>
      <c r="AD841" s="2">
        <f t="shared" si="195"/>
        <v>2.47936878853722e-9</v>
      </c>
      <c r="AE841" t="str">
        <f>IF(ISNUMBER(SEARCH(AE$1,$D841)),"T","")</f>
        <v/>
      </c>
      <c r="AF841" t="str">
        <f>IF(ISNUMBER(SEARCH(AF$1,$D841)),"T","")</f>
        <v/>
      </c>
      <c r="AG841" t="str">
        <f>IF(ISNUMBER(SEARCH(AG$1,$D841)),"T","")</f>
        <v/>
      </c>
      <c r="AH841" t="str">
        <f>IF(ISNUMBER(SEARCH(AH$1,$D841)),"T","")</f>
        <v>T</v>
      </c>
      <c r="AI841" t="str">
        <f>IF(ISNUMBER(SEARCH(AI$1,$D841)),"T","")</f>
        <v/>
      </c>
      <c r="AJ841" t="str">
        <f>IF(ISNUMBER(SEARCH(AJ$1,$D841)),"T","")</f>
        <v/>
      </c>
      <c r="AK841" t="str">
        <f>IF(ISNUMBER(SEARCH(AK$1,$D841)),"T","")</f>
        <v/>
      </c>
      <c r="AL841" t="str">
        <f>IF(ISNUMBER(SEARCH(AL$1,$D841)),"T","")</f>
        <v/>
      </c>
      <c r="AM841" t="str">
        <f>IF(ISNUMBER(SEARCH(AM$1,$D841)),"T","")</f>
        <v/>
      </c>
      <c r="AN841" t="str">
        <f>IF(ISNUMBER(SEARCH(AN$1,$D841)),"T","")</f>
        <v/>
      </c>
      <c r="AO841" t="str">
        <f>IF(ISNUMBER(SEARCH(AO$1,$D841)),"T","")</f>
        <v/>
      </c>
      <c r="AP841" t="str">
        <f>IF(ISNUMBER(SEARCH(AP$1,$D841)),"T","")</f>
        <v/>
      </c>
      <c r="AQ841" t="str">
        <f>IF(ISNUMBER(SEARCH(AQ$1,$D841)),"T","")</f>
        <v/>
      </c>
      <c r="AR841" t="str">
        <f>IF(ISNUMBER(SEARCH(AR$1,$D841)),"T","")</f>
        <v/>
      </c>
      <c r="AS841" t="str">
        <f>IF(ISNUMBER(SEARCH(AS$1,$D841)),"T","")</f>
        <v/>
      </c>
      <c r="AT841" t="str">
        <f>IF(ISNUMBER(SEARCH(AT$1,$D841)),"T","")</f>
        <v/>
      </c>
      <c r="AU841" t="str">
        <f>IF(ISNUMBER(SEARCH(AU$1,$D841)),"T","")</f>
        <v/>
      </c>
      <c r="AV841" t="str">
        <f>IF(ISNUMBER(SEARCH(AV$1,$D841)),"T","")</f>
        <v/>
      </c>
    </row>
    <row r="842" spans="1:48">
      <c r="A842">
        <v>155</v>
      </c>
      <c r="B842" t="s">
        <v>1936</v>
      </c>
      <c r="C842" t="s">
        <v>1937</v>
      </c>
      <c r="D842" t="s">
        <v>216</v>
      </c>
      <c r="E842">
        <v>2</v>
      </c>
      <c r="F842">
        <v>39</v>
      </c>
      <c r="G842">
        <v>52</v>
      </c>
      <c r="H842">
        <v>43</v>
      </c>
      <c r="I842">
        <v>60</v>
      </c>
      <c r="J842">
        <v>50</v>
      </c>
      <c r="K842">
        <v>65</v>
      </c>
      <c r="L842">
        <f t="shared" si="182"/>
        <v>60</v>
      </c>
      <c r="M842">
        <f t="shared" si="183"/>
        <v>43</v>
      </c>
      <c r="N842" s="3">
        <f t="shared" si="184"/>
        <v>114.5</v>
      </c>
      <c r="O842" s="3">
        <f t="shared" si="185"/>
        <v>80.5</v>
      </c>
      <c r="P842" s="3">
        <f t="shared" si="186"/>
        <v>63.5</v>
      </c>
      <c r="Q842" s="3">
        <f t="shared" si="187"/>
        <v>7270.75</v>
      </c>
      <c r="R842" s="3">
        <f t="shared" si="188"/>
        <v>7270.75</v>
      </c>
      <c r="S842" s="3">
        <f t="shared" si="189"/>
        <v>8072.25</v>
      </c>
      <c r="T842" s="3">
        <v>127.244801606049</v>
      </c>
      <c r="U842" s="3">
        <f t="shared" si="190"/>
        <v>0</v>
      </c>
      <c r="V842" s="4">
        <f t="shared" si="191"/>
        <v>0</v>
      </c>
      <c r="W842" s="6">
        <f>Q842/(constants!$B$1*constants!$B$2*(110/250)*AVERAGE(0.8,1)*1.5)</f>
        <v>1.11396397364324</v>
      </c>
      <c r="X842" s="7">
        <v>0.323017939754929</v>
      </c>
      <c r="Y842" s="3">
        <f t="shared" si="192"/>
        <v>115.677044028552</v>
      </c>
      <c r="Z842" s="5">
        <v>1.1</v>
      </c>
      <c r="AA842" s="5">
        <v>1</v>
      </c>
      <c r="AB842" s="3">
        <f t="shared" si="193"/>
        <v>127.244748431408</v>
      </c>
      <c r="AC842" t="str">
        <f t="shared" si="194"/>
        <v>https://wiki.52poke.com/wiki/火球鼠</v>
      </c>
      <c r="AD842" s="2">
        <f t="shared" si="195"/>
        <v>2.82754247227732e-9</v>
      </c>
      <c r="AE842" t="str">
        <f>IF(ISNUMBER(SEARCH(AE$1,$D842)),"T","")</f>
        <v/>
      </c>
      <c r="AF842" t="str">
        <f>IF(ISNUMBER(SEARCH(AF$1,$D842)),"T","")</f>
        <v>T</v>
      </c>
      <c r="AG842" t="str">
        <f>IF(ISNUMBER(SEARCH(AG$1,$D842)),"T","")</f>
        <v/>
      </c>
      <c r="AH842" t="str">
        <f>IF(ISNUMBER(SEARCH(AH$1,$D842)),"T","")</f>
        <v/>
      </c>
      <c r="AI842" t="str">
        <f>IF(ISNUMBER(SEARCH(AI$1,$D842)),"T","")</f>
        <v/>
      </c>
      <c r="AJ842" t="str">
        <f>IF(ISNUMBER(SEARCH(AJ$1,$D842)),"T","")</f>
        <v/>
      </c>
      <c r="AK842" t="str">
        <f>IF(ISNUMBER(SEARCH(AK$1,$D842)),"T","")</f>
        <v/>
      </c>
      <c r="AL842" t="str">
        <f>IF(ISNUMBER(SEARCH(AL$1,$D842)),"T","")</f>
        <v/>
      </c>
      <c r="AM842" t="str">
        <f>IF(ISNUMBER(SEARCH(AM$1,$D842)),"T","")</f>
        <v/>
      </c>
      <c r="AN842" t="str">
        <f>IF(ISNUMBER(SEARCH(AN$1,$D842)),"T","")</f>
        <v/>
      </c>
      <c r="AO842" t="str">
        <f>IF(ISNUMBER(SEARCH(AO$1,$D842)),"T","")</f>
        <v/>
      </c>
      <c r="AP842" t="str">
        <f>IF(ISNUMBER(SEARCH(AP$1,$D842)),"T","")</f>
        <v/>
      </c>
      <c r="AQ842" t="str">
        <f>IF(ISNUMBER(SEARCH(AQ$1,$D842)),"T","")</f>
        <v/>
      </c>
      <c r="AR842" t="str">
        <f>IF(ISNUMBER(SEARCH(AR$1,$D842)),"T","")</f>
        <v/>
      </c>
      <c r="AS842" t="str">
        <f>IF(ISNUMBER(SEARCH(AS$1,$D842)),"T","")</f>
        <v/>
      </c>
      <c r="AT842" t="str">
        <f>IF(ISNUMBER(SEARCH(AT$1,$D842)),"T","")</f>
        <v/>
      </c>
      <c r="AU842" t="str">
        <f>IF(ISNUMBER(SEARCH(AU$1,$D842)),"T","")</f>
        <v/>
      </c>
      <c r="AV842" t="str">
        <f>IF(ISNUMBER(SEARCH(AV$1,$D842)),"T","")</f>
        <v/>
      </c>
    </row>
    <row r="843" spans="1:48">
      <c r="A843">
        <v>572</v>
      </c>
      <c r="B843" t="s">
        <v>1938</v>
      </c>
      <c r="C843" t="s">
        <v>1939</v>
      </c>
      <c r="D843" t="s">
        <v>64</v>
      </c>
      <c r="E843">
        <v>5</v>
      </c>
      <c r="F843">
        <v>55</v>
      </c>
      <c r="G843">
        <v>50</v>
      </c>
      <c r="H843">
        <v>40</v>
      </c>
      <c r="I843">
        <v>40</v>
      </c>
      <c r="J843">
        <v>40</v>
      </c>
      <c r="K843">
        <v>75</v>
      </c>
      <c r="L843">
        <f t="shared" si="182"/>
        <v>50</v>
      </c>
      <c r="M843">
        <f t="shared" si="183"/>
        <v>40</v>
      </c>
      <c r="N843" s="3">
        <f t="shared" si="184"/>
        <v>130.5</v>
      </c>
      <c r="O843" s="3">
        <f t="shared" si="185"/>
        <v>70.5</v>
      </c>
      <c r="P843" s="3">
        <f t="shared" si="186"/>
        <v>60.5</v>
      </c>
      <c r="Q843" s="3">
        <f t="shared" si="187"/>
        <v>7895.25</v>
      </c>
      <c r="R843" s="3">
        <f t="shared" si="188"/>
        <v>7895.25</v>
      </c>
      <c r="S843" s="3">
        <f t="shared" si="189"/>
        <v>7895.25</v>
      </c>
      <c r="T843" s="3">
        <v>126.786610026087</v>
      </c>
      <c r="U843" s="3">
        <f t="shared" si="190"/>
        <v>0</v>
      </c>
      <c r="V843" s="4">
        <f t="shared" si="191"/>
        <v>0</v>
      </c>
      <c r="W843" s="6">
        <f>Q843/(constants!$B$1*constants!$B$2*(110/250)*AVERAGE(0.8,1)*1.5)</f>
        <v>1.20964468079727</v>
      </c>
      <c r="X843" s="7">
        <v>0.425256150370658</v>
      </c>
      <c r="Y843" s="3">
        <f t="shared" si="192"/>
        <v>115.260508597339</v>
      </c>
      <c r="Z843" s="5">
        <v>1.1</v>
      </c>
      <c r="AA843" s="5">
        <v>1</v>
      </c>
      <c r="AB843" s="3">
        <f t="shared" si="193"/>
        <v>126.786559457073</v>
      </c>
      <c r="AC843" t="str">
        <f t="shared" si="194"/>
        <v>https://wiki.52poke.com/wiki/泡沫栗鼠</v>
      </c>
      <c r="AD843" s="2">
        <f t="shared" si="195"/>
        <v>2.5572251633031e-9</v>
      </c>
      <c r="AE843" t="str">
        <f>IF(ISNUMBER(SEARCH(AE$1,$D843)),"T","")</f>
        <v>T</v>
      </c>
      <c r="AF843" t="str">
        <f>IF(ISNUMBER(SEARCH(AF$1,$D843)),"T","")</f>
        <v/>
      </c>
      <c r="AG843" t="str">
        <f>IF(ISNUMBER(SEARCH(AG$1,$D843)),"T","")</f>
        <v/>
      </c>
      <c r="AH843" t="str">
        <f>IF(ISNUMBER(SEARCH(AH$1,$D843)),"T","")</f>
        <v/>
      </c>
      <c r="AI843" t="str">
        <f>IF(ISNUMBER(SEARCH(AI$1,$D843)),"T","")</f>
        <v/>
      </c>
      <c r="AJ843" t="str">
        <f>IF(ISNUMBER(SEARCH(AJ$1,$D843)),"T","")</f>
        <v/>
      </c>
      <c r="AK843" t="str">
        <f>IF(ISNUMBER(SEARCH(AK$1,$D843)),"T","")</f>
        <v/>
      </c>
      <c r="AL843" t="str">
        <f>IF(ISNUMBER(SEARCH(AL$1,$D843)),"T","")</f>
        <v/>
      </c>
      <c r="AM843" t="str">
        <f>IF(ISNUMBER(SEARCH(AM$1,$D843)),"T","")</f>
        <v/>
      </c>
      <c r="AN843" t="str">
        <f>IF(ISNUMBER(SEARCH(AN$1,$D843)),"T","")</f>
        <v/>
      </c>
      <c r="AO843" t="str">
        <f>IF(ISNUMBER(SEARCH(AO$1,$D843)),"T","")</f>
        <v/>
      </c>
      <c r="AP843" t="str">
        <f>IF(ISNUMBER(SEARCH(AP$1,$D843)),"T","")</f>
        <v/>
      </c>
      <c r="AQ843" t="str">
        <f>IF(ISNUMBER(SEARCH(AQ$1,$D843)),"T","")</f>
        <v/>
      </c>
      <c r="AR843" t="str">
        <f>IF(ISNUMBER(SEARCH(AR$1,$D843)),"T","")</f>
        <v/>
      </c>
      <c r="AS843" t="str">
        <f>IF(ISNUMBER(SEARCH(AS$1,$D843)),"T","")</f>
        <v/>
      </c>
      <c r="AT843" t="str">
        <f>IF(ISNUMBER(SEARCH(AT$1,$D843)),"T","")</f>
        <v/>
      </c>
      <c r="AU843" t="str">
        <f>IF(ISNUMBER(SEARCH(AU$1,$D843)),"T","")</f>
        <v/>
      </c>
      <c r="AV843" t="str">
        <f>IF(ISNUMBER(SEARCH(AV$1,$D843)),"T","")</f>
        <v/>
      </c>
    </row>
    <row r="844" spans="1:48">
      <c r="A844">
        <v>963</v>
      </c>
      <c r="B844" t="s">
        <v>1940</v>
      </c>
      <c r="C844" t="s">
        <v>1941</v>
      </c>
      <c r="D844" t="s">
        <v>52</v>
      </c>
      <c r="E844">
        <v>9</v>
      </c>
      <c r="F844">
        <v>70</v>
      </c>
      <c r="G844">
        <v>45</v>
      </c>
      <c r="H844">
        <v>40</v>
      </c>
      <c r="I844">
        <v>45</v>
      </c>
      <c r="J844">
        <v>40</v>
      </c>
      <c r="K844">
        <v>75</v>
      </c>
      <c r="L844">
        <f t="shared" si="182"/>
        <v>45</v>
      </c>
      <c r="M844">
        <f t="shared" si="183"/>
        <v>40</v>
      </c>
      <c r="N844" s="3">
        <f t="shared" si="184"/>
        <v>145.5</v>
      </c>
      <c r="O844" s="3">
        <f t="shared" si="185"/>
        <v>65.5</v>
      </c>
      <c r="P844" s="3">
        <f t="shared" si="186"/>
        <v>60.5</v>
      </c>
      <c r="Q844" s="3">
        <f t="shared" si="187"/>
        <v>8802.75</v>
      </c>
      <c r="R844" s="3">
        <f t="shared" si="188"/>
        <v>8802.75</v>
      </c>
      <c r="S844" s="3">
        <f t="shared" si="189"/>
        <v>8802.75</v>
      </c>
      <c r="T844" s="3">
        <v>126.707354745634</v>
      </c>
      <c r="U844" s="3">
        <f t="shared" si="190"/>
        <v>0</v>
      </c>
      <c r="V844" s="4">
        <f t="shared" si="191"/>
        <v>0</v>
      </c>
      <c r="W844" s="6">
        <f>Q844/(constants!$B$1*constants!$B$2*(110/250)*AVERAGE(0.8,1)*1.5)</f>
        <v>1.34868429927972</v>
      </c>
      <c r="X844" s="7">
        <v>0.409918092986498</v>
      </c>
      <c r="Y844" s="3">
        <f t="shared" si="192"/>
        <v>115.188456693437</v>
      </c>
      <c r="Z844" s="5">
        <v>1.1</v>
      </c>
      <c r="AA844" s="5">
        <v>1</v>
      </c>
      <c r="AB844" s="3">
        <f t="shared" si="193"/>
        <v>126.707302362781</v>
      </c>
      <c r="AC844" t="str">
        <f t="shared" si="194"/>
        <v>https://wiki.52poke.com/wiki/波普海豚</v>
      </c>
      <c r="AD844" s="2">
        <f t="shared" si="195"/>
        <v>2.74396329131806e-9</v>
      </c>
      <c r="AE844" t="str">
        <f>IF(ISNUMBER(SEARCH(AE$1,$D844)),"T","")</f>
        <v/>
      </c>
      <c r="AF844" t="str">
        <f>IF(ISNUMBER(SEARCH(AF$1,$D844)),"T","")</f>
        <v/>
      </c>
      <c r="AG844" t="str">
        <f>IF(ISNUMBER(SEARCH(AG$1,$D844)),"T","")</f>
        <v>T</v>
      </c>
      <c r="AH844" t="str">
        <f>IF(ISNUMBER(SEARCH(AH$1,$D844)),"T","")</f>
        <v/>
      </c>
      <c r="AI844" t="str">
        <f>IF(ISNUMBER(SEARCH(AI$1,$D844)),"T","")</f>
        <v/>
      </c>
      <c r="AJ844" t="str">
        <f>IF(ISNUMBER(SEARCH(AJ$1,$D844)),"T","")</f>
        <v/>
      </c>
      <c r="AK844" t="str">
        <f>IF(ISNUMBER(SEARCH(AK$1,$D844)),"T","")</f>
        <v/>
      </c>
      <c r="AL844" t="str">
        <f>IF(ISNUMBER(SEARCH(AL$1,$D844)),"T","")</f>
        <v/>
      </c>
      <c r="AM844" t="str">
        <f>IF(ISNUMBER(SEARCH(AM$1,$D844)),"T","")</f>
        <v/>
      </c>
      <c r="AN844" t="str">
        <f>IF(ISNUMBER(SEARCH(AN$1,$D844)),"T","")</f>
        <v/>
      </c>
      <c r="AO844" t="str">
        <f>IF(ISNUMBER(SEARCH(AO$1,$D844)),"T","")</f>
        <v/>
      </c>
      <c r="AP844" t="str">
        <f>IF(ISNUMBER(SEARCH(AP$1,$D844)),"T","")</f>
        <v/>
      </c>
      <c r="AQ844" t="str">
        <f>IF(ISNUMBER(SEARCH(AQ$1,$D844)),"T","")</f>
        <v/>
      </c>
      <c r="AR844" t="str">
        <f>IF(ISNUMBER(SEARCH(AR$1,$D844)),"T","")</f>
        <v/>
      </c>
      <c r="AS844" t="str">
        <f>IF(ISNUMBER(SEARCH(AS$1,$D844)),"T","")</f>
        <v/>
      </c>
      <c r="AT844" t="str">
        <f>IF(ISNUMBER(SEARCH(AT$1,$D844)),"T","")</f>
        <v/>
      </c>
      <c r="AU844" t="str">
        <f>IF(ISNUMBER(SEARCH(AU$1,$D844)),"T","")</f>
        <v/>
      </c>
      <c r="AV844" t="str">
        <f>IF(ISNUMBER(SEARCH(AV$1,$D844)),"T","")</f>
        <v/>
      </c>
    </row>
    <row r="845" spans="1:48">
      <c r="A845">
        <v>86</v>
      </c>
      <c r="B845" t="s">
        <v>1942</v>
      </c>
      <c r="C845" t="s">
        <v>1943</v>
      </c>
      <c r="D845" t="s">
        <v>52</v>
      </c>
      <c r="E845">
        <v>1</v>
      </c>
      <c r="F845">
        <v>65</v>
      </c>
      <c r="G845">
        <v>45</v>
      </c>
      <c r="H845">
        <v>55</v>
      </c>
      <c r="I845">
        <v>45</v>
      </c>
      <c r="J845">
        <v>70</v>
      </c>
      <c r="K845">
        <v>45</v>
      </c>
      <c r="L845">
        <f t="shared" si="182"/>
        <v>45</v>
      </c>
      <c r="M845">
        <f t="shared" si="183"/>
        <v>55</v>
      </c>
      <c r="N845" s="3">
        <f t="shared" si="184"/>
        <v>140.5</v>
      </c>
      <c r="O845" s="3">
        <f t="shared" si="185"/>
        <v>65.5</v>
      </c>
      <c r="P845" s="3">
        <f t="shared" si="186"/>
        <v>75.5</v>
      </c>
      <c r="Q845" s="3">
        <f t="shared" si="187"/>
        <v>10607.75</v>
      </c>
      <c r="R845" s="3">
        <f t="shared" si="188"/>
        <v>10607.75</v>
      </c>
      <c r="S845" s="3">
        <f t="shared" si="189"/>
        <v>12715.25</v>
      </c>
      <c r="T845" s="3">
        <v>126.64740660372</v>
      </c>
      <c r="U845" s="3">
        <f t="shared" si="190"/>
        <v>0</v>
      </c>
      <c r="V845" s="4">
        <f t="shared" si="191"/>
        <v>0</v>
      </c>
      <c r="W845" s="6">
        <f>Q845/(constants!$B$1*constants!$B$2*(110/250)*AVERAGE(0.8,1)*1.5)</f>
        <v>1.62523141923654</v>
      </c>
      <c r="X845" s="7">
        <v>0.132538788671664</v>
      </c>
      <c r="Y845" s="3">
        <f t="shared" si="192"/>
        <v>115.133948617987</v>
      </c>
      <c r="Z845" s="5">
        <v>1.1</v>
      </c>
      <c r="AA845" s="5">
        <v>1</v>
      </c>
      <c r="AB845" s="3">
        <f t="shared" si="193"/>
        <v>126.647343479786</v>
      </c>
      <c r="AC845" t="str">
        <f t="shared" si="194"/>
        <v>https://wiki.52poke.com/wiki/小海狮</v>
      </c>
      <c r="AD845" s="2">
        <f t="shared" si="195"/>
        <v>3.98463103801413e-9</v>
      </c>
      <c r="AE845" t="str">
        <f>IF(ISNUMBER(SEARCH(AE$1,$D845)),"T","")</f>
        <v/>
      </c>
      <c r="AF845" t="str">
        <f>IF(ISNUMBER(SEARCH(AF$1,$D845)),"T","")</f>
        <v/>
      </c>
      <c r="AG845" t="str">
        <f>IF(ISNUMBER(SEARCH(AG$1,$D845)),"T","")</f>
        <v>T</v>
      </c>
      <c r="AH845" t="str">
        <f>IF(ISNUMBER(SEARCH(AH$1,$D845)),"T","")</f>
        <v/>
      </c>
      <c r="AI845" t="str">
        <f>IF(ISNUMBER(SEARCH(AI$1,$D845)),"T","")</f>
        <v/>
      </c>
      <c r="AJ845" t="str">
        <f>IF(ISNUMBER(SEARCH(AJ$1,$D845)),"T","")</f>
        <v/>
      </c>
      <c r="AK845" t="str">
        <f>IF(ISNUMBER(SEARCH(AK$1,$D845)),"T","")</f>
        <v/>
      </c>
      <c r="AL845" t="str">
        <f>IF(ISNUMBER(SEARCH(AL$1,$D845)),"T","")</f>
        <v/>
      </c>
      <c r="AM845" t="str">
        <f>IF(ISNUMBER(SEARCH(AM$1,$D845)),"T","")</f>
        <v/>
      </c>
      <c r="AN845" t="str">
        <f>IF(ISNUMBER(SEARCH(AN$1,$D845)),"T","")</f>
        <v/>
      </c>
      <c r="AO845" t="str">
        <f>IF(ISNUMBER(SEARCH(AO$1,$D845)),"T","")</f>
        <v/>
      </c>
      <c r="AP845" t="str">
        <f>IF(ISNUMBER(SEARCH(AP$1,$D845)),"T","")</f>
        <v/>
      </c>
      <c r="AQ845" t="str">
        <f>IF(ISNUMBER(SEARCH(AQ$1,$D845)),"T","")</f>
        <v/>
      </c>
      <c r="AR845" t="str">
        <f>IF(ISNUMBER(SEARCH(AR$1,$D845)),"T","")</f>
        <v/>
      </c>
      <c r="AS845" t="str">
        <f>IF(ISNUMBER(SEARCH(AS$1,$D845)),"T","")</f>
        <v/>
      </c>
      <c r="AT845" t="str">
        <f>IF(ISNUMBER(SEARCH(AT$1,$D845)),"T","")</f>
        <v/>
      </c>
      <c r="AU845" t="str">
        <f>IF(ISNUMBER(SEARCH(AU$1,$D845)),"T","")</f>
        <v/>
      </c>
      <c r="AV845" t="str">
        <f>IF(ISNUMBER(SEARCH(AV$1,$D845)),"T","")</f>
        <v/>
      </c>
    </row>
    <row r="846" spans="1:48">
      <c r="A846">
        <v>98</v>
      </c>
      <c r="B846" t="s">
        <v>1944</v>
      </c>
      <c r="C846" t="s">
        <v>1945</v>
      </c>
      <c r="D846" t="s">
        <v>52</v>
      </c>
      <c r="E846">
        <v>1</v>
      </c>
      <c r="F846">
        <v>30</v>
      </c>
      <c r="G846">
        <v>105</v>
      </c>
      <c r="H846">
        <v>90</v>
      </c>
      <c r="I846">
        <v>25</v>
      </c>
      <c r="J846">
        <v>25</v>
      </c>
      <c r="K846">
        <v>50</v>
      </c>
      <c r="L846">
        <f t="shared" si="182"/>
        <v>105</v>
      </c>
      <c r="M846">
        <f t="shared" si="183"/>
        <v>25</v>
      </c>
      <c r="N846" s="3">
        <f t="shared" si="184"/>
        <v>105.5</v>
      </c>
      <c r="O846" s="3">
        <f t="shared" si="185"/>
        <v>125.5</v>
      </c>
      <c r="P846" s="3">
        <f t="shared" si="186"/>
        <v>45.5</v>
      </c>
      <c r="Q846" s="3">
        <f t="shared" si="187"/>
        <v>4800.25</v>
      </c>
      <c r="R846" s="3">
        <f t="shared" si="188"/>
        <v>11657.75</v>
      </c>
      <c r="S846" s="3">
        <f t="shared" si="189"/>
        <v>4800.25</v>
      </c>
      <c r="T846" s="3">
        <v>126.594948869763</v>
      </c>
      <c r="U846" s="3">
        <f t="shared" si="190"/>
        <v>0</v>
      </c>
      <c r="V846" s="4">
        <f t="shared" si="191"/>
        <v>0</v>
      </c>
      <c r="W846" s="6">
        <f>Q846/(constants!$B$1*constants!$B$2*(110/250)*AVERAGE(0.8,1)*1.5)</f>
        <v>0.735454466799293</v>
      </c>
      <c r="X846" s="7">
        <v>0.181567584184409</v>
      </c>
      <c r="Y846" s="3">
        <f t="shared" si="192"/>
        <v>115.086267398455</v>
      </c>
      <c r="Z846" s="5">
        <v>1.1</v>
      </c>
      <c r="AA846" s="5">
        <v>1</v>
      </c>
      <c r="AB846" s="3">
        <f t="shared" si="193"/>
        <v>126.5948941383</v>
      </c>
      <c r="AC846" t="str">
        <f t="shared" si="194"/>
        <v>https://wiki.52poke.com/wiki/大钳蟹</v>
      </c>
      <c r="AD846" s="2">
        <f t="shared" si="195"/>
        <v>2.99553304007281e-9</v>
      </c>
      <c r="AE846" t="str">
        <f>IF(ISNUMBER(SEARCH(AE$1,$D846)),"T","")</f>
        <v/>
      </c>
      <c r="AF846" t="str">
        <f>IF(ISNUMBER(SEARCH(AF$1,$D846)),"T","")</f>
        <v/>
      </c>
      <c r="AG846" t="str">
        <f>IF(ISNUMBER(SEARCH(AG$1,$D846)),"T","")</f>
        <v>T</v>
      </c>
      <c r="AH846" t="str">
        <f>IF(ISNUMBER(SEARCH(AH$1,$D846)),"T","")</f>
        <v/>
      </c>
      <c r="AI846" t="str">
        <f>IF(ISNUMBER(SEARCH(AI$1,$D846)),"T","")</f>
        <v/>
      </c>
      <c r="AJ846" t="str">
        <f>IF(ISNUMBER(SEARCH(AJ$1,$D846)),"T","")</f>
        <v/>
      </c>
      <c r="AK846" t="str">
        <f>IF(ISNUMBER(SEARCH(AK$1,$D846)),"T","")</f>
        <v/>
      </c>
      <c r="AL846" t="str">
        <f>IF(ISNUMBER(SEARCH(AL$1,$D846)),"T","")</f>
        <v/>
      </c>
      <c r="AM846" t="str">
        <f>IF(ISNUMBER(SEARCH(AM$1,$D846)),"T","")</f>
        <v/>
      </c>
      <c r="AN846" t="str">
        <f>IF(ISNUMBER(SEARCH(AN$1,$D846)),"T","")</f>
        <v/>
      </c>
      <c r="AO846" t="str">
        <f>IF(ISNUMBER(SEARCH(AO$1,$D846)),"T","")</f>
        <v/>
      </c>
      <c r="AP846" t="str">
        <f>IF(ISNUMBER(SEARCH(AP$1,$D846)),"T","")</f>
        <v/>
      </c>
      <c r="AQ846" t="str">
        <f>IF(ISNUMBER(SEARCH(AQ$1,$D846)),"T","")</f>
        <v/>
      </c>
      <c r="AR846" t="str">
        <f>IF(ISNUMBER(SEARCH(AR$1,$D846)),"T","")</f>
        <v/>
      </c>
      <c r="AS846" t="str">
        <f>IF(ISNUMBER(SEARCH(AS$1,$D846)),"T","")</f>
        <v/>
      </c>
      <c r="AT846" t="str">
        <f>IF(ISNUMBER(SEARCH(AT$1,$D846)),"T","")</f>
        <v/>
      </c>
      <c r="AU846" t="str">
        <f>IF(ISNUMBER(SEARCH(AU$1,$D846)),"T","")</f>
        <v/>
      </c>
      <c r="AV846" t="str">
        <f>IF(ISNUMBER(SEARCH(AV$1,$D846)),"T","")</f>
        <v/>
      </c>
    </row>
    <row r="847" spans="1:48">
      <c r="A847">
        <v>562</v>
      </c>
      <c r="B847" t="s">
        <v>1946</v>
      </c>
      <c r="C847" t="s">
        <v>1947</v>
      </c>
      <c r="D847" t="s">
        <v>490</v>
      </c>
      <c r="E847">
        <v>5</v>
      </c>
      <c r="F847">
        <v>38</v>
      </c>
      <c r="G847">
        <v>30</v>
      </c>
      <c r="H847">
        <v>85</v>
      </c>
      <c r="I847">
        <v>55</v>
      </c>
      <c r="J847">
        <v>65</v>
      </c>
      <c r="K847">
        <v>30</v>
      </c>
      <c r="L847">
        <f t="shared" si="182"/>
        <v>55</v>
      </c>
      <c r="M847">
        <f t="shared" si="183"/>
        <v>65</v>
      </c>
      <c r="N847" s="3">
        <f t="shared" si="184"/>
        <v>113.5</v>
      </c>
      <c r="O847" s="3">
        <f t="shared" si="185"/>
        <v>75.5</v>
      </c>
      <c r="P847" s="3">
        <f t="shared" si="186"/>
        <v>85.5</v>
      </c>
      <c r="Q847" s="3">
        <f t="shared" si="187"/>
        <v>9704.25</v>
      </c>
      <c r="R847" s="3">
        <f t="shared" si="188"/>
        <v>11974.25</v>
      </c>
      <c r="S847" s="3">
        <f t="shared" si="189"/>
        <v>9704.25</v>
      </c>
      <c r="T847" s="3">
        <v>126.525096431658</v>
      </c>
      <c r="U847" s="3">
        <f t="shared" si="190"/>
        <v>0</v>
      </c>
      <c r="V847" s="4">
        <f t="shared" si="191"/>
        <v>0</v>
      </c>
      <c r="W847" s="6">
        <f>Q847/(constants!$B$1*constants!$B$2*(110/250)*AVERAGE(0.8,1)*1.5)</f>
        <v>1.48680464755732</v>
      </c>
      <c r="X847" s="7">
        <v>0.0366755435060344</v>
      </c>
      <c r="Y847" s="3">
        <f t="shared" si="192"/>
        <v>115.022754425283</v>
      </c>
      <c r="Z847" s="5">
        <v>1.1</v>
      </c>
      <c r="AA847" s="5">
        <v>1</v>
      </c>
      <c r="AB847" s="3">
        <f t="shared" si="193"/>
        <v>126.525029867812</v>
      </c>
      <c r="AC847" t="str">
        <f t="shared" si="194"/>
        <v>https://wiki.52poke.com/wiki/哭哭面具</v>
      </c>
      <c r="AD847" s="2">
        <f t="shared" si="195"/>
        <v>4.43074562334148e-9</v>
      </c>
      <c r="AE847" t="str">
        <f>IF(ISNUMBER(SEARCH(AE$1,$D847)),"T","")</f>
        <v/>
      </c>
      <c r="AF847" t="str">
        <f>IF(ISNUMBER(SEARCH(AF$1,$D847)),"T","")</f>
        <v/>
      </c>
      <c r="AG847" t="str">
        <f>IF(ISNUMBER(SEARCH(AG$1,$D847)),"T","")</f>
        <v/>
      </c>
      <c r="AH847" t="str">
        <f>IF(ISNUMBER(SEARCH(AH$1,$D847)),"T","")</f>
        <v/>
      </c>
      <c r="AI847" t="str">
        <f>IF(ISNUMBER(SEARCH(AI$1,$D847)),"T","")</f>
        <v/>
      </c>
      <c r="AJ847" t="str">
        <f>IF(ISNUMBER(SEARCH(AJ$1,$D847)),"T","")</f>
        <v/>
      </c>
      <c r="AK847" t="str">
        <f>IF(ISNUMBER(SEARCH(AK$1,$D847)),"T","")</f>
        <v/>
      </c>
      <c r="AL847" t="str">
        <f>IF(ISNUMBER(SEARCH(AL$1,$D847)),"T","")</f>
        <v/>
      </c>
      <c r="AM847" t="str">
        <f>IF(ISNUMBER(SEARCH(AM$1,$D847)),"T","")</f>
        <v>T</v>
      </c>
      <c r="AN847" t="str">
        <f>IF(ISNUMBER(SEARCH(AN$1,$D847)),"T","")</f>
        <v/>
      </c>
      <c r="AO847" t="str">
        <f>IF(ISNUMBER(SEARCH(AO$1,$D847)),"T","")</f>
        <v/>
      </c>
      <c r="AP847" t="str">
        <f>IF(ISNUMBER(SEARCH(AP$1,$D847)),"T","")</f>
        <v/>
      </c>
      <c r="AQ847" t="str">
        <f>IF(ISNUMBER(SEARCH(AQ$1,$D847)),"T","")</f>
        <v/>
      </c>
      <c r="AR847" t="str">
        <f>IF(ISNUMBER(SEARCH(AR$1,$D847)),"T","")</f>
        <v>T</v>
      </c>
      <c r="AS847" t="str">
        <f>IF(ISNUMBER(SEARCH(AS$1,$D847)),"T","")</f>
        <v/>
      </c>
      <c r="AT847" t="str">
        <f>IF(ISNUMBER(SEARCH(AT$1,$D847)),"T","")</f>
        <v/>
      </c>
      <c r="AU847" t="str">
        <f>IF(ISNUMBER(SEARCH(AU$1,$D847)),"T","")</f>
        <v/>
      </c>
      <c r="AV847" t="str">
        <f>IF(ISNUMBER(SEARCH(AV$1,$D847)),"T","")</f>
        <v/>
      </c>
    </row>
    <row r="848" spans="1:48">
      <c r="A848">
        <v>390</v>
      </c>
      <c r="B848" t="s">
        <v>1948</v>
      </c>
      <c r="C848" t="s">
        <v>1949</v>
      </c>
      <c r="D848" t="s">
        <v>216</v>
      </c>
      <c r="E848">
        <v>4</v>
      </c>
      <c r="F848">
        <v>44</v>
      </c>
      <c r="G848">
        <v>58</v>
      </c>
      <c r="H848">
        <v>44</v>
      </c>
      <c r="I848">
        <v>58</v>
      </c>
      <c r="J848">
        <v>44</v>
      </c>
      <c r="K848">
        <v>61</v>
      </c>
      <c r="L848">
        <f t="shared" si="182"/>
        <v>58</v>
      </c>
      <c r="M848">
        <f t="shared" si="183"/>
        <v>44</v>
      </c>
      <c r="N848" s="3">
        <f t="shared" si="184"/>
        <v>119.5</v>
      </c>
      <c r="O848" s="3">
        <f t="shared" si="185"/>
        <v>78.5</v>
      </c>
      <c r="P848" s="3">
        <f t="shared" si="186"/>
        <v>64.5</v>
      </c>
      <c r="Q848" s="3">
        <f t="shared" si="187"/>
        <v>7707.75</v>
      </c>
      <c r="R848" s="3">
        <f t="shared" si="188"/>
        <v>7707.75</v>
      </c>
      <c r="S848" s="3">
        <f t="shared" si="189"/>
        <v>7707.75</v>
      </c>
      <c r="T848" s="3">
        <v>126.328825793577</v>
      </c>
      <c r="U848" s="3">
        <f t="shared" si="190"/>
        <v>0</v>
      </c>
      <c r="V848" s="4">
        <f t="shared" si="191"/>
        <v>0</v>
      </c>
      <c r="W848" s="6">
        <f>Q848/(constants!$B$1*constants!$B$2*(110/250)*AVERAGE(0.8,1)*1.5)</f>
        <v>1.18091748689594</v>
      </c>
      <c r="X848" s="7">
        <v>0.282067699247061</v>
      </c>
      <c r="Y848" s="3">
        <f t="shared" si="192"/>
        <v>114.844337112226</v>
      </c>
      <c r="Z848" s="5">
        <v>1.1</v>
      </c>
      <c r="AA848" s="5">
        <v>1</v>
      </c>
      <c r="AB848" s="3">
        <f t="shared" si="193"/>
        <v>126.328770823448</v>
      </c>
      <c r="AC848" t="str">
        <f t="shared" si="194"/>
        <v>https://wiki.52poke.com/wiki/小火焰猴</v>
      </c>
      <c r="AD848" s="2">
        <f t="shared" si="195"/>
        <v>3.0217150416335e-9</v>
      </c>
      <c r="AE848" t="str">
        <f>IF(ISNUMBER(SEARCH(AE$1,$D848)),"T","")</f>
        <v/>
      </c>
      <c r="AF848" t="str">
        <f>IF(ISNUMBER(SEARCH(AF$1,$D848)),"T","")</f>
        <v>T</v>
      </c>
      <c r="AG848" t="str">
        <f>IF(ISNUMBER(SEARCH(AG$1,$D848)),"T","")</f>
        <v/>
      </c>
      <c r="AH848" t="str">
        <f>IF(ISNUMBER(SEARCH(AH$1,$D848)),"T","")</f>
        <v/>
      </c>
      <c r="AI848" t="str">
        <f>IF(ISNUMBER(SEARCH(AI$1,$D848)),"T","")</f>
        <v/>
      </c>
      <c r="AJ848" t="str">
        <f>IF(ISNUMBER(SEARCH(AJ$1,$D848)),"T","")</f>
        <v/>
      </c>
      <c r="AK848" t="str">
        <f>IF(ISNUMBER(SEARCH(AK$1,$D848)),"T","")</f>
        <v/>
      </c>
      <c r="AL848" t="str">
        <f>IF(ISNUMBER(SEARCH(AL$1,$D848)),"T","")</f>
        <v/>
      </c>
      <c r="AM848" t="str">
        <f>IF(ISNUMBER(SEARCH(AM$1,$D848)),"T","")</f>
        <v/>
      </c>
      <c r="AN848" t="str">
        <f>IF(ISNUMBER(SEARCH(AN$1,$D848)),"T","")</f>
        <v/>
      </c>
      <c r="AO848" t="str">
        <f>IF(ISNUMBER(SEARCH(AO$1,$D848)),"T","")</f>
        <v/>
      </c>
      <c r="AP848" t="str">
        <f>IF(ISNUMBER(SEARCH(AP$1,$D848)),"T","")</f>
        <v/>
      </c>
      <c r="AQ848" t="str">
        <f>IF(ISNUMBER(SEARCH(AQ$1,$D848)),"T","")</f>
        <v/>
      </c>
      <c r="AR848" t="str">
        <f>IF(ISNUMBER(SEARCH(AR$1,$D848)),"T","")</f>
        <v/>
      </c>
      <c r="AS848" t="str">
        <f>IF(ISNUMBER(SEARCH(AS$1,$D848)),"T","")</f>
        <v/>
      </c>
      <c r="AT848" t="str">
        <f>IF(ISNUMBER(SEARCH(AT$1,$D848)),"T","")</f>
        <v/>
      </c>
      <c r="AU848" t="str">
        <f>IF(ISNUMBER(SEARCH(AU$1,$D848)),"T","")</f>
        <v/>
      </c>
      <c r="AV848" t="str">
        <f>IF(ISNUMBER(SEARCH(AV$1,$D848)),"T","")</f>
        <v/>
      </c>
    </row>
    <row r="849" spans="1:48">
      <c r="A849">
        <v>755</v>
      </c>
      <c r="B849" t="s">
        <v>1950</v>
      </c>
      <c r="C849" t="s">
        <v>1951</v>
      </c>
      <c r="D849" t="s">
        <v>295</v>
      </c>
      <c r="E849">
        <v>7</v>
      </c>
      <c r="F849">
        <v>40</v>
      </c>
      <c r="G849">
        <v>35</v>
      </c>
      <c r="H849">
        <v>55</v>
      </c>
      <c r="I849">
        <v>65</v>
      </c>
      <c r="J849">
        <v>75</v>
      </c>
      <c r="K849">
        <v>15</v>
      </c>
      <c r="L849">
        <f t="shared" si="182"/>
        <v>65</v>
      </c>
      <c r="M849">
        <f t="shared" si="183"/>
        <v>55</v>
      </c>
      <c r="N849" s="3">
        <f t="shared" si="184"/>
        <v>115.5</v>
      </c>
      <c r="O849" s="3">
        <f t="shared" si="185"/>
        <v>85.5</v>
      </c>
      <c r="P849" s="3">
        <f t="shared" si="186"/>
        <v>75.5</v>
      </c>
      <c r="Q849" s="3">
        <f t="shared" si="187"/>
        <v>8720.25</v>
      </c>
      <c r="R849" s="3">
        <f t="shared" si="188"/>
        <v>8720.25</v>
      </c>
      <c r="S849" s="3">
        <f t="shared" si="189"/>
        <v>11030.25</v>
      </c>
      <c r="T849" s="3">
        <v>126.105465930037</v>
      </c>
      <c r="U849" s="3">
        <f t="shared" si="190"/>
        <v>0</v>
      </c>
      <c r="V849" s="4">
        <f t="shared" si="191"/>
        <v>0</v>
      </c>
      <c r="W849" s="6">
        <f>Q849/(constants!$B$1*constants!$B$2*(110/250)*AVERAGE(0.8,1)*1.5)</f>
        <v>1.33604433396313</v>
      </c>
      <c r="X849" s="7">
        <v>0.00478924597583152</v>
      </c>
      <c r="Y849" s="3">
        <f t="shared" si="192"/>
        <v>114.641271084782</v>
      </c>
      <c r="Z849" s="5">
        <v>1.1</v>
      </c>
      <c r="AA849" s="5">
        <v>1</v>
      </c>
      <c r="AB849" s="3">
        <f t="shared" si="193"/>
        <v>126.10539819326</v>
      </c>
      <c r="AC849" t="str">
        <f t="shared" si="194"/>
        <v>https://wiki.52poke.com/wiki/睡睡菇</v>
      </c>
      <c r="AD849" s="2">
        <f t="shared" si="195"/>
        <v>4.58827100237217e-9</v>
      </c>
      <c r="AE849" t="str">
        <f>IF(ISNUMBER(SEARCH(AE$1,$D849)),"T","")</f>
        <v/>
      </c>
      <c r="AF849" t="str">
        <f>IF(ISNUMBER(SEARCH(AF$1,$D849)),"T","")</f>
        <v/>
      </c>
      <c r="AG849" t="str">
        <f>IF(ISNUMBER(SEARCH(AG$1,$D849)),"T","")</f>
        <v/>
      </c>
      <c r="AH849" t="str">
        <f>IF(ISNUMBER(SEARCH(AH$1,$D849)),"T","")</f>
        <v>T</v>
      </c>
      <c r="AI849" t="str">
        <f>IF(ISNUMBER(SEARCH(AI$1,$D849)),"T","")</f>
        <v/>
      </c>
      <c r="AJ849" t="str">
        <f>IF(ISNUMBER(SEARCH(AJ$1,$D849)),"T","")</f>
        <v/>
      </c>
      <c r="AK849" t="str">
        <f>IF(ISNUMBER(SEARCH(AK$1,$D849)),"T","")</f>
        <v/>
      </c>
      <c r="AL849" t="str">
        <f>IF(ISNUMBER(SEARCH(AL$1,$D849)),"T","")</f>
        <v/>
      </c>
      <c r="AM849" t="str">
        <f>IF(ISNUMBER(SEARCH(AM$1,$D849)),"T","")</f>
        <v/>
      </c>
      <c r="AN849" t="str">
        <f>IF(ISNUMBER(SEARCH(AN$1,$D849)),"T","")</f>
        <v/>
      </c>
      <c r="AO849" t="str">
        <f>IF(ISNUMBER(SEARCH(AO$1,$D849)),"T","")</f>
        <v/>
      </c>
      <c r="AP849" t="str">
        <f>IF(ISNUMBER(SEARCH(AP$1,$D849)),"T","")</f>
        <v/>
      </c>
      <c r="AQ849" t="str">
        <f>IF(ISNUMBER(SEARCH(AQ$1,$D849)),"T","")</f>
        <v/>
      </c>
      <c r="AR849" t="str">
        <f>IF(ISNUMBER(SEARCH(AR$1,$D849)),"T","")</f>
        <v/>
      </c>
      <c r="AS849" t="str">
        <f>IF(ISNUMBER(SEARCH(AS$1,$D849)),"T","")</f>
        <v/>
      </c>
      <c r="AT849" t="str">
        <f>IF(ISNUMBER(SEARCH(AT$1,$D849)),"T","")</f>
        <v/>
      </c>
      <c r="AU849" t="str">
        <f>IF(ISNUMBER(SEARCH(AU$1,$D849)),"T","")</f>
        <v/>
      </c>
      <c r="AV849" t="str">
        <f>IF(ISNUMBER(SEARCH(AV$1,$D849)),"T","")</f>
        <v>T</v>
      </c>
    </row>
    <row r="850" spans="1:48">
      <c r="A850">
        <v>147</v>
      </c>
      <c r="B850" t="s">
        <v>1952</v>
      </c>
      <c r="C850" t="s">
        <v>1953</v>
      </c>
      <c r="D850" t="s">
        <v>245</v>
      </c>
      <c r="E850">
        <v>1</v>
      </c>
      <c r="F850">
        <v>41</v>
      </c>
      <c r="G850">
        <v>64</v>
      </c>
      <c r="H850">
        <v>45</v>
      </c>
      <c r="I850">
        <v>50</v>
      </c>
      <c r="J850">
        <v>50</v>
      </c>
      <c r="K850">
        <v>50</v>
      </c>
      <c r="L850">
        <f t="shared" si="182"/>
        <v>64</v>
      </c>
      <c r="M850">
        <f t="shared" si="183"/>
        <v>45</v>
      </c>
      <c r="N850" s="3">
        <f t="shared" si="184"/>
        <v>116.5</v>
      </c>
      <c r="O850" s="3">
        <f t="shared" si="185"/>
        <v>84.5</v>
      </c>
      <c r="P850" s="3">
        <f t="shared" si="186"/>
        <v>65.5</v>
      </c>
      <c r="Q850" s="3">
        <f t="shared" si="187"/>
        <v>7630.75</v>
      </c>
      <c r="R850" s="3">
        <f t="shared" si="188"/>
        <v>7630.75</v>
      </c>
      <c r="S850" s="3">
        <f t="shared" si="189"/>
        <v>8213.25</v>
      </c>
      <c r="T850" s="3">
        <v>125.546486813033</v>
      </c>
      <c r="U850" s="3">
        <f t="shared" si="190"/>
        <v>0</v>
      </c>
      <c r="V850" s="4">
        <f t="shared" si="191"/>
        <v>0</v>
      </c>
      <c r="W850" s="6">
        <f>Q850/(constants!$B$1*constants!$B$2*(110/250)*AVERAGE(0.8,1)*1.5)</f>
        <v>1.1691201859338</v>
      </c>
      <c r="X850" s="7">
        <v>0.181567584184409</v>
      </c>
      <c r="Y850" s="3">
        <f t="shared" si="192"/>
        <v>114.133116574988</v>
      </c>
      <c r="Z850" s="5">
        <v>1.1</v>
      </c>
      <c r="AA850" s="5">
        <v>1</v>
      </c>
      <c r="AB850" s="3">
        <f t="shared" si="193"/>
        <v>125.546428232487</v>
      </c>
      <c r="AC850" t="str">
        <f t="shared" si="194"/>
        <v>https://wiki.52poke.com/wiki/迷你龙</v>
      </c>
      <c r="AD850" s="2">
        <f t="shared" si="195"/>
        <v>3.43168035590243e-9</v>
      </c>
      <c r="AE850" t="str">
        <f>IF(ISNUMBER(SEARCH(AE$1,$D850)),"T","")</f>
        <v/>
      </c>
      <c r="AF850" t="str">
        <f>IF(ISNUMBER(SEARCH(AF$1,$D850)),"T","")</f>
        <v/>
      </c>
      <c r="AG850" t="str">
        <f>IF(ISNUMBER(SEARCH(AG$1,$D850)),"T","")</f>
        <v/>
      </c>
      <c r="AH850" t="str">
        <f>IF(ISNUMBER(SEARCH(AH$1,$D850)),"T","")</f>
        <v/>
      </c>
      <c r="AI850" t="str">
        <f>IF(ISNUMBER(SEARCH(AI$1,$D850)),"T","")</f>
        <v/>
      </c>
      <c r="AJ850" t="str">
        <f>IF(ISNUMBER(SEARCH(AJ$1,$D850)),"T","")</f>
        <v/>
      </c>
      <c r="AK850" t="str">
        <f>IF(ISNUMBER(SEARCH(AK$1,$D850)),"T","")</f>
        <v/>
      </c>
      <c r="AL850" t="str">
        <f>IF(ISNUMBER(SEARCH(AL$1,$D850)),"T","")</f>
        <v/>
      </c>
      <c r="AM850" t="str">
        <f>IF(ISNUMBER(SEARCH(AM$1,$D850)),"T","")</f>
        <v/>
      </c>
      <c r="AN850" t="str">
        <f>IF(ISNUMBER(SEARCH(AN$1,$D850)),"T","")</f>
        <v/>
      </c>
      <c r="AO850" t="str">
        <f>IF(ISNUMBER(SEARCH(AO$1,$D850)),"T","")</f>
        <v/>
      </c>
      <c r="AP850" t="str">
        <f>IF(ISNUMBER(SEARCH(AP$1,$D850)),"T","")</f>
        <v/>
      </c>
      <c r="AQ850" t="str">
        <f>IF(ISNUMBER(SEARCH(AQ$1,$D850)),"T","")</f>
        <v/>
      </c>
      <c r="AR850" t="str">
        <f>IF(ISNUMBER(SEARCH(AR$1,$D850)),"T","")</f>
        <v/>
      </c>
      <c r="AS850" t="str">
        <f>IF(ISNUMBER(SEARCH(AS$1,$D850)),"T","")</f>
        <v>T</v>
      </c>
      <c r="AT850" t="str">
        <f>IF(ISNUMBER(SEARCH(AT$1,$D850)),"T","")</f>
        <v/>
      </c>
      <c r="AU850" t="str">
        <f>IF(ISNUMBER(SEARCH(AU$1,$D850)),"T","")</f>
        <v/>
      </c>
      <c r="AV850" t="str">
        <f>IF(ISNUMBER(SEARCH(AV$1,$D850)),"T","")</f>
        <v/>
      </c>
    </row>
    <row r="851" spans="1:48">
      <c r="A851">
        <v>506</v>
      </c>
      <c r="B851" t="s">
        <v>1954</v>
      </c>
      <c r="C851" t="s">
        <v>1955</v>
      </c>
      <c r="D851" t="s">
        <v>64</v>
      </c>
      <c r="E851">
        <v>5</v>
      </c>
      <c r="F851">
        <v>45</v>
      </c>
      <c r="G851">
        <v>60</v>
      </c>
      <c r="H851">
        <v>45</v>
      </c>
      <c r="I851">
        <v>25</v>
      </c>
      <c r="J851">
        <v>45</v>
      </c>
      <c r="K851">
        <v>55</v>
      </c>
      <c r="L851">
        <f t="shared" si="182"/>
        <v>60</v>
      </c>
      <c r="M851">
        <f t="shared" si="183"/>
        <v>45</v>
      </c>
      <c r="N851" s="3">
        <f t="shared" si="184"/>
        <v>120.5</v>
      </c>
      <c r="O851" s="3">
        <f t="shared" si="185"/>
        <v>80.5</v>
      </c>
      <c r="P851" s="3">
        <f t="shared" si="186"/>
        <v>65.5</v>
      </c>
      <c r="Q851" s="3">
        <f t="shared" si="187"/>
        <v>7892.75</v>
      </c>
      <c r="R851" s="3">
        <f t="shared" si="188"/>
        <v>7892.75</v>
      </c>
      <c r="S851" s="3">
        <f t="shared" si="189"/>
        <v>7892.75</v>
      </c>
      <c r="T851" s="3">
        <v>125.034073670529</v>
      </c>
      <c r="U851" s="3">
        <f t="shared" si="190"/>
        <v>0</v>
      </c>
      <c r="V851" s="4">
        <f t="shared" si="191"/>
        <v>0</v>
      </c>
      <c r="W851" s="6">
        <f>Q851/(constants!$B$1*constants!$B$2*(110/250)*AVERAGE(0.8,1)*1.5)</f>
        <v>1.20926165154526</v>
      </c>
      <c r="X851" s="7">
        <v>0.202754338820521</v>
      </c>
      <c r="Y851" s="3">
        <f t="shared" si="192"/>
        <v>113.667287224445</v>
      </c>
      <c r="Z851" s="5">
        <v>1.1</v>
      </c>
      <c r="AA851" s="5">
        <v>1</v>
      </c>
      <c r="AB851" s="3">
        <f t="shared" si="193"/>
        <v>125.03401594689</v>
      </c>
      <c r="AC851" t="str">
        <f t="shared" si="194"/>
        <v>https://wiki.52poke.com/wiki/小约克</v>
      </c>
      <c r="AD851" s="2">
        <f t="shared" si="195"/>
        <v>3.33201854567585e-9</v>
      </c>
      <c r="AE851" t="str">
        <f>IF(ISNUMBER(SEARCH(AE$1,$D851)),"T","")</f>
        <v>T</v>
      </c>
      <c r="AF851" t="str">
        <f>IF(ISNUMBER(SEARCH(AF$1,$D851)),"T","")</f>
        <v/>
      </c>
      <c r="AG851" t="str">
        <f>IF(ISNUMBER(SEARCH(AG$1,$D851)),"T","")</f>
        <v/>
      </c>
      <c r="AH851" t="str">
        <f>IF(ISNUMBER(SEARCH(AH$1,$D851)),"T","")</f>
        <v/>
      </c>
      <c r="AI851" t="str">
        <f>IF(ISNUMBER(SEARCH(AI$1,$D851)),"T","")</f>
        <v/>
      </c>
      <c r="AJ851" t="str">
        <f>IF(ISNUMBER(SEARCH(AJ$1,$D851)),"T","")</f>
        <v/>
      </c>
      <c r="AK851" t="str">
        <f>IF(ISNUMBER(SEARCH(AK$1,$D851)),"T","")</f>
        <v/>
      </c>
      <c r="AL851" t="str">
        <f>IF(ISNUMBER(SEARCH(AL$1,$D851)),"T","")</f>
        <v/>
      </c>
      <c r="AM851" t="str">
        <f>IF(ISNUMBER(SEARCH(AM$1,$D851)),"T","")</f>
        <v/>
      </c>
      <c r="AN851" t="str">
        <f>IF(ISNUMBER(SEARCH(AN$1,$D851)),"T","")</f>
        <v/>
      </c>
      <c r="AO851" t="str">
        <f>IF(ISNUMBER(SEARCH(AO$1,$D851)),"T","")</f>
        <v/>
      </c>
      <c r="AP851" t="str">
        <f>IF(ISNUMBER(SEARCH(AP$1,$D851)),"T","")</f>
        <v/>
      </c>
      <c r="AQ851" t="str">
        <f>IF(ISNUMBER(SEARCH(AQ$1,$D851)),"T","")</f>
        <v/>
      </c>
      <c r="AR851" t="str">
        <f>IF(ISNUMBER(SEARCH(AR$1,$D851)),"T","")</f>
        <v/>
      </c>
      <c r="AS851" t="str">
        <f>IF(ISNUMBER(SEARCH(AS$1,$D851)),"T","")</f>
        <v/>
      </c>
      <c r="AT851" t="str">
        <f>IF(ISNUMBER(SEARCH(AT$1,$D851)),"T","")</f>
        <v/>
      </c>
      <c r="AU851" t="str">
        <f>IF(ISNUMBER(SEARCH(AU$1,$D851)),"T","")</f>
        <v/>
      </c>
      <c r="AV851" t="str">
        <f>IF(ISNUMBER(SEARCH(AV$1,$D851)),"T","")</f>
        <v/>
      </c>
    </row>
    <row r="852" spans="1:48">
      <c r="A852">
        <v>650</v>
      </c>
      <c r="B852" t="s">
        <v>1956</v>
      </c>
      <c r="C852" t="s">
        <v>1957</v>
      </c>
      <c r="D852" t="s">
        <v>227</v>
      </c>
      <c r="E852">
        <v>6</v>
      </c>
      <c r="F852">
        <v>56</v>
      </c>
      <c r="G852">
        <v>61</v>
      </c>
      <c r="H852">
        <v>65</v>
      </c>
      <c r="I852">
        <v>48</v>
      </c>
      <c r="J852">
        <v>45</v>
      </c>
      <c r="K852">
        <v>38</v>
      </c>
      <c r="L852">
        <f t="shared" si="182"/>
        <v>61</v>
      </c>
      <c r="M852">
        <f t="shared" si="183"/>
        <v>45</v>
      </c>
      <c r="N852" s="3">
        <f t="shared" si="184"/>
        <v>131.5</v>
      </c>
      <c r="O852" s="3">
        <f t="shared" si="185"/>
        <v>81.5</v>
      </c>
      <c r="P852" s="3">
        <f t="shared" si="186"/>
        <v>65.5</v>
      </c>
      <c r="Q852" s="3">
        <f t="shared" si="187"/>
        <v>8613.25</v>
      </c>
      <c r="R852" s="3">
        <f t="shared" si="188"/>
        <v>11243.25</v>
      </c>
      <c r="S852" s="3">
        <f t="shared" si="189"/>
        <v>8613.25</v>
      </c>
      <c r="T852" s="3">
        <v>124.853784465736</v>
      </c>
      <c r="U852" s="3">
        <f t="shared" si="190"/>
        <v>0</v>
      </c>
      <c r="V852" s="4">
        <f t="shared" si="191"/>
        <v>0</v>
      </c>
      <c r="W852" s="6">
        <f>Q852/(constants!$B$1*constants!$B$2*(110/250)*AVERAGE(0.8,1)*1.5)</f>
        <v>1.31965068197677</v>
      </c>
      <c r="X852" s="7">
        <v>0.073028857233447</v>
      </c>
      <c r="Y852" s="3">
        <f t="shared" si="192"/>
        <v>113.503382445633</v>
      </c>
      <c r="Z852" s="5">
        <v>1.1</v>
      </c>
      <c r="AA852" s="5">
        <v>1</v>
      </c>
      <c r="AB852" s="3">
        <f t="shared" si="193"/>
        <v>124.853720690196</v>
      </c>
      <c r="AC852" t="str">
        <f t="shared" si="194"/>
        <v>https://wiki.52poke.com/wiki/哈力栗</v>
      </c>
      <c r="AD852" s="2">
        <f t="shared" si="195"/>
        <v>4.06731946775707e-9</v>
      </c>
      <c r="AE852" t="str">
        <f>IF(ISNUMBER(SEARCH(AE$1,$D852)),"T","")</f>
        <v/>
      </c>
      <c r="AF852" t="str">
        <f>IF(ISNUMBER(SEARCH(AF$1,$D852)),"T","")</f>
        <v/>
      </c>
      <c r="AG852" t="str">
        <f>IF(ISNUMBER(SEARCH(AG$1,$D852)),"T","")</f>
        <v/>
      </c>
      <c r="AH852" t="str">
        <f>IF(ISNUMBER(SEARCH(AH$1,$D852)),"T","")</f>
        <v>T</v>
      </c>
      <c r="AI852" t="str">
        <f>IF(ISNUMBER(SEARCH(AI$1,$D852)),"T","")</f>
        <v/>
      </c>
      <c r="AJ852" t="str">
        <f>IF(ISNUMBER(SEARCH(AJ$1,$D852)),"T","")</f>
        <v/>
      </c>
      <c r="AK852" t="str">
        <f>IF(ISNUMBER(SEARCH(AK$1,$D852)),"T","")</f>
        <v/>
      </c>
      <c r="AL852" t="str">
        <f>IF(ISNUMBER(SEARCH(AL$1,$D852)),"T","")</f>
        <v/>
      </c>
      <c r="AM852" t="str">
        <f>IF(ISNUMBER(SEARCH(AM$1,$D852)),"T","")</f>
        <v/>
      </c>
      <c r="AN852" t="str">
        <f>IF(ISNUMBER(SEARCH(AN$1,$D852)),"T","")</f>
        <v/>
      </c>
      <c r="AO852" t="str">
        <f>IF(ISNUMBER(SEARCH(AO$1,$D852)),"T","")</f>
        <v/>
      </c>
      <c r="AP852" t="str">
        <f>IF(ISNUMBER(SEARCH(AP$1,$D852)),"T","")</f>
        <v/>
      </c>
      <c r="AQ852" t="str">
        <f>IF(ISNUMBER(SEARCH(AQ$1,$D852)),"T","")</f>
        <v/>
      </c>
      <c r="AR852" t="str">
        <f>IF(ISNUMBER(SEARCH(AR$1,$D852)),"T","")</f>
        <v/>
      </c>
      <c r="AS852" t="str">
        <f>IF(ISNUMBER(SEARCH(AS$1,$D852)),"T","")</f>
        <v/>
      </c>
      <c r="AT852" t="str">
        <f>IF(ISNUMBER(SEARCH(AT$1,$D852)),"T","")</f>
        <v/>
      </c>
      <c r="AU852" t="str">
        <f>IF(ISNUMBER(SEARCH(AU$1,$D852)),"T","")</f>
        <v/>
      </c>
      <c r="AV852" t="str">
        <f>IF(ISNUMBER(SEARCH(AV$1,$D852)),"T","")</f>
        <v/>
      </c>
    </row>
    <row r="853" spans="1:48">
      <c r="A853">
        <v>322</v>
      </c>
      <c r="B853" t="s">
        <v>1958</v>
      </c>
      <c r="C853" t="s">
        <v>1959</v>
      </c>
      <c r="D853" t="s">
        <v>1220</v>
      </c>
      <c r="E853">
        <v>3</v>
      </c>
      <c r="F853">
        <v>60</v>
      </c>
      <c r="G853">
        <v>60</v>
      </c>
      <c r="H853">
        <v>40</v>
      </c>
      <c r="I853">
        <v>65</v>
      </c>
      <c r="J853">
        <v>45</v>
      </c>
      <c r="K853">
        <v>35</v>
      </c>
      <c r="L853">
        <f t="shared" si="182"/>
        <v>65</v>
      </c>
      <c r="M853">
        <f t="shared" si="183"/>
        <v>40</v>
      </c>
      <c r="N853" s="3">
        <f t="shared" si="184"/>
        <v>135.5</v>
      </c>
      <c r="O853" s="3">
        <f t="shared" si="185"/>
        <v>85.5</v>
      </c>
      <c r="P853" s="3">
        <f t="shared" si="186"/>
        <v>60.5</v>
      </c>
      <c r="Q853" s="3">
        <f t="shared" si="187"/>
        <v>8197.75</v>
      </c>
      <c r="R853" s="3">
        <f t="shared" si="188"/>
        <v>8197.75</v>
      </c>
      <c r="S853" s="3">
        <f t="shared" si="189"/>
        <v>8875.25</v>
      </c>
      <c r="T853" s="3">
        <v>124.25649140691</v>
      </c>
      <c r="U853" s="3">
        <f t="shared" si="190"/>
        <v>0</v>
      </c>
      <c r="V853" s="4">
        <f t="shared" si="191"/>
        <v>0</v>
      </c>
      <c r="W853" s="6">
        <f>Q853/(constants!$B$1*constants!$B$2*(110/250)*AVERAGE(0.8,1)*1.5)</f>
        <v>1.25599122029142</v>
      </c>
      <c r="X853" s="7">
        <v>0.065182918238997</v>
      </c>
      <c r="Y853" s="3">
        <f t="shared" si="192"/>
        <v>112.960388844351</v>
      </c>
      <c r="Z853" s="5">
        <v>1.1</v>
      </c>
      <c r="AA853" s="5">
        <v>1</v>
      </c>
      <c r="AB853" s="3">
        <f t="shared" si="193"/>
        <v>124.256427728786</v>
      </c>
      <c r="AC853" t="str">
        <f t="shared" si="194"/>
        <v>https://wiki.52poke.com/wiki/呆火驼</v>
      </c>
      <c r="AD853" s="2">
        <f t="shared" si="195"/>
        <v>4.0549034825489e-9</v>
      </c>
      <c r="AE853" t="str">
        <f>IF(ISNUMBER(SEARCH(AE$1,$D853)),"T","")</f>
        <v/>
      </c>
      <c r="AF853" t="str">
        <f>IF(ISNUMBER(SEARCH(AF$1,$D853)),"T","")</f>
        <v>T</v>
      </c>
      <c r="AG853" t="str">
        <f>IF(ISNUMBER(SEARCH(AG$1,$D853)),"T","")</f>
        <v/>
      </c>
      <c r="AH853" t="str">
        <f>IF(ISNUMBER(SEARCH(AH$1,$D853)),"T","")</f>
        <v/>
      </c>
      <c r="AI853" t="str">
        <f>IF(ISNUMBER(SEARCH(AI$1,$D853)),"T","")</f>
        <v/>
      </c>
      <c r="AJ853" t="str">
        <f>IF(ISNUMBER(SEARCH(AJ$1,$D853)),"T","")</f>
        <v/>
      </c>
      <c r="AK853" t="str">
        <f>IF(ISNUMBER(SEARCH(AK$1,$D853)),"T","")</f>
        <v/>
      </c>
      <c r="AL853" t="str">
        <f>IF(ISNUMBER(SEARCH(AL$1,$D853)),"T","")</f>
        <v/>
      </c>
      <c r="AM853" t="str">
        <f>IF(ISNUMBER(SEARCH(AM$1,$D853)),"T","")</f>
        <v>T</v>
      </c>
      <c r="AN853" t="str">
        <f>IF(ISNUMBER(SEARCH(AN$1,$D853)),"T","")</f>
        <v/>
      </c>
      <c r="AO853" t="str">
        <f>IF(ISNUMBER(SEARCH(AO$1,$D853)),"T","")</f>
        <v/>
      </c>
      <c r="AP853" t="str">
        <f>IF(ISNUMBER(SEARCH(AP$1,$D853)),"T","")</f>
        <v/>
      </c>
      <c r="AQ853" t="str">
        <f>IF(ISNUMBER(SEARCH(AQ$1,$D853)),"T","")</f>
        <v/>
      </c>
      <c r="AR853" t="str">
        <f>IF(ISNUMBER(SEARCH(AR$1,$D853)),"T","")</f>
        <v/>
      </c>
      <c r="AS853" t="str">
        <f>IF(ISNUMBER(SEARCH(AS$1,$D853)),"T","")</f>
        <v/>
      </c>
      <c r="AT853" t="str">
        <f>IF(ISNUMBER(SEARCH(AT$1,$D853)),"T","")</f>
        <v/>
      </c>
      <c r="AU853" t="str">
        <f>IF(ISNUMBER(SEARCH(AU$1,$D853)),"T","")</f>
        <v/>
      </c>
      <c r="AV853" t="str">
        <f>IF(ISNUMBER(SEARCH(AV$1,$D853)),"T","")</f>
        <v/>
      </c>
    </row>
    <row r="854" spans="1:48">
      <c r="A854">
        <v>522</v>
      </c>
      <c r="B854" t="s">
        <v>1960</v>
      </c>
      <c r="C854" t="s">
        <v>1961</v>
      </c>
      <c r="D854" t="s">
        <v>169</v>
      </c>
      <c r="E854">
        <v>5</v>
      </c>
      <c r="F854">
        <v>45</v>
      </c>
      <c r="G854">
        <v>60</v>
      </c>
      <c r="H854">
        <v>32</v>
      </c>
      <c r="I854">
        <v>50</v>
      </c>
      <c r="J854">
        <v>32</v>
      </c>
      <c r="K854">
        <v>76</v>
      </c>
      <c r="L854">
        <f t="shared" si="182"/>
        <v>60</v>
      </c>
      <c r="M854">
        <f t="shared" si="183"/>
        <v>32</v>
      </c>
      <c r="N854" s="3">
        <f t="shared" si="184"/>
        <v>120.5</v>
      </c>
      <c r="O854" s="3">
        <f t="shared" si="185"/>
        <v>80.5</v>
      </c>
      <c r="P854" s="3">
        <f t="shared" si="186"/>
        <v>52.5</v>
      </c>
      <c r="Q854" s="3">
        <f t="shared" si="187"/>
        <v>6326.25</v>
      </c>
      <c r="R854" s="3">
        <f t="shared" si="188"/>
        <v>6326.25</v>
      </c>
      <c r="S854" s="3">
        <f t="shared" si="189"/>
        <v>6326.25</v>
      </c>
      <c r="T854" s="3">
        <v>124.11377594309</v>
      </c>
      <c r="U854" s="3">
        <f t="shared" si="190"/>
        <v>0</v>
      </c>
      <c r="V854" s="4">
        <f t="shared" si="191"/>
        <v>0</v>
      </c>
      <c r="W854" s="6">
        <f>Q854/(constants!$B$1*constants!$B$2*(110/250)*AVERAGE(0.8,1)*1.5)</f>
        <v>0.969255522230931</v>
      </c>
      <c r="X854" s="7">
        <v>0.432367624872973</v>
      </c>
      <c r="Y854" s="3">
        <f t="shared" si="192"/>
        <v>112.830663341864</v>
      </c>
      <c r="Z854" s="5">
        <v>1.1</v>
      </c>
      <c r="AA854" s="5">
        <v>1</v>
      </c>
      <c r="AB854" s="3">
        <f t="shared" si="193"/>
        <v>124.113729676051</v>
      </c>
      <c r="AC854" t="str">
        <f t="shared" si="194"/>
        <v>https://wiki.52poke.com/wiki/斑斑马</v>
      </c>
      <c r="AD854" s="2">
        <f t="shared" si="195"/>
        <v>2.1406389290598e-9</v>
      </c>
      <c r="AE854" t="str">
        <f>IF(ISNUMBER(SEARCH(AE$1,$D854)),"T","")</f>
        <v/>
      </c>
      <c r="AF854" t="str">
        <f>IF(ISNUMBER(SEARCH(AF$1,$D854)),"T","")</f>
        <v/>
      </c>
      <c r="AG854" t="str">
        <f>IF(ISNUMBER(SEARCH(AG$1,$D854)),"T","")</f>
        <v/>
      </c>
      <c r="AH854" t="str">
        <f>IF(ISNUMBER(SEARCH(AH$1,$D854)),"T","")</f>
        <v/>
      </c>
      <c r="AI854" t="str">
        <f>IF(ISNUMBER(SEARCH(AI$1,$D854)),"T","")</f>
        <v>T</v>
      </c>
      <c r="AJ854" t="str">
        <f>IF(ISNUMBER(SEARCH(AJ$1,$D854)),"T","")</f>
        <v/>
      </c>
      <c r="AK854" t="str">
        <f>IF(ISNUMBER(SEARCH(AK$1,$D854)),"T","")</f>
        <v/>
      </c>
      <c r="AL854" t="str">
        <f>IF(ISNUMBER(SEARCH(AL$1,$D854)),"T","")</f>
        <v/>
      </c>
      <c r="AM854" t="str">
        <f>IF(ISNUMBER(SEARCH(AM$1,$D854)),"T","")</f>
        <v/>
      </c>
      <c r="AN854" t="str">
        <f>IF(ISNUMBER(SEARCH(AN$1,$D854)),"T","")</f>
        <v/>
      </c>
      <c r="AO854" t="str">
        <f>IF(ISNUMBER(SEARCH(AO$1,$D854)),"T","")</f>
        <v/>
      </c>
      <c r="AP854" t="str">
        <f>IF(ISNUMBER(SEARCH(AP$1,$D854)),"T","")</f>
        <v/>
      </c>
      <c r="AQ854" t="str">
        <f>IF(ISNUMBER(SEARCH(AQ$1,$D854)),"T","")</f>
        <v/>
      </c>
      <c r="AR854" t="str">
        <f>IF(ISNUMBER(SEARCH(AR$1,$D854)),"T","")</f>
        <v/>
      </c>
      <c r="AS854" t="str">
        <f>IF(ISNUMBER(SEARCH(AS$1,$D854)),"T","")</f>
        <v/>
      </c>
      <c r="AT854" t="str">
        <f>IF(ISNUMBER(SEARCH(AT$1,$D854)),"T","")</f>
        <v/>
      </c>
      <c r="AU854" t="str">
        <f>IF(ISNUMBER(SEARCH(AU$1,$D854)),"T","")</f>
        <v/>
      </c>
      <c r="AV854" t="str">
        <f>IF(ISNUMBER(SEARCH(AV$1,$D854)),"T","")</f>
        <v/>
      </c>
    </row>
    <row r="855" spans="1:48">
      <c r="A855">
        <v>736</v>
      </c>
      <c r="B855" t="s">
        <v>1962</v>
      </c>
      <c r="C855" t="s">
        <v>1963</v>
      </c>
      <c r="D855" t="s">
        <v>651</v>
      </c>
      <c r="E855">
        <v>7</v>
      </c>
      <c r="F855">
        <v>47</v>
      </c>
      <c r="G855">
        <v>62</v>
      </c>
      <c r="H855">
        <v>45</v>
      </c>
      <c r="I855">
        <v>55</v>
      </c>
      <c r="J855">
        <v>45</v>
      </c>
      <c r="K855">
        <v>46</v>
      </c>
      <c r="L855">
        <f t="shared" si="182"/>
        <v>62</v>
      </c>
      <c r="M855">
        <f t="shared" si="183"/>
        <v>45</v>
      </c>
      <c r="N855" s="3">
        <f t="shared" si="184"/>
        <v>122.5</v>
      </c>
      <c r="O855" s="3">
        <f t="shared" si="185"/>
        <v>82.5</v>
      </c>
      <c r="P855" s="3">
        <f t="shared" si="186"/>
        <v>65.5</v>
      </c>
      <c r="Q855" s="3">
        <f t="shared" si="187"/>
        <v>8023.75</v>
      </c>
      <c r="R855" s="3">
        <f t="shared" si="188"/>
        <v>8023.75</v>
      </c>
      <c r="S855" s="3">
        <f t="shared" si="189"/>
        <v>8023.75</v>
      </c>
      <c r="T855" s="3">
        <v>123.910592823039</v>
      </c>
      <c r="U855" s="3">
        <f t="shared" si="190"/>
        <v>0</v>
      </c>
      <c r="V855" s="4">
        <f t="shared" si="191"/>
        <v>0</v>
      </c>
      <c r="W855" s="6">
        <f>Q855/(constants!$B$1*constants!$B$2*(110/250)*AVERAGE(0.8,1)*1.5)</f>
        <v>1.22933238435099</v>
      </c>
      <c r="X855" s="7">
        <v>0.136072934474363</v>
      </c>
      <c r="Y855" s="3">
        <f t="shared" si="192"/>
        <v>112.645938803091</v>
      </c>
      <c r="Z855" s="5">
        <v>1.1</v>
      </c>
      <c r="AA855" s="5">
        <v>1</v>
      </c>
      <c r="AB855" s="3">
        <f t="shared" si="193"/>
        <v>123.9105326834</v>
      </c>
      <c r="AC855" t="str">
        <f t="shared" si="194"/>
        <v>https://wiki.52poke.com/wiki/强颚鸡母虫</v>
      </c>
      <c r="AD855" s="2">
        <f t="shared" si="195"/>
        <v>3.61677611969064e-9</v>
      </c>
      <c r="AE855" t="str">
        <f>IF(ISNUMBER(SEARCH(AE$1,$D855)),"T","")</f>
        <v/>
      </c>
      <c r="AF855" t="str">
        <f>IF(ISNUMBER(SEARCH(AF$1,$D855)),"T","")</f>
        <v/>
      </c>
      <c r="AG855" t="str">
        <f>IF(ISNUMBER(SEARCH(AG$1,$D855)),"T","")</f>
        <v/>
      </c>
      <c r="AH855" t="str">
        <f>IF(ISNUMBER(SEARCH(AH$1,$D855)),"T","")</f>
        <v/>
      </c>
      <c r="AI855" t="str">
        <f>IF(ISNUMBER(SEARCH(AI$1,$D855)),"T","")</f>
        <v/>
      </c>
      <c r="AJ855" t="str">
        <f>IF(ISNUMBER(SEARCH(AJ$1,$D855)),"T","")</f>
        <v/>
      </c>
      <c r="AK855" t="str">
        <f>IF(ISNUMBER(SEARCH(AK$1,$D855)),"T","")</f>
        <v/>
      </c>
      <c r="AL855" t="str">
        <f>IF(ISNUMBER(SEARCH(AL$1,$D855)),"T","")</f>
        <v/>
      </c>
      <c r="AM855" t="str">
        <f>IF(ISNUMBER(SEARCH(AM$1,$D855)),"T","")</f>
        <v/>
      </c>
      <c r="AN855" t="str">
        <f>IF(ISNUMBER(SEARCH(AN$1,$D855)),"T","")</f>
        <v/>
      </c>
      <c r="AO855" t="str">
        <f>IF(ISNUMBER(SEARCH(AO$1,$D855)),"T","")</f>
        <v/>
      </c>
      <c r="AP855" t="str">
        <f>IF(ISNUMBER(SEARCH(AP$1,$D855)),"T","")</f>
        <v>T</v>
      </c>
      <c r="AQ855" t="str">
        <f>IF(ISNUMBER(SEARCH(AQ$1,$D855)),"T","")</f>
        <v/>
      </c>
      <c r="AR855" t="str">
        <f>IF(ISNUMBER(SEARCH(AR$1,$D855)),"T","")</f>
        <v/>
      </c>
      <c r="AS855" t="str">
        <f>IF(ISNUMBER(SEARCH(AS$1,$D855)),"T","")</f>
        <v/>
      </c>
      <c r="AT855" t="str">
        <f>IF(ISNUMBER(SEARCH(AT$1,$D855)),"T","")</f>
        <v/>
      </c>
      <c r="AU855" t="str">
        <f>IF(ISNUMBER(SEARCH(AU$1,$D855)),"T","")</f>
        <v/>
      </c>
      <c r="AV855" t="str">
        <f>IF(ISNUMBER(SEARCH(AV$1,$D855)),"T","")</f>
        <v/>
      </c>
    </row>
    <row r="856" spans="1:48">
      <c r="A856">
        <v>255</v>
      </c>
      <c r="B856" t="s">
        <v>1964</v>
      </c>
      <c r="C856" t="s">
        <v>1965</v>
      </c>
      <c r="D856" t="s">
        <v>216</v>
      </c>
      <c r="E856">
        <v>3</v>
      </c>
      <c r="F856">
        <v>45</v>
      </c>
      <c r="G856">
        <v>60</v>
      </c>
      <c r="H856">
        <v>40</v>
      </c>
      <c r="I856">
        <v>70</v>
      </c>
      <c r="J856">
        <v>50</v>
      </c>
      <c r="K856">
        <v>45</v>
      </c>
      <c r="L856">
        <f t="shared" si="182"/>
        <v>70</v>
      </c>
      <c r="M856">
        <f t="shared" si="183"/>
        <v>40</v>
      </c>
      <c r="N856" s="3">
        <f t="shared" si="184"/>
        <v>120.5</v>
      </c>
      <c r="O856" s="3">
        <f t="shared" si="185"/>
        <v>90.5</v>
      </c>
      <c r="P856" s="3">
        <f t="shared" si="186"/>
        <v>60.5</v>
      </c>
      <c r="Q856" s="3">
        <f t="shared" si="187"/>
        <v>7290.25</v>
      </c>
      <c r="R856" s="3">
        <f t="shared" si="188"/>
        <v>7290.25</v>
      </c>
      <c r="S856" s="3">
        <f t="shared" si="189"/>
        <v>8495.25</v>
      </c>
      <c r="T856" s="3">
        <v>123.845603422845</v>
      </c>
      <c r="U856" s="3">
        <f t="shared" si="190"/>
        <v>0</v>
      </c>
      <c r="V856" s="4">
        <f t="shared" si="191"/>
        <v>0</v>
      </c>
      <c r="W856" s="6">
        <f>Q856/(constants!$B$1*constants!$B$2*(110/250)*AVERAGE(0.8,1)*1.5)</f>
        <v>1.11695160180898</v>
      </c>
      <c r="X856" s="7">
        <v>0.127102074557961</v>
      </c>
      <c r="Y856" s="3">
        <f t="shared" si="192"/>
        <v>112.586857711208</v>
      </c>
      <c r="Z856" s="5">
        <v>1.1</v>
      </c>
      <c r="AA856" s="5">
        <v>1</v>
      </c>
      <c r="AB856" s="3">
        <f t="shared" si="193"/>
        <v>123.845543482329</v>
      </c>
      <c r="AC856" t="str">
        <f t="shared" si="194"/>
        <v>https://wiki.52poke.com/wiki/火稚鸡</v>
      </c>
      <c r="AD856" s="2">
        <f t="shared" si="195"/>
        <v>3.59286549364309e-9</v>
      </c>
      <c r="AE856" t="str">
        <f>IF(ISNUMBER(SEARCH(AE$1,$D856)),"T","")</f>
        <v/>
      </c>
      <c r="AF856" t="str">
        <f>IF(ISNUMBER(SEARCH(AF$1,$D856)),"T","")</f>
        <v>T</v>
      </c>
      <c r="AG856" t="str">
        <f>IF(ISNUMBER(SEARCH(AG$1,$D856)),"T","")</f>
        <v/>
      </c>
      <c r="AH856" t="str">
        <f>IF(ISNUMBER(SEARCH(AH$1,$D856)),"T","")</f>
        <v/>
      </c>
      <c r="AI856" t="str">
        <f>IF(ISNUMBER(SEARCH(AI$1,$D856)),"T","")</f>
        <v/>
      </c>
      <c r="AJ856" t="str">
        <f>IF(ISNUMBER(SEARCH(AJ$1,$D856)),"T","")</f>
        <v/>
      </c>
      <c r="AK856" t="str">
        <f>IF(ISNUMBER(SEARCH(AK$1,$D856)),"T","")</f>
        <v/>
      </c>
      <c r="AL856" t="str">
        <f>IF(ISNUMBER(SEARCH(AL$1,$D856)),"T","")</f>
        <v/>
      </c>
      <c r="AM856" t="str">
        <f>IF(ISNUMBER(SEARCH(AM$1,$D856)),"T","")</f>
        <v/>
      </c>
      <c r="AN856" t="str">
        <f>IF(ISNUMBER(SEARCH(AN$1,$D856)),"T","")</f>
        <v/>
      </c>
      <c r="AO856" t="str">
        <f>IF(ISNUMBER(SEARCH(AO$1,$D856)),"T","")</f>
        <v/>
      </c>
      <c r="AP856" t="str">
        <f>IF(ISNUMBER(SEARCH(AP$1,$D856)),"T","")</f>
        <v/>
      </c>
      <c r="AQ856" t="str">
        <f>IF(ISNUMBER(SEARCH(AQ$1,$D856)),"T","")</f>
        <v/>
      </c>
      <c r="AR856" t="str">
        <f>IF(ISNUMBER(SEARCH(AR$1,$D856)),"T","")</f>
        <v/>
      </c>
      <c r="AS856" t="str">
        <f>IF(ISNUMBER(SEARCH(AS$1,$D856)),"T","")</f>
        <v/>
      </c>
      <c r="AT856" t="str">
        <f>IF(ISNUMBER(SEARCH(AT$1,$D856)),"T","")</f>
        <v/>
      </c>
      <c r="AU856" t="str">
        <f>IF(ISNUMBER(SEARCH(AU$1,$D856)),"T","")</f>
        <v/>
      </c>
      <c r="AV856" t="str">
        <f>IF(ISNUMBER(SEARCH(AV$1,$D856)),"T","")</f>
        <v/>
      </c>
    </row>
    <row r="857" spans="1:48">
      <c r="A857">
        <v>582</v>
      </c>
      <c r="B857" t="s">
        <v>1966</v>
      </c>
      <c r="C857" t="s">
        <v>1967</v>
      </c>
      <c r="D857" t="s">
        <v>124</v>
      </c>
      <c r="E857">
        <v>5</v>
      </c>
      <c r="F857">
        <v>36</v>
      </c>
      <c r="G857">
        <v>50</v>
      </c>
      <c r="H857">
        <v>50</v>
      </c>
      <c r="I857">
        <v>65</v>
      </c>
      <c r="J857">
        <v>60</v>
      </c>
      <c r="K857">
        <v>44</v>
      </c>
      <c r="L857">
        <f t="shared" si="182"/>
        <v>65</v>
      </c>
      <c r="M857">
        <f t="shared" si="183"/>
        <v>50</v>
      </c>
      <c r="N857" s="3">
        <f t="shared" si="184"/>
        <v>111.5</v>
      </c>
      <c r="O857" s="3">
        <f t="shared" si="185"/>
        <v>85.5</v>
      </c>
      <c r="P857" s="3">
        <f t="shared" si="186"/>
        <v>70.5</v>
      </c>
      <c r="Q857" s="3">
        <f t="shared" si="187"/>
        <v>7860.75</v>
      </c>
      <c r="R857" s="3">
        <f t="shared" si="188"/>
        <v>7860.75</v>
      </c>
      <c r="S857" s="3">
        <f t="shared" si="189"/>
        <v>8975.75</v>
      </c>
      <c r="T857" s="3">
        <v>123.53389045364</v>
      </c>
      <c r="U857" s="3">
        <f t="shared" si="190"/>
        <v>0</v>
      </c>
      <c r="V857" s="4">
        <f t="shared" si="191"/>
        <v>0</v>
      </c>
      <c r="W857" s="6">
        <f>Q857/(constants!$B$1*constants!$B$2*(110/250)*AVERAGE(0.8,1)*1.5)</f>
        <v>1.20435887711943</v>
      </c>
      <c r="X857" s="7">
        <v>0.109132131846543</v>
      </c>
      <c r="Y857" s="3">
        <f t="shared" si="192"/>
        <v>112.303481266591</v>
      </c>
      <c r="Z857" s="5">
        <v>1.1</v>
      </c>
      <c r="AA857" s="5">
        <v>1</v>
      </c>
      <c r="AB857" s="3">
        <f t="shared" si="193"/>
        <v>123.53382939325</v>
      </c>
      <c r="AC857" t="str">
        <f t="shared" si="194"/>
        <v>https://wiki.52poke.com/wiki/迷你冰</v>
      </c>
      <c r="AD857" s="2">
        <f t="shared" si="195"/>
        <v>3.72837126461395e-9</v>
      </c>
      <c r="AE857" t="str">
        <f>IF(ISNUMBER(SEARCH(AE$1,$D857)),"T","")</f>
        <v/>
      </c>
      <c r="AF857" t="str">
        <f>IF(ISNUMBER(SEARCH(AF$1,$D857)),"T","")</f>
        <v/>
      </c>
      <c r="AG857" t="str">
        <f>IF(ISNUMBER(SEARCH(AG$1,$D857)),"T","")</f>
        <v/>
      </c>
      <c r="AH857" t="str">
        <f>IF(ISNUMBER(SEARCH(AH$1,$D857)),"T","")</f>
        <v/>
      </c>
      <c r="AI857" t="str">
        <f>IF(ISNUMBER(SEARCH(AI$1,$D857)),"T","")</f>
        <v/>
      </c>
      <c r="AJ857" t="str">
        <f>IF(ISNUMBER(SEARCH(AJ$1,$D857)),"T","")</f>
        <v>T</v>
      </c>
      <c r="AK857" t="str">
        <f>IF(ISNUMBER(SEARCH(AK$1,$D857)),"T","")</f>
        <v/>
      </c>
      <c r="AL857" t="str">
        <f>IF(ISNUMBER(SEARCH(AL$1,$D857)),"T","")</f>
        <v/>
      </c>
      <c r="AM857" t="str">
        <f>IF(ISNUMBER(SEARCH(AM$1,$D857)),"T","")</f>
        <v/>
      </c>
      <c r="AN857" t="str">
        <f>IF(ISNUMBER(SEARCH(AN$1,$D857)),"T","")</f>
        <v/>
      </c>
      <c r="AO857" t="str">
        <f>IF(ISNUMBER(SEARCH(AO$1,$D857)),"T","")</f>
        <v/>
      </c>
      <c r="AP857" t="str">
        <f>IF(ISNUMBER(SEARCH(AP$1,$D857)),"T","")</f>
        <v/>
      </c>
      <c r="AQ857" t="str">
        <f>IF(ISNUMBER(SEARCH(AQ$1,$D857)),"T","")</f>
        <v/>
      </c>
      <c r="AR857" t="str">
        <f>IF(ISNUMBER(SEARCH(AR$1,$D857)),"T","")</f>
        <v/>
      </c>
      <c r="AS857" t="str">
        <f>IF(ISNUMBER(SEARCH(AS$1,$D857)),"T","")</f>
        <v/>
      </c>
      <c r="AT857" t="str">
        <f>IF(ISNUMBER(SEARCH(AT$1,$D857)),"T","")</f>
        <v/>
      </c>
      <c r="AU857" t="str">
        <f>IF(ISNUMBER(SEARCH(AU$1,$D857)),"T","")</f>
        <v/>
      </c>
      <c r="AV857" t="str">
        <f>IF(ISNUMBER(SEARCH(AV$1,$D857)),"T","")</f>
        <v/>
      </c>
    </row>
    <row r="858" spans="1:48">
      <c r="A858">
        <v>410</v>
      </c>
      <c r="B858" t="s">
        <v>1968</v>
      </c>
      <c r="C858" t="s">
        <v>1969</v>
      </c>
      <c r="D858" t="s">
        <v>537</v>
      </c>
      <c r="E858">
        <v>4</v>
      </c>
      <c r="F858">
        <v>30</v>
      </c>
      <c r="G858">
        <v>42</v>
      </c>
      <c r="H858">
        <v>118</v>
      </c>
      <c r="I858">
        <v>42</v>
      </c>
      <c r="J858">
        <v>88</v>
      </c>
      <c r="K858">
        <v>30</v>
      </c>
      <c r="L858">
        <f t="shared" si="182"/>
        <v>42</v>
      </c>
      <c r="M858">
        <f t="shared" si="183"/>
        <v>88</v>
      </c>
      <c r="N858" s="3">
        <f t="shared" si="184"/>
        <v>105.5</v>
      </c>
      <c r="O858" s="3">
        <f t="shared" si="185"/>
        <v>62.5</v>
      </c>
      <c r="P858" s="3">
        <f t="shared" si="186"/>
        <v>108.5</v>
      </c>
      <c r="Q858" s="3">
        <f t="shared" si="187"/>
        <v>11446.75</v>
      </c>
      <c r="R858" s="3">
        <f t="shared" si="188"/>
        <v>14611.75</v>
      </c>
      <c r="S858" s="3">
        <f t="shared" si="189"/>
        <v>11446.75</v>
      </c>
      <c r="T858" s="3">
        <v>123.167392733857</v>
      </c>
      <c r="U858" s="3">
        <f t="shared" si="190"/>
        <v>0</v>
      </c>
      <c r="V858" s="4">
        <f t="shared" si="191"/>
        <v>0</v>
      </c>
      <c r="W858" s="6">
        <f>Q858/(constants!$B$1*constants!$B$2*(110/250)*AVERAGE(0.8,1)*1.5)</f>
        <v>1.7537760362137</v>
      </c>
      <c r="X858" s="7">
        <v>0.0377487308713865</v>
      </c>
      <c r="Y858" s="3">
        <f t="shared" si="192"/>
        <v>111.970297942818</v>
      </c>
      <c r="Z858" s="5">
        <v>1.1</v>
      </c>
      <c r="AA858" s="5">
        <v>1</v>
      </c>
      <c r="AB858" s="3">
        <f t="shared" si="193"/>
        <v>123.1673277371</v>
      </c>
      <c r="AC858" t="str">
        <f t="shared" si="194"/>
        <v>https://wiki.52poke.com/wiki/盾甲龙</v>
      </c>
      <c r="AD858" s="2">
        <f t="shared" si="195"/>
        <v>4.2245784783182e-9</v>
      </c>
      <c r="AE858" t="str">
        <f>IF(ISNUMBER(SEARCH(AE$1,$D858)),"T","")</f>
        <v/>
      </c>
      <c r="AF858" t="str">
        <f>IF(ISNUMBER(SEARCH(AF$1,$D858)),"T","")</f>
        <v/>
      </c>
      <c r="AG858" t="str">
        <f>IF(ISNUMBER(SEARCH(AG$1,$D858)),"T","")</f>
        <v/>
      </c>
      <c r="AH858" t="str">
        <f>IF(ISNUMBER(SEARCH(AH$1,$D858)),"T","")</f>
        <v/>
      </c>
      <c r="AI858" t="str">
        <f>IF(ISNUMBER(SEARCH(AI$1,$D858)),"T","")</f>
        <v/>
      </c>
      <c r="AJ858" t="str">
        <f>IF(ISNUMBER(SEARCH(AJ$1,$D858)),"T","")</f>
        <v/>
      </c>
      <c r="AK858" t="str">
        <f>IF(ISNUMBER(SEARCH(AK$1,$D858)),"T","")</f>
        <v/>
      </c>
      <c r="AL858" t="str">
        <f>IF(ISNUMBER(SEARCH(AL$1,$D858)),"T","")</f>
        <v/>
      </c>
      <c r="AM858" t="str">
        <f>IF(ISNUMBER(SEARCH(AM$1,$D858)),"T","")</f>
        <v/>
      </c>
      <c r="AN858" t="str">
        <f>IF(ISNUMBER(SEARCH(AN$1,$D858)),"T","")</f>
        <v/>
      </c>
      <c r="AO858" t="str">
        <f>IF(ISNUMBER(SEARCH(AO$1,$D858)),"T","")</f>
        <v/>
      </c>
      <c r="AP858" t="str">
        <f>IF(ISNUMBER(SEARCH(AP$1,$D858)),"T","")</f>
        <v/>
      </c>
      <c r="AQ858" t="str">
        <f>IF(ISNUMBER(SEARCH(AQ$1,$D858)),"T","")</f>
        <v>T</v>
      </c>
      <c r="AR858" t="str">
        <f>IF(ISNUMBER(SEARCH(AR$1,$D858)),"T","")</f>
        <v/>
      </c>
      <c r="AS858" t="str">
        <f>IF(ISNUMBER(SEARCH(AS$1,$D858)),"T","")</f>
        <v/>
      </c>
      <c r="AT858" t="str">
        <f>IF(ISNUMBER(SEARCH(AT$1,$D858)),"T","")</f>
        <v/>
      </c>
      <c r="AU858" t="str">
        <f>IF(ISNUMBER(SEARCH(AU$1,$D858)),"T","")</f>
        <v>T</v>
      </c>
      <c r="AV858" t="str">
        <f>IF(ISNUMBER(SEARCH(AV$1,$D858)),"T","")</f>
        <v/>
      </c>
    </row>
    <row r="859" spans="1:48">
      <c r="A859">
        <v>213</v>
      </c>
      <c r="B859" t="s">
        <v>1970</v>
      </c>
      <c r="C859" t="s">
        <v>1971</v>
      </c>
      <c r="D859" t="s">
        <v>481</v>
      </c>
      <c r="E859">
        <v>2</v>
      </c>
      <c r="F859">
        <v>20</v>
      </c>
      <c r="G859">
        <v>10</v>
      </c>
      <c r="H859">
        <v>230</v>
      </c>
      <c r="I859">
        <v>10</v>
      </c>
      <c r="J859">
        <v>230</v>
      </c>
      <c r="K859">
        <v>5</v>
      </c>
      <c r="L859">
        <f t="shared" si="182"/>
        <v>10</v>
      </c>
      <c r="M859">
        <f t="shared" si="183"/>
        <v>230</v>
      </c>
      <c r="N859" s="3">
        <f t="shared" si="184"/>
        <v>95.5</v>
      </c>
      <c r="O859" s="3">
        <f t="shared" si="185"/>
        <v>30.5</v>
      </c>
      <c r="P859" s="3">
        <f t="shared" si="186"/>
        <v>250.5</v>
      </c>
      <c r="Q859" s="3">
        <f t="shared" si="187"/>
        <v>23922.75</v>
      </c>
      <c r="R859" s="3">
        <f t="shared" si="188"/>
        <v>23922.75</v>
      </c>
      <c r="S859" s="3">
        <f t="shared" si="189"/>
        <v>23922.75</v>
      </c>
      <c r="T859" s="3">
        <v>123.035944757341</v>
      </c>
      <c r="U859" s="3">
        <f t="shared" si="190"/>
        <v>0</v>
      </c>
      <c r="V859" s="4">
        <f t="shared" si="191"/>
        <v>0</v>
      </c>
      <c r="W859" s="6">
        <f>Q859/(constants!$B$1*constants!$B$2*(110/250)*AVERAGE(0.8,1)*1.5)</f>
        <v>3.66524521548311</v>
      </c>
      <c r="X859" s="7">
        <v>0.00199408313091676</v>
      </c>
      <c r="Y859" s="3">
        <f t="shared" si="192"/>
        <v>111.850798607728</v>
      </c>
      <c r="Z859" s="5">
        <v>1.1</v>
      </c>
      <c r="AA859" s="5">
        <v>1</v>
      </c>
      <c r="AB859" s="3">
        <f t="shared" si="193"/>
        <v>123.0358784685</v>
      </c>
      <c r="AC859" t="str">
        <f t="shared" si="194"/>
        <v>https://wiki.52poke.com/wiki/壶壶</v>
      </c>
      <c r="AD859" s="2">
        <f t="shared" si="195"/>
        <v>4.39421038052713e-9</v>
      </c>
      <c r="AE859" t="str">
        <f>IF(ISNUMBER(SEARCH(AE$1,$D859)),"T","")</f>
        <v/>
      </c>
      <c r="AF859" t="str">
        <f>IF(ISNUMBER(SEARCH(AF$1,$D859)),"T","")</f>
        <v/>
      </c>
      <c r="AG859" t="str">
        <f>IF(ISNUMBER(SEARCH(AG$1,$D859)),"T","")</f>
        <v/>
      </c>
      <c r="AH859" t="str">
        <f>IF(ISNUMBER(SEARCH(AH$1,$D859)),"T","")</f>
        <v/>
      </c>
      <c r="AI859" t="str">
        <f>IF(ISNUMBER(SEARCH(AI$1,$D859)),"T","")</f>
        <v/>
      </c>
      <c r="AJ859" t="str">
        <f>IF(ISNUMBER(SEARCH(AJ$1,$D859)),"T","")</f>
        <v/>
      </c>
      <c r="AK859" t="str">
        <f>IF(ISNUMBER(SEARCH(AK$1,$D859)),"T","")</f>
        <v/>
      </c>
      <c r="AL859" t="str">
        <f>IF(ISNUMBER(SEARCH(AL$1,$D859)),"T","")</f>
        <v/>
      </c>
      <c r="AM859" t="str">
        <f>IF(ISNUMBER(SEARCH(AM$1,$D859)),"T","")</f>
        <v/>
      </c>
      <c r="AN859" t="str">
        <f>IF(ISNUMBER(SEARCH(AN$1,$D859)),"T","")</f>
        <v/>
      </c>
      <c r="AO859" t="str">
        <f>IF(ISNUMBER(SEARCH(AO$1,$D859)),"T","")</f>
        <v/>
      </c>
      <c r="AP859" t="str">
        <f>IF(ISNUMBER(SEARCH(AP$1,$D859)),"T","")</f>
        <v>T</v>
      </c>
      <c r="AQ859" t="str">
        <f>IF(ISNUMBER(SEARCH(AQ$1,$D859)),"T","")</f>
        <v>T</v>
      </c>
      <c r="AR859" t="str">
        <f>IF(ISNUMBER(SEARCH(AR$1,$D859)),"T","")</f>
        <v/>
      </c>
      <c r="AS859" t="str">
        <f>IF(ISNUMBER(SEARCH(AS$1,$D859)),"T","")</f>
        <v/>
      </c>
      <c r="AT859" t="str">
        <f>IF(ISNUMBER(SEARCH(AT$1,$D859)),"T","")</f>
        <v/>
      </c>
      <c r="AU859" t="str">
        <f>IF(ISNUMBER(SEARCH(AU$1,$D859)),"T","")</f>
        <v/>
      </c>
      <c r="AV859" t="str">
        <f>IF(ISNUMBER(SEARCH(AV$1,$D859)),"T","")</f>
        <v/>
      </c>
    </row>
    <row r="860" spans="1:48">
      <c r="A860">
        <v>688</v>
      </c>
      <c r="B860" t="s">
        <v>1972</v>
      </c>
      <c r="C860" t="s">
        <v>1973</v>
      </c>
      <c r="D860" t="s">
        <v>787</v>
      </c>
      <c r="E860">
        <v>6</v>
      </c>
      <c r="F860">
        <v>42</v>
      </c>
      <c r="G860">
        <v>52</v>
      </c>
      <c r="H860">
        <v>67</v>
      </c>
      <c r="I860">
        <v>39</v>
      </c>
      <c r="J860">
        <v>56</v>
      </c>
      <c r="K860">
        <v>50</v>
      </c>
      <c r="L860">
        <f t="shared" si="182"/>
        <v>52</v>
      </c>
      <c r="M860">
        <f t="shared" si="183"/>
        <v>56</v>
      </c>
      <c r="N860" s="3">
        <f t="shared" si="184"/>
        <v>117.5</v>
      </c>
      <c r="O860" s="3">
        <f t="shared" si="185"/>
        <v>72.5</v>
      </c>
      <c r="P860" s="3">
        <f t="shared" si="186"/>
        <v>76.5</v>
      </c>
      <c r="Q860" s="3">
        <f t="shared" si="187"/>
        <v>8988.75</v>
      </c>
      <c r="R860" s="3">
        <f t="shared" si="188"/>
        <v>10281.25</v>
      </c>
      <c r="S860" s="3">
        <f t="shared" si="189"/>
        <v>8988.75</v>
      </c>
      <c r="T860" s="3">
        <v>122.295625277105</v>
      </c>
      <c r="U860" s="3">
        <f t="shared" si="190"/>
        <v>0</v>
      </c>
      <c r="V860" s="4">
        <f t="shared" si="191"/>
        <v>0</v>
      </c>
      <c r="W860" s="6">
        <f>Q860/(constants!$B$1*constants!$B$2*(110/250)*AVERAGE(0.8,1)*1.5)</f>
        <v>1.37718167562984</v>
      </c>
      <c r="X860" s="7">
        <v>0.156305046263072</v>
      </c>
      <c r="Y860" s="3">
        <f t="shared" si="192"/>
        <v>111.177787337236</v>
      </c>
      <c r="Z860" s="5">
        <v>1.1</v>
      </c>
      <c r="AA860" s="5">
        <v>1</v>
      </c>
      <c r="AB860" s="3">
        <f t="shared" si="193"/>
        <v>122.29556607096</v>
      </c>
      <c r="AC860" t="str">
        <f t="shared" si="194"/>
        <v>https://wiki.52poke.com/wiki/龟脚脚</v>
      </c>
      <c r="AD860" s="2">
        <f t="shared" si="195"/>
        <v>3.50536763226303e-9</v>
      </c>
      <c r="AE860" t="str">
        <f>IF(ISNUMBER(SEARCH(AE$1,$D860)),"T","")</f>
        <v/>
      </c>
      <c r="AF860" t="str">
        <f>IF(ISNUMBER(SEARCH(AF$1,$D860)),"T","")</f>
        <v/>
      </c>
      <c r="AG860" t="str">
        <f>IF(ISNUMBER(SEARCH(AG$1,$D860)),"T","")</f>
        <v>T</v>
      </c>
      <c r="AH860" t="str">
        <f>IF(ISNUMBER(SEARCH(AH$1,$D860)),"T","")</f>
        <v/>
      </c>
      <c r="AI860" t="str">
        <f>IF(ISNUMBER(SEARCH(AI$1,$D860)),"T","")</f>
        <v/>
      </c>
      <c r="AJ860" t="str">
        <f>IF(ISNUMBER(SEARCH(AJ$1,$D860)),"T","")</f>
        <v/>
      </c>
      <c r="AK860" t="str">
        <f>IF(ISNUMBER(SEARCH(AK$1,$D860)),"T","")</f>
        <v/>
      </c>
      <c r="AL860" t="str">
        <f>IF(ISNUMBER(SEARCH(AL$1,$D860)),"T","")</f>
        <v/>
      </c>
      <c r="AM860" t="str">
        <f>IF(ISNUMBER(SEARCH(AM$1,$D860)),"T","")</f>
        <v/>
      </c>
      <c r="AN860" t="str">
        <f>IF(ISNUMBER(SEARCH(AN$1,$D860)),"T","")</f>
        <v/>
      </c>
      <c r="AO860" t="str">
        <f>IF(ISNUMBER(SEARCH(AO$1,$D860)),"T","")</f>
        <v/>
      </c>
      <c r="AP860" t="str">
        <f>IF(ISNUMBER(SEARCH(AP$1,$D860)),"T","")</f>
        <v/>
      </c>
      <c r="AQ860" t="str">
        <f>IF(ISNUMBER(SEARCH(AQ$1,$D860)),"T","")</f>
        <v>T</v>
      </c>
      <c r="AR860" t="str">
        <f>IF(ISNUMBER(SEARCH(AR$1,$D860)),"T","")</f>
        <v/>
      </c>
      <c r="AS860" t="str">
        <f>IF(ISNUMBER(SEARCH(AS$1,$D860)),"T","")</f>
        <v/>
      </c>
      <c r="AT860" t="str">
        <f>IF(ISNUMBER(SEARCH(AT$1,$D860)),"T","")</f>
        <v/>
      </c>
      <c r="AU860" t="str">
        <f>IF(ISNUMBER(SEARCH(AU$1,$D860)),"T","")</f>
        <v/>
      </c>
      <c r="AV860" t="str">
        <f>IF(ISNUMBER(SEARCH(AV$1,$D860)),"T","")</f>
        <v/>
      </c>
    </row>
    <row r="861" spans="1:48">
      <c r="A861">
        <v>747</v>
      </c>
      <c r="B861" t="s">
        <v>1974</v>
      </c>
      <c r="C861" t="s">
        <v>1975</v>
      </c>
      <c r="D861" t="s">
        <v>1210</v>
      </c>
      <c r="E861">
        <v>7</v>
      </c>
      <c r="F861">
        <v>50</v>
      </c>
      <c r="G861">
        <v>53</v>
      </c>
      <c r="H861">
        <v>62</v>
      </c>
      <c r="I861">
        <v>43</v>
      </c>
      <c r="J861">
        <v>52</v>
      </c>
      <c r="K861">
        <v>45</v>
      </c>
      <c r="L861">
        <f t="shared" si="182"/>
        <v>53</v>
      </c>
      <c r="M861">
        <f t="shared" si="183"/>
        <v>52</v>
      </c>
      <c r="N861" s="3">
        <f t="shared" si="184"/>
        <v>125.5</v>
      </c>
      <c r="O861" s="3">
        <f t="shared" si="185"/>
        <v>73.5</v>
      </c>
      <c r="P861" s="3">
        <f t="shared" si="186"/>
        <v>72.5</v>
      </c>
      <c r="Q861" s="3">
        <f t="shared" si="187"/>
        <v>9098.75</v>
      </c>
      <c r="R861" s="3">
        <f t="shared" si="188"/>
        <v>10353.75</v>
      </c>
      <c r="S861" s="3">
        <f t="shared" si="189"/>
        <v>9098.75</v>
      </c>
      <c r="T861" s="3">
        <v>122.15611544994</v>
      </c>
      <c r="U861" s="3">
        <f t="shared" si="190"/>
        <v>0</v>
      </c>
      <c r="V861" s="4">
        <f t="shared" si="191"/>
        <v>0</v>
      </c>
      <c r="W861" s="6">
        <f>Q861/(constants!$B$1*constants!$B$2*(110/250)*AVERAGE(0.8,1)*1.5)</f>
        <v>1.39403496271862</v>
      </c>
      <c r="X861" s="7">
        <v>0.11686243607703</v>
      </c>
      <c r="Y861" s="3">
        <f t="shared" si="192"/>
        <v>111.05095881148</v>
      </c>
      <c r="Z861" s="5">
        <v>1.1</v>
      </c>
      <c r="AA861" s="5">
        <v>1</v>
      </c>
      <c r="AB861" s="3">
        <f t="shared" si="193"/>
        <v>122.156054692628</v>
      </c>
      <c r="AC861" t="str">
        <f t="shared" si="194"/>
        <v>https://wiki.52poke.com/wiki/好坏星</v>
      </c>
      <c r="AD861" s="2">
        <f t="shared" si="195"/>
        <v>3.69145090784649e-9</v>
      </c>
      <c r="AE861" t="str">
        <f>IF(ISNUMBER(SEARCH(AE$1,$D861)),"T","")</f>
        <v/>
      </c>
      <c r="AF861" t="str">
        <f>IF(ISNUMBER(SEARCH(AF$1,$D861)),"T","")</f>
        <v/>
      </c>
      <c r="AG861" t="str">
        <f>IF(ISNUMBER(SEARCH(AG$1,$D861)),"T","")</f>
        <v>T</v>
      </c>
      <c r="AH861" t="str">
        <f>IF(ISNUMBER(SEARCH(AH$1,$D861)),"T","")</f>
        <v/>
      </c>
      <c r="AI861" t="str">
        <f>IF(ISNUMBER(SEARCH(AI$1,$D861)),"T","")</f>
        <v/>
      </c>
      <c r="AJ861" t="str">
        <f>IF(ISNUMBER(SEARCH(AJ$1,$D861)),"T","")</f>
        <v/>
      </c>
      <c r="AK861" t="str">
        <f>IF(ISNUMBER(SEARCH(AK$1,$D861)),"T","")</f>
        <v/>
      </c>
      <c r="AL861" t="str">
        <f>IF(ISNUMBER(SEARCH(AL$1,$D861)),"T","")</f>
        <v>T</v>
      </c>
      <c r="AM861" t="str">
        <f>IF(ISNUMBER(SEARCH(AM$1,$D861)),"T","")</f>
        <v/>
      </c>
      <c r="AN861" t="str">
        <f>IF(ISNUMBER(SEARCH(AN$1,$D861)),"T","")</f>
        <v/>
      </c>
      <c r="AO861" t="str">
        <f>IF(ISNUMBER(SEARCH(AO$1,$D861)),"T","")</f>
        <v/>
      </c>
      <c r="AP861" t="str">
        <f>IF(ISNUMBER(SEARCH(AP$1,$D861)),"T","")</f>
        <v/>
      </c>
      <c r="AQ861" t="str">
        <f>IF(ISNUMBER(SEARCH(AQ$1,$D861)),"T","")</f>
        <v/>
      </c>
      <c r="AR861" t="str">
        <f>IF(ISNUMBER(SEARCH(AR$1,$D861)),"T","")</f>
        <v/>
      </c>
      <c r="AS861" t="str">
        <f>IF(ISNUMBER(SEARCH(AS$1,$D861)),"T","")</f>
        <v/>
      </c>
      <c r="AT861" t="str">
        <f>IF(ISNUMBER(SEARCH(AT$1,$D861)),"T","")</f>
        <v/>
      </c>
      <c r="AU861" t="str">
        <f>IF(ISNUMBER(SEARCH(AU$1,$D861)),"T","")</f>
        <v/>
      </c>
      <c r="AV861" t="str">
        <f>IF(ISNUMBER(SEARCH(AV$1,$D861)),"T","")</f>
        <v/>
      </c>
    </row>
    <row r="862" spans="1:48">
      <c r="A862">
        <v>439</v>
      </c>
      <c r="B862" t="s">
        <v>1976</v>
      </c>
      <c r="C862" t="s">
        <v>1977</v>
      </c>
      <c r="D862" t="s">
        <v>380</v>
      </c>
      <c r="E862">
        <v>4</v>
      </c>
      <c r="F862">
        <v>20</v>
      </c>
      <c r="G862">
        <v>25</v>
      </c>
      <c r="H862">
        <v>45</v>
      </c>
      <c r="I862">
        <v>70</v>
      </c>
      <c r="J862">
        <v>90</v>
      </c>
      <c r="K862">
        <v>60</v>
      </c>
      <c r="L862">
        <f t="shared" si="182"/>
        <v>70</v>
      </c>
      <c r="M862">
        <f t="shared" si="183"/>
        <v>45</v>
      </c>
      <c r="N862" s="3">
        <f t="shared" si="184"/>
        <v>95.5</v>
      </c>
      <c r="O862" s="3">
        <f t="shared" si="185"/>
        <v>90.5</v>
      </c>
      <c r="P862" s="3">
        <f t="shared" si="186"/>
        <v>65.5</v>
      </c>
      <c r="Q862" s="3">
        <f t="shared" si="187"/>
        <v>6255.25</v>
      </c>
      <c r="R862" s="3">
        <f t="shared" si="188"/>
        <v>6255.25</v>
      </c>
      <c r="S862" s="3">
        <f t="shared" si="189"/>
        <v>10552.75</v>
      </c>
      <c r="T862" s="3">
        <v>121.67162410801</v>
      </c>
      <c r="U862" s="3">
        <f t="shared" si="190"/>
        <v>0</v>
      </c>
      <c r="V862" s="4">
        <f t="shared" si="191"/>
        <v>0</v>
      </c>
      <c r="W862" s="6">
        <f>Q862/(constants!$B$1*constants!$B$2*(110/250)*AVERAGE(0.8,1)*1.5)</f>
        <v>0.958377491473626</v>
      </c>
      <c r="X862" s="7">
        <v>0.263838205937475</v>
      </c>
      <c r="Y862" s="3">
        <f t="shared" si="192"/>
        <v>110.610520615705</v>
      </c>
      <c r="Z862" s="5">
        <v>1.1</v>
      </c>
      <c r="AA862" s="5">
        <v>1</v>
      </c>
      <c r="AB862" s="3">
        <f t="shared" si="193"/>
        <v>121.671572677275</v>
      </c>
      <c r="AC862" t="str">
        <f t="shared" si="194"/>
        <v>https://wiki.52poke.com/wiki/魔尼尼</v>
      </c>
      <c r="AD862" s="2">
        <f t="shared" si="195"/>
        <v>2.64512048643786e-9</v>
      </c>
      <c r="AE862" t="str">
        <f>IF(ISNUMBER(SEARCH(AE$1,$D862)),"T","")</f>
        <v/>
      </c>
      <c r="AF862" t="str">
        <f>IF(ISNUMBER(SEARCH(AF$1,$D862)),"T","")</f>
        <v/>
      </c>
      <c r="AG862" t="str">
        <f>IF(ISNUMBER(SEARCH(AG$1,$D862)),"T","")</f>
        <v/>
      </c>
      <c r="AH862" t="str">
        <f>IF(ISNUMBER(SEARCH(AH$1,$D862)),"T","")</f>
        <v/>
      </c>
      <c r="AI862" t="str">
        <f>IF(ISNUMBER(SEARCH(AI$1,$D862)),"T","")</f>
        <v/>
      </c>
      <c r="AJ862" t="str">
        <f>IF(ISNUMBER(SEARCH(AJ$1,$D862)),"T","")</f>
        <v/>
      </c>
      <c r="AK862" t="str">
        <f>IF(ISNUMBER(SEARCH(AK$1,$D862)),"T","")</f>
        <v/>
      </c>
      <c r="AL862" t="str">
        <f>IF(ISNUMBER(SEARCH(AL$1,$D862)),"T","")</f>
        <v/>
      </c>
      <c r="AM862" t="str">
        <f>IF(ISNUMBER(SEARCH(AM$1,$D862)),"T","")</f>
        <v/>
      </c>
      <c r="AN862" t="str">
        <f>IF(ISNUMBER(SEARCH(AN$1,$D862)),"T","")</f>
        <v/>
      </c>
      <c r="AO862" t="str">
        <f>IF(ISNUMBER(SEARCH(AO$1,$D862)),"T","")</f>
        <v>T</v>
      </c>
      <c r="AP862" t="str">
        <f>IF(ISNUMBER(SEARCH(AP$1,$D862)),"T","")</f>
        <v/>
      </c>
      <c r="AQ862" t="str">
        <f>IF(ISNUMBER(SEARCH(AQ$1,$D862)),"T","")</f>
        <v/>
      </c>
      <c r="AR862" t="str">
        <f>IF(ISNUMBER(SEARCH(AR$1,$D862)),"T","")</f>
        <v/>
      </c>
      <c r="AS862" t="str">
        <f>IF(ISNUMBER(SEARCH(AS$1,$D862)),"T","")</f>
        <v/>
      </c>
      <c r="AT862" t="str">
        <f>IF(ISNUMBER(SEARCH(AT$1,$D862)),"T","")</f>
        <v/>
      </c>
      <c r="AU862" t="str">
        <f>IF(ISNUMBER(SEARCH(AU$1,$D862)),"T","")</f>
        <v/>
      </c>
      <c r="AV862" t="str">
        <f>IF(ISNUMBER(SEARCH(AV$1,$D862)),"T","")</f>
        <v>T</v>
      </c>
    </row>
    <row r="863" spans="1:48">
      <c r="A863">
        <v>731</v>
      </c>
      <c r="B863" t="s">
        <v>1978</v>
      </c>
      <c r="C863" t="s">
        <v>1979</v>
      </c>
      <c r="D863" t="s">
        <v>553</v>
      </c>
      <c r="E863">
        <v>7</v>
      </c>
      <c r="F863">
        <v>35</v>
      </c>
      <c r="G863">
        <v>75</v>
      </c>
      <c r="H863">
        <v>30</v>
      </c>
      <c r="I863">
        <v>30</v>
      </c>
      <c r="J863">
        <v>30</v>
      </c>
      <c r="K863">
        <v>65</v>
      </c>
      <c r="L863">
        <f t="shared" si="182"/>
        <v>75</v>
      </c>
      <c r="M863">
        <f t="shared" si="183"/>
        <v>30</v>
      </c>
      <c r="N863" s="3">
        <f t="shared" si="184"/>
        <v>110.5</v>
      </c>
      <c r="O863" s="3">
        <f t="shared" si="185"/>
        <v>95.5</v>
      </c>
      <c r="P863" s="3">
        <f t="shared" si="186"/>
        <v>50.5</v>
      </c>
      <c r="Q863" s="3">
        <f t="shared" si="187"/>
        <v>5580.25</v>
      </c>
      <c r="R863" s="3">
        <f t="shared" si="188"/>
        <v>5580.25</v>
      </c>
      <c r="S863" s="3">
        <f t="shared" si="189"/>
        <v>5580.25</v>
      </c>
      <c r="T863" s="3">
        <v>121.630871201234</v>
      </c>
      <c r="U863" s="3">
        <f t="shared" si="190"/>
        <v>0</v>
      </c>
      <c r="V863" s="4">
        <f t="shared" si="191"/>
        <v>0</v>
      </c>
      <c r="W863" s="6">
        <f>Q863/(constants!$B$1*constants!$B$2*(110/250)*AVERAGE(0.8,1)*1.5)</f>
        <v>0.854959593428832</v>
      </c>
      <c r="X863" s="7">
        <v>0.302877843843907</v>
      </c>
      <c r="Y863" s="3">
        <f t="shared" si="192"/>
        <v>110.573475259547</v>
      </c>
      <c r="Z863" s="5">
        <v>1.1</v>
      </c>
      <c r="AA863" s="5">
        <v>1</v>
      </c>
      <c r="AB863" s="3">
        <f t="shared" si="193"/>
        <v>121.630822785501</v>
      </c>
      <c r="AC863" t="str">
        <f t="shared" si="194"/>
        <v>https://wiki.52poke.com/wiki/小笃儿</v>
      </c>
      <c r="AD863" s="2">
        <f t="shared" si="195"/>
        <v>2.34408317488626e-9</v>
      </c>
      <c r="AE863" t="str">
        <f>IF(ISNUMBER(SEARCH(AE$1,$D863)),"T","")</f>
        <v>T</v>
      </c>
      <c r="AF863" t="str">
        <f>IF(ISNUMBER(SEARCH(AF$1,$D863)),"T","")</f>
        <v/>
      </c>
      <c r="AG863" t="str">
        <f>IF(ISNUMBER(SEARCH(AG$1,$D863)),"T","")</f>
        <v/>
      </c>
      <c r="AH863" t="str">
        <f>IF(ISNUMBER(SEARCH(AH$1,$D863)),"T","")</f>
        <v/>
      </c>
      <c r="AI863" t="str">
        <f>IF(ISNUMBER(SEARCH(AI$1,$D863)),"T","")</f>
        <v/>
      </c>
      <c r="AJ863" t="str">
        <f>IF(ISNUMBER(SEARCH(AJ$1,$D863)),"T","")</f>
        <v/>
      </c>
      <c r="AK863" t="str">
        <f>IF(ISNUMBER(SEARCH(AK$1,$D863)),"T","")</f>
        <v/>
      </c>
      <c r="AL863" t="str">
        <f>IF(ISNUMBER(SEARCH(AL$1,$D863)),"T","")</f>
        <v/>
      </c>
      <c r="AM863" t="str">
        <f>IF(ISNUMBER(SEARCH(AM$1,$D863)),"T","")</f>
        <v/>
      </c>
      <c r="AN863" t="str">
        <f>IF(ISNUMBER(SEARCH(AN$1,$D863)),"T","")</f>
        <v>T</v>
      </c>
      <c r="AO863" t="str">
        <f>IF(ISNUMBER(SEARCH(AO$1,$D863)),"T","")</f>
        <v/>
      </c>
      <c r="AP863" t="str">
        <f>IF(ISNUMBER(SEARCH(AP$1,$D863)),"T","")</f>
        <v/>
      </c>
      <c r="AQ863" t="str">
        <f>IF(ISNUMBER(SEARCH(AQ$1,$D863)),"T","")</f>
        <v/>
      </c>
      <c r="AR863" t="str">
        <f>IF(ISNUMBER(SEARCH(AR$1,$D863)),"T","")</f>
        <v/>
      </c>
      <c r="AS863" t="str">
        <f>IF(ISNUMBER(SEARCH(AS$1,$D863)),"T","")</f>
        <v/>
      </c>
      <c r="AT863" t="str">
        <f>IF(ISNUMBER(SEARCH(AT$1,$D863)),"T","")</f>
        <v/>
      </c>
      <c r="AU863" t="str">
        <f>IF(ISNUMBER(SEARCH(AU$1,$D863)),"T","")</f>
        <v/>
      </c>
      <c r="AV863" t="str">
        <f>IF(ISNUMBER(SEARCH(AV$1,$D863)),"T","")</f>
        <v/>
      </c>
    </row>
    <row r="864" spans="1:48">
      <c r="A864">
        <v>374</v>
      </c>
      <c r="B864" t="s">
        <v>1980</v>
      </c>
      <c r="C864" t="s">
        <v>1981</v>
      </c>
      <c r="D864" t="s">
        <v>151</v>
      </c>
      <c r="E864">
        <v>3</v>
      </c>
      <c r="F864">
        <v>40</v>
      </c>
      <c r="G864">
        <v>55</v>
      </c>
      <c r="H864">
        <v>80</v>
      </c>
      <c r="I864">
        <v>35</v>
      </c>
      <c r="J864">
        <v>60</v>
      </c>
      <c r="K864">
        <v>30</v>
      </c>
      <c r="L864">
        <f t="shared" si="182"/>
        <v>55</v>
      </c>
      <c r="M864">
        <f t="shared" si="183"/>
        <v>60</v>
      </c>
      <c r="N864" s="3">
        <f t="shared" si="184"/>
        <v>115.5</v>
      </c>
      <c r="O864" s="3">
        <f t="shared" si="185"/>
        <v>75.5</v>
      </c>
      <c r="P864" s="3">
        <f t="shared" si="186"/>
        <v>80.5</v>
      </c>
      <c r="Q864" s="3">
        <f t="shared" si="187"/>
        <v>9297.75</v>
      </c>
      <c r="R864" s="3">
        <f t="shared" si="188"/>
        <v>11607.75</v>
      </c>
      <c r="S864" s="3">
        <f t="shared" si="189"/>
        <v>9297.75</v>
      </c>
      <c r="T864" s="3">
        <v>121.441821646866</v>
      </c>
      <c r="U864" s="3">
        <f t="shared" si="190"/>
        <v>0</v>
      </c>
      <c r="V864" s="4">
        <f t="shared" si="191"/>
        <v>0</v>
      </c>
      <c r="W864" s="6">
        <f>Q864/(constants!$B$1*constants!$B$2*(110/250)*AVERAGE(0.8,1)*1.5)</f>
        <v>1.42452409117924</v>
      </c>
      <c r="X864" s="7">
        <v>0.0377487308713865</v>
      </c>
      <c r="Y864" s="3">
        <f t="shared" si="192"/>
        <v>110.401598064822</v>
      </c>
      <c r="Z864" s="5">
        <v>1.1</v>
      </c>
      <c r="AA864" s="5">
        <v>1</v>
      </c>
      <c r="AB864" s="3">
        <f t="shared" si="193"/>
        <v>121.441757871304</v>
      </c>
      <c r="AC864" t="str">
        <f t="shared" si="194"/>
        <v>https://wiki.52poke.com/wiki/铁哑铃</v>
      </c>
      <c r="AD864" s="2">
        <f t="shared" si="195"/>
        <v>4.06732229180372e-9</v>
      </c>
      <c r="AE864" t="str">
        <f>IF(ISNUMBER(SEARCH(AE$1,$D864)),"T","")</f>
        <v/>
      </c>
      <c r="AF864" t="str">
        <f>IF(ISNUMBER(SEARCH(AF$1,$D864)),"T","")</f>
        <v/>
      </c>
      <c r="AG864" t="str">
        <f>IF(ISNUMBER(SEARCH(AG$1,$D864)),"T","")</f>
        <v/>
      </c>
      <c r="AH864" t="str">
        <f>IF(ISNUMBER(SEARCH(AH$1,$D864)),"T","")</f>
        <v/>
      </c>
      <c r="AI864" t="str">
        <f>IF(ISNUMBER(SEARCH(AI$1,$D864)),"T","")</f>
        <v/>
      </c>
      <c r="AJ864" t="str">
        <f>IF(ISNUMBER(SEARCH(AJ$1,$D864)),"T","")</f>
        <v/>
      </c>
      <c r="AK864" t="str">
        <f>IF(ISNUMBER(SEARCH(AK$1,$D864)),"T","")</f>
        <v/>
      </c>
      <c r="AL864" t="str">
        <f>IF(ISNUMBER(SEARCH(AL$1,$D864)),"T","")</f>
        <v/>
      </c>
      <c r="AM864" t="str">
        <f>IF(ISNUMBER(SEARCH(AM$1,$D864)),"T","")</f>
        <v/>
      </c>
      <c r="AN864" t="str">
        <f>IF(ISNUMBER(SEARCH(AN$1,$D864)),"T","")</f>
        <v/>
      </c>
      <c r="AO864" t="str">
        <f>IF(ISNUMBER(SEARCH(AO$1,$D864)),"T","")</f>
        <v>T</v>
      </c>
      <c r="AP864" t="str">
        <f>IF(ISNUMBER(SEARCH(AP$1,$D864)),"T","")</f>
        <v/>
      </c>
      <c r="AQ864" t="str">
        <f>IF(ISNUMBER(SEARCH(AQ$1,$D864)),"T","")</f>
        <v/>
      </c>
      <c r="AR864" t="str">
        <f>IF(ISNUMBER(SEARCH(AR$1,$D864)),"T","")</f>
        <v/>
      </c>
      <c r="AS864" t="str">
        <f>IF(ISNUMBER(SEARCH(AS$1,$D864)),"T","")</f>
        <v/>
      </c>
      <c r="AT864" t="str">
        <f>IF(ISNUMBER(SEARCH(AT$1,$D864)),"T","")</f>
        <v/>
      </c>
      <c r="AU864" t="str">
        <f>IF(ISNUMBER(SEARCH(AU$1,$D864)),"T","")</f>
        <v>T</v>
      </c>
      <c r="AV864" t="str">
        <f>IF(ISNUMBER(SEARCH(AV$1,$D864)),"T","")</f>
        <v/>
      </c>
    </row>
    <row r="865" spans="1:48">
      <c r="A865">
        <v>495</v>
      </c>
      <c r="B865" t="s">
        <v>1982</v>
      </c>
      <c r="C865" t="s">
        <v>1983</v>
      </c>
      <c r="D865" t="s">
        <v>227</v>
      </c>
      <c r="E865">
        <v>5</v>
      </c>
      <c r="F865">
        <v>45</v>
      </c>
      <c r="G865">
        <v>45</v>
      </c>
      <c r="H865">
        <v>55</v>
      </c>
      <c r="I865">
        <v>45</v>
      </c>
      <c r="J865">
        <v>55</v>
      </c>
      <c r="K865">
        <v>63</v>
      </c>
      <c r="L865">
        <f t="shared" si="182"/>
        <v>45</v>
      </c>
      <c r="M865">
        <f t="shared" si="183"/>
        <v>55</v>
      </c>
      <c r="N865" s="3">
        <f t="shared" si="184"/>
        <v>120.5</v>
      </c>
      <c r="O865" s="3">
        <f t="shared" si="185"/>
        <v>65.5</v>
      </c>
      <c r="P865" s="3">
        <f t="shared" si="186"/>
        <v>75.5</v>
      </c>
      <c r="Q865" s="3">
        <f t="shared" si="187"/>
        <v>9097.75</v>
      </c>
      <c r="R865" s="3">
        <f t="shared" si="188"/>
        <v>9097.75</v>
      </c>
      <c r="S865" s="3">
        <f t="shared" si="189"/>
        <v>9097.75</v>
      </c>
      <c r="T865" s="3">
        <v>121.017399754669</v>
      </c>
      <c r="U865" s="3">
        <f t="shared" si="190"/>
        <v>0</v>
      </c>
      <c r="V865" s="4">
        <f t="shared" si="191"/>
        <v>0</v>
      </c>
      <c r="W865" s="6">
        <f>Q865/(constants!$B$1*constants!$B$2*(110/250)*AVERAGE(0.8,1)*1.5)</f>
        <v>1.39388175101781</v>
      </c>
      <c r="X865" s="7">
        <v>0.285748306114024</v>
      </c>
      <c r="Y865" s="3">
        <f t="shared" si="192"/>
        <v>110.015768742135</v>
      </c>
      <c r="Z865" s="5">
        <v>1.1</v>
      </c>
      <c r="AA865" s="5">
        <v>1</v>
      </c>
      <c r="AB865" s="3">
        <f t="shared" si="193"/>
        <v>121.017345616349</v>
      </c>
      <c r="AC865" t="str">
        <f t="shared" si="194"/>
        <v>https://wiki.52poke.com/wiki/藤藤蛇</v>
      </c>
      <c r="AD865" s="2">
        <f t="shared" si="195"/>
        <v>2.93095769505587e-9</v>
      </c>
      <c r="AE865" t="str">
        <f>IF(ISNUMBER(SEARCH(AE$1,$D865)),"T","")</f>
        <v/>
      </c>
      <c r="AF865" t="str">
        <f>IF(ISNUMBER(SEARCH(AF$1,$D865)),"T","")</f>
        <v/>
      </c>
      <c r="AG865" t="str">
        <f>IF(ISNUMBER(SEARCH(AG$1,$D865)),"T","")</f>
        <v/>
      </c>
      <c r="AH865" t="str">
        <f>IF(ISNUMBER(SEARCH(AH$1,$D865)),"T","")</f>
        <v>T</v>
      </c>
      <c r="AI865" t="str">
        <f>IF(ISNUMBER(SEARCH(AI$1,$D865)),"T","")</f>
        <v/>
      </c>
      <c r="AJ865" t="str">
        <f>IF(ISNUMBER(SEARCH(AJ$1,$D865)),"T","")</f>
        <v/>
      </c>
      <c r="AK865" t="str">
        <f>IF(ISNUMBER(SEARCH(AK$1,$D865)),"T","")</f>
        <v/>
      </c>
      <c r="AL865" t="str">
        <f>IF(ISNUMBER(SEARCH(AL$1,$D865)),"T","")</f>
        <v/>
      </c>
      <c r="AM865" t="str">
        <f>IF(ISNUMBER(SEARCH(AM$1,$D865)),"T","")</f>
        <v/>
      </c>
      <c r="AN865" t="str">
        <f>IF(ISNUMBER(SEARCH(AN$1,$D865)),"T","")</f>
        <v/>
      </c>
      <c r="AO865" t="str">
        <f>IF(ISNUMBER(SEARCH(AO$1,$D865)),"T","")</f>
        <v/>
      </c>
      <c r="AP865" t="str">
        <f>IF(ISNUMBER(SEARCH(AP$1,$D865)),"T","")</f>
        <v/>
      </c>
      <c r="AQ865" t="str">
        <f>IF(ISNUMBER(SEARCH(AQ$1,$D865)),"T","")</f>
        <v/>
      </c>
      <c r="AR865" t="str">
        <f>IF(ISNUMBER(SEARCH(AR$1,$D865)),"T","")</f>
        <v/>
      </c>
      <c r="AS865" t="str">
        <f>IF(ISNUMBER(SEARCH(AS$1,$D865)),"T","")</f>
        <v/>
      </c>
      <c r="AT865" t="str">
        <f>IF(ISNUMBER(SEARCH(AT$1,$D865)),"T","")</f>
        <v/>
      </c>
      <c r="AU865" t="str">
        <f>IF(ISNUMBER(SEARCH(AU$1,$D865)),"T","")</f>
        <v/>
      </c>
      <c r="AV865" t="str">
        <f>IF(ISNUMBER(SEARCH(AV$1,$D865)),"T","")</f>
        <v/>
      </c>
    </row>
    <row r="866" spans="1:48">
      <c r="A866">
        <v>599</v>
      </c>
      <c r="B866" t="s">
        <v>1984</v>
      </c>
      <c r="C866" t="s">
        <v>1985</v>
      </c>
      <c r="D866" t="s">
        <v>266</v>
      </c>
      <c r="E866">
        <v>5</v>
      </c>
      <c r="F866">
        <v>40</v>
      </c>
      <c r="G866">
        <v>55</v>
      </c>
      <c r="H866">
        <v>70</v>
      </c>
      <c r="I866">
        <v>45</v>
      </c>
      <c r="J866">
        <v>60</v>
      </c>
      <c r="K866">
        <v>30</v>
      </c>
      <c r="L866">
        <f t="shared" si="182"/>
        <v>55</v>
      </c>
      <c r="M866">
        <f t="shared" si="183"/>
        <v>60</v>
      </c>
      <c r="N866" s="3">
        <f t="shared" si="184"/>
        <v>115.5</v>
      </c>
      <c r="O866" s="3">
        <f t="shared" si="185"/>
        <v>75.5</v>
      </c>
      <c r="P866" s="3">
        <f t="shared" si="186"/>
        <v>80.5</v>
      </c>
      <c r="Q866" s="3">
        <f t="shared" si="187"/>
        <v>9297.75</v>
      </c>
      <c r="R866" s="3">
        <f t="shared" si="188"/>
        <v>10452.75</v>
      </c>
      <c r="S866" s="3">
        <f t="shared" si="189"/>
        <v>9297.75</v>
      </c>
      <c r="T866" s="3">
        <v>120.90689569377</v>
      </c>
      <c r="U866" s="3">
        <f t="shared" si="190"/>
        <v>0</v>
      </c>
      <c r="V866" s="4">
        <f t="shared" si="191"/>
        <v>0</v>
      </c>
      <c r="W866" s="6">
        <f>Q866/(constants!$B$1*constants!$B$2*(110/250)*AVERAGE(0.8,1)*1.5)</f>
        <v>1.42452409117924</v>
      </c>
      <c r="X866" s="7">
        <v>0.0313077199972626</v>
      </c>
      <c r="Y866" s="3">
        <f t="shared" si="192"/>
        <v>109.915301743826</v>
      </c>
      <c r="Z866" s="5">
        <v>1.1</v>
      </c>
      <c r="AA866" s="5">
        <v>1</v>
      </c>
      <c r="AB866" s="3">
        <f t="shared" si="193"/>
        <v>120.906831918208</v>
      </c>
      <c r="AC866" t="str">
        <f t="shared" si="194"/>
        <v>https://wiki.52poke.com/wiki/齿轮儿</v>
      </c>
      <c r="AD866" s="2">
        <f t="shared" si="195"/>
        <v>4.06732228636589e-9</v>
      </c>
      <c r="AE866" t="str">
        <f>IF(ISNUMBER(SEARCH(AE$1,$D866)),"T","")</f>
        <v/>
      </c>
      <c r="AF866" t="str">
        <f>IF(ISNUMBER(SEARCH(AF$1,$D866)),"T","")</f>
        <v/>
      </c>
      <c r="AG866" t="str">
        <f>IF(ISNUMBER(SEARCH(AG$1,$D866)),"T","")</f>
        <v/>
      </c>
      <c r="AH866" t="str">
        <f>IF(ISNUMBER(SEARCH(AH$1,$D866)),"T","")</f>
        <v/>
      </c>
      <c r="AI866" t="str">
        <f>IF(ISNUMBER(SEARCH(AI$1,$D866)),"T","")</f>
        <v/>
      </c>
      <c r="AJ866" t="str">
        <f>IF(ISNUMBER(SEARCH(AJ$1,$D866)),"T","")</f>
        <v/>
      </c>
      <c r="AK866" t="str">
        <f>IF(ISNUMBER(SEARCH(AK$1,$D866)),"T","")</f>
        <v/>
      </c>
      <c r="AL866" t="str">
        <f>IF(ISNUMBER(SEARCH(AL$1,$D866)),"T","")</f>
        <v/>
      </c>
      <c r="AM866" t="str">
        <f>IF(ISNUMBER(SEARCH(AM$1,$D866)),"T","")</f>
        <v/>
      </c>
      <c r="AN866" t="str">
        <f>IF(ISNUMBER(SEARCH(AN$1,$D866)),"T","")</f>
        <v/>
      </c>
      <c r="AO866" t="str">
        <f>IF(ISNUMBER(SEARCH(AO$1,$D866)),"T","")</f>
        <v/>
      </c>
      <c r="AP866" t="str">
        <f>IF(ISNUMBER(SEARCH(AP$1,$D866)),"T","")</f>
        <v/>
      </c>
      <c r="AQ866" t="str">
        <f>IF(ISNUMBER(SEARCH(AQ$1,$D866)),"T","")</f>
        <v/>
      </c>
      <c r="AR866" t="str">
        <f>IF(ISNUMBER(SEARCH(AR$1,$D866)),"T","")</f>
        <v/>
      </c>
      <c r="AS866" t="str">
        <f>IF(ISNUMBER(SEARCH(AS$1,$D866)),"T","")</f>
        <v/>
      </c>
      <c r="AT866" t="str">
        <f>IF(ISNUMBER(SEARCH(AT$1,$D866)),"T","")</f>
        <v/>
      </c>
      <c r="AU866" t="str">
        <f>IF(ISNUMBER(SEARCH(AU$1,$D866)),"T","")</f>
        <v>T</v>
      </c>
      <c r="AV866" t="str">
        <f>IF(ISNUMBER(SEARCH(AV$1,$D866)),"T","")</f>
        <v/>
      </c>
    </row>
    <row r="867" spans="1:48">
      <c r="A867">
        <v>590</v>
      </c>
      <c r="B867" t="s">
        <v>1986</v>
      </c>
      <c r="C867" t="s">
        <v>1987</v>
      </c>
      <c r="D867" t="s">
        <v>695</v>
      </c>
      <c r="E867">
        <v>5</v>
      </c>
      <c r="F867">
        <v>69</v>
      </c>
      <c r="G867">
        <v>55</v>
      </c>
      <c r="H867">
        <v>45</v>
      </c>
      <c r="I867">
        <v>55</v>
      </c>
      <c r="J867">
        <v>55</v>
      </c>
      <c r="K867">
        <v>15</v>
      </c>
      <c r="L867">
        <f t="shared" si="182"/>
        <v>55</v>
      </c>
      <c r="M867">
        <f t="shared" si="183"/>
        <v>45</v>
      </c>
      <c r="N867" s="3">
        <f t="shared" si="184"/>
        <v>144.5</v>
      </c>
      <c r="O867" s="3">
        <f t="shared" si="185"/>
        <v>75.5</v>
      </c>
      <c r="P867" s="3">
        <f t="shared" si="186"/>
        <v>65.5</v>
      </c>
      <c r="Q867" s="3">
        <f t="shared" si="187"/>
        <v>9464.75</v>
      </c>
      <c r="R867" s="3">
        <f t="shared" si="188"/>
        <v>9464.75</v>
      </c>
      <c r="S867" s="3">
        <f t="shared" si="189"/>
        <v>10909.75</v>
      </c>
      <c r="T867" s="3">
        <v>120.829484274374</v>
      </c>
      <c r="U867" s="3">
        <f t="shared" si="190"/>
        <v>0</v>
      </c>
      <c r="V867" s="4">
        <f t="shared" si="191"/>
        <v>0</v>
      </c>
      <c r="W867" s="6">
        <f>Q867/(constants!$B$1*constants!$B$2*(110/250)*AVERAGE(0.8,1)*1.5)</f>
        <v>1.45011044521402</v>
      </c>
      <c r="X867" s="7">
        <v>0.00478924597583152</v>
      </c>
      <c r="Y867" s="3">
        <f t="shared" si="192"/>
        <v>109.844926684834</v>
      </c>
      <c r="Z867" s="5">
        <v>1.1</v>
      </c>
      <c r="AA867" s="5">
        <v>1</v>
      </c>
      <c r="AB867" s="3">
        <f t="shared" si="193"/>
        <v>120.829419353317</v>
      </c>
      <c r="AC867" t="str">
        <f t="shared" si="194"/>
        <v>https://wiki.52poke.com/wiki/哎呀球菇</v>
      </c>
      <c r="AD867" s="2">
        <f t="shared" si="195"/>
        <v>4.21474360550622e-9</v>
      </c>
      <c r="AE867" t="str">
        <f>IF(ISNUMBER(SEARCH(AE$1,$D867)),"T","")</f>
        <v/>
      </c>
      <c r="AF867" t="str">
        <f>IF(ISNUMBER(SEARCH(AF$1,$D867)),"T","")</f>
        <v/>
      </c>
      <c r="AG867" t="str">
        <f>IF(ISNUMBER(SEARCH(AG$1,$D867)),"T","")</f>
        <v/>
      </c>
      <c r="AH867" t="str">
        <f>IF(ISNUMBER(SEARCH(AH$1,$D867)),"T","")</f>
        <v>T</v>
      </c>
      <c r="AI867" t="str">
        <f>IF(ISNUMBER(SEARCH(AI$1,$D867)),"T","")</f>
        <v/>
      </c>
      <c r="AJ867" t="str">
        <f>IF(ISNUMBER(SEARCH(AJ$1,$D867)),"T","")</f>
        <v/>
      </c>
      <c r="AK867" t="str">
        <f>IF(ISNUMBER(SEARCH(AK$1,$D867)),"T","")</f>
        <v/>
      </c>
      <c r="AL867" t="str">
        <f>IF(ISNUMBER(SEARCH(AL$1,$D867)),"T","")</f>
        <v>T</v>
      </c>
      <c r="AM867" t="str">
        <f>IF(ISNUMBER(SEARCH(AM$1,$D867)),"T","")</f>
        <v/>
      </c>
      <c r="AN867" t="str">
        <f>IF(ISNUMBER(SEARCH(AN$1,$D867)),"T","")</f>
        <v/>
      </c>
      <c r="AO867" t="str">
        <f>IF(ISNUMBER(SEARCH(AO$1,$D867)),"T","")</f>
        <v/>
      </c>
      <c r="AP867" t="str">
        <f>IF(ISNUMBER(SEARCH(AP$1,$D867)),"T","")</f>
        <v/>
      </c>
      <c r="AQ867" t="str">
        <f>IF(ISNUMBER(SEARCH(AQ$1,$D867)),"T","")</f>
        <v/>
      </c>
      <c r="AR867" t="str">
        <f>IF(ISNUMBER(SEARCH(AR$1,$D867)),"T","")</f>
        <v/>
      </c>
      <c r="AS867" t="str">
        <f>IF(ISNUMBER(SEARCH(AS$1,$D867)),"T","")</f>
        <v/>
      </c>
      <c r="AT867" t="str">
        <f>IF(ISNUMBER(SEARCH(AT$1,$D867)),"T","")</f>
        <v/>
      </c>
      <c r="AU867" t="str">
        <f>IF(ISNUMBER(SEARCH(AU$1,$D867)),"T","")</f>
        <v/>
      </c>
      <c r="AV867" t="str">
        <f>IF(ISNUMBER(SEARCH(AV$1,$D867)),"T","")</f>
        <v/>
      </c>
    </row>
    <row r="868" spans="1:48">
      <c r="A868">
        <v>316</v>
      </c>
      <c r="B868" t="s">
        <v>1988</v>
      </c>
      <c r="C868" t="s">
        <v>1989</v>
      </c>
      <c r="D868" t="s">
        <v>855</v>
      </c>
      <c r="E868">
        <v>3</v>
      </c>
      <c r="F868">
        <v>70</v>
      </c>
      <c r="G868">
        <v>43</v>
      </c>
      <c r="H868">
        <v>53</v>
      </c>
      <c r="I868">
        <v>43</v>
      </c>
      <c r="J868">
        <v>53</v>
      </c>
      <c r="K868">
        <v>40</v>
      </c>
      <c r="L868">
        <f t="shared" si="182"/>
        <v>43</v>
      </c>
      <c r="M868">
        <f t="shared" si="183"/>
        <v>53</v>
      </c>
      <c r="N868" s="3">
        <f t="shared" si="184"/>
        <v>145.5</v>
      </c>
      <c r="O868" s="3">
        <f t="shared" si="185"/>
        <v>63.5</v>
      </c>
      <c r="P868" s="3">
        <f t="shared" si="186"/>
        <v>73.5</v>
      </c>
      <c r="Q868" s="3">
        <f t="shared" si="187"/>
        <v>10694.25</v>
      </c>
      <c r="R868" s="3">
        <f t="shared" si="188"/>
        <v>10694.25</v>
      </c>
      <c r="S868" s="3">
        <f t="shared" si="189"/>
        <v>10694.25</v>
      </c>
      <c r="T868" s="3">
        <v>120.785128398308</v>
      </c>
      <c r="U868" s="3">
        <f t="shared" si="190"/>
        <v>0</v>
      </c>
      <c r="V868" s="4">
        <f t="shared" si="191"/>
        <v>0</v>
      </c>
      <c r="W868" s="6">
        <f>Q868/(constants!$B$1*constants!$B$2*(110/250)*AVERAGE(0.8,1)*1.5)</f>
        <v>1.63848423135635</v>
      </c>
      <c r="X868" s="7">
        <v>0.0907221638161809</v>
      </c>
      <c r="Y868" s="3">
        <f t="shared" si="192"/>
        <v>109.804606093456</v>
      </c>
      <c r="Z868" s="5">
        <v>1.1</v>
      </c>
      <c r="AA868" s="5">
        <v>1</v>
      </c>
      <c r="AB868" s="3">
        <f t="shared" si="193"/>
        <v>120.785066702802</v>
      </c>
      <c r="AC868" t="str">
        <f t="shared" si="194"/>
        <v>https://wiki.52poke.com/wiki/溶食兽</v>
      </c>
      <c r="AD868" s="2">
        <f t="shared" si="195"/>
        <v>3.80633551911789e-9</v>
      </c>
      <c r="AE868" t="str">
        <f>IF(ISNUMBER(SEARCH(AE$1,$D868)),"T","")</f>
        <v/>
      </c>
      <c r="AF868" t="str">
        <f>IF(ISNUMBER(SEARCH(AF$1,$D868)),"T","")</f>
        <v/>
      </c>
      <c r="AG868" t="str">
        <f>IF(ISNUMBER(SEARCH(AG$1,$D868)),"T","")</f>
        <v/>
      </c>
      <c r="AH868" t="str">
        <f>IF(ISNUMBER(SEARCH(AH$1,$D868)),"T","")</f>
        <v/>
      </c>
      <c r="AI868" t="str">
        <f>IF(ISNUMBER(SEARCH(AI$1,$D868)),"T","")</f>
        <v/>
      </c>
      <c r="AJ868" t="str">
        <f>IF(ISNUMBER(SEARCH(AJ$1,$D868)),"T","")</f>
        <v/>
      </c>
      <c r="AK868" t="str">
        <f>IF(ISNUMBER(SEARCH(AK$1,$D868)),"T","")</f>
        <v/>
      </c>
      <c r="AL868" t="str">
        <f>IF(ISNUMBER(SEARCH(AL$1,$D868)),"T","")</f>
        <v>T</v>
      </c>
      <c r="AM868" t="str">
        <f>IF(ISNUMBER(SEARCH(AM$1,$D868)),"T","")</f>
        <v/>
      </c>
      <c r="AN868" t="str">
        <f>IF(ISNUMBER(SEARCH(AN$1,$D868)),"T","")</f>
        <v/>
      </c>
      <c r="AO868" t="str">
        <f>IF(ISNUMBER(SEARCH(AO$1,$D868)),"T","")</f>
        <v/>
      </c>
      <c r="AP868" t="str">
        <f>IF(ISNUMBER(SEARCH(AP$1,$D868)),"T","")</f>
        <v/>
      </c>
      <c r="AQ868" t="str">
        <f>IF(ISNUMBER(SEARCH(AQ$1,$D868)),"T","")</f>
        <v/>
      </c>
      <c r="AR868" t="str">
        <f>IF(ISNUMBER(SEARCH(AR$1,$D868)),"T","")</f>
        <v/>
      </c>
      <c r="AS868" t="str">
        <f>IF(ISNUMBER(SEARCH(AS$1,$D868)),"T","")</f>
        <v/>
      </c>
      <c r="AT868" t="str">
        <f>IF(ISNUMBER(SEARCH(AT$1,$D868)),"T","")</f>
        <v/>
      </c>
      <c r="AU868" t="str">
        <f>IF(ISNUMBER(SEARCH(AU$1,$D868)),"T","")</f>
        <v/>
      </c>
      <c r="AV868" t="str">
        <f>IF(ISNUMBER(SEARCH(AV$1,$D868)),"T","")</f>
        <v/>
      </c>
    </row>
    <row r="869" spans="1:48">
      <c r="A869">
        <v>653</v>
      </c>
      <c r="B869" t="s">
        <v>1990</v>
      </c>
      <c r="C869" t="s">
        <v>1991</v>
      </c>
      <c r="D869" t="s">
        <v>216</v>
      </c>
      <c r="E869">
        <v>6</v>
      </c>
      <c r="F869">
        <v>40</v>
      </c>
      <c r="G869">
        <v>45</v>
      </c>
      <c r="H869">
        <v>40</v>
      </c>
      <c r="I869">
        <v>62</v>
      </c>
      <c r="J869">
        <v>60</v>
      </c>
      <c r="K869">
        <v>60</v>
      </c>
      <c r="L869">
        <f t="shared" si="182"/>
        <v>62</v>
      </c>
      <c r="M869">
        <f t="shared" si="183"/>
        <v>40</v>
      </c>
      <c r="N869" s="3">
        <f t="shared" si="184"/>
        <v>115.5</v>
      </c>
      <c r="O869" s="3">
        <f t="shared" si="185"/>
        <v>82.5</v>
      </c>
      <c r="P869" s="3">
        <f t="shared" si="186"/>
        <v>60.5</v>
      </c>
      <c r="Q869" s="3">
        <f t="shared" si="187"/>
        <v>6987.75</v>
      </c>
      <c r="R869" s="3">
        <f t="shared" si="188"/>
        <v>6987.75</v>
      </c>
      <c r="S869" s="3">
        <f t="shared" si="189"/>
        <v>9297.75</v>
      </c>
      <c r="T869" s="3">
        <v>120.257679119742</v>
      </c>
      <c r="U869" s="3">
        <f t="shared" si="190"/>
        <v>0</v>
      </c>
      <c r="V869" s="4">
        <f t="shared" si="191"/>
        <v>0</v>
      </c>
      <c r="W869" s="6">
        <f>Q869/(constants!$B$1*constants!$B$2*(110/250)*AVERAGE(0.8,1)*1.5)</f>
        <v>1.07060506231483</v>
      </c>
      <c r="X869" s="7">
        <v>0.254547849477274</v>
      </c>
      <c r="Y869" s="3">
        <f t="shared" si="192"/>
        <v>109.325115222848</v>
      </c>
      <c r="Z869" s="5">
        <v>1.1</v>
      </c>
      <c r="AA869" s="5">
        <v>1</v>
      </c>
      <c r="AB869" s="3">
        <f t="shared" si="193"/>
        <v>120.257626745133</v>
      </c>
      <c r="AC869" t="str">
        <f t="shared" si="194"/>
        <v>https://wiki.52poke.com/wiki/火狐狸</v>
      </c>
      <c r="AD869" s="2">
        <f t="shared" si="195"/>
        <v>2.74309963198923e-9</v>
      </c>
      <c r="AE869" t="str">
        <f>IF(ISNUMBER(SEARCH(AE$1,$D869)),"T","")</f>
        <v/>
      </c>
      <c r="AF869" t="str">
        <f>IF(ISNUMBER(SEARCH(AF$1,$D869)),"T","")</f>
        <v>T</v>
      </c>
      <c r="AG869" t="str">
        <f>IF(ISNUMBER(SEARCH(AG$1,$D869)),"T","")</f>
        <v/>
      </c>
      <c r="AH869" t="str">
        <f>IF(ISNUMBER(SEARCH(AH$1,$D869)),"T","")</f>
        <v/>
      </c>
      <c r="AI869" t="str">
        <f>IF(ISNUMBER(SEARCH(AI$1,$D869)),"T","")</f>
        <v/>
      </c>
      <c r="AJ869" t="str">
        <f>IF(ISNUMBER(SEARCH(AJ$1,$D869)),"T","")</f>
        <v/>
      </c>
      <c r="AK869" t="str">
        <f>IF(ISNUMBER(SEARCH(AK$1,$D869)),"T","")</f>
        <v/>
      </c>
      <c r="AL869" t="str">
        <f>IF(ISNUMBER(SEARCH(AL$1,$D869)),"T","")</f>
        <v/>
      </c>
      <c r="AM869" t="str">
        <f>IF(ISNUMBER(SEARCH(AM$1,$D869)),"T","")</f>
        <v/>
      </c>
      <c r="AN869" t="str">
        <f>IF(ISNUMBER(SEARCH(AN$1,$D869)),"T","")</f>
        <v/>
      </c>
      <c r="AO869" t="str">
        <f>IF(ISNUMBER(SEARCH(AO$1,$D869)),"T","")</f>
        <v/>
      </c>
      <c r="AP869" t="str">
        <f>IF(ISNUMBER(SEARCH(AP$1,$D869)),"T","")</f>
        <v/>
      </c>
      <c r="AQ869" t="str">
        <f>IF(ISNUMBER(SEARCH(AQ$1,$D869)),"T","")</f>
        <v/>
      </c>
      <c r="AR869" t="str">
        <f>IF(ISNUMBER(SEARCH(AR$1,$D869)),"T","")</f>
        <v/>
      </c>
      <c r="AS869" t="str">
        <f>IF(ISNUMBER(SEARCH(AS$1,$D869)),"T","")</f>
        <v/>
      </c>
      <c r="AT869" t="str">
        <f>IF(ISNUMBER(SEARCH(AT$1,$D869)),"T","")</f>
        <v/>
      </c>
      <c r="AU869" t="str">
        <f>IF(ISNUMBER(SEARCH(AU$1,$D869)),"T","")</f>
        <v/>
      </c>
      <c r="AV869" t="str">
        <f>IF(ISNUMBER(SEARCH(AV$1,$D869)),"T","")</f>
        <v/>
      </c>
    </row>
    <row r="870" spans="1:48">
      <c r="A870">
        <v>179</v>
      </c>
      <c r="B870" t="s">
        <v>1992</v>
      </c>
      <c r="C870" t="s">
        <v>1993</v>
      </c>
      <c r="D870" t="s">
        <v>169</v>
      </c>
      <c r="E870">
        <v>2</v>
      </c>
      <c r="F870">
        <v>55</v>
      </c>
      <c r="G870">
        <v>40</v>
      </c>
      <c r="H870">
        <v>40</v>
      </c>
      <c r="I870">
        <v>65</v>
      </c>
      <c r="J870">
        <v>45</v>
      </c>
      <c r="K870">
        <v>35</v>
      </c>
      <c r="L870">
        <f t="shared" si="182"/>
        <v>65</v>
      </c>
      <c r="M870">
        <f t="shared" si="183"/>
        <v>40</v>
      </c>
      <c r="N870" s="3">
        <f t="shared" si="184"/>
        <v>130.5</v>
      </c>
      <c r="O870" s="3">
        <f t="shared" si="185"/>
        <v>85.5</v>
      </c>
      <c r="P870" s="3">
        <f t="shared" si="186"/>
        <v>60.5</v>
      </c>
      <c r="Q870" s="3">
        <f t="shared" si="187"/>
        <v>7895.25</v>
      </c>
      <c r="R870" s="3">
        <f t="shared" si="188"/>
        <v>7895.25</v>
      </c>
      <c r="S870" s="3">
        <f t="shared" si="189"/>
        <v>8547.75</v>
      </c>
      <c r="T870" s="3">
        <v>120.090386420678</v>
      </c>
      <c r="U870" s="3">
        <f t="shared" si="190"/>
        <v>0</v>
      </c>
      <c r="V870" s="4">
        <f t="shared" si="191"/>
        <v>0</v>
      </c>
      <c r="W870" s="6">
        <f>Q870/(constants!$B$1*constants!$B$2*(110/250)*AVERAGE(0.8,1)*1.5)</f>
        <v>1.20964468079727</v>
      </c>
      <c r="X870" s="7">
        <v>0.0672327789826268</v>
      </c>
      <c r="Y870" s="3">
        <f t="shared" si="192"/>
        <v>109.173022811182</v>
      </c>
      <c r="Z870" s="5">
        <v>1.1</v>
      </c>
      <c r="AA870" s="5">
        <v>1</v>
      </c>
      <c r="AB870" s="3">
        <f t="shared" si="193"/>
        <v>120.0903250923</v>
      </c>
      <c r="AC870" t="str">
        <f t="shared" si="194"/>
        <v>https://wiki.52poke.com/wiki/咩利羊</v>
      </c>
      <c r="AD870" s="2">
        <f t="shared" si="195"/>
        <v>3.76116998591243e-9</v>
      </c>
      <c r="AE870" t="str">
        <f>IF(ISNUMBER(SEARCH(AE$1,$D870)),"T","")</f>
        <v/>
      </c>
      <c r="AF870" t="str">
        <f>IF(ISNUMBER(SEARCH(AF$1,$D870)),"T","")</f>
        <v/>
      </c>
      <c r="AG870" t="str">
        <f>IF(ISNUMBER(SEARCH(AG$1,$D870)),"T","")</f>
        <v/>
      </c>
      <c r="AH870" t="str">
        <f>IF(ISNUMBER(SEARCH(AH$1,$D870)),"T","")</f>
        <v/>
      </c>
      <c r="AI870" t="str">
        <f>IF(ISNUMBER(SEARCH(AI$1,$D870)),"T","")</f>
        <v>T</v>
      </c>
      <c r="AJ870" t="str">
        <f>IF(ISNUMBER(SEARCH(AJ$1,$D870)),"T","")</f>
        <v/>
      </c>
      <c r="AK870" t="str">
        <f>IF(ISNUMBER(SEARCH(AK$1,$D870)),"T","")</f>
        <v/>
      </c>
      <c r="AL870" t="str">
        <f>IF(ISNUMBER(SEARCH(AL$1,$D870)),"T","")</f>
        <v/>
      </c>
      <c r="AM870" t="str">
        <f>IF(ISNUMBER(SEARCH(AM$1,$D870)),"T","")</f>
        <v/>
      </c>
      <c r="AN870" t="str">
        <f>IF(ISNUMBER(SEARCH(AN$1,$D870)),"T","")</f>
        <v/>
      </c>
      <c r="AO870" t="str">
        <f>IF(ISNUMBER(SEARCH(AO$1,$D870)),"T","")</f>
        <v/>
      </c>
      <c r="AP870" t="str">
        <f>IF(ISNUMBER(SEARCH(AP$1,$D870)),"T","")</f>
        <v/>
      </c>
      <c r="AQ870" t="str">
        <f>IF(ISNUMBER(SEARCH(AQ$1,$D870)),"T","")</f>
        <v/>
      </c>
      <c r="AR870" t="str">
        <f>IF(ISNUMBER(SEARCH(AR$1,$D870)),"T","")</f>
        <v/>
      </c>
      <c r="AS870" t="str">
        <f>IF(ISNUMBER(SEARCH(AS$1,$D870)),"T","")</f>
        <v/>
      </c>
      <c r="AT870" t="str">
        <f>IF(ISNUMBER(SEARCH(AT$1,$D870)),"T","")</f>
        <v/>
      </c>
      <c r="AU870" t="str">
        <f>IF(ISNUMBER(SEARCH(AU$1,$D870)),"T","")</f>
        <v/>
      </c>
      <c r="AV870" t="str">
        <f>IF(ISNUMBER(SEARCH(AV$1,$D870)),"T","")</f>
        <v/>
      </c>
    </row>
    <row r="871" spans="1:48">
      <c r="A871">
        <v>694</v>
      </c>
      <c r="B871" t="s">
        <v>1994</v>
      </c>
      <c r="C871" t="s">
        <v>1995</v>
      </c>
      <c r="D871" t="s">
        <v>966</v>
      </c>
      <c r="E871">
        <v>6</v>
      </c>
      <c r="F871">
        <v>44</v>
      </c>
      <c r="G871">
        <v>38</v>
      </c>
      <c r="H871">
        <v>33</v>
      </c>
      <c r="I871">
        <v>61</v>
      </c>
      <c r="J871">
        <v>43</v>
      </c>
      <c r="K871">
        <v>70</v>
      </c>
      <c r="L871">
        <f t="shared" si="182"/>
        <v>61</v>
      </c>
      <c r="M871">
        <f t="shared" si="183"/>
        <v>33</v>
      </c>
      <c r="N871" s="3">
        <f t="shared" si="184"/>
        <v>119.5</v>
      </c>
      <c r="O871" s="3">
        <f t="shared" si="185"/>
        <v>81.5</v>
      </c>
      <c r="P871" s="3">
        <f t="shared" si="186"/>
        <v>53.5</v>
      </c>
      <c r="Q871" s="3">
        <f t="shared" si="187"/>
        <v>6393.25</v>
      </c>
      <c r="R871" s="3">
        <f t="shared" si="188"/>
        <v>6393.25</v>
      </c>
      <c r="S871" s="3">
        <f t="shared" si="189"/>
        <v>7588.25</v>
      </c>
      <c r="T871" s="3">
        <v>119.81428474092</v>
      </c>
      <c r="U871" s="3">
        <f t="shared" si="190"/>
        <v>0</v>
      </c>
      <c r="V871" s="4">
        <f t="shared" si="191"/>
        <v>0</v>
      </c>
      <c r="W871" s="6">
        <f>Q871/(constants!$B$1*constants!$B$2*(110/250)*AVERAGE(0.8,1)*1.5)</f>
        <v>0.979520706185007</v>
      </c>
      <c r="X871" s="7">
        <v>0.356945968695569</v>
      </c>
      <c r="Y871" s="3">
        <f t="shared" si="192"/>
        <v>108.922034002767</v>
      </c>
      <c r="Z871" s="5">
        <v>1.1</v>
      </c>
      <c r="AA871" s="5">
        <v>1</v>
      </c>
      <c r="AB871" s="3">
        <f t="shared" si="193"/>
        <v>119.814237403044</v>
      </c>
      <c r="AC871" t="str">
        <f t="shared" si="194"/>
        <v>https://wiki.52poke.com/wiki/伞电蜥</v>
      </c>
      <c r="AD871" s="2">
        <f t="shared" si="195"/>
        <v>2.24087454165068e-9</v>
      </c>
      <c r="AE871" t="str">
        <f>IF(ISNUMBER(SEARCH(AE$1,$D871)),"T","")</f>
        <v>T</v>
      </c>
      <c r="AF871" t="str">
        <f>IF(ISNUMBER(SEARCH(AF$1,$D871)),"T","")</f>
        <v/>
      </c>
      <c r="AG871" t="str">
        <f>IF(ISNUMBER(SEARCH(AG$1,$D871)),"T","")</f>
        <v/>
      </c>
      <c r="AH871" t="str">
        <f>IF(ISNUMBER(SEARCH(AH$1,$D871)),"T","")</f>
        <v/>
      </c>
      <c r="AI871" t="str">
        <f>IF(ISNUMBER(SEARCH(AI$1,$D871)),"T","")</f>
        <v>T</v>
      </c>
      <c r="AJ871" t="str">
        <f>IF(ISNUMBER(SEARCH(AJ$1,$D871)),"T","")</f>
        <v/>
      </c>
      <c r="AK871" t="str">
        <f>IF(ISNUMBER(SEARCH(AK$1,$D871)),"T","")</f>
        <v/>
      </c>
      <c r="AL871" t="str">
        <f>IF(ISNUMBER(SEARCH(AL$1,$D871)),"T","")</f>
        <v/>
      </c>
      <c r="AM871" t="str">
        <f>IF(ISNUMBER(SEARCH(AM$1,$D871)),"T","")</f>
        <v/>
      </c>
      <c r="AN871" t="str">
        <f>IF(ISNUMBER(SEARCH(AN$1,$D871)),"T","")</f>
        <v/>
      </c>
      <c r="AO871" t="str">
        <f>IF(ISNUMBER(SEARCH(AO$1,$D871)),"T","")</f>
        <v/>
      </c>
      <c r="AP871" t="str">
        <f>IF(ISNUMBER(SEARCH(AP$1,$D871)),"T","")</f>
        <v/>
      </c>
      <c r="AQ871" t="str">
        <f>IF(ISNUMBER(SEARCH(AQ$1,$D871)),"T","")</f>
        <v/>
      </c>
      <c r="AR871" t="str">
        <f>IF(ISNUMBER(SEARCH(AR$1,$D871)),"T","")</f>
        <v/>
      </c>
      <c r="AS871" t="str">
        <f>IF(ISNUMBER(SEARCH(AS$1,$D871)),"T","")</f>
        <v/>
      </c>
      <c r="AT871" t="str">
        <f>IF(ISNUMBER(SEARCH(AT$1,$D871)),"T","")</f>
        <v/>
      </c>
      <c r="AU871" t="str">
        <f>IF(ISNUMBER(SEARCH(AU$1,$D871)),"T","")</f>
        <v/>
      </c>
      <c r="AV871" t="str">
        <f>IF(ISNUMBER(SEARCH(AV$1,$D871)),"T","")</f>
        <v/>
      </c>
    </row>
    <row r="872" spans="1:48">
      <c r="A872">
        <v>276</v>
      </c>
      <c r="B872" t="s">
        <v>1996</v>
      </c>
      <c r="C872" t="s">
        <v>1997</v>
      </c>
      <c r="D872" t="s">
        <v>553</v>
      </c>
      <c r="E872">
        <v>3</v>
      </c>
      <c r="F872">
        <v>40</v>
      </c>
      <c r="G872">
        <v>55</v>
      </c>
      <c r="H872">
        <v>30</v>
      </c>
      <c r="I872">
        <v>30</v>
      </c>
      <c r="J872">
        <v>30</v>
      </c>
      <c r="K872">
        <v>85</v>
      </c>
      <c r="L872">
        <f t="shared" si="182"/>
        <v>55</v>
      </c>
      <c r="M872">
        <f t="shared" si="183"/>
        <v>30</v>
      </c>
      <c r="N872" s="3">
        <f t="shared" si="184"/>
        <v>115.5</v>
      </c>
      <c r="O872" s="3">
        <f t="shared" si="185"/>
        <v>75.5</v>
      </c>
      <c r="P872" s="3">
        <f t="shared" si="186"/>
        <v>50.5</v>
      </c>
      <c r="Q872" s="3">
        <f t="shared" si="187"/>
        <v>5832.75</v>
      </c>
      <c r="R872" s="3">
        <f t="shared" si="188"/>
        <v>5832.75</v>
      </c>
      <c r="S872" s="3">
        <f t="shared" si="189"/>
        <v>5832.75</v>
      </c>
      <c r="T872" s="3">
        <v>119.731877277505</v>
      </c>
      <c r="U872" s="3">
        <f t="shared" si="190"/>
        <v>0</v>
      </c>
      <c r="V872" s="4">
        <f t="shared" si="191"/>
        <v>0</v>
      </c>
      <c r="W872" s="6">
        <f>Q872/(constants!$B$1*constants!$B$2*(110/250)*AVERAGE(0.8,1)*1.5)</f>
        <v>0.893645547882626</v>
      </c>
      <c r="X872" s="7">
        <v>0.548038224173157</v>
      </c>
      <c r="Y872" s="3">
        <f t="shared" si="192"/>
        <v>108.847124790212</v>
      </c>
      <c r="Z872" s="5">
        <v>1.1</v>
      </c>
      <c r="AA872" s="5">
        <v>1</v>
      </c>
      <c r="AB872" s="3">
        <f t="shared" si="193"/>
        <v>119.731837269233</v>
      </c>
      <c r="AC872" t="str">
        <f t="shared" si="194"/>
        <v>https://wiki.52poke.com/wiki/傲骨燕</v>
      </c>
      <c r="AD872" s="2">
        <f t="shared" si="195"/>
        <v>1.60066184734921e-9</v>
      </c>
      <c r="AE872" t="str">
        <f>IF(ISNUMBER(SEARCH(AE$1,$D872)),"T","")</f>
        <v>T</v>
      </c>
      <c r="AF872" t="str">
        <f>IF(ISNUMBER(SEARCH(AF$1,$D872)),"T","")</f>
        <v/>
      </c>
      <c r="AG872" t="str">
        <f>IF(ISNUMBER(SEARCH(AG$1,$D872)),"T","")</f>
        <v/>
      </c>
      <c r="AH872" t="str">
        <f>IF(ISNUMBER(SEARCH(AH$1,$D872)),"T","")</f>
        <v/>
      </c>
      <c r="AI872" t="str">
        <f>IF(ISNUMBER(SEARCH(AI$1,$D872)),"T","")</f>
        <v/>
      </c>
      <c r="AJ872" t="str">
        <f>IF(ISNUMBER(SEARCH(AJ$1,$D872)),"T","")</f>
        <v/>
      </c>
      <c r="AK872" t="str">
        <f>IF(ISNUMBER(SEARCH(AK$1,$D872)),"T","")</f>
        <v/>
      </c>
      <c r="AL872" t="str">
        <f>IF(ISNUMBER(SEARCH(AL$1,$D872)),"T","")</f>
        <v/>
      </c>
      <c r="AM872" t="str">
        <f>IF(ISNUMBER(SEARCH(AM$1,$D872)),"T","")</f>
        <v/>
      </c>
      <c r="AN872" t="str">
        <f>IF(ISNUMBER(SEARCH(AN$1,$D872)),"T","")</f>
        <v>T</v>
      </c>
      <c r="AO872" t="str">
        <f>IF(ISNUMBER(SEARCH(AO$1,$D872)),"T","")</f>
        <v/>
      </c>
      <c r="AP872" t="str">
        <f>IF(ISNUMBER(SEARCH(AP$1,$D872)),"T","")</f>
        <v/>
      </c>
      <c r="AQ872" t="str">
        <f>IF(ISNUMBER(SEARCH(AQ$1,$D872)),"T","")</f>
        <v/>
      </c>
      <c r="AR872" t="str">
        <f>IF(ISNUMBER(SEARCH(AR$1,$D872)),"T","")</f>
        <v/>
      </c>
      <c r="AS872" t="str">
        <f>IF(ISNUMBER(SEARCH(AS$1,$D872)),"T","")</f>
        <v/>
      </c>
      <c r="AT872" t="str">
        <f>IF(ISNUMBER(SEARCH(AT$1,$D872)),"T","")</f>
        <v/>
      </c>
      <c r="AU872" t="str">
        <f>IF(ISNUMBER(SEARCH(AU$1,$D872)),"T","")</f>
        <v/>
      </c>
      <c r="AV872" t="str">
        <f>IF(ISNUMBER(SEARCH(AV$1,$D872)),"T","")</f>
        <v/>
      </c>
    </row>
    <row r="873" spans="1:48">
      <c r="A873">
        <v>278</v>
      </c>
      <c r="B873" t="s">
        <v>1998</v>
      </c>
      <c r="C873" t="s">
        <v>1999</v>
      </c>
      <c r="D873" t="s">
        <v>183</v>
      </c>
      <c r="E873">
        <v>3</v>
      </c>
      <c r="F873">
        <v>40</v>
      </c>
      <c r="G873">
        <v>30</v>
      </c>
      <c r="H873">
        <v>30</v>
      </c>
      <c r="I873">
        <v>55</v>
      </c>
      <c r="J873">
        <v>30</v>
      </c>
      <c r="K873">
        <v>85</v>
      </c>
      <c r="L873">
        <f t="shared" si="182"/>
        <v>55</v>
      </c>
      <c r="M873">
        <f t="shared" si="183"/>
        <v>30</v>
      </c>
      <c r="N873" s="3">
        <f t="shared" si="184"/>
        <v>115.5</v>
      </c>
      <c r="O873" s="3">
        <f t="shared" si="185"/>
        <v>75.5</v>
      </c>
      <c r="P873" s="3">
        <f t="shared" si="186"/>
        <v>50.5</v>
      </c>
      <c r="Q873" s="3">
        <f t="shared" si="187"/>
        <v>5832.75</v>
      </c>
      <c r="R873" s="3">
        <f t="shared" si="188"/>
        <v>5832.75</v>
      </c>
      <c r="S873" s="3">
        <f t="shared" si="189"/>
        <v>5832.75</v>
      </c>
      <c r="T873" s="3">
        <v>119.731877277505</v>
      </c>
      <c r="U873" s="3">
        <f t="shared" si="190"/>
        <v>0</v>
      </c>
      <c r="V873" s="4">
        <f t="shared" si="191"/>
        <v>0</v>
      </c>
      <c r="W873" s="6">
        <f>Q873/(constants!$B$1*constants!$B$2*(110/250)*AVERAGE(0.8,1)*1.5)</f>
        <v>0.893645547882626</v>
      </c>
      <c r="X873" s="7">
        <v>0.548038224173157</v>
      </c>
      <c r="Y873" s="3">
        <f t="shared" si="192"/>
        <v>108.847124790212</v>
      </c>
      <c r="Z873" s="5">
        <v>1.1</v>
      </c>
      <c r="AA873" s="5">
        <v>1</v>
      </c>
      <c r="AB873" s="3">
        <f t="shared" si="193"/>
        <v>119.731837269233</v>
      </c>
      <c r="AC873" t="str">
        <f t="shared" si="194"/>
        <v>https://wiki.52poke.com/wiki/长翅鸥</v>
      </c>
      <c r="AD873" s="2">
        <f t="shared" si="195"/>
        <v>1.60066184734921e-9</v>
      </c>
      <c r="AE873" t="str">
        <f>IF(ISNUMBER(SEARCH(AE$1,$D873)),"T","")</f>
        <v/>
      </c>
      <c r="AF873" t="str">
        <f>IF(ISNUMBER(SEARCH(AF$1,$D873)),"T","")</f>
        <v/>
      </c>
      <c r="AG873" t="str">
        <f>IF(ISNUMBER(SEARCH(AG$1,$D873)),"T","")</f>
        <v>T</v>
      </c>
      <c r="AH873" t="str">
        <f>IF(ISNUMBER(SEARCH(AH$1,$D873)),"T","")</f>
        <v/>
      </c>
      <c r="AI873" t="str">
        <f>IF(ISNUMBER(SEARCH(AI$1,$D873)),"T","")</f>
        <v/>
      </c>
      <c r="AJ873" t="str">
        <f>IF(ISNUMBER(SEARCH(AJ$1,$D873)),"T","")</f>
        <v/>
      </c>
      <c r="AK873" t="str">
        <f>IF(ISNUMBER(SEARCH(AK$1,$D873)),"T","")</f>
        <v/>
      </c>
      <c r="AL873" t="str">
        <f>IF(ISNUMBER(SEARCH(AL$1,$D873)),"T","")</f>
        <v/>
      </c>
      <c r="AM873" t="str">
        <f>IF(ISNUMBER(SEARCH(AM$1,$D873)),"T","")</f>
        <v/>
      </c>
      <c r="AN873" t="str">
        <f>IF(ISNUMBER(SEARCH(AN$1,$D873)),"T","")</f>
        <v>T</v>
      </c>
      <c r="AO873" t="str">
        <f>IF(ISNUMBER(SEARCH(AO$1,$D873)),"T","")</f>
        <v/>
      </c>
      <c r="AP873" t="str">
        <f>IF(ISNUMBER(SEARCH(AP$1,$D873)),"T","")</f>
        <v/>
      </c>
      <c r="AQ873" t="str">
        <f>IF(ISNUMBER(SEARCH(AQ$1,$D873)),"T","")</f>
        <v/>
      </c>
      <c r="AR873" t="str">
        <f>IF(ISNUMBER(SEARCH(AR$1,$D873)),"T","")</f>
        <v/>
      </c>
      <c r="AS873" t="str">
        <f>IF(ISNUMBER(SEARCH(AS$1,$D873)),"T","")</f>
        <v/>
      </c>
      <c r="AT873" t="str">
        <f>IF(ISNUMBER(SEARCH(AT$1,$D873)),"T","")</f>
        <v/>
      </c>
      <c r="AU873" t="str">
        <f>IF(ISNUMBER(SEARCH(AU$1,$D873)),"T","")</f>
        <v/>
      </c>
      <c r="AV873" t="str">
        <f>IF(ISNUMBER(SEARCH(AV$1,$D873)),"T","")</f>
        <v/>
      </c>
    </row>
    <row r="874" spans="1:48">
      <c r="A874">
        <v>580</v>
      </c>
      <c r="B874" t="s">
        <v>2000</v>
      </c>
      <c r="C874" t="s">
        <v>2001</v>
      </c>
      <c r="D874" t="s">
        <v>183</v>
      </c>
      <c r="E874">
        <v>5</v>
      </c>
      <c r="F874">
        <v>62</v>
      </c>
      <c r="G874">
        <v>44</v>
      </c>
      <c r="H874">
        <v>50</v>
      </c>
      <c r="I874">
        <v>44</v>
      </c>
      <c r="J874">
        <v>50</v>
      </c>
      <c r="K874">
        <v>55</v>
      </c>
      <c r="L874">
        <f t="shared" si="182"/>
        <v>44</v>
      </c>
      <c r="M874">
        <f t="shared" si="183"/>
        <v>50</v>
      </c>
      <c r="N874" s="3">
        <f t="shared" si="184"/>
        <v>137.5</v>
      </c>
      <c r="O874" s="3">
        <f t="shared" si="185"/>
        <v>64.5</v>
      </c>
      <c r="P874" s="3">
        <f t="shared" si="186"/>
        <v>70.5</v>
      </c>
      <c r="Q874" s="3">
        <f t="shared" si="187"/>
        <v>9693.75</v>
      </c>
      <c r="R874" s="3">
        <f t="shared" si="188"/>
        <v>9693.75</v>
      </c>
      <c r="S874" s="3">
        <f t="shared" si="189"/>
        <v>9693.75</v>
      </c>
      <c r="T874" s="3">
        <v>119.697417423576</v>
      </c>
      <c r="U874" s="3">
        <f t="shared" si="190"/>
        <v>0</v>
      </c>
      <c r="V874" s="4">
        <f t="shared" si="191"/>
        <v>0</v>
      </c>
      <c r="W874" s="6">
        <f>Q874/(constants!$B$1*constants!$B$2*(110/250)*AVERAGE(0.8,1)*1.5)</f>
        <v>1.48519592469885</v>
      </c>
      <c r="X874" s="7">
        <v>0.201870468807889</v>
      </c>
      <c r="Y874" s="3">
        <f t="shared" si="192"/>
        <v>108.815782381185</v>
      </c>
      <c r="Z874" s="5">
        <v>1.1</v>
      </c>
      <c r="AA874" s="5">
        <v>1</v>
      </c>
      <c r="AB874" s="3">
        <f t="shared" si="193"/>
        <v>119.697360619303</v>
      </c>
      <c r="AC874" t="str">
        <f t="shared" si="194"/>
        <v>https://wiki.52poke.com/wiki/鸭宝宝</v>
      </c>
      <c r="AD874" s="2">
        <f t="shared" si="195"/>
        <v>3.22672543439212e-9</v>
      </c>
      <c r="AE874" t="str">
        <f>IF(ISNUMBER(SEARCH(AE$1,$D874)),"T","")</f>
        <v/>
      </c>
      <c r="AF874" t="str">
        <f>IF(ISNUMBER(SEARCH(AF$1,$D874)),"T","")</f>
        <v/>
      </c>
      <c r="AG874" t="str">
        <f>IF(ISNUMBER(SEARCH(AG$1,$D874)),"T","")</f>
        <v>T</v>
      </c>
      <c r="AH874" t="str">
        <f>IF(ISNUMBER(SEARCH(AH$1,$D874)),"T","")</f>
        <v/>
      </c>
      <c r="AI874" t="str">
        <f>IF(ISNUMBER(SEARCH(AI$1,$D874)),"T","")</f>
        <v/>
      </c>
      <c r="AJ874" t="str">
        <f>IF(ISNUMBER(SEARCH(AJ$1,$D874)),"T","")</f>
        <v/>
      </c>
      <c r="AK874" t="str">
        <f>IF(ISNUMBER(SEARCH(AK$1,$D874)),"T","")</f>
        <v/>
      </c>
      <c r="AL874" t="str">
        <f>IF(ISNUMBER(SEARCH(AL$1,$D874)),"T","")</f>
        <v/>
      </c>
      <c r="AM874" t="str">
        <f>IF(ISNUMBER(SEARCH(AM$1,$D874)),"T","")</f>
        <v/>
      </c>
      <c r="AN874" t="str">
        <f>IF(ISNUMBER(SEARCH(AN$1,$D874)),"T","")</f>
        <v>T</v>
      </c>
      <c r="AO874" t="str">
        <f>IF(ISNUMBER(SEARCH(AO$1,$D874)),"T","")</f>
        <v/>
      </c>
      <c r="AP874" t="str">
        <f>IF(ISNUMBER(SEARCH(AP$1,$D874)),"T","")</f>
        <v/>
      </c>
      <c r="AQ874" t="str">
        <f>IF(ISNUMBER(SEARCH(AQ$1,$D874)),"T","")</f>
        <v/>
      </c>
      <c r="AR874" t="str">
        <f>IF(ISNUMBER(SEARCH(AR$1,$D874)),"T","")</f>
        <v/>
      </c>
      <c r="AS874" t="str">
        <f>IF(ISNUMBER(SEARCH(AS$1,$D874)),"T","")</f>
        <v/>
      </c>
      <c r="AT874" t="str">
        <f>IF(ISNUMBER(SEARCH(AT$1,$D874)),"T","")</f>
        <v/>
      </c>
      <c r="AU874" t="str">
        <f>IF(ISNUMBER(SEARCH(AU$1,$D874)),"T","")</f>
        <v/>
      </c>
      <c r="AV874" t="str">
        <f>IF(ISNUMBER(SEARCH(AV$1,$D874)),"T","")</f>
        <v/>
      </c>
    </row>
    <row r="875" spans="1:48">
      <c r="A875">
        <v>304</v>
      </c>
      <c r="B875" t="s">
        <v>2002</v>
      </c>
      <c r="C875" t="s">
        <v>2003</v>
      </c>
      <c r="D875" t="s">
        <v>1243</v>
      </c>
      <c r="E875">
        <v>3</v>
      </c>
      <c r="F875">
        <v>50</v>
      </c>
      <c r="G875">
        <v>70</v>
      </c>
      <c r="H875">
        <v>100</v>
      </c>
      <c r="I875">
        <v>40</v>
      </c>
      <c r="J875">
        <v>40</v>
      </c>
      <c r="K875">
        <v>30</v>
      </c>
      <c r="L875">
        <f t="shared" si="182"/>
        <v>70</v>
      </c>
      <c r="M875">
        <f t="shared" si="183"/>
        <v>40</v>
      </c>
      <c r="N875" s="3">
        <f t="shared" si="184"/>
        <v>125.5</v>
      </c>
      <c r="O875" s="3">
        <f t="shared" si="185"/>
        <v>90.5</v>
      </c>
      <c r="P875" s="3">
        <f t="shared" si="186"/>
        <v>60.5</v>
      </c>
      <c r="Q875" s="3">
        <f t="shared" si="187"/>
        <v>7592.75</v>
      </c>
      <c r="R875" s="3">
        <f t="shared" si="188"/>
        <v>15122.75</v>
      </c>
      <c r="S875" s="3">
        <f t="shared" si="189"/>
        <v>7592.75</v>
      </c>
      <c r="T875" s="3">
        <v>119.564278552647</v>
      </c>
      <c r="U875" s="3">
        <f t="shared" si="190"/>
        <v>0</v>
      </c>
      <c r="V875" s="4">
        <f t="shared" si="191"/>
        <v>0</v>
      </c>
      <c r="W875" s="6">
        <f>Q875/(constants!$B$1*constants!$B$2*(110/250)*AVERAGE(0.8,1)*1.5)</f>
        <v>1.16329814130313</v>
      </c>
      <c r="X875" s="7">
        <v>0.0377487308713865</v>
      </c>
      <c r="Y875" s="3">
        <f t="shared" si="192"/>
        <v>108.694741931793</v>
      </c>
      <c r="Z875" s="5">
        <v>1.1</v>
      </c>
      <c r="AA875" s="5">
        <v>1</v>
      </c>
      <c r="AB875" s="3">
        <f t="shared" si="193"/>
        <v>119.564216124973</v>
      </c>
      <c r="AC875" t="str">
        <f t="shared" si="194"/>
        <v>https://wiki.52poke.com/wiki/可可多拉</v>
      </c>
      <c r="AD875" s="2">
        <f t="shared" si="195"/>
        <v>3.89721451775594e-9</v>
      </c>
      <c r="AE875" t="str">
        <f>IF(ISNUMBER(SEARCH(AE$1,$D875)),"T","")</f>
        <v/>
      </c>
      <c r="AF875" t="str">
        <f>IF(ISNUMBER(SEARCH(AF$1,$D875)),"T","")</f>
        <v/>
      </c>
      <c r="AG875" t="str">
        <f>IF(ISNUMBER(SEARCH(AG$1,$D875)),"T","")</f>
        <v/>
      </c>
      <c r="AH875" t="str">
        <f>IF(ISNUMBER(SEARCH(AH$1,$D875)),"T","")</f>
        <v/>
      </c>
      <c r="AI875" t="str">
        <f>IF(ISNUMBER(SEARCH(AI$1,$D875)),"T","")</f>
        <v/>
      </c>
      <c r="AJ875" t="str">
        <f>IF(ISNUMBER(SEARCH(AJ$1,$D875)),"T","")</f>
        <v/>
      </c>
      <c r="AK875" t="str">
        <f>IF(ISNUMBER(SEARCH(AK$1,$D875)),"T","")</f>
        <v/>
      </c>
      <c r="AL875" t="str">
        <f>IF(ISNUMBER(SEARCH(AL$1,$D875)),"T","")</f>
        <v/>
      </c>
      <c r="AM875" t="str">
        <f>IF(ISNUMBER(SEARCH(AM$1,$D875)),"T","")</f>
        <v/>
      </c>
      <c r="AN875" t="str">
        <f>IF(ISNUMBER(SEARCH(AN$1,$D875)),"T","")</f>
        <v/>
      </c>
      <c r="AO875" t="str">
        <f>IF(ISNUMBER(SEARCH(AO$1,$D875)),"T","")</f>
        <v/>
      </c>
      <c r="AP875" t="str">
        <f>IF(ISNUMBER(SEARCH(AP$1,$D875)),"T","")</f>
        <v/>
      </c>
      <c r="AQ875" t="str">
        <f>IF(ISNUMBER(SEARCH(AQ$1,$D875)),"T","")</f>
        <v>T</v>
      </c>
      <c r="AR875" t="str">
        <f>IF(ISNUMBER(SEARCH(AR$1,$D875)),"T","")</f>
        <v/>
      </c>
      <c r="AS875" t="str">
        <f>IF(ISNUMBER(SEARCH(AS$1,$D875)),"T","")</f>
        <v/>
      </c>
      <c r="AT875" t="str">
        <f>IF(ISNUMBER(SEARCH(AT$1,$D875)),"T","")</f>
        <v/>
      </c>
      <c r="AU875" t="str">
        <f>IF(ISNUMBER(SEARCH(AU$1,$D875)),"T","")</f>
        <v>T</v>
      </c>
      <c r="AV875" t="str">
        <f>IF(ISNUMBER(SEARCH(AV$1,$D875)),"T","")</f>
        <v/>
      </c>
    </row>
    <row r="876" spans="1:48">
      <c r="A876">
        <v>557</v>
      </c>
      <c r="B876" t="s">
        <v>2004</v>
      </c>
      <c r="C876" t="s">
        <v>2005</v>
      </c>
      <c r="D876" t="s">
        <v>481</v>
      </c>
      <c r="E876">
        <v>5</v>
      </c>
      <c r="F876">
        <v>50</v>
      </c>
      <c r="G876">
        <v>65</v>
      </c>
      <c r="H876">
        <v>85</v>
      </c>
      <c r="I876">
        <v>35</v>
      </c>
      <c r="J876">
        <v>35</v>
      </c>
      <c r="K876">
        <v>55</v>
      </c>
      <c r="L876">
        <f t="shared" si="182"/>
        <v>65</v>
      </c>
      <c r="M876">
        <f t="shared" si="183"/>
        <v>35</v>
      </c>
      <c r="N876" s="3">
        <f t="shared" si="184"/>
        <v>125.5</v>
      </c>
      <c r="O876" s="3">
        <f t="shared" si="185"/>
        <v>85.5</v>
      </c>
      <c r="P876" s="3">
        <f t="shared" si="186"/>
        <v>55.5</v>
      </c>
      <c r="Q876" s="3">
        <f t="shared" si="187"/>
        <v>6965.25</v>
      </c>
      <c r="R876" s="3">
        <f t="shared" si="188"/>
        <v>13240.25</v>
      </c>
      <c r="S876" s="3">
        <f t="shared" si="189"/>
        <v>6965.25</v>
      </c>
      <c r="T876" s="3">
        <v>119.435290670774</v>
      </c>
      <c r="U876" s="3">
        <f t="shared" si="190"/>
        <v>0</v>
      </c>
      <c r="V876" s="4">
        <f t="shared" si="191"/>
        <v>0</v>
      </c>
      <c r="W876" s="6">
        <f>Q876/(constants!$B$1*constants!$B$2*(110/250)*AVERAGE(0.8,1)*1.5)</f>
        <v>1.06715779904667</v>
      </c>
      <c r="X876" s="7">
        <v>0.202754338820521</v>
      </c>
      <c r="Y876" s="3">
        <f t="shared" si="192"/>
        <v>108.577487787645</v>
      </c>
      <c r="Z876" s="5">
        <v>1.1</v>
      </c>
      <c r="AA876" s="5">
        <v>1</v>
      </c>
      <c r="AB876" s="3">
        <f t="shared" si="193"/>
        <v>119.435236566409</v>
      </c>
      <c r="AC876" t="str">
        <f t="shared" si="194"/>
        <v>https://wiki.52poke.com/wiki/石居蟹</v>
      </c>
      <c r="AD876" s="2">
        <f t="shared" si="195"/>
        <v>2.92728228655758e-9</v>
      </c>
      <c r="AE876" t="str">
        <f>IF(ISNUMBER(SEARCH(AE$1,$D876)),"T","")</f>
        <v/>
      </c>
      <c r="AF876" t="str">
        <f>IF(ISNUMBER(SEARCH(AF$1,$D876)),"T","")</f>
        <v/>
      </c>
      <c r="AG876" t="str">
        <f>IF(ISNUMBER(SEARCH(AG$1,$D876)),"T","")</f>
        <v/>
      </c>
      <c r="AH876" t="str">
        <f>IF(ISNUMBER(SEARCH(AH$1,$D876)),"T","")</f>
        <v/>
      </c>
      <c r="AI876" t="str">
        <f>IF(ISNUMBER(SEARCH(AI$1,$D876)),"T","")</f>
        <v/>
      </c>
      <c r="AJ876" t="str">
        <f>IF(ISNUMBER(SEARCH(AJ$1,$D876)),"T","")</f>
        <v/>
      </c>
      <c r="AK876" t="str">
        <f>IF(ISNUMBER(SEARCH(AK$1,$D876)),"T","")</f>
        <v/>
      </c>
      <c r="AL876" t="str">
        <f>IF(ISNUMBER(SEARCH(AL$1,$D876)),"T","")</f>
        <v/>
      </c>
      <c r="AM876" t="str">
        <f>IF(ISNUMBER(SEARCH(AM$1,$D876)),"T","")</f>
        <v/>
      </c>
      <c r="AN876" t="str">
        <f>IF(ISNUMBER(SEARCH(AN$1,$D876)),"T","")</f>
        <v/>
      </c>
      <c r="AO876" t="str">
        <f>IF(ISNUMBER(SEARCH(AO$1,$D876)),"T","")</f>
        <v/>
      </c>
      <c r="AP876" t="str">
        <f>IF(ISNUMBER(SEARCH(AP$1,$D876)),"T","")</f>
        <v>T</v>
      </c>
      <c r="AQ876" t="str">
        <f>IF(ISNUMBER(SEARCH(AQ$1,$D876)),"T","")</f>
        <v>T</v>
      </c>
      <c r="AR876" t="str">
        <f>IF(ISNUMBER(SEARCH(AR$1,$D876)),"T","")</f>
        <v/>
      </c>
      <c r="AS876" t="str">
        <f>IF(ISNUMBER(SEARCH(AS$1,$D876)),"T","")</f>
        <v/>
      </c>
      <c r="AT876" t="str">
        <f>IF(ISNUMBER(SEARCH(AT$1,$D876)),"T","")</f>
        <v/>
      </c>
      <c r="AU876" t="str">
        <f>IF(ISNUMBER(SEARCH(AU$1,$D876)),"T","")</f>
        <v/>
      </c>
      <c r="AV876" t="str">
        <f>IF(ISNUMBER(SEARCH(AV$1,$D876)),"T","")</f>
        <v/>
      </c>
    </row>
    <row r="877" spans="1:48">
      <c r="A877">
        <v>679</v>
      </c>
      <c r="B877" t="s">
        <v>2006</v>
      </c>
      <c r="C877" t="s">
        <v>2007</v>
      </c>
      <c r="D877" t="s">
        <v>192</v>
      </c>
      <c r="E877">
        <v>6</v>
      </c>
      <c r="F877">
        <v>45</v>
      </c>
      <c r="G877">
        <v>80</v>
      </c>
      <c r="H877">
        <v>100</v>
      </c>
      <c r="I877">
        <v>35</v>
      </c>
      <c r="J877">
        <v>37</v>
      </c>
      <c r="K877">
        <v>28</v>
      </c>
      <c r="L877">
        <f t="shared" si="182"/>
        <v>80</v>
      </c>
      <c r="M877">
        <f t="shared" si="183"/>
        <v>37</v>
      </c>
      <c r="N877" s="3">
        <f t="shared" si="184"/>
        <v>120.5</v>
      </c>
      <c r="O877" s="3">
        <f t="shared" si="185"/>
        <v>100.5</v>
      </c>
      <c r="P877" s="3">
        <f t="shared" si="186"/>
        <v>57.5</v>
      </c>
      <c r="Q877" s="3">
        <f t="shared" si="187"/>
        <v>6928.75</v>
      </c>
      <c r="R877" s="3">
        <f t="shared" si="188"/>
        <v>14520.25</v>
      </c>
      <c r="S877" s="3">
        <f t="shared" si="189"/>
        <v>6928.75</v>
      </c>
      <c r="T877" s="3">
        <v>119.091629898066</v>
      </c>
      <c r="U877" s="3">
        <f t="shared" si="190"/>
        <v>0</v>
      </c>
      <c r="V877" s="4">
        <f t="shared" si="191"/>
        <v>0</v>
      </c>
      <c r="W877" s="6">
        <f>Q877/(constants!$B$1*constants!$B$2*(110/250)*AVERAGE(0.8,1)*1.5)</f>
        <v>1.06156557196721</v>
      </c>
      <c r="X877" s="7">
        <v>0.0156987123835014</v>
      </c>
      <c r="Y877" s="3">
        <f t="shared" si="192"/>
        <v>108.265060577247</v>
      </c>
      <c r="Z877" s="5">
        <v>1.1</v>
      </c>
      <c r="AA877" s="5">
        <v>1</v>
      </c>
      <c r="AB877" s="3">
        <f t="shared" si="193"/>
        <v>119.091566634971</v>
      </c>
      <c r="AC877" t="str">
        <f t="shared" si="194"/>
        <v>https://wiki.52poke.com/wiki/独剑鞘</v>
      </c>
      <c r="AD877" s="2">
        <f t="shared" si="195"/>
        <v>4.00221916930436e-9</v>
      </c>
      <c r="AE877" t="str">
        <f>IF(ISNUMBER(SEARCH(AE$1,$D877)),"T","")</f>
        <v/>
      </c>
      <c r="AF877" t="str">
        <f>IF(ISNUMBER(SEARCH(AF$1,$D877)),"T","")</f>
        <v/>
      </c>
      <c r="AG877" t="str">
        <f>IF(ISNUMBER(SEARCH(AG$1,$D877)),"T","")</f>
        <v/>
      </c>
      <c r="AH877" t="str">
        <f>IF(ISNUMBER(SEARCH(AH$1,$D877)),"T","")</f>
        <v/>
      </c>
      <c r="AI877" t="str">
        <f>IF(ISNUMBER(SEARCH(AI$1,$D877)),"T","")</f>
        <v/>
      </c>
      <c r="AJ877" t="str">
        <f>IF(ISNUMBER(SEARCH(AJ$1,$D877)),"T","")</f>
        <v/>
      </c>
      <c r="AK877" t="str">
        <f>IF(ISNUMBER(SEARCH(AK$1,$D877)),"T","")</f>
        <v/>
      </c>
      <c r="AL877" t="str">
        <f>IF(ISNUMBER(SEARCH(AL$1,$D877)),"T","")</f>
        <v/>
      </c>
      <c r="AM877" t="str">
        <f>IF(ISNUMBER(SEARCH(AM$1,$D877)),"T","")</f>
        <v/>
      </c>
      <c r="AN877" t="str">
        <f>IF(ISNUMBER(SEARCH(AN$1,$D877)),"T","")</f>
        <v/>
      </c>
      <c r="AO877" t="str">
        <f>IF(ISNUMBER(SEARCH(AO$1,$D877)),"T","")</f>
        <v/>
      </c>
      <c r="AP877" t="str">
        <f>IF(ISNUMBER(SEARCH(AP$1,$D877)),"T","")</f>
        <v/>
      </c>
      <c r="AQ877" t="str">
        <f>IF(ISNUMBER(SEARCH(AQ$1,$D877)),"T","")</f>
        <v/>
      </c>
      <c r="AR877" t="str">
        <f>IF(ISNUMBER(SEARCH(AR$1,$D877)),"T","")</f>
        <v>T</v>
      </c>
      <c r="AS877" t="str">
        <f>IF(ISNUMBER(SEARCH(AS$1,$D877)),"T","")</f>
        <v/>
      </c>
      <c r="AT877" t="str">
        <f>IF(ISNUMBER(SEARCH(AT$1,$D877)),"T","")</f>
        <v/>
      </c>
      <c r="AU877" t="str">
        <f>IF(ISNUMBER(SEARCH(AU$1,$D877)),"T","")</f>
        <v>T</v>
      </c>
      <c r="AV877" t="str">
        <f>IF(ISNUMBER(SEARCH(AV$1,$D877)),"T","")</f>
        <v/>
      </c>
    </row>
    <row r="878" spans="1:48">
      <c r="A878">
        <v>951</v>
      </c>
      <c r="B878" t="s">
        <v>2008</v>
      </c>
      <c r="C878" t="s">
        <v>2009</v>
      </c>
      <c r="D878" t="s">
        <v>227</v>
      </c>
      <c r="E878">
        <v>9</v>
      </c>
      <c r="F878">
        <v>50</v>
      </c>
      <c r="G878">
        <v>62</v>
      </c>
      <c r="H878">
        <v>40</v>
      </c>
      <c r="I878">
        <v>62</v>
      </c>
      <c r="J878">
        <v>40</v>
      </c>
      <c r="K878">
        <v>50</v>
      </c>
      <c r="L878">
        <f t="shared" si="182"/>
        <v>62</v>
      </c>
      <c r="M878">
        <f t="shared" si="183"/>
        <v>40</v>
      </c>
      <c r="N878" s="3">
        <f t="shared" si="184"/>
        <v>125.5</v>
      </c>
      <c r="O878" s="3">
        <f t="shared" si="185"/>
        <v>82.5</v>
      </c>
      <c r="P878" s="3">
        <f t="shared" si="186"/>
        <v>60.5</v>
      </c>
      <c r="Q878" s="3">
        <f t="shared" si="187"/>
        <v>7592.75</v>
      </c>
      <c r="R878" s="3">
        <f t="shared" si="188"/>
        <v>7592.75</v>
      </c>
      <c r="S878" s="3">
        <f t="shared" si="189"/>
        <v>7592.75</v>
      </c>
      <c r="T878" s="3">
        <v>118.89743750179</v>
      </c>
      <c r="U878" s="3">
        <f t="shared" si="190"/>
        <v>0</v>
      </c>
      <c r="V878" s="4">
        <f t="shared" si="191"/>
        <v>0</v>
      </c>
      <c r="W878" s="6">
        <f>Q878/(constants!$B$1*constants!$B$2*(110/250)*AVERAGE(0.8,1)*1.5)</f>
        <v>1.16329814130313</v>
      </c>
      <c r="X878" s="7">
        <v>0.146865832168875</v>
      </c>
      <c r="Y878" s="3">
        <f t="shared" si="192"/>
        <v>108.08852781144</v>
      </c>
      <c r="Z878" s="5">
        <v>1.1</v>
      </c>
      <c r="AA878" s="5">
        <v>1</v>
      </c>
      <c r="AB878" s="3">
        <f t="shared" si="193"/>
        <v>118.897380592584</v>
      </c>
      <c r="AC878" t="str">
        <f t="shared" si="194"/>
        <v>https://wiki.52poke.com/wiki/热辣娃</v>
      </c>
      <c r="AD878" s="2">
        <f t="shared" si="195"/>
        <v>3.23865771886796e-9</v>
      </c>
      <c r="AE878" t="str">
        <f>IF(ISNUMBER(SEARCH(AE$1,$D878)),"T","")</f>
        <v/>
      </c>
      <c r="AF878" t="str">
        <f>IF(ISNUMBER(SEARCH(AF$1,$D878)),"T","")</f>
        <v/>
      </c>
      <c r="AG878" t="str">
        <f>IF(ISNUMBER(SEARCH(AG$1,$D878)),"T","")</f>
        <v/>
      </c>
      <c r="AH878" t="str">
        <f>IF(ISNUMBER(SEARCH(AH$1,$D878)),"T","")</f>
        <v>T</v>
      </c>
      <c r="AI878" t="str">
        <f>IF(ISNUMBER(SEARCH(AI$1,$D878)),"T","")</f>
        <v/>
      </c>
      <c r="AJ878" t="str">
        <f>IF(ISNUMBER(SEARCH(AJ$1,$D878)),"T","")</f>
        <v/>
      </c>
      <c r="AK878" t="str">
        <f>IF(ISNUMBER(SEARCH(AK$1,$D878)),"T","")</f>
        <v/>
      </c>
      <c r="AL878" t="str">
        <f>IF(ISNUMBER(SEARCH(AL$1,$D878)),"T","")</f>
        <v/>
      </c>
      <c r="AM878" t="str">
        <f>IF(ISNUMBER(SEARCH(AM$1,$D878)),"T","")</f>
        <v/>
      </c>
      <c r="AN878" t="str">
        <f>IF(ISNUMBER(SEARCH(AN$1,$D878)),"T","")</f>
        <v/>
      </c>
      <c r="AO878" t="str">
        <f>IF(ISNUMBER(SEARCH(AO$1,$D878)),"T","")</f>
        <v/>
      </c>
      <c r="AP878" t="str">
        <f>IF(ISNUMBER(SEARCH(AP$1,$D878)),"T","")</f>
        <v/>
      </c>
      <c r="AQ878" t="str">
        <f>IF(ISNUMBER(SEARCH(AQ$1,$D878)),"T","")</f>
        <v/>
      </c>
      <c r="AR878" t="str">
        <f>IF(ISNUMBER(SEARCH(AR$1,$D878)),"T","")</f>
        <v/>
      </c>
      <c r="AS878" t="str">
        <f>IF(ISNUMBER(SEARCH(AS$1,$D878)),"T","")</f>
        <v/>
      </c>
      <c r="AT878" t="str">
        <f>IF(ISNUMBER(SEARCH(AT$1,$D878)),"T","")</f>
        <v/>
      </c>
      <c r="AU878" t="str">
        <f>IF(ISNUMBER(SEARCH(AU$1,$D878)),"T","")</f>
        <v/>
      </c>
      <c r="AV878" t="str">
        <f>IF(ISNUMBER(SEARCH(AV$1,$D878)),"T","")</f>
        <v/>
      </c>
    </row>
    <row r="879" spans="1:48">
      <c r="A879">
        <v>341</v>
      </c>
      <c r="B879" t="s">
        <v>2010</v>
      </c>
      <c r="C879" t="s">
        <v>2011</v>
      </c>
      <c r="D879" t="s">
        <v>52</v>
      </c>
      <c r="E879">
        <v>3</v>
      </c>
      <c r="F879">
        <v>43</v>
      </c>
      <c r="G879">
        <v>80</v>
      </c>
      <c r="H879">
        <v>65</v>
      </c>
      <c r="I879">
        <v>50</v>
      </c>
      <c r="J879">
        <v>35</v>
      </c>
      <c r="K879">
        <v>35</v>
      </c>
      <c r="L879">
        <f t="shared" si="182"/>
        <v>80</v>
      </c>
      <c r="M879">
        <f t="shared" si="183"/>
        <v>35</v>
      </c>
      <c r="N879" s="3">
        <f t="shared" si="184"/>
        <v>118.5</v>
      </c>
      <c r="O879" s="3">
        <f t="shared" si="185"/>
        <v>100.5</v>
      </c>
      <c r="P879" s="3">
        <f t="shared" si="186"/>
        <v>55.5</v>
      </c>
      <c r="Q879" s="3">
        <f t="shared" si="187"/>
        <v>6576.75</v>
      </c>
      <c r="R879" s="3">
        <f t="shared" si="188"/>
        <v>10131.75</v>
      </c>
      <c r="S879" s="3">
        <f t="shared" si="189"/>
        <v>6576.75</v>
      </c>
      <c r="T879" s="3">
        <v>118.60008680092</v>
      </c>
      <c r="U879" s="3">
        <f t="shared" si="190"/>
        <v>0</v>
      </c>
      <c r="V879" s="4">
        <f t="shared" si="191"/>
        <v>0</v>
      </c>
      <c r="W879" s="6">
        <f>Q879/(constants!$B$1*constants!$B$2*(110/250)*AVERAGE(0.8,1)*1.5)</f>
        <v>1.00763505328311</v>
      </c>
      <c r="X879" s="7">
        <v>0.065182918238997</v>
      </c>
      <c r="Y879" s="3">
        <f t="shared" si="192"/>
        <v>107.818206137972</v>
      </c>
      <c r="Z879" s="5">
        <v>1.1</v>
      </c>
      <c r="AA879" s="5">
        <v>1</v>
      </c>
      <c r="AB879" s="3">
        <f t="shared" si="193"/>
        <v>118.600026751769</v>
      </c>
      <c r="AC879" t="str">
        <f t="shared" si="194"/>
        <v>https://wiki.52poke.com/wiki/龙虾小兵</v>
      </c>
      <c r="AD879" s="2">
        <f t="shared" si="195"/>
        <v>3.60590054810065e-9</v>
      </c>
      <c r="AE879" t="str">
        <f>IF(ISNUMBER(SEARCH(AE$1,$D879)),"T","")</f>
        <v/>
      </c>
      <c r="AF879" t="str">
        <f>IF(ISNUMBER(SEARCH(AF$1,$D879)),"T","")</f>
        <v/>
      </c>
      <c r="AG879" t="str">
        <f>IF(ISNUMBER(SEARCH(AG$1,$D879)),"T","")</f>
        <v>T</v>
      </c>
      <c r="AH879" t="str">
        <f>IF(ISNUMBER(SEARCH(AH$1,$D879)),"T","")</f>
        <v/>
      </c>
      <c r="AI879" t="str">
        <f>IF(ISNUMBER(SEARCH(AI$1,$D879)),"T","")</f>
        <v/>
      </c>
      <c r="AJ879" t="str">
        <f>IF(ISNUMBER(SEARCH(AJ$1,$D879)),"T","")</f>
        <v/>
      </c>
      <c r="AK879" t="str">
        <f>IF(ISNUMBER(SEARCH(AK$1,$D879)),"T","")</f>
        <v/>
      </c>
      <c r="AL879" t="str">
        <f>IF(ISNUMBER(SEARCH(AL$1,$D879)),"T","")</f>
        <v/>
      </c>
      <c r="AM879" t="str">
        <f>IF(ISNUMBER(SEARCH(AM$1,$D879)),"T","")</f>
        <v/>
      </c>
      <c r="AN879" t="str">
        <f>IF(ISNUMBER(SEARCH(AN$1,$D879)),"T","")</f>
        <v/>
      </c>
      <c r="AO879" t="str">
        <f>IF(ISNUMBER(SEARCH(AO$1,$D879)),"T","")</f>
        <v/>
      </c>
      <c r="AP879" t="str">
        <f>IF(ISNUMBER(SEARCH(AP$1,$D879)),"T","")</f>
        <v/>
      </c>
      <c r="AQ879" t="str">
        <f>IF(ISNUMBER(SEARCH(AQ$1,$D879)),"T","")</f>
        <v/>
      </c>
      <c r="AR879" t="str">
        <f>IF(ISNUMBER(SEARCH(AR$1,$D879)),"T","")</f>
        <v/>
      </c>
      <c r="AS879" t="str">
        <f>IF(ISNUMBER(SEARCH(AS$1,$D879)),"T","")</f>
        <v/>
      </c>
      <c r="AT879" t="str">
        <f>IF(ISNUMBER(SEARCH(AT$1,$D879)),"T","")</f>
        <v/>
      </c>
      <c r="AU879" t="str">
        <f>IF(ISNUMBER(SEARCH(AU$1,$D879)),"T","")</f>
        <v/>
      </c>
      <c r="AV879" t="str">
        <f>IF(ISNUMBER(SEARCH(AV$1,$D879)),"T","")</f>
        <v/>
      </c>
    </row>
    <row r="880" spans="1:48">
      <c r="A880">
        <v>361</v>
      </c>
      <c r="B880" t="s">
        <v>2012</v>
      </c>
      <c r="C880" t="s">
        <v>2013</v>
      </c>
      <c r="D880" t="s">
        <v>124</v>
      </c>
      <c r="E880">
        <v>3</v>
      </c>
      <c r="F880">
        <v>50</v>
      </c>
      <c r="G880">
        <v>50</v>
      </c>
      <c r="H880">
        <v>50</v>
      </c>
      <c r="I880">
        <v>50</v>
      </c>
      <c r="J880">
        <v>50</v>
      </c>
      <c r="K880">
        <v>50</v>
      </c>
      <c r="L880">
        <f t="shared" si="182"/>
        <v>50</v>
      </c>
      <c r="M880">
        <f t="shared" si="183"/>
        <v>50</v>
      </c>
      <c r="N880" s="3">
        <f t="shared" si="184"/>
        <v>125.5</v>
      </c>
      <c r="O880" s="3">
        <f t="shared" si="185"/>
        <v>70.5</v>
      </c>
      <c r="P880" s="3">
        <f t="shared" si="186"/>
        <v>70.5</v>
      </c>
      <c r="Q880" s="3">
        <f t="shared" si="187"/>
        <v>8847.75</v>
      </c>
      <c r="R880" s="3">
        <f t="shared" si="188"/>
        <v>8847.75</v>
      </c>
      <c r="S880" s="3">
        <f t="shared" si="189"/>
        <v>8847.75</v>
      </c>
      <c r="T880" s="3">
        <v>118.5044886865</v>
      </c>
      <c r="U880" s="3">
        <f t="shared" si="190"/>
        <v>0</v>
      </c>
      <c r="V880" s="4">
        <f t="shared" si="191"/>
        <v>0</v>
      </c>
      <c r="W880" s="6">
        <f>Q880/(constants!$B$1*constants!$B$2*(110/250)*AVERAGE(0.8,1)*1.5)</f>
        <v>1.35557882581604</v>
      </c>
      <c r="X880" s="7">
        <v>0.172524746288809</v>
      </c>
      <c r="Y880" s="3">
        <f t="shared" si="192"/>
        <v>107.731301833392</v>
      </c>
      <c r="Z880" s="5">
        <v>1.1</v>
      </c>
      <c r="AA880" s="5">
        <v>1</v>
      </c>
      <c r="AB880" s="3">
        <f t="shared" si="193"/>
        <v>118.504432016731</v>
      </c>
      <c r="AC880" t="str">
        <f t="shared" si="194"/>
        <v>https://wiki.52poke.com/wiki/雪童子</v>
      </c>
      <c r="AD880" s="2">
        <f t="shared" si="195"/>
        <v>3.21146271953079e-9</v>
      </c>
      <c r="AE880" t="str">
        <f>IF(ISNUMBER(SEARCH(AE$1,$D880)),"T","")</f>
        <v/>
      </c>
      <c r="AF880" t="str">
        <f>IF(ISNUMBER(SEARCH(AF$1,$D880)),"T","")</f>
        <v/>
      </c>
      <c r="AG880" t="str">
        <f>IF(ISNUMBER(SEARCH(AG$1,$D880)),"T","")</f>
        <v/>
      </c>
      <c r="AH880" t="str">
        <f>IF(ISNUMBER(SEARCH(AH$1,$D880)),"T","")</f>
        <v/>
      </c>
      <c r="AI880" t="str">
        <f>IF(ISNUMBER(SEARCH(AI$1,$D880)),"T","")</f>
        <v/>
      </c>
      <c r="AJ880" t="str">
        <f>IF(ISNUMBER(SEARCH(AJ$1,$D880)),"T","")</f>
        <v>T</v>
      </c>
      <c r="AK880" t="str">
        <f>IF(ISNUMBER(SEARCH(AK$1,$D880)),"T","")</f>
        <v/>
      </c>
      <c r="AL880" t="str">
        <f>IF(ISNUMBER(SEARCH(AL$1,$D880)),"T","")</f>
        <v/>
      </c>
      <c r="AM880" t="str">
        <f>IF(ISNUMBER(SEARCH(AM$1,$D880)),"T","")</f>
        <v/>
      </c>
      <c r="AN880" t="str">
        <f>IF(ISNUMBER(SEARCH(AN$1,$D880)),"T","")</f>
        <v/>
      </c>
      <c r="AO880" t="str">
        <f>IF(ISNUMBER(SEARCH(AO$1,$D880)),"T","")</f>
        <v/>
      </c>
      <c r="AP880" t="str">
        <f>IF(ISNUMBER(SEARCH(AP$1,$D880)),"T","")</f>
        <v/>
      </c>
      <c r="AQ880" t="str">
        <f>IF(ISNUMBER(SEARCH(AQ$1,$D880)),"T","")</f>
        <v/>
      </c>
      <c r="AR880" t="str">
        <f>IF(ISNUMBER(SEARCH(AR$1,$D880)),"T","")</f>
        <v/>
      </c>
      <c r="AS880" t="str">
        <f>IF(ISNUMBER(SEARCH(AS$1,$D880)),"T","")</f>
        <v/>
      </c>
      <c r="AT880" t="str">
        <f>IF(ISNUMBER(SEARCH(AT$1,$D880)),"T","")</f>
        <v/>
      </c>
      <c r="AU880" t="str">
        <f>IF(ISNUMBER(SEARCH(AU$1,$D880)),"T","")</f>
        <v/>
      </c>
      <c r="AV880" t="str">
        <f>IF(ISNUMBER(SEARCH(AV$1,$D880)),"T","")</f>
        <v/>
      </c>
    </row>
    <row r="881" spans="1:48">
      <c r="A881">
        <v>223</v>
      </c>
      <c r="B881" t="s">
        <v>2014</v>
      </c>
      <c r="C881" t="s">
        <v>2015</v>
      </c>
      <c r="D881" t="s">
        <v>52</v>
      </c>
      <c r="E881">
        <v>2</v>
      </c>
      <c r="F881">
        <v>35</v>
      </c>
      <c r="G881">
        <v>65</v>
      </c>
      <c r="H881">
        <v>35</v>
      </c>
      <c r="I881">
        <v>65</v>
      </c>
      <c r="J881">
        <v>35</v>
      </c>
      <c r="K881">
        <v>65</v>
      </c>
      <c r="L881">
        <f t="shared" si="182"/>
        <v>65</v>
      </c>
      <c r="M881">
        <f t="shared" si="183"/>
        <v>35</v>
      </c>
      <c r="N881" s="3">
        <f t="shared" si="184"/>
        <v>110.5</v>
      </c>
      <c r="O881" s="3">
        <f t="shared" si="185"/>
        <v>85.5</v>
      </c>
      <c r="P881" s="3">
        <f t="shared" si="186"/>
        <v>55.5</v>
      </c>
      <c r="Q881" s="3">
        <f t="shared" si="187"/>
        <v>6132.75</v>
      </c>
      <c r="R881" s="3">
        <f t="shared" si="188"/>
        <v>6132.75</v>
      </c>
      <c r="S881" s="3">
        <f t="shared" si="189"/>
        <v>6132.75</v>
      </c>
      <c r="T881" s="3">
        <v>118.455484673309</v>
      </c>
      <c r="U881" s="3">
        <f t="shared" si="190"/>
        <v>0</v>
      </c>
      <c r="V881" s="4">
        <f t="shared" si="191"/>
        <v>0</v>
      </c>
      <c r="W881" s="6">
        <f>Q881/(constants!$B$1*constants!$B$2*(110/250)*AVERAGE(0.8,1)*1.5)</f>
        <v>0.939609058124756</v>
      </c>
      <c r="X881" s="7">
        <v>0.31988522189227</v>
      </c>
      <c r="Y881" s="3">
        <f t="shared" si="192"/>
        <v>107.686760941456</v>
      </c>
      <c r="Z881" s="5">
        <v>1.1</v>
      </c>
      <c r="AA881" s="5">
        <v>1</v>
      </c>
      <c r="AB881" s="3">
        <f t="shared" si="193"/>
        <v>118.455437035601</v>
      </c>
      <c r="AC881" t="str">
        <f t="shared" si="194"/>
        <v>https://wiki.52poke.com/wiki/铁炮鱼</v>
      </c>
      <c r="AD881" s="2">
        <f t="shared" si="195"/>
        <v>2.26935119037271e-9</v>
      </c>
      <c r="AE881" t="str">
        <f>IF(ISNUMBER(SEARCH(AE$1,$D881)),"T","")</f>
        <v/>
      </c>
      <c r="AF881" t="str">
        <f>IF(ISNUMBER(SEARCH(AF$1,$D881)),"T","")</f>
        <v/>
      </c>
      <c r="AG881" t="str">
        <f>IF(ISNUMBER(SEARCH(AG$1,$D881)),"T","")</f>
        <v>T</v>
      </c>
      <c r="AH881" t="str">
        <f>IF(ISNUMBER(SEARCH(AH$1,$D881)),"T","")</f>
        <v/>
      </c>
      <c r="AI881" t="str">
        <f>IF(ISNUMBER(SEARCH(AI$1,$D881)),"T","")</f>
        <v/>
      </c>
      <c r="AJ881" t="str">
        <f>IF(ISNUMBER(SEARCH(AJ$1,$D881)),"T","")</f>
        <v/>
      </c>
      <c r="AK881" t="str">
        <f>IF(ISNUMBER(SEARCH(AK$1,$D881)),"T","")</f>
        <v/>
      </c>
      <c r="AL881" t="str">
        <f>IF(ISNUMBER(SEARCH(AL$1,$D881)),"T","")</f>
        <v/>
      </c>
      <c r="AM881" t="str">
        <f>IF(ISNUMBER(SEARCH(AM$1,$D881)),"T","")</f>
        <v/>
      </c>
      <c r="AN881" t="str">
        <f>IF(ISNUMBER(SEARCH(AN$1,$D881)),"T","")</f>
        <v/>
      </c>
      <c r="AO881" t="str">
        <f>IF(ISNUMBER(SEARCH(AO$1,$D881)),"T","")</f>
        <v/>
      </c>
      <c r="AP881" t="str">
        <f>IF(ISNUMBER(SEARCH(AP$1,$D881)),"T","")</f>
        <v/>
      </c>
      <c r="AQ881" t="str">
        <f>IF(ISNUMBER(SEARCH(AQ$1,$D881)),"T","")</f>
        <v/>
      </c>
      <c r="AR881" t="str">
        <f>IF(ISNUMBER(SEARCH(AR$1,$D881)),"T","")</f>
        <v/>
      </c>
      <c r="AS881" t="str">
        <f>IF(ISNUMBER(SEARCH(AS$1,$D881)),"T","")</f>
        <v/>
      </c>
      <c r="AT881" t="str">
        <f>IF(ISNUMBER(SEARCH(AT$1,$D881)),"T","")</f>
        <v/>
      </c>
      <c r="AU881" t="str">
        <f>IF(ISNUMBER(SEARCH(AU$1,$D881)),"T","")</f>
        <v/>
      </c>
      <c r="AV881" t="str">
        <f>IF(ISNUMBER(SEARCH(AV$1,$D881)),"T","")</f>
        <v/>
      </c>
    </row>
    <row r="882" spans="1:48">
      <c r="A882">
        <v>574</v>
      </c>
      <c r="B882" t="s">
        <v>2016</v>
      </c>
      <c r="C882" t="s">
        <v>2017</v>
      </c>
      <c r="D882" t="s">
        <v>61</v>
      </c>
      <c r="E882">
        <v>5</v>
      </c>
      <c r="F882">
        <v>45</v>
      </c>
      <c r="G882">
        <v>30</v>
      </c>
      <c r="H882">
        <v>50</v>
      </c>
      <c r="I882">
        <v>55</v>
      </c>
      <c r="J882">
        <v>65</v>
      </c>
      <c r="K882">
        <v>45</v>
      </c>
      <c r="L882">
        <f t="shared" si="182"/>
        <v>55</v>
      </c>
      <c r="M882">
        <f t="shared" si="183"/>
        <v>50</v>
      </c>
      <c r="N882" s="3">
        <f t="shared" si="184"/>
        <v>120.5</v>
      </c>
      <c r="O882" s="3">
        <f t="shared" si="185"/>
        <v>75.5</v>
      </c>
      <c r="P882" s="3">
        <f t="shared" si="186"/>
        <v>70.5</v>
      </c>
      <c r="Q882" s="3">
        <f t="shared" si="187"/>
        <v>8495.25</v>
      </c>
      <c r="R882" s="3">
        <f t="shared" si="188"/>
        <v>8495.25</v>
      </c>
      <c r="S882" s="3">
        <f t="shared" si="189"/>
        <v>10302.75</v>
      </c>
      <c r="T882" s="3">
        <v>117.903872746081</v>
      </c>
      <c r="U882" s="3">
        <f t="shared" si="190"/>
        <v>0</v>
      </c>
      <c r="V882" s="4">
        <f t="shared" si="191"/>
        <v>0</v>
      </c>
      <c r="W882" s="6">
        <f>Q882/(constants!$B$1*constants!$B$2*(110/250)*AVERAGE(0.8,1)*1.5)</f>
        <v>1.30157170128154</v>
      </c>
      <c r="X882" s="7">
        <v>0.118100959465773</v>
      </c>
      <c r="Y882" s="3">
        <f t="shared" si="192"/>
        <v>107.185285886422</v>
      </c>
      <c r="Z882" s="5">
        <v>1.1</v>
      </c>
      <c r="AA882" s="5">
        <v>1</v>
      </c>
      <c r="AB882" s="3">
        <f t="shared" si="193"/>
        <v>117.903814475064</v>
      </c>
      <c r="AC882" t="str">
        <f t="shared" si="194"/>
        <v>https://wiki.52poke.com/wiki/哥德宝宝</v>
      </c>
      <c r="AD882" s="2">
        <f t="shared" si="195"/>
        <v>3.39551142512034e-9</v>
      </c>
      <c r="AE882" t="str">
        <f>IF(ISNUMBER(SEARCH(AE$1,$D882)),"T","")</f>
        <v/>
      </c>
      <c r="AF882" t="str">
        <f>IF(ISNUMBER(SEARCH(AF$1,$D882)),"T","")</f>
        <v/>
      </c>
      <c r="AG882" t="str">
        <f>IF(ISNUMBER(SEARCH(AG$1,$D882)),"T","")</f>
        <v/>
      </c>
      <c r="AH882" t="str">
        <f>IF(ISNUMBER(SEARCH(AH$1,$D882)),"T","")</f>
        <v/>
      </c>
      <c r="AI882" t="str">
        <f>IF(ISNUMBER(SEARCH(AI$1,$D882)),"T","")</f>
        <v/>
      </c>
      <c r="AJ882" t="str">
        <f>IF(ISNUMBER(SEARCH(AJ$1,$D882)),"T","")</f>
        <v/>
      </c>
      <c r="AK882" t="str">
        <f>IF(ISNUMBER(SEARCH(AK$1,$D882)),"T","")</f>
        <v/>
      </c>
      <c r="AL882" t="str">
        <f>IF(ISNUMBER(SEARCH(AL$1,$D882)),"T","")</f>
        <v/>
      </c>
      <c r="AM882" t="str">
        <f>IF(ISNUMBER(SEARCH(AM$1,$D882)),"T","")</f>
        <v/>
      </c>
      <c r="AN882" t="str">
        <f>IF(ISNUMBER(SEARCH(AN$1,$D882)),"T","")</f>
        <v/>
      </c>
      <c r="AO882" t="str">
        <f>IF(ISNUMBER(SEARCH(AO$1,$D882)),"T","")</f>
        <v>T</v>
      </c>
      <c r="AP882" t="str">
        <f>IF(ISNUMBER(SEARCH(AP$1,$D882)),"T","")</f>
        <v/>
      </c>
      <c r="AQ882" t="str">
        <f>IF(ISNUMBER(SEARCH(AQ$1,$D882)),"T","")</f>
        <v/>
      </c>
      <c r="AR882" t="str">
        <f>IF(ISNUMBER(SEARCH(AR$1,$D882)),"T","")</f>
        <v/>
      </c>
      <c r="AS882" t="str">
        <f>IF(ISNUMBER(SEARCH(AS$1,$D882)),"T","")</f>
        <v/>
      </c>
      <c r="AT882" t="str">
        <f>IF(ISNUMBER(SEARCH(AT$1,$D882)),"T","")</f>
        <v/>
      </c>
      <c r="AU882" t="str">
        <f>IF(ISNUMBER(SEARCH(AU$1,$D882)),"T","")</f>
        <v/>
      </c>
      <c r="AV882" t="str">
        <f>IF(ISNUMBER(SEARCH(AV$1,$D882)),"T","")</f>
        <v/>
      </c>
    </row>
    <row r="883" spans="1:48">
      <c r="A883">
        <v>453</v>
      </c>
      <c r="B883" t="s">
        <v>2018</v>
      </c>
      <c r="C883" t="s">
        <v>2019</v>
      </c>
      <c r="D883" t="s">
        <v>261</v>
      </c>
      <c r="E883">
        <v>4</v>
      </c>
      <c r="F883">
        <v>48</v>
      </c>
      <c r="G883">
        <v>61</v>
      </c>
      <c r="H883">
        <v>40</v>
      </c>
      <c r="I883">
        <v>61</v>
      </c>
      <c r="J883">
        <v>40</v>
      </c>
      <c r="K883">
        <v>50</v>
      </c>
      <c r="L883">
        <f t="shared" si="182"/>
        <v>61</v>
      </c>
      <c r="M883">
        <f t="shared" si="183"/>
        <v>40</v>
      </c>
      <c r="N883" s="3">
        <f t="shared" si="184"/>
        <v>123.5</v>
      </c>
      <c r="O883" s="3">
        <f t="shared" si="185"/>
        <v>81.5</v>
      </c>
      <c r="P883" s="3">
        <f t="shared" si="186"/>
        <v>60.5</v>
      </c>
      <c r="Q883" s="3">
        <f t="shared" si="187"/>
        <v>7471.75</v>
      </c>
      <c r="R883" s="3">
        <f t="shared" si="188"/>
        <v>7471.75</v>
      </c>
      <c r="S883" s="3">
        <f t="shared" si="189"/>
        <v>7471.75</v>
      </c>
      <c r="T883" s="3">
        <v>117.394465410072</v>
      </c>
      <c r="U883" s="3">
        <f t="shared" si="190"/>
        <v>0</v>
      </c>
      <c r="V883" s="4">
        <f t="shared" si="191"/>
        <v>0</v>
      </c>
      <c r="W883" s="6">
        <f>Q883/(constants!$B$1*constants!$B$2*(110/250)*AVERAGE(0.8,1)*1.5)</f>
        <v>1.14475952550547</v>
      </c>
      <c r="X883" s="7">
        <v>0.164715210541394</v>
      </c>
      <c r="Y883" s="3">
        <f t="shared" si="192"/>
        <v>106.722190987819</v>
      </c>
      <c r="Z883" s="5">
        <v>1.1</v>
      </c>
      <c r="AA883" s="5">
        <v>1</v>
      </c>
      <c r="AB883" s="3">
        <f t="shared" si="193"/>
        <v>117.394410086601</v>
      </c>
      <c r="AC883" t="str">
        <f t="shared" si="194"/>
        <v>https://wiki.52poke.com/wiki/不良蛙</v>
      </c>
      <c r="AD883" s="2">
        <f t="shared" si="195"/>
        <v>3.06068643905463e-9</v>
      </c>
      <c r="AE883" t="str">
        <f>IF(ISNUMBER(SEARCH(AE$1,$D883)),"T","")</f>
        <v/>
      </c>
      <c r="AF883" t="str">
        <f>IF(ISNUMBER(SEARCH(AF$1,$D883)),"T","")</f>
        <v/>
      </c>
      <c r="AG883" t="str">
        <f>IF(ISNUMBER(SEARCH(AG$1,$D883)),"T","")</f>
        <v/>
      </c>
      <c r="AH883" t="str">
        <f>IF(ISNUMBER(SEARCH(AH$1,$D883)),"T","")</f>
        <v/>
      </c>
      <c r="AI883" t="str">
        <f>IF(ISNUMBER(SEARCH(AI$1,$D883)),"T","")</f>
        <v/>
      </c>
      <c r="AJ883" t="str">
        <f>IF(ISNUMBER(SEARCH(AJ$1,$D883)),"T","")</f>
        <v/>
      </c>
      <c r="AK883" t="str">
        <f>IF(ISNUMBER(SEARCH(AK$1,$D883)),"T","")</f>
        <v>T</v>
      </c>
      <c r="AL883" t="str">
        <f>IF(ISNUMBER(SEARCH(AL$1,$D883)),"T","")</f>
        <v>T</v>
      </c>
      <c r="AM883" t="str">
        <f>IF(ISNUMBER(SEARCH(AM$1,$D883)),"T","")</f>
        <v/>
      </c>
      <c r="AN883" t="str">
        <f>IF(ISNUMBER(SEARCH(AN$1,$D883)),"T","")</f>
        <v/>
      </c>
      <c r="AO883" t="str">
        <f>IF(ISNUMBER(SEARCH(AO$1,$D883)),"T","")</f>
        <v/>
      </c>
      <c r="AP883" t="str">
        <f>IF(ISNUMBER(SEARCH(AP$1,$D883)),"T","")</f>
        <v/>
      </c>
      <c r="AQ883" t="str">
        <f>IF(ISNUMBER(SEARCH(AQ$1,$D883)),"T","")</f>
        <v/>
      </c>
      <c r="AR883" t="str">
        <f>IF(ISNUMBER(SEARCH(AR$1,$D883)),"T","")</f>
        <v/>
      </c>
      <c r="AS883" t="str">
        <f>IF(ISNUMBER(SEARCH(AS$1,$D883)),"T","")</f>
        <v/>
      </c>
      <c r="AT883" t="str">
        <f>IF(ISNUMBER(SEARCH(AT$1,$D883)),"T","")</f>
        <v/>
      </c>
      <c r="AU883" t="str">
        <f>IF(ISNUMBER(SEARCH(AU$1,$D883)),"T","")</f>
        <v/>
      </c>
      <c r="AV883" t="str">
        <f>IF(ISNUMBER(SEARCH(AV$1,$D883)),"T","")</f>
        <v/>
      </c>
    </row>
    <row r="884" spans="1:48">
      <c r="A884">
        <v>686</v>
      </c>
      <c r="B884" t="s">
        <v>2020</v>
      </c>
      <c r="C884" t="s">
        <v>2021</v>
      </c>
      <c r="D884" t="s">
        <v>946</v>
      </c>
      <c r="E884">
        <v>6</v>
      </c>
      <c r="F884">
        <v>53</v>
      </c>
      <c r="G884">
        <v>54</v>
      </c>
      <c r="H884">
        <v>53</v>
      </c>
      <c r="I884">
        <v>37</v>
      </c>
      <c r="J884">
        <v>46</v>
      </c>
      <c r="K884">
        <v>45</v>
      </c>
      <c r="L884">
        <f t="shared" si="182"/>
        <v>54</v>
      </c>
      <c r="M884">
        <f t="shared" si="183"/>
        <v>46</v>
      </c>
      <c r="N884" s="3">
        <f t="shared" si="184"/>
        <v>128.5</v>
      </c>
      <c r="O884" s="3">
        <f t="shared" si="185"/>
        <v>74.5</v>
      </c>
      <c r="P884" s="3">
        <f t="shared" si="186"/>
        <v>66.5</v>
      </c>
      <c r="Q884" s="3">
        <f t="shared" si="187"/>
        <v>8545.25</v>
      </c>
      <c r="R884" s="3">
        <f t="shared" si="188"/>
        <v>9444.75</v>
      </c>
      <c r="S884" s="3">
        <f t="shared" si="189"/>
        <v>8545.25</v>
      </c>
      <c r="T884" s="3">
        <v>116.970017329934</v>
      </c>
      <c r="U884" s="3">
        <f t="shared" si="190"/>
        <v>0</v>
      </c>
      <c r="V884" s="4">
        <f t="shared" si="191"/>
        <v>0</v>
      </c>
      <c r="W884" s="6">
        <f>Q884/(constants!$B$1*constants!$B$2*(110/250)*AVERAGE(0.8,1)*1.5)</f>
        <v>1.30923228632189</v>
      </c>
      <c r="X884" s="7">
        <v>0.118100959465773</v>
      </c>
      <c r="Y884" s="3">
        <f t="shared" si="192"/>
        <v>106.336326811181</v>
      </c>
      <c r="Z884" s="5">
        <v>1.1</v>
      </c>
      <c r="AA884" s="5">
        <v>1</v>
      </c>
      <c r="AB884" s="3">
        <f t="shared" si="193"/>
        <v>116.969959492299</v>
      </c>
      <c r="AC884" t="str">
        <f t="shared" si="194"/>
        <v>https://wiki.52poke.com/wiki/好啦鱿</v>
      </c>
      <c r="AD884" s="2">
        <f t="shared" si="195"/>
        <v>3.34519201720508e-9</v>
      </c>
      <c r="AE884" t="str">
        <f>IF(ISNUMBER(SEARCH(AE$1,$D884)),"T","")</f>
        <v/>
      </c>
      <c r="AF884" t="str">
        <f>IF(ISNUMBER(SEARCH(AF$1,$D884)),"T","")</f>
        <v/>
      </c>
      <c r="AG884" t="str">
        <f>IF(ISNUMBER(SEARCH(AG$1,$D884)),"T","")</f>
        <v/>
      </c>
      <c r="AH884" t="str">
        <f>IF(ISNUMBER(SEARCH(AH$1,$D884)),"T","")</f>
        <v/>
      </c>
      <c r="AI884" t="str">
        <f>IF(ISNUMBER(SEARCH(AI$1,$D884)),"T","")</f>
        <v/>
      </c>
      <c r="AJ884" t="str">
        <f>IF(ISNUMBER(SEARCH(AJ$1,$D884)),"T","")</f>
        <v/>
      </c>
      <c r="AK884" t="str">
        <f>IF(ISNUMBER(SEARCH(AK$1,$D884)),"T","")</f>
        <v/>
      </c>
      <c r="AL884" t="str">
        <f>IF(ISNUMBER(SEARCH(AL$1,$D884)),"T","")</f>
        <v/>
      </c>
      <c r="AM884" t="str">
        <f>IF(ISNUMBER(SEARCH(AM$1,$D884)),"T","")</f>
        <v/>
      </c>
      <c r="AN884" t="str">
        <f>IF(ISNUMBER(SEARCH(AN$1,$D884)),"T","")</f>
        <v/>
      </c>
      <c r="AO884" t="str">
        <f>IF(ISNUMBER(SEARCH(AO$1,$D884)),"T","")</f>
        <v>T</v>
      </c>
      <c r="AP884" t="str">
        <f>IF(ISNUMBER(SEARCH(AP$1,$D884)),"T","")</f>
        <v/>
      </c>
      <c r="AQ884" t="str">
        <f>IF(ISNUMBER(SEARCH(AQ$1,$D884)),"T","")</f>
        <v/>
      </c>
      <c r="AR884" t="str">
        <f>IF(ISNUMBER(SEARCH(AR$1,$D884)),"T","")</f>
        <v/>
      </c>
      <c r="AS884" t="str">
        <f>IF(ISNUMBER(SEARCH(AS$1,$D884)),"T","")</f>
        <v/>
      </c>
      <c r="AT884" t="str">
        <f>IF(ISNUMBER(SEARCH(AT$1,$D884)),"T","")</f>
        <v>T</v>
      </c>
      <c r="AU884" t="str">
        <f>IF(ISNUMBER(SEARCH(AU$1,$D884)),"T","")</f>
        <v/>
      </c>
      <c r="AV884" t="str">
        <f>IF(ISNUMBER(SEARCH(AV$1,$D884)),"T","")</f>
        <v/>
      </c>
    </row>
    <row r="885" spans="1:48">
      <c r="A885">
        <v>52</v>
      </c>
      <c r="B885" t="s">
        <v>2022</v>
      </c>
      <c r="C885" t="s">
        <v>1645</v>
      </c>
      <c r="D885" t="s">
        <v>266</v>
      </c>
      <c r="E885">
        <v>1</v>
      </c>
      <c r="F885">
        <v>40</v>
      </c>
      <c r="G885">
        <v>45</v>
      </c>
      <c r="H885">
        <v>35</v>
      </c>
      <c r="I885">
        <v>40</v>
      </c>
      <c r="J885">
        <v>40</v>
      </c>
      <c r="K885">
        <v>90</v>
      </c>
      <c r="L885">
        <f t="shared" si="182"/>
        <v>45</v>
      </c>
      <c r="M885">
        <f t="shared" si="183"/>
        <v>35</v>
      </c>
      <c r="N885" s="3">
        <f t="shared" si="184"/>
        <v>115.5</v>
      </c>
      <c r="O885" s="3">
        <f t="shared" si="185"/>
        <v>65.5</v>
      </c>
      <c r="P885" s="3">
        <f t="shared" si="186"/>
        <v>55.5</v>
      </c>
      <c r="Q885" s="3">
        <f t="shared" si="187"/>
        <v>6410.25</v>
      </c>
      <c r="R885" s="3">
        <f t="shared" si="188"/>
        <v>6410.25</v>
      </c>
      <c r="S885" s="3">
        <f t="shared" si="189"/>
        <v>6987.75</v>
      </c>
      <c r="T885" s="3">
        <v>116.460949982864</v>
      </c>
      <c r="U885" s="3">
        <f t="shared" si="190"/>
        <v>0</v>
      </c>
      <c r="V885" s="4">
        <f t="shared" si="191"/>
        <v>0</v>
      </c>
      <c r="W885" s="6">
        <f>Q885/(constants!$B$1*constants!$B$2*(110/250)*AVERAGE(0.8,1)*1.5)</f>
        <v>0.982125305098727</v>
      </c>
      <c r="X885" s="7">
        <v>0.634264866131667</v>
      </c>
      <c r="Y885" s="3">
        <f t="shared" si="192"/>
        <v>105.873556215591</v>
      </c>
      <c r="Z885" s="5">
        <v>1.1</v>
      </c>
      <c r="AA885" s="5">
        <v>1</v>
      </c>
      <c r="AB885" s="3">
        <f t="shared" si="193"/>
        <v>116.46091183715</v>
      </c>
      <c r="AC885" t="str">
        <f t="shared" si="194"/>
        <v>https://wiki.52poke.com/wiki/喵喵</v>
      </c>
      <c r="AD885" s="2">
        <f t="shared" si="195"/>
        <v>1.45509550205531e-9</v>
      </c>
      <c r="AE885" t="str">
        <f>IF(ISNUMBER(SEARCH(AE$1,$D885)),"T","")</f>
        <v/>
      </c>
      <c r="AF885" t="str">
        <f>IF(ISNUMBER(SEARCH(AF$1,$D885)),"T","")</f>
        <v/>
      </c>
      <c r="AG885" t="str">
        <f>IF(ISNUMBER(SEARCH(AG$1,$D885)),"T","")</f>
        <v/>
      </c>
      <c r="AH885" t="str">
        <f>IF(ISNUMBER(SEARCH(AH$1,$D885)),"T","")</f>
        <v/>
      </c>
      <c r="AI885" t="str">
        <f>IF(ISNUMBER(SEARCH(AI$1,$D885)),"T","")</f>
        <v/>
      </c>
      <c r="AJ885" t="str">
        <f>IF(ISNUMBER(SEARCH(AJ$1,$D885)),"T","")</f>
        <v/>
      </c>
      <c r="AK885" t="str">
        <f>IF(ISNUMBER(SEARCH(AK$1,$D885)),"T","")</f>
        <v/>
      </c>
      <c r="AL885" t="str">
        <f>IF(ISNUMBER(SEARCH(AL$1,$D885)),"T","")</f>
        <v/>
      </c>
      <c r="AM885" t="str">
        <f>IF(ISNUMBER(SEARCH(AM$1,$D885)),"T","")</f>
        <v/>
      </c>
      <c r="AN885" t="str">
        <f>IF(ISNUMBER(SEARCH(AN$1,$D885)),"T","")</f>
        <v/>
      </c>
      <c r="AO885" t="str">
        <f>IF(ISNUMBER(SEARCH(AO$1,$D885)),"T","")</f>
        <v/>
      </c>
      <c r="AP885" t="str">
        <f>IF(ISNUMBER(SEARCH(AP$1,$D885)),"T","")</f>
        <v/>
      </c>
      <c r="AQ885" t="str">
        <f>IF(ISNUMBER(SEARCH(AQ$1,$D885)),"T","")</f>
        <v/>
      </c>
      <c r="AR885" t="str">
        <f>IF(ISNUMBER(SEARCH(AR$1,$D885)),"T","")</f>
        <v/>
      </c>
      <c r="AS885" t="str">
        <f>IF(ISNUMBER(SEARCH(AS$1,$D885)),"T","")</f>
        <v/>
      </c>
      <c r="AT885" t="str">
        <f>IF(ISNUMBER(SEARCH(AT$1,$D885)),"T","")</f>
        <v/>
      </c>
      <c r="AU885" t="str">
        <f>IF(ISNUMBER(SEARCH(AU$1,$D885)),"T","")</f>
        <v>T</v>
      </c>
      <c r="AV885" t="str">
        <f>IF(ISNUMBER(SEARCH(AV$1,$D885)),"T","")</f>
        <v/>
      </c>
    </row>
    <row r="886" spans="1:48">
      <c r="A886">
        <v>353</v>
      </c>
      <c r="B886" t="s">
        <v>2023</v>
      </c>
      <c r="C886" t="s">
        <v>2024</v>
      </c>
      <c r="D886" t="s">
        <v>180</v>
      </c>
      <c r="E886">
        <v>3</v>
      </c>
      <c r="F886">
        <v>44</v>
      </c>
      <c r="G886">
        <v>75</v>
      </c>
      <c r="H886">
        <v>35</v>
      </c>
      <c r="I886">
        <v>63</v>
      </c>
      <c r="J886">
        <v>33</v>
      </c>
      <c r="K886">
        <v>45</v>
      </c>
      <c r="L886">
        <f t="shared" si="182"/>
        <v>75</v>
      </c>
      <c r="M886">
        <f t="shared" si="183"/>
        <v>33</v>
      </c>
      <c r="N886" s="3">
        <f t="shared" si="184"/>
        <v>119.5</v>
      </c>
      <c r="O886" s="3">
        <f t="shared" si="185"/>
        <v>95.5</v>
      </c>
      <c r="P886" s="3">
        <f t="shared" si="186"/>
        <v>53.5</v>
      </c>
      <c r="Q886" s="3">
        <f t="shared" si="187"/>
        <v>6393.25</v>
      </c>
      <c r="R886" s="3">
        <f t="shared" si="188"/>
        <v>6632.25</v>
      </c>
      <c r="S886" s="3">
        <f t="shared" si="189"/>
        <v>6393.25</v>
      </c>
      <c r="T886" s="3">
        <v>116.084671723338</v>
      </c>
      <c r="U886" s="3">
        <f t="shared" si="190"/>
        <v>0</v>
      </c>
      <c r="V886" s="4">
        <f t="shared" si="191"/>
        <v>0</v>
      </c>
      <c r="W886" s="6">
        <f>Q886/(constants!$B$1*constants!$B$2*(110/250)*AVERAGE(0.8,1)*1.5)</f>
        <v>0.979520706185007</v>
      </c>
      <c r="X886" s="7">
        <v>0.125520857392348</v>
      </c>
      <c r="Y886" s="3">
        <f t="shared" si="192"/>
        <v>105.531469321637</v>
      </c>
      <c r="Z886" s="5">
        <v>1.1</v>
      </c>
      <c r="AA886" s="5">
        <v>1</v>
      </c>
      <c r="AB886" s="3">
        <f t="shared" si="193"/>
        <v>116.084616253801</v>
      </c>
      <c r="AC886" t="str">
        <f t="shared" si="194"/>
        <v>https://wiki.52poke.com/wiki/怨影娃娃</v>
      </c>
      <c r="AD886" s="2">
        <f t="shared" si="195"/>
        <v>3.07686952426371e-9</v>
      </c>
      <c r="AE886" t="str">
        <f>IF(ISNUMBER(SEARCH(AE$1,$D886)),"T","")</f>
        <v/>
      </c>
      <c r="AF886" t="str">
        <f>IF(ISNUMBER(SEARCH(AF$1,$D886)),"T","")</f>
        <v/>
      </c>
      <c r="AG886" t="str">
        <f>IF(ISNUMBER(SEARCH(AG$1,$D886)),"T","")</f>
        <v/>
      </c>
      <c r="AH886" t="str">
        <f>IF(ISNUMBER(SEARCH(AH$1,$D886)),"T","")</f>
        <v/>
      </c>
      <c r="AI886" t="str">
        <f>IF(ISNUMBER(SEARCH(AI$1,$D886)),"T","")</f>
        <v/>
      </c>
      <c r="AJ886" t="str">
        <f>IF(ISNUMBER(SEARCH(AJ$1,$D886)),"T","")</f>
        <v/>
      </c>
      <c r="AK886" t="str">
        <f>IF(ISNUMBER(SEARCH(AK$1,$D886)),"T","")</f>
        <v/>
      </c>
      <c r="AL886" t="str">
        <f>IF(ISNUMBER(SEARCH(AL$1,$D886)),"T","")</f>
        <v/>
      </c>
      <c r="AM886" t="str">
        <f>IF(ISNUMBER(SEARCH(AM$1,$D886)),"T","")</f>
        <v/>
      </c>
      <c r="AN886" t="str">
        <f>IF(ISNUMBER(SEARCH(AN$1,$D886)),"T","")</f>
        <v/>
      </c>
      <c r="AO886" t="str">
        <f>IF(ISNUMBER(SEARCH(AO$1,$D886)),"T","")</f>
        <v/>
      </c>
      <c r="AP886" t="str">
        <f>IF(ISNUMBER(SEARCH(AP$1,$D886)),"T","")</f>
        <v/>
      </c>
      <c r="AQ886" t="str">
        <f>IF(ISNUMBER(SEARCH(AQ$1,$D886)),"T","")</f>
        <v/>
      </c>
      <c r="AR886" t="str">
        <f>IF(ISNUMBER(SEARCH(AR$1,$D886)),"T","")</f>
        <v>T</v>
      </c>
      <c r="AS886" t="str">
        <f>IF(ISNUMBER(SEARCH(AS$1,$D886)),"T","")</f>
        <v/>
      </c>
      <c r="AT886" t="str">
        <f>IF(ISNUMBER(SEARCH(AT$1,$D886)),"T","")</f>
        <v/>
      </c>
      <c r="AU886" t="str">
        <f>IF(ISNUMBER(SEARCH(AU$1,$D886)),"T","")</f>
        <v/>
      </c>
      <c r="AV886" t="str">
        <f>IF(ISNUMBER(SEARCH(AV$1,$D886)),"T","")</f>
        <v/>
      </c>
    </row>
    <row r="887" spans="1:48">
      <c r="A887">
        <v>371</v>
      </c>
      <c r="B887" t="s">
        <v>2025</v>
      </c>
      <c r="C887" t="s">
        <v>2026</v>
      </c>
      <c r="D887" t="s">
        <v>245</v>
      </c>
      <c r="E887">
        <v>3</v>
      </c>
      <c r="F887">
        <v>45</v>
      </c>
      <c r="G887">
        <v>75</v>
      </c>
      <c r="H887">
        <v>60</v>
      </c>
      <c r="I887">
        <v>40</v>
      </c>
      <c r="J887">
        <v>30</v>
      </c>
      <c r="K887">
        <v>50</v>
      </c>
      <c r="L887">
        <f t="shared" si="182"/>
        <v>75</v>
      </c>
      <c r="M887">
        <f t="shared" si="183"/>
        <v>30</v>
      </c>
      <c r="N887" s="3">
        <f t="shared" si="184"/>
        <v>120.5</v>
      </c>
      <c r="O887" s="3">
        <f t="shared" si="185"/>
        <v>95.5</v>
      </c>
      <c r="P887" s="3">
        <f t="shared" si="186"/>
        <v>50.5</v>
      </c>
      <c r="Q887" s="3">
        <f t="shared" si="187"/>
        <v>6085.25</v>
      </c>
      <c r="R887" s="3">
        <f t="shared" si="188"/>
        <v>9700.25</v>
      </c>
      <c r="S887" s="3">
        <f t="shared" si="189"/>
        <v>6085.25</v>
      </c>
      <c r="T887" s="3">
        <v>116.065201715327</v>
      </c>
      <c r="U887" s="3">
        <f t="shared" si="190"/>
        <v>0</v>
      </c>
      <c r="V887" s="4">
        <f t="shared" si="191"/>
        <v>0</v>
      </c>
      <c r="W887" s="6">
        <f>Q887/(constants!$B$1*constants!$B$2*(110/250)*AVERAGE(0.8,1)*1.5)</f>
        <v>0.932331502336419</v>
      </c>
      <c r="X887" s="7">
        <v>0.172524746288809</v>
      </c>
      <c r="Y887" s="3">
        <f t="shared" si="192"/>
        <v>105.513771743709</v>
      </c>
      <c r="Z887" s="5">
        <v>1.1</v>
      </c>
      <c r="AA887" s="5">
        <v>1</v>
      </c>
      <c r="AB887" s="3">
        <f t="shared" si="193"/>
        <v>116.06514891808</v>
      </c>
      <c r="AC887" t="str">
        <f t="shared" si="194"/>
        <v>https://wiki.52poke.com/wiki/宝贝龙</v>
      </c>
      <c r="AD887" s="2">
        <f t="shared" si="195"/>
        <v>2.78754926912862e-9</v>
      </c>
      <c r="AE887" t="str">
        <f>IF(ISNUMBER(SEARCH(AE$1,$D887)),"T","")</f>
        <v/>
      </c>
      <c r="AF887" t="str">
        <f>IF(ISNUMBER(SEARCH(AF$1,$D887)),"T","")</f>
        <v/>
      </c>
      <c r="AG887" t="str">
        <f>IF(ISNUMBER(SEARCH(AG$1,$D887)),"T","")</f>
        <v/>
      </c>
      <c r="AH887" t="str">
        <f>IF(ISNUMBER(SEARCH(AH$1,$D887)),"T","")</f>
        <v/>
      </c>
      <c r="AI887" t="str">
        <f>IF(ISNUMBER(SEARCH(AI$1,$D887)),"T","")</f>
        <v/>
      </c>
      <c r="AJ887" t="str">
        <f>IF(ISNUMBER(SEARCH(AJ$1,$D887)),"T","")</f>
        <v/>
      </c>
      <c r="AK887" t="str">
        <f>IF(ISNUMBER(SEARCH(AK$1,$D887)),"T","")</f>
        <v/>
      </c>
      <c r="AL887" t="str">
        <f>IF(ISNUMBER(SEARCH(AL$1,$D887)),"T","")</f>
        <v/>
      </c>
      <c r="AM887" t="str">
        <f>IF(ISNUMBER(SEARCH(AM$1,$D887)),"T","")</f>
        <v/>
      </c>
      <c r="AN887" t="str">
        <f>IF(ISNUMBER(SEARCH(AN$1,$D887)),"T","")</f>
        <v/>
      </c>
      <c r="AO887" t="str">
        <f>IF(ISNUMBER(SEARCH(AO$1,$D887)),"T","")</f>
        <v/>
      </c>
      <c r="AP887" t="str">
        <f>IF(ISNUMBER(SEARCH(AP$1,$D887)),"T","")</f>
        <v/>
      </c>
      <c r="AQ887" t="str">
        <f>IF(ISNUMBER(SEARCH(AQ$1,$D887)),"T","")</f>
        <v/>
      </c>
      <c r="AR887" t="str">
        <f>IF(ISNUMBER(SEARCH(AR$1,$D887)),"T","")</f>
        <v/>
      </c>
      <c r="AS887" t="str">
        <f>IF(ISNUMBER(SEARCH(AS$1,$D887)),"T","")</f>
        <v>T</v>
      </c>
      <c r="AT887" t="str">
        <f>IF(ISNUMBER(SEARCH(AT$1,$D887)),"T","")</f>
        <v/>
      </c>
      <c r="AU887" t="str">
        <f>IF(ISNUMBER(SEARCH(AU$1,$D887)),"T","")</f>
        <v/>
      </c>
      <c r="AV887" t="str">
        <f>IF(ISNUMBER(SEARCH(AV$1,$D887)),"T","")</f>
        <v/>
      </c>
    </row>
    <row r="888" spans="1:48">
      <c r="A888">
        <v>885</v>
      </c>
      <c r="B888" t="s">
        <v>2027</v>
      </c>
      <c r="C888" t="s">
        <v>2028</v>
      </c>
      <c r="D888" t="s">
        <v>242</v>
      </c>
      <c r="E888">
        <v>8</v>
      </c>
      <c r="F888">
        <v>28</v>
      </c>
      <c r="G888">
        <v>60</v>
      </c>
      <c r="H888">
        <v>30</v>
      </c>
      <c r="I888">
        <v>40</v>
      </c>
      <c r="J888">
        <v>30</v>
      </c>
      <c r="K888">
        <v>82</v>
      </c>
      <c r="L888">
        <f t="shared" si="182"/>
        <v>60</v>
      </c>
      <c r="M888">
        <f t="shared" si="183"/>
        <v>30</v>
      </c>
      <c r="N888" s="3">
        <f t="shared" si="184"/>
        <v>103.5</v>
      </c>
      <c r="O888" s="3">
        <f t="shared" si="185"/>
        <v>80.5</v>
      </c>
      <c r="P888" s="3">
        <f t="shared" si="186"/>
        <v>50.5</v>
      </c>
      <c r="Q888" s="3">
        <f t="shared" si="187"/>
        <v>5226.75</v>
      </c>
      <c r="R888" s="3">
        <f t="shared" si="188"/>
        <v>5226.75</v>
      </c>
      <c r="S888" s="3">
        <f t="shared" si="189"/>
        <v>5226.75</v>
      </c>
      <c r="T888" s="3">
        <v>116.03398993738</v>
      </c>
      <c r="U888" s="3">
        <f t="shared" si="190"/>
        <v>0</v>
      </c>
      <c r="V888" s="4">
        <f t="shared" si="191"/>
        <v>0</v>
      </c>
      <c r="W888" s="6">
        <f>Q888/(constants!$B$1*constants!$B$2*(110/250)*AVERAGE(0.8,1)*1.5)</f>
        <v>0.800799257193522</v>
      </c>
      <c r="X888" s="7">
        <v>0.50957851481705</v>
      </c>
      <c r="Y888" s="3">
        <f t="shared" si="192"/>
        <v>105.485410646851</v>
      </c>
      <c r="Z888" s="5">
        <v>1.1</v>
      </c>
      <c r="AA888" s="5">
        <v>1</v>
      </c>
      <c r="AB888" s="3">
        <f t="shared" si="193"/>
        <v>116.033951711536</v>
      </c>
      <c r="AC888" t="str">
        <f t="shared" si="194"/>
        <v>https://wiki.52poke.com/wiki/多龙梅西亚</v>
      </c>
      <c r="AD888" s="2">
        <f t="shared" si="195"/>
        <v>1.46121513820105e-9</v>
      </c>
      <c r="AE888" t="str">
        <f>IF(ISNUMBER(SEARCH(AE$1,$D888)),"T","")</f>
        <v/>
      </c>
      <c r="AF888" t="str">
        <f>IF(ISNUMBER(SEARCH(AF$1,$D888)),"T","")</f>
        <v/>
      </c>
      <c r="AG888" t="str">
        <f>IF(ISNUMBER(SEARCH(AG$1,$D888)),"T","")</f>
        <v/>
      </c>
      <c r="AH888" t="str">
        <f>IF(ISNUMBER(SEARCH(AH$1,$D888)),"T","")</f>
        <v/>
      </c>
      <c r="AI888" t="str">
        <f>IF(ISNUMBER(SEARCH(AI$1,$D888)),"T","")</f>
        <v/>
      </c>
      <c r="AJ888" t="str">
        <f>IF(ISNUMBER(SEARCH(AJ$1,$D888)),"T","")</f>
        <v/>
      </c>
      <c r="AK888" t="str">
        <f>IF(ISNUMBER(SEARCH(AK$1,$D888)),"T","")</f>
        <v/>
      </c>
      <c r="AL888" t="str">
        <f>IF(ISNUMBER(SEARCH(AL$1,$D888)),"T","")</f>
        <v/>
      </c>
      <c r="AM888" t="str">
        <f>IF(ISNUMBER(SEARCH(AM$1,$D888)),"T","")</f>
        <v/>
      </c>
      <c r="AN888" t="str">
        <f>IF(ISNUMBER(SEARCH(AN$1,$D888)),"T","")</f>
        <v/>
      </c>
      <c r="AO888" t="str">
        <f>IF(ISNUMBER(SEARCH(AO$1,$D888)),"T","")</f>
        <v/>
      </c>
      <c r="AP888" t="str">
        <f>IF(ISNUMBER(SEARCH(AP$1,$D888)),"T","")</f>
        <v/>
      </c>
      <c r="AQ888" t="str">
        <f>IF(ISNUMBER(SEARCH(AQ$1,$D888)),"T","")</f>
        <v/>
      </c>
      <c r="AR888" t="str">
        <f>IF(ISNUMBER(SEARCH(AR$1,$D888)),"T","")</f>
        <v>T</v>
      </c>
      <c r="AS888" t="str">
        <f>IF(ISNUMBER(SEARCH(AS$1,$D888)),"T","")</f>
        <v>T</v>
      </c>
      <c r="AT888" t="str">
        <f>IF(ISNUMBER(SEARCH(AT$1,$D888)),"T","")</f>
        <v/>
      </c>
      <c r="AU888" t="str">
        <f>IF(ISNUMBER(SEARCH(AU$1,$D888)),"T","")</f>
        <v/>
      </c>
      <c r="AV888" t="str">
        <f>IF(ISNUMBER(SEARCH(AV$1,$D888)),"T","")</f>
        <v/>
      </c>
    </row>
    <row r="889" spans="1:48">
      <c r="A889">
        <v>23</v>
      </c>
      <c r="B889" t="s">
        <v>2029</v>
      </c>
      <c r="C889" t="s">
        <v>2030</v>
      </c>
      <c r="D889" t="s">
        <v>855</v>
      </c>
      <c r="E889">
        <v>1</v>
      </c>
      <c r="F889">
        <v>35</v>
      </c>
      <c r="G889">
        <v>60</v>
      </c>
      <c r="H889">
        <v>44</v>
      </c>
      <c r="I889">
        <v>40</v>
      </c>
      <c r="J889">
        <v>54</v>
      </c>
      <c r="K889">
        <v>55</v>
      </c>
      <c r="L889">
        <f t="shared" si="182"/>
        <v>60</v>
      </c>
      <c r="M889">
        <f t="shared" si="183"/>
        <v>44</v>
      </c>
      <c r="N889" s="3">
        <f t="shared" si="184"/>
        <v>110.5</v>
      </c>
      <c r="O889" s="3">
        <f t="shared" si="185"/>
        <v>80.5</v>
      </c>
      <c r="P889" s="3">
        <f t="shared" si="186"/>
        <v>64.5</v>
      </c>
      <c r="Q889" s="3">
        <f t="shared" si="187"/>
        <v>7127.25</v>
      </c>
      <c r="R889" s="3">
        <f t="shared" si="188"/>
        <v>7127.25</v>
      </c>
      <c r="S889" s="3">
        <f t="shared" si="189"/>
        <v>8232.25</v>
      </c>
      <c r="T889" s="3">
        <v>115.99545843938</v>
      </c>
      <c r="U889" s="3">
        <f t="shared" si="190"/>
        <v>0</v>
      </c>
      <c r="V889" s="4">
        <f t="shared" si="191"/>
        <v>0</v>
      </c>
      <c r="W889" s="6">
        <f>Q889/(constants!$B$1*constants!$B$2*(110/250)*AVERAGE(0.8,1)*1.5)</f>
        <v>1.09197809457742</v>
      </c>
      <c r="X889" s="7">
        <v>0.217964382150142</v>
      </c>
      <c r="Y889" s="3">
        <f t="shared" si="192"/>
        <v>105.450369376569</v>
      </c>
      <c r="Z889" s="5">
        <v>1.1</v>
      </c>
      <c r="AA889" s="5">
        <v>1</v>
      </c>
      <c r="AB889" s="3">
        <f t="shared" si="193"/>
        <v>115.995406314226</v>
      </c>
      <c r="AC889" t="str">
        <f t="shared" si="194"/>
        <v>https://wiki.52poke.com/wiki/阿柏蛇</v>
      </c>
      <c r="AD889" s="2">
        <f t="shared" si="195"/>
        <v>2.71703172389816e-9</v>
      </c>
      <c r="AE889" t="str">
        <f>IF(ISNUMBER(SEARCH(AE$1,$D889)),"T","")</f>
        <v/>
      </c>
      <c r="AF889" t="str">
        <f>IF(ISNUMBER(SEARCH(AF$1,$D889)),"T","")</f>
        <v/>
      </c>
      <c r="AG889" t="str">
        <f>IF(ISNUMBER(SEARCH(AG$1,$D889)),"T","")</f>
        <v/>
      </c>
      <c r="AH889" t="str">
        <f>IF(ISNUMBER(SEARCH(AH$1,$D889)),"T","")</f>
        <v/>
      </c>
      <c r="AI889" t="str">
        <f>IF(ISNUMBER(SEARCH(AI$1,$D889)),"T","")</f>
        <v/>
      </c>
      <c r="AJ889" t="str">
        <f>IF(ISNUMBER(SEARCH(AJ$1,$D889)),"T","")</f>
        <v/>
      </c>
      <c r="AK889" t="str">
        <f>IF(ISNUMBER(SEARCH(AK$1,$D889)),"T","")</f>
        <v/>
      </c>
      <c r="AL889" t="str">
        <f>IF(ISNUMBER(SEARCH(AL$1,$D889)),"T","")</f>
        <v>T</v>
      </c>
      <c r="AM889" t="str">
        <f>IF(ISNUMBER(SEARCH(AM$1,$D889)),"T","")</f>
        <v/>
      </c>
      <c r="AN889" t="str">
        <f>IF(ISNUMBER(SEARCH(AN$1,$D889)),"T","")</f>
        <v/>
      </c>
      <c r="AO889" t="str">
        <f>IF(ISNUMBER(SEARCH(AO$1,$D889)),"T","")</f>
        <v/>
      </c>
      <c r="AP889" t="str">
        <f>IF(ISNUMBER(SEARCH(AP$1,$D889)),"T","")</f>
        <v/>
      </c>
      <c r="AQ889" t="str">
        <f>IF(ISNUMBER(SEARCH(AQ$1,$D889)),"T","")</f>
        <v/>
      </c>
      <c r="AR889" t="str">
        <f>IF(ISNUMBER(SEARCH(AR$1,$D889)),"T","")</f>
        <v/>
      </c>
      <c r="AS889" t="str">
        <f>IF(ISNUMBER(SEARCH(AS$1,$D889)),"T","")</f>
        <v/>
      </c>
      <c r="AT889" t="str">
        <f>IF(ISNUMBER(SEARCH(AT$1,$D889)),"T","")</f>
        <v/>
      </c>
      <c r="AU889" t="str">
        <f>IF(ISNUMBER(SEARCH(AU$1,$D889)),"T","")</f>
        <v/>
      </c>
      <c r="AV889" t="str">
        <f>IF(ISNUMBER(SEARCH(AV$1,$D889)),"T","")</f>
        <v/>
      </c>
    </row>
    <row r="890" spans="1:48">
      <c r="A890">
        <v>420</v>
      </c>
      <c r="B890" t="s">
        <v>2031</v>
      </c>
      <c r="C890" t="s">
        <v>2032</v>
      </c>
      <c r="D890" t="s">
        <v>227</v>
      </c>
      <c r="E890">
        <v>4</v>
      </c>
      <c r="F890">
        <v>45</v>
      </c>
      <c r="G890">
        <v>35</v>
      </c>
      <c r="H890">
        <v>45</v>
      </c>
      <c r="I890">
        <v>62</v>
      </c>
      <c r="J890">
        <v>53</v>
      </c>
      <c r="K890">
        <v>35</v>
      </c>
      <c r="L890">
        <f t="shared" si="182"/>
        <v>62</v>
      </c>
      <c r="M890">
        <f t="shared" si="183"/>
        <v>45</v>
      </c>
      <c r="N890" s="3">
        <f t="shared" si="184"/>
        <v>120.5</v>
      </c>
      <c r="O890" s="3">
        <f t="shared" si="185"/>
        <v>82.5</v>
      </c>
      <c r="P890" s="3">
        <f t="shared" si="186"/>
        <v>65.5</v>
      </c>
      <c r="Q890" s="3">
        <f t="shared" si="187"/>
        <v>7892.75</v>
      </c>
      <c r="R890" s="3">
        <f t="shared" si="188"/>
        <v>7892.75</v>
      </c>
      <c r="S890" s="3">
        <f t="shared" si="189"/>
        <v>8856.75</v>
      </c>
      <c r="T890" s="3">
        <v>115.655903865688</v>
      </c>
      <c r="U890" s="3">
        <f t="shared" si="190"/>
        <v>0</v>
      </c>
      <c r="V890" s="4">
        <f t="shared" si="191"/>
        <v>0</v>
      </c>
      <c r="W890" s="6">
        <f>Q890/(constants!$B$1*constants!$B$2*(110/250)*AVERAGE(0.8,1)*1.5)</f>
        <v>1.20926165154526</v>
      </c>
      <c r="X890" s="7">
        <v>0.065182918238997</v>
      </c>
      <c r="Y890" s="3">
        <f t="shared" si="192"/>
        <v>105.141677007201</v>
      </c>
      <c r="Z890" s="5">
        <v>1.1</v>
      </c>
      <c r="AA890" s="5">
        <v>1</v>
      </c>
      <c r="AB890" s="3">
        <f t="shared" si="193"/>
        <v>115.655844707921</v>
      </c>
      <c r="AC890" t="str">
        <f t="shared" si="194"/>
        <v>https://wiki.52poke.com/wiki/樱花宝</v>
      </c>
      <c r="AD890" s="2">
        <f t="shared" si="195"/>
        <v>3.4996413978641e-9</v>
      </c>
      <c r="AE890" t="str">
        <f>IF(ISNUMBER(SEARCH(AE$1,$D890)),"T","")</f>
        <v/>
      </c>
      <c r="AF890" t="str">
        <f>IF(ISNUMBER(SEARCH(AF$1,$D890)),"T","")</f>
        <v/>
      </c>
      <c r="AG890" t="str">
        <f>IF(ISNUMBER(SEARCH(AG$1,$D890)),"T","")</f>
        <v/>
      </c>
      <c r="AH890" t="str">
        <f>IF(ISNUMBER(SEARCH(AH$1,$D890)),"T","")</f>
        <v>T</v>
      </c>
      <c r="AI890" t="str">
        <f>IF(ISNUMBER(SEARCH(AI$1,$D890)),"T","")</f>
        <v/>
      </c>
      <c r="AJ890" t="str">
        <f>IF(ISNUMBER(SEARCH(AJ$1,$D890)),"T","")</f>
        <v/>
      </c>
      <c r="AK890" t="str">
        <f>IF(ISNUMBER(SEARCH(AK$1,$D890)),"T","")</f>
        <v/>
      </c>
      <c r="AL890" t="str">
        <f>IF(ISNUMBER(SEARCH(AL$1,$D890)),"T","")</f>
        <v/>
      </c>
      <c r="AM890" t="str">
        <f>IF(ISNUMBER(SEARCH(AM$1,$D890)),"T","")</f>
        <v/>
      </c>
      <c r="AN890" t="str">
        <f>IF(ISNUMBER(SEARCH(AN$1,$D890)),"T","")</f>
        <v/>
      </c>
      <c r="AO890" t="str">
        <f>IF(ISNUMBER(SEARCH(AO$1,$D890)),"T","")</f>
        <v/>
      </c>
      <c r="AP890" t="str">
        <f>IF(ISNUMBER(SEARCH(AP$1,$D890)),"T","")</f>
        <v/>
      </c>
      <c r="AQ890" t="str">
        <f>IF(ISNUMBER(SEARCH(AQ$1,$D890)),"T","")</f>
        <v/>
      </c>
      <c r="AR890" t="str">
        <f>IF(ISNUMBER(SEARCH(AR$1,$D890)),"T","")</f>
        <v/>
      </c>
      <c r="AS890" t="str">
        <f>IF(ISNUMBER(SEARCH(AS$1,$D890)),"T","")</f>
        <v/>
      </c>
      <c r="AT890" t="str">
        <f>IF(ISNUMBER(SEARCH(AT$1,$D890)),"T","")</f>
        <v/>
      </c>
      <c r="AU890" t="str">
        <f>IF(ISNUMBER(SEARCH(AU$1,$D890)),"T","")</f>
        <v/>
      </c>
      <c r="AV890" t="str">
        <f>IF(ISNUMBER(SEARCH(AV$1,$D890)),"T","")</f>
        <v/>
      </c>
    </row>
    <row r="891" spans="1:48">
      <c r="A891">
        <v>285</v>
      </c>
      <c r="B891" t="s">
        <v>2033</v>
      </c>
      <c r="C891" t="s">
        <v>2034</v>
      </c>
      <c r="D891" t="s">
        <v>227</v>
      </c>
      <c r="E891">
        <v>3</v>
      </c>
      <c r="F891">
        <v>60</v>
      </c>
      <c r="G891">
        <v>40</v>
      </c>
      <c r="H891">
        <v>60</v>
      </c>
      <c r="I891">
        <v>40</v>
      </c>
      <c r="J891">
        <v>60</v>
      </c>
      <c r="K891">
        <v>35</v>
      </c>
      <c r="L891">
        <f t="shared" si="182"/>
        <v>40</v>
      </c>
      <c r="M891">
        <f t="shared" si="183"/>
        <v>60</v>
      </c>
      <c r="N891" s="3">
        <f t="shared" si="184"/>
        <v>135.5</v>
      </c>
      <c r="O891" s="3">
        <f t="shared" si="185"/>
        <v>60.5</v>
      </c>
      <c r="P891" s="3">
        <f t="shared" si="186"/>
        <v>80.5</v>
      </c>
      <c r="Q891" s="3">
        <f t="shared" si="187"/>
        <v>10907.75</v>
      </c>
      <c r="R891" s="3">
        <f t="shared" si="188"/>
        <v>10907.75</v>
      </c>
      <c r="S891" s="3">
        <f t="shared" si="189"/>
        <v>10907.75</v>
      </c>
      <c r="T891" s="3">
        <v>115.556005719868</v>
      </c>
      <c r="U891" s="3">
        <f t="shared" si="190"/>
        <v>0</v>
      </c>
      <c r="V891" s="4">
        <f t="shared" si="191"/>
        <v>0</v>
      </c>
      <c r="W891" s="6">
        <f>Q891/(constants!$B$1*constants!$B$2*(110/250)*AVERAGE(0.8,1)*1.5)</f>
        <v>1.67119492947867</v>
      </c>
      <c r="X891" s="7">
        <v>0.065182918238997</v>
      </c>
      <c r="Y891" s="3">
        <f t="shared" si="192"/>
        <v>105.050859786919</v>
      </c>
      <c r="Z891" s="5">
        <v>1.1</v>
      </c>
      <c r="AA891" s="5">
        <v>1</v>
      </c>
      <c r="AB891" s="3">
        <f t="shared" si="193"/>
        <v>115.555945765611</v>
      </c>
      <c r="AC891" t="str">
        <f t="shared" si="194"/>
        <v>https://wiki.52poke.com/wiki/蘑蘑菇</v>
      </c>
      <c r="AD891" s="2">
        <f t="shared" si="195"/>
        <v>3.59451296616995e-9</v>
      </c>
      <c r="AE891" t="str">
        <f>IF(ISNUMBER(SEARCH(AE$1,$D891)),"T","")</f>
        <v/>
      </c>
      <c r="AF891" t="str">
        <f>IF(ISNUMBER(SEARCH(AF$1,$D891)),"T","")</f>
        <v/>
      </c>
      <c r="AG891" t="str">
        <f>IF(ISNUMBER(SEARCH(AG$1,$D891)),"T","")</f>
        <v/>
      </c>
      <c r="AH891" t="str">
        <f>IF(ISNUMBER(SEARCH(AH$1,$D891)),"T","")</f>
        <v>T</v>
      </c>
      <c r="AI891" t="str">
        <f>IF(ISNUMBER(SEARCH(AI$1,$D891)),"T","")</f>
        <v/>
      </c>
      <c r="AJ891" t="str">
        <f>IF(ISNUMBER(SEARCH(AJ$1,$D891)),"T","")</f>
        <v/>
      </c>
      <c r="AK891" t="str">
        <f>IF(ISNUMBER(SEARCH(AK$1,$D891)),"T","")</f>
        <v/>
      </c>
      <c r="AL891" t="str">
        <f>IF(ISNUMBER(SEARCH(AL$1,$D891)),"T","")</f>
        <v/>
      </c>
      <c r="AM891" t="str">
        <f>IF(ISNUMBER(SEARCH(AM$1,$D891)),"T","")</f>
        <v/>
      </c>
      <c r="AN891" t="str">
        <f>IF(ISNUMBER(SEARCH(AN$1,$D891)),"T","")</f>
        <v/>
      </c>
      <c r="AO891" t="str">
        <f>IF(ISNUMBER(SEARCH(AO$1,$D891)),"T","")</f>
        <v/>
      </c>
      <c r="AP891" t="str">
        <f>IF(ISNUMBER(SEARCH(AP$1,$D891)),"T","")</f>
        <v/>
      </c>
      <c r="AQ891" t="str">
        <f>IF(ISNUMBER(SEARCH(AQ$1,$D891)),"T","")</f>
        <v/>
      </c>
      <c r="AR891" t="str">
        <f>IF(ISNUMBER(SEARCH(AR$1,$D891)),"T","")</f>
        <v/>
      </c>
      <c r="AS891" t="str">
        <f>IF(ISNUMBER(SEARCH(AS$1,$D891)),"T","")</f>
        <v/>
      </c>
      <c r="AT891" t="str">
        <f>IF(ISNUMBER(SEARCH(AT$1,$D891)),"T","")</f>
        <v/>
      </c>
      <c r="AU891" t="str">
        <f>IF(ISNUMBER(SEARCH(AU$1,$D891)),"T","")</f>
        <v/>
      </c>
      <c r="AV891" t="str">
        <f>IF(ISNUMBER(SEARCH(AV$1,$D891)),"T","")</f>
        <v/>
      </c>
    </row>
    <row r="892" spans="1:48">
      <c r="A892">
        <v>109</v>
      </c>
      <c r="B892" t="s">
        <v>2035</v>
      </c>
      <c r="C892" t="s">
        <v>2036</v>
      </c>
      <c r="D892" t="s">
        <v>855</v>
      </c>
      <c r="E892">
        <v>1</v>
      </c>
      <c r="F892">
        <v>40</v>
      </c>
      <c r="G892">
        <v>65</v>
      </c>
      <c r="H892">
        <v>95</v>
      </c>
      <c r="I892">
        <v>60</v>
      </c>
      <c r="J892">
        <v>45</v>
      </c>
      <c r="K892">
        <v>35</v>
      </c>
      <c r="L892">
        <f t="shared" si="182"/>
        <v>65</v>
      </c>
      <c r="M892">
        <f t="shared" si="183"/>
        <v>45</v>
      </c>
      <c r="N892" s="3">
        <f t="shared" si="184"/>
        <v>115.5</v>
      </c>
      <c r="O892" s="3">
        <f t="shared" si="185"/>
        <v>85.5</v>
      </c>
      <c r="P892" s="3">
        <f t="shared" si="186"/>
        <v>65.5</v>
      </c>
      <c r="Q892" s="3">
        <f t="shared" si="187"/>
        <v>7565.25</v>
      </c>
      <c r="R892" s="3">
        <f t="shared" si="188"/>
        <v>13340.25</v>
      </c>
      <c r="S892" s="3">
        <f t="shared" si="189"/>
        <v>7565.25</v>
      </c>
      <c r="T892" s="3">
        <v>115.335228905219</v>
      </c>
      <c r="U892" s="3">
        <f t="shared" si="190"/>
        <v>0</v>
      </c>
      <c r="V892" s="4">
        <f t="shared" si="191"/>
        <v>0</v>
      </c>
      <c r="W892" s="6">
        <f>Q892/(constants!$B$1*constants!$B$2*(110/250)*AVERAGE(0.8,1)*1.5)</f>
        <v>1.15908481953093</v>
      </c>
      <c r="X892" s="7">
        <v>0.0672327789826268</v>
      </c>
      <c r="Y892" s="3">
        <f t="shared" si="192"/>
        <v>104.850154672909</v>
      </c>
      <c r="Z892" s="5">
        <v>1.1</v>
      </c>
      <c r="AA892" s="5">
        <v>1</v>
      </c>
      <c r="AB892" s="3">
        <f t="shared" si="193"/>
        <v>115.3351701402</v>
      </c>
      <c r="AC892" t="str">
        <f t="shared" si="194"/>
        <v>https://wiki.52poke.com/wiki/瓦斯弹</v>
      </c>
      <c r="AD892" s="2">
        <f t="shared" si="195"/>
        <v>3.45332745037647e-9</v>
      </c>
      <c r="AE892" t="str">
        <f>IF(ISNUMBER(SEARCH(AE$1,$D892)),"T","")</f>
        <v/>
      </c>
      <c r="AF892" t="str">
        <f>IF(ISNUMBER(SEARCH(AF$1,$D892)),"T","")</f>
        <v/>
      </c>
      <c r="AG892" t="str">
        <f>IF(ISNUMBER(SEARCH(AG$1,$D892)),"T","")</f>
        <v/>
      </c>
      <c r="AH892" t="str">
        <f>IF(ISNUMBER(SEARCH(AH$1,$D892)),"T","")</f>
        <v/>
      </c>
      <c r="AI892" t="str">
        <f>IF(ISNUMBER(SEARCH(AI$1,$D892)),"T","")</f>
        <v/>
      </c>
      <c r="AJ892" t="str">
        <f>IF(ISNUMBER(SEARCH(AJ$1,$D892)),"T","")</f>
        <v/>
      </c>
      <c r="AK892" t="str">
        <f>IF(ISNUMBER(SEARCH(AK$1,$D892)),"T","")</f>
        <v/>
      </c>
      <c r="AL892" t="str">
        <f>IF(ISNUMBER(SEARCH(AL$1,$D892)),"T","")</f>
        <v>T</v>
      </c>
      <c r="AM892" t="str">
        <f>IF(ISNUMBER(SEARCH(AM$1,$D892)),"T","")</f>
        <v/>
      </c>
      <c r="AN892" t="str">
        <f>IF(ISNUMBER(SEARCH(AN$1,$D892)),"T","")</f>
        <v/>
      </c>
      <c r="AO892" t="str">
        <f>IF(ISNUMBER(SEARCH(AO$1,$D892)),"T","")</f>
        <v/>
      </c>
      <c r="AP892" t="str">
        <f>IF(ISNUMBER(SEARCH(AP$1,$D892)),"T","")</f>
        <v/>
      </c>
      <c r="AQ892" t="str">
        <f>IF(ISNUMBER(SEARCH(AQ$1,$D892)),"T","")</f>
        <v/>
      </c>
      <c r="AR892" t="str">
        <f>IF(ISNUMBER(SEARCH(AR$1,$D892)),"T","")</f>
        <v/>
      </c>
      <c r="AS892" t="str">
        <f>IF(ISNUMBER(SEARCH(AS$1,$D892)),"T","")</f>
        <v/>
      </c>
      <c r="AT892" t="str">
        <f>IF(ISNUMBER(SEARCH(AT$1,$D892)),"T","")</f>
        <v/>
      </c>
      <c r="AU892" t="str">
        <f>IF(ISNUMBER(SEARCH(AU$1,$D892)),"T","")</f>
        <v/>
      </c>
      <c r="AV892" t="str">
        <f>IF(ISNUMBER(SEARCH(AV$1,$D892)),"T","")</f>
        <v/>
      </c>
    </row>
    <row r="893" spans="1:48">
      <c r="A893">
        <v>833</v>
      </c>
      <c r="B893" t="s">
        <v>2037</v>
      </c>
      <c r="C893" t="s">
        <v>2038</v>
      </c>
      <c r="D893" t="s">
        <v>52</v>
      </c>
      <c r="E893">
        <v>8</v>
      </c>
      <c r="F893">
        <v>50</v>
      </c>
      <c r="G893">
        <v>64</v>
      </c>
      <c r="H893">
        <v>50</v>
      </c>
      <c r="I893">
        <v>38</v>
      </c>
      <c r="J893">
        <v>38</v>
      </c>
      <c r="K893">
        <v>44</v>
      </c>
      <c r="L893">
        <f t="shared" si="182"/>
        <v>64</v>
      </c>
      <c r="M893">
        <f t="shared" si="183"/>
        <v>38</v>
      </c>
      <c r="N893" s="3">
        <f t="shared" si="184"/>
        <v>125.5</v>
      </c>
      <c r="O893" s="3">
        <f t="shared" si="185"/>
        <v>84.5</v>
      </c>
      <c r="P893" s="3">
        <f t="shared" si="186"/>
        <v>58.5</v>
      </c>
      <c r="Q893" s="3">
        <f t="shared" si="187"/>
        <v>7341.75</v>
      </c>
      <c r="R893" s="3">
        <f t="shared" si="188"/>
        <v>8847.75</v>
      </c>
      <c r="S893" s="3">
        <f t="shared" si="189"/>
        <v>7341.75</v>
      </c>
      <c r="T893" s="3">
        <v>114.577141605456</v>
      </c>
      <c r="U893" s="3">
        <f t="shared" si="190"/>
        <v>0</v>
      </c>
      <c r="V893" s="4">
        <f t="shared" si="191"/>
        <v>0</v>
      </c>
      <c r="W893" s="6">
        <f>Q893/(constants!$B$1*constants!$B$2*(110/250)*AVERAGE(0.8,1)*1.5)</f>
        <v>1.12484200440054</v>
      </c>
      <c r="X893" s="7">
        <v>0.107832393055466</v>
      </c>
      <c r="Y893" s="3">
        <f t="shared" si="192"/>
        <v>104.160986585033</v>
      </c>
      <c r="Z893" s="5">
        <v>1.1</v>
      </c>
      <c r="AA893" s="5">
        <v>1</v>
      </c>
      <c r="AB893" s="3">
        <f t="shared" si="193"/>
        <v>114.577085243536</v>
      </c>
      <c r="AC893" t="str">
        <f t="shared" si="194"/>
        <v>https://wiki.52poke.com/wiki/咬咬龟</v>
      </c>
      <c r="AD893" s="2">
        <f t="shared" si="195"/>
        <v>3.17666602153385e-9</v>
      </c>
      <c r="AE893" t="str">
        <f>IF(ISNUMBER(SEARCH(AE$1,$D893)),"T","")</f>
        <v/>
      </c>
      <c r="AF893" t="str">
        <f>IF(ISNUMBER(SEARCH(AF$1,$D893)),"T","")</f>
        <v/>
      </c>
      <c r="AG893" t="str">
        <f>IF(ISNUMBER(SEARCH(AG$1,$D893)),"T","")</f>
        <v>T</v>
      </c>
      <c r="AH893" t="str">
        <f>IF(ISNUMBER(SEARCH(AH$1,$D893)),"T","")</f>
        <v/>
      </c>
      <c r="AI893" t="str">
        <f>IF(ISNUMBER(SEARCH(AI$1,$D893)),"T","")</f>
        <v/>
      </c>
      <c r="AJ893" t="str">
        <f>IF(ISNUMBER(SEARCH(AJ$1,$D893)),"T","")</f>
        <v/>
      </c>
      <c r="AK893" t="str">
        <f>IF(ISNUMBER(SEARCH(AK$1,$D893)),"T","")</f>
        <v/>
      </c>
      <c r="AL893" t="str">
        <f>IF(ISNUMBER(SEARCH(AL$1,$D893)),"T","")</f>
        <v/>
      </c>
      <c r="AM893" t="str">
        <f>IF(ISNUMBER(SEARCH(AM$1,$D893)),"T","")</f>
        <v/>
      </c>
      <c r="AN893" t="str">
        <f>IF(ISNUMBER(SEARCH(AN$1,$D893)),"T","")</f>
        <v/>
      </c>
      <c r="AO893" t="str">
        <f>IF(ISNUMBER(SEARCH(AO$1,$D893)),"T","")</f>
        <v/>
      </c>
      <c r="AP893" t="str">
        <f>IF(ISNUMBER(SEARCH(AP$1,$D893)),"T","")</f>
        <v/>
      </c>
      <c r="AQ893" t="str">
        <f>IF(ISNUMBER(SEARCH(AQ$1,$D893)),"T","")</f>
        <v/>
      </c>
      <c r="AR893" t="str">
        <f>IF(ISNUMBER(SEARCH(AR$1,$D893)),"T","")</f>
        <v/>
      </c>
      <c r="AS893" t="str">
        <f>IF(ISNUMBER(SEARCH(AS$1,$D893)),"T","")</f>
        <v/>
      </c>
      <c r="AT893" t="str">
        <f>IF(ISNUMBER(SEARCH(AT$1,$D893)),"T","")</f>
        <v/>
      </c>
      <c r="AU893" t="str">
        <f>IF(ISNUMBER(SEARCH(AU$1,$D893)),"T","")</f>
        <v/>
      </c>
      <c r="AV893" t="str">
        <f>IF(ISNUMBER(SEARCH(AV$1,$D893)),"T","")</f>
        <v/>
      </c>
    </row>
    <row r="894" spans="1:48">
      <c r="A894">
        <v>21</v>
      </c>
      <c r="B894" t="s">
        <v>2039</v>
      </c>
      <c r="C894" t="s">
        <v>2040</v>
      </c>
      <c r="D894" t="s">
        <v>553</v>
      </c>
      <c r="E894">
        <v>1</v>
      </c>
      <c r="F894">
        <v>40</v>
      </c>
      <c r="G894">
        <v>60</v>
      </c>
      <c r="H894">
        <v>30</v>
      </c>
      <c r="I894">
        <v>31</v>
      </c>
      <c r="J894">
        <v>31</v>
      </c>
      <c r="K894">
        <v>70</v>
      </c>
      <c r="L894">
        <f t="shared" si="182"/>
        <v>60</v>
      </c>
      <c r="M894">
        <f t="shared" si="183"/>
        <v>30</v>
      </c>
      <c r="N894" s="3">
        <f t="shared" si="184"/>
        <v>115.5</v>
      </c>
      <c r="O894" s="3">
        <f t="shared" si="185"/>
        <v>80.5</v>
      </c>
      <c r="P894" s="3">
        <f t="shared" si="186"/>
        <v>50.5</v>
      </c>
      <c r="Q894" s="3">
        <f t="shared" si="187"/>
        <v>5832.75</v>
      </c>
      <c r="R894" s="3">
        <f t="shared" si="188"/>
        <v>5832.75</v>
      </c>
      <c r="S894" s="3">
        <f t="shared" si="189"/>
        <v>5948.25</v>
      </c>
      <c r="T894" s="3">
        <v>113.260079742037</v>
      </c>
      <c r="U894" s="3">
        <f t="shared" si="190"/>
        <v>0</v>
      </c>
      <c r="V894" s="4">
        <f t="shared" si="191"/>
        <v>0</v>
      </c>
      <c r="W894" s="6">
        <f>Q894/(constants!$B$1*constants!$B$2*(110/250)*AVERAGE(0.8,1)*1.5)</f>
        <v>0.893645547882626</v>
      </c>
      <c r="X894" s="7">
        <v>0.385406254310609</v>
      </c>
      <c r="Y894" s="3">
        <f t="shared" si="192"/>
        <v>102.963670076555</v>
      </c>
      <c r="Z894" s="5">
        <v>1.1</v>
      </c>
      <c r="AA894" s="5">
        <v>1</v>
      </c>
      <c r="AB894" s="3">
        <f t="shared" si="193"/>
        <v>113.260037084211</v>
      </c>
      <c r="AC894" t="str">
        <f t="shared" si="194"/>
        <v>https://wiki.52poke.com/wiki/烈雀</v>
      </c>
      <c r="AD894" s="2">
        <f t="shared" si="195"/>
        <v>1.81969012393313e-9</v>
      </c>
      <c r="AE894" t="str">
        <f>IF(ISNUMBER(SEARCH(AE$1,$D894)),"T","")</f>
        <v>T</v>
      </c>
      <c r="AF894" t="str">
        <f>IF(ISNUMBER(SEARCH(AF$1,$D894)),"T","")</f>
        <v/>
      </c>
      <c r="AG894" t="str">
        <f>IF(ISNUMBER(SEARCH(AG$1,$D894)),"T","")</f>
        <v/>
      </c>
      <c r="AH894" t="str">
        <f>IF(ISNUMBER(SEARCH(AH$1,$D894)),"T","")</f>
        <v/>
      </c>
      <c r="AI894" t="str">
        <f>IF(ISNUMBER(SEARCH(AI$1,$D894)),"T","")</f>
        <v/>
      </c>
      <c r="AJ894" t="str">
        <f>IF(ISNUMBER(SEARCH(AJ$1,$D894)),"T","")</f>
        <v/>
      </c>
      <c r="AK894" t="str">
        <f>IF(ISNUMBER(SEARCH(AK$1,$D894)),"T","")</f>
        <v/>
      </c>
      <c r="AL894" t="str">
        <f>IF(ISNUMBER(SEARCH(AL$1,$D894)),"T","")</f>
        <v/>
      </c>
      <c r="AM894" t="str">
        <f>IF(ISNUMBER(SEARCH(AM$1,$D894)),"T","")</f>
        <v/>
      </c>
      <c r="AN894" t="str">
        <f>IF(ISNUMBER(SEARCH(AN$1,$D894)),"T","")</f>
        <v>T</v>
      </c>
      <c r="AO894" t="str">
        <f>IF(ISNUMBER(SEARCH(AO$1,$D894)),"T","")</f>
        <v/>
      </c>
      <c r="AP894" t="str">
        <f>IF(ISNUMBER(SEARCH(AP$1,$D894)),"T","")</f>
        <v/>
      </c>
      <c r="AQ894" t="str">
        <f>IF(ISNUMBER(SEARCH(AQ$1,$D894)),"T","")</f>
        <v/>
      </c>
      <c r="AR894" t="str">
        <f>IF(ISNUMBER(SEARCH(AR$1,$D894)),"T","")</f>
        <v/>
      </c>
      <c r="AS894" t="str">
        <f>IF(ISNUMBER(SEARCH(AS$1,$D894)),"T","")</f>
        <v/>
      </c>
      <c r="AT894" t="str">
        <f>IF(ISNUMBER(SEARCH(AT$1,$D894)),"T","")</f>
        <v/>
      </c>
      <c r="AU894" t="str">
        <f>IF(ISNUMBER(SEARCH(AU$1,$D894)),"T","")</f>
        <v/>
      </c>
      <c r="AV894" t="str">
        <f>IF(ISNUMBER(SEARCH(AV$1,$D894)),"T","")</f>
        <v/>
      </c>
    </row>
    <row r="895" spans="1:48">
      <c r="A895">
        <v>238</v>
      </c>
      <c r="B895" t="s">
        <v>2041</v>
      </c>
      <c r="C895" t="s">
        <v>2042</v>
      </c>
      <c r="D895" t="s">
        <v>796</v>
      </c>
      <c r="E895">
        <v>2</v>
      </c>
      <c r="F895">
        <v>45</v>
      </c>
      <c r="G895">
        <v>30</v>
      </c>
      <c r="H895">
        <v>15</v>
      </c>
      <c r="I895">
        <v>85</v>
      </c>
      <c r="J895">
        <v>65</v>
      </c>
      <c r="K895">
        <v>65</v>
      </c>
      <c r="L895">
        <f t="shared" si="182"/>
        <v>85</v>
      </c>
      <c r="M895">
        <f t="shared" si="183"/>
        <v>15</v>
      </c>
      <c r="N895" s="3">
        <f t="shared" si="184"/>
        <v>120.5</v>
      </c>
      <c r="O895" s="3">
        <f t="shared" si="185"/>
        <v>105.5</v>
      </c>
      <c r="P895" s="3">
        <f t="shared" si="186"/>
        <v>35.5</v>
      </c>
      <c r="Q895" s="3">
        <f t="shared" si="187"/>
        <v>4277.75</v>
      </c>
      <c r="R895" s="3">
        <f t="shared" si="188"/>
        <v>4277.75</v>
      </c>
      <c r="S895" s="3">
        <f t="shared" si="189"/>
        <v>10302.75</v>
      </c>
      <c r="T895" s="3">
        <v>113.182048032327</v>
      </c>
      <c r="U895" s="3">
        <f t="shared" si="190"/>
        <v>0</v>
      </c>
      <c r="V895" s="4">
        <f t="shared" si="191"/>
        <v>0</v>
      </c>
      <c r="W895" s="6">
        <f>Q895/(constants!$B$1*constants!$B$2*(110/250)*AVERAGE(0.8,1)*1.5)</f>
        <v>0.655401353127582</v>
      </c>
      <c r="X895" s="7">
        <v>0.31988522189227</v>
      </c>
      <c r="Y895" s="3">
        <f t="shared" si="192"/>
        <v>102.892733664594</v>
      </c>
      <c r="Z895" s="5">
        <v>1.1</v>
      </c>
      <c r="AA895" s="5">
        <v>1</v>
      </c>
      <c r="AB895" s="3">
        <f t="shared" si="193"/>
        <v>113.182007031054</v>
      </c>
      <c r="AC895" t="str">
        <f t="shared" si="194"/>
        <v>https://wiki.52poke.com/wiki/迷唇娃</v>
      </c>
      <c r="AD895" s="2">
        <f t="shared" si="195"/>
        <v>1.68110440428987e-9</v>
      </c>
      <c r="AE895" t="str">
        <f>IF(ISNUMBER(SEARCH(AE$1,$D895)),"T","")</f>
        <v/>
      </c>
      <c r="AF895" t="str">
        <f>IF(ISNUMBER(SEARCH(AF$1,$D895)),"T","")</f>
        <v/>
      </c>
      <c r="AG895" t="str">
        <f>IF(ISNUMBER(SEARCH(AG$1,$D895)),"T","")</f>
        <v/>
      </c>
      <c r="AH895" t="str">
        <f>IF(ISNUMBER(SEARCH(AH$1,$D895)),"T","")</f>
        <v/>
      </c>
      <c r="AI895" t="str">
        <f>IF(ISNUMBER(SEARCH(AI$1,$D895)),"T","")</f>
        <v/>
      </c>
      <c r="AJ895" t="str">
        <f>IF(ISNUMBER(SEARCH(AJ$1,$D895)),"T","")</f>
        <v>T</v>
      </c>
      <c r="AK895" t="str">
        <f>IF(ISNUMBER(SEARCH(AK$1,$D895)),"T","")</f>
        <v/>
      </c>
      <c r="AL895" t="str">
        <f>IF(ISNUMBER(SEARCH(AL$1,$D895)),"T","")</f>
        <v/>
      </c>
      <c r="AM895" t="str">
        <f>IF(ISNUMBER(SEARCH(AM$1,$D895)),"T","")</f>
        <v/>
      </c>
      <c r="AN895" t="str">
        <f>IF(ISNUMBER(SEARCH(AN$1,$D895)),"T","")</f>
        <v/>
      </c>
      <c r="AO895" t="str">
        <f>IF(ISNUMBER(SEARCH(AO$1,$D895)),"T","")</f>
        <v>T</v>
      </c>
      <c r="AP895" t="str">
        <f>IF(ISNUMBER(SEARCH(AP$1,$D895)),"T","")</f>
        <v/>
      </c>
      <c r="AQ895" t="str">
        <f>IF(ISNUMBER(SEARCH(AQ$1,$D895)),"T","")</f>
        <v/>
      </c>
      <c r="AR895" t="str">
        <f>IF(ISNUMBER(SEARCH(AR$1,$D895)),"T","")</f>
        <v/>
      </c>
      <c r="AS895" t="str">
        <f>IF(ISNUMBER(SEARCH(AS$1,$D895)),"T","")</f>
        <v/>
      </c>
      <c r="AT895" t="str">
        <f>IF(ISNUMBER(SEARCH(AT$1,$D895)),"T","")</f>
        <v/>
      </c>
      <c r="AU895" t="str">
        <f>IF(ISNUMBER(SEARCH(AU$1,$D895)),"T","")</f>
        <v/>
      </c>
      <c r="AV895" t="str">
        <f>IF(ISNUMBER(SEARCH(AV$1,$D895)),"T","")</f>
        <v/>
      </c>
    </row>
    <row r="896" spans="1:48">
      <c r="A896">
        <v>846</v>
      </c>
      <c r="B896" t="s">
        <v>2043</v>
      </c>
      <c r="C896" t="s">
        <v>2044</v>
      </c>
      <c r="D896" t="s">
        <v>52</v>
      </c>
      <c r="E896">
        <v>8</v>
      </c>
      <c r="F896">
        <v>41</v>
      </c>
      <c r="G896">
        <v>63</v>
      </c>
      <c r="H896">
        <v>40</v>
      </c>
      <c r="I896">
        <v>40</v>
      </c>
      <c r="J896">
        <v>30</v>
      </c>
      <c r="K896">
        <v>66</v>
      </c>
      <c r="L896">
        <f t="shared" si="182"/>
        <v>63</v>
      </c>
      <c r="M896">
        <f t="shared" si="183"/>
        <v>30</v>
      </c>
      <c r="N896" s="3">
        <f t="shared" si="184"/>
        <v>116.5</v>
      </c>
      <c r="O896" s="3">
        <f t="shared" si="185"/>
        <v>83.5</v>
      </c>
      <c r="P896" s="3">
        <f t="shared" si="186"/>
        <v>50.5</v>
      </c>
      <c r="Q896" s="3">
        <f t="shared" si="187"/>
        <v>5883.25</v>
      </c>
      <c r="R896" s="3">
        <f t="shared" si="188"/>
        <v>7048.25</v>
      </c>
      <c r="S896" s="3">
        <f t="shared" si="189"/>
        <v>5883.25</v>
      </c>
      <c r="T896" s="3">
        <v>112.999291090649</v>
      </c>
      <c r="U896" s="3">
        <f t="shared" si="190"/>
        <v>0</v>
      </c>
      <c r="V896" s="4">
        <f t="shared" si="191"/>
        <v>0</v>
      </c>
      <c r="W896" s="6">
        <f>Q896/(constants!$B$1*constants!$B$2*(110/250)*AVERAGE(0.8,1)*1.5)</f>
        <v>0.901382738773384</v>
      </c>
      <c r="X896" s="7">
        <v>0.328875796447022</v>
      </c>
      <c r="Y896" s="3">
        <f t="shared" si="192"/>
        <v>102.726587690904</v>
      </c>
      <c r="Z896" s="5">
        <v>1.1</v>
      </c>
      <c r="AA896" s="5">
        <v>1</v>
      </c>
      <c r="AB896" s="3">
        <f t="shared" si="193"/>
        <v>112.999246459994</v>
      </c>
      <c r="AC896" t="str">
        <f t="shared" si="194"/>
        <v>https://wiki.52poke.com/wiki/刺梭鱼</v>
      </c>
      <c r="AD896" s="2">
        <f t="shared" si="195"/>
        <v>1.99189533633001e-9</v>
      </c>
      <c r="AE896" t="str">
        <f>IF(ISNUMBER(SEARCH(AE$1,$D896)),"T","")</f>
        <v/>
      </c>
      <c r="AF896" t="str">
        <f>IF(ISNUMBER(SEARCH(AF$1,$D896)),"T","")</f>
        <v/>
      </c>
      <c r="AG896" t="str">
        <f>IF(ISNUMBER(SEARCH(AG$1,$D896)),"T","")</f>
        <v>T</v>
      </c>
      <c r="AH896" t="str">
        <f>IF(ISNUMBER(SEARCH(AH$1,$D896)),"T","")</f>
        <v/>
      </c>
      <c r="AI896" t="str">
        <f>IF(ISNUMBER(SEARCH(AI$1,$D896)),"T","")</f>
        <v/>
      </c>
      <c r="AJ896" t="str">
        <f>IF(ISNUMBER(SEARCH(AJ$1,$D896)),"T","")</f>
        <v/>
      </c>
      <c r="AK896" t="str">
        <f>IF(ISNUMBER(SEARCH(AK$1,$D896)),"T","")</f>
        <v/>
      </c>
      <c r="AL896" t="str">
        <f>IF(ISNUMBER(SEARCH(AL$1,$D896)),"T","")</f>
        <v/>
      </c>
      <c r="AM896" t="str">
        <f>IF(ISNUMBER(SEARCH(AM$1,$D896)),"T","")</f>
        <v/>
      </c>
      <c r="AN896" t="str">
        <f>IF(ISNUMBER(SEARCH(AN$1,$D896)),"T","")</f>
        <v/>
      </c>
      <c r="AO896" t="str">
        <f>IF(ISNUMBER(SEARCH(AO$1,$D896)),"T","")</f>
        <v/>
      </c>
      <c r="AP896" t="str">
        <f>IF(ISNUMBER(SEARCH(AP$1,$D896)),"T","")</f>
        <v/>
      </c>
      <c r="AQ896" t="str">
        <f>IF(ISNUMBER(SEARCH(AQ$1,$D896)),"T","")</f>
        <v/>
      </c>
      <c r="AR896" t="str">
        <f>IF(ISNUMBER(SEARCH(AR$1,$D896)),"T","")</f>
        <v/>
      </c>
      <c r="AS896" t="str">
        <f>IF(ISNUMBER(SEARCH(AS$1,$D896)),"T","")</f>
        <v/>
      </c>
      <c r="AT896" t="str">
        <f>IF(ISNUMBER(SEARCH(AT$1,$D896)),"T","")</f>
        <v/>
      </c>
      <c r="AU896" t="str">
        <f>IF(ISNUMBER(SEARCH(AU$1,$D896)),"T","")</f>
        <v/>
      </c>
      <c r="AV896" t="str">
        <f>IF(ISNUMBER(SEARCH(AV$1,$D896)),"T","")</f>
        <v/>
      </c>
    </row>
    <row r="897" spans="1:48">
      <c r="A897">
        <v>535</v>
      </c>
      <c r="B897" t="s">
        <v>2045</v>
      </c>
      <c r="C897" t="s">
        <v>2046</v>
      </c>
      <c r="D897" t="s">
        <v>52</v>
      </c>
      <c r="E897">
        <v>5</v>
      </c>
      <c r="F897">
        <v>50</v>
      </c>
      <c r="G897">
        <v>50</v>
      </c>
      <c r="H897">
        <v>40</v>
      </c>
      <c r="I897">
        <v>50</v>
      </c>
      <c r="J897">
        <v>40</v>
      </c>
      <c r="K897">
        <v>64</v>
      </c>
      <c r="L897">
        <f t="shared" si="182"/>
        <v>50</v>
      </c>
      <c r="M897">
        <f t="shared" si="183"/>
        <v>40</v>
      </c>
      <c r="N897" s="3">
        <f t="shared" si="184"/>
        <v>125.5</v>
      </c>
      <c r="O897" s="3">
        <f t="shared" si="185"/>
        <v>70.5</v>
      </c>
      <c r="P897" s="3">
        <f t="shared" si="186"/>
        <v>60.5</v>
      </c>
      <c r="Q897" s="3">
        <f t="shared" si="187"/>
        <v>7592.75</v>
      </c>
      <c r="R897" s="3">
        <f t="shared" si="188"/>
        <v>7592.75</v>
      </c>
      <c r="S897" s="3">
        <f t="shared" si="189"/>
        <v>7592.75</v>
      </c>
      <c r="T897" s="3">
        <v>112.596844284404</v>
      </c>
      <c r="U897" s="3">
        <f t="shared" si="190"/>
        <v>0</v>
      </c>
      <c r="V897" s="4">
        <f t="shared" si="191"/>
        <v>0</v>
      </c>
      <c r="W897" s="6">
        <f>Q897/(constants!$B$1*constants!$B$2*(110/250)*AVERAGE(0.8,1)*1.5)</f>
        <v>1.16329814130313</v>
      </c>
      <c r="X897" s="7">
        <v>0.28862701218366</v>
      </c>
      <c r="Y897" s="3">
        <f t="shared" si="192"/>
        <v>102.360723320818</v>
      </c>
      <c r="Z897" s="5">
        <v>1.1</v>
      </c>
      <c r="AA897" s="5">
        <v>1</v>
      </c>
      <c r="AB897" s="3">
        <f t="shared" si="193"/>
        <v>112.5967956529</v>
      </c>
      <c r="AC897" t="str">
        <f t="shared" si="194"/>
        <v>https://wiki.52poke.com/wiki/圆蝌蚪</v>
      </c>
      <c r="AD897" s="2">
        <f t="shared" si="195"/>
        <v>2.36502315649025e-9</v>
      </c>
      <c r="AE897" t="str">
        <f>IF(ISNUMBER(SEARCH(AE$1,$D897)),"T","")</f>
        <v/>
      </c>
      <c r="AF897" t="str">
        <f>IF(ISNUMBER(SEARCH(AF$1,$D897)),"T","")</f>
        <v/>
      </c>
      <c r="AG897" t="str">
        <f>IF(ISNUMBER(SEARCH(AG$1,$D897)),"T","")</f>
        <v>T</v>
      </c>
      <c r="AH897" t="str">
        <f>IF(ISNUMBER(SEARCH(AH$1,$D897)),"T","")</f>
        <v/>
      </c>
      <c r="AI897" t="str">
        <f>IF(ISNUMBER(SEARCH(AI$1,$D897)),"T","")</f>
        <v/>
      </c>
      <c r="AJ897" t="str">
        <f>IF(ISNUMBER(SEARCH(AJ$1,$D897)),"T","")</f>
        <v/>
      </c>
      <c r="AK897" t="str">
        <f>IF(ISNUMBER(SEARCH(AK$1,$D897)),"T","")</f>
        <v/>
      </c>
      <c r="AL897" t="str">
        <f>IF(ISNUMBER(SEARCH(AL$1,$D897)),"T","")</f>
        <v/>
      </c>
      <c r="AM897" t="str">
        <f>IF(ISNUMBER(SEARCH(AM$1,$D897)),"T","")</f>
        <v/>
      </c>
      <c r="AN897" t="str">
        <f>IF(ISNUMBER(SEARCH(AN$1,$D897)),"T","")</f>
        <v/>
      </c>
      <c r="AO897" t="str">
        <f>IF(ISNUMBER(SEARCH(AO$1,$D897)),"T","")</f>
        <v/>
      </c>
      <c r="AP897" t="str">
        <f>IF(ISNUMBER(SEARCH(AP$1,$D897)),"T","")</f>
        <v/>
      </c>
      <c r="AQ897" t="str">
        <f>IF(ISNUMBER(SEARCH(AQ$1,$D897)),"T","")</f>
        <v/>
      </c>
      <c r="AR897" t="str">
        <f>IF(ISNUMBER(SEARCH(AR$1,$D897)),"T","")</f>
        <v/>
      </c>
      <c r="AS897" t="str">
        <f>IF(ISNUMBER(SEARCH(AS$1,$D897)),"T","")</f>
        <v/>
      </c>
      <c r="AT897" t="str">
        <f>IF(ISNUMBER(SEARCH(AT$1,$D897)),"T","")</f>
        <v/>
      </c>
      <c r="AU897" t="str">
        <f>IF(ISNUMBER(SEARCH(AU$1,$D897)),"T","")</f>
        <v/>
      </c>
      <c r="AV897" t="str">
        <f>IF(ISNUMBER(SEARCH(AV$1,$D897)),"T","")</f>
        <v/>
      </c>
    </row>
    <row r="898" spans="1:48">
      <c r="A898">
        <v>27</v>
      </c>
      <c r="B898" t="s">
        <v>2047</v>
      </c>
      <c r="C898" t="s">
        <v>2048</v>
      </c>
      <c r="D898" t="s">
        <v>1284</v>
      </c>
      <c r="E898">
        <v>1</v>
      </c>
      <c r="F898">
        <v>50</v>
      </c>
      <c r="G898">
        <v>75</v>
      </c>
      <c r="H898">
        <v>85</v>
      </c>
      <c r="I898">
        <v>20</v>
      </c>
      <c r="J898">
        <v>30</v>
      </c>
      <c r="K898">
        <v>40</v>
      </c>
      <c r="L898">
        <f t="shared" ref="L898:L961" si="196">MAX(G898,I898)</f>
        <v>75</v>
      </c>
      <c r="M898">
        <f t="shared" ref="M898:M961" si="197">MIN(H898,J898)</f>
        <v>30</v>
      </c>
      <c r="N898" s="3">
        <f t="shared" ref="N898:N961" si="198">(F898*2+31)/2+60</f>
        <v>125.5</v>
      </c>
      <c r="O898" s="3">
        <f t="shared" ref="O898:O961" si="199">(L898*2+31)/2+5</f>
        <v>95.5</v>
      </c>
      <c r="P898" s="3">
        <f t="shared" ref="P898:P961" si="200">(M898*2+31)/2+5</f>
        <v>50.5</v>
      </c>
      <c r="Q898" s="3">
        <f t="shared" ref="Q898:Q961" si="201">N898*P898</f>
        <v>6337.75</v>
      </c>
      <c r="R898" s="3">
        <f t="shared" ref="R898:R961" si="202">((H898*2+31)/2+5)*N898</f>
        <v>13240.25</v>
      </c>
      <c r="S898" s="3">
        <f t="shared" ref="S898:S961" si="203">((J898*2+31)/2+5)*N898</f>
        <v>6337.75</v>
      </c>
      <c r="T898" s="3">
        <v>112.180775258214</v>
      </c>
      <c r="U898" s="3">
        <f t="shared" ref="U898:U961" si="204">IF(T898&lt;200,0,T898)</f>
        <v>0</v>
      </c>
      <c r="V898" s="4">
        <f t="shared" ref="V898:V961" si="205">U898*O898</f>
        <v>0</v>
      </c>
      <c r="W898" s="6">
        <f>Q898/(constants!$B$1*constants!$B$2*(110/250)*AVERAGE(0.8,1)*1.5)</f>
        <v>0.971017456790212</v>
      </c>
      <c r="X898" s="7">
        <v>0.0968618413555327</v>
      </c>
      <c r="Y898" s="3">
        <f t="shared" ref="Y898:Y961" si="206">(W898+X898)*O898</f>
        <v>101.982472972919</v>
      </c>
      <c r="Z898" s="5">
        <v>1.1</v>
      </c>
      <c r="AA898" s="5">
        <v>1</v>
      </c>
      <c r="AB898" s="3">
        <f t="shared" ref="AB898:AB961" si="207">Y898*Z898*AA898</f>
        <v>112.180720270211</v>
      </c>
      <c r="AC898" t="str">
        <f t="shared" ref="AC898:AC961" si="208">CONCATENATE("https://wiki.52poke.com/wiki/",B898)</f>
        <v>https://wiki.52poke.com/wiki/穿山鼠</v>
      </c>
      <c r="AD898" s="2">
        <f t="shared" ref="AD898:AD961" si="209">(T898-AB898)^2</f>
        <v>3.02368052714687e-9</v>
      </c>
      <c r="AE898" t="str">
        <f>IF(ISNUMBER(SEARCH(AE$1,$D898)),"T","")</f>
        <v/>
      </c>
      <c r="AF898" t="str">
        <f>IF(ISNUMBER(SEARCH(AF$1,$D898)),"T","")</f>
        <v/>
      </c>
      <c r="AG898" t="str">
        <f>IF(ISNUMBER(SEARCH(AG$1,$D898)),"T","")</f>
        <v/>
      </c>
      <c r="AH898" t="str">
        <f>IF(ISNUMBER(SEARCH(AH$1,$D898)),"T","")</f>
        <v/>
      </c>
      <c r="AI898" t="str">
        <f>IF(ISNUMBER(SEARCH(AI$1,$D898)),"T","")</f>
        <v/>
      </c>
      <c r="AJ898" t="str">
        <f>IF(ISNUMBER(SEARCH(AJ$1,$D898)),"T","")</f>
        <v>T</v>
      </c>
      <c r="AK898" t="str">
        <f>IF(ISNUMBER(SEARCH(AK$1,$D898)),"T","")</f>
        <v/>
      </c>
      <c r="AL898" t="str">
        <f>IF(ISNUMBER(SEARCH(AL$1,$D898)),"T","")</f>
        <v/>
      </c>
      <c r="AM898" t="str">
        <f>IF(ISNUMBER(SEARCH(AM$1,$D898)),"T","")</f>
        <v/>
      </c>
      <c r="AN898" t="str">
        <f>IF(ISNUMBER(SEARCH(AN$1,$D898)),"T","")</f>
        <v/>
      </c>
      <c r="AO898" t="str">
        <f>IF(ISNUMBER(SEARCH(AO$1,$D898)),"T","")</f>
        <v/>
      </c>
      <c r="AP898" t="str">
        <f>IF(ISNUMBER(SEARCH(AP$1,$D898)),"T","")</f>
        <v/>
      </c>
      <c r="AQ898" t="str">
        <f>IF(ISNUMBER(SEARCH(AQ$1,$D898)),"T","")</f>
        <v/>
      </c>
      <c r="AR898" t="str">
        <f>IF(ISNUMBER(SEARCH(AR$1,$D898)),"T","")</f>
        <v/>
      </c>
      <c r="AS898" t="str">
        <f>IF(ISNUMBER(SEARCH(AS$1,$D898)),"T","")</f>
        <v/>
      </c>
      <c r="AT898" t="str">
        <f>IF(ISNUMBER(SEARCH(AT$1,$D898)),"T","")</f>
        <v/>
      </c>
      <c r="AU898" t="str">
        <f>IF(ISNUMBER(SEARCH(AU$1,$D898)),"T","")</f>
        <v>T</v>
      </c>
      <c r="AV898" t="str">
        <f>IF(ISNUMBER(SEARCH(AV$1,$D898)),"T","")</f>
        <v/>
      </c>
    </row>
    <row r="899" spans="1:48">
      <c r="A899">
        <v>69</v>
      </c>
      <c r="B899" t="s">
        <v>2049</v>
      </c>
      <c r="C899" t="s">
        <v>2050</v>
      </c>
      <c r="D899" t="s">
        <v>695</v>
      </c>
      <c r="E899">
        <v>1</v>
      </c>
      <c r="F899">
        <v>50</v>
      </c>
      <c r="G899">
        <v>75</v>
      </c>
      <c r="H899">
        <v>35</v>
      </c>
      <c r="I899">
        <v>70</v>
      </c>
      <c r="J899">
        <v>30</v>
      </c>
      <c r="K899">
        <v>40</v>
      </c>
      <c r="L899">
        <f t="shared" si="196"/>
        <v>75</v>
      </c>
      <c r="M899">
        <f t="shared" si="197"/>
        <v>30</v>
      </c>
      <c r="N899" s="3">
        <f t="shared" si="198"/>
        <v>125.5</v>
      </c>
      <c r="O899" s="3">
        <f t="shared" si="199"/>
        <v>95.5</v>
      </c>
      <c r="P899" s="3">
        <f t="shared" si="200"/>
        <v>50.5</v>
      </c>
      <c r="Q899" s="3">
        <f t="shared" si="201"/>
        <v>6337.75</v>
      </c>
      <c r="R899" s="3">
        <f t="shared" si="202"/>
        <v>6965.25</v>
      </c>
      <c r="S899" s="3">
        <f t="shared" si="203"/>
        <v>6337.75</v>
      </c>
      <c r="T899" s="3">
        <v>112.083414358599</v>
      </c>
      <c r="U899" s="3">
        <f t="shared" si="204"/>
        <v>0</v>
      </c>
      <c r="V899" s="4">
        <f t="shared" si="205"/>
        <v>0</v>
      </c>
      <c r="W899" s="6">
        <f>Q899/(constants!$B$1*constants!$B$2*(110/250)*AVERAGE(0.8,1)*1.5)</f>
        <v>0.971017456790212</v>
      </c>
      <c r="X899" s="7">
        <v>0.0959350360284004</v>
      </c>
      <c r="Y899" s="3">
        <f t="shared" si="206"/>
        <v>101.893963064178</v>
      </c>
      <c r="Z899" s="5">
        <v>1.1</v>
      </c>
      <c r="AA899" s="5">
        <v>1</v>
      </c>
      <c r="AB899" s="3">
        <f t="shared" si="207"/>
        <v>112.083359370595</v>
      </c>
      <c r="AC899" t="str">
        <f t="shared" si="208"/>
        <v>https://wiki.52poke.com/wiki/喇叭芽</v>
      </c>
      <c r="AD899" s="2">
        <f t="shared" si="209"/>
        <v>3.02368055371538e-9</v>
      </c>
      <c r="AE899" t="str">
        <f>IF(ISNUMBER(SEARCH(AE$1,$D899)),"T","")</f>
        <v/>
      </c>
      <c r="AF899" t="str">
        <f>IF(ISNUMBER(SEARCH(AF$1,$D899)),"T","")</f>
        <v/>
      </c>
      <c r="AG899" t="str">
        <f>IF(ISNUMBER(SEARCH(AG$1,$D899)),"T","")</f>
        <v/>
      </c>
      <c r="AH899" t="str">
        <f>IF(ISNUMBER(SEARCH(AH$1,$D899)),"T","")</f>
        <v>T</v>
      </c>
      <c r="AI899" t="str">
        <f>IF(ISNUMBER(SEARCH(AI$1,$D899)),"T","")</f>
        <v/>
      </c>
      <c r="AJ899" t="str">
        <f>IF(ISNUMBER(SEARCH(AJ$1,$D899)),"T","")</f>
        <v/>
      </c>
      <c r="AK899" t="str">
        <f>IF(ISNUMBER(SEARCH(AK$1,$D899)),"T","")</f>
        <v/>
      </c>
      <c r="AL899" t="str">
        <f>IF(ISNUMBER(SEARCH(AL$1,$D899)),"T","")</f>
        <v>T</v>
      </c>
      <c r="AM899" t="str">
        <f>IF(ISNUMBER(SEARCH(AM$1,$D899)),"T","")</f>
        <v/>
      </c>
      <c r="AN899" t="str">
        <f>IF(ISNUMBER(SEARCH(AN$1,$D899)),"T","")</f>
        <v/>
      </c>
      <c r="AO899" t="str">
        <f>IF(ISNUMBER(SEARCH(AO$1,$D899)),"T","")</f>
        <v/>
      </c>
      <c r="AP899" t="str">
        <f>IF(ISNUMBER(SEARCH(AP$1,$D899)),"T","")</f>
        <v/>
      </c>
      <c r="AQ899" t="str">
        <f>IF(ISNUMBER(SEARCH(AQ$1,$D899)),"T","")</f>
        <v/>
      </c>
      <c r="AR899" t="str">
        <f>IF(ISNUMBER(SEARCH(AR$1,$D899)),"T","")</f>
        <v/>
      </c>
      <c r="AS899" t="str">
        <f>IF(ISNUMBER(SEARCH(AS$1,$D899)),"T","")</f>
        <v/>
      </c>
      <c r="AT899" t="str">
        <f>IF(ISNUMBER(SEARCH(AT$1,$D899)),"T","")</f>
        <v/>
      </c>
      <c r="AU899" t="str">
        <f>IF(ISNUMBER(SEARCH(AU$1,$D899)),"T","")</f>
        <v/>
      </c>
      <c r="AV899" t="str">
        <f>IF(ISNUMBER(SEARCH(AV$1,$D899)),"T","")</f>
        <v/>
      </c>
    </row>
    <row r="900" spans="1:48">
      <c r="A900">
        <v>32</v>
      </c>
      <c r="B900" t="s">
        <v>2051</v>
      </c>
      <c r="C900" t="s">
        <v>2052</v>
      </c>
      <c r="D900" t="s">
        <v>855</v>
      </c>
      <c r="E900">
        <v>1</v>
      </c>
      <c r="F900">
        <v>46</v>
      </c>
      <c r="G900">
        <v>57</v>
      </c>
      <c r="H900">
        <v>40</v>
      </c>
      <c r="I900">
        <v>40</v>
      </c>
      <c r="J900">
        <v>40</v>
      </c>
      <c r="K900">
        <v>50</v>
      </c>
      <c r="L900">
        <f t="shared" si="196"/>
        <v>57</v>
      </c>
      <c r="M900">
        <f t="shared" si="197"/>
        <v>40</v>
      </c>
      <c r="N900" s="3">
        <f t="shared" si="198"/>
        <v>121.5</v>
      </c>
      <c r="O900" s="3">
        <f t="shared" si="199"/>
        <v>77.5</v>
      </c>
      <c r="P900" s="3">
        <f t="shared" si="200"/>
        <v>60.5</v>
      </c>
      <c r="Q900" s="3">
        <f t="shared" si="201"/>
        <v>7350.75</v>
      </c>
      <c r="R900" s="3">
        <f t="shared" si="202"/>
        <v>7350.75</v>
      </c>
      <c r="S900" s="3">
        <f t="shared" si="203"/>
        <v>7350.75</v>
      </c>
      <c r="T900" s="3">
        <v>111.752813576842</v>
      </c>
      <c r="U900" s="3">
        <f t="shared" si="204"/>
        <v>0</v>
      </c>
      <c r="V900" s="4">
        <f t="shared" si="205"/>
        <v>0</v>
      </c>
      <c r="W900" s="6">
        <f>Q900/(constants!$B$1*constants!$B$2*(110/250)*AVERAGE(0.8,1)*1.5)</f>
        <v>1.12622090970781</v>
      </c>
      <c r="X900" s="7">
        <v>0.184661926897335</v>
      </c>
      <c r="Y900" s="3">
        <f t="shared" si="206"/>
        <v>101.593419836899</v>
      </c>
      <c r="Z900" s="5">
        <v>1.1</v>
      </c>
      <c r="AA900" s="5">
        <v>1</v>
      </c>
      <c r="AB900" s="3">
        <f t="shared" si="207"/>
        <v>111.752761820588</v>
      </c>
      <c r="AC900" t="str">
        <f t="shared" si="208"/>
        <v>https://wiki.52poke.com/wiki/尼多朗</v>
      </c>
      <c r="AD900" s="2">
        <f t="shared" si="209"/>
        <v>2.67870979086647e-9</v>
      </c>
      <c r="AE900" t="str">
        <f>IF(ISNUMBER(SEARCH(AE$1,$D900)),"T","")</f>
        <v/>
      </c>
      <c r="AF900" t="str">
        <f>IF(ISNUMBER(SEARCH(AF$1,$D900)),"T","")</f>
        <v/>
      </c>
      <c r="AG900" t="str">
        <f>IF(ISNUMBER(SEARCH(AG$1,$D900)),"T","")</f>
        <v/>
      </c>
      <c r="AH900" t="str">
        <f>IF(ISNUMBER(SEARCH(AH$1,$D900)),"T","")</f>
        <v/>
      </c>
      <c r="AI900" t="str">
        <f>IF(ISNUMBER(SEARCH(AI$1,$D900)),"T","")</f>
        <v/>
      </c>
      <c r="AJ900" t="str">
        <f>IF(ISNUMBER(SEARCH(AJ$1,$D900)),"T","")</f>
        <v/>
      </c>
      <c r="AK900" t="str">
        <f>IF(ISNUMBER(SEARCH(AK$1,$D900)),"T","")</f>
        <v/>
      </c>
      <c r="AL900" t="str">
        <f>IF(ISNUMBER(SEARCH(AL$1,$D900)),"T","")</f>
        <v>T</v>
      </c>
      <c r="AM900" t="str">
        <f>IF(ISNUMBER(SEARCH(AM$1,$D900)),"T","")</f>
        <v/>
      </c>
      <c r="AN900" t="str">
        <f>IF(ISNUMBER(SEARCH(AN$1,$D900)),"T","")</f>
        <v/>
      </c>
      <c r="AO900" t="str">
        <f>IF(ISNUMBER(SEARCH(AO$1,$D900)),"T","")</f>
        <v/>
      </c>
      <c r="AP900" t="str">
        <f>IF(ISNUMBER(SEARCH(AP$1,$D900)),"T","")</f>
        <v/>
      </c>
      <c r="AQ900" t="str">
        <f>IF(ISNUMBER(SEARCH(AQ$1,$D900)),"T","")</f>
        <v/>
      </c>
      <c r="AR900" t="str">
        <f>IF(ISNUMBER(SEARCH(AR$1,$D900)),"T","")</f>
        <v/>
      </c>
      <c r="AS900" t="str">
        <f>IF(ISNUMBER(SEARCH(AS$1,$D900)),"T","")</f>
        <v/>
      </c>
      <c r="AT900" t="str">
        <f>IF(ISNUMBER(SEARCH(AT$1,$D900)),"T","")</f>
        <v/>
      </c>
      <c r="AU900" t="str">
        <f>IF(ISNUMBER(SEARCH(AU$1,$D900)),"T","")</f>
        <v/>
      </c>
      <c r="AV900" t="str">
        <f>IF(ISNUMBER(SEARCH(AV$1,$D900)),"T","")</f>
        <v/>
      </c>
    </row>
    <row r="901" spans="1:48">
      <c r="A901">
        <v>938</v>
      </c>
      <c r="B901" t="s">
        <v>2053</v>
      </c>
      <c r="C901" t="s">
        <v>2054</v>
      </c>
      <c r="D901" t="s">
        <v>169</v>
      </c>
      <c r="E901">
        <v>9</v>
      </c>
      <c r="F901">
        <v>61</v>
      </c>
      <c r="G901">
        <v>31</v>
      </c>
      <c r="H901">
        <v>41</v>
      </c>
      <c r="I901">
        <v>59</v>
      </c>
      <c r="J901">
        <v>35</v>
      </c>
      <c r="K901">
        <v>45</v>
      </c>
      <c r="L901">
        <f t="shared" si="196"/>
        <v>59</v>
      </c>
      <c r="M901">
        <f t="shared" si="197"/>
        <v>35</v>
      </c>
      <c r="N901" s="3">
        <f t="shared" si="198"/>
        <v>136.5</v>
      </c>
      <c r="O901" s="3">
        <f t="shared" si="199"/>
        <v>79.5</v>
      </c>
      <c r="P901" s="3">
        <f t="shared" si="200"/>
        <v>55.5</v>
      </c>
      <c r="Q901" s="3">
        <f t="shared" si="201"/>
        <v>7575.75</v>
      </c>
      <c r="R901" s="3">
        <f t="shared" si="202"/>
        <v>8394.75</v>
      </c>
      <c r="S901" s="3">
        <f t="shared" si="203"/>
        <v>7575.75</v>
      </c>
      <c r="T901" s="3">
        <v>111.512137774701</v>
      </c>
      <c r="U901" s="3">
        <f t="shared" si="204"/>
        <v>0</v>
      </c>
      <c r="V901" s="4">
        <f t="shared" si="205"/>
        <v>0</v>
      </c>
      <c r="W901" s="6">
        <f>Q901/(constants!$B$1*constants!$B$2*(110/250)*AVERAGE(0.8,1)*1.5)</f>
        <v>1.1606935423894</v>
      </c>
      <c r="X901" s="7">
        <v>0.114458922535762</v>
      </c>
      <c r="Y901" s="3">
        <f t="shared" si="206"/>
        <v>101.374620961551</v>
      </c>
      <c r="Z901" s="5">
        <v>1.1</v>
      </c>
      <c r="AA901" s="5">
        <v>1</v>
      </c>
      <c r="AB901" s="3">
        <f t="shared" si="207"/>
        <v>111.512083057706</v>
      </c>
      <c r="AC901" t="str">
        <f t="shared" si="208"/>
        <v>https://wiki.52poke.com/wiki/光蚪仔</v>
      </c>
      <c r="AD901" s="2">
        <f t="shared" si="209"/>
        <v>2.99394955843045e-9</v>
      </c>
      <c r="AE901" t="str">
        <f>IF(ISNUMBER(SEARCH(AE$1,$D901)),"T","")</f>
        <v/>
      </c>
      <c r="AF901" t="str">
        <f>IF(ISNUMBER(SEARCH(AF$1,$D901)),"T","")</f>
        <v/>
      </c>
      <c r="AG901" t="str">
        <f>IF(ISNUMBER(SEARCH(AG$1,$D901)),"T","")</f>
        <v/>
      </c>
      <c r="AH901" t="str">
        <f>IF(ISNUMBER(SEARCH(AH$1,$D901)),"T","")</f>
        <v/>
      </c>
      <c r="AI901" t="str">
        <f>IF(ISNUMBER(SEARCH(AI$1,$D901)),"T","")</f>
        <v>T</v>
      </c>
      <c r="AJ901" t="str">
        <f>IF(ISNUMBER(SEARCH(AJ$1,$D901)),"T","")</f>
        <v/>
      </c>
      <c r="AK901" t="str">
        <f>IF(ISNUMBER(SEARCH(AK$1,$D901)),"T","")</f>
        <v/>
      </c>
      <c r="AL901" t="str">
        <f>IF(ISNUMBER(SEARCH(AL$1,$D901)),"T","")</f>
        <v/>
      </c>
      <c r="AM901" t="str">
        <f>IF(ISNUMBER(SEARCH(AM$1,$D901)),"T","")</f>
        <v/>
      </c>
      <c r="AN901" t="str">
        <f>IF(ISNUMBER(SEARCH(AN$1,$D901)),"T","")</f>
        <v/>
      </c>
      <c r="AO901" t="str">
        <f>IF(ISNUMBER(SEARCH(AO$1,$D901)),"T","")</f>
        <v/>
      </c>
      <c r="AP901" t="str">
        <f>IF(ISNUMBER(SEARCH(AP$1,$D901)),"T","")</f>
        <v/>
      </c>
      <c r="AQ901" t="str">
        <f>IF(ISNUMBER(SEARCH(AQ$1,$D901)),"T","")</f>
        <v/>
      </c>
      <c r="AR901" t="str">
        <f>IF(ISNUMBER(SEARCH(AR$1,$D901)),"T","")</f>
        <v/>
      </c>
      <c r="AS901" t="str">
        <f>IF(ISNUMBER(SEARCH(AS$1,$D901)),"T","")</f>
        <v/>
      </c>
      <c r="AT901" t="str">
        <f>IF(ISNUMBER(SEARCH(AT$1,$D901)),"T","")</f>
        <v/>
      </c>
      <c r="AU901" t="str">
        <f>IF(ISNUMBER(SEARCH(AU$1,$D901)),"T","")</f>
        <v/>
      </c>
      <c r="AV901" t="str">
        <f>IF(ISNUMBER(SEARCH(AV$1,$D901)),"T","")</f>
        <v/>
      </c>
    </row>
    <row r="902" spans="1:48">
      <c r="A902">
        <v>712</v>
      </c>
      <c r="B902" t="s">
        <v>2055</v>
      </c>
      <c r="C902" t="s">
        <v>2056</v>
      </c>
      <c r="D902" t="s">
        <v>124</v>
      </c>
      <c r="E902">
        <v>6</v>
      </c>
      <c r="F902">
        <v>55</v>
      </c>
      <c r="G902">
        <v>69</v>
      </c>
      <c r="H902">
        <v>85</v>
      </c>
      <c r="I902">
        <v>32</v>
      </c>
      <c r="J902">
        <v>35</v>
      </c>
      <c r="K902">
        <v>28</v>
      </c>
      <c r="L902">
        <f t="shared" si="196"/>
        <v>69</v>
      </c>
      <c r="M902">
        <f t="shared" si="197"/>
        <v>35</v>
      </c>
      <c r="N902" s="3">
        <f t="shared" si="198"/>
        <v>130.5</v>
      </c>
      <c r="O902" s="3">
        <f t="shared" si="199"/>
        <v>89.5</v>
      </c>
      <c r="P902" s="3">
        <f t="shared" si="200"/>
        <v>55.5</v>
      </c>
      <c r="Q902" s="3">
        <f t="shared" si="201"/>
        <v>7242.75</v>
      </c>
      <c r="R902" s="3">
        <f t="shared" si="202"/>
        <v>13767.75</v>
      </c>
      <c r="S902" s="3">
        <f t="shared" si="203"/>
        <v>7242.75</v>
      </c>
      <c r="T902" s="3">
        <v>110.793006956848</v>
      </c>
      <c r="U902" s="3">
        <f t="shared" si="204"/>
        <v>0</v>
      </c>
      <c r="V902" s="4">
        <f t="shared" si="205"/>
        <v>0</v>
      </c>
      <c r="W902" s="6">
        <f>Q902/(constants!$B$1*constants!$B$2*(110/250)*AVERAGE(0.8,1)*1.5)</f>
        <v>1.10967404602064</v>
      </c>
      <c r="X902" s="7">
        <v>0.0156987123835014</v>
      </c>
      <c r="Y902" s="3">
        <f t="shared" si="206"/>
        <v>100.720861877171</v>
      </c>
      <c r="Z902" s="5">
        <v>1.1</v>
      </c>
      <c r="AA902" s="5">
        <v>1</v>
      </c>
      <c r="AB902" s="3">
        <f t="shared" si="207"/>
        <v>110.792948064888</v>
      </c>
      <c r="AC902" t="str">
        <f t="shared" si="208"/>
        <v>https://wiki.52poke.com/wiki/冰宝</v>
      </c>
      <c r="AD902" s="2">
        <f t="shared" si="209"/>
        <v>3.46826298551319e-9</v>
      </c>
      <c r="AE902" t="str">
        <f>IF(ISNUMBER(SEARCH(AE$1,$D902)),"T","")</f>
        <v/>
      </c>
      <c r="AF902" t="str">
        <f>IF(ISNUMBER(SEARCH(AF$1,$D902)),"T","")</f>
        <v/>
      </c>
      <c r="AG902" t="str">
        <f>IF(ISNUMBER(SEARCH(AG$1,$D902)),"T","")</f>
        <v/>
      </c>
      <c r="AH902" t="str">
        <f>IF(ISNUMBER(SEARCH(AH$1,$D902)),"T","")</f>
        <v/>
      </c>
      <c r="AI902" t="str">
        <f>IF(ISNUMBER(SEARCH(AI$1,$D902)),"T","")</f>
        <v/>
      </c>
      <c r="AJ902" t="str">
        <f>IF(ISNUMBER(SEARCH(AJ$1,$D902)),"T","")</f>
        <v>T</v>
      </c>
      <c r="AK902" t="str">
        <f>IF(ISNUMBER(SEARCH(AK$1,$D902)),"T","")</f>
        <v/>
      </c>
      <c r="AL902" t="str">
        <f>IF(ISNUMBER(SEARCH(AL$1,$D902)),"T","")</f>
        <v/>
      </c>
      <c r="AM902" t="str">
        <f>IF(ISNUMBER(SEARCH(AM$1,$D902)),"T","")</f>
        <v/>
      </c>
      <c r="AN902" t="str">
        <f>IF(ISNUMBER(SEARCH(AN$1,$D902)),"T","")</f>
        <v/>
      </c>
      <c r="AO902" t="str">
        <f>IF(ISNUMBER(SEARCH(AO$1,$D902)),"T","")</f>
        <v/>
      </c>
      <c r="AP902" t="str">
        <f>IF(ISNUMBER(SEARCH(AP$1,$D902)),"T","")</f>
        <v/>
      </c>
      <c r="AQ902" t="str">
        <f>IF(ISNUMBER(SEARCH(AQ$1,$D902)),"T","")</f>
        <v/>
      </c>
      <c r="AR902" t="str">
        <f>IF(ISNUMBER(SEARCH(AR$1,$D902)),"T","")</f>
        <v/>
      </c>
      <c r="AS902" t="str">
        <f>IF(ISNUMBER(SEARCH(AS$1,$D902)),"T","")</f>
        <v/>
      </c>
      <c r="AT902" t="str">
        <f>IF(ISNUMBER(SEARCH(AT$1,$D902)),"T","")</f>
        <v/>
      </c>
      <c r="AU902" t="str">
        <f>IF(ISNUMBER(SEARCH(AU$1,$D902)),"T","")</f>
        <v/>
      </c>
      <c r="AV902" t="str">
        <f>IF(ISNUMBER(SEARCH(AV$1,$D902)),"T","")</f>
        <v/>
      </c>
    </row>
    <row r="903" spans="1:48">
      <c r="A903">
        <v>333</v>
      </c>
      <c r="B903" t="s">
        <v>2057</v>
      </c>
      <c r="C903" t="s">
        <v>2058</v>
      </c>
      <c r="D903" t="s">
        <v>553</v>
      </c>
      <c r="E903">
        <v>3</v>
      </c>
      <c r="F903">
        <v>45</v>
      </c>
      <c r="G903">
        <v>40</v>
      </c>
      <c r="H903">
        <v>60</v>
      </c>
      <c r="I903">
        <v>40</v>
      </c>
      <c r="J903">
        <v>75</v>
      </c>
      <c r="K903">
        <v>50</v>
      </c>
      <c r="L903">
        <f t="shared" si="196"/>
        <v>40</v>
      </c>
      <c r="M903">
        <f t="shared" si="197"/>
        <v>60</v>
      </c>
      <c r="N903" s="3">
        <f t="shared" si="198"/>
        <v>120.5</v>
      </c>
      <c r="O903" s="3">
        <f t="shared" si="199"/>
        <v>60.5</v>
      </c>
      <c r="P903" s="3">
        <f t="shared" si="200"/>
        <v>80.5</v>
      </c>
      <c r="Q903" s="3">
        <f t="shared" si="201"/>
        <v>9700.25</v>
      </c>
      <c r="R903" s="3">
        <f t="shared" si="202"/>
        <v>9700.25</v>
      </c>
      <c r="S903" s="3">
        <f t="shared" si="203"/>
        <v>11507.75</v>
      </c>
      <c r="T903" s="3">
        <v>110.38763952296</v>
      </c>
      <c r="U903" s="3">
        <f t="shared" si="204"/>
        <v>0</v>
      </c>
      <c r="V903" s="4">
        <f t="shared" si="205"/>
        <v>0</v>
      </c>
      <c r="W903" s="6">
        <f>Q903/(constants!$B$1*constants!$B$2*(110/250)*AVERAGE(0.8,1)*1.5)</f>
        <v>1.48619180075409</v>
      </c>
      <c r="X903" s="7">
        <v>0.172524746288809</v>
      </c>
      <c r="Y903" s="3">
        <f t="shared" si="206"/>
        <v>100.352351096096</v>
      </c>
      <c r="Z903" s="5">
        <v>1.1</v>
      </c>
      <c r="AA903" s="5">
        <v>1</v>
      </c>
      <c r="AB903" s="3">
        <f t="shared" si="207"/>
        <v>110.387586205705</v>
      </c>
      <c r="AC903" t="str">
        <f t="shared" si="208"/>
        <v>https://wiki.52poke.com/wiki/青绵鸟</v>
      </c>
      <c r="AD903" s="2">
        <f t="shared" si="209"/>
        <v>2.84272966050445e-9</v>
      </c>
      <c r="AE903" t="str">
        <f>IF(ISNUMBER(SEARCH(AE$1,$D903)),"T","")</f>
        <v>T</v>
      </c>
      <c r="AF903" t="str">
        <f>IF(ISNUMBER(SEARCH(AF$1,$D903)),"T","")</f>
        <v/>
      </c>
      <c r="AG903" t="str">
        <f>IF(ISNUMBER(SEARCH(AG$1,$D903)),"T","")</f>
        <v/>
      </c>
      <c r="AH903" t="str">
        <f>IF(ISNUMBER(SEARCH(AH$1,$D903)),"T","")</f>
        <v/>
      </c>
      <c r="AI903" t="str">
        <f>IF(ISNUMBER(SEARCH(AI$1,$D903)),"T","")</f>
        <v/>
      </c>
      <c r="AJ903" t="str">
        <f>IF(ISNUMBER(SEARCH(AJ$1,$D903)),"T","")</f>
        <v/>
      </c>
      <c r="AK903" t="str">
        <f>IF(ISNUMBER(SEARCH(AK$1,$D903)),"T","")</f>
        <v/>
      </c>
      <c r="AL903" t="str">
        <f>IF(ISNUMBER(SEARCH(AL$1,$D903)),"T","")</f>
        <v/>
      </c>
      <c r="AM903" t="str">
        <f>IF(ISNUMBER(SEARCH(AM$1,$D903)),"T","")</f>
        <v/>
      </c>
      <c r="AN903" t="str">
        <f>IF(ISNUMBER(SEARCH(AN$1,$D903)),"T","")</f>
        <v>T</v>
      </c>
      <c r="AO903" t="str">
        <f>IF(ISNUMBER(SEARCH(AO$1,$D903)),"T","")</f>
        <v/>
      </c>
      <c r="AP903" t="str">
        <f>IF(ISNUMBER(SEARCH(AP$1,$D903)),"T","")</f>
        <v/>
      </c>
      <c r="AQ903" t="str">
        <f>IF(ISNUMBER(SEARCH(AQ$1,$D903)),"T","")</f>
        <v/>
      </c>
      <c r="AR903" t="str">
        <f>IF(ISNUMBER(SEARCH(AR$1,$D903)),"T","")</f>
        <v/>
      </c>
      <c r="AS903" t="str">
        <f>IF(ISNUMBER(SEARCH(AS$1,$D903)),"T","")</f>
        <v/>
      </c>
      <c r="AT903" t="str">
        <f>IF(ISNUMBER(SEARCH(AT$1,$D903)),"T","")</f>
        <v/>
      </c>
      <c r="AU903" t="str">
        <f>IF(ISNUMBER(SEARCH(AU$1,$D903)),"T","")</f>
        <v/>
      </c>
      <c r="AV903" t="str">
        <f>IF(ISNUMBER(SEARCH(AV$1,$D903)),"T","")</f>
        <v/>
      </c>
    </row>
    <row r="904" spans="1:48">
      <c r="A904">
        <v>940</v>
      </c>
      <c r="B904" t="s">
        <v>2059</v>
      </c>
      <c r="C904" t="s">
        <v>2060</v>
      </c>
      <c r="D904" t="s">
        <v>330</v>
      </c>
      <c r="E904">
        <v>9</v>
      </c>
      <c r="F904">
        <v>40</v>
      </c>
      <c r="G904">
        <v>40</v>
      </c>
      <c r="H904">
        <v>35</v>
      </c>
      <c r="I904">
        <v>55</v>
      </c>
      <c r="J904">
        <v>40</v>
      </c>
      <c r="K904">
        <v>70</v>
      </c>
      <c r="L904">
        <f t="shared" si="196"/>
        <v>55</v>
      </c>
      <c r="M904">
        <f t="shared" si="197"/>
        <v>35</v>
      </c>
      <c r="N904" s="3">
        <f t="shared" si="198"/>
        <v>115.5</v>
      </c>
      <c r="O904" s="3">
        <f t="shared" si="199"/>
        <v>75.5</v>
      </c>
      <c r="P904" s="3">
        <f t="shared" si="200"/>
        <v>55.5</v>
      </c>
      <c r="Q904" s="3">
        <f t="shared" si="201"/>
        <v>6410.25</v>
      </c>
      <c r="R904" s="3">
        <f t="shared" si="202"/>
        <v>6410.25</v>
      </c>
      <c r="S904" s="3">
        <f t="shared" si="203"/>
        <v>6987.75</v>
      </c>
      <c r="T904" s="3">
        <v>110.350233756299</v>
      </c>
      <c r="U904" s="3">
        <f t="shared" si="204"/>
        <v>0</v>
      </c>
      <c r="V904" s="4">
        <f t="shared" si="205"/>
        <v>0</v>
      </c>
      <c r="W904" s="6">
        <f>Q904/(constants!$B$1*constants!$B$2*(110/250)*AVERAGE(0.8,1)*1.5)</f>
        <v>0.982125305098727</v>
      </c>
      <c r="X904" s="7">
        <v>0.346594620088658</v>
      </c>
      <c r="Y904" s="3">
        <f t="shared" si="206"/>
        <v>100.318354351648</v>
      </c>
      <c r="Z904" s="5">
        <v>1.1</v>
      </c>
      <c r="AA904" s="5">
        <v>1</v>
      </c>
      <c r="AB904" s="3">
        <f t="shared" si="207"/>
        <v>110.350189786812</v>
      </c>
      <c r="AC904" t="str">
        <f t="shared" si="208"/>
        <v>https://wiki.52poke.com/wiki/电海燕</v>
      </c>
      <c r="AD904" s="2">
        <f t="shared" si="209"/>
        <v>1.93331575539342e-9</v>
      </c>
      <c r="AE904" t="str">
        <f>IF(ISNUMBER(SEARCH(AE$1,$D904)),"T","")</f>
        <v/>
      </c>
      <c r="AF904" t="str">
        <f>IF(ISNUMBER(SEARCH(AF$1,$D904)),"T","")</f>
        <v/>
      </c>
      <c r="AG904" t="str">
        <f>IF(ISNUMBER(SEARCH(AG$1,$D904)),"T","")</f>
        <v/>
      </c>
      <c r="AH904" t="str">
        <f>IF(ISNUMBER(SEARCH(AH$1,$D904)),"T","")</f>
        <v/>
      </c>
      <c r="AI904" t="str">
        <f>IF(ISNUMBER(SEARCH(AI$1,$D904)),"T","")</f>
        <v>T</v>
      </c>
      <c r="AJ904" t="str">
        <f>IF(ISNUMBER(SEARCH(AJ$1,$D904)),"T","")</f>
        <v/>
      </c>
      <c r="AK904" t="str">
        <f>IF(ISNUMBER(SEARCH(AK$1,$D904)),"T","")</f>
        <v/>
      </c>
      <c r="AL904" t="str">
        <f>IF(ISNUMBER(SEARCH(AL$1,$D904)),"T","")</f>
        <v/>
      </c>
      <c r="AM904" t="str">
        <f>IF(ISNUMBER(SEARCH(AM$1,$D904)),"T","")</f>
        <v/>
      </c>
      <c r="AN904" t="str">
        <f>IF(ISNUMBER(SEARCH(AN$1,$D904)),"T","")</f>
        <v>T</v>
      </c>
      <c r="AO904" t="str">
        <f>IF(ISNUMBER(SEARCH(AO$1,$D904)),"T","")</f>
        <v/>
      </c>
      <c r="AP904" t="str">
        <f>IF(ISNUMBER(SEARCH(AP$1,$D904)),"T","")</f>
        <v/>
      </c>
      <c r="AQ904" t="str">
        <f>IF(ISNUMBER(SEARCH(AQ$1,$D904)),"T","")</f>
        <v/>
      </c>
      <c r="AR904" t="str">
        <f>IF(ISNUMBER(SEARCH(AR$1,$D904)),"T","")</f>
        <v/>
      </c>
      <c r="AS904" t="str">
        <f>IF(ISNUMBER(SEARCH(AS$1,$D904)),"T","")</f>
        <v/>
      </c>
      <c r="AT904" t="str">
        <f>IF(ISNUMBER(SEARCH(AT$1,$D904)),"T","")</f>
        <v/>
      </c>
      <c r="AU904" t="str">
        <f>IF(ISNUMBER(SEARCH(AU$1,$D904)),"T","")</f>
        <v/>
      </c>
      <c r="AV904" t="str">
        <f>IF(ISNUMBER(SEARCH(AV$1,$D904)),"T","")</f>
        <v/>
      </c>
    </row>
    <row r="905" spans="1:48">
      <c r="A905">
        <v>104</v>
      </c>
      <c r="B905" t="s">
        <v>2061</v>
      </c>
      <c r="C905" t="s">
        <v>2062</v>
      </c>
      <c r="D905" t="s">
        <v>108</v>
      </c>
      <c r="E905">
        <v>1</v>
      </c>
      <c r="F905">
        <v>50</v>
      </c>
      <c r="G905">
        <v>50</v>
      </c>
      <c r="H905">
        <v>95</v>
      </c>
      <c r="I905">
        <v>40</v>
      </c>
      <c r="J905">
        <v>50</v>
      </c>
      <c r="K905">
        <v>35</v>
      </c>
      <c r="L905">
        <f t="shared" si="196"/>
        <v>50</v>
      </c>
      <c r="M905">
        <f t="shared" si="197"/>
        <v>50</v>
      </c>
      <c r="N905" s="3">
        <f t="shared" si="198"/>
        <v>125.5</v>
      </c>
      <c r="O905" s="3">
        <f t="shared" si="199"/>
        <v>70.5</v>
      </c>
      <c r="P905" s="3">
        <f t="shared" si="200"/>
        <v>70.5</v>
      </c>
      <c r="Q905" s="3">
        <f t="shared" si="201"/>
        <v>8847.75</v>
      </c>
      <c r="R905" s="3">
        <f t="shared" si="202"/>
        <v>14495.25</v>
      </c>
      <c r="S905" s="3">
        <f t="shared" si="203"/>
        <v>8847.75</v>
      </c>
      <c r="T905" s="3">
        <v>110.339096621905</v>
      </c>
      <c r="U905" s="3">
        <f t="shared" si="204"/>
        <v>0</v>
      </c>
      <c r="V905" s="4">
        <f t="shared" si="205"/>
        <v>0</v>
      </c>
      <c r="W905" s="6">
        <f>Q905/(constants!$B$1*constants!$B$2*(110/250)*AVERAGE(0.8,1)*1.5)</f>
        <v>1.35557882581604</v>
      </c>
      <c r="X905" s="7">
        <v>0.0672327789826268</v>
      </c>
      <c r="Y905" s="3">
        <f t="shared" si="206"/>
        <v>100.308218138306</v>
      </c>
      <c r="Z905" s="5">
        <v>1.1</v>
      </c>
      <c r="AA905" s="5">
        <v>1</v>
      </c>
      <c r="AB905" s="3">
        <f t="shared" si="207"/>
        <v>110.339039952137</v>
      </c>
      <c r="AC905" t="str">
        <f t="shared" si="208"/>
        <v>https://wiki.52poke.com/wiki/卡拉卡拉</v>
      </c>
      <c r="AD905" s="2">
        <f t="shared" si="209"/>
        <v>3.21146265671537e-9</v>
      </c>
      <c r="AE905" t="str">
        <f>IF(ISNUMBER(SEARCH(AE$1,$D905)),"T","")</f>
        <v/>
      </c>
      <c r="AF905" t="str">
        <f>IF(ISNUMBER(SEARCH(AF$1,$D905)),"T","")</f>
        <v/>
      </c>
      <c r="AG905" t="str">
        <f>IF(ISNUMBER(SEARCH(AG$1,$D905)),"T","")</f>
        <v/>
      </c>
      <c r="AH905" t="str">
        <f>IF(ISNUMBER(SEARCH(AH$1,$D905)),"T","")</f>
        <v/>
      </c>
      <c r="AI905" t="str">
        <f>IF(ISNUMBER(SEARCH(AI$1,$D905)),"T","")</f>
        <v/>
      </c>
      <c r="AJ905" t="str">
        <f>IF(ISNUMBER(SEARCH(AJ$1,$D905)),"T","")</f>
        <v/>
      </c>
      <c r="AK905" t="str">
        <f>IF(ISNUMBER(SEARCH(AK$1,$D905)),"T","")</f>
        <v/>
      </c>
      <c r="AL905" t="str">
        <f>IF(ISNUMBER(SEARCH(AL$1,$D905)),"T","")</f>
        <v/>
      </c>
      <c r="AM905" t="str">
        <f>IF(ISNUMBER(SEARCH(AM$1,$D905)),"T","")</f>
        <v>T</v>
      </c>
      <c r="AN905" t="str">
        <f>IF(ISNUMBER(SEARCH(AN$1,$D905)),"T","")</f>
        <v/>
      </c>
      <c r="AO905" t="str">
        <f>IF(ISNUMBER(SEARCH(AO$1,$D905)),"T","")</f>
        <v/>
      </c>
      <c r="AP905" t="str">
        <f>IF(ISNUMBER(SEARCH(AP$1,$D905)),"T","")</f>
        <v/>
      </c>
      <c r="AQ905" t="str">
        <f>IF(ISNUMBER(SEARCH(AQ$1,$D905)),"T","")</f>
        <v/>
      </c>
      <c r="AR905" t="str">
        <f>IF(ISNUMBER(SEARCH(AR$1,$D905)),"T","")</f>
        <v/>
      </c>
      <c r="AS905" t="str">
        <f>IF(ISNUMBER(SEARCH(AS$1,$D905)),"T","")</f>
        <v/>
      </c>
      <c r="AT905" t="str">
        <f>IF(ISNUMBER(SEARCH(AT$1,$D905)),"T","")</f>
        <v/>
      </c>
      <c r="AU905" t="str">
        <f>IF(ISNUMBER(SEARCH(AU$1,$D905)),"T","")</f>
        <v/>
      </c>
      <c r="AV905" t="str">
        <f>IF(ISNUMBER(SEARCH(AV$1,$D905)),"T","")</f>
        <v/>
      </c>
    </row>
    <row r="906" spans="1:48">
      <c r="A906">
        <v>953</v>
      </c>
      <c r="B906" t="s">
        <v>2063</v>
      </c>
      <c r="C906" t="s">
        <v>2064</v>
      </c>
      <c r="D906" t="s">
        <v>651</v>
      </c>
      <c r="E906">
        <v>9</v>
      </c>
      <c r="F906">
        <v>41</v>
      </c>
      <c r="G906">
        <v>50</v>
      </c>
      <c r="H906">
        <v>60</v>
      </c>
      <c r="I906">
        <v>31</v>
      </c>
      <c r="J906">
        <v>58</v>
      </c>
      <c r="K906">
        <v>30</v>
      </c>
      <c r="L906">
        <f t="shared" si="196"/>
        <v>50</v>
      </c>
      <c r="M906">
        <f t="shared" si="197"/>
        <v>58</v>
      </c>
      <c r="N906" s="3">
        <f t="shared" si="198"/>
        <v>116.5</v>
      </c>
      <c r="O906" s="3">
        <f t="shared" si="199"/>
        <v>70.5</v>
      </c>
      <c r="P906" s="3">
        <f t="shared" si="200"/>
        <v>78.5</v>
      </c>
      <c r="Q906" s="3">
        <f t="shared" si="201"/>
        <v>9145.25</v>
      </c>
      <c r="R906" s="3">
        <f t="shared" si="202"/>
        <v>9378.25</v>
      </c>
      <c r="S906" s="3">
        <f t="shared" si="203"/>
        <v>9145.25</v>
      </c>
      <c r="T906" s="3">
        <v>110.24568795913</v>
      </c>
      <c r="U906" s="3">
        <f t="shared" si="204"/>
        <v>0</v>
      </c>
      <c r="V906" s="4">
        <f t="shared" si="205"/>
        <v>0</v>
      </c>
      <c r="W906" s="6">
        <f>Q906/(constants!$B$1*constants!$B$2*(110/250)*AVERAGE(0.8,1)*1.5)</f>
        <v>1.40115930680615</v>
      </c>
      <c r="X906" s="7">
        <v>0.020447777447577</v>
      </c>
      <c r="Y906" s="3">
        <f t="shared" si="206"/>
        <v>100.223299439888</v>
      </c>
      <c r="Z906" s="5">
        <v>1.1</v>
      </c>
      <c r="AA906" s="5">
        <v>1</v>
      </c>
      <c r="AB906" s="3">
        <f t="shared" si="207"/>
        <v>110.245629383877</v>
      </c>
      <c r="AC906" t="str">
        <f t="shared" si="208"/>
        <v>https://wiki.52poke.com/wiki/虫滚泥</v>
      </c>
      <c r="AD906" s="2">
        <f t="shared" si="209"/>
        <v>3.43106029814435e-9</v>
      </c>
      <c r="AE906" t="str">
        <f>IF(ISNUMBER(SEARCH(AE$1,$D906)),"T","")</f>
        <v/>
      </c>
      <c r="AF906" t="str">
        <f>IF(ISNUMBER(SEARCH(AF$1,$D906)),"T","")</f>
        <v/>
      </c>
      <c r="AG906" t="str">
        <f>IF(ISNUMBER(SEARCH(AG$1,$D906)),"T","")</f>
        <v/>
      </c>
      <c r="AH906" t="str">
        <f>IF(ISNUMBER(SEARCH(AH$1,$D906)),"T","")</f>
        <v/>
      </c>
      <c r="AI906" t="str">
        <f>IF(ISNUMBER(SEARCH(AI$1,$D906)),"T","")</f>
        <v/>
      </c>
      <c r="AJ906" t="str">
        <f>IF(ISNUMBER(SEARCH(AJ$1,$D906)),"T","")</f>
        <v/>
      </c>
      <c r="AK906" t="str">
        <f>IF(ISNUMBER(SEARCH(AK$1,$D906)),"T","")</f>
        <v/>
      </c>
      <c r="AL906" t="str">
        <f>IF(ISNUMBER(SEARCH(AL$1,$D906)),"T","")</f>
        <v/>
      </c>
      <c r="AM906" t="str">
        <f>IF(ISNUMBER(SEARCH(AM$1,$D906)),"T","")</f>
        <v/>
      </c>
      <c r="AN906" t="str">
        <f>IF(ISNUMBER(SEARCH(AN$1,$D906)),"T","")</f>
        <v/>
      </c>
      <c r="AO906" t="str">
        <f>IF(ISNUMBER(SEARCH(AO$1,$D906)),"T","")</f>
        <v/>
      </c>
      <c r="AP906" t="str">
        <f>IF(ISNUMBER(SEARCH(AP$1,$D906)),"T","")</f>
        <v>T</v>
      </c>
      <c r="AQ906" t="str">
        <f>IF(ISNUMBER(SEARCH(AQ$1,$D906)),"T","")</f>
        <v/>
      </c>
      <c r="AR906" t="str">
        <f>IF(ISNUMBER(SEARCH(AR$1,$D906)),"T","")</f>
        <v/>
      </c>
      <c r="AS906" t="str">
        <f>IF(ISNUMBER(SEARCH(AS$1,$D906)),"T","")</f>
        <v/>
      </c>
      <c r="AT906" t="str">
        <f>IF(ISNUMBER(SEARCH(AT$1,$D906)),"T","")</f>
        <v/>
      </c>
      <c r="AU906" t="str">
        <f>IF(ISNUMBER(SEARCH(AU$1,$D906)),"T","")</f>
        <v/>
      </c>
      <c r="AV906" t="str">
        <f>IF(ISNUMBER(SEARCH(AV$1,$D906)),"T","")</f>
        <v/>
      </c>
    </row>
    <row r="907" spans="1:48">
      <c r="A907">
        <v>616</v>
      </c>
      <c r="B907" t="s">
        <v>2065</v>
      </c>
      <c r="C907" t="s">
        <v>2066</v>
      </c>
      <c r="D907" t="s">
        <v>651</v>
      </c>
      <c r="E907">
        <v>5</v>
      </c>
      <c r="F907">
        <v>50</v>
      </c>
      <c r="G907">
        <v>40</v>
      </c>
      <c r="H907">
        <v>85</v>
      </c>
      <c r="I907">
        <v>40</v>
      </c>
      <c r="J907">
        <v>65</v>
      </c>
      <c r="K907">
        <v>25</v>
      </c>
      <c r="L907">
        <f t="shared" si="196"/>
        <v>40</v>
      </c>
      <c r="M907">
        <f t="shared" si="197"/>
        <v>65</v>
      </c>
      <c r="N907" s="3">
        <f t="shared" si="198"/>
        <v>125.5</v>
      </c>
      <c r="O907" s="3">
        <f t="shared" si="199"/>
        <v>60.5</v>
      </c>
      <c r="P907" s="3">
        <f t="shared" si="200"/>
        <v>85.5</v>
      </c>
      <c r="Q907" s="3">
        <f t="shared" si="201"/>
        <v>10730.25</v>
      </c>
      <c r="R907" s="3">
        <f t="shared" si="202"/>
        <v>13240.25</v>
      </c>
      <c r="S907" s="3">
        <f t="shared" si="203"/>
        <v>10730.25</v>
      </c>
      <c r="T907" s="3">
        <v>110.195625916132</v>
      </c>
      <c r="U907" s="3">
        <f t="shared" si="204"/>
        <v>0</v>
      </c>
      <c r="V907" s="4">
        <f t="shared" si="205"/>
        <v>0</v>
      </c>
      <c r="W907" s="6">
        <f>Q907/(constants!$B$1*constants!$B$2*(110/250)*AVERAGE(0.8,1)*1.5)</f>
        <v>1.64399985258541</v>
      </c>
      <c r="X907" s="7">
        <v>0.0118313560922824</v>
      </c>
      <c r="Y907" s="3">
        <f t="shared" si="206"/>
        <v>100.177788125</v>
      </c>
      <c r="Z907" s="5">
        <v>1.1</v>
      </c>
      <c r="AA907" s="5">
        <v>1</v>
      </c>
      <c r="AB907" s="3">
        <f t="shared" si="207"/>
        <v>110.1955669375</v>
      </c>
      <c r="AC907" t="str">
        <f t="shared" si="208"/>
        <v>https://wiki.52poke.com/wiki/小嘴蜗</v>
      </c>
      <c r="AD907" s="2">
        <f t="shared" si="209"/>
        <v>3.47847898706955e-9</v>
      </c>
      <c r="AE907" t="str">
        <f>IF(ISNUMBER(SEARCH(AE$1,$D907)),"T","")</f>
        <v/>
      </c>
      <c r="AF907" t="str">
        <f>IF(ISNUMBER(SEARCH(AF$1,$D907)),"T","")</f>
        <v/>
      </c>
      <c r="AG907" t="str">
        <f>IF(ISNUMBER(SEARCH(AG$1,$D907)),"T","")</f>
        <v/>
      </c>
      <c r="AH907" t="str">
        <f>IF(ISNUMBER(SEARCH(AH$1,$D907)),"T","")</f>
        <v/>
      </c>
      <c r="AI907" t="str">
        <f>IF(ISNUMBER(SEARCH(AI$1,$D907)),"T","")</f>
        <v/>
      </c>
      <c r="AJ907" t="str">
        <f>IF(ISNUMBER(SEARCH(AJ$1,$D907)),"T","")</f>
        <v/>
      </c>
      <c r="AK907" t="str">
        <f>IF(ISNUMBER(SEARCH(AK$1,$D907)),"T","")</f>
        <v/>
      </c>
      <c r="AL907" t="str">
        <f>IF(ISNUMBER(SEARCH(AL$1,$D907)),"T","")</f>
        <v/>
      </c>
      <c r="AM907" t="str">
        <f>IF(ISNUMBER(SEARCH(AM$1,$D907)),"T","")</f>
        <v/>
      </c>
      <c r="AN907" t="str">
        <f>IF(ISNUMBER(SEARCH(AN$1,$D907)),"T","")</f>
        <v/>
      </c>
      <c r="AO907" t="str">
        <f>IF(ISNUMBER(SEARCH(AO$1,$D907)),"T","")</f>
        <v/>
      </c>
      <c r="AP907" t="str">
        <f>IF(ISNUMBER(SEARCH(AP$1,$D907)),"T","")</f>
        <v>T</v>
      </c>
      <c r="AQ907" t="str">
        <f>IF(ISNUMBER(SEARCH(AQ$1,$D907)),"T","")</f>
        <v/>
      </c>
      <c r="AR907" t="str">
        <f>IF(ISNUMBER(SEARCH(AR$1,$D907)),"T","")</f>
        <v/>
      </c>
      <c r="AS907" t="str">
        <f>IF(ISNUMBER(SEARCH(AS$1,$D907)),"T","")</f>
        <v/>
      </c>
      <c r="AT907" t="str">
        <f>IF(ISNUMBER(SEARCH(AT$1,$D907)),"T","")</f>
        <v/>
      </c>
      <c r="AU907" t="str">
        <f>IF(ISNUMBER(SEARCH(AU$1,$D907)),"T","")</f>
        <v/>
      </c>
      <c r="AV907" t="str">
        <f>IF(ISNUMBER(SEARCH(AV$1,$D907)),"T","")</f>
        <v/>
      </c>
    </row>
    <row r="908" spans="1:48">
      <c r="A908">
        <v>96</v>
      </c>
      <c r="B908" t="s">
        <v>2067</v>
      </c>
      <c r="C908" t="s">
        <v>2068</v>
      </c>
      <c r="D908" t="s">
        <v>61</v>
      </c>
      <c r="E908">
        <v>1</v>
      </c>
      <c r="F908">
        <v>60</v>
      </c>
      <c r="G908">
        <v>48</v>
      </c>
      <c r="H908">
        <v>45</v>
      </c>
      <c r="I908">
        <v>43</v>
      </c>
      <c r="J908">
        <v>90</v>
      </c>
      <c r="K908">
        <v>42</v>
      </c>
      <c r="L908">
        <f t="shared" si="196"/>
        <v>48</v>
      </c>
      <c r="M908">
        <f t="shared" si="197"/>
        <v>45</v>
      </c>
      <c r="N908" s="3">
        <f t="shared" si="198"/>
        <v>135.5</v>
      </c>
      <c r="O908" s="3">
        <f t="shared" si="199"/>
        <v>68.5</v>
      </c>
      <c r="P908" s="3">
        <f t="shared" si="200"/>
        <v>65.5</v>
      </c>
      <c r="Q908" s="3">
        <f t="shared" si="201"/>
        <v>8875.25</v>
      </c>
      <c r="R908" s="3">
        <f t="shared" si="202"/>
        <v>8875.25</v>
      </c>
      <c r="S908" s="3">
        <f t="shared" si="203"/>
        <v>14972.75</v>
      </c>
      <c r="T908" s="3">
        <v>109.952613217506</v>
      </c>
      <c r="U908" s="3">
        <f t="shared" si="204"/>
        <v>0</v>
      </c>
      <c r="V908" s="4">
        <f t="shared" si="205"/>
        <v>0</v>
      </c>
      <c r="W908" s="6">
        <f>Q908/(constants!$B$1*constants!$B$2*(110/250)*AVERAGE(0.8,1)*1.5)</f>
        <v>1.35979214758823</v>
      </c>
      <c r="X908" s="7">
        <v>0.0994322450361804</v>
      </c>
      <c r="Y908" s="3">
        <f t="shared" si="206"/>
        <v>99.9568708947724</v>
      </c>
      <c r="Z908" s="5">
        <v>1.1</v>
      </c>
      <c r="AA908" s="5">
        <v>1</v>
      </c>
      <c r="AB908" s="3">
        <f t="shared" si="207"/>
        <v>109.95255798425</v>
      </c>
      <c r="AC908" t="str">
        <f t="shared" si="208"/>
        <v>https://wiki.52poke.com/wiki/催眠貘</v>
      </c>
      <c r="AD908" s="2">
        <f t="shared" si="209"/>
        <v>3.050712603583e-9</v>
      </c>
      <c r="AE908" t="str">
        <f>IF(ISNUMBER(SEARCH(AE$1,$D908)),"T","")</f>
        <v/>
      </c>
      <c r="AF908" t="str">
        <f>IF(ISNUMBER(SEARCH(AF$1,$D908)),"T","")</f>
        <v/>
      </c>
      <c r="AG908" t="str">
        <f>IF(ISNUMBER(SEARCH(AG$1,$D908)),"T","")</f>
        <v/>
      </c>
      <c r="AH908" t="str">
        <f>IF(ISNUMBER(SEARCH(AH$1,$D908)),"T","")</f>
        <v/>
      </c>
      <c r="AI908" t="str">
        <f>IF(ISNUMBER(SEARCH(AI$1,$D908)),"T","")</f>
        <v/>
      </c>
      <c r="AJ908" t="str">
        <f>IF(ISNUMBER(SEARCH(AJ$1,$D908)),"T","")</f>
        <v/>
      </c>
      <c r="AK908" t="str">
        <f>IF(ISNUMBER(SEARCH(AK$1,$D908)),"T","")</f>
        <v/>
      </c>
      <c r="AL908" t="str">
        <f>IF(ISNUMBER(SEARCH(AL$1,$D908)),"T","")</f>
        <v/>
      </c>
      <c r="AM908" t="str">
        <f>IF(ISNUMBER(SEARCH(AM$1,$D908)),"T","")</f>
        <v/>
      </c>
      <c r="AN908" t="str">
        <f>IF(ISNUMBER(SEARCH(AN$1,$D908)),"T","")</f>
        <v/>
      </c>
      <c r="AO908" t="str">
        <f>IF(ISNUMBER(SEARCH(AO$1,$D908)),"T","")</f>
        <v>T</v>
      </c>
      <c r="AP908" t="str">
        <f>IF(ISNUMBER(SEARCH(AP$1,$D908)),"T","")</f>
        <v/>
      </c>
      <c r="AQ908" t="str">
        <f>IF(ISNUMBER(SEARCH(AQ$1,$D908)),"T","")</f>
        <v/>
      </c>
      <c r="AR908" t="str">
        <f>IF(ISNUMBER(SEARCH(AR$1,$D908)),"T","")</f>
        <v/>
      </c>
      <c r="AS908" t="str">
        <f>IF(ISNUMBER(SEARCH(AS$1,$D908)),"T","")</f>
        <v/>
      </c>
      <c r="AT908" t="str">
        <f>IF(ISNUMBER(SEARCH(AT$1,$D908)),"T","")</f>
        <v/>
      </c>
      <c r="AU908" t="str">
        <f>IF(ISNUMBER(SEARCH(AU$1,$D908)),"T","")</f>
        <v/>
      </c>
      <c r="AV908" t="str">
        <f>IF(ISNUMBER(SEARCH(AV$1,$D908)),"T","")</f>
        <v/>
      </c>
    </row>
    <row r="909" spans="1:48">
      <c r="A909">
        <v>782</v>
      </c>
      <c r="B909" t="s">
        <v>2069</v>
      </c>
      <c r="C909" t="s">
        <v>2070</v>
      </c>
      <c r="D909" t="s">
        <v>245</v>
      </c>
      <c r="E909">
        <v>7</v>
      </c>
      <c r="F909">
        <v>45</v>
      </c>
      <c r="G909">
        <v>55</v>
      </c>
      <c r="H909">
        <v>65</v>
      </c>
      <c r="I909">
        <v>45</v>
      </c>
      <c r="J909">
        <v>45</v>
      </c>
      <c r="K909">
        <v>45</v>
      </c>
      <c r="L909">
        <f t="shared" si="196"/>
        <v>55</v>
      </c>
      <c r="M909">
        <f t="shared" si="197"/>
        <v>45</v>
      </c>
      <c r="N909" s="3">
        <f t="shared" si="198"/>
        <v>120.5</v>
      </c>
      <c r="O909" s="3">
        <f t="shared" si="199"/>
        <v>75.5</v>
      </c>
      <c r="P909" s="3">
        <f t="shared" si="200"/>
        <v>65.5</v>
      </c>
      <c r="Q909" s="3">
        <f t="shared" si="201"/>
        <v>7892.75</v>
      </c>
      <c r="R909" s="3">
        <f t="shared" si="202"/>
        <v>10302.75</v>
      </c>
      <c r="S909" s="3">
        <f t="shared" si="203"/>
        <v>7892.75</v>
      </c>
      <c r="T909" s="3">
        <v>109.935047815749</v>
      </c>
      <c r="U909" s="3">
        <f t="shared" si="204"/>
        <v>0</v>
      </c>
      <c r="V909" s="4">
        <f t="shared" si="205"/>
        <v>0</v>
      </c>
      <c r="W909" s="6">
        <f>Q909/(constants!$B$1*constants!$B$2*(110/250)*AVERAGE(0.8,1)*1.5)</f>
        <v>1.20926165154526</v>
      </c>
      <c r="X909" s="7">
        <v>0.114458922535762</v>
      </c>
      <c r="Y909" s="3">
        <f t="shared" si="206"/>
        <v>99.9409033431169</v>
      </c>
      <c r="Z909" s="5">
        <v>1.1</v>
      </c>
      <c r="AA909" s="5">
        <v>1</v>
      </c>
      <c r="AB909" s="3">
        <f t="shared" si="207"/>
        <v>109.934993677429</v>
      </c>
      <c r="AC909" t="str">
        <f t="shared" si="208"/>
        <v>https://wiki.52poke.com/wiki/心鳞宝</v>
      </c>
      <c r="AD909" s="2">
        <f t="shared" si="209"/>
        <v>2.93095773813958e-9</v>
      </c>
      <c r="AE909" t="str">
        <f>IF(ISNUMBER(SEARCH(AE$1,$D909)),"T","")</f>
        <v/>
      </c>
      <c r="AF909" t="str">
        <f>IF(ISNUMBER(SEARCH(AF$1,$D909)),"T","")</f>
        <v/>
      </c>
      <c r="AG909" t="str">
        <f>IF(ISNUMBER(SEARCH(AG$1,$D909)),"T","")</f>
        <v/>
      </c>
      <c r="AH909" t="str">
        <f>IF(ISNUMBER(SEARCH(AH$1,$D909)),"T","")</f>
        <v/>
      </c>
      <c r="AI909" t="str">
        <f>IF(ISNUMBER(SEARCH(AI$1,$D909)),"T","")</f>
        <v/>
      </c>
      <c r="AJ909" t="str">
        <f>IF(ISNUMBER(SEARCH(AJ$1,$D909)),"T","")</f>
        <v/>
      </c>
      <c r="AK909" t="str">
        <f>IF(ISNUMBER(SEARCH(AK$1,$D909)),"T","")</f>
        <v/>
      </c>
      <c r="AL909" t="str">
        <f>IF(ISNUMBER(SEARCH(AL$1,$D909)),"T","")</f>
        <v/>
      </c>
      <c r="AM909" t="str">
        <f>IF(ISNUMBER(SEARCH(AM$1,$D909)),"T","")</f>
        <v/>
      </c>
      <c r="AN909" t="str">
        <f>IF(ISNUMBER(SEARCH(AN$1,$D909)),"T","")</f>
        <v/>
      </c>
      <c r="AO909" t="str">
        <f>IF(ISNUMBER(SEARCH(AO$1,$D909)),"T","")</f>
        <v/>
      </c>
      <c r="AP909" t="str">
        <f>IF(ISNUMBER(SEARCH(AP$1,$D909)),"T","")</f>
        <v/>
      </c>
      <c r="AQ909" t="str">
        <f>IF(ISNUMBER(SEARCH(AQ$1,$D909)),"T","")</f>
        <v/>
      </c>
      <c r="AR909" t="str">
        <f>IF(ISNUMBER(SEARCH(AR$1,$D909)),"T","")</f>
        <v/>
      </c>
      <c r="AS909" t="str">
        <f>IF(ISNUMBER(SEARCH(AS$1,$D909)),"T","")</f>
        <v>T</v>
      </c>
      <c r="AT909" t="str">
        <f>IF(ISNUMBER(SEARCH(AT$1,$D909)),"T","")</f>
        <v/>
      </c>
      <c r="AU909" t="str">
        <f>IF(ISNUMBER(SEARCH(AU$1,$D909)),"T","")</f>
        <v/>
      </c>
      <c r="AV909" t="str">
        <f>IF(ISNUMBER(SEARCH(AV$1,$D909)),"T","")</f>
        <v/>
      </c>
    </row>
    <row r="910" spans="1:48">
      <c r="A910">
        <v>339</v>
      </c>
      <c r="B910" t="s">
        <v>2071</v>
      </c>
      <c r="C910" t="s">
        <v>2072</v>
      </c>
      <c r="D910" t="s">
        <v>371</v>
      </c>
      <c r="E910">
        <v>3</v>
      </c>
      <c r="F910">
        <v>50</v>
      </c>
      <c r="G910">
        <v>48</v>
      </c>
      <c r="H910">
        <v>43</v>
      </c>
      <c r="I910">
        <v>46</v>
      </c>
      <c r="J910">
        <v>41</v>
      </c>
      <c r="K910">
        <v>60</v>
      </c>
      <c r="L910">
        <f t="shared" si="196"/>
        <v>48</v>
      </c>
      <c r="M910">
        <f t="shared" si="197"/>
        <v>41</v>
      </c>
      <c r="N910" s="3">
        <f t="shared" si="198"/>
        <v>125.5</v>
      </c>
      <c r="O910" s="3">
        <f t="shared" si="199"/>
        <v>68.5</v>
      </c>
      <c r="P910" s="3">
        <f t="shared" si="200"/>
        <v>61.5</v>
      </c>
      <c r="Q910" s="3">
        <f t="shared" si="201"/>
        <v>7718.25</v>
      </c>
      <c r="R910" s="3">
        <f t="shared" si="202"/>
        <v>7969.25</v>
      </c>
      <c r="S910" s="3">
        <f t="shared" si="203"/>
        <v>7718.25</v>
      </c>
      <c r="T910" s="3">
        <v>109.206720598276</v>
      </c>
      <c r="U910" s="3">
        <f t="shared" si="204"/>
        <v>0</v>
      </c>
      <c r="V910" s="4">
        <f t="shared" si="205"/>
        <v>0</v>
      </c>
      <c r="W910" s="6">
        <f>Q910/(constants!$B$1*constants!$B$2*(110/250)*AVERAGE(0.8,1)*1.5)</f>
        <v>1.18252620975442</v>
      </c>
      <c r="X910" s="7">
        <v>0.26679923902285</v>
      </c>
      <c r="Y910" s="3">
        <f t="shared" si="206"/>
        <v>99.2787932412428</v>
      </c>
      <c r="Z910" s="5">
        <v>1.1</v>
      </c>
      <c r="AA910" s="5">
        <v>1</v>
      </c>
      <c r="AB910" s="3">
        <f t="shared" si="207"/>
        <v>109.206672565367</v>
      </c>
      <c r="AC910" t="str">
        <f t="shared" si="208"/>
        <v>https://wiki.52poke.com/wiki/泥泥鳅</v>
      </c>
      <c r="AD910" s="2">
        <f t="shared" si="209"/>
        <v>2.30716033808765e-9</v>
      </c>
      <c r="AE910" t="str">
        <f>IF(ISNUMBER(SEARCH(AE$1,$D910)),"T","")</f>
        <v/>
      </c>
      <c r="AF910" t="str">
        <f>IF(ISNUMBER(SEARCH(AF$1,$D910)),"T","")</f>
        <v/>
      </c>
      <c r="AG910" t="str">
        <f>IF(ISNUMBER(SEARCH(AG$1,$D910)),"T","")</f>
        <v>T</v>
      </c>
      <c r="AH910" t="str">
        <f>IF(ISNUMBER(SEARCH(AH$1,$D910)),"T","")</f>
        <v/>
      </c>
      <c r="AI910" t="str">
        <f>IF(ISNUMBER(SEARCH(AI$1,$D910)),"T","")</f>
        <v/>
      </c>
      <c r="AJ910" t="str">
        <f>IF(ISNUMBER(SEARCH(AJ$1,$D910)),"T","")</f>
        <v/>
      </c>
      <c r="AK910" t="str">
        <f>IF(ISNUMBER(SEARCH(AK$1,$D910)),"T","")</f>
        <v/>
      </c>
      <c r="AL910" t="str">
        <f>IF(ISNUMBER(SEARCH(AL$1,$D910)),"T","")</f>
        <v/>
      </c>
      <c r="AM910" t="str">
        <f>IF(ISNUMBER(SEARCH(AM$1,$D910)),"T","")</f>
        <v>T</v>
      </c>
      <c r="AN910" t="str">
        <f>IF(ISNUMBER(SEARCH(AN$1,$D910)),"T","")</f>
        <v/>
      </c>
      <c r="AO910" t="str">
        <f>IF(ISNUMBER(SEARCH(AO$1,$D910)),"T","")</f>
        <v/>
      </c>
      <c r="AP910" t="str">
        <f>IF(ISNUMBER(SEARCH(AP$1,$D910)),"T","")</f>
        <v/>
      </c>
      <c r="AQ910" t="str">
        <f>IF(ISNUMBER(SEARCH(AQ$1,$D910)),"T","")</f>
        <v/>
      </c>
      <c r="AR910" t="str">
        <f>IF(ISNUMBER(SEARCH(AR$1,$D910)),"T","")</f>
        <v/>
      </c>
      <c r="AS910" t="str">
        <f>IF(ISNUMBER(SEARCH(AS$1,$D910)),"T","")</f>
        <v/>
      </c>
      <c r="AT910" t="str">
        <f>IF(ISNUMBER(SEARCH(AT$1,$D910)),"T","")</f>
        <v/>
      </c>
      <c r="AU910" t="str">
        <f>IF(ISNUMBER(SEARCH(AU$1,$D910)),"T","")</f>
        <v/>
      </c>
      <c r="AV910" t="str">
        <f>IF(ISNUMBER(SEARCH(AV$1,$D910)),"T","")</f>
        <v/>
      </c>
    </row>
    <row r="911" spans="1:48">
      <c r="A911">
        <v>19</v>
      </c>
      <c r="B911" t="s">
        <v>2073</v>
      </c>
      <c r="C911" t="s">
        <v>2074</v>
      </c>
      <c r="D911" t="s">
        <v>670</v>
      </c>
      <c r="E911">
        <v>1</v>
      </c>
      <c r="F911">
        <v>30</v>
      </c>
      <c r="G911">
        <v>56</v>
      </c>
      <c r="H911">
        <v>35</v>
      </c>
      <c r="I911">
        <v>25</v>
      </c>
      <c r="J911">
        <v>35</v>
      </c>
      <c r="K911">
        <v>72</v>
      </c>
      <c r="L911">
        <f t="shared" si="196"/>
        <v>56</v>
      </c>
      <c r="M911">
        <f t="shared" si="197"/>
        <v>35</v>
      </c>
      <c r="N911" s="3">
        <f t="shared" si="198"/>
        <v>105.5</v>
      </c>
      <c r="O911" s="3">
        <f t="shared" si="199"/>
        <v>76.5</v>
      </c>
      <c r="P911" s="3">
        <f t="shared" si="200"/>
        <v>55.5</v>
      </c>
      <c r="Q911" s="3">
        <f t="shared" si="201"/>
        <v>5855.25</v>
      </c>
      <c r="R911" s="3">
        <f t="shared" si="202"/>
        <v>5855.25</v>
      </c>
      <c r="S911" s="3">
        <f t="shared" si="203"/>
        <v>5855.25</v>
      </c>
      <c r="T911" s="3">
        <v>109.054008411952</v>
      </c>
      <c r="U911" s="3">
        <f t="shared" si="204"/>
        <v>0</v>
      </c>
      <c r="V911" s="4">
        <f t="shared" si="205"/>
        <v>0</v>
      </c>
      <c r="W911" s="6">
        <f>Q911/(constants!$B$1*constants!$B$2*(110/250)*AVERAGE(0.8,1)*1.5)</f>
        <v>0.897092811150786</v>
      </c>
      <c r="X911" s="7">
        <v>0.398854517635815</v>
      </c>
      <c r="Y911" s="3">
        <f t="shared" si="206"/>
        <v>99.1399706521749</v>
      </c>
      <c r="Z911" s="5">
        <v>1.1</v>
      </c>
      <c r="AA911" s="5">
        <v>1</v>
      </c>
      <c r="AB911" s="3">
        <f t="shared" si="207"/>
        <v>109.053967717392</v>
      </c>
      <c r="AC911" t="str">
        <f t="shared" si="208"/>
        <v>https://wiki.52poke.com/wiki/小拉达</v>
      </c>
      <c r="AD911" s="2">
        <f t="shared" si="209"/>
        <v>1.65604717766632e-9</v>
      </c>
      <c r="AE911" t="str">
        <f>IF(ISNUMBER(SEARCH(AE$1,$D911)),"T","")</f>
        <v>T</v>
      </c>
      <c r="AF911" t="str">
        <f>IF(ISNUMBER(SEARCH(AF$1,$D911)),"T","")</f>
        <v/>
      </c>
      <c r="AG911" t="str">
        <f>IF(ISNUMBER(SEARCH(AG$1,$D911)),"T","")</f>
        <v/>
      </c>
      <c r="AH911" t="str">
        <f>IF(ISNUMBER(SEARCH(AH$1,$D911)),"T","")</f>
        <v/>
      </c>
      <c r="AI911" t="str">
        <f>IF(ISNUMBER(SEARCH(AI$1,$D911)),"T","")</f>
        <v/>
      </c>
      <c r="AJ911" t="str">
        <f>IF(ISNUMBER(SEARCH(AJ$1,$D911)),"T","")</f>
        <v/>
      </c>
      <c r="AK911" t="str">
        <f>IF(ISNUMBER(SEARCH(AK$1,$D911)),"T","")</f>
        <v/>
      </c>
      <c r="AL911" t="str">
        <f>IF(ISNUMBER(SEARCH(AL$1,$D911)),"T","")</f>
        <v/>
      </c>
      <c r="AM911" t="str">
        <f>IF(ISNUMBER(SEARCH(AM$1,$D911)),"T","")</f>
        <v/>
      </c>
      <c r="AN911" t="str">
        <f>IF(ISNUMBER(SEARCH(AN$1,$D911)),"T","")</f>
        <v/>
      </c>
      <c r="AO911" t="str">
        <f>IF(ISNUMBER(SEARCH(AO$1,$D911)),"T","")</f>
        <v/>
      </c>
      <c r="AP911" t="str">
        <f>IF(ISNUMBER(SEARCH(AP$1,$D911)),"T","")</f>
        <v/>
      </c>
      <c r="AQ911" t="str">
        <f>IF(ISNUMBER(SEARCH(AQ$1,$D911)),"T","")</f>
        <v/>
      </c>
      <c r="AR911" t="str">
        <f>IF(ISNUMBER(SEARCH(AR$1,$D911)),"T","")</f>
        <v/>
      </c>
      <c r="AS911" t="str">
        <f>IF(ISNUMBER(SEARCH(AS$1,$D911)),"T","")</f>
        <v/>
      </c>
      <c r="AT911" t="str">
        <f>IF(ISNUMBER(SEARCH(AT$1,$D911)),"T","")</f>
        <v>T</v>
      </c>
      <c r="AU911" t="str">
        <f>IF(ISNUMBER(SEARCH(AU$1,$D911)),"T","")</f>
        <v/>
      </c>
      <c r="AV911" t="str">
        <f>IF(ISNUMBER(SEARCH(AV$1,$D911)),"T","")</f>
        <v/>
      </c>
    </row>
    <row r="912" spans="1:48">
      <c r="A912">
        <v>355</v>
      </c>
      <c r="B912" t="s">
        <v>2075</v>
      </c>
      <c r="C912" t="s">
        <v>2076</v>
      </c>
      <c r="D912" t="s">
        <v>180</v>
      </c>
      <c r="E912">
        <v>3</v>
      </c>
      <c r="F912">
        <v>20</v>
      </c>
      <c r="G912">
        <v>40</v>
      </c>
      <c r="H912">
        <v>90</v>
      </c>
      <c r="I912">
        <v>30</v>
      </c>
      <c r="J912">
        <v>90</v>
      </c>
      <c r="K912">
        <v>25</v>
      </c>
      <c r="L912">
        <f t="shared" si="196"/>
        <v>40</v>
      </c>
      <c r="M912">
        <f t="shared" si="197"/>
        <v>90</v>
      </c>
      <c r="N912" s="3">
        <f t="shared" si="198"/>
        <v>95.5</v>
      </c>
      <c r="O912" s="3">
        <f t="shared" si="199"/>
        <v>60.5</v>
      </c>
      <c r="P912" s="3">
        <f t="shared" si="200"/>
        <v>110.5</v>
      </c>
      <c r="Q912" s="3">
        <f t="shared" si="201"/>
        <v>10552.75</v>
      </c>
      <c r="R912" s="3">
        <f t="shared" si="202"/>
        <v>10552.75</v>
      </c>
      <c r="S912" s="3">
        <f t="shared" si="203"/>
        <v>10552.75</v>
      </c>
      <c r="T912" s="3">
        <v>108.571847659714</v>
      </c>
      <c r="U912" s="3">
        <f t="shared" si="204"/>
        <v>0</v>
      </c>
      <c r="V912" s="4">
        <f t="shared" si="205"/>
        <v>0</v>
      </c>
      <c r="W912" s="6">
        <f>Q912/(constants!$B$1*constants!$B$2*(110/250)*AVERAGE(0.8,1)*1.5)</f>
        <v>1.61680477569215</v>
      </c>
      <c r="X912" s="7">
        <v>0.0146270748969961</v>
      </c>
      <c r="Y912" s="3">
        <f t="shared" si="206"/>
        <v>98.7016269606432</v>
      </c>
      <c r="Z912" s="5">
        <v>1.1</v>
      </c>
      <c r="AA912" s="5">
        <v>1</v>
      </c>
      <c r="AB912" s="3">
        <f t="shared" si="207"/>
        <v>108.571789656708</v>
      </c>
      <c r="AC912" t="str">
        <f t="shared" si="208"/>
        <v>https://wiki.52poke.com/wiki/夜巡灵</v>
      </c>
      <c r="AD912" s="2">
        <f t="shared" si="209"/>
        <v>3.36434875490532e-9</v>
      </c>
      <c r="AE912" t="str">
        <f>IF(ISNUMBER(SEARCH(AE$1,$D912)),"T","")</f>
        <v/>
      </c>
      <c r="AF912" t="str">
        <f>IF(ISNUMBER(SEARCH(AF$1,$D912)),"T","")</f>
        <v/>
      </c>
      <c r="AG912" t="str">
        <f>IF(ISNUMBER(SEARCH(AG$1,$D912)),"T","")</f>
        <v/>
      </c>
      <c r="AH912" t="str">
        <f>IF(ISNUMBER(SEARCH(AH$1,$D912)),"T","")</f>
        <v/>
      </c>
      <c r="AI912" t="str">
        <f>IF(ISNUMBER(SEARCH(AI$1,$D912)),"T","")</f>
        <v/>
      </c>
      <c r="AJ912" t="str">
        <f>IF(ISNUMBER(SEARCH(AJ$1,$D912)),"T","")</f>
        <v/>
      </c>
      <c r="AK912" t="str">
        <f>IF(ISNUMBER(SEARCH(AK$1,$D912)),"T","")</f>
        <v/>
      </c>
      <c r="AL912" t="str">
        <f>IF(ISNUMBER(SEARCH(AL$1,$D912)),"T","")</f>
        <v/>
      </c>
      <c r="AM912" t="str">
        <f>IF(ISNUMBER(SEARCH(AM$1,$D912)),"T","")</f>
        <v/>
      </c>
      <c r="AN912" t="str">
        <f>IF(ISNUMBER(SEARCH(AN$1,$D912)),"T","")</f>
        <v/>
      </c>
      <c r="AO912" t="str">
        <f>IF(ISNUMBER(SEARCH(AO$1,$D912)),"T","")</f>
        <v/>
      </c>
      <c r="AP912" t="str">
        <f>IF(ISNUMBER(SEARCH(AP$1,$D912)),"T","")</f>
        <v/>
      </c>
      <c r="AQ912" t="str">
        <f>IF(ISNUMBER(SEARCH(AQ$1,$D912)),"T","")</f>
        <v/>
      </c>
      <c r="AR912" t="str">
        <f>IF(ISNUMBER(SEARCH(AR$1,$D912)),"T","")</f>
        <v>T</v>
      </c>
      <c r="AS912" t="str">
        <f>IF(ISNUMBER(SEARCH(AS$1,$D912)),"T","")</f>
        <v/>
      </c>
      <c r="AT912" t="str">
        <f>IF(ISNUMBER(SEARCH(AT$1,$D912)),"T","")</f>
        <v/>
      </c>
      <c r="AU912" t="str">
        <f>IF(ISNUMBER(SEARCH(AU$1,$D912)),"T","")</f>
        <v/>
      </c>
      <c r="AV912" t="str">
        <f>IF(ISNUMBER(SEARCH(AV$1,$D912)),"T","")</f>
        <v/>
      </c>
    </row>
    <row r="913" spans="1:48">
      <c r="A913">
        <v>132</v>
      </c>
      <c r="B913" t="s">
        <v>2077</v>
      </c>
      <c r="C913" t="s">
        <v>2078</v>
      </c>
      <c r="D913" t="s">
        <v>64</v>
      </c>
      <c r="E913">
        <v>1</v>
      </c>
      <c r="F913">
        <v>48</v>
      </c>
      <c r="G913">
        <v>48</v>
      </c>
      <c r="H913">
        <v>48</v>
      </c>
      <c r="I913">
        <v>48</v>
      </c>
      <c r="J913">
        <v>48</v>
      </c>
      <c r="K913">
        <v>48</v>
      </c>
      <c r="L913">
        <f t="shared" si="196"/>
        <v>48</v>
      </c>
      <c r="M913">
        <f t="shared" si="197"/>
        <v>48</v>
      </c>
      <c r="N913" s="3">
        <f t="shared" si="198"/>
        <v>123.5</v>
      </c>
      <c r="O913" s="3">
        <f t="shared" si="199"/>
        <v>68.5</v>
      </c>
      <c r="P913" s="3">
        <f t="shared" si="200"/>
        <v>68.5</v>
      </c>
      <c r="Q913" s="3">
        <f t="shared" si="201"/>
        <v>8459.75</v>
      </c>
      <c r="R913" s="3">
        <f t="shared" si="202"/>
        <v>8459.75</v>
      </c>
      <c r="S913" s="3">
        <f t="shared" si="203"/>
        <v>8459.75</v>
      </c>
      <c r="T913" s="3">
        <v>108.257555760848</v>
      </c>
      <c r="U913" s="3">
        <f t="shared" si="204"/>
        <v>0</v>
      </c>
      <c r="V913" s="4">
        <f t="shared" si="205"/>
        <v>0</v>
      </c>
      <c r="W913" s="6">
        <f>Q913/(constants!$B$1*constants!$B$2*(110/250)*AVERAGE(0.8,1)*1.5)</f>
        <v>1.29613268590288</v>
      </c>
      <c r="X913" s="7">
        <v>0.140595955283164</v>
      </c>
      <c r="Y913" s="3">
        <f t="shared" si="206"/>
        <v>98.4159119212442</v>
      </c>
      <c r="Z913" s="5">
        <v>1.1</v>
      </c>
      <c r="AA913" s="5">
        <v>1</v>
      </c>
      <c r="AB913" s="3">
        <f t="shared" si="207"/>
        <v>108.257503113369</v>
      </c>
      <c r="AC913" t="str">
        <f t="shared" si="208"/>
        <v>https://wiki.52poke.com/wiki/百变怪</v>
      </c>
      <c r="AD913" s="2">
        <f t="shared" si="209"/>
        <v>2.77175707894744e-9</v>
      </c>
      <c r="AE913" t="str">
        <f>IF(ISNUMBER(SEARCH(AE$1,$D913)),"T","")</f>
        <v>T</v>
      </c>
      <c r="AF913" t="str">
        <f>IF(ISNUMBER(SEARCH(AF$1,$D913)),"T","")</f>
        <v/>
      </c>
      <c r="AG913" t="str">
        <f>IF(ISNUMBER(SEARCH(AG$1,$D913)),"T","")</f>
        <v/>
      </c>
      <c r="AH913" t="str">
        <f>IF(ISNUMBER(SEARCH(AH$1,$D913)),"T","")</f>
        <v/>
      </c>
      <c r="AI913" t="str">
        <f>IF(ISNUMBER(SEARCH(AI$1,$D913)),"T","")</f>
        <v/>
      </c>
      <c r="AJ913" t="str">
        <f>IF(ISNUMBER(SEARCH(AJ$1,$D913)),"T","")</f>
        <v/>
      </c>
      <c r="AK913" t="str">
        <f>IF(ISNUMBER(SEARCH(AK$1,$D913)),"T","")</f>
        <v/>
      </c>
      <c r="AL913" t="str">
        <f>IF(ISNUMBER(SEARCH(AL$1,$D913)),"T","")</f>
        <v/>
      </c>
      <c r="AM913" t="str">
        <f>IF(ISNUMBER(SEARCH(AM$1,$D913)),"T","")</f>
        <v/>
      </c>
      <c r="AN913" t="str">
        <f>IF(ISNUMBER(SEARCH(AN$1,$D913)),"T","")</f>
        <v/>
      </c>
      <c r="AO913" t="str">
        <f>IF(ISNUMBER(SEARCH(AO$1,$D913)),"T","")</f>
        <v/>
      </c>
      <c r="AP913" t="str">
        <f>IF(ISNUMBER(SEARCH(AP$1,$D913)),"T","")</f>
        <v/>
      </c>
      <c r="AQ913" t="str">
        <f>IF(ISNUMBER(SEARCH(AQ$1,$D913)),"T","")</f>
        <v/>
      </c>
      <c r="AR913" t="str">
        <f>IF(ISNUMBER(SEARCH(AR$1,$D913)),"T","")</f>
        <v/>
      </c>
      <c r="AS913" t="str">
        <f>IF(ISNUMBER(SEARCH(AS$1,$D913)),"T","")</f>
        <v/>
      </c>
      <c r="AT913" t="str">
        <f>IF(ISNUMBER(SEARCH(AT$1,$D913)),"T","")</f>
        <v/>
      </c>
      <c r="AU913" t="str">
        <f>IF(ISNUMBER(SEARCH(AU$1,$D913)),"T","")</f>
        <v/>
      </c>
      <c r="AV913" t="str">
        <f>IF(ISNUMBER(SEARCH(AV$1,$D913)),"T","")</f>
        <v/>
      </c>
    </row>
    <row r="914" spans="1:48">
      <c r="A914">
        <v>762</v>
      </c>
      <c r="B914" t="s">
        <v>2079</v>
      </c>
      <c r="C914" t="s">
        <v>2080</v>
      </c>
      <c r="D914" t="s">
        <v>227</v>
      </c>
      <c r="E914">
        <v>7</v>
      </c>
      <c r="F914">
        <v>52</v>
      </c>
      <c r="G914">
        <v>40</v>
      </c>
      <c r="H914">
        <v>48</v>
      </c>
      <c r="I914">
        <v>40</v>
      </c>
      <c r="J914">
        <v>48</v>
      </c>
      <c r="K914">
        <v>62</v>
      </c>
      <c r="L914">
        <f t="shared" si="196"/>
        <v>40</v>
      </c>
      <c r="M914">
        <f t="shared" si="197"/>
        <v>48</v>
      </c>
      <c r="N914" s="3">
        <f t="shared" si="198"/>
        <v>127.5</v>
      </c>
      <c r="O914" s="3">
        <f t="shared" si="199"/>
        <v>60.5</v>
      </c>
      <c r="P914" s="3">
        <f t="shared" si="200"/>
        <v>68.5</v>
      </c>
      <c r="Q914" s="3">
        <f t="shared" si="201"/>
        <v>8733.75</v>
      </c>
      <c r="R914" s="3">
        <f t="shared" si="202"/>
        <v>8733.75</v>
      </c>
      <c r="S914" s="3">
        <f t="shared" si="203"/>
        <v>8733.75</v>
      </c>
      <c r="T914" s="3">
        <v>108.067997424337</v>
      </c>
      <c r="U914" s="3">
        <f t="shared" si="204"/>
        <v>0</v>
      </c>
      <c r="V914" s="4">
        <f t="shared" si="205"/>
        <v>0</v>
      </c>
      <c r="W914" s="6">
        <f>Q914/(constants!$B$1*constants!$B$2*(110/250)*AVERAGE(0.8,1)*1.5)</f>
        <v>1.33811269192403</v>
      </c>
      <c r="X914" s="7">
        <v>0.285748306114024</v>
      </c>
      <c r="Y914" s="3">
        <f t="shared" si="206"/>
        <v>98.2435903813022</v>
      </c>
      <c r="Z914" s="5">
        <v>1.1</v>
      </c>
      <c r="AA914" s="5">
        <v>1</v>
      </c>
      <c r="AB914" s="3">
        <f t="shared" si="207"/>
        <v>108.067949419432</v>
      </c>
      <c r="AC914" t="str">
        <f t="shared" si="208"/>
        <v>https://wiki.52poke.com/wiki/甜舞妮</v>
      </c>
      <c r="AD914" s="2">
        <f t="shared" si="209"/>
        <v>2.3044708601013e-9</v>
      </c>
      <c r="AE914" t="str">
        <f>IF(ISNUMBER(SEARCH(AE$1,$D914)),"T","")</f>
        <v/>
      </c>
      <c r="AF914" t="str">
        <f>IF(ISNUMBER(SEARCH(AF$1,$D914)),"T","")</f>
        <v/>
      </c>
      <c r="AG914" t="str">
        <f>IF(ISNUMBER(SEARCH(AG$1,$D914)),"T","")</f>
        <v/>
      </c>
      <c r="AH914" t="str">
        <f>IF(ISNUMBER(SEARCH(AH$1,$D914)),"T","")</f>
        <v>T</v>
      </c>
      <c r="AI914" t="str">
        <f>IF(ISNUMBER(SEARCH(AI$1,$D914)),"T","")</f>
        <v/>
      </c>
      <c r="AJ914" t="str">
        <f>IF(ISNUMBER(SEARCH(AJ$1,$D914)),"T","")</f>
        <v/>
      </c>
      <c r="AK914" t="str">
        <f>IF(ISNUMBER(SEARCH(AK$1,$D914)),"T","")</f>
        <v/>
      </c>
      <c r="AL914" t="str">
        <f>IF(ISNUMBER(SEARCH(AL$1,$D914)),"T","")</f>
        <v/>
      </c>
      <c r="AM914" t="str">
        <f>IF(ISNUMBER(SEARCH(AM$1,$D914)),"T","")</f>
        <v/>
      </c>
      <c r="AN914" t="str">
        <f>IF(ISNUMBER(SEARCH(AN$1,$D914)),"T","")</f>
        <v/>
      </c>
      <c r="AO914" t="str">
        <f>IF(ISNUMBER(SEARCH(AO$1,$D914)),"T","")</f>
        <v/>
      </c>
      <c r="AP914" t="str">
        <f>IF(ISNUMBER(SEARCH(AP$1,$D914)),"T","")</f>
        <v/>
      </c>
      <c r="AQ914" t="str">
        <f>IF(ISNUMBER(SEARCH(AQ$1,$D914)),"T","")</f>
        <v/>
      </c>
      <c r="AR914" t="str">
        <f>IF(ISNUMBER(SEARCH(AR$1,$D914)),"T","")</f>
        <v/>
      </c>
      <c r="AS914" t="str">
        <f>IF(ISNUMBER(SEARCH(AS$1,$D914)),"T","")</f>
        <v/>
      </c>
      <c r="AT914" t="str">
        <f>IF(ISNUMBER(SEARCH(AT$1,$D914)),"T","")</f>
        <v/>
      </c>
      <c r="AU914" t="str">
        <f>IF(ISNUMBER(SEARCH(AU$1,$D914)),"T","")</f>
        <v/>
      </c>
      <c r="AV914" t="str">
        <f>IF(ISNUMBER(SEARCH(AV$1,$D914)),"T","")</f>
        <v/>
      </c>
    </row>
    <row r="915" spans="1:48">
      <c r="A915">
        <v>218</v>
      </c>
      <c r="B915" t="s">
        <v>2081</v>
      </c>
      <c r="C915" t="s">
        <v>2082</v>
      </c>
      <c r="D915" t="s">
        <v>216</v>
      </c>
      <c r="E915">
        <v>2</v>
      </c>
      <c r="F915">
        <v>40</v>
      </c>
      <c r="G915">
        <v>40</v>
      </c>
      <c r="H915">
        <v>40</v>
      </c>
      <c r="I915">
        <v>70</v>
      </c>
      <c r="J915">
        <v>40</v>
      </c>
      <c r="K915">
        <v>20</v>
      </c>
      <c r="L915">
        <f t="shared" si="196"/>
        <v>70</v>
      </c>
      <c r="M915">
        <f t="shared" si="197"/>
        <v>40</v>
      </c>
      <c r="N915" s="3">
        <f t="shared" si="198"/>
        <v>115.5</v>
      </c>
      <c r="O915" s="3">
        <f t="shared" si="199"/>
        <v>90.5</v>
      </c>
      <c r="P915" s="3">
        <f t="shared" si="200"/>
        <v>60.5</v>
      </c>
      <c r="Q915" s="3">
        <f t="shared" si="201"/>
        <v>6987.75</v>
      </c>
      <c r="R915" s="3">
        <f t="shared" si="202"/>
        <v>6987.75</v>
      </c>
      <c r="S915" s="3">
        <f t="shared" si="203"/>
        <v>6987.75</v>
      </c>
      <c r="T915" s="3">
        <v>107.756602905786</v>
      </c>
      <c r="U915" s="3">
        <f t="shared" si="204"/>
        <v>0</v>
      </c>
      <c r="V915" s="4">
        <f t="shared" si="205"/>
        <v>0</v>
      </c>
      <c r="W915" s="6">
        <f>Q915/(constants!$B$1*constants!$B$2*(110/250)*AVERAGE(0.8,1)*1.5)</f>
        <v>1.07060506231483</v>
      </c>
      <c r="X915" s="7">
        <v>0.0118313560922824</v>
      </c>
      <c r="Y915" s="3">
        <f t="shared" si="206"/>
        <v>97.9604958658436</v>
      </c>
      <c r="Z915" s="5">
        <v>1.1</v>
      </c>
      <c r="AA915" s="5">
        <v>1</v>
      </c>
      <c r="AB915" s="3">
        <f t="shared" si="207"/>
        <v>107.756545452428</v>
      </c>
      <c r="AC915" t="str">
        <f t="shared" si="208"/>
        <v>https://wiki.52poke.com/wiki/熔岩虫</v>
      </c>
      <c r="AD915" s="2">
        <f t="shared" si="209"/>
        <v>3.30088834996712e-9</v>
      </c>
      <c r="AE915" t="str">
        <f>IF(ISNUMBER(SEARCH(AE$1,$D915)),"T","")</f>
        <v/>
      </c>
      <c r="AF915" t="str">
        <f>IF(ISNUMBER(SEARCH(AF$1,$D915)),"T","")</f>
        <v>T</v>
      </c>
      <c r="AG915" t="str">
        <f>IF(ISNUMBER(SEARCH(AG$1,$D915)),"T","")</f>
        <v/>
      </c>
      <c r="AH915" t="str">
        <f>IF(ISNUMBER(SEARCH(AH$1,$D915)),"T","")</f>
        <v/>
      </c>
      <c r="AI915" t="str">
        <f>IF(ISNUMBER(SEARCH(AI$1,$D915)),"T","")</f>
        <v/>
      </c>
      <c r="AJ915" t="str">
        <f>IF(ISNUMBER(SEARCH(AJ$1,$D915)),"T","")</f>
        <v/>
      </c>
      <c r="AK915" t="str">
        <f>IF(ISNUMBER(SEARCH(AK$1,$D915)),"T","")</f>
        <v/>
      </c>
      <c r="AL915" t="str">
        <f>IF(ISNUMBER(SEARCH(AL$1,$D915)),"T","")</f>
        <v/>
      </c>
      <c r="AM915" t="str">
        <f>IF(ISNUMBER(SEARCH(AM$1,$D915)),"T","")</f>
        <v/>
      </c>
      <c r="AN915" t="str">
        <f>IF(ISNUMBER(SEARCH(AN$1,$D915)),"T","")</f>
        <v/>
      </c>
      <c r="AO915" t="str">
        <f>IF(ISNUMBER(SEARCH(AO$1,$D915)),"T","")</f>
        <v/>
      </c>
      <c r="AP915" t="str">
        <f>IF(ISNUMBER(SEARCH(AP$1,$D915)),"T","")</f>
        <v/>
      </c>
      <c r="AQ915" t="str">
        <f>IF(ISNUMBER(SEARCH(AQ$1,$D915)),"T","")</f>
        <v/>
      </c>
      <c r="AR915" t="str">
        <f>IF(ISNUMBER(SEARCH(AR$1,$D915)),"T","")</f>
        <v/>
      </c>
      <c r="AS915" t="str">
        <f>IF(ISNUMBER(SEARCH(AS$1,$D915)),"T","")</f>
        <v/>
      </c>
      <c r="AT915" t="str">
        <f>IF(ISNUMBER(SEARCH(AT$1,$D915)),"T","")</f>
        <v/>
      </c>
      <c r="AU915" t="str">
        <f>IF(ISNUMBER(SEARCH(AU$1,$D915)),"T","")</f>
        <v/>
      </c>
      <c r="AV915" t="str">
        <f>IF(ISNUMBER(SEARCH(AV$1,$D915)),"T","")</f>
        <v/>
      </c>
    </row>
    <row r="916" spans="1:48">
      <c r="A916">
        <v>50</v>
      </c>
      <c r="B916" t="s">
        <v>2083</v>
      </c>
      <c r="C916" t="s">
        <v>2084</v>
      </c>
      <c r="D916" t="s">
        <v>311</v>
      </c>
      <c r="E916">
        <v>1</v>
      </c>
      <c r="F916">
        <v>10</v>
      </c>
      <c r="G916">
        <v>55</v>
      </c>
      <c r="H916">
        <v>25</v>
      </c>
      <c r="I916">
        <v>35</v>
      </c>
      <c r="J916">
        <v>45</v>
      </c>
      <c r="K916">
        <v>95</v>
      </c>
      <c r="L916">
        <f t="shared" si="196"/>
        <v>55</v>
      </c>
      <c r="M916">
        <f t="shared" si="197"/>
        <v>25</v>
      </c>
      <c r="N916" s="3">
        <f t="shared" si="198"/>
        <v>85.5</v>
      </c>
      <c r="O916" s="3">
        <f t="shared" si="199"/>
        <v>75.5</v>
      </c>
      <c r="P916" s="3">
        <f t="shared" si="200"/>
        <v>45.5</v>
      </c>
      <c r="Q916" s="3">
        <f t="shared" si="201"/>
        <v>3890.25</v>
      </c>
      <c r="R916" s="3">
        <f t="shared" si="202"/>
        <v>3890.25</v>
      </c>
      <c r="S916" s="3">
        <f t="shared" si="203"/>
        <v>5600.25</v>
      </c>
      <c r="T916" s="3">
        <v>107.362524160243</v>
      </c>
      <c r="U916" s="3">
        <f t="shared" si="204"/>
        <v>0</v>
      </c>
      <c r="V916" s="4">
        <f t="shared" si="205"/>
        <v>0</v>
      </c>
      <c r="W916" s="6">
        <f>Q916/(constants!$B$1*constants!$B$2*(110/250)*AVERAGE(0.8,1)*1.5)</f>
        <v>0.59603181906483</v>
      </c>
      <c r="X916" s="7">
        <v>0.696713484680607</v>
      </c>
      <c r="Y916" s="3">
        <f t="shared" si="206"/>
        <v>97.6022704327805</v>
      </c>
      <c r="Z916" s="5">
        <v>1.1</v>
      </c>
      <c r="AA916" s="5">
        <v>1</v>
      </c>
      <c r="AB916" s="3">
        <f t="shared" si="207"/>
        <v>107.362497476059</v>
      </c>
      <c r="AC916" t="str">
        <f t="shared" si="208"/>
        <v>https://wiki.52poke.com/wiki/地鼠</v>
      </c>
      <c r="AD916" s="2">
        <f t="shared" si="209"/>
        <v>7.12045701921839e-10</v>
      </c>
      <c r="AE916" t="str">
        <f>IF(ISNUMBER(SEARCH(AE$1,$D916)),"T","")</f>
        <v/>
      </c>
      <c r="AF916" t="str">
        <f>IF(ISNUMBER(SEARCH(AF$1,$D916)),"T","")</f>
        <v/>
      </c>
      <c r="AG916" t="str">
        <f>IF(ISNUMBER(SEARCH(AG$1,$D916)),"T","")</f>
        <v/>
      </c>
      <c r="AH916" t="str">
        <f>IF(ISNUMBER(SEARCH(AH$1,$D916)),"T","")</f>
        <v/>
      </c>
      <c r="AI916" t="str">
        <f>IF(ISNUMBER(SEARCH(AI$1,$D916)),"T","")</f>
        <v/>
      </c>
      <c r="AJ916" t="str">
        <f>IF(ISNUMBER(SEARCH(AJ$1,$D916)),"T","")</f>
        <v/>
      </c>
      <c r="AK916" t="str">
        <f>IF(ISNUMBER(SEARCH(AK$1,$D916)),"T","")</f>
        <v/>
      </c>
      <c r="AL916" t="str">
        <f>IF(ISNUMBER(SEARCH(AL$1,$D916)),"T","")</f>
        <v/>
      </c>
      <c r="AM916" t="str">
        <f>IF(ISNUMBER(SEARCH(AM$1,$D916)),"T","")</f>
        <v>T</v>
      </c>
      <c r="AN916" t="str">
        <f>IF(ISNUMBER(SEARCH(AN$1,$D916)),"T","")</f>
        <v/>
      </c>
      <c r="AO916" t="str">
        <f>IF(ISNUMBER(SEARCH(AO$1,$D916)),"T","")</f>
        <v/>
      </c>
      <c r="AP916" t="str">
        <f>IF(ISNUMBER(SEARCH(AP$1,$D916)),"T","")</f>
        <v/>
      </c>
      <c r="AQ916" t="str">
        <f>IF(ISNUMBER(SEARCH(AQ$1,$D916)),"T","")</f>
        <v/>
      </c>
      <c r="AR916" t="str">
        <f>IF(ISNUMBER(SEARCH(AR$1,$D916)),"T","")</f>
        <v/>
      </c>
      <c r="AS916" t="str">
        <f>IF(ISNUMBER(SEARCH(AS$1,$D916)),"T","")</f>
        <v/>
      </c>
      <c r="AT916" t="str">
        <f>IF(ISNUMBER(SEARCH(AT$1,$D916)),"T","")</f>
        <v/>
      </c>
      <c r="AU916" t="str">
        <f>IF(ISNUMBER(SEARCH(AU$1,$D916)),"T","")</f>
        <v>T</v>
      </c>
      <c r="AV916" t="str">
        <f>IF(ISNUMBER(SEARCH(AV$1,$D916)),"T","")</f>
        <v/>
      </c>
    </row>
    <row r="917" spans="1:48">
      <c r="A917">
        <v>281</v>
      </c>
      <c r="B917" t="s">
        <v>2085</v>
      </c>
      <c r="C917" t="s">
        <v>2086</v>
      </c>
      <c r="D917" t="s">
        <v>380</v>
      </c>
      <c r="E917">
        <v>3</v>
      </c>
      <c r="F917">
        <v>38</v>
      </c>
      <c r="G917">
        <v>35</v>
      </c>
      <c r="H917">
        <v>35</v>
      </c>
      <c r="I917">
        <v>65</v>
      </c>
      <c r="J917">
        <v>55</v>
      </c>
      <c r="K917">
        <v>50</v>
      </c>
      <c r="L917">
        <f t="shared" si="196"/>
        <v>65</v>
      </c>
      <c r="M917">
        <f t="shared" si="197"/>
        <v>35</v>
      </c>
      <c r="N917" s="3">
        <f t="shared" si="198"/>
        <v>113.5</v>
      </c>
      <c r="O917" s="3">
        <f t="shared" si="199"/>
        <v>85.5</v>
      </c>
      <c r="P917" s="3">
        <f t="shared" si="200"/>
        <v>55.5</v>
      </c>
      <c r="Q917" s="3">
        <f t="shared" si="201"/>
        <v>6299.25</v>
      </c>
      <c r="R917" s="3">
        <f t="shared" si="202"/>
        <v>6299.25</v>
      </c>
      <c r="S917" s="3">
        <f t="shared" si="203"/>
        <v>8569.25</v>
      </c>
      <c r="T917" s="3">
        <v>107.272165140456</v>
      </c>
      <c r="U917" s="3">
        <f t="shared" si="204"/>
        <v>0</v>
      </c>
      <c r="V917" s="4">
        <f t="shared" si="205"/>
        <v>0</v>
      </c>
      <c r="W917" s="6">
        <f>Q917/(constants!$B$1*constants!$B$2*(110/250)*AVERAGE(0.8,1)*1.5)</f>
        <v>0.965118806309139</v>
      </c>
      <c r="X917" s="7">
        <v>0.17546722462565</v>
      </c>
      <c r="Y917" s="3">
        <f t="shared" si="206"/>
        <v>97.5201056449244</v>
      </c>
      <c r="Z917" s="5">
        <v>1.1</v>
      </c>
      <c r="AA917" s="5">
        <v>1</v>
      </c>
      <c r="AB917" s="3">
        <f t="shared" si="207"/>
        <v>107.272116209417</v>
      </c>
      <c r="AC917" t="str">
        <f t="shared" si="208"/>
        <v>https://wiki.52poke.com/wiki/奇鲁莉安</v>
      </c>
      <c r="AD917" s="2">
        <f t="shared" si="209"/>
        <v>2.39424658771839e-9</v>
      </c>
      <c r="AE917" t="str">
        <f>IF(ISNUMBER(SEARCH(AE$1,$D917)),"T","")</f>
        <v/>
      </c>
      <c r="AF917" t="str">
        <f>IF(ISNUMBER(SEARCH(AF$1,$D917)),"T","")</f>
        <v/>
      </c>
      <c r="AG917" t="str">
        <f>IF(ISNUMBER(SEARCH(AG$1,$D917)),"T","")</f>
        <v/>
      </c>
      <c r="AH917" t="str">
        <f>IF(ISNUMBER(SEARCH(AH$1,$D917)),"T","")</f>
        <v/>
      </c>
      <c r="AI917" t="str">
        <f>IF(ISNUMBER(SEARCH(AI$1,$D917)),"T","")</f>
        <v/>
      </c>
      <c r="AJ917" t="str">
        <f>IF(ISNUMBER(SEARCH(AJ$1,$D917)),"T","")</f>
        <v/>
      </c>
      <c r="AK917" t="str">
        <f>IF(ISNUMBER(SEARCH(AK$1,$D917)),"T","")</f>
        <v/>
      </c>
      <c r="AL917" t="str">
        <f>IF(ISNUMBER(SEARCH(AL$1,$D917)),"T","")</f>
        <v/>
      </c>
      <c r="AM917" t="str">
        <f>IF(ISNUMBER(SEARCH(AM$1,$D917)),"T","")</f>
        <v/>
      </c>
      <c r="AN917" t="str">
        <f>IF(ISNUMBER(SEARCH(AN$1,$D917)),"T","")</f>
        <v/>
      </c>
      <c r="AO917" t="str">
        <f>IF(ISNUMBER(SEARCH(AO$1,$D917)),"T","")</f>
        <v>T</v>
      </c>
      <c r="AP917" t="str">
        <f>IF(ISNUMBER(SEARCH(AP$1,$D917)),"T","")</f>
        <v/>
      </c>
      <c r="AQ917" t="str">
        <f>IF(ISNUMBER(SEARCH(AQ$1,$D917)),"T","")</f>
        <v/>
      </c>
      <c r="AR917" t="str">
        <f>IF(ISNUMBER(SEARCH(AR$1,$D917)),"T","")</f>
        <v/>
      </c>
      <c r="AS917" t="str">
        <f>IF(ISNUMBER(SEARCH(AS$1,$D917)),"T","")</f>
        <v/>
      </c>
      <c r="AT917" t="str">
        <f>IF(ISNUMBER(SEARCH(AT$1,$D917)),"T","")</f>
        <v/>
      </c>
      <c r="AU917" t="str">
        <f>IF(ISNUMBER(SEARCH(AU$1,$D917)),"T","")</f>
        <v/>
      </c>
      <c r="AV917" t="str">
        <f>IF(ISNUMBER(SEARCH(AV$1,$D917)),"T","")</f>
        <v>T</v>
      </c>
    </row>
    <row r="918" spans="1:48">
      <c r="A918">
        <v>95</v>
      </c>
      <c r="B918" t="s">
        <v>2087</v>
      </c>
      <c r="C918" t="s">
        <v>2088</v>
      </c>
      <c r="D918" t="s">
        <v>982</v>
      </c>
      <c r="E918">
        <v>1</v>
      </c>
      <c r="F918">
        <v>35</v>
      </c>
      <c r="G918">
        <v>45</v>
      </c>
      <c r="H918">
        <v>160</v>
      </c>
      <c r="I918">
        <v>30</v>
      </c>
      <c r="J918">
        <v>45</v>
      </c>
      <c r="K918">
        <v>70</v>
      </c>
      <c r="L918">
        <f t="shared" si="196"/>
        <v>45</v>
      </c>
      <c r="M918">
        <f t="shared" si="197"/>
        <v>45</v>
      </c>
      <c r="N918" s="3">
        <f t="shared" si="198"/>
        <v>110.5</v>
      </c>
      <c r="O918" s="3">
        <f t="shared" si="199"/>
        <v>65.5</v>
      </c>
      <c r="P918" s="3">
        <f t="shared" si="200"/>
        <v>65.5</v>
      </c>
      <c r="Q918" s="3">
        <f t="shared" si="201"/>
        <v>7237.75</v>
      </c>
      <c r="R918" s="3">
        <f t="shared" si="202"/>
        <v>19945.25</v>
      </c>
      <c r="S918" s="3">
        <f t="shared" si="203"/>
        <v>7237.75</v>
      </c>
      <c r="T918" s="3">
        <v>107.209106560012</v>
      </c>
      <c r="U918" s="3">
        <f t="shared" si="204"/>
        <v>0</v>
      </c>
      <c r="V918" s="4">
        <f t="shared" si="205"/>
        <v>0</v>
      </c>
      <c r="W918" s="6">
        <f>Q918/(constants!$B$1*constants!$B$2*(110/250)*AVERAGE(0.8,1)*1.5)</f>
        <v>1.1089079875166</v>
      </c>
      <c r="X918" s="7">
        <v>0.37907346272715</v>
      </c>
      <c r="Y918" s="3">
        <f t="shared" si="206"/>
        <v>97.4627849909659</v>
      </c>
      <c r="Z918" s="5">
        <v>1.1</v>
      </c>
      <c r="AA918" s="5">
        <v>1</v>
      </c>
      <c r="AB918" s="3">
        <f t="shared" si="207"/>
        <v>107.209063490063</v>
      </c>
      <c r="AC918" t="str">
        <f t="shared" si="208"/>
        <v>https://wiki.52poke.com/wiki/大岩蛇</v>
      </c>
      <c r="AD918" s="2">
        <f t="shared" si="209"/>
        <v>1.8550205497974e-9</v>
      </c>
      <c r="AE918" t="str">
        <f>IF(ISNUMBER(SEARCH(AE$1,$D918)),"T","")</f>
        <v/>
      </c>
      <c r="AF918" t="str">
        <f>IF(ISNUMBER(SEARCH(AF$1,$D918)),"T","")</f>
        <v/>
      </c>
      <c r="AG918" t="str">
        <f>IF(ISNUMBER(SEARCH(AG$1,$D918)),"T","")</f>
        <v/>
      </c>
      <c r="AH918" t="str">
        <f>IF(ISNUMBER(SEARCH(AH$1,$D918)),"T","")</f>
        <v/>
      </c>
      <c r="AI918" t="str">
        <f>IF(ISNUMBER(SEARCH(AI$1,$D918)),"T","")</f>
        <v/>
      </c>
      <c r="AJ918" t="str">
        <f>IF(ISNUMBER(SEARCH(AJ$1,$D918)),"T","")</f>
        <v/>
      </c>
      <c r="AK918" t="str">
        <f>IF(ISNUMBER(SEARCH(AK$1,$D918)),"T","")</f>
        <v/>
      </c>
      <c r="AL918" t="str">
        <f>IF(ISNUMBER(SEARCH(AL$1,$D918)),"T","")</f>
        <v/>
      </c>
      <c r="AM918" t="str">
        <f>IF(ISNUMBER(SEARCH(AM$1,$D918)),"T","")</f>
        <v>T</v>
      </c>
      <c r="AN918" t="str">
        <f>IF(ISNUMBER(SEARCH(AN$1,$D918)),"T","")</f>
        <v/>
      </c>
      <c r="AO918" t="str">
        <f>IF(ISNUMBER(SEARCH(AO$1,$D918)),"T","")</f>
        <v/>
      </c>
      <c r="AP918" t="str">
        <f>IF(ISNUMBER(SEARCH(AP$1,$D918)),"T","")</f>
        <v/>
      </c>
      <c r="AQ918" t="str">
        <f>IF(ISNUMBER(SEARCH(AQ$1,$D918)),"T","")</f>
        <v>T</v>
      </c>
      <c r="AR918" t="str">
        <f>IF(ISNUMBER(SEARCH(AR$1,$D918)),"T","")</f>
        <v/>
      </c>
      <c r="AS918" t="str">
        <f>IF(ISNUMBER(SEARCH(AS$1,$D918)),"T","")</f>
        <v/>
      </c>
      <c r="AT918" t="str">
        <f>IF(ISNUMBER(SEARCH(AT$1,$D918)),"T","")</f>
        <v/>
      </c>
      <c r="AU918" t="str">
        <f>IF(ISNUMBER(SEARCH(AU$1,$D918)),"T","")</f>
        <v/>
      </c>
      <c r="AV918" t="str">
        <f>IF(ISNUMBER(SEARCH(AV$1,$D918)),"T","")</f>
        <v/>
      </c>
    </row>
    <row r="919" spans="1:48">
      <c r="A919">
        <v>734</v>
      </c>
      <c r="B919" t="s">
        <v>2089</v>
      </c>
      <c r="C919" t="s">
        <v>2090</v>
      </c>
      <c r="D919" t="s">
        <v>64</v>
      </c>
      <c r="E919">
        <v>7</v>
      </c>
      <c r="F919">
        <v>48</v>
      </c>
      <c r="G919">
        <v>70</v>
      </c>
      <c r="H919">
        <v>30</v>
      </c>
      <c r="I919">
        <v>30</v>
      </c>
      <c r="J919">
        <v>30</v>
      </c>
      <c r="K919">
        <v>45</v>
      </c>
      <c r="L919">
        <f t="shared" si="196"/>
        <v>70</v>
      </c>
      <c r="M919">
        <f t="shared" si="197"/>
        <v>30</v>
      </c>
      <c r="N919" s="3">
        <f t="shared" si="198"/>
        <v>123.5</v>
      </c>
      <c r="O919" s="3">
        <f t="shared" si="199"/>
        <v>90.5</v>
      </c>
      <c r="P919" s="3">
        <f t="shared" si="200"/>
        <v>50.5</v>
      </c>
      <c r="Q919" s="3">
        <f t="shared" si="201"/>
        <v>6236.75</v>
      </c>
      <c r="R919" s="3">
        <f t="shared" si="202"/>
        <v>6236.75</v>
      </c>
      <c r="S919" s="3">
        <f t="shared" si="203"/>
        <v>6236.75</v>
      </c>
      <c r="T919" s="3">
        <v>106.881314910561</v>
      </c>
      <c r="U919" s="3">
        <f t="shared" si="204"/>
        <v>0</v>
      </c>
      <c r="V919" s="4">
        <f t="shared" si="205"/>
        <v>0</v>
      </c>
      <c r="W919" s="6">
        <f>Q919/(constants!$B$1*constants!$B$2*(110/250)*AVERAGE(0.8,1)*1.5)</f>
        <v>0.955543075008695</v>
      </c>
      <c r="X919" s="7">
        <v>0.118100959465773</v>
      </c>
      <c r="Y919" s="3">
        <f t="shared" si="206"/>
        <v>97.1647851199394</v>
      </c>
      <c r="Z919" s="5">
        <v>1.1</v>
      </c>
      <c r="AA919" s="5">
        <v>1</v>
      </c>
      <c r="AB919" s="3">
        <f t="shared" si="207"/>
        <v>106.881263631933</v>
      </c>
      <c r="AC919" t="str">
        <f t="shared" si="208"/>
        <v>https://wiki.52poke.com/wiki/猫鼬少</v>
      </c>
      <c r="AD919" s="2">
        <f t="shared" si="209"/>
        <v>2.62949765966533e-9</v>
      </c>
      <c r="AE919" t="str">
        <f>IF(ISNUMBER(SEARCH(AE$1,$D919)),"T","")</f>
        <v>T</v>
      </c>
      <c r="AF919" t="str">
        <f>IF(ISNUMBER(SEARCH(AF$1,$D919)),"T","")</f>
        <v/>
      </c>
      <c r="AG919" t="str">
        <f>IF(ISNUMBER(SEARCH(AG$1,$D919)),"T","")</f>
        <v/>
      </c>
      <c r="AH919" t="str">
        <f>IF(ISNUMBER(SEARCH(AH$1,$D919)),"T","")</f>
        <v/>
      </c>
      <c r="AI919" t="str">
        <f>IF(ISNUMBER(SEARCH(AI$1,$D919)),"T","")</f>
        <v/>
      </c>
      <c r="AJ919" t="str">
        <f>IF(ISNUMBER(SEARCH(AJ$1,$D919)),"T","")</f>
        <v/>
      </c>
      <c r="AK919" t="str">
        <f>IF(ISNUMBER(SEARCH(AK$1,$D919)),"T","")</f>
        <v/>
      </c>
      <c r="AL919" t="str">
        <f>IF(ISNUMBER(SEARCH(AL$1,$D919)),"T","")</f>
        <v/>
      </c>
      <c r="AM919" t="str">
        <f>IF(ISNUMBER(SEARCH(AM$1,$D919)),"T","")</f>
        <v/>
      </c>
      <c r="AN919" t="str">
        <f>IF(ISNUMBER(SEARCH(AN$1,$D919)),"T","")</f>
        <v/>
      </c>
      <c r="AO919" t="str">
        <f>IF(ISNUMBER(SEARCH(AO$1,$D919)),"T","")</f>
        <v/>
      </c>
      <c r="AP919" t="str">
        <f>IF(ISNUMBER(SEARCH(AP$1,$D919)),"T","")</f>
        <v/>
      </c>
      <c r="AQ919" t="str">
        <f>IF(ISNUMBER(SEARCH(AQ$1,$D919)),"T","")</f>
        <v/>
      </c>
      <c r="AR919" t="str">
        <f>IF(ISNUMBER(SEARCH(AR$1,$D919)),"T","")</f>
        <v/>
      </c>
      <c r="AS919" t="str">
        <f>IF(ISNUMBER(SEARCH(AS$1,$D919)),"T","")</f>
        <v/>
      </c>
      <c r="AT919" t="str">
        <f>IF(ISNUMBER(SEARCH(AT$1,$D919)),"T","")</f>
        <v/>
      </c>
      <c r="AU919" t="str">
        <f>IF(ISNUMBER(SEARCH(AU$1,$D919)),"T","")</f>
        <v/>
      </c>
      <c r="AV919" t="str">
        <f>IF(ISNUMBER(SEARCH(AV$1,$D919)),"T","")</f>
        <v/>
      </c>
    </row>
    <row r="920" spans="1:48">
      <c r="A920">
        <v>37</v>
      </c>
      <c r="B920" t="s">
        <v>2091</v>
      </c>
      <c r="C920" t="s">
        <v>2092</v>
      </c>
      <c r="D920" t="s">
        <v>124</v>
      </c>
      <c r="E920">
        <v>1</v>
      </c>
      <c r="F920">
        <v>38</v>
      </c>
      <c r="G920">
        <v>41</v>
      </c>
      <c r="H920">
        <v>40</v>
      </c>
      <c r="I920">
        <v>50</v>
      </c>
      <c r="J920">
        <v>65</v>
      </c>
      <c r="K920">
        <v>65</v>
      </c>
      <c r="L920">
        <f t="shared" si="196"/>
        <v>50</v>
      </c>
      <c r="M920">
        <f t="shared" si="197"/>
        <v>40</v>
      </c>
      <c r="N920" s="3">
        <f t="shared" si="198"/>
        <v>113.5</v>
      </c>
      <c r="O920" s="3">
        <f t="shared" si="199"/>
        <v>70.5</v>
      </c>
      <c r="P920" s="3">
        <f t="shared" si="200"/>
        <v>60.5</v>
      </c>
      <c r="Q920" s="3">
        <f t="shared" si="201"/>
        <v>6866.75</v>
      </c>
      <c r="R920" s="3">
        <f t="shared" si="202"/>
        <v>6866.75</v>
      </c>
      <c r="S920" s="3">
        <f t="shared" si="203"/>
        <v>9704.25</v>
      </c>
      <c r="T920" s="3">
        <v>106.873252796991</v>
      </c>
      <c r="U920" s="3">
        <f t="shared" si="204"/>
        <v>0</v>
      </c>
      <c r="V920" s="4">
        <f t="shared" si="205"/>
        <v>0</v>
      </c>
      <c r="W920" s="6">
        <f>Q920/(constants!$B$1*constants!$B$2*(110/250)*AVERAGE(0.8,1)*1.5)</f>
        <v>1.05206644651717</v>
      </c>
      <c r="X920" s="7">
        <v>0.326053589788597</v>
      </c>
      <c r="Y920" s="3">
        <f t="shared" si="206"/>
        <v>97.1574625595565</v>
      </c>
      <c r="Z920" s="5">
        <v>1.1</v>
      </c>
      <c r="AA920" s="5">
        <v>1</v>
      </c>
      <c r="AB920" s="3">
        <f t="shared" si="207"/>
        <v>106.873208815512</v>
      </c>
      <c r="AC920" t="str">
        <f t="shared" si="208"/>
        <v>https://wiki.52poke.com/wiki/六尾</v>
      </c>
      <c r="AD920" s="2">
        <f t="shared" si="209"/>
        <v>1.93437047714415e-9</v>
      </c>
      <c r="AE920" t="str">
        <f>IF(ISNUMBER(SEARCH(AE$1,$D920)),"T","")</f>
        <v/>
      </c>
      <c r="AF920" t="str">
        <f>IF(ISNUMBER(SEARCH(AF$1,$D920)),"T","")</f>
        <v/>
      </c>
      <c r="AG920" t="str">
        <f>IF(ISNUMBER(SEARCH(AG$1,$D920)),"T","")</f>
        <v/>
      </c>
      <c r="AH920" t="str">
        <f>IF(ISNUMBER(SEARCH(AH$1,$D920)),"T","")</f>
        <v/>
      </c>
      <c r="AI920" t="str">
        <f>IF(ISNUMBER(SEARCH(AI$1,$D920)),"T","")</f>
        <v/>
      </c>
      <c r="AJ920" t="str">
        <f>IF(ISNUMBER(SEARCH(AJ$1,$D920)),"T","")</f>
        <v>T</v>
      </c>
      <c r="AK920" t="str">
        <f>IF(ISNUMBER(SEARCH(AK$1,$D920)),"T","")</f>
        <v/>
      </c>
      <c r="AL920" t="str">
        <f>IF(ISNUMBER(SEARCH(AL$1,$D920)),"T","")</f>
        <v/>
      </c>
      <c r="AM920" t="str">
        <f>IF(ISNUMBER(SEARCH(AM$1,$D920)),"T","")</f>
        <v/>
      </c>
      <c r="AN920" t="str">
        <f>IF(ISNUMBER(SEARCH(AN$1,$D920)),"T","")</f>
        <v/>
      </c>
      <c r="AO920" t="str">
        <f>IF(ISNUMBER(SEARCH(AO$1,$D920)),"T","")</f>
        <v/>
      </c>
      <c r="AP920" t="str">
        <f>IF(ISNUMBER(SEARCH(AP$1,$D920)),"T","")</f>
        <v/>
      </c>
      <c r="AQ920" t="str">
        <f>IF(ISNUMBER(SEARCH(AQ$1,$D920)),"T","")</f>
        <v/>
      </c>
      <c r="AR920" t="str">
        <f>IF(ISNUMBER(SEARCH(AR$1,$D920)),"T","")</f>
        <v/>
      </c>
      <c r="AS920" t="str">
        <f>IF(ISNUMBER(SEARCH(AS$1,$D920)),"T","")</f>
        <v/>
      </c>
      <c r="AT920" t="str">
        <f>IF(ISNUMBER(SEARCH(AT$1,$D920)),"T","")</f>
        <v/>
      </c>
      <c r="AU920" t="str">
        <f>IF(ISNUMBER(SEARCH(AU$1,$D920)),"T","")</f>
        <v/>
      </c>
      <c r="AV920" t="str">
        <f>IF(ISNUMBER(SEARCH(AV$1,$D920)),"T","")</f>
        <v/>
      </c>
    </row>
    <row r="921" spans="1:48">
      <c r="A921">
        <v>957</v>
      </c>
      <c r="B921" t="s">
        <v>2093</v>
      </c>
      <c r="C921" t="s">
        <v>2094</v>
      </c>
      <c r="D921" t="s">
        <v>1060</v>
      </c>
      <c r="E921">
        <v>9</v>
      </c>
      <c r="F921">
        <v>50</v>
      </c>
      <c r="G921">
        <v>45</v>
      </c>
      <c r="H921">
        <v>45</v>
      </c>
      <c r="I921">
        <v>35</v>
      </c>
      <c r="J921">
        <v>64</v>
      </c>
      <c r="K921">
        <v>58</v>
      </c>
      <c r="L921">
        <f t="shared" si="196"/>
        <v>45</v>
      </c>
      <c r="M921">
        <f t="shared" si="197"/>
        <v>45</v>
      </c>
      <c r="N921" s="3">
        <f t="shared" si="198"/>
        <v>125.5</v>
      </c>
      <c r="O921" s="3">
        <f t="shared" si="199"/>
        <v>65.5</v>
      </c>
      <c r="P921" s="3">
        <f t="shared" si="200"/>
        <v>65.5</v>
      </c>
      <c r="Q921" s="3">
        <f t="shared" si="201"/>
        <v>8220.25</v>
      </c>
      <c r="R921" s="3">
        <f t="shared" si="202"/>
        <v>8220.25</v>
      </c>
      <c r="S921" s="3">
        <f t="shared" si="203"/>
        <v>10604.75</v>
      </c>
      <c r="T921" s="3">
        <v>106.737594186516</v>
      </c>
      <c r="U921" s="3">
        <f t="shared" si="204"/>
        <v>0</v>
      </c>
      <c r="V921" s="4">
        <f t="shared" si="205"/>
        <v>0</v>
      </c>
      <c r="W921" s="6">
        <f>Q921/(constants!$B$1*constants!$B$2*(110/250)*AVERAGE(0.8,1)*1.5)</f>
        <v>1.25943848355958</v>
      </c>
      <c r="X921" s="7">
        <v>0.221998647182506</v>
      </c>
      <c r="Y921" s="3">
        <f t="shared" si="206"/>
        <v>97.0341320636068</v>
      </c>
      <c r="Z921" s="5">
        <v>1.1</v>
      </c>
      <c r="AA921" s="5">
        <v>1</v>
      </c>
      <c r="AB921" s="3">
        <f t="shared" si="207"/>
        <v>106.737545269967</v>
      </c>
      <c r="AC921" t="str">
        <f t="shared" si="208"/>
        <v>https://wiki.52poke.com/wiki/小锻匠</v>
      </c>
      <c r="AD921" s="2">
        <f t="shared" si="209"/>
        <v>2.3928287193067e-9</v>
      </c>
      <c r="AE921" t="str">
        <f>IF(ISNUMBER(SEARCH(AE$1,$D921)),"T","")</f>
        <v/>
      </c>
      <c r="AF921" t="str">
        <f>IF(ISNUMBER(SEARCH(AF$1,$D921)),"T","")</f>
        <v/>
      </c>
      <c r="AG921" t="str">
        <f>IF(ISNUMBER(SEARCH(AG$1,$D921)),"T","")</f>
        <v/>
      </c>
      <c r="AH921" t="str">
        <f>IF(ISNUMBER(SEARCH(AH$1,$D921)),"T","")</f>
        <v/>
      </c>
      <c r="AI921" t="str">
        <f>IF(ISNUMBER(SEARCH(AI$1,$D921)),"T","")</f>
        <v/>
      </c>
      <c r="AJ921" t="str">
        <f>IF(ISNUMBER(SEARCH(AJ$1,$D921)),"T","")</f>
        <v/>
      </c>
      <c r="AK921" t="str">
        <f>IF(ISNUMBER(SEARCH(AK$1,$D921)),"T","")</f>
        <v/>
      </c>
      <c r="AL921" t="str">
        <f>IF(ISNUMBER(SEARCH(AL$1,$D921)),"T","")</f>
        <v/>
      </c>
      <c r="AM921" t="str">
        <f>IF(ISNUMBER(SEARCH(AM$1,$D921)),"T","")</f>
        <v/>
      </c>
      <c r="AN921" t="str">
        <f>IF(ISNUMBER(SEARCH(AN$1,$D921)),"T","")</f>
        <v/>
      </c>
      <c r="AO921" t="str">
        <f>IF(ISNUMBER(SEARCH(AO$1,$D921)),"T","")</f>
        <v/>
      </c>
      <c r="AP921" t="str">
        <f>IF(ISNUMBER(SEARCH(AP$1,$D921)),"T","")</f>
        <v/>
      </c>
      <c r="AQ921" t="str">
        <f>IF(ISNUMBER(SEARCH(AQ$1,$D921)),"T","")</f>
        <v/>
      </c>
      <c r="AR921" t="str">
        <f>IF(ISNUMBER(SEARCH(AR$1,$D921)),"T","")</f>
        <v/>
      </c>
      <c r="AS921" t="str">
        <f>IF(ISNUMBER(SEARCH(AS$1,$D921)),"T","")</f>
        <v/>
      </c>
      <c r="AT921" t="str">
        <f>IF(ISNUMBER(SEARCH(AT$1,$D921)),"T","")</f>
        <v/>
      </c>
      <c r="AU921" t="str">
        <f>IF(ISNUMBER(SEARCH(AU$1,$D921)),"T","")</f>
        <v>T</v>
      </c>
      <c r="AV921" t="str">
        <f>IF(ISNUMBER(SEARCH(AV$1,$D921)),"T","")</f>
        <v>T</v>
      </c>
    </row>
    <row r="922" spans="1:48">
      <c r="A922">
        <v>669</v>
      </c>
      <c r="B922" t="s">
        <v>2095</v>
      </c>
      <c r="C922" t="s">
        <v>2096</v>
      </c>
      <c r="D922" t="s">
        <v>67</v>
      </c>
      <c r="E922">
        <v>6</v>
      </c>
      <c r="F922">
        <v>44</v>
      </c>
      <c r="G922">
        <v>38</v>
      </c>
      <c r="H922">
        <v>39</v>
      </c>
      <c r="I922">
        <v>61</v>
      </c>
      <c r="J922">
        <v>79</v>
      </c>
      <c r="K922">
        <v>42</v>
      </c>
      <c r="L922">
        <f t="shared" si="196"/>
        <v>61</v>
      </c>
      <c r="M922">
        <f t="shared" si="197"/>
        <v>39</v>
      </c>
      <c r="N922" s="3">
        <f t="shared" si="198"/>
        <v>119.5</v>
      </c>
      <c r="O922" s="3">
        <f t="shared" si="199"/>
        <v>81.5</v>
      </c>
      <c r="P922" s="3">
        <f t="shared" si="200"/>
        <v>59.5</v>
      </c>
      <c r="Q922" s="3">
        <f t="shared" si="201"/>
        <v>7110.25</v>
      </c>
      <c r="R922" s="3">
        <f t="shared" si="202"/>
        <v>7110.25</v>
      </c>
      <c r="S922" s="3">
        <f t="shared" si="203"/>
        <v>11890.25</v>
      </c>
      <c r="T922" s="3">
        <v>106.576487300542</v>
      </c>
      <c r="U922" s="3">
        <f t="shared" si="204"/>
        <v>0</v>
      </c>
      <c r="V922" s="4">
        <f t="shared" si="205"/>
        <v>0</v>
      </c>
      <c r="W922" s="6">
        <f>Q922/(constants!$B$1*constants!$B$2*(110/250)*AVERAGE(0.8,1)*1.5)</f>
        <v>1.0893734956637</v>
      </c>
      <c r="X922" s="7">
        <v>0.0994322450361804</v>
      </c>
      <c r="Y922" s="3">
        <f t="shared" si="206"/>
        <v>96.8876678670402</v>
      </c>
      <c r="Z922" s="5">
        <v>1.1</v>
      </c>
      <c r="AA922" s="5">
        <v>1</v>
      </c>
      <c r="AB922" s="3">
        <f t="shared" si="207"/>
        <v>106.576434653744</v>
      </c>
      <c r="AC922" t="str">
        <f t="shared" si="208"/>
        <v>https://wiki.52poke.com/wiki/花蓓蓓</v>
      </c>
      <c r="AD922" s="2">
        <f t="shared" si="209"/>
        <v>2.77168531984889e-9</v>
      </c>
      <c r="AE922" t="str">
        <f>IF(ISNUMBER(SEARCH(AE$1,$D922)),"T","")</f>
        <v/>
      </c>
      <c r="AF922" t="str">
        <f>IF(ISNUMBER(SEARCH(AF$1,$D922)),"T","")</f>
        <v/>
      </c>
      <c r="AG922" t="str">
        <f>IF(ISNUMBER(SEARCH(AG$1,$D922)),"T","")</f>
        <v/>
      </c>
      <c r="AH922" t="str">
        <f>IF(ISNUMBER(SEARCH(AH$1,$D922)),"T","")</f>
        <v/>
      </c>
      <c r="AI922" t="str">
        <f>IF(ISNUMBER(SEARCH(AI$1,$D922)),"T","")</f>
        <v/>
      </c>
      <c r="AJ922" t="str">
        <f>IF(ISNUMBER(SEARCH(AJ$1,$D922)),"T","")</f>
        <v/>
      </c>
      <c r="AK922" t="str">
        <f>IF(ISNUMBER(SEARCH(AK$1,$D922)),"T","")</f>
        <v/>
      </c>
      <c r="AL922" t="str">
        <f>IF(ISNUMBER(SEARCH(AL$1,$D922)),"T","")</f>
        <v/>
      </c>
      <c r="AM922" t="str">
        <f>IF(ISNUMBER(SEARCH(AM$1,$D922)),"T","")</f>
        <v/>
      </c>
      <c r="AN922" t="str">
        <f>IF(ISNUMBER(SEARCH(AN$1,$D922)),"T","")</f>
        <v/>
      </c>
      <c r="AO922" t="str">
        <f>IF(ISNUMBER(SEARCH(AO$1,$D922)),"T","")</f>
        <v/>
      </c>
      <c r="AP922" t="str">
        <f>IF(ISNUMBER(SEARCH(AP$1,$D922)),"T","")</f>
        <v/>
      </c>
      <c r="AQ922" t="str">
        <f>IF(ISNUMBER(SEARCH(AQ$1,$D922)),"T","")</f>
        <v/>
      </c>
      <c r="AR922" t="str">
        <f>IF(ISNUMBER(SEARCH(AR$1,$D922)),"T","")</f>
        <v/>
      </c>
      <c r="AS922" t="str">
        <f>IF(ISNUMBER(SEARCH(AS$1,$D922)),"T","")</f>
        <v/>
      </c>
      <c r="AT922" t="str">
        <f>IF(ISNUMBER(SEARCH(AT$1,$D922)),"T","")</f>
        <v/>
      </c>
      <c r="AU922" t="str">
        <f>IF(ISNUMBER(SEARCH(AU$1,$D922)),"T","")</f>
        <v/>
      </c>
      <c r="AV922" t="str">
        <f>IF(ISNUMBER(SEARCH(AV$1,$D922)),"T","")</f>
        <v>T</v>
      </c>
    </row>
    <row r="923" spans="1:48">
      <c r="A923">
        <v>946</v>
      </c>
      <c r="B923" t="s">
        <v>2097</v>
      </c>
      <c r="C923" t="s">
        <v>2098</v>
      </c>
      <c r="D923" t="s">
        <v>631</v>
      </c>
      <c r="E923">
        <v>9</v>
      </c>
      <c r="F923">
        <v>40</v>
      </c>
      <c r="G923">
        <v>65</v>
      </c>
      <c r="H923">
        <v>30</v>
      </c>
      <c r="I923">
        <v>45</v>
      </c>
      <c r="J923">
        <v>35</v>
      </c>
      <c r="K923">
        <v>60</v>
      </c>
      <c r="L923">
        <f t="shared" si="196"/>
        <v>65</v>
      </c>
      <c r="M923">
        <f t="shared" si="197"/>
        <v>30</v>
      </c>
      <c r="N923" s="3">
        <f t="shared" si="198"/>
        <v>115.5</v>
      </c>
      <c r="O923" s="3">
        <f t="shared" si="199"/>
        <v>85.5</v>
      </c>
      <c r="P923" s="3">
        <f t="shared" si="200"/>
        <v>50.5</v>
      </c>
      <c r="Q923" s="3">
        <f t="shared" si="201"/>
        <v>5832.75</v>
      </c>
      <c r="R923" s="3">
        <f t="shared" si="202"/>
        <v>5832.75</v>
      </c>
      <c r="S923" s="3">
        <f t="shared" si="203"/>
        <v>6410.25</v>
      </c>
      <c r="T923" s="3">
        <v>106.551235166473</v>
      </c>
      <c r="U923" s="3">
        <f t="shared" si="204"/>
        <v>0</v>
      </c>
      <c r="V923" s="4">
        <f t="shared" si="205"/>
        <v>0</v>
      </c>
      <c r="W923" s="6">
        <f>Q923/(constants!$B$1*constants!$B$2*(110/250)*AVERAGE(0.8,1)*1.5)</f>
        <v>0.893645547882626</v>
      </c>
      <c r="X923" s="7">
        <v>0.239275131108249</v>
      </c>
      <c r="Y923" s="3">
        <f t="shared" si="206"/>
        <v>96.8647180537198</v>
      </c>
      <c r="Z923" s="5">
        <v>1.1</v>
      </c>
      <c r="AA923" s="5">
        <v>1</v>
      </c>
      <c r="AB923" s="3">
        <f t="shared" si="207"/>
        <v>106.551189859092</v>
      </c>
      <c r="AC923" t="str">
        <f t="shared" si="208"/>
        <v>https://wiki.52poke.com/wiki/纳噬草</v>
      </c>
      <c r="AD923" s="2">
        <f t="shared" si="209"/>
        <v>2.05275879246059e-9</v>
      </c>
      <c r="AE923" t="str">
        <f>IF(ISNUMBER(SEARCH(AE$1,$D923)),"T","")</f>
        <v/>
      </c>
      <c r="AF923" t="str">
        <f>IF(ISNUMBER(SEARCH(AF$1,$D923)),"T","")</f>
        <v/>
      </c>
      <c r="AG923" t="str">
        <f>IF(ISNUMBER(SEARCH(AG$1,$D923)),"T","")</f>
        <v/>
      </c>
      <c r="AH923" t="str">
        <f>IF(ISNUMBER(SEARCH(AH$1,$D923)),"T","")</f>
        <v>T</v>
      </c>
      <c r="AI923" t="str">
        <f>IF(ISNUMBER(SEARCH(AI$1,$D923)),"T","")</f>
        <v/>
      </c>
      <c r="AJ923" t="str">
        <f>IF(ISNUMBER(SEARCH(AJ$1,$D923)),"T","")</f>
        <v/>
      </c>
      <c r="AK923" t="str">
        <f>IF(ISNUMBER(SEARCH(AK$1,$D923)),"T","")</f>
        <v/>
      </c>
      <c r="AL923" t="str">
        <f>IF(ISNUMBER(SEARCH(AL$1,$D923)),"T","")</f>
        <v/>
      </c>
      <c r="AM923" t="str">
        <f>IF(ISNUMBER(SEARCH(AM$1,$D923)),"T","")</f>
        <v/>
      </c>
      <c r="AN923" t="str">
        <f>IF(ISNUMBER(SEARCH(AN$1,$D923)),"T","")</f>
        <v/>
      </c>
      <c r="AO923" t="str">
        <f>IF(ISNUMBER(SEARCH(AO$1,$D923)),"T","")</f>
        <v/>
      </c>
      <c r="AP923" t="str">
        <f>IF(ISNUMBER(SEARCH(AP$1,$D923)),"T","")</f>
        <v/>
      </c>
      <c r="AQ923" t="str">
        <f>IF(ISNUMBER(SEARCH(AQ$1,$D923)),"T","")</f>
        <v/>
      </c>
      <c r="AR923" t="str">
        <f>IF(ISNUMBER(SEARCH(AR$1,$D923)),"T","")</f>
        <v>T</v>
      </c>
      <c r="AS923" t="str">
        <f>IF(ISNUMBER(SEARCH(AS$1,$D923)),"T","")</f>
        <v/>
      </c>
      <c r="AT923" t="str">
        <f>IF(ISNUMBER(SEARCH(AT$1,$D923)),"T","")</f>
        <v/>
      </c>
      <c r="AU923" t="str">
        <f>IF(ISNUMBER(SEARCH(AU$1,$D923)),"T","")</f>
        <v/>
      </c>
      <c r="AV923" t="str">
        <f>IF(ISNUMBER(SEARCH(AV$1,$D923)),"T","")</f>
        <v/>
      </c>
    </row>
    <row r="924" spans="1:48">
      <c r="A924">
        <v>436</v>
      </c>
      <c r="B924" t="s">
        <v>2099</v>
      </c>
      <c r="C924" t="s">
        <v>2100</v>
      </c>
      <c r="D924" t="s">
        <v>151</v>
      </c>
      <c r="E924">
        <v>4</v>
      </c>
      <c r="F924">
        <v>57</v>
      </c>
      <c r="G924">
        <v>24</v>
      </c>
      <c r="H924">
        <v>86</v>
      </c>
      <c r="I924">
        <v>24</v>
      </c>
      <c r="J924">
        <v>86</v>
      </c>
      <c r="K924">
        <v>23</v>
      </c>
      <c r="L924">
        <f t="shared" si="196"/>
        <v>24</v>
      </c>
      <c r="M924">
        <f t="shared" si="197"/>
        <v>86</v>
      </c>
      <c r="N924" s="3">
        <f t="shared" si="198"/>
        <v>132.5</v>
      </c>
      <c r="O924" s="3">
        <f t="shared" si="199"/>
        <v>44.5</v>
      </c>
      <c r="P924" s="3">
        <f t="shared" si="200"/>
        <v>106.5</v>
      </c>
      <c r="Q924" s="3">
        <f t="shared" si="201"/>
        <v>14111.25</v>
      </c>
      <c r="R924" s="3">
        <f t="shared" si="202"/>
        <v>14111.25</v>
      </c>
      <c r="S924" s="3">
        <f t="shared" si="203"/>
        <v>14111.25</v>
      </c>
      <c r="T924" s="3">
        <v>106.409523537675</v>
      </c>
      <c r="U924" s="3">
        <f t="shared" si="204"/>
        <v>0</v>
      </c>
      <c r="V924" s="4">
        <f t="shared" si="205"/>
        <v>0</v>
      </c>
      <c r="W924" s="6">
        <f>Q924/(constants!$B$1*constants!$B$2*(110/250)*AVERAGE(0.8,1)*1.5)</f>
        <v>2.16200861301422</v>
      </c>
      <c r="X924" s="7">
        <v>0.0118313560922824</v>
      </c>
      <c r="Y924" s="3">
        <f t="shared" si="206"/>
        <v>96.7358786252394</v>
      </c>
      <c r="Z924" s="5">
        <v>1.1</v>
      </c>
      <c r="AA924" s="5">
        <v>1</v>
      </c>
      <c r="AB924" s="3">
        <f t="shared" si="207"/>
        <v>106.409466487763</v>
      </c>
      <c r="AC924" t="str">
        <f t="shared" si="208"/>
        <v>https://wiki.52poke.com/wiki/铜镜怪</v>
      </c>
      <c r="AD924" s="2">
        <f t="shared" si="209"/>
        <v>3.25469241723434e-9</v>
      </c>
      <c r="AE924" t="str">
        <f>IF(ISNUMBER(SEARCH(AE$1,$D924)),"T","")</f>
        <v/>
      </c>
      <c r="AF924" t="str">
        <f>IF(ISNUMBER(SEARCH(AF$1,$D924)),"T","")</f>
        <v/>
      </c>
      <c r="AG924" t="str">
        <f>IF(ISNUMBER(SEARCH(AG$1,$D924)),"T","")</f>
        <v/>
      </c>
      <c r="AH924" t="str">
        <f>IF(ISNUMBER(SEARCH(AH$1,$D924)),"T","")</f>
        <v/>
      </c>
      <c r="AI924" t="str">
        <f>IF(ISNUMBER(SEARCH(AI$1,$D924)),"T","")</f>
        <v/>
      </c>
      <c r="AJ924" t="str">
        <f>IF(ISNUMBER(SEARCH(AJ$1,$D924)),"T","")</f>
        <v/>
      </c>
      <c r="AK924" t="str">
        <f>IF(ISNUMBER(SEARCH(AK$1,$D924)),"T","")</f>
        <v/>
      </c>
      <c r="AL924" t="str">
        <f>IF(ISNUMBER(SEARCH(AL$1,$D924)),"T","")</f>
        <v/>
      </c>
      <c r="AM924" t="str">
        <f>IF(ISNUMBER(SEARCH(AM$1,$D924)),"T","")</f>
        <v/>
      </c>
      <c r="AN924" t="str">
        <f>IF(ISNUMBER(SEARCH(AN$1,$D924)),"T","")</f>
        <v/>
      </c>
      <c r="AO924" t="str">
        <f>IF(ISNUMBER(SEARCH(AO$1,$D924)),"T","")</f>
        <v>T</v>
      </c>
      <c r="AP924" t="str">
        <f>IF(ISNUMBER(SEARCH(AP$1,$D924)),"T","")</f>
        <v/>
      </c>
      <c r="AQ924" t="str">
        <f>IF(ISNUMBER(SEARCH(AQ$1,$D924)),"T","")</f>
        <v/>
      </c>
      <c r="AR924" t="str">
        <f>IF(ISNUMBER(SEARCH(AR$1,$D924)),"T","")</f>
        <v/>
      </c>
      <c r="AS924" t="str">
        <f>IF(ISNUMBER(SEARCH(AS$1,$D924)),"T","")</f>
        <v/>
      </c>
      <c r="AT924" t="str">
        <f>IF(ISNUMBER(SEARCH(AT$1,$D924)),"T","")</f>
        <v/>
      </c>
      <c r="AU924" t="str">
        <f>IF(ISNUMBER(SEARCH(AU$1,$D924)),"T","")</f>
        <v>T</v>
      </c>
      <c r="AV924" t="str">
        <f>IF(ISNUMBER(SEARCH(AV$1,$D924)),"T","")</f>
        <v/>
      </c>
    </row>
    <row r="925" spans="1:48">
      <c r="A925">
        <v>602</v>
      </c>
      <c r="B925" t="s">
        <v>2101</v>
      </c>
      <c r="C925" t="s">
        <v>2102</v>
      </c>
      <c r="D925" t="s">
        <v>169</v>
      </c>
      <c r="E925">
        <v>5</v>
      </c>
      <c r="F925">
        <v>35</v>
      </c>
      <c r="G925">
        <v>55</v>
      </c>
      <c r="H925">
        <v>40</v>
      </c>
      <c r="I925">
        <v>45</v>
      </c>
      <c r="J925">
        <v>40</v>
      </c>
      <c r="K925">
        <v>60</v>
      </c>
      <c r="L925">
        <f t="shared" si="196"/>
        <v>55</v>
      </c>
      <c r="M925">
        <f t="shared" si="197"/>
        <v>40</v>
      </c>
      <c r="N925" s="3">
        <f t="shared" si="198"/>
        <v>110.5</v>
      </c>
      <c r="O925" s="3">
        <f t="shared" si="199"/>
        <v>75.5</v>
      </c>
      <c r="P925" s="3">
        <f t="shared" si="200"/>
        <v>60.5</v>
      </c>
      <c r="Q925" s="3">
        <f t="shared" si="201"/>
        <v>6685.25</v>
      </c>
      <c r="R925" s="3">
        <f t="shared" si="202"/>
        <v>6685.25</v>
      </c>
      <c r="S925" s="3">
        <f t="shared" si="203"/>
        <v>6685.25</v>
      </c>
      <c r="T925" s="3">
        <v>106.343510592239</v>
      </c>
      <c r="U925" s="3">
        <f t="shared" si="204"/>
        <v>0</v>
      </c>
      <c r="V925" s="4">
        <f t="shared" si="205"/>
        <v>0</v>
      </c>
      <c r="W925" s="6">
        <f>Q925/(constants!$B$1*constants!$B$2*(110/250)*AVERAGE(0.8,1)*1.5)</f>
        <v>1.02425852282068</v>
      </c>
      <c r="X925" s="7">
        <v>0.256216669671305</v>
      </c>
      <c r="Y925" s="3">
        <f t="shared" si="206"/>
        <v>96.6758770331449</v>
      </c>
      <c r="Z925" s="5">
        <v>1.1</v>
      </c>
      <c r="AA925" s="5">
        <v>1</v>
      </c>
      <c r="AB925" s="3">
        <f t="shared" si="207"/>
        <v>106.343464736459</v>
      </c>
      <c r="AC925" t="str">
        <f t="shared" si="208"/>
        <v>https://wiki.52poke.com/wiki/麻麻小鱼</v>
      </c>
      <c r="AD925" s="2">
        <f t="shared" si="209"/>
        <v>2.10275252306297e-9</v>
      </c>
      <c r="AE925" t="str">
        <f>IF(ISNUMBER(SEARCH(AE$1,$D925)),"T","")</f>
        <v/>
      </c>
      <c r="AF925" t="str">
        <f>IF(ISNUMBER(SEARCH(AF$1,$D925)),"T","")</f>
        <v/>
      </c>
      <c r="AG925" t="str">
        <f>IF(ISNUMBER(SEARCH(AG$1,$D925)),"T","")</f>
        <v/>
      </c>
      <c r="AH925" t="str">
        <f>IF(ISNUMBER(SEARCH(AH$1,$D925)),"T","")</f>
        <v/>
      </c>
      <c r="AI925" t="str">
        <f>IF(ISNUMBER(SEARCH(AI$1,$D925)),"T","")</f>
        <v>T</v>
      </c>
      <c r="AJ925" t="str">
        <f>IF(ISNUMBER(SEARCH(AJ$1,$D925)),"T","")</f>
        <v/>
      </c>
      <c r="AK925" t="str">
        <f>IF(ISNUMBER(SEARCH(AK$1,$D925)),"T","")</f>
        <v/>
      </c>
      <c r="AL925" t="str">
        <f>IF(ISNUMBER(SEARCH(AL$1,$D925)),"T","")</f>
        <v/>
      </c>
      <c r="AM925" t="str">
        <f>IF(ISNUMBER(SEARCH(AM$1,$D925)),"T","")</f>
        <v/>
      </c>
      <c r="AN925" t="str">
        <f>IF(ISNUMBER(SEARCH(AN$1,$D925)),"T","")</f>
        <v/>
      </c>
      <c r="AO925" t="str">
        <f>IF(ISNUMBER(SEARCH(AO$1,$D925)),"T","")</f>
        <v/>
      </c>
      <c r="AP925" t="str">
        <f>IF(ISNUMBER(SEARCH(AP$1,$D925)),"T","")</f>
        <v/>
      </c>
      <c r="AQ925" t="str">
        <f>IF(ISNUMBER(SEARCH(AQ$1,$D925)),"T","")</f>
        <v/>
      </c>
      <c r="AR925" t="str">
        <f>IF(ISNUMBER(SEARCH(AR$1,$D925)),"T","")</f>
        <v/>
      </c>
      <c r="AS925" t="str">
        <f>IF(ISNUMBER(SEARCH(AS$1,$D925)),"T","")</f>
        <v/>
      </c>
      <c r="AT925" t="str">
        <f>IF(ISNUMBER(SEARCH(AT$1,$D925)),"T","")</f>
        <v/>
      </c>
      <c r="AU925" t="str">
        <f>IF(ISNUMBER(SEARCH(AU$1,$D925)),"T","")</f>
        <v/>
      </c>
      <c r="AV925" t="str">
        <f>IF(ISNUMBER(SEARCH(AV$1,$D925)),"T","")</f>
        <v/>
      </c>
    </row>
    <row r="926" spans="1:48">
      <c r="A926">
        <v>403</v>
      </c>
      <c r="B926" t="s">
        <v>2103</v>
      </c>
      <c r="C926" t="s">
        <v>2104</v>
      </c>
      <c r="D926" t="s">
        <v>169</v>
      </c>
      <c r="E926">
        <v>4</v>
      </c>
      <c r="F926">
        <v>45</v>
      </c>
      <c r="G926">
        <v>65</v>
      </c>
      <c r="H926">
        <v>34</v>
      </c>
      <c r="I926">
        <v>40</v>
      </c>
      <c r="J926">
        <v>34</v>
      </c>
      <c r="K926">
        <v>45</v>
      </c>
      <c r="L926">
        <f t="shared" si="196"/>
        <v>65</v>
      </c>
      <c r="M926">
        <f t="shared" si="197"/>
        <v>34</v>
      </c>
      <c r="N926" s="3">
        <f t="shared" si="198"/>
        <v>120.5</v>
      </c>
      <c r="O926" s="3">
        <f t="shared" si="199"/>
        <v>85.5</v>
      </c>
      <c r="P926" s="3">
        <f t="shared" si="200"/>
        <v>54.5</v>
      </c>
      <c r="Q926" s="3">
        <f t="shared" si="201"/>
        <v>6567.25</v>
      </c>
      <c r="R926" s="3">
        <f t="shared" si="202"/>
        <v>6567.25</v>
      </c>
      <c r="S926" s="3">
        <f t="shared" si="203"/>
        <v>6567.25</v>
      </c>
      <c r="T926" s="3">
        <v>106.339808449401</v>
      </c>
      <c r="U926" s="3">
        <f t="shared" si="204"/>
        <v>0</v>
      </c>
      <c r="V926" s="4">
        <f t="shared" si="205"/>
        <v>0</v>
      </c>
      <c r="W926" s="6">
        <f>Q926/(constants!$B$1*constants!$B$2*(110/250)*AVERAGE(0.8,1)*1.5)</f>
        <v>1.00617954212544</v>
      </c>
      <c r="X926" s="7">
        <v>0.12449305156518</v>
      </c>
      <c r="Y926" s="3">
        <f t="shared" si="206"/>
        <v>96.6725067605482</v>
      </c>
      <c r="Z926" s="5">
        <v>1.1</v>
      </c>
      <c r="AA926" s="5">
        <v>1</v>
      </c>
      <c r="AB926" s="3">
        <f t="shared" si="207"/>
        <v>106.339757436603</v>
      </c>
      <c r="AC926" t="str">
        <f t="shared" si="208"/>
        <v>https://wiki.52poke.com/wiki/小猫怪</v>
      </c>
      <c r="AD926" s="2">
        <f t="shared" si="209"/>
        <v>2.60230555507839e-9</v>
      </c>
      <c r="AE926" t="str">
        <f>IF(ISNUMBER(SEARCH(AE$1,$D926)),"T","")</f>
        <v/>
      </c>
      <c r="AF926" t="str">
        <f>IF(ISNUMBER(SEARCH(AF$1,$D926)),"T","")</f>
        <v/>
      </c>
      <c r="AG926" t="str">
        <f>IF(ISNUMBER(SEARCH(AG$1,$D926)),"T","")</f>
        <v/>
      </c>
      <c r="AH926" t="str">
        <f>IF(ISNUMBER(SEARCH(AH$1,$D926)),"T","")</f>
        <v/>
      </c>
      <c r="AI926" t="str">
        <f>IF(ISNUMBER(SEARCH(AI$1,$D926)),"T","")</f>
        <v>T</v>
      </c>
      <c r="AJ926" t="str">
        <f>IF(ISNUMBER(SEARCH(AJ$1,$D926)),"T","")</f>
        <v/>
      </c>
      <c r="AK926" t="str">
        <f>IF(ISNUMBER(SEARCH(AK$1,$D926)),"T","")</f>
        <v/>
      </c>
      <c r="AL926" t="str">
        <f>IF(ISNUMBER(SEARCH(AL$1,$D926)),"T","")</f>
        <v/>
      </c>
      <c r="AM926" t="str">
        <f>IF(ISNUMBER(SEARCH(AM$1,$D926)),"T","")</f>
        <v/>
      </c>
      <c r="AN926" t="str">
        <f>IF(ISNUMBER(SEARCH(AN$1,$D926)),"T","")</f>
        <v/>
      </c>
      <c r="AO926" t="str">
        <f>IF(ISNUMBER(SEARCH(AO$1,$D926)),"T","")</f>
        <v/>
      </c>
      <c r="AP926" t="str">
        <f>IF(ISNUMBER(SEARCH(AP$1,$D926)),"T","")</f>
        <v/>
      </c>
      <c r="AQ926" t="str">
        <f>IF(ISNUMBER(SEARCH(AQ$1,$D926)),"T","")</f>
        <v/>
      </c>
      <c r="AR926" t="str">
        <f>IF(ISNUMBER(SEARCH(AR$1,$D926)),"T","")</f>
        <v/>
      </c>
      <c r="AS926" t="str">
        <f>IF(ISNUMBER(SEARCH(AS$1,$D926)),"T","")</f>
        <v/>
      </c>
      <c r="AT926" t="str">
        <f>IF(ISNUMBER(SEARCH(AT$1,$D926)),"T","")</f>
        <v/>
      </c>
      <c r="AU926" t="str">
        <f>IF(ISNUMBER(SEARCH(AU$1,$D926)),"T","")</f>
        <v/>
      </c>
      <c r="AV926" t="str">
        <f>IF(ISNUMBER(SEARCH(AV$1,$D926)),"T","")</f>
        <v/>
      </c>
    </row>
    <row r="927" spans="1:48">
      <c r="A927">
        <v>661</v>
      </c>
      <c r="B927" t="s">
        <v>2105</v>
      </c>
      <c r="C927" t="s">
        <v>2106</v>
      </c>
      <c r="D927" t="s">
        <v>553</v>
      </c>
      <c r="E927">
        <v>6</v>
      </c>
      <c r="F927">
        <v>45</v>
      </c>
      <c r="G927">
        <v>50</v>
      </c>
      <c r="H927">
        <v>43</v>
      </c>
      <c r="I927">
        <v>40</v>
      </c>
      <c r="J927">
        <v>38</v>
      </c>
      <c r="K927">
        <v>62</v>
      </c>
      <c r="L927">
        <f t="shared" si="196"/>
        <v>50</v>
      </c>
      <c r="M927">
        <f t="shared" si="197"/>
        <v>38</v>
      </c>
      <c r="N927" s="3">
        <f t="shared" si="198"/>
        <v>120.5</v>
      </c>
      <c r="O927" s="3">
        <f t="shared" si="199"/>
        <v>70.5</v>
      </c>
      <c r="P927" s="3">
        <f t="shared" si="200"/>
        <v>58.5</v>
      </c>
      <c r="Q927" s="3">
        <f t="shared" si="201"/>
        <v>7049.25</v>
      </c>
      <c r="R927" s="3">
        <f t="shared" si="202"/>
        <v>7651.75</v>
      </c>
      <c r="S927" s="3">
        <f t="shared" si="203"/>
        <v>7049.25</v>
      </c>
      <c r="T927" s="3">
        <v>105.915965267</v>
      </c>
      <c r="U927" s="3">
        <f t="shared" si="204"/>
        <v>0</v>
      </c>
      <c r="V927" s="4">
        <f t="shared" si="205"/>
        <v>0</v>
      </c>
      <c r="W927" s="6">
        <f>Q927/(constants!$B$1*constants!$B$2*(110/250)*AVERAGE(0.8,1)*1.5)</f>
        <v>1.08002758191447</v>
      </c>
      <c r="X927" s="7">
        <v>0.285748306114024</v>
      </c>
      <c r="Y927" s="3">
        <f t="shared" si="206"/>
        <v>96.2872001060085</v>
      </c>
      <c r="Z927" s="5">
        <v>1.1</v>
      </c>
      <c r="AA927" s="5">
        <v>1</v>
      </c>
      <c r="AB927" s="3">
        <f t="shared" si="207"/>
        <v>105.915920116609</v>
      </c>
      <c r="AC927" t="str">
        <f t="shared" si="208"/>
        <v>https://wiki.52poke.com/wiki/小箭雀</v>
      </c>
      <c r="AD927" s="2">
        <f t="shared" si="209"/>
        <v>2.03855777434435e-9</v>
      </c>
      <c r="AE927" t="str">
        <f>IF(ISNUMBER(SEARCH(AE$1,$D927)),"T","")</f>
        <v>T</v>
      </c>
      <c r="AF927" t="str">
        <f>IF(ISNUMBER(SEARCH(AF$1,$D927)),"T","")</f>
        <v/>
      </c>
      <c r="AG927" t="str">
        <f>IF(ISNUMBER(SEARCH(AG$1,$D927)),"T","")</f>
        <v/>
      </c>
      <c r="AH927" t="str">
        <f>IF(ISNUMBER(SEARCH(AH$1,$D927)),"T","")</f>
        <v/>
      </c>
      <c r="AI927" t="str">
        <f>IF(ISNUMBER(SEARCH(AI$1,$D927)),"T","")</f>
        <v/>
      </c>
      <c r="AJ927" t="str">
        <f>IF(ISNUMBER(SEARCH(AJ$1,$D927)),"T","")</f>
        <v/>
      </c>
      <c r="AK927" t="str">
        <f>IF(ISNUMBER(SEARCH(AK$1,$D927)),"T","")</f>
        <v/>
      </c>
      <c r="AL927" t="str">
        <f>IF(ISNUMBER(SEARCH(AL$1,$D927)),"T","")</f>
        <v/>
      </c>
      <c r="AM927" t="str">
        <f>IF(ISNUMBER(SEARCH(AM$1,$D927)),"T","")</f>
        <v/>
      </c>
      <c r="AN927" t="str">
        <f>IF(ISNUMBER(SEARCH(AN$1,$D927)),"T","")</f>
        <v>T</v>
      </c>
      <c r="AO927" t="str">
        <f>IF(ISNUMBER(SEARCH(AO$1,$D927)),"T","")</f>
        <v/>
      </c>
      <c r="AP927" t="str">
        <f>IF(ISNUMBER(SEARCH(AP$1,$D927)),"T","")</f>
        <v/>
      </c>
      <c r="AQ927" t="str">
        <f>IF(ISNUMBER(SEARCH(AQ$1,$D927)),"T","")</f>
        <v/>
      </c>
      <c r="AR927" t="str">
        <f>IF(ISNUMBER(SEARCH(AR$1,$D927)),"T","")</f>
        <v/>
      </c>
      <c r="AS927" t="str">
        <f>IF(ISNUMBER(SEARCH(AS$1,$D927)),"T","")</f>
        <v/>
      </c>
      <c r="AT927" t="str">
        <f>IF(ISNUMBER(SEARCH(AT$1,$D927)),"T","")</f>
        <v/>
      </c>
      <c r="AU927" t="str">
        <f>IF(ISNUMBER(SEARCH(AU$1,$D927)),"T","")</f>
        <v/>
      </c>
      <c r="AV927" t="str">
        <f>IF(ISNUMBER(SEARCH(AV$1,$D927)),"T","")</f>
        <v/>
      </c>
    </row>
    <row r="928" spans="1:48">
      <c r="A928">
        <v>72</v>
      </c>
      <c r="B928" t="s">
        <v>2107</v>
      </c>
      <c r="C928" t="s">
        <v>2108</v>
      </c>
      <c r="D928" t="s">
        <v>1114</v>
      </c>
      <c r="E928">
        <v>1</v>
      </c>
      <c r="F928">
        <v>40</v>
      </c>
      <c r="G928">
        <v>40</v>
      </c>
      <c r="H928">
        <v>35</v>
      </c>
      <c r="I928">
        <v>50</v>
      </c>
      <c r="J928">
        <v>100</v>
      </c>
      <c r="K928">
        <v>70</v>
      </c>
      <c r="L928">
        <f t="shared" si="196"/>
        <v>50</v>
      </c>
      <c r="M928">
        <f t="shared" si="197"/>
        <v>35</v>
      </c>
      <c r="N928" s="3">
        <f t="shared" si="198"/>
        <v>115.5</v>
      </c>
      <c r="O928" s="3">
        <f t="shared" si="199"/>
        <v>70.5</v>
      </c>
      <c r="P928" s="3">
        <f t="shared" si="200"/>
        <v>55.5</v>
      </c>
      <c r="Q928" s="3">
        <f t="shared" si="201"/>
        <v>6410.25</v>
      </c>
      <c r="R928" s="3">
        <f t="shared" si="202"/>
        <v>6410.25</v>
      </c>
      <c r="S928" s="3">
        <f t="shared" si="203"/>
        <v>13917.75</v>
      </c>
      <c r="T928" s="3">
        <v>105.820468018868</v>
      </c>
      <c r="U928" s="3">
        <f t="shared" si="204"/>
        <v>0</v>
      </c>
      <c r="V928" s="4">
        <f t="shared" si="205"/>
        <v>0</v>
      </c>
      <c r="W928" s="6">
        <f>Q928/(constants!$B$1*constants!$B$2*(110/250)*AVERAGE(0.8,1)*1.5)</f>
        <v>0.982125305098727</v>
      </c>
      <c r="X928" s="7">
        <v>0.382419207619099</v>
      </c>
      <c r="Y928" s="3">
        <f t="shared" si="206"/>
        <v>96.2003881466068</v>
      </c>
      <c r="Z928" s="5">
        <v>1.1</v>
      </c>
      <c r="AA928" s="5">
        <v>1</v>
      </c>
      <c r="AB928" s="3">
        <f t="shared" si="207"/>
        <v>105.820426961267</v>
      </c>
      <c r="AC928" t="str">
        <f t="shared" si="208"/>
        <v>https://wiki.52poke.com/wiki/玛瑙水母</v>
      </c>
      <c r="AD928" s="2">
        <f t="shared" si="209"/>
        <v>1.68572656332984e-9</v>
      </c>
      <c r="AE928" t="str">
        <f>IF(ISNUMBER(SEARCH(AE$1,$D928)),"T","")</f>
        <v/>
      </c>
      <c r="AF928" t="str">
        <f>IF(ISNUMBER(SEARCH(AF$1,$D928)),"T","")</f>
        <v/>
      </c>
      <c r="AG928" t="str">
        <f>IF(ISNUMBER(SEARCH(AG$1,$D928)),"T","")</f>
        <v>T</v>
      </c>
      <c r="AH928" t="str">
        <f>IF(ISNUMBER(SEARCH(AH$1,$D928)),"T","")</f>
        <v/>
      </c>
      <c r="AI928" t="str">
        <f>IF(ISNUMBER(SEARCH(AI$1,$D928)),"T","")</f>
        <v/>
      </c>
      <c r="AJ928" t="str">
        <f>IF(ISNUMBER(SEARCH(AJ$1,$D928)),"T","")</f>
        <v/>
      </c>
      <c r="AK928" t="str">
        <f>IF(ISNUMBER(SEARCH(AK$1,$D928)),"T","")</f>
        <v/>
      </c>
      <c r="AL928" t="str">
        <f>IF(ISNUMBER(SEARCH(AL$1,$D928)),"T","")</f>
        <v>T</v>
      </c>
      <c r="AM928" t="str">
        <f>IF(ISNUMBER(SEARCH(AM$1,$D928)),"T","")</f>
        <v/>
      </c>
      <c r="AN928" t="str">
        <f>IF(ISNUMBER(SEARCH(AN$1,$D928)),"T","")</f>
        <v/>
      </c>
      <c r="AO928" t="str">
        <f>IF(ISNUMBER(SEARCH(AO$1,$D928)),"T","")</f>
        <v/>
      </c>
      <c r="AP928" t="str">
        <f>IF(ISNUMBER(SEARCH(AP$1,$D928)),"T","")</f>
        <v/>
      </c>
      <c r="AQ928" t="str">
        <f>IF(ISNUMBER(SEARCH(AQ$1,$D928)),"T","")</f>
        <v/>
      </c>
      <c r="AR928" t="str">
        <f>IF(ISNUMBER(SEARCH(AR$1,$D928)),"T","")</f>
        <v/>
      </c>
      <c r="AS928" t="str">
        <f>IF(ISNUMBER(SEARCH(AS$1,$D928)),"T","")</f>
        <v/>
      </c>
      <c r="AT928" t="str">
        <f>IF(ISNUMBER(SEARCH(AT$1,$D928)),"T","")</f>
        <v/>
      </c>
      <c r="AU928" t="str">
        <f>IF(ISNUMBER(SEARCH(AU$1,$D928)),"T","")</f>
        <v/>
      </c>
      <c r="AV928" t="str">
        <f>IF(ISNUMBER(SEARCH(AV$1,$D928)),"T","")</f>
        <v/>
      </c>
    </row>
    <row r="929" spans="1:48">
      <c r="A929">
        <v>835</v>
      </c>
      <c r="B929" t="s">
        <v>2109</v>
      </c>
      <c r="C929" t="s">
        <v>2110</v>
      </c>
      <c r="D929" t="s">
        <v>169</v>
      </c>
      <c r="E929">
        <v>8</v>
      </c>
      <c r="F929">
        <v>59</v>
      </c>
      <c r="G929">
        <v>45</v>
      </c>
      <c r="H929">
        <v>50</v>
      </c>
      <c r="I929">
        <v>40</v>
      </c>
      <c r="J929">
        <v>50</v>
      </c>
      <c r="K929">
        <v>26</v>
      </c>
      <c r="L929">
        <f t="shared" si="196"/>
        <v>45</v>
      </c>
      <c r="M929">
        <f t="shared" si="197"/>
        <v>50</v>
      </c>
      <c r="N929" s="3">
        <f t="shared" si="198"/>
        <v>134.5</v>
      </c>
      <c r="O929" s="3">
        <f t="shared" si="199"/>
        <v>65.5</v>
      </c>
      <c r="P929" s="3">
        <f t="shared" si="200"/>
        <v>70.5</v>
      </c>
      <c r="Q929" s="3">
        <f t="shared" si="201"/>
        <v>9482.25</v>
      </c>
      <c r="R929" s="3">
        <f t="shared" si="202"/>
        <v>9482.25</v>
      </c>
      <c r="S929" s="3">
        <f t="shared" si="203"/>
        <v>9482.25</v>
      </c>
      <c r="T929" s="3">
        <v>105.727575553633</v>
      </c>
      <c r="U929" s="3">
        <f t="shared" si="204"/>
        <v>0</v>
      </c>
      <c r="V929" s="4">
        <f t="shared" si="205"/>
        <v>0</v>
      </c>
      <c r="W929" s="6">
        <f>Q929/(constants!$B$1*constants!$B$2*(110/250)*AVERAGE(0.8,1)*1.5)</f>
        <v>1.45279164997815</v>
      </c>
      <c r="X929" s="7">
        <v>0.0146270748969961</v>
      </c>
      <c r="Y929" s="3">
        <f t="shared" si="206"/>
        <v>96.1159264793218</v>
      </c>
      <c r="Z929" s="5">
        <v>1.1</v>
      </c>
      <c r="AA929" s="5">
        <v>1</v>
      </c>
      <c r="AB929" s="3">
        <f t="shared" si="207"/>
        <v>105.727519127254</v>
      </c>
      <c r="AC929" t="str">
        <f t="shared" si="208"/>
        <v>https://wiki.52poke.com/wiki/来电汪</v>
      </c>
      <c r="AD929" s="2">
        <f t="shared" si="209"/>
        <v>3.18393625230722e-9</v>
      </c>
      <c r="AE929" t="str">
        <f>IF(ISNUMBER(SEARCH(AE$1,$D929)),"T","")</f>
        <v/>
      </c>
      <c r="AF929" t="str">
        <f>IF(ISNUMBER(SEARCH(AF$1,$D929)),"T","")</f>
        <v/>
      </c>
      <c r="AG929" t="str">
        <f>IF(ISNUMBER(SEARCH(AG$1,$D929)),"T","")</f>
        <v/>
      </c>
      <c r="AH929" t="str">
        <f>IF(ISNUMBER(SEARCH(AH$1,$D929)),"T","")</f>
        <v/>
      </c>
      <c r="AI929" t="str">
        <f>IF(ISNUMBER(SEARCH(AI$1,$D929)),"T","")</f>
        <v>T</v>
      </c>
      <c r="AJ929" t="str">
        <f>IF(ISNUMBER(SEARCH(AJ$1,$D929)),"T","")</f>
        <v/>
      </c>
      <c r="AK929" t="str">
        <f>IF(ISNUMBER(SEARCH(AK$1,$D929)),"T","")</f>
        <v/>
      </c>
      <c r="AL929" t="str">
        <f>IF(ISNUMBER(SEARCH(AL$1,$D929)),"T","")</f>
        <v/>
      </c>
      <c r="AM929" t="str">
        <f>IF(ISNUMBER(SEARCH(AM$1,$D929)),"T","")</f>
        <v/>
      </c>
      <c r="AN929" t="str">
        <f>IF(ISNUMBER(SEARCH(AN$1,$D929)),"T","")</f>
        <v/>
      </c>
      <c r="AO929" t="str">
        <f>IF(ISNUMBER(SEARCH(AO$1,$D929)),"T","")</f>
        <v/>
      </c>
      <c r="AP929" t="str">
        <f>IF(ISNUMBER(SEARCH(AP$1,$D929)),"T","")</f>
        <v/>
      </c>
      <c r="AQ929" t="str">
        <f>IF(ISNUMBER(SEARCH(AQ$1,$D929)),"T","")</f>
        <v/>
      </c>
      <c r="AR929" t="str">
        <f>IF(ISNUMBER(SEARCH(AR$1,$D929)),"T","")</f>
        <v/>
      </c>
      <c r="AS929" t="str">
        <f>IF(ISNUMBER(SEARCH(AS$1,$D929)),"T","")</f>
        <v/>
      </c>
      <c r="AT929" t="str">
        <f>IF(ISNUMBER(SEARCH(AT$1,$D929)),"T","")</f>
        <v/>
      </c>
      <c r="AU929" t="str">
        <f>IF(ISNUMBER(SEARCH(AU$1,$D929)),"T","")</f>
        <v/>
      </c>
      <c r="AV929" t="str">
        <f>IF(ISNUMBER(SEARCH(AV$1,$D929)),"T","")</f>
        <v/>
      </c>
    </row>
    <row r="930" spans="1:48">
      <c r="A930">
        <v>856</v>
      </c>
      <c r="B930" t="s">
        <v>2111</v>
      </c>
      <c r="C930" t="s">
        <v>2112</v>
      </c>
      <c r="D930" t="s">
        <v>61</v>
      </c>
      <c r="E930">
        <v>8</v>
      </c>
      <c r="F930">
        <v>42</v>
      </c>
      <c r="G930">
        <v>30</v>
      </c>
      <c r="H930">
        <v>45</v>
      </c>
      <c r="I930">
        <v>56</v>
      </c>
      <c r="J930">
        <v>53</v>
      </c>
      <c r="K930">
        <v>39</v>
      </c>
      <c r="L930">
        <f t="shared" si="196"/>
        <v>56</v>
      </c>
      <c r="M930">
        <f t="shared" si="197"/>
        <v>45</v>
      </c>
      <c r="N930" s="3">
        <f t="shared" si="198"/>
        <v>117.5</v>
      </c>
      <c r="O930" s="3">
        <f t="shared" si="199"/>
        <v>76.5</v>
      </c>
      <c r="P930" s="3">
        <f t="shared" si="200"/>
        <v>65.5</v>
      </c>
      <c r="Q930" s="3">
        <f t="shared" si="201"/>
        <v>7696.25</v>
      </c>
      <c r="R930" s="3">
        <f t="shared" si="202"/>
        <v>7696.25</v>
      </c>
      <c r="S930" s="3">
        <f t="shared" si="203"/>
        <v>8636.25</v>
      </c>
      <c r="T930" s="3">
        <v>105.516905284665</v>
      </c>
      <c r="U930" s="3">
        <f t="shared" si="204"/>
        <v>0</v>
      </c>
      <c r="V930" s="4">
        <f t="shared" si="205"/>
        <v>0</v>
      </c>
      <c r="W930" s="6">
        <f>Q930/(constants!$B$1*constants!$B$2*(110/250)*AVERAGE(0.8,1)*1.5)</f>
        <v>1.17915555233666</v>
      </c>
      <c r="X930" s="7">
        <v>0.0747583133196081</v>
      </c>
      <c r="Y930" s="3">
        <f t="shared" si="206"/>
        <v>95.9244107227046</v>
      </c>
      <c r="Z930" s="5">
        <v>1.1</v>
      </c>
      <c r="AA930" s="5">
        <v>1</v>
      </c>
      <c r="AB930" s="3">
        <f t="shared" si="207"/>
        <v>105.516851794975</v>
      </c>
      <c r="AC930" t="str">
        <f t="shared" si="208"/>
        <v>https://wiki.52poke.com/wiki/迷布莉姆</v>
      </c>
      <c r="AD930" s="2">
        <f t="shared" si="209"/>
        <v>2.86114693211148e-9</v>
      </c>
      <c r="AE930" t="str">
        <f>IF(ISNUMBER(SEARCH(AE$1,$D930)),"T","")</f>
        <v/>
      </c>
      <c r="AF930" t="str">
        <f>IF(ISNUMBER(SEARCH(AF$1,$D930)),"T","")</f>
        <v/>
      </c>
      <c r="AG930" t="str">
        <f>IF(ISNUMBER(SEARCH(AG$1,$D930)),"T","")</f>
        <v/>
      </c>
      <c r="AH930" t="str">
        <f>IF(ISNUMBER(SEARCH(AH$1,$D930)),"T","")</f>
        <v/>
      </c>
      <c r="AI930" t="str">
        <f>IF(ISNUMBER(SEARCH(AI$1,$D930)),"T","")</f>
        <v/>
      </c>
      <c r="AJ930" t="str">
        <f>IF(ISNUMBER(SEARCH(AJ$1,$D930)),"T","")</f>
        <v/>
      </c>
      <c r="AK930" t="str">
        <f>IF(ISNUMBER(SEARCH(AK$1,$D930)),"T","")</f>
        <v/>
      </c>
      <c r="AL930" t="str">
        <f>IF(ISNUMBER(SEARCH(AL$1,$D930)),"T","")</f>
        <v/>
      </c>
      <c r="AM930" t="str">
        <f>IF(ISNUMBER(SEARCH(AM$1,$D930)),"T","")</f>
        <v/>
      </c>
      <c r="AN930" t="str">
        <f>IF(ISNUMBER(SEARCH(AN$1,$D930)),"T","")</f>
        <v/>
      </c>
      <c r="AO930" t="str">
        <f>IF(ISNUMBER(SEARCH(AO$1,$D930)),"T","")</f>
        <v>T</v>
      </c>
      <c r="AP930" t="str">
        <f>IF(ISNUMBER(SEARCH(AP$1,$D930)),"T","")</f>
        <v/>
      </c>
      <c r="AQ930" t="str">
        <f>IF(ISNUMBER(SEARCH(AQ$1,$D930)),"T","")</f>
        <v/>
      </c>
      <c r="AR930" t="str">
        <f>IF(ISNUMBER(SEARCH(AR$1,$D930)),"T","")</f>
        <v/>
      </c>
      <c r="AS930" t="str">
        <f>IF(ISNUMBER(SEARCH(AS$1,$D930)),"T","")</f>
        <v/>
      </c>
      <c r="AT930" t="str">
        <f>IF(ISNUMBER(SEARCH(AT$1,$D930)),"T","")</f>
        <v/>
      </c>
      <c r="AU930" t="str">
        <f>IF(ISNUMBER(SEARCH(AU$1,$D930)),"T","")</f>
        <v/>
      </c>
      <c r="AV930" t="str">
        <f>IF(ISNUMBER(SEARCH(AV$1,$D930)),"T","")</f>
        <v/>
      </c>
    </row>
    <row r="931" spans="1:48">
      <c r="A931">
        <v>287</v>
      </c>
      <c r="B931" t="s">
        <v>2113</v>
      </c>
      <c r="C931" t="s">
        <v>2114</v>
      </c>
      <c r="D931" t="s">
        <v>64</v>
      </c>
      <c r="E931">
        <v>3</v>
      </c>
      <c r="F931">
        <v>60</v>
      </c>
      <c r="G931">
        <v>60</v>
      </c>
      <c r="H931">
        <v>60</v>
      </c>
      <c r="I931">
        <v>35</v>
      </c>
      <c r="J931">
        <v>35</v>
      </c>
      <c r="K931">
        <v>30</v>
      </c>
      <c r="L931">
        <f t="shared" si="196"/>
        <v>60</v>
      </c>
      <c r="M931">
        <f t="shared" si="197"/>
        <v>35</v>
      </c>
      <c r="N931" s="3">
        <f t="shared" si="198"/>
        <v>135.5</v>
      </c>
      <c r="O931" s="3">
        <f t="shared" si="199"/>
        <v>80.5</v>
      </c>
      <c r="P931" s="3">
        <f t="shared" si="200"/>
        <v>55.5</v>
      </c>
      <c r="Q931" s="3">
        <f t="shared" si="201"/>
        <v>7520.25</v>
      </c>
      <c r="R931" s="3">
        <f t="shared" si="202"/>
        <v>10907.75</v>
      </c>
      <c r="S931" s="3">
        <f t="shared" si="203"/>
        <v>7520.25</v>
      </c>
      <c r="T931" s="3">
        <v>105.369155562694</v>
      </c>
      <c r="U931" s="3">
        <f t="shared" si="204"/>
        <v>0</v>
      </c>
      <c r="V931" s="4">
        <f t="shared" si="205"/>
        <v>0</v>
      </c>
      <c r="W931" s="6">
        <f>Q931/(constants!$B$1*constants!$B$2*(110/250)*AVERAGE(0.8,1)*1.5)</f>
        <v>1.15219029299461</v>
      </c>
      <c r="X931" s="7">
        <v>0.0377487308713865</v>
      </c>
      <c r="Y931" s="3">
        <f t="shared" si="206"/>
        <v>95.7900914212128</v>
      </c>
      <c r="Z931" s="5">
        <v>1.1</v>
      </c>
      <c r="AA931" s="5">
        <v>1</v>
      </c>
      <c r="AB931" s="3">
        <f t="shared" si="207"/>
        <v>105.369100563334</v>
      </c>
      <c r="AC931" t="str">
        <f t="shared" si="208"/>
        <v>https://wiki.52poke.com/wiki/懒人獭</v>
      </c>
      <c r="AD931" s="2">
        <f t="shared" si="209"/>
        <v>3.02492959450823e-9</v>
      </c>
      <c r="AE931" t="str">
        <f>IF(ISNUMBER(SEARCH(AE$1,$D931)),"T","")</f>
        <v>T</v>
      </c>
      <c r="AF931" t="str">
        <f>IF(ISNUMBER(SEARCH(AF$1,$D931)),"T","")</f>
        <v/>
      </c>
      <c r="AG931" t="str">
        <f>IF(ISNUMBER(SEARCH(AG$1,$D931)),"T","")</f>
        <v/>
      </c>
      <c r="AH931" t="str">
        <f>IF(ISNUMBER(SEARCH(AH$1,$D931)),"T","")</f>
        <v/>
      </c>
      <c r="AI931" t="str">
        <f>IF(ISNUMBER(SEARCH(AI$1,$D931)),"T","")</f>
        <v/>
      </c>
      <c r="AJ931" t="str">
        <f>IF(ISNUMBER(SEARCH(AJ$1,$D931)),"T","")</f>
        <v/>
      </c>
      <c r="AK931" t="str">
        <f>IF(ISNUMBER(SEARCH(AK$1,$D931)),"T","")</f>
        <v/>
      </c>
      <c r="AL931" t="str">
        <f>IF(ISNUMBER(SEARCH(AL$1,$D931)),"T","")</f>
        <v/>
      </c>
      <c r="AM931" t="str">
        <f>IF(ISNUMBER(SEARCH(AM$1,$D931)),"T","")</f>
        <v/>
      </c>
      <c r="AN931" t="str">
        <f>IF(ISNUMBER(SEARCH(AN$1,$D931)),"T","")</f>
        <v/>
      </c>
      <c r="AO931" t="str">
        <f>IF(ISNUMBER(SEARCH(AO$1,$D931)),"T","")</f>
        <v/>
      </c>
      <c r="AP931" t="str">
        <f>IF(ISNUMBER(SEARCH(AP$1,$D931)),"T","")</f>
        <v/>
      </c>
      <c r="AQ931" t="str">
        <f>IF(ISNUMBER(SEARCH(AQ$1,$D931)),"T","")</f>
        <v/>
      </c>
      <c r="AR931" t="str">
        <f>IF(ISNUMBER(SEARCH(AR$1,$D931)),"T","")</f>
        <v/>
      </c>
      <c r="AS931" t="str">
        <f>IF(ISNUMBER(SEARCH(AS$1,$D931)),"T","")</f>
        <v/>
      </c>
      <c r="AT931" t="str">
        <f>IF(ISNUMBER(SEARCH(AT$1,$D931)),"T","")</f>
        <v/>
      </c>
      <c r="AU931" t="str">
        <f>IF(ISNUMBER(SEARCH(AU$1,$D931)),"T","")</f>
        <v/>
      </c>
      <c r="AV931" t="str">
        <f>IF(ISNUMBER(SEARCH(AV$1,$D931)),"T","")</f>
        <v/>
      </c>
    </row>
    <row r="932" spans="1:48">
      <c r="A932">
        <v>509</v>
      </c>
      <c r="B932" t="s">
        <v>2115</v>
      </c>
      <c r="C932" t="s">
        <v>2116</v>
      </c>
      <c r="D932" t="s">
        <v>166</v>
      </c>
      <c r="E932">
        <v>5</v>
      </c>
      <c r="F932">
        <v>41</v>
      </c>
      <c r="G932">
        <v>50</v>
      </c>
      <c r="H932">
        <v>37</v>
      </c>
      <c r="I932">
        <v>50</v>
      </c>
      <c r="J932">
        <v>37</v>
      </c>
      <c r="K932">
        <v>66</v>
      </c>
      <c r="L932">
        <f t="shared" si="196"/>
        <v>50</v>
      </c>
      <c r="M932">
        <f t="shared" si="197"/>
        <v>37</v>
      </c>
      <c r="N932" s="3">
        <f t="shared" si="198"/>
        <v>116.5</v>
      </c>
      <c r="O932" s="3">
        <f t="shared" si="199"/>
        <v>70.5</v>
      </c>
      <c r="P932" s="3">
        <f t="shared" si="200"/>
        <v>57.5</v>
      </c>
      <c r="Q932" s="3">
        <f t="shared" si="201"/>
        <v>6698.75</v>
      </c>
      <c r="R932" s="3">
        <f t="shared" si="202"/>
        <v>6698.75</v>
      </c>
      <c r="S932" s="3">
        <f t="shared" si="203"/>
        <v>6698.75</v>
      </c>
      <c r="T932" s="3">
        <v>105.096010524518</v>
      </c>
      <c r="U932" s="3">
        <f t="shared" si="204"/>
        <v>0</v>
      </c>
      <c r="V932" s="4">
        <f t="shared" si="205"/>
        <v>0</v>
      </c>
      <c r="W932" s="6">
        <f>Q932/(constants!$B$1*constants!$B$2*(110/250)*AVERAGE(0.8,1)*1.5)</f>
        <v>1.02632688078158</v>
      </c>
      <c r="X932" s="7">
        <v>0.328875796447022</v>
      </c>
      <c r="Y932" s="3">
        <f t="shared" si="206"/>
        <v>95.5417887446162</v>
      </c>
      <c r="Z932" s="5">
        <v>1.1</v>
      </c>
      <c r="AA932" s="5">
        <v>1</v>
      </c>
      <c r="AB932" s="3">
        <f t="shared" si="207"/>
        <v>105.095967619078</v>
      </c>
      <c r="AC932" t="str">
        <f t="shared" si="208"/>
        <v>https://wiki.52poke.com/wiki/扒手猫</v>
      </c>
      <c r="AD932" s="2">
        <f t="shared" si="209"/>
        <v>1.84087679843401e-9</v>
      </c>
      <c r="AE932" t="str">
        <f>IF(ISNUMBER(SEARCH(AE$1,$D932)),"T","")</f>
        <v/>
      </c>
      <c r="AF932" t="str">
        <f>IF(ISNUMBER(SEARCH(AF$1,$D932)),"T","")</f>
        <v/>
      </c>
      <c r="AG932" t="str">
        <f>IF(ISNUMBER(SEARCH(AG$1,$D932)),"T","")</f>
        <v/>
      </c>
      <c r="AH932" t="str">
        <f>IF(ISNUMBER(SEARCH(AH$1,$D932)),"T","")</f>
        <v/>
      </c>
      <c r="AI932" t="str">
        <f>IF(ISNUMBER(SEARCH(AI$1,$D932)),"T","")</f>
        <v/>
      </c>
      <c r="AJ932" t="str">
        <f>IF(ISNUMBER(SEARCH(AJ$1,$D932)),"T","")</f>
        <v/>
      </c>
      <c r="AK932" t="str">
        <f>IF(ISNUMBER(SEARCH(AK$1,$D932)),"T","")</f>
        <v/>
      </c>
      <c r="AL932" t="str">
        <f>IF(ISNUMBER(SEARCH(AL$1,$D932)),"T","")</f>
        <v/>
      </c>
      <c r="AM932" t="str">
        <f>IF(ISNUMBER(SEARCH(AM$1,$D932)),"T","")</f>
        <v/>
      </c>
      <c r="AN932" t="str">
        <f>IF(ISNUMBER(SEARCH(AN$1,$D932)),"T","")</f>
        <v/>
      </c>
      <c r="AO932" t="str">
        <f>IF(ISNUMBER(SEARCH(AO$1,$D932)),"T","")</f>
        <v/>
      </c>
      <c r="AP932" t="str">
        <f>IF(ISNUMBER(SEARCH(AP$1,$D932)),"T","")</f>
        <v/>
      </c>
      <c r="AQ932" t="str">
        <f>IF(ISNUMBER(SEARCH(AQ$1,$D932)),"T","")</f>
        <v/>
      </c>
      <c r="AR932" t="str">
        <f>IF(ISNUMBER(SEARCH(AR$1,$D932)),"T","")</f>
        <v/>
      </c>
      <c r="AS932" t="str">
        <f>IF(ISNUMBER(SEARCH(AS$1,$D932)),"T","")</f>
        <v/>
      </c>
      <c r="AT932" t="str">
        <f>IF(ISNUMBER(SEARCH(AT$1,$D932)),"T","")</f>
        <v>T</v>
      </c>
      <c r="AU932" t="str">
        <f>IF(ISNUMBER(SEARCH(AU$1,$D932)),"T","")</f>
        <v/>
      </c>
      <c r="AV932" t="str">
        <f>IF(ISNUMBER(SEARCH(AV$1,$D932)),"T","")</f>
        <v/>
      </c>
    </row>
    <row r="933" spans="1:48">
      <c r="A933">
        <v>960</v>
      </c>
      <c r="B933" t="s">
        <v>2117</v>
      </c>
      <c r="C933" t="s">
        <v>2118</v>
      </c>
      <c r="D933" t="s">
        <v>52</v>
      </c>
      <c r="E933">
        <v>9</v>
      </c>
      <c r="F933">
        <v>10</v>
      </c>
      <c r="G933">
        <v>55</v>
      </c>
      <c r="H933">
        <v>25</v>
      </c>
      <c r="I933">
        <v>35</v>
      </c>
      <c r="J933">
        <v>25</v>
      </c>
      <c r="K933">
        <v>95</v>
      </c>
      <c r="L933">
        <f t="shared" si="196"/>
        <v>55</v>
      </c>
      <c r="M933">
        <f t="shared" si="197"/>
        <v>25</v>
      </c>
      <c r="N933" s="3">
        <f t="shared" si="198"/>
        <v>85.5</v>
      </c>
      <c r="O933" s="3">
        <f t="shared" si="199"/>
        <v>75.5</v>
      </c>
      <c r="P933" s="3">
        <f t="shared" si="200"/>
        <v>45.5</v>
      </c>
      <c r="Q933" s="3">
        <f t="shared" si="201"/>
        <v>3890.25</v>
      </c>
      <c r="R933" s="3">
        <f t="shared" si="202"/>
        <v>3890.25</v>
      </c>
      <c r="S933" s="3">
        <f t="shared" si="203"/>
        <v>3890.25</v>
      </c>
      <c r="T933" s="3">
        <v>104.092227395739</v>
      </c>
      <c r="U933" s="3">
        <f t="shared" si="204"/>
        <v>0</v>
      </c>
      <c r="V933" s="4">
        <f t="shared" si="205"/>
        <v>0</v>
      </c>
      <c r="W933" s="6">
        <f>Q933/(constants!$B$1*constants!$B$2*(110/250)*AVERAGE(0.8,1)*1.5)</f>
        <v>0.59603181906483</v>
      </c>
      <c r="X933" s="7">
        <v>0.657336040195305</v>
      </c>
      <c r="Y933" s="3">
        <f t="shared" si="206"/>
        <v>94.6292733741402</v>
      </c>
      <c r="Z933" s="5">
        <v>1.1</v>
      </c>
      <c r="AA933" s="5">
        <v>1</v>
      </c>
      <c r="AB933" s="3">
        <f t="shared" si="207"/>
        <v>104.092200711554</v>
      </c>
      <c r="AC933" t="str">
        <f t="shared" si="208"/>
        <v>https://wiki.52poke.com/wiki/海地鼠</v>
      </c>
      <c r="AD933" s="2">
        <f t="shared" si="209"/>
        <v>7.12045719365273e-10</v>
      </c>
      <c r="AE933" t="str">
        <f>IF(ISNUMBER(SEARCH(AE$1,$D933)),"T","")</f>
        <v/>
      </c>
      <c r="AF933" t="str">
        <f>IF(ISNUMBER(SEARCH(AF$1,$D933)),"T","")</f>
        <v/>
      </c>
      <c r="AG933" t="str">
        <f>IF(ISNUMBER(SEARCH(AG$1,$D933)),"T","")</f>
        <v>T</v>
      </c>
      <c r="AH933" t="str">
        <f>IF(ISNUMBER(SEARCH(AH$1,$D933)),"T","")</f>
        <v/>
      </c>
      <c r="AI933" t="str">
        <f>IF(ISNUMBER(SEARCH(AI$1,$D933)),"T","")</f>
        <v/>
      </c>
      <c r="AJ933" t="str">
        <f>IF(ISNUMBER(SEARCH(AJ$1,$D933)),"T","")</f>
        <v/>
      </c>
      <c r="AK933" t="str">
        <f>IF(ISNUMBER(SEARCH(AK$1,$D933)),"T","")</f>
        <v/>
      </c>
      <c r="AL933" t="str">
        <f>IF(ISNUMBER(SEARCH(AL$1,$D933)),"T","")</f>
        <v/>
      </c>
      <c r="AM933" t="str">
        <f>IF(ISNUMBER(SEARCH(AM$1,$D933)),"T","")</f>
        <v/>
      </c>
      <c r="AN933" t="str">
        <f>IF(ISNUMBER(SEARCH(AN$1,$D933)),"T","")</f>
        <v/>
      </c>
      <c r="AO933" t="str">
        <f>IF(ISNUMBER(SEARCH(AO$1,$D933)),"T","")</f>
        <v/>
      </c>
      <c r="AP933" t="str">
        <f>IF(ISNUMBER(SEARCH(AP$1,$D933)),"T","")</f>
        <v/>
      </c>
      <c r="AQ933" t="str">
        <f>IF(ISNUMBER(SEARCH(AQ$1,$D933)),"T","")</f>
        <v/>
      </c>
      <c r="AR933" t="str">
        <f>IF(ISNUMBER(SEARCH(AR$1,$D933)),"T","")</f>
        <v/>
      </c>
      <c r="AS933" t="str">
        <f>IF(ISNUMBER(SEARCH(AS$1,$D933)),"T","")</f>
        <v/>
      </c>
      <c r="AT933" t="str">
        <f>IF(ISNUMBER(SEARCH(AT$1,$D933)),"T","")</f>
        <v/>
      </c>
      <c r="AU933" t="str">
        <f>IF(ISNUMBER(SEARCH(AU$1,$D933)),"T","")</f>
        <v/>
      </c>
      <c r="AV933" t="str">
        <f>IF(ISNUMBER(SEARCH(AV$1,$D933)),"T","")</f>
        <v/>
      </c>
    </row>
    <row r="934" spans="1:48">
      <c r="A934">
        <v>819</v>
      </c>
      <c r="B934" t="s">
        <v>2119</v>
      </c>
      <c r="C934" t="s">
        <v>2120</v>
      </c>
      <c r="D934" t="s">
        <v>64</v>
      </c>
      <c r="E934">
        <v>8</v>
      </c>
      <c r="F934">
        <v>70</v>
      </c>
      <c r="G934">
        <v>55</v>
      </c>
      <c r="H934">
        <v>55</v>
      </c>
      <c r="I934">
        <v>35</v>
      </c>
      <c r="J934">
        <v>35</v>
      </c>
      <c r="K934">
        <v>25</v>
      </c>
      <c r="L934">
        <f t="shared" si="196"/>
        <v>55</v>
      </c>
      <c r="M934">
        <f t="shared" si="197"/>
        <v>35</v>
      </c>
      <c r="N934" s="3">
        <f t="shared" si="198"/>
        <v>145.5</v>
      </c>
      <c r="O934" s="3">
        <f t="shared" si="199"/>
        <v>75.5</v>
      </c>
      <c r="P934" s="3">
        <f t="shared" si="200"/>
        <v>55.5</v>
      </c>
      <c r="Q934" s="3">
        <f t="shared" si="201"/>
        <v>8075.25</v>
      </c>
      <c r="R934" s="3">
        <f t="shared" si="202"/>
        <v>10985.25</v>
      </c>
      <c r="S934" s="3">
        <f t="shared" si="203"/>
        <v>8075.25</v>
      </c>
      <c r="T934" s="3">
        <v>103.734001969176</v>
      </c>
      <c r="U934" s="3">
        <f t="shared" si="204"/>
        <v>0</v>
      </c>
      <c r="V934" s="4">
        <f t="shared" si="205"/>
        <v>0</v>
      </c>
      <c r="W934" s="6">
        <f>Q934/(constants!$B$1*constants!$B$2*(110/250)*AVERAGE(0.8,1)*1.5)</f>
        <v>1.23722278694255</v>
      </c>
      <c r="X934" s="7">
        <v>0.0118313560922824</v>
      </c>
      <c r="Y934" s="3">
        <f t="shared" si="206"/>
        <v>94.30358779913</v>
      </c>
      <c r="Z934" s="5">
        <v>1.1</v>
      </c>
      <c r="AA934" s="5">
        <v>1</v>
      </c>
      <c r="AB934" s="3">
        <f t="shared" si="207"/>
        <v>103.733946579043</v>
      </c>
      <c r="AC934" t="str">
        <f t="shared" si="208"/>
        <v>https://wiki.52poke.com/wiki/贪心栗鼠</v>
      </c>
      <c r="AD934" s="2">
        <f t="shared" si="209"/>
        <v>3.06806682896591e-9</v>
      </c>
      <c r="AE934" t="str">
        <f>IF(ISNUMBER(SEARCH(AE$1,$D934)),"T","")</f>
        <v>T</v>
      </c>
      <c r="AF934" t="str">
        <f>IF(ISNUMBER(SEARCH(AF$1,$D934)),"T","")</f>
        <v/>
      </c>
      <c r="AG934" t="str">
        <f>IF(ISNUMBER(SEARCH(AG$1,$D934)),"T","")</f>
        <v/>
      </c>
      <c r="AH934" t="str">
        <f>IF(ISNUMBER(SEARCH(AH$1,$D934)),"T","")</f>
        <v/>
      </c>
      <c r="AI934" t="str">
        <f>IF(ISNUMBER(SEARCH(AI$1,$D934)),"T","")</f>
        <v/>
      </c>
      <c r="AJ934" t="str">
        <f>IF(ISNUMBER(SEARCH(AJ$1,$D934)),"T","")</f>
        <v/>
      </c>
      <c r="AK934" t="str">
        <f>IF(ISNUMBER(SEARCH(AK$1,$D934)),"T","")</f>
        <v/>
      </c>
      <c r="AL934" t="str">
        <f>IF(ISNUMBER(SEARCH(AL$1,$D934)),"T","")</f>
        <v/>
      </c>
      <c r="AM934" t="str">
        <f>IF(ISNUMBER(SEARCH(AM$1,$D934)),"T","")</f>
        <v/>
      </c>
      <c r="AN934" t="str">
        <f>IF(ISNUMBER(SEARCH(AN$1,$D934)),"T","")</f>
        <v/>
      </c>
      <c r="AO934" t="str">
        <f>IF(ISNUMBER(SEARCH(AO$1,$D934)),"T","")</f>
        <v/>
      </c>
      <c r="AP934" t="str">
        <f>IF(ISNUMBER(SEARCH(AP$1,$D934)),"T","")</f>
        <v/>
      </c>
      <c r="AQ934" t="str">
        <f>IF(ISNUMBER(SEARCH(AQ$1,$D934)),"T","")</f>
        <v/>
      </c>
      <c r="AR934" t="str">
        <f>IF(ISNUMBER(SEARCH(AR$1,$D934)),"T","")</f>
        <v/>
      </c>
      <c r="AS934" t="str">
        <f>IF(ISNUMBER(SEARCH(AS$1,$D934)),"T","")</f>
        <v/>
      </c>
      <c r="AT934" t="str">
        <f>IF(ISNUMBER(SEARCH(AT$1,$D934)),"T","")</f>
        <v/>
      </c>
      <c r="AU934" t="str">
        <f>IF(ISNUMBER(SEARCH(AU$1,$D934)),"T","")</f>
        <v/>
      </c>
      <c r="AV934" t="str">
        <f>IF(ISNUMBER(SEARCH(AV$1,$D934)),"T","")</f>
        <v/>
      </c>
    </row>
    <row r="935" spans="1:48">
      <c r="A935">
        <v>948</v>
      </c>
      <c r="B935" t="s">
        <v>2121</v>
      </c>
      <c r="C935" t="s">
        <v>2122</v>
      </c>
      <c r="D935" t="s">
        <v>1151</v>
      </c>
      <c r="E935">
        <v>9</v>
      </c>
      <c r="F935">
        <v>40</v>
      </c>
      <c r="G935">
        <v>40</v>
      </c>
      <c r="H935">
        <v>35</v>
      </c>
      <c r="I935">
        <v>50</v>
      </c>
      <c r="J935">
        <v>100</v>
      </c>
      <c r="K935">
        <v>70</v>
      </c>
      <c r="L935">
        <f t="shared" si="196"/>
        <v>50</v>
      </c>
      <c r="M935">
        <f t="shared" si="197"/>
        <v>35</v>
      </c>
      <c r="N935" s="3">
        <f t="shared" si="198"/>
        <v>115.5</v>
      </c>
      <c r="O935" s="3">
        <f t="shared" si="199"/>
        <v>70.5</v>
      </c>
      <c r="P935" s="3">
        <f t="shared" si="200"/>
        <v>55.5</v>
      </c>
      <c r="Q935" s="3">
        <f t="shared" si="201"/>
        <v>6410.25</v>
      </c>
      <c r="R935" s="3">
        <f t="shared" si="202"/>
        <v>6410.25</v>
      </c>
      <c r="S935" s="3">
        <f t="shared" si="203"/>
        <v>13917.75</v>
      </c>
      <c r="T935" s="3">
        <v>103.042271255882</v>
      </c>
      <c r="U935" s="3">
        <f t="shared" si="204"/>
        <v>0</v>
      </c>
      <c r="V935" s="4">
        <f t="shared" si="205"/>
        <v>0</v>
      </c>
      <c r="W935" s="6">
        <f>Q935/(constants!$B$1*constants!$B$2*(110/250)*AVERAGE(0.8,1)*1.5)</f>
        <v>0.982125305098727</v>
      </c>
      <c r="X935" s="7">
        <v>0.346594620088658</v>
      </c>
      <c r="Y935" s="3">
        <f t="shared" si="206"/>
        <v>93.6747547257107</v>
      </c>
      <c r="Z935" s="5">
        <v>1.1</v>
      </c>
      <c r="AA935" s="5">
        <v>1</v>
      </c>
      <c r="AB935" s="3">
        <f t="shared" si="207"/>
        <v>103.042230198282</v>
      </c>
      <c r="AC935" t="str">
        <f t="shared" si="208"/>
        <v>https://wiki.52poke.com/wiki/原野水母</v>
      </c>
      <c r="AD935" s="2">
        <f t="shared" si="209"/>
        <v>1.68572653882437e-9</v>
      </c>
      <c r="AE935" t="str">
        <f>IF(ISNUMBER(SEARCH(AE$1,$D935)),"T","")</f>
        <v/>
      </c>
      <c r="AF935" t="str">
        <f>IF(ISNUMBER(SEARCH(AF$1,$D935)),"T","")</f>
        <v/>
      </c>
      <c r="AG935" t="str">
        <f>IF(ISNUMBER(SEARCH(AG$1,$D935)),"T","")</f>
        <v/>
      </c>
      <c r="AH935" t="str">
        <f>IF(ISNUMBER(SEARCH(AH$1,$D935)),"T","")</f>
        <v>T</v>
      </c>
      <c r="AI935" t="str">
        <f>IF(ISNUMBER(SEARCH(AI$1,$D935)),"T","")</f>
        <v/>
      </c>
      <c r="AJ935" t="str">
        <f>IF(ISNUMBER(SEARCH(AJ$1,$D935)),"T","")</f>
        <v/>
      </c>
      <c r="AK935" t="str">
        <f>IF(ISNUMBER(SEARCH(AK$1,$D935)),"T","")</f>
        <v/>
      </c>
      <c r="AL935" t="str">
        <f>IF(ISNUMBER(SEARCH(AL$1,$D935)),"T","")</f>
        <v/>
      </c>
      <c r="AM935" t="str">
        <f>IF(ISNUMBER(SEARCH(AM$1,$D935)),"T","")</f>
        <v>T</v>
      </c>
      <c r="AN935" t="str">
        <f>IF(ISNUMBER(SEARCH(AN$1,$D935)),"T","")</f>
        <v/>
      </c>
      <c r="AO935" t="str">
        <f>IF(ISNUMBER(SEARCH(AO$1,$D935)),"T","")</f>
        <v/>
      </c>
      <c r="AP935" t="str">
        <f>IF(ISNUMBER(SEARCH(AP$1,$D935)),"T","")</f>
        <v/>
      </c>
      <c r="AQ935" t="str">
        <f>IF(ISNUMBER(SEARCH(AQ$1,$D935)),"T","")</f>
        <v/>
      </c>
      <c r="AR935" t="str">
        <f>IF(ISNUMBER(SEARCH(AR$1,$D935)),"T","")</f>
        <v/>
      </c>
      <c r="AS935" t="str">
        <f>IF(ISNUMBER(SEARCH(AS$1,$D935)),"T","")</f>
        <v/>
      </c>
      <c r="AT935" t="str">
        <f>IF(ISNUMBER(SEARCH(AT$1,$D935)),"T","")</f>
        <v/>
      </c>
      <c r="AU935" t="str">
        <f>IF(ISNUMBER(SEARCH(AU$1,$D935)),"T","")</f>
        <v/>
      </c>
      <c r="AV935" t="str">
        <f>IF(ISNUMBER(SEARCH(AV$1,$D935)),"T","")</f>
        <v/>
      </c>
    </row>
    <row r="936" spans="1:48">
      <c r="A936">
        <v>928</v>
      </c>
      <c r="B936" t="s">
        <v>2123</v>
      </c>
      <c r="C936" t="s">
        <v>2124</v>
      </c>
      <c r="D936" t="s">
        <v>510</v>
      </c>
      <c r="E936">
        <v>9</v>
      </c>
      <c r="F936">
        <v>41</v>
      </c>
      <c r="G936">
        <v>35</v>
      </c>
      <c r="H936">
        <v>45</v>
      </c>
      <c r="I936">
        <v>58</v>
      </c>
      <c r="J936">
        <v>51</v>
      </c>
      <c r="K936">
        <v>30</v>
      </c>
      <c r="L936">
        <f t="shared" si="196"/>
        <v>58</v>
      </c>
      <c r="M936">
        <f t="shared" si="197"/>
        <v>45</v>
      </c>
      <c r="N936" s="3">
        <f t="shared" si="198"/>
        <v>116.5</v>
      </c>
      <c r="O936" s="3">
        <f t="shared" si="199"/>
        <v>78.5</v>
      </c>
      <c r="P936" s="3">
        <f t="shared" si="200"/>
        <v>65.5</v>
      </c>
      <c r="Q936" s="3">
        <f t="shared" si="201"/>
        <v>7630.75</v>
      </c>
      <c r="R936" s="3">
        <f t="shared" si="202"/>
        <v>7630.75</v>
      </c>
      <c r="S936" s="3">
        <f t="shared" si="203"/>
        <v>8329.75</v>
      </c>
      <c r="T936" s="3">
        <v>102.719248058962</v>
      </c>
      <c r="U936" s="3">
        <f t="shared" si="204"/>
        <v>0</v>
      </c>
      <c r="V936" s="4">
        <f t="shared" si="205"/>
        <v>0</v>
      </c>
      <c r="W936" s="6">
        <f>Q936/(constants!$B$1*constants!$B$2*(110/250)*AVERAGE(0.8,1)*1.5)</f>
        <v>1.1691201859338</v>
      </c>
      <c r="X936" s="7">
        <v>0.020447777447577</v>
      </c>
      <c r="Y936" s="3">
        <f t="shared" si="206"/>
        <v>93.3810851254378</v>
      </c>
      <c r="Z936" s="5">
        <v>1.1</v>
      </c>
      <c r="AA936" s="5">
        <v>1</v>
      </c>
      <c r="AB936" s="3">
        <f t="shared" si="207"/>
        <v>102.719193637982</v>
      </c>
      <c r="AC936" t="str">
        <f t="shared" si="208"/>
        <v>https://wiki.52poke.com/wiki/迷你芙</v>
      </c>
      <c r="AD936" s="2">
        <f t="shared" si="209"/>
        <v>2.96164311285514e-9</v>
      </c>
      <c r="AE936" t="str">
        <f>IF(ISNUMBER(SEARCH(AE$1,$D936)),"T","")</f>
        <v>T</v>
      </c>
      <c r="AF936" t="str">
        <f>IF(ISNUMBER(SEARCH(AF$1,$D936)),"T","")</f>
        <v/>
      </c>
      <c r="AG936" t="str">
        <f>IF(ISNUMBER(SEARCH(AG$1,$D936)),"T","")</f>
        <v/>
      </c>
      <c r="AH936" t="str">
        <f>IF(ISNUMBER(SEARCH(AH$1,$D936)),"T","")</f>
        <v>T</v>
      </c>
      <c r="AI936" t="str">
        <f>IF(ISNUMBER(SEARCH(AI$1,$D936)),"T","")</f>
        <v/>
      </c>
      <c r="AJ936" t="str">
        <f>IF(ISNUMBER(SEARCH(AJ$1,$D936)),"T","")</f>
        <v/>
      </c>
      <c r="AK936" t="str">
        <f>IF(ISNUMBER(SEARCH(AK$1,$D936)),"T","")</f>
        <v/>
      </c>
      <c r="AL936" t="str">
        <f>IF(ISNUMBER(SEARCH(AL$1,$D936)),"T","")</f>
        <v/>
      </c>
      <c r="AM936" t="str">
        <f>IF(ISNUMBER(SEARCH(AM$1,$D936)),"T","")</f>
        <v/>
      </c>
      <c r="AN936" t="str">
        <f>IF(ISNUMBER(SEARCH(AN$1,$D936)),"T","")</f>
        <v/>
      </c>
      <c r="AO936" t="str">
        <f>IF(ISNUMBER(SEARCH(AO$1,$D936)),"T","")</f>
        <v/>
      </c>
      <c r="AP936" t="str">
        <f>IF(ISNUMBER(SEARCH(AP$1,$D936)),"T","")</f>
        <v/>
      </c>
      <c r="AQ936" t="str">
        <f>IF(ISNUMBER(SEARCH(AQ$1,$D936)),"T","")</f>
        <v/>
      </c>
      <c r="AR936" t="str">
        <f>IF(ISNUMBER(SEARCH(AR$1,$D936)),"T","")</f>
        <v/>
      </c>
      <c r="AS936" t="str">
        <f>IF(ISNUMBER(SEARCH(AS$1,$D936)),"T","")</f>
        <v/>
      </c>
      <c r="AT936" t="str">
        <f>IF(ISNUMBER(SEARCH(AT$1,$D936)),"T","")</f>
        <v/>
      </c>
      <c r="AU936" t="str">
        <f>IF(ISNUMBER(SEARCH(AU$1,$D936)),"T","")</f>
        <v/>
      </c>
      <c r="AV936" t="str">
        <f>IF(ISNUMBER(SEARCH(AV$1,$D936)),"T","")</f>
        <v/>
      </c>
    </row>
    <row r="937" spans="1:48">
      <c r="A937">
        <v>343</v>
      </c>
      <c r="B937" t="s">
        <v>2125</v>
      </c>
      <c r="C937" t="s">
        <v>2126</v>
      </c>
      <c r="D937" t="s">
        <v>1170</v>
      </c>
      <c r="E937">
        <v>3</v>
      </c>
      <c r="F937">
        <v>40</v>
      </c>
      <c r="G937">
        <v>40</v>
      </c>
      <c r="H937">
        <v>55</v>
      </c>
      <c r="I937">
        <v>40</v>
      </c>
      <c r="J937">
        <v>70</v>
      </c>
      <c r="K937">
        <v>55</v>
      </c>
      <c r="L937">
        <f t="shared" si="196"/>
        <v>40</v>
      </c>
      <c r="M937">
        <f t="shared" si="197"/>
        <v>55</v>
      </c>
      <c r="N937" s="3">
        <f t="shared" si="198"/>
        <v>115.5</v>
      </c>
      <c r="O937" s="3">
        <f t="shared" si="199"/>
        <v>60.5</v>
      </c>
      <c r="P937" s="3">
        <f t="shared" si="200"/>
        <v>75.5</v>
      </c>
      <c r="Q937" s="3">
        <f t="shared" si="201"/>
        <v>8720.25</v>
      </c>
      <c r="R937" s="3">
        <f t="shared" si="202"/>
        <v>8720.25</v>
      </c>
      <c r="S937" s="3">
        <f t="shared" si="203"/>
        <v>10452.75</v>
      </c>
      <c r="T937" s="3">
        <v>102.5601064305</v>
      </c>
      <c r="U937" s="3">
        <f t="shared" si="204"/>
        <v>0</v>
      </c>
      <c r="V937" s="4">
        <f t="shared" si="205"/>
        <v>0</v>
      </c>
      <c r="W937" s="6">
        <f>Q937/(constants!$B$1*constants!$B$2*(110/250)*AVERAGE(0.8,1)*1.5)</f>
        <v>1.33604433396313</v>
      </c>
      <c r="X937" s="7">
        <v>0.205053464681466</v>
      </c>
      <c r="Y937" s="3">
        <f t="shared" si="206"/>
        <v>93.2364168179983</v>
      </c>
      <c r="Z937" s="5">
        <v>1.1</v>
      </c>
      <c r="AA937" s="5">
        <v>1</v>
      </c>
      <c r="AB937" s="3">
        <f t="shared" si="207"/>
        <v>102.560058499798</v>
      </c>
      <c r="AC937" t="str">
        <f t="shared" si="208"/>
        <v>https://wiki.52poke.com/wiki/天秤偶</v>
      </c>
      <c r="AD937" s="2">
        <f t="shared" si="209"/>
        <v>2.29735218291432e-9</v>
      </c>
      <c r="AE937" t="str">
        <f>IF(ISNUMBER(SEARCH(AE$1,$D937)),"T","")</f>
        <v/>
      </c>
      <c r="AF937" t="str">
        <f>IF(ISNUMBER(SEARCH(AF$1,$D937)),"T","")</f>
        <v/>
      </c>
      <c r="AG937" t="str">
        <f>IF(ISNUMBER(SEARCH(AG$1,$D937)),"T","")</f>
        <v/>
      </c>
      <c r="AH937" t="str">
        <f>IF(ISNUMBER(SEARCH(AH$1,$D937)),"T","")</f>
        <v/>
      </c>
      <c r="AI937" t="str">
        <f>IF(ISNUMBER(SEARCH(AI$1,$D937)),"T","")</f>
        <v/>
      </c>
      <c r="AJ937" t="str">
        <f>IF(ISNUMBER(SEARCH(AJ$1,$D937)),"T","")</f>
        <v/>
      </c>
      <c r="AK937" t="str">
        <f>IF(ISNUMBER(SEARCH(AK$1,$D937)),"T","")</f>
        <v/>
      </c>
      <c r="AL937" t="str">
        <f>IF(ISNUMBER(SEARCH(AL$1,$D937)),"T","")</f>
        <v/>
      </c>
      <c r="AM937" t="str">
        <f>IF(ISNUMBER(SEARCH(AM$1,$D937)),"T","")</f>
        <v>T</v>
      </c>
      <c r="AN937" t="str">
        <f>IF(ISNUMBER(SEARCH(AN$1,$D937)),"T","")</f>
        <v/>
      </c>
      <c r="AO937" t="str">
        <f>IF(ISNUMBER(SEARCH(AO$1,$D937)),"T","")</f>
        <v>T</v>
      </c>
      <c r="AP937" t="str">
        <f>IF(ISNUMBER(SEARCH(AP$1,$D937)),"T","")</f>
        <v/>
      </c>
      <c r="AQ937" t="str">
        <f>IF(ISNUMBER(SEARCH(AQ$1,$D937)),"T","")</f>
        <v/>
      </c>
      <c r="AR937" t="str">
        <f>IF(ISNUMBER(SEARCH(AR$1,$D937)),"T","")</f>
        <v/>
      </c>
      <c r="AS937" t="str">
        <f>IF(ISNUMBER(SEARCH(AS$1,$D937)),"T","")</f>
        <v/>
      </c>
      <c r="AT937" t="str">
        <f>IF(ISNUMBER(SEARCH(AT$1,$D937)),"T","")</f>
        <v/>
      </c>
      <c r="AU937" t="str">
        <f>IF(ISNUMBER(SEARCH(AU$1,$D937)),"T","")</f>
        <v/>
      </c>
      <c r="AV937" t="str">
        <f>IF(ISNUMBER(SEARCH(AV$1,$D937)),"T","")</f>
        <v/>
      </c>
    </row>
    <row r="938" spans="1:48">
      <c r="A938">
        <v>296</v>
      </c>
      <c r="B938" t="s">
        <v>2127</v>
      </c>
      <c r="C938" t="s">
        <v>2128</v>
      </c>
      <c r="D938" t="s">
        <v>102</v>
      </c>
      <c r="E938">
        <v>3</v>
      </c>
      <c r="F938">
        <v>72</v>
      </c>
      <c r="G938">
        <v>60</v>
      </c>
      <c r="H938">
        <v>30</v>
      </c>
      <c r="I938">
        <v>20</v>
      </c>
      <c r="J938">
        <v>30</v>
      </c>
      <c r="K938">
        <v>25</v>
      </c>
      <c r="L938">
        <f t="shared" si="196"/>
        <v>60</v>
      </c>
      <c r="M938">
        <f t="shared" si="197"/>
        <v>30</v>
      </c>
      <c r="N938" s="3">
        <f t="shared" si="198"/>
        <v>147.5</v>
      </c>
      <c r="O938" s="3">
        <f t="shared" si="199"/>
        <v>80.5</v>
      </c>
      <c r="P938" s="3">
        <f t="shared" si="200"/>
        <v>50.5</v>
      </c>
      <c r="Q938" s="3">
        <f t="shared" si="201"/>
        <v>7448.75</v>
      </c>
      <c r="R938" s="3">
        <f t="shared" si="202"/>
        <v>7448.75</v>
      </c>
      <c r="S938" s="3">
        <f t="shared" si="203"/>
        <v>7448.75</v>
      </c>
      <c r="T938" s="3">
        <v>102.351699331634</v>
      </c>
      <c r="U938" s="3">
        <f t="shared" si="204"/>
        <v>0</v>
      </c>
      <c r="V938" s="4">
        <f t="shared" si="205"/>
        <v>0</v>
      </c>
      <c r="W938" s="6">
        <f>Q938/(constants!$B$1*constants!$B$2*(110/250)*AVERAGE(0.8,1)*1.5)</f>
        <v>1.1412356563869</v>
      </c>
      <c r="X938" s="7">
        <v>0.0146270748969961</v>
      </c>
      <c r="Y938" s="3">
        <f t="shared" si="206"/>
        <v>93.0469498683539</v>
      </c>
      <c r="Z938" s="5">
        <v>1.1</v>
      </c>
      <c r="AA938" s="5">
        <v>1</v>
      </c>
      <c r="AB938" s="3">
        <f t="shared" si="207"/>
        <v>102.351644855189</v>
      </c>
      <c r="AC938" t="str">
        <f t="shared" si="208"/>
        <v>https://wiki.52poke.com/wiki/幕下力士</v>
      </c>
      <c r="AD938" s="2">
        <f t="shared" si="209"/>
        <v>2.96768302900555e-9</v>
      </c>
      <c r="AE938" t="str">
        <f>IF(ISNUMBER(SEARCH(AE$1,$D938)),"T","")</f>
        <v/>
      </c>
      <c r="AF938" t="str">
        <f>IF(ISNUMBER(SEARCH(AF$1,$D938)),"T","")</f>
        <v/>
      </c>
      <c r="AG938" t="str">
        <f>IF(ISNUMBER(SEARCH(AG$1,$D938)),"T","")</f>
        <v/>
      </c>
      <c r="AH938" t="str">
        <f>IF(ISNUMBER(SEARCH(AH$1,$D938)),"T","")</f>
        <v/>
      </c>
      <c r="AI938" t="str">
        <f>IF(ISNUMBER(SEARCH(AI$1,$D938)),"T","")</f>
        <v/>
      </c>
      <c r="AJ938" t="str">
        <f>IF(ISNUMBER(SEARCH(AJ$1,$D938)),"T","")</f>
        <v/>
      </c>
      <c r="AK938" t="str">
        <f>IF(ISNUMBER(SEARCH(AK$1,$D938)),"T","")</f>
        <v>T</v>
      </c>
      <c r="AL938" t="str">
        <f>IF(ISNUMBER(SEARCH(AL$1,$D938)),"T","")</f>
        <v/>
      </c>
      <c r="AM938" t="str">
        <f>IF(ISNUMBER(SEARCH(AM$1,$D938)),"T","")</f>
        <v/>
      </c>
      <c r="AN938" t="str">
        <f>IF(ISNUMBER(SEARCH(AN$1,$D938)),"T","")</f>
        <v/>
      </c>
      <c r="AO938" t="str">
        <f>IF(ISNUMBER(SEARCH(AO$1,$D938)),"T","")</f>
        <v/>
      </c>
      <c r="AP938" t="str">
        <f>IF(ISNUMBER(SEARCH(AP$1,$D938)),"T","")</f>
        <v/>
      </c>
      <c r="AQ938" t="str">
        <f>IF(ISNUMBER(SEARCH(AQ$1,$D938)),"T","")</f>
        <v/>
      </c>
      <c r="AR938" t="str">
        <f>IF(ISNUMBER(SEARCH(AR$1,$D938)),"T","")</f>
        <v/>
      </c>
      <c r="AS938" t="str">
        <f>IF(ISNUMBER(SEARCH(AS$1,$D938)),"T","")</f>
        <v/>
      </c>
      <c r="AT938" t="str">
        <f>IF(ISNUMBER(SEARCH(AT$1,$D938)),"T","")</f>
        <v/>
      </c>
      <c r="AU938" t="str">
        <f>IF(ISNUMBER(SEARCH(AU$1,$D938)),"T","")</f>
        <v/>
      </c>
      <c r="AV938" t="str">
        <f>IF(ISNUMBER(SEARCH(AV$1,$D938)),"T","")</f>
        <v/>
      </c>
    </row>
    <row r="939" spans="1:48">
      <c r="A939">
        <v>808</v>
      </c>
      <c r="B939" t="s">
        <v>2129</v>
      </c>
      <c r="C939" t="s">
        <v>2130</v>
      </c>
      <c r="D939" t="s">
        <v>266</v>
      </c>
      <c r="E939">
        <v>7</v>
      </c>
      <c r="F939">
        <v>46</v>
      </c>
      <c r="G939">
        <v>65</v>
      </c>
      <c r="H939">
        <v>65</v>
      </c>
      <c r="I939">
        <v>55</v>
      </c>
      <c r="J939">
        <v>35</v>
      </c>
      <c r="K939">
        <v>34</v>
      </c>
      <c r="L939">
        <f t="shared" si="196"/>
        <v>65</v>
      </c>
      <c r="M939">
        <f t="shared" si="197"/>
        <v>35</v>
      </c>
      <c r="N939" s="3">
        <f t="shared" si="198"/>
        <v>121.5</v>
      </c>
      <c r="O939" s="3">
        <f t="shared" si="199"/>
        <v>85.5</v>
      </c>
      <c r="P939" s="3">
        <f t="shared" si="200"/>
        <v>55.5</v>
      </c>
      <c r="Q939" s="3">
        <f t="shared" si="201"/>
        <v>6743.25</v>
      </c>
      <c r="R939" s="3">
        <f t="shared" si="202"/>
        <v>10388.25</v>
      </c>
      <c r="S939" s="3">
        <f t="shared" si="203"/>
        <v>6743.25</v>
      </c>
      <c r="T939" s="3">
        <v>102.289005061593</v>
      </c>
      <c r="U939" s="3">
        <f t="shared" si="204"/>
        <v>0</v>
      </c>
      <c r="V939" s="4">
        <f t="shared" si="205"/>
        <v>0</v>
      </c>
      <c r="W939" s="6">
        <f>Q939/(constants!$B$1*constants!$B$2*(110/250)*AVERAGE(0.8,1)*1.5)</f>
        <v>1.03314480146749</v>
      </c>
      <c r="X939" s="7">
        <v>0.0544570345949192</v>
      </c>
      <c r="Y939" s="3">
        <f t="shared" si="206"/>
        <v>92.9899569833362</v>
      </c>
      <c r="Z939" s="5">
        <v>1.1</v>
      </c>
      <c r="AA939" s="5">
        <v>1</v>
      </c>
      <c r="AB939" s="3">
        <f t="shared" si="207"/>
        <v>102.28895268167</v>
      </c>
      <c r="AC939" t="str">
        <f t="shared" si="208"/>
        <v>https://wiki.52poke.com/wiki/美录坦</v>
      </c>
      <c r="AD939" s="2">
        <f t="shared" si="209"/>
        <v>2.74365635338613e-9</v>
      </c>
      <c r="AE939" t="str">
        <f>IF(ISNUMBER(SEARCH(AE$1,$D939)),"T","")</f>
        <v/>
      </c>
      <c r="AF939" t="str">
        <f>IF(ISNUMBER(SEARCH(AF$1,$D939)),"T","")</f>
        <v/>
      </c>
      <c r="AG939" t="str">
        <f>IF(ISNUMBER(SEARCH(AG$1,$D939)),"T","")</f>
        <v/>
      </c>
      <c r="AH939" t="str">
        <f>IF(ISNUMBER(SEARCH(AH$1,$D939)),"T","")</f>
        <v/>
      </c>
      <c r="AI939" t="str">
        <f>IF(ISNUMBER(SEARCH(AI$1,$D939)),"T","")</f>
        <v/>
      </c>
      <c r="AJ939" t="str">
        <f>IF(ISNUMBER(SEARCH(AJ$1,$D939)),"T","")</f>
        <v/>
      </c>
      <c r="AK939" t="str">
        <f>IF(ISNUMBER(SEARCH(AK$1,$D939)),"T","")</f>
        <v/>
      </c>
      <c r="AL939" t="str">
        <f>IF(ISNUMBER(SEARCH(AL$1,$D939)),"T","")</f>
        <v/>
      </c>
      <c r="AM939" t="str">
        <f>IF(ISNUMBER(SEARCH(AM$1,$D939)),"T","")</f>
        <v/>
      </c>
      <c r="AN939" t="str">
        <f>IF(ISNUMBER(SEARCH(AN$1,$D939)),"T","")</f>
        <v/>
      </c>
      <c r="AO939" t="str">
        <f>IF(ISNUMBER(SEARCH(AO$1,$D939)),"T","")</f>
        <v/>
      </c>
      <c r="AP939" t="str">
        <f>IF(ISNUMBER(SEARCH(AP$1,$D939)),"T","")</f>
        <v/>
      </c>
      <c r="AQ939" t="str">
        <f>IF(ISNUMBER(SEARCH(AQ$1,$D939)),"T","")</f>
        <v/>
      </c>
      <c r="AR939" t="str">
        <f>IF(ISNUMBER(SEARCH(AR$1,$D939)),"T","")</f>
        <v/>
      </c>
      <c r="AS939" t="str">
        <f>IF(ISNUMBER(SEARCH(AS$1,$D939)),"T","")</f>
        <v/>
      </c>
      <c r="AT939" t="str">
        <f>IF(ISNUMBER(SEARCH(AT$1,$D939)),"T","")</f>
        <v/>
      </c>
      <c r="AU939" t="str">
        <f>IF(ISNUMBER(SEARCH(AU$1,$D939)),"T","")</f>
        <v>T</v>
      </c>
      <c r="AV939" t="str">
        <f>IF(ISNUMBER(SEARCH(AV$1,$D939)),"T","")</f>
        <v/>
      </c>
    </row>
    <row r="940" spans="1:48">
      <c r="A940">
        <v>955</v>
      </c>
      <c r="B940" t="s">
        <v>2131</v>
      </c>
      <c r="C940" t="s">
        <v>2132</v>
      </c>
      <c r="D940" t="s">
        <v>61</v>
      </c>
      <c r="E940">
        <v>9</v>
      </c>
      <c r="F940">
        <v>30</v>
      </c>
      <c r="G940">
        <v>35</v>
      </c>
      <c r="H940">
        <v>30</v>
      </c>
      <c r="I940">
        <v>55</v>
      </c>
      <c r="J940">
        <v>30</v>
      </c>
      <c r="K940">
        <v>75</v>
      </c>
      <c r="L940">
        <f t="shared" si="196"/>
        <v>55</v>
      </c>
      <c r="M940">
        <f t="shared" si="197"/>
        <v>30</v>
      </c>
      <c r="N940" s="3">
        <f t="shared" si="198"/>
        <v>105.5</v>
      </c>
      <c r="O940" s="3">
        <f t="shared" si="199"/>
        <v>75.5</v>
      </c>
      <c r="P940" s="3">
        <f t="shared" si="200"/>
        <v>50.5</v>
      </c>
      <c r="Q940" s="3">
        <f t="shared" si="201"/>
        <v>5327.75</v>
      </c>
      <c r="R940" s="3">
        <f t="shared" si="202"/>
        <v>5327.75</v>
      </c>
      <c r="S940" s="3">
        <f t="shared" si="203"/>
        <v>5327.75</v>
      </c>
      <c r="T940" s="3">
        <v>101.835259883758</v>
      </c>
      <c r="U940" s="3">
        <f t="shared" si="204"/>
        <v>0</v>
      </c>
      <c r="V940" s="4">
        <f t="shared" si="205"/>
        <v>0</v>
      </c>
      <c r="W940" s="6">
        <f>Q940/(constants!$B$1*constants!$B$2*(110/250)*AVERAGE(0.8,1)*1.5)</f>
        <v>0.816273638975039</v>
      </c>
      <c r="X940" s="7">
        <v>0.409918092986498</v>
      </c>
      <c r="Y940" s="3">
        <f t="shared" si="206"/>
        <v>92.5774757630961</v>
      </c>
      <c r="Z940" s="5">
        <v>1.1</v>
      </c>
      <c r="AA940" s="5">
        <v>1</v>
      </c>
      <c r="AB940" s="3">
        <f t="shared" si="207"/>
        <v>101.835223339406</v>
      </c>
      <c r="AC940" t="str">
        <f t="shared" si="208"/>
        <v>https://wiki.52poke.com/wiki/飘飘雏</v>
      </c>
      <c r="AD940" s="2">
        <f t="shared" si="209"/>
        <v>1.33548968696139e-9</v>
      </c>
      <c r="AE940" t="str">
        <f>IF(ISNUMBER(SEARCH(AE$1,$D940)),"T","")</f>
        <v/>
      </c>
      <c r="AF940" t="str">
        <f>IF(ISNUMBER(SEARCH(AF$1,$D940)),"T","")</f>
        <v/>
      </c>
      <c r="AG940" t="str">
        <f>IF(ISNUMBER(SEARCH(AG$1,$D940)),"T","")</f>
        <v/>
      </c>
      <c r="AH940" t="str">
        <f>IF(ISNUMBER(SEARCH(AH$1,$D940)),"T","")</f>
        <v/>
      </c>
      <c r="AI940" t="str">
        <f>IF(ISNUMBER(SEARCH(AI$1,$D940)),"T","")</f>
        <v/>
      </c>
      <c r="AJ940" t="str">
        <f>IF(ISNUMBER(SEARCH(AJ$1,$D940)),"T","")</f>
        <v/>
      </c>
      <c r="AK940" t="str">
        <f>IF(ISNUMBER(SEARCH(AK$1,$D940)),"T","")</f>
        <v/>
      </c>
      <c r="AL940" t="str">
        <f>IF(ISNUMBER(SEARCH(AL$1,$D940)),"T","")</f>
        <v/>
      </c>
      <c r="AM940" t="str">
        <f>IF(ISNUMBER(SEARCH(AM$1,$D940)),"T","")</f>
        <v/>
      </c>
      <c r="AN940" t="str">
        <f>IF(ISNUMBER(SEARCH(AN$1,$D940)),"T","")</f>
        <v/>
      </c>
      <c r="AO940" t="str">
        <f>IF(ISNUMBER(SEARCH(AO$1,$D940)),"T","")</f>
        <v>T</v>
      </c>
      <c r="AP940" t="str">
        <f>IF(ISNUMBER(SEARCH(AP$1,$D940)),"T","")</f>
        <v/>
      </c>
      <c r="AQ940" t="str">
        <f>IF(ISNUMBER(SEARCH(AQ$1,$D940)),"T","")</f>
        <v/>
      </c>
      <c r="AR940" t="str">
        <f>IF(ISNUMBER(SEARCH(AR$1,$D940)),"T","")</f>
        <v/>
      </c>
      <c r="AS940" t="str">
        <f>IF(ISNUMBER(SEARCH(AS$1,$D940)),"T","")</f>
        <v/>
      </c>
      <c r="AT940" t="str">
        <f>IF(ISNUMBER(SEARCH(AT$1,$D940)),"T","")</f>
        <v/>
      </c>
      <c r="AU940" t="str">
        <f>IF(ISNUMBER(SEARCH(AU$1,$D940)),"T","")</f>
        <v/>
      </c>
      <c r="AV940" t="str">
        <f>IF(ISNUMBER(SEARCH(AV$1,$D940)),"T","")</f>
        <v/>
      </c>
    </row>
    <row r="941" spans="1:48">
      <c r="A941">
        <v>204</v>
      </c>
      <c r="B941" t="s">
        <v>2133</v>
      </c>
      <c r="C941" t="s">
        <v>2134</v>
      </c>
      <c r="D941" t="s">
        <v>651</v>
      </c>
      <c r="E941">
        <v>2</v>
      </c>
      <c r="F941">
        <v>50</v>
      </c>
      <c r="G941">
        <v>65</v>
      </c>
      <c r="H941">
        <v>90</v>
      </c>
      <c r="I941">
        <v>35</v>
      </c>
      <c r="J941">
        <v>35</v>
      </c>
      <c r="K941">
        <v>15</v>
      </c>
      <c r="L941">
        <f t="shared" si="196"/>
        <v>65</v>
      </c>
      <c r="M941">
        <f t="shared" si="197"/>
        <v>35</v>
      </c>
      <c r="N941" s="3">
        <f t="shared" si="198"/>
        <v>125.5</v>
      </c>
      <c r="O941" s="3">
        <f t="shared" si="199"/>
        <v>85.5</v>
      </c>
      <c r="P941" s="3">
        <f t="shared" si="200"/>
        <v>55.5</v>
      </c>
      <c r="Q941" s="3">
        <f t="shared" si="201"/>
        <v>6965.25</v>
      </c>
      <c r="R941" s="3">
        <f t="shared" si="202"/>
        <v>13867.75</v>
      </c>
      <c r="S941" s="3">
        <f t="shared" si="203"/>
        <v>6965.25</v>
      </c>
      <c r="T941" s="3">
        <v>100.816673688731</v>
      </c>
      <c r="U941" s="3">
        <f t="shared" si="204"/>
        <v>0</v>
      </c>
      <c r="V941" s="4">
        <f t="shared" si="205"/>
        <v>0</v>
      </c>
      <c r="W941" s="6">
        <f>Q941/(constants!$B$1*constants!$B$2*(110/250)*AVERAGE(0.8,1)*1.5)</f>
        <v>1.06715779904667</v>
      </c>
      <c r="X941" s="7">
        <v>0.00478924597583152</v>
      </c>
      <c r="Y941" s="3">
        <f t="shared" si="206"/>
        <v>91.6514723494238</v>
      </c>
      <c r="Z941" s="5">
        <v>1.1</v>
      </c>
      <c r="AA941" s="5">
        <v>1</v>
      </c>
      <c r="AB941" s="3">
        <f t="shared" si="207"/>
        <v>100.816619584366</v>
      </c>
      <c r="AC941" t="str">
        <f t="shared" si="208"/>
        <v>https://wiki.52poke.com/wiki/榛果球</v>
      </c>
      <c r="AD941" s="2">
        <f t="shared" si="209"/>
        <v>2.92728229424628e-9</v>
      </c>
      <c r="AE941" t="str">
        <f>IF(ISNUMBER(SEARCH(AE$1,$D941)),"T","")</f>
        <v/>
      </c>
      <c r="AF941" t="str">
        <f>IF(ISNUMBER(SEARCH(AF$1,$D941)),"T","")</f>
        <v/>
      </c>
      <c r="AG941" t="str">
        <f>IF(ISNUMBER(SEARCH(AG$1,$D941)),"T","")</f>
        <v/>
      </c>
      <c r="AH941" t="str">
        <f>IF(ISNUMBER(SEARCH(AH$1,$D941)),"T","")</f>
        <v/>
      </c>
      <c r="AI941" t="str">
        <f>IF(ISNUMBER(SEARCH(AI$1,$D941)),"T","")</f>
        <v/>
      </c>
      <c r="AJ941" t="str">
        <f>IF(ISNUMBER(SEARCH(AJ$1,$D941)),"T","")</f>
        <v/>
      </c>
      <c r="AK941" t="str">
        <f>IF(ISNUMBER(SEARCH(AK$1,$D941)),"T","")</f>
        <v/>
      </c>
      <c r="AL941" t="str">
        <f>IF(ISNUMBER(SEARCH(AL$1,$D941)),"T","")</f>
        <v/>
      </c>
      <c r="AM941" t="str">
        <f>IF(ISNUMBER(SEARCH(AM$1,$D941)),"T","")</f>
        <v/>
      </c>
      <c r="AN941" t="str">
        <f>IF(ISNUMBER(SEARCH(AN$1,$D941)),"T","")</f>
        <v/>
      </c>
      <c r="AO941" t="str">
        <f>IF(ISNUMBER(SEARCH(AO$1,$D941)),"T","")</f>
        <v/>
      </c>
      <c r="AP941" t="str">
        <f>IF(ISNUMBER(SEARCH(AP$1,$D941)),"T","")</f>
        <v>T</v>
      </c>
      <c r="AQ941" t="str">
        <f>IF(ISNUMBER(SEARCH(AQ$1,$D941)),"T","")</f>
        <v/>
      </c>
      <c r="AR941" t="str">
        <f>IF(ISNUMBER(SEARCH(AR$1,$D941)),"T","")</f>
        <v/>
      </c>
      <c r="AS941" t="str">
        <f>IF(ISNUMBER(SEARCH(AS$1,$D941)),"T","")</f>
        <v/>
      </c>
      <c r="AT941" t="str">
        <f>IF(ISNUMBER(SEARCH(AT$1,$D941)),"T","")</f>
        <v/>
      </c>
      <c r="AU941" t="str">
        <f>IF(ISNUMBER(SEARCH(AU$1,$D941)),"T","")</f>
        <v/>
      </c>
      <c r="AV941" t="str">
        <f>IF(ISNUMBER(SEARCH(AV$1,$D941)),"T","")</f>
        <v/>
      </c>
    </row>
    <row r="942" spans="1:48">
      <c r="A942">
        <v>116</v>
      </c>
      <c r="B942" t="s">
        <v>2135</v>
      </c>
      <c r="C942" t="s">
        <v>2136</v>
      </c>
      <c r="D942" t="s">
        <v>52</v>
      </c>
      <c r="E942">
        <v>1</v>
      </c>
      <c r="F942">
        <v>30</v>
      </c>
      <c r="G942">
        <v>40</v>
      </c>
      <c r="H942">
        <v>70</v>
      </c>
      <c r="I942">
        <v>70</v>
      </c>
      <c r="J942">
        <v>25</v>
      </c>
      <c r="K942">
        <v>60</v>
      </c>
      <c r="L942">
        <f t="shared" si="196"/>
        <v>70</v>
      </c>
      <c r="M942">
        <f t="shared" si="197"/>
        <v>25</v>
      </c>
      <c r="N942" s="3">
        <f t="shared" si="198"/>
        <v>105.5</v>
      </c>
      <c r="O942" s="3">
        <f t="shared" si="199"/>
        <v>90.5</v>
      </c>
      <c r="P942" s="3">
        <f t="shared" si="200"/>
        <v>45.5</v>
      </c>
      <c r="Q942" s="3">
        <f t="shared" si="201"/>
        <v>4800.25</v>
      </c>
      <c r="R942" s="3">
        <f t="shared" si="202"/>
        <v>9547.75</v>
      </c>
      <c r="S942" s="3">
        <f t="shared" si="203"/>
        <v>4800.25</v>
      </c>
      <c r="T942" s="3">
        <v>100.589893638735</v>
      </c>
      <c r="U942" s="3">
        <f t="shared" si="204"/>
        <v>0</v>
      </c>
      <c r="V942" s="4">
        <f t="shared" si="205"/>
        <v>0</v>
      </c>
      <c r="W942" s="6">
        <f>Q942/(constants!$B$1*constants!$B$2*(110/250)*AVERAGE(0.8,1)*1.5)</f>
        <v>0.735454466799293</v>
      </c>
      <c r="X942" s="7">
        <v>0.274991079870986</v>
      </c>
      <c r="Y942" s="3">
        <f t="shared" si="206"/>
        <v>91.4453219736602</v>
      </c>
      <c r="Z942" s="5">
        <v>1.1</v>
      </c>
      <c r="AA942" s="5">
        <v>1</v>
      </c>
      <c r="AB942" s="3">
        <f t="shared" si="207"/>
        <v>100.589854171026</v>
      </c>
      <c r="AC942" t="str">
        <f t="shared" si="208"/>
        <v>https://wiki.52poke.com/wiki/墨海马</v>
      </c>
      <c r="AD942" s="2">
        <f t="shared" si="209"/>
        <v>1.55770003475185e-9</v>
      </c>
      <c r="AE942" t="str">
        <f>IF(ISNUMBER(SEARCH(AE$1,$D942)),"T","")</f>
        <v/>
      </c>
      <c r="AF942" t="str">
        <f>IF(ISNUMBER(SEARCH(AF$1,$D942)),"T","")</f>
        <v/>
      </c>
      <c r="AG942" t="str">
        <f>IF(ISNUMBER(SEARCH(AG$1,$D942)),"T","")</f>
        <v>T</v>
      </c>
      <c r="AH942" t="str">
        <f>IF(ISNUMBER(SEARCH(AH$1,$D942)),"T","")</f>
        <v/>
      </c>
      <c r="AI942" t="str">
        <f>IF(ISNUMBER(SEARCH(AI$1,$D942)),"T","")</f>
        <v/>
      </c>
      <c r="AJ942" t="str">
        <f>IF(ISNUMBER(SEARCH(AJ$1,$D942)),"T","")</f>
        <v/>
      </c>
      <c r="AK942" t="str">
        <f>IF(ISNUMBER(SEARCH(AK$1,$D942)),"T","")</f>
        <v/>
      </c>
      <c r="AL942" t="str">
        <f>IF(ISNUMBER(SEARCH(AL$1,$D942)),"T","")</f>
        <v/>
      </c>
      <c r="AM942" t="str">
        <f>IF(ISNUMBER(SEARCH(AM$1,$D942)),"T","")</f>
        <v/>
      </c>
      <c r="AN942" t="str">
        <f>IF(ISNUMBER(SEARCH(AN$1,$D942)),"T","")</f>
        <v/>
      </c>
      <c r="AO942" t="str">
        <f>IF(ISNUMBER(SEARCH(AO$1,$D942)),"T","")</f>
        <v/>
      </c>
      <c r="AP942" t="str">
        <f>IF(ISNUMBER(SEARCH(AP$1,$D942)),"T","")</f>
        <v/>
      </c>
      <c r="AQ942" t="str">
        <f>IF(ISNUMBER(SEARCH(AQ$1,$D942)),"T","")</f>
        <v/>
      </c>
      <c r="AR942" t="str">
        <f>IF(ISNUMBER(SEARCH(AR$1,$D942)),"T","")</f>
        <v/>
      </c>
      <c r="AS942" t="str">
        <f>IF(ISNUMBER(SEARCH(AS$1,$D942)),"T","")</f>
        <v/>
      </c>
      <c r="AT942" t="str">
        <f>IF(ISNUMBER(SEARCH(AT$1,$D942)),"T","")</f>
        <v/>
      </c>
      <c r="AU942" t="str">
        <f>IF(ISNUMBER(SEARCH(AU$1,$D942)),"T","")</f>
        <v/>
      </c>
      <c r="AV942" t="str">
        <f>IF(ISNUMBER(SEARCH(AV$1,$D942)),"T","")</f>
        <v/>
      </c>
    </row>
    <row r="943" spans="1:48">
      <c r="A943">
        <v>74</v>
      </c>
      <c r="B943" t="s">
        <v>2137</v>
      </c>
      <c r="C943" t="s">
        <v>2138</v>
      </c>
      <c r="D943" t="s">
        <v>195</v>
      </c>
      <c r="E943">
        <v>1</v>
      </c>
      <c r="F943">
        <v>40</v>
      </c>
      <c r="G943">
        <v>80</v>
      </c>
      <c r="H943">
        <v>100</v>
      </c>
      <c r="I943">
        <v>30</v>
      </c>
      <c r="J943">
        <v>30</v>
      </c>
      <c r="K943">
        <v>20</v>
      </c>
      <c r="L943">
        <f t="shared" si="196"/>
        <v>80</v>
      </c>
      <c r="M943">
        <f t="shared" si="197"/>
        <v>30</v>
      </c>
      <c r="N943" s="3">
        <f t="shared" si="198"/>
        <v>115.5</v>
      </c>
      <c r="O943" s="3">
        <f t="shared" si="199"/>
        <v>100.5</v>
      </c>
      <c r="P943" s="3">
        <f t="shared" si="200"/>
        <v>50.5</v>
      </c>
      <c r="Q943" s="3">
        <f t="shared" si="201"/>
        <v>5832.75</v>
      </c>
      <c r="R943" s="3">
        <f t="shared" si="202"/>
        <v>13917.75</v>
      </c>
      <c r="S943" s="3">
        <f t="shared" si="203"/>
        <v>5832.75</v>
      </c>
      <c r="T943" s="3">
        <v>100.10052499047</v>
      </c>
      <c r="U943" s="3">
        <f t="shared" si="204"/>
        <v>0</v>
      </c>
      <c r="V943" s="4">
        <f t="shared" si="205"/>
        <v>0</v>
      </c>
      <c r="W943" s="6">
        <f>Q943/(constants!$B$1*constants!$B$2*(110/250)*AVERAGE(0.8,1)*1.5)</f>
        <v>0.893645547882626</v>
      </c>
      <c r="X943" s="7">
        <v>0.0118313560922824</v>
      </c>
      <c r="Y943" s="3">
        <f t="shared" si="206"/>
        <v>91.0004288494783</v>
      </c>
      <c r="Z943" s="5">
        <v>1.1</v>
      </c>
      <c r="AA943" s="5">
        <v>1</v>
      </c>
      <c r="AB943" s="3">
        <f t="shared" si="207"/>
        <v>100.100471734426</v>
      </c>
      <c r="AC943" t="str">
        <f t="shared" si="208"/>
        <v>https://wiki.52poke.com/wiki/小拳石</v>
      </c>
      <c r="AD943" s="2">
        <f t="shared" si="209"/>
        <v>2.83620621170686e-9</v>
      </c>
      <c r="AE943" t="str">
        <f>IF(ISNUMBER(SEARCH(AE$1,$D943)),"T","")</f>
        <v/>
      </c>
      <c r="AF943" t="str">
        <f>IF(ISNUMBER(SEARCH(AF$1,$D943)),"T","")</f>
        <v/>
      </c>
      <c r="AG943" t="str">
        <f>IF(ISNUMBER(SEARCH(AG$1,$D943)),"T","")</f>
        <v/>
      </c>
      <c r="AH943" t="str">
        <f>IF(ISNUMBER(SEARCH(AH$1,$D943)),"T","")</f>
        <v/>
      </c>
      <c r="AI943" t="str">
        <f>IF(ISNUMBER(SEARCH(AI$1,$D943)),"T","")</f>
        <v>T</v>
      </c>
      <c r="AJ943" t="str">
        <f>IF(ISNUMBER(SEARCH(AJ$1,$D943)),"T","")</f>
        <v/>
      </c>
      <c r="AK943" t="str">
        <f>IF(ISNUMBER(SEARCH(AK$1,$D943)),"T","")</f>
        <v/>
      </c>
      <c r="AL943" t="str">
        <f>IF(ISNUMBER(SEARCH(AL$1,$D943)),"T","")</f>
        <v/>
      </c>
      <c r="AM943" t="str">
        <f>IF(ISNUMBER(SEARCH(AM$1,$D943)),"T","")</f>
        <v/>
      </c>
      <c r="AN943" t="str">
        <f>IF(ISNUMBER(SEARCH(AN$1,$D943)),"T","")</f>
        <v/>
      </c>
      <c r="AO943" t="str">
        <f>IF(ISNUMBER(SEARCH(AO$1,$D943)),"T","")</f>
        <v/>
      </c>
      <c r="AP943" t="str">
        <f>IF(ISNUMBER(SEARCH(AP$1,$D943)),"T","")</f>
        <v/>
      </c>
      <c r="AQ943" t="str">
        <f>IF(ISNUMBER(SEARCH(AQ$1,$D943)),"T","")</f>
        <v>T</v>
      </c>
      <c r="AR943" t="str">
        <f>IF(ISNUMBER(SEARCH(AR$1,$D943)),"T","")</f>
        <v/>
      </c>
      <c r="AS943" t="str">
        <f>IF(ISNUMBER(SEARCH(AS$1,$D943)),"T","")</f>
        <v/>
      </c>
      <c r="AT943" t="str">
        <f>IF(ISNUMBER(SEARCH(AT$1,$D943)),"T","")</f>
        <v/>
      </c>
      <c r="AU943" t="str">
        <f>IF(ISNUMBER(SEARCH(AU$1,$D943)),"T","")</f>
        <v/>
      </c>
      <c r="AV943" t="str">
        <f>IF(ISNUMBER(SEARCH(AV$1,$D943)),"T","")</f>
        <v/>
      </c>
    </row>
    <row r="944" spans="1:48">
      <c r="A944">
        <v>546</v>
      </c>
      <c r="B944" t="s">
        <v>2139</v>
      </c>
      <c r="C944" t="s">
        <v>2140</v>
      </c>
      <c r="D944" t="s">
        <v>295</v>
      </c>
      <c r="E944">
        <v>5</v>
      </c>
      <c r="F944">
        <v>40</v>
      </c>
      <c r="G944">
        <v>27</v>
      </c>
      <c r="H944">
        <v>60</v>
      </c>
      <c r="I944">
        <v>37</v>
      </c>
      <c r="J944">
        <v>50</v>
      </c>
      <c r="K944">
        <v>66</v>
      </c>
      <c r="L944">
        <f t="shared" si="196"/>
        <v>37</v>
      </c>
      <c r="M944">
        <f t="shared" si="197"/>
        <v>50</v>
      </c>
      <c r="N944" s="3">
        <f t="shared" si="198"/>
        <v>115.5</v>
      </c>
      <c r="O944" s="3">
        <f t="shared" si="199"/>
        <v>57.5</v>
      </c>
      <c r="P944" s="3">
        <f t="shared" si="200"/>
        <v>70.5</v>
      </c>
      <c r="Q944" s="3">
        <f t="shared" si="201"/>
        <v>8142.75</v>
      </c>
      <c r="R944" s="3">
        <f t="shared" si="202"/>
        <v>9297.75</v>
      </c>
      <c r="S944" s="3">
        <f t="shared" si="203"/>
        <v>8142.75</v>
      </c>
      <c r="T944" s="3">
        <v>99.7098961416775</v>
      </c>
      <c r="U944" s="3">
        <f t="shared" si="204"/>
        <v>0</v>
      </c>
      <c r="V944" s="4">
        <f t="shared" si="205"/>
        <v>0</v>
      </c>
      <c r="W944" s="6">
        <f>Q944/(constants!$B$1*constants!$B$2*(110/250)*AVERAGE(0.8,1)*1.5)</f>
        <v>1.24756457674703</v>
      </c>
      <c r="X944" s="7">
        <v>0.328875796447022</v>
      </c>
      <c r="Y944" s="3">
        <f t="shared" si="206"/>
        <v>90.6453214586581</v>
      </c>
      <c r="Z944" s="5">
        <v>1.1</v>
      </c>
      <c r="AA944" s="5">
        <v>1</v>
      </c>
      <c r="AB944" s="3">
        <f t="shared" si="207"/>
        <v>99.7098536045239</v>
      </c>
      <c r="AC944" t="str">
        <f t="shared" si="208"/>
        <v>https://wiki.52poke.com/wiki/木棉球</v>
      </c>
      <c r="AD944" s="2">
        <f t="shared" si="209"/>
        <v>1.80940943551421e-9</v>
      </c>
      <c r="AE944" t="str">
        <f>IF(ISNUMBER(SEARCH(AE$1,$D944)),"T","")</f>
        <v/>
      </c>
      <c r="AF944" t="str">
        <f>IF(ISNUMBER(SEARCH(AF$1,$D944)),"T","")</f>
        <v/>
      </c>
      <c r="AG944" t="str">
        <f>IF(ISNUMBER(SEARCH(AG$1,$D944)),"T","")</f>
        <v/>
      </c>
      <c r="AH944" t="str">
        <f>IF(ISNUMBER(SEARCH(AH$1,$D944)),"T","")</f>
        <v>T</v>
      </c>
      <c r="AI944" t="str">
        <f>IF(ISNUMBER(SEARCH(AI$1,$D944)),"T","")</f>
        <v/>
      </c>
      <c r="AJ944" t="str">
        <f>IF(ISNUMBER(SEARCH(AJ$1,$D944)),"T","")</f>
        <v/>
      </c>
      <c r="AK944" t="str">
        <f>IF(ISNUMBER(SEARCH(AK$1,$D944)),"T","")</f>
        <v/>
      </c>
      <c r="AL944" t="str">
        <f>IF(ISNUMBER(SEARCH(AL$1,$D944)),"T","")</f>
        <v/>
      </c>
      <c r="AM944" t="str">
        <f>IF(ISNUMBER(SEARCH(AM$1,$D944)),"T","")</f>
        <v/>
      </c>
      <c r="AN944" t="str">
        <f>IF(ISNUMBER(SEARCH(AN$1,$D944)),"T","")</f>
        <v/>
      </c>
      <c r="AO944" t="str">
        <f>IF(ISNUMBER(SEARCH(AO$1,$D944)),"T","")</f>
        <v/>
      </c>
      <c r="AP944" t="str">
        <f>IF(ISNUMBER(SEARCH(AP$1,$D944)),"T","")</f>
        <v/>
      </c>
      <c r="AQ944" t="str">
        <f>IF(ISNUMBER(SEARCH(AQ$1,$D944)),"T","")</f>
        <v/>
      </c>
      <c r="AR944" t="str">
        <f>IF(ISNUMBER(SEARCH(AR$1,$D944)),"T","")</f>
        <v/>
      </c>
      <c r="AS944" t="str">
        <f>IF(ISNUMBER(SEARCH(AS$1,$D944)),"T","")</f>
        <v/>
      </c>
      <c r="AT944" t="str">
        <f>IF(ISNUMBER(SEARCH(AT$1,$D944)),"T","")</f>
        <v/>
      </c>
      <c r="AU944" t="str">
        <f>IF(ISNUMBER(SEARCH(AU$1,$D944)),"T","")</f>
        <v/>
      </c>
      <c r="AV944" t="str">
        <f>IF(ISNUMBER(SEARCH(AV$1,$D944)),"T","")</f>
        <v>T</v>
      </c>
    </row>
    <row r="945" spans="1:48">
      <c r="A945">
        <v>504</v>
      </c>
      <c r="B945" t="s">
        <v>2141</v>
      </c>
      <c r="C945" t="s">
        <v>2142</v>
      </c>
      <c r="D945" t="s">
        <v>64</v>
      </c>
      <c r="E945">
        <v>5</v>
      </c>
      <c r="F945">
        <v>45</v>
      </c>
      <c r="G945">
        <v>55</v>
      </c>
      <c r="H945">
        <v>39</v>
      </c>
      <c r="I945">
        <v>35</v>
      </c>
      <c r="J945">
        <v>39</v>
      </c>
      <c r="K945">
        <v>42</v>
      </c>
      <c r="L945">
        <f t="shared" si="196"/>
        <v>55</v>
      </c>
      <c r="M945">
        <f t="shared" si="197"/>
        <v>39</v>
      </c>
      <c r="N945" s="3">
        <f t="shared" si="198"/>
        <v>120.5</v>
      </c>
      <c r="O945" s="3">
        <f t="shared" si="199"/>
        <v>75.5</v>
      </c>
      <c r="P945" s="3">
        <f t="shared" si="200"/>
        <v>59.5</v>
      </c>
      <c r="Q945" s="3">
        <f t="shared" si="201"/>
        <v>7169.75</v>
      </c>
      <c r="R945" s="3">
        <f t="shared" si="202"/>
        <v>7169.75</v>
      </c>
      <c r="S945" s="3">
        <f t="shared" si="203"/>
        <v>7169.75</v>
      </c>
      <c r="T945" s="3">
        <v>99.4874577334557</v>
      </c>
      <c r="U945" s="3">
        <f t="shared" si="204"/>
        <v>0</v>
      </c>
      <c r="V945" s="4">
        <f t="shared" si="205"/>
        <v>0</v>
      </c>
      <c r="W945" s="6">
        <f>Q945/(constants!$B$1*constants!$B$2*(110/250)*AVERAGE(0.8,1)*1.5)</f>
        <v>1.09848959186172</v>
      </c>
      <c r="X945" s="7">
        <v>0.0994322450361804</v>
      </c>
      <c r="Y945" s="3">
        <f t="shared" si="206"/>
        <v>90.4430986857916</v>
      </c>
      <c r="Z945" s="5">
        <v>1.1</v>
      </c>
      <c r="AA945" s="5">
        <v>1</v>
      </c>
      <c r="AB945" s="3">
        <f t="shared" si="207"/>
        <v>99.4874085543708</v>
      </c>
      <c r="AC945" t="str">
        <f t="shared" si="208"/>
        <v>https://wiki.52poke.com/wiki/探探鼠</v>
      </c>
      <c r="AD945" s="2">
        <f t="shared" si="209"/>
        <v>2.41858239548756e-9</v>
      </c>
      <c r="AE945" t="str">
        <f>IF(ISNUMBER(SEARCH(AE$1,$D945)),"T","")</f>
        <v>T</v>
      </c>
      <c r="AF945" t="str">
        <f>IF(ISNUMBER(SEARCH(AF$1,$D945)),"T","")</f>
        <v/>
      </c>
      <c r="AG945" t="str">
        <f>IF(ISNUMBER(SEARCH(AG$1,$D945)),"T","")</f>
        <v/>
      </c>
      <c r="AH945" t="str">
        <f>IF(ISNUMBER(SEARCH(AH$1,$D945)),"T","")</f>
        <v/>
      </c>
      <c r="AI945" t="str">
        <f>IF(ISNUMBER(SEARCH(AI$1,$D945)),"T","")</f>
        <v/>
      </c>
      <c r="AJ945" t="str">
        <f>IF(ISNUMBER(SEARCH(AJ$1,$D945)),"T","")</f>
        <v/>
      </c>
      <c r="AK945" t="str">
        <f>IF(ISNUMBER(SEARCH(AK$1,$D945)),"T","")</f>
        <v/>
      </c>
      <c r="AL945" t="str">
        <f>IF(ISNUMBER(SEARCH(AL$1,$D945)),"T","")</f>
        <v/>
      </c>
      <c r="AM945" t="str">
        <f>IF(ISNUMBER(SEARCH(AM$1,$D945)),"T","")</f>
        <v/>
      </c>
      <c r="AN945" t="str">
        <f>IF(ISNUMBER(SEARCH(AN$1,$D945)),"T","")</f>
        <v/>
      </c>
      <c r="AO945" t="str">
        <f>IF(ISNUMBER(SEARCH(AO$1,$D945)),"T","")</f>
        <v/>
      </c>
      <c r="AP945" t="str">
        <f>IF(ISNUMBER(SEARCH(AP$1,$D945)),"T","")</f>
        <v/>
      </c>
      <c r="AQ945" t="str">
        <f>IF(ISNUMBER(SEARCH(AQ$1,$D945)),"T","")</f>
        <v/>
      </c>
      <c r="AR945" t="str">
        <f>IF(ISNUMBER(SEARCH(AR$1,$D945)),"T","")</f>
        <v/>
      </c>
      <c r="AS945" t="str">
        <f>IF(ISNUMBER(SEARCH(AS$1,$D945)),"T","")</f>
        <v/>
      </c>
      <c r="AT945" t="str">
        <f>IF(ISNUMBER(SEARCH(AT$1,$D945)),"T","")</f>
        <v/>
      </c>
      <c r="AU945" t="str">
        <f>IF(ISNUMBER(SEARCH(AU$1,$D945)),"T","")</f>
        <v/>
      </c>
      <c r="AV945" t="str">
        <f>IF(ISNUMBER(SEARCH(AV$1,$D945)),"T","")</f>
        <v/>
      </c>
    </row>
    <row r="946" spans="1:48">
      <c r="A946">
        <v>307</v>
      </c>
      <c r="B946" t="s">
        <v>2143</v>
      </c>
      <c r="C946" t="s">
        <v>2144</v>
      </c>
      <c r="D946" t="s">
        <v>677</v>
      </c>
      <c r="E946">
        <v>3</v>
      </c>
      <c r="F946">
        <v>30</v>
      </c>
      <c r="G946">
        <v>40</v>
      </c>
      <c r="H946">
        <v>55</v>
      </c>
      <c r="I946">
        <v>40</v>
      </c>
      <c r="J946">
        <v>55</v>
      </c>
      <c r="K946">
        <v>60</v>
      </c>
      <c r="L946">
        <f t="shared" si="196"/>
        <v>40</v>
      </c>
      <c r="M946">
        <f t="shared" si="197"/>
        <v>55</v>
      </c>
      <c r="N946" s="3">
        <f t="shared" si="198"/>
        <v>105.5</v>
      </c>
      <c r="O946" s="3">
        <f t="shared" si="199"/>
        <v>60.5</v>
      </c>
      <c r="P946" s="3">
        <f t="shared" si="200"/>
        <v>75.5</v>
      </c>
      <c r="Q946" s="3">
        <f t="shared" si="201"/>
        <v>7965.25</v>
      </c>
      <c r="R946" s="3">
        <f t="shared" si="202"/>
        <v>7965.25</v>
      </c>
      <c r="S946" s="3">
        <f t="shared" si="203"/>
        <v>7965.25</v>
      </c>
      <c r="T946" s="3">
        <v>99.1144331721129</v>
      </c>
      <c r="U946" s="3">
        <f t="shared" si="204"/>
        <v>0</v>
      </c>
      <c r="V946" s="4">
        <f t="shared" si="205"/>
        <v>0</v>
      </c>
      <c r="W946" s="6">
        <f>Q946/(constants!$B$1*constants!$B$2*(110/250)*AVERAGE(0.8,1)*1.5)</f>
        <v>1.22036949985377</v>
      </c>
      <c r="X946" s="7">
        <v>0.268952654785676</v>
      </c>
      <c r="Y946" s="3">
        <f t="shared" si="206"/>
        <v>90.1039903556866</v>
      </c>
      <c r="Z946" s="5">
        <v>1.1</v>
      </c>
      <c r="AA946" s="5">
        <v>1</v>
      </c>
      <c r="AB946" s="3">
        <f t="shared" si="207"/>
        <v>99.1143893912552</v>
      </c>
      <c r="AC946" t="str">
        <f t="shared" si="208"/>
        <v>https://wiki.52poke.com/wiki/玛沙那</v>
      </c>
      <c r="AD946" s="2">
        <f t="shared" si="209"/>
        <v>1.91676349799858e-9</v>
      </c>
      <c r="AE946" t="str">
        <f>IF(ISNUMBER(SEARCH(AE$1,$D946)),"T","")</f>
        <v/>
      </c>
      <c r="AF946" t="str">
        <f>IF(ISNUMBER(SEARCH(AF$1,$D946)),"T","")</f>
        <v/>
      </c>
      <c r="AG946" t="str">
        <f>IF(ISNUMBER(SEARCH(AG$1,$D946)),"T","")</f>
        <v/>
      </c>
      <c r="AH946" t="str">
        <f>IF(ISNUMBER(SEARCH(AH$1,$D946)),"T","")</f>
        <v/>
      </c>
      <c r="AI946" t="str">
        <f>IF(ISNUMBER(SEARCH(AI$1,$D946)),"T","")</f>
        <v/>
      </c>
      <c r="AJ946" t="str">
        <f>IF(ISNUMBER(SEARCH(AJ$1,$D946)),"T","")</f>
        <v/>
      </c>
      <c r="AK946" t="str">
        <f>IF(ISNUMBER(SEARCH(AK$1,$D946)),"T","")</f>
        <v>T</v>
      </c>
      <c r="AL946" t="str">
        <f>IF(ISNUMBER(SEARCH(AL$1,$D946)),"T","")</f>
        <v/>
      </c>
      <c r="AM946" t="str">
        <f>IF(ISNUMBER(SEARCH(AM$1,$D946)),"T","")</f>
        <v/>
      </c>
      <c r="AN946" t="str">
        <f>IF(ISNUMBER(SEARCH(AN$1,$D946)),"T","")</f>
        <v/>
      </c>
      <c r="AO946" t="str">
        <f>IF(ISNUMBER(SEARCH(AO$1,$D946)),"T","")</f>
        <v>T</v>
      </c>
      <c r="AP946" t="str">
        <f>IF(ISNUMBER(SEARCH(AP$1,$D946)),"T","")</f>
        <v/>
      </c>
      <c r="AQ946" t="str">
        <f>IF(ISNUMBER(SEARCH(AQ$1,$D946)),"T","")</f>
        <v/>
      </c>
      <c r="AR946" t="str">
        <f>IF(ISNUMBER(SEARCH(AR$1,$D946)),"T","")</f>
        <v/>
      </c>
      <c r="AS946" t="str">
        <f>IF(ISNUMBER(SEARCH(AS$1,$D946)),"T","")</f>
        <v/>
      </c>
      <c r="AT946" t="str">
        <f>IF(ISNUMBER(SEARCH(AT$1,$D946)),"T","")</f>
        <v/>
      </c>
      <c r="AU946" t="str">
        <f>IF(ISNUMBER(SEARCH(AU$1,$D946)),"T","")</f>
        <v/>
      </c>
      <c r="AV946" t="str">
        <f>IF(ISNUMBER(SEARCH(AV$1,$D946)),"T","")</f>
        <v/>
      </c>
    </row>
    <row r="947" spans="1:48">
      <c r="A947">
        <v>167</v>
      </c>
      <c r="B947" t="s">
        <v>2145</v>
      </c>
      <c r="C947" t="s">
        <v>2146</v>
      </c>
      <c r="D947" t="s">
        <v>867</v>
      </c>
      <c r="E947">
        <v>2</v>
      </c>
      <c r="F947">
        <v>40</v>
      </c>
      <c r="G947">
        <v>60</v>
      </c>
      <c r="H947">
        <v>40</v>
      </c>
      <c r="I947">
        <v>40</v>
      </c>
      <c r="J947">
        <v>40</v>
      </c>
      <c r="K947">
        <v>30</v>
      </c>
      <c r="L947">
        <f t="shared" si="196"/>
        <v>60</v>
      </c>
      <c r="M947">
        <f t="shared" si="197"/>
        <v>40</v>
      </c>
      <c r="N947" s="3">
        <f t="shared" si="198"/>
        <v>115.5</v>
      </c>
      <c r="O947" s="3">
        <f t="shared" si="199"/>
        <v>80.5</v>
      </c>
      <c r="P947" s="3">
        <f t="shared" si="200"/>
        <v>60.5</v>
      </c>
      <c r="Q947" s="3">
        <f t="shared" si="201"/>
        <v>6987.75</v>
      </c>
      <c r="R947" s="3">
        <f t="shared" si="202"/>
        <v>6987.75</v>
      </c>
      <c r="S947" s="3">
        <f t="shared" si="203"/>
        <v>6987.75</v>
      </c>
      <c r="T947" s="3">
        <v>98.6279015837594</v>
      </c>
      <c r="U947" s="3">
        <f t="shared" si="204"/>
        <v>0</v>
      </c>
      <c r="V947" s="4">
        <f t="shared" si="205"/>
        <v>0</v>
      </c>
      <c r="W947" s="6">
        <f>Q947/(constants!$B$1*constants!$B$2*(110/250)*AVERAGE(0.8,1)*1.5)</f>
        <v>1.07060506231483</v>
      </c>
      <c r="X947" s="7">
        <v>0.043204655119826</v>
      </c>
      <c r="Y947" s="3">
        <f t="shared" si="206"/>
        <v>89.6616822534897</v>
      </c>
      <c r="Z947" s="5">
        <v>1.1</v>
      </c>
      <c r="AA947" s="5">
        <v>1</v>
      </c>
      <c r="AB947" s="3">
        <f t="shared" si="207"/>
        <v>98.6278504788387</v>
      </c>
      <c r="AC947" t="str">
        <f t="shared" si="208"/>
        <v>https://wiki.52poke.com/wiki/圆丝蛛</v>
      </c>
      <c r="AD947" s="2">
        <f t="shared" si="209"/>
        <v>2.61171291981414e-9</v>
      </c>
      <c r="AE947" t="str">
        <f>IF(ISNUMBER(SEARCH(AE$1,$D947)),"T","")</f>
        <v/>
      </c>
      <c r="AF947" t="str">
        <f>IF(ISNUMBER(SEARCH(AF$1,$D947)),"T","")</f>
        <v/>
      </c>
      <c r="AG947" t="str">
        <f>IF(ISNUMBER(SEARCH(AG$1,$D947)),"T","")</f>
        <v/>
      </c>
      <c r="AH947" t="str">
        <f>IF(ISNUMBER(SEARCH(AH$1,$D947)),"T","")</f>
        <v/>
      </c>
      <c r="AI947" t="str">
        <f>IF(ISNUMBER(SEARCH(AI$1,$D947)),"T","")</f>
        <v/>
      </c>
      <c r="AJ947" t="str">
        <f>IF(ISNUMBER(SEARCH(AJ$1,$D947)),"T","")</f>
        <v/>
      </c>
      <c r="AK947" t="str">
        <f>IF(ISNUMBER(SEARCH(AK$1,$D947)),"T","")</f>
        <v/>
      </c>
      <c r="AL947" t="str">
        <f>IF(ISNUMBER(SEARCH(AL$1,$D947)),"T","")</f>
        <v>T</v>
      </c>
      <c r="AM947" t="str">
        <f>IF(ISNUMBER(SEARCH(AM$1,$D947)),"T","")</f>
        <v/>
      </c>
      <c r="AN947" t="str">
        <f>IF(ISNUMBER(SEARCH(AN$1,$D947)),"T","")</f>
        <v/>
      </c>
      <c r="AO947" t="str">
        <f>IF(ISNUMBER(SEARCH(AO$1,$D947)),"T","")</f>
        <v/>
      </c>
      <c r="AP947" t="str">
        <f>IF(ISNUMBER(SEARCH(AP$1,$D947)),"T","")</f>
        <v>T</v>
      </c>
      <c r="AQ947" t="str">
        <f>IF(ISNUMBER(SEARCH(AQ$1,$D947)),"T","")</f>
        <v/>
      </c>
      <c r="AR947" t="str">
        <f>IF(ISNUMBER(SEARCH(AR$1,$D947)),"T","")</f>
        <v/>
      </c>
      <c r="AS947" t="str">
        <f>IF(ISNUMBER(SEARCH(AS$1,$D947)),"T","")</f>
        <v/>
      </c>
      <c r="AT947" t="str">
        <f>IF(ISNUMBER(SEARCH(AT$1,$D947)),"T","")</f>
        <v/>
      </c>
      <c r="AU947" t="str">
        <f>IF(ISNUMBER(SEARCH(AU$1,$D947)),"T","")</f>
        <v/>
      </c>
      <c r="AV947" t="str">
        <f>IF(ISNUMBER(SEARCH(AV$1,$D947)),"T","")</f>
        <v/>
      </c>
    </row>
    <row r="948" spans="1:48">
      <c r="A948">
        <v>175</v>
      </c>
      <c r="B948" t="s">
        <v>2147</v>
      </c>
      <c r="C948" t="s">
        <v>2148</v>
      </c>
      <c r="D948" t="s">
        <v>67</v>
      </c>
      <c r="E948">
        <v>2</v>
      </c>
      <c r="F948">
        <v>35</v>
      </c>
      <c r="G948">
        <v>20</v>
      </c>
      <c r="H948">
        <v>65</v>
      </c>
      <c r="I948">
        <v>40</v>
      </c>
      <c r="J948">
        <v>65</v>
      </c>
      <c r="K948">
        <v>20</v>
      </c>
      <c r="L948">
        <f t="shared" si="196"/>
        <v>40</v>
      </c>
      <c r="M948">
        <f t="shared" si="197"/>
        <v>65</v>
      </c>
      <c r="N948" s="3">
        <f t="shared" si="198"/>
        <v>110.5</v>
      </c>
      <c r="O948" s="3">
        <f t="shared" si="199"/>
        <v>60.5</v>
      </c>
      <c r="P948" s="3">
        <f t="shared" si="200"/>
        <v>85.5</v>
      </c>
      <c r="Q948" s="3">
        <f t="shared" si="201"/>
        <v>9447.75</v>
      </c>
      <c r="R948" s="3">
        <f t="shared" si="202"/>
        <v>9447.75</v>
      </c>
      <c r="S948" s="3">
        <f t="shared" si="203"/>
        <v>9447.75</v>
      </c>
      <c r="T948" s="3">
        <v>97.1189427486194</v>
      </c>
      <c r="U948" s="3">
        <f t="shared" si="204"/>
        <v>0</v>
      </c>
      <c r="V948" s="4">
        <f t="shared" si="205"/>
        <v>0</v>
      </c>
      <c r="W948" s="6">
        <f>Q948/(constants!$B$1*constants!$B$2*(110/250)*AVERAGE(0.8,1)*1.5)</f>
        <v>1.4475058463003</v>
      </c>
      <c r="X948" s="7">
        <v>0.0118313560922824</v>
      </c>
      <c r="Y948" s="3">
        <f t="shared" si="206"/>
        <v>88.2899007447513</v>
      </c>
      <c r="Z948" s="5">
        <v>1.1</v>
      </c>
      <c r="AA948" s="5">
        <v>1</v>
      </c>
      <c r="AB948" s="3">
        <f t="shared" si="207"/>
        <v>97.1188908192264</v>
      </c>
      <c r="AC948" t="str">
        <f t="shared" si="208"/>
        <v>https://wiki.52poke.com/wiki/波克比</v>
      </c>
      <c r="AD948" s="2">
        <f t="shared" si="209"/>
        <v>2.69666185835447e-9</v>
      </c>
      <c r="AE948" t="str">
        <f>IF(ISNUMBER(SEARCH(AE$1,$D948)),"T","")</f>
        <v/>
      </c>
      <c r="AF948" t="str">
        <f>IF(ISNUMBER(SEARCH(AF$1,$D948)),"T","")</f>
        <v/>
      </c>
      <c r="AG948" t="str">
        <f>IF(ISNUMBER(SEARCH(AG$1,$D948)),"T","")</f>
        <v/>
      </c>
      <c r="AH948" t="str">
        <f>IF(ISNUMBER(SEARCH(AH$1,$D948)),"T","")</f>
        <v/>
      </c>
      <c r="AI948" t="str">
        <f>IF(ISNUMBER(SEARCH(AI$1,$D948)),"T","")</f>
        <v/>
      </c>
      <c r="AJ948" t="str">
        <f>IF(ISNUMBER(SEARCH(AJ$1,$D948)),"T","")</f>
        <v/>
      </c>
      <c r="AK948" t="str">
        <f>IF(ISNUMBER(SEARCH(AK$1,$D948)),"T","")</f>
        <v/>
      </c>
      <c r="AL948" t="str">
        <f>IF(ISNUMBER(SEARCH(AL$1,$D948)),"T","")</f>
        <v/>
      </c>
      <c r="AM948" t="str">
        <f>IF(ISNUMBER(SEARCH(AM$1,$D948)),"T","")</f>
        <v/>
      </c>
      <c r="AN948" t="str">
        <f>IF(ISNUMBER(SEARCH(AN$1,$D948)),"T","")</f>
        <v/>
      </c>
      <c r="AO948" t="str">
        <f>IF(ISNUMBER(SEARCH(AO$1,$D948)),"T","")</f>
        <v/>
      </c>
      <c r="AP948" t="str">
        <f>IF(ISNUMBER(SEARCH(AP$1,$D948)),"T","")</f>
        <v/>
      </c>
      <c r="AQ948" t="str">
        <f>IF(ISNUMBER(SEARCH(AQ$1,$D948)),"T","")</f>
        <v/>
      </c>
      <c r="AR948" t="str">
        <f>IF(ISNUMBER(SEARCH(AR$1,$D948)),"T","")</f>
        <v/>
      </c>
      <c r="AS948" t="str">
        <f>IF(ISNUMBER(SEARCH(AS$1,$D948)),"T","")</f>
        <v/>
      </c>
      <c r="AT948" t="str">
        <f>IF(ISNUMBER(SEARCH(AT$1,$D948)),"T","")</f>
        <v/>
      </c>
      <c r="AU948" t="str">
        <f>IF(ISNUMBER(SEARCH(AU$1,$D948)),"T","")</f>
        <v/>
      </c>
      <c r="AV948" t="str">
        <f>IF(ISNUMBER(SEARCH(AV$1,$D948)),"T","")</f>
        <v>T</v>
      </c>
    </row>
    <row r="949" spans="1:48">
      <c r="A949">
        <v>29</v>
      </c>
      <c r="B949" t="s">
        <v>2149</v>
      </c>
      <c r="C949" t="s">
        <v>2150</v>
      </c>
      <c r="D949" t="s">
        <v>855</v>
      </c>
      <c r="E949">
        <v>1</v>
      </c>
      <c r="F949">
        <v>55</v>
      </c>
      <c r="G949">
        <v>47</v>
      </c>
      <c r="H949">
        <v>52</v>
      </c>
      <c r="I949">
        <v>40</v>
      </c>
      <c r="J949">
        <v>40</v>
      </c>
      <c r="K949">
        <v>41</v>
      </c>
      <c r="L949">
        <f t="shared" si="196"/>
        <v>47</v>
      </c>
      <c r="M949">
        <f t="shared" si="197"/>
        <v>40</v>
      </c>
      <c r="N949" s="3">
        <f t="shared" si="198"/>
        <v>130.5</v>
      </c>
      <c r="O949" s="3">
        <f t="shared" si="199"/>
        <v>67.5</v>
      </c>
      <c r="P949" s="3">
        <f t="shared" si="200"/>
        <v>60.5</v>
      </c>
      <c r="Q949" s="3">
        <f t="shared" si="201"/>
        <v>7895.25</v>
      </c>
      <c r="R949" s="3">
        <f t="shared" si="202"/>
        <v>9461.25</v>
      </c>
      <c r="S949" s="3">
        <f t="shared" si="203"/>
        <v>7895.25</v>
      </c>
      <c r="T949" s="3">
        <v>97.0081576869866</v>
      </c>
      <c r="U949" s="3">
        <f t="shared" si="204"/>
        <v>0</v>
      </c>
      <c r="V949" s="4">
        <f t="shared" si="205"/>
        <v>0</v>
      </c>
      <c r="W949" s="6">
        <f>Q949/(constants!$B$1*constants!$B$2*(110/250)*AVERAGE(0.8,1)*1.5)</f>
        <v>1.20964468079727</v>
      </c>
      <c r="X949" s="7">
        <v>0.0968618413555327</v>
      </c>
      <c r="Y949" s="3">
        <f t="shared" si="206"/>
        <v>88.1891902453144</v>
      </c>
      <c r="Z949" s="5">
        <v>1.1</v>
      </c>
      <c r="AA949" s="5">
        <v>1</v>
      </c>
      <c r="AB949" s="3">
        <f t="shared" si="207"/>
        <v>97.0081092698459</v>
      </c>
      <c r="AC949" t="str">
        <f t="shared" si="208"/>
        <v>https://wiki.52poke.com/wiki/尼多兰</v>
      </c>
      <c r="AD949" s="2">
        <f t="shared" si="209"/>
        <v>2.34421951393203e-9</v>
      </c>
      <c r="AE949" t="str">
        <f>IF(ISNUMBER(SEARCH(AE$1,$D949)),"T","")</f>
        <v/>
      </c>
      <c r="AF949" t="str">
        <f>IF(ISNUMBER(SEARCH(AF$1,$D949)),"T","")</f>
        <v/>
      </c>
      <c r="AG949" t="str">
        <f>IF(ISNUMBER(SEARCH(AG$1,$D949)),"T","")</f>
        <v/>
      </c>
      <c r="AH949" t="str">
        <f>IF(ISNUMBER(SEARCH(AH$1,$D949)),"T","")</f>
        <v/>
      </c>
      <c r="AI949" t="str">
        <f>IF(ISNUMBER(SEARCH(AI$1,$D949)),"T","")</f>
        <v/>
      </c>
      <c r="AJ949" t="str">
        <f>IF(ISNUMBER(SEARCH(AJ$1,$D949)),"T","")</f>
        <v/>
      </c>
      <c r="AK949" t="str">
        <f>IF(ISNUMBER(SEARCH(AK$1,$D949)),"T","")</f>
        <v/>
      </c>
      <c r="AL949" t="str">
        <f>IF(ISNUMBER(SEARCH(AL$1,$D949)),"T","")</f>
        <v>T</v>
      </c>
      <c r="AM949" t="str">
        <f>IF(ISNUMBER(SEARCH(AM$1,$D949)),"T","")</f>
        <v/>
      </c>
      <c r="AN949" t="str">
        <f>IF(ISNUMBER(SEARCH(AN$1,$D949)),"T","")</f>
        <v/>
      </c>
      <c r="AO949" t="str">
        <f>IF(ISNUMBER(SEARCH(AO$1,$D949)),"T","")</f>
        <v/>
      </c>
      <c r="AP949" t="str">
        <f>IF(ISNUMBER(SEARCH(AP$1,$D949)),"T","")</f>
        <v/>
      </c>
      <c r="AQ949" t="str">
        <f>IF(ISNUMBER(SEARCH(AQ$1,$D949)),"T","")</f>
        <v/>
      </c>
      <c r="AR949" t="str">
        <f>IF(ISNUMBER(SEARCH(AR$1,$D949)),"T","")</f>
        <v/>
      </c>
      <c r="AS949" t="str">
        <f>IF(ISNUMBER(SEARCH(AS$1,$D949)),"T","")</f>
        <v/>
      </c>
      <c r="AT949" t="str">
        <f>IF(ISNUMBER(SEARCH(AT$1,$D949)),"T","")</f>
        <v/>
      </c>
      <c r="AU949" t="str">
        <f>IF(ISNUMBER(SEARCH(AU$1,$D949)),"T","")</f>
        <v/>
      </c>
      <c r="AV949" t="str">
        <f>IF(ISNUMBER(SEARCH(AV$1,$D949)),"T","")</f>
        <v/>
      </c>
    </row>
    <row r="950" spans="1:48">
      <c r="A950">
        <v>283</v>
      </c>
      <c r="B950" t="s">
        <v>2151</v>
      </c>
      <c r="C950" t="s">
        <v>2152</v>
      </c>
      <c r="D950" t="s">
        <v>564</v>
      </c>
      <c r="E950">
        <v>3</v>
      </c>
      <c r="F950">
        <v>40</v>
      </c>
      <c r="G950">
        <v>30</v>
      </c>
      <c r="H950">
        <v>32</v>
      </c>
      <c r="I950">
        <v>50</v>
      </c>
      <c r="J950">
        <v>52</v>
      </c>
      <c r="K950">
        <v>65</v>
      </c>
      <c r="L950">
        <f t="shared" si="196"/>
        <v>50</v>
      </c>
      <c r="M950">
        <f t="shared" si="197"/>
        <v>32</v>
      </c>
      <c r="N950" s="3">
        <f t="shared" si="198"/>
        <v>115.5</v>
      </c>
      <c r="O950" s="3">
        <f t="shared" si="199"/>
        <v>70.5</v>
      </c>
      <c r="P950" s="3">
        <f t="shared" si="200"/>
        <v>52.5</v>
      </c>
      <c r="Q950" s="3">
        <f t="shared" si="201"/>
        <v>6063.75</v>
      </c>
      <c r="R950" s="3">
        <f t="shared" si="202"/>
        <v>6063.75</v>
      </c>
      <c r="S950" s="3">
        <f t="shared" si="203"/>
        <v>8373.75</v>
      </c>
      <c r="T950" s="3">
        <v>96.6924018511846</v>
      </c>
      <c r="U950" s="3">
        <f t="shared" si="204"/>
        <v>0</v>
      </c>
      <c r="V950" s="4">
        <f t="shared" si="205"/>
        <v>0</v>
      </c>
      <c r="W950" s="6">
        <f>Q950/(constants!$B$1*constants!$B$2*(110/250)*AVERAGE(0.8,1)*1.5)</f>
        <v>0.929037450769066</v>
      </c>
      <c r="X950" s="7">
        <v>0.317801530699844</v>
      </c>
      <c r="Y950" s="3">
        <f t="shared" si="206"/>
        <v>87.9021481935582</v>
      </c>
      <c r="Z950" s="5">
        <v>1.1</v>
      </c>
      <c r="AA950" s="5">
        <v>1</v>
      </c>
      <c r="AB950" s="3">
        <f t="shared" si="207"/>
        <v>96.692363012914</v>
      </c>
      <c r="AC950" t="str">
        <f t="shared" si="208"/>
        <v>https://wiki.52poke.com/wiki/溜溜糖球</v>
      </c>
      <c r="AD950" s="2">
        <f t="shared" si="209"/>
        <v>1.50841126192466e-9</v>
      </c>
      <c r="AE950" t="str">
        <f>IF(ISNUMBER(SEARCH(AE$1,$D950)),"T","")</f>
        <v/>
      </c>
      <c r="AF950" t="str">
        <f>IF(ISNUMBER(SEARCH(AF$1,$D950)),"T","")</f>
        <v/>
      </c>
      <c r="AG950" t="str">
        <f>IF(ISNUMBER(SEARCH(AG$1,$D950)),"T","")</f>
        <v>T</v>
      </c>
      <c r="AH950" t="str">
        <f>IF(ISNUMBER(SEARCH(AH$1,$D950)),"T","")</f>
        <v/>
      </c>
      <c r="AI950" t="str">
        <f>IF(ISNUMBER(SEARCH(AI$1,$D950)),"T","")</f>
        <v/>
      </c>
      <c r="AJ950" t="str">
        <f>IF(ISNUMBER(SEARCH(AJ$1,$D950)),"T","")</f>
        <v/>
      </c>
      <c r="AK950" t="str">
        <f>IF(ISNUMBER(SEARCH(AK$1,$D950)),"T","")</f>
        <v/>
      </c>
      <c r="AL950" t="str">
        <f>IF(ISNUMBER(SEARCH(AL$1,$D950)),"T","")</f>
        <v/>
      </c>
      <c r="AM950" t="str">
        <f>IF(ISNUMBER(SEARCH(AM$1,$D950)),"T","")</f>
        <v/>
      </c>
      <c r="AN950" t="str">
        <f>IF(ISNUMBER(SEARCH(AN$1,$D950)),"T","")</f>
        <v/>
      </c>
      <c r="AO950" t="str">
        <f>IF(ISNUMBER(SEARCH(AO$1,$D950)),"T","")</f>
        <v/>
      </c>
      <c r="AP950" t="str">
        <f>IF(ISNUMBER(SEARCH(AP$1,$D950)),"T","")</f>
        <v>T</v>
      </c>
      <c r="AQ950" t="str">
        <f>IF(ISNUMBER(SEARCH(AQ$1,$D950)),"T","")</f>
        <v/>
      </c>
      <c r="AR950" t="str">
        <f>IF(ISNUMBER(SEARCH(AR$1,$D950)),"T","")</f>
        <v/>
      </c>
      <c r="AS950" t="str">
        <f>IF(ISNUMBER(SEARCH(AS$1,$D950)),"T","")</f>
        <v/>
      </c>
      <c r="AT950" t="str">
        <f>IF(ISNUMBER(SEARCH(AT$1,$D950)),"T","")</f>
        <v/>
      </c>
      <c r="AU950" t="str">
        <f>IF(ISNUMBER(SEARCH(AU$1,$D950)),"T","")</f>
        <v/>
      </c>
      <c r="AV950" t="str">
        <f>IF(ISNUMBER(SEARCH(AV$1,$D950)),"T","")</f>
        <v/>
      </c>
    </row>
    <row r="951" spans="1:48">
      <c r="A951">
        <v>396</v>
      </c>
      <c r="B951" t="s">
        <v>2153</v>
      </c>
      <c r="C951" t="s">
        <v>2154</v>
      </c>
      <c r="D951" t="s">
        <v>553</v>
      </c>
      <c r="E951">
        <v>4</v>
      </c>
      <c r="F951">
        <v>40</v>
      </c>
      <c r="G951">
        <v>55</v>
      </c>
      <c r="H951">
        <v>30</v>
      </c>
      <c r="I951">
        <v>30</v>
      </c>
      <c r="J951">
        <v>30</v>
      </c>
      <c r="K951">
        <v>60</v>
      </c>
      <c r="L951">
        <f t="shared" si="196"/>
        <v>55</v>
      </c>
      <c r="M951">
        <f t="shared" si="197"/>
        <v>30</v>
      </c>
      <c r="N951" s="3">
        <f t="shared" si="198"/>
        <v>115.5</v>
      </c>
      <c r="O951" s="3">
        <f t="shared" si="199"/>
        <v>75.5</v>
      </c>
      <c r="P951" s="3">
        <f t="shared" si="200"/>
        <v>50.5</v>
      </c>
      <c r="Q951" s="3">
        <f t="shared" si="201"/>
        <v>5832.75</v>
      </c>
      <c r="R951" s="3">
        <f t="shared" si="202"/>
        <v>5832.75</v>
      </c>
      <c r="S951" s="3">
        <f t="shared" si="203"/>
        <v>5832.75</v>
      </c>
      <c r="T951" s="3">
        <v>96.1290657630313</v>
      </c>
      <c r="U951" s="3">
        <f t="shared" si="204"/>
        <v>0</v>
      </c>
      <c r="V951" s="4">
        <f t="shared" si="205"/>
        <v>0</v>
      </c>
      <c r="W951" s="6">
        <f>Q951/(constants!$B$1*constants!$B$2*(110/250)*AVERAGE(0.8,1)*1.5)</f>
        <v>0.893645547882626</v>
      </c>
      <c r="X951" s="7">
        <v>0.263838205937475</v>
      </c>
      <c r="Y951" s="3">
        <f t="shared" si="206"/>
        <v>87.3900234134176</v>
      </c>
      <c r="Z951" s="5">
        <v>1.1</v>
      </c>
      <c r="AA951" s="5">
        <v>1</v>
      </c>
      <c r="AB951" s="3">
        <f t="shared" si="207"/>
        <v>96.1290257547594</v>
      </c>
      <c r="AC951" t="str">
        <f t="shared" si="208"/>
        <v>https://wiki.52poke.com/wiki/姆克儿</v>
      </c>
      <c r="AD951" s="2">
        <f t="shared" si="209"/>
        <v>1.60066182347003e-9</v>
      </c>
      <c r="AE951" t="str">
        <f>IF(ISNUMBER(SEARCH(AE$1,$D951)),"T","")</f>
        <v>T</v>
      </c>
      <c r="AF951" t="str">
        <f>IF(ISNUMBER(SEARCH(AF$1,$D951)),"T","")</f>
        <v/>
      </c>
      <c r="AG951" t="str">
        <f>IF(ISNUMBER(SEARCH(AG$1,$D951)),"T","")</f>
        <v/>
      </c>
      <c r="AH951" t="str">
        <f>IF(ISNUMBER(SEARCH(AH$1,$D951)),"T","")</f>
        <v/>
      </c>
      <c r="AI951" t="str">
        <f>IF(ISNUMBER(SEARCH(AI$1,$D951)),"T","")</f>
        <v/>
      </c>
      <c r="AJ951" t="str">
        <f>IF(ISNUMBER(SEARCH(AJ$1,$D951)),"T","")</f>
        <v/>
      </c>
      <c r="AK951" t="str">
        <f>IF(ISNUMBER(SEARCH(AK$1,$D951)),"T","")</f>
        <v/>
      </c>
      <c r="AL951" t="str">
        <f>IF(ISNUMBER(SEARCH(AL$1,$D951)),"T","")</f>
        <v/>
      </c>
      <c r="AM951" t="str">
        <f>IF(ISNUMBER(SEARCH(AM$1,$D951)),"T","")</f>
        <v/>
      </c>
      <c r="AN951" t="str">
        <f>IF(ISNUMBER(SEARCH(AN$1,$D951)),"T","")</f>
        <v>T</v>
      </c>
      <c r="AO951" t="str">
        <f>IF(ISNUMBER(SEARCH(AO$1,$D951)),"T","")</f>
        <v/>
      </c>
      <c r="AP951" t="str">
        <f>IF(ISNUMBER(SEARCH(AP$1,$D951)),"T","")</f>
        <v/>
      </c>
      <c r="AQ951" t="str">
        <f>IF(ISNUMBER(SEARCH(AQ$1,$D951)),"T","")</f>
        <v/>
      </c>
      <c r="AR951" t="str">
        <f>IF(ISNUMBER(SEARCH(AR$1,$D951)),"T","")</f>
        <v/>
      </c>
      <c r="AS951" t="str">
        <f>IF(ISNUMBER(SEARCH(AS$1,$D951)),"T","")</f>
        <v/>
      </c>
      <c r="AT951" t="str">
        <f>IF(ISNUMBER(SEARCH(AT$1,$D951)),"T","")</f>
        <v/>
      </c>
      <c r="AU951" t="str">
        <f>IF(ISNUMBER(SEARCH(AU$1,$D951)),"T","")</f>
        <v/>
      </c>
      <c r="AV951" t="str">
        <f>IF(ISNUMBER(SEARCH(AV$1,$D951)),"T","")</f>
        <v/>
      </c>
    </row>
    <row r="952" spans="1:48">
      <c r="A952">
        <v>524</v>
      </c>
      <c r="B952" t="s">
        <v>2155</v>
      </c>
      <c r="C952" t="s">
        <v>2156</v>
      </c>
      <c r="D952" t="s">
        <v>513</v>
      </c>
      <c r="E952">
        <v>5</v>
      </c>
      <c r="F952">
        <v>55</v>
      </c>
      <c r="G952">
        <v>75</v>
      </c>
      <c r="H952">
        <v>85</v>
      </c>
      <c r="I952">
        <v>25</v>
      </c>
      <c r="J952">
        <v>25</v>
      </c>
      <c r="K952">
        <v>15</v>
      </c>
      <c r="L952">
        <f t="shared" si="196"/>
        <v>75</v>
      </c>
      <c r="M952">
        <f t="shared" si="197"/>
        <v>25</v>
      </c>
      <c r="N952" s="3">
        <f t="shared" si="198"/>
        <v>130.5</v>
      </c>
      <c r="O952" s="3">
        <f t="shared" si="199"/>
        <v>95.5</v>
      </c>
      <c r="P952" s="3">
        <f t="shared" si="200"/>
        <v>45.5</v>
      </c>
      <c r="Q952" s="3">
        <f t="shared" si="201"/>
        <v>5937.75</v>
      </c>
      <c r="R952" s="3">
        <f t="shared" si="202"/>
        <v>13767.75</v>
      </c>
      <c r="S952" s="3">
        <f t="shared" si="203"/>
        <v>5937.75</v>
      </c>
      <c r="T952" s="3">
        <v>96.070589975156</v>
      </c>
      <c r="U952" s="3">
        <f t="shared" si="204"/>
        <v>0</v>
      </c>
      <c r="V952" s="4">
        <f t="shared" si="205"/>
        <v>0</v>
      </c>
      <c r="W952" s="6">
        <f>Q952/(constants!$B$1*constants!$B$2*(110/250)*AVERAGE(0.8,1)*1.5)</f>
        <v>0.909732776467371</v>
      </c>
      <c r="X952" s="7">
        <v>0.00478924597583152</v>
      </c>
      <c r="Y952" s="3">
        <f t="shared" si="206"/>
        <v>87.3368531433259</v>
      </c>
      <c r="Z952" s="5">
        <v>1.1</v>
      </c>
      <c r="AA952" s="5">
        <v>1</v>
      </c>
      <c r="AB952" s="3">
        <f t="shared" si="207"/>
        <v>96.0705384576585</v>
      </c>
      <c r="AC952" t="str">
        <f t="shared" si="208"/>
        <v>https://wiki.52poke.com/wiki/石丸子</v>
      </c>
      <c r="AD952" s="2">
        <f t="shared" si="209"/>
        <v>2.6540525512235e-9</v>
      </c>
      <c r="AE952" t="str">
        <f>IF(ISNUMBER(SEARCH(AE$1,$D952)),"T","")</f>
        <v/>
      </c>
      <c r="AF952" t="str">
        <f>IF(ISNUMBER(SEARCH(AF$1,$D952)),"T","")</f>
        <v/>
      </c>
      <c r="AG952" t="str">
        <f>IF(ISNUMBER(SEARCH(AG$1,$D952)),"T","")</f>
        <v/>
      </c>
      <c r="AH952" t="str">
        <f>IF(ISNUMBER(SEARCH(AH$1,$D952)),"T","")</f>
        <v/>
      </c>
      <c r="AI952" t="str">
        <f>IF(ISNUMBER(SEARCH(AI$1,$D952)),"T","")</f>
        <v/>
      </c>
      <c r="AJ952" t="str">
        <f>IF(ISNUMBER(SEARCH(AJ$1,$D952)),"T","")</f>
        <v/>
      </c>
      <c r="AK952" t="str">
        <f>IF(ISNUMBER(SEARCH(AK$1,$D952)),"T","")</f>
        <v/>
      </c>
      <c r="AL952" t="str">
        <f>IF(ISNUMBER(SEARCH(AL$1,$D952)),"T","")</f>
        <v/>
      </c>
      <c r="AM952" t="str">
        <f>IF(ISNUMBER(SEARCH(AM$1,$D952)),"T","")</f>
        <v/>
      </c>
      <c r="AN952" t="str">
        <f>IF(ISNUMBER(SEARCH(AN$1,$D952)),"T","")</f>
        <v/>
      </c>
      <c r="AO952" t="str">
        <f>IF(ISNUMBER(SEARCH(AO$1,$D952)),"T","")</f>
        <v/>
      </c>
      <c r="AP952" t="str">
        <f>IF(ISNUMBER(SEARCH(AP$1,$D952)),"T","")</f>
        <v/>
      </c>
      <c r="AQ952" t="str">
        <f>IF(ISNUMBER(SEARCH(AQ$1,$D952)),"T","")</f>
        <v>T</v>
      </c>
      <c r="AR952" t="str">
        <f>IF(ISNUMBER(SEARCH(AR$1,$D952)),"T","")</f>
        <v/>
      </c>
      <c r="AS952" t="str">
        <f>IF(ISNUMBER(SEARCH(AS$1,$D952)),"T","")</f>
        <v/>
      </c>
      <c r="AT952" t="str">
        <f>IF(ISNUMBER(SEARCH(AT$1,$D952)),"T","")</f>
        <v/>
      </c>
      <c r="AU952" t="str">
        <f>IF(ISNUMBER(SEARCH(AU$1,$D952)),"T","")</f>
        <v/>
      </c>
      <c r="AV952" t="str">
        <f>IF(ISNUMBER(SEARCH(AV$1,$D952)),"T","")</f>
        <v/>
      </c>
    </row>
    <row r="953" spans="1:48">
      <c r="A953">
        <v>829</v>
      </c>
      <c r="B953" t="s">
        <v>2157</v>
      </c>
      <c r="C953" t="s">
        <v>2158</v>
      </c>
      <c r="D953" t="s">
        <v>227</v>
      </c>
      <c r="E953">
        <v>8</v>
      </c>
      <c r="F953">
        <v>40</v>
      </c>
      <c r="G953">
        <v>40</v>
      </c>
      <c r="H953">
        <v>60</v>
      </c>
      <c r="I953">
        <v>40</v>
      </c>
      <c r="J953">
        <v>60</v>
      </c>
      <c r="K953">
        <v>10</v>
      </c>
      <c r="L953">
        <f t="shared" si="196"/>
        <v>40</v>
      </c>
      <c r="M953">
        <f t="shared" si="197"/>
        <v>60</v>
      </c>
      <c r="N953" s="3">
        <f t="shared" si="198"/>
        <v>115.5</v>
      </c>
      <c r="O953" s="3">
        <f t="shared" si="199"/>
        <v>60.5</v>
      </c>
      <c r="P953" s="3">
        <f t="shared" si="200"/>
        <v>80.5</v>
      </c>
      <c r="Q953" s="3">
        <f t="shared" si="201"/>
        <v>9297.75</v>
      </c>
      <c r="R953" s="3">
        <f t="shared" si="202"/>
        <v>9297.75</v>
      </c>
      <c r="S953" s="3">
        <f t="shared" si="203"/>
        <v>9297.75</v>
      </c>
      <c r="T953" s="3">
        <v>94.9348356052613</v>
      </c>
      <c r="U953" s="3">
        <f t="shared" si="204"/>
        <v>0</v>
      </c>
      <c r="V953" s="4">
        <f t="shared" si="205"/>
        <v>0</v>
      </c>
      <c r="W953" s="6">
        <f>Q953/(constants!$B$1*constants!$B$2*(110/250)*AVERAGE(0.8,1)*1.5)</f>
        <v>1.42452409117924</v>
      </c>
      <c r="X953" s="7">
        <v>0.00199408313091676</v>
      </c>
      <c r="Y953" s="3">
        <f t="shared" si="206"/>
        <v>86.3043495457642</v>
      </c>
      <c r="Z953" s="5">
        <v>1.1</v>
      </c>
      <c r="AA953" s="5">
        <v>1</v>
      </c>
      <c r="AB953" s="3">
        <f t="shared" si="207"/>
        <v>94.9347845003406</v>
      </c>
      <c r="AC953" t="str">
        <f t="shared" si="208"/>
        <v>https://wiki.52poke.com/wiki/幼棉棉</v>
      </c>
      <c r="AD953" s="2">
        <f t="shared" si="209"/>
        <v>2.61171291690916e-9</v>
      </c>
      <c r="AE953" t="str">
        <f>IF(ISNUMBER(SEARCH(AE$1,$D953)),"T","")</f>
        <v/>
      </c>
      <c r="AF953" t="str">
        <f>IF(ISNUMBER(SEARCH(AF$1,$D953)),"T","")</f>
        <v/>
      </c>
      <c r="AG953" t="str">
        <f>IF(ISNUMBER(SEARCH(AG$1,$D953)),"T","")</f>
        <v/>
      </c>
      <c r="AH953" t="str">
        <f>IF(ISNUMBER(SEARCH(AH$1,$D953)),"T","")</f>
        <v>T</v>
      </c>
      <c r="AI953" t="str">
        <f>IF(ISNUMBER(SEARCH(AI$1,$D953)),"T","")</f>
        <v/>
      </c>
      <c r="AJ953" t="str">
        <f>IF(ISNUMBER(SEARCH(AJ$1,$D953)),"T","")</f>
        <v/>
      </c>
      <c r="AK953" t="str">
        <f>IF(ISNUMBER(SEARCH(AK$1,$D953)),"T","")</f>
        <v/>
      </c>
      <c r="AL953" t="str">
        <f>IF(ISNUMBER(SEARCH(AL$1,$D953)),"T","")</f>
        <v/>
      </c>
      <c r="AM953" t="str">
        <f>IF(ISNUMBER(SEARCH(AM$1,$D953)),"T","")</f>
        <v/>
      </c>
      <c r="AN953" t="str">
        <f>IF(ISNUMBER(SEARCH(AN$1,$D953)),"T","")</f>
        <v/>
      </c>
      <c r="AO953" t="str">
        <f>IF(ISNUMBER(SEARCH(AO$1,$D953)),"T","")</f>
        <v/>
      </c>
      <c r="AP953" t="str">
        <f>IF(ISNUMBER(SEARCH(AP$1,$D953)),"T","")</f>
        <v/>
      </c>
      <c r="AQ953" t="str">
        <f>IF(ISNUMBER(SEARCH(AQ$1,$D953)),"T","")</f>
        <v/>
      </c>
      <c r="AR953" t="str">
        <f>IF(ISNUMBER(SEARCH(AR$1,$D953)),"T","")</f>
        <v/>
      </c>
      <c r="AS953" t="str">
        <f>IF(ISNUMBER(SEARCH(AS$1,$D953)),"T","")</f>
        <v/>
      </c>
      <c r="AT953" t="str">
        <f>IF(ISNUMBER(SEARCH(AT$1,$D953)),"T","")</f>
        <v/>
      </c>
      <c r="AU953" t="str">
        <f>IF(ISNUMBER(SEARCH(AU$1,$D953)),"T","")</f>
        <v/>
      </c>
      <c r="AV953" t="str">
        <f>IF(ISNUMBER(SEARCH(AV$1,$D953)),"T","")</f>
        <v/>
      </c>
    </row>
    <row r="954" spans="1:48">
      <c r="A954">
        <v>399</v>
      </c>
      <c r="B954" t="s">
        <v>2159</v>
      </c>
      <c r="C954" t="s">
        <v>2160</v>
      </c>
      <c r="D954" t="s">
        <v>64</v>
      </c>
      <c r="E954">
        <v>4</v>
      </c>
      <c r="F954">
        <v>59</v>
      </c>
      <c r="G954">
        <v>45</v>
      </c>
      <c r="H954">
        <v>40</v>
      </c>
      <c r="I954">
        <v>35</v>
      </c>
      <c r="J954">
        <v>40</v>
      </c>
      <c r="K954">
        <v>31</v>
      </c>
      <c r="L954">
        <f t="shared" si="196"/>
        <v>45</v>
      </c>
      <c r="M954">
        <f t="shared" si="197"/>
        <v>40</v>
      </c>
      <c r="N954" s="3">
        <f t="shared" si="198"/>
        <v>134.5</v>
      </c>
      <c r="O954" s="3">
        <f t="shared" si="199"/>
        <v>65.5</v>
      </c>
      <c r="P954" s="3">
        <f t="shared" si="200"/>
        <v>60.5</v>
      </c>
      <c r="Q954" s="3">
        <f t="shared" si="201"/>
        <v>8137.25</v>
      </c>
      <c r="R954" s="3">
        <f t="shared" si="202"/>
        <v>8137.25</v>
      </c>
      <c r="S954" s="3">
        <f t="shared" si="203"/>
        <v>8137.25</v>
      </c>
      <c r="T954" s="3">
        <v>93.3159361962085</v>
      </c>
      <c r="U954" s="3">
        <f t="shared" si="204"/>
        <v>0</v>
      </c>
      <c r="V954" s="4">
        <f t="shared" si="205"/>
        <v>0</v>
      </c>
      <c r="W954" s="6">
        <f>Q954/(constants!$B$1*constants!$B$2*(110/250)*AVERAGE(0.8,1)*1.5)</f>
        <v>1.24672191239259</v>
      </c>
      <c r="X954" s="7">
        <v>0.0484326715570438</v>
      </c>
      <c r="Y954" s="3">
        <f t="shared" si="206"/>
        <v>84.8326252487012</v>
      </c>
      <c r="Z954" s="5">
        <v>1.1</v>
      </c>
      <c r="AA954" s="5">
        <v>1</v>
      </c>
      <c r="AB954" s="3">
        <f t="shared" si="207"/>
        <v>93.3158877735713</v>
      </c>
      <c r="AC954" t="str">
        <f t="shared" si="208"/>
        <v>https://wiki.52poke.com/wiki/大牙狸</v>
      </c>
      <c r="AD954" s="2">
        <f t="shared" si="209"/>
        <v>2.34475178991452e-9</v>
      </c>
      <c r="AE954" t="str">
        <f>IF(ISNUMBER(SEARCH(AE$1,$D954)),"T","")</f>
        <v>T</v>
      </c>
      <c r="AF954" t="str">
        <f>IF(ISNUMBER(SEARCH(AF$1,$D954)),"T","")</f>
        <v/>
      </c>
      <c r="AG954" t="str">
        <f>IF(ISNUMBER(SEARCH(AG$1,$D954)),"T","")</f>
        <v/>
      </c>
      <c r="AH954" t="str">
        <f>IF(ISNUMBER(SEARCH(AH$1,$D954)),"T","")</f>
        <v/>
      </c>
      <c r="AI954" t="str">
        <f>IF(ISNUMBER(SEARCH(AI$1,$D954)),"T","")</f>
        <v/>
      </c>
      <c r="AJ954" t="str">
        <f>IF(ISNUMBER(SEARCH(AJ$1,$D954)),"T","")</f>
        <v/>
      </c>
      <c r="AK954" t="str">
        <f>IF(ISNUMBER(SEARCH(AK$1,$D954)),"T","")</f>
        <v/>
      </c>
      <c r="AL954" t="str">
        <f>IF(ISNUMBER(SEARCH(AL$1,$D954)),"T","")</f>
        <v/>
      </c>
      <c r="AM954" t="str">
        <f>IF(ISNUMBER(SEARCH(AM$1,$D954)),"T","")</f>
        <v/>
      </c>
      <c r="AN954" t="str">
        <f>IF(ISNUMBER(SEARCH(AN$1,$D954)),"T","")</f>
        <v/>
      </c>
      <c r="AO954" t="str">
        <f>IF(ISNUMBER(SEARCH(AO$1,$D954)),"T","")</f>
        <v/>
      </c>
      <c r="AP954" t="str">
        <f>IF(ISNUMBER(SEARCH(AP$1,$D954)),"T","")</f>
        <v/>
      </c>
      <c r="AQ954" t="str">
        <f>IF(ISNUMBER(SEARCH(AQ$1,$D954)),"T","")</f>
        <v/>
      </c>
      <c r="AR954" t="str">
        <f>IF(ISNUMBER(SEARCH(AR$1,$D954)),"T","")</f>
        <v/>
      </c>
      <c r="AS954" t="str">
        <f>IF(ISNUMBER(SEARCH(AS$1,$D954)),"T","")</f>
        <v/>
      </c>
      <c r="AT954" t="str">
        <f>IF(ISNUMBER(SEARCH(AT$1,$D954)),"T","")</f>
        <v/>
      </c>
      <c r="AU954" t="str">
        <f>IF(ISNUMBER(SEARCH(AU$1,$D954)),"T","")</f>
        <v/>
      </c>
      <c r="AV954" t="str">
        <f>IF(ISNUMBER(SEARCH(AV$1,$D954)),"T","")</f>
        <v/>
      </c>
    </row>
    <row r="955" spans="1:48">
      <c r="A955">
        <v>932</v>
      </c>
      <c r="B955" t="s">
        <v>2161</v>
      </c>
      <c r="C955" t="s">
        <v>2162</v>
      </c>
      <c r="D955" t="s">
        <v>513</v>
      </c>
      <c r="E955">
        <v>9</v>
      </c>
      <c r="F955">
        <v>55</v>
      </c>
      <c r="G955">
        <v>55</v>
      </c>
      <c r="H955">
        <v>75</v>
      </c>
      <c r="I955">
        <v>35</v>
      </c>
      <c r="J955">
        <v>35</v>
      </c>
      <c r="K955">
        <v>25</v>
      </c>
      <c r="L955">
        <f t="shared" si="196"/>
        <v>55</v>
      </c>
      <c r="M955">
        <f t="shared" si="197"/>
        <v>35</v>
      </c>
      <c r="N955" s="3">
        <f t="shared" si="198"/>
        <v>130.5</v>
      </c>
      <c r="O955" s="3">
        <f t="shared" si="199"/>
        <v>75.5</v>
      </c>
      <c r="P955" s="3">
        <f t="shared" si="200"/>
        <v>55.5</v>
      </c>
      <c r="Q955" s="3">
        <f t="shared" si="201"/>
        <v>7242.75</v>
      </c>
      <c r="R955" s="3">
        <f t="shared" si="202"/>
        <v>12462.75</v>
      </c>
      <c r="S955" s="3">
        <f t="shared" si="203"/>
        <v>7242.75</v>
      </c>
      <c r="T955" s="3">
        <v>93.1410733252881</v>
      </c>
      <c r="U955" s="3">
        <f t="shared" si="204"/>
        <v>0</v>
      </c>
      <c r="V955" s="4">
        <f t="shared" si="205"/>
        <v>0</v>
      </c>
      <c r="W955" s="6">
        <f>Q955/(constants!$B$1*constants!$B$2*(110/250)*AVERAGE(0.8,1)*1.5)</f>
        <v>1.10967404602064</v>
      </c>
      <c r="X955" s="7">
        <v>0.0118313560922824</v>
      </c>
      <c r="Y955" s="3">
        <f t="shared" si="206"/>
        <v>84.6736578595256</v>
      </c>
      <c r="Z955" s="5">
        <v>1.1</v>
      </c>
      <c r="AA955" s="5">
        <v>1</v>
      </c>
      <c r="AB955" s="3">
        <f t="shared" si="207"/>
        <v>93.1410236454782</v>
      </c>
      <c r="AC955" t="str">
        <f t="shared" si="208"/>
        <v>https://wiki.52poke.com/wiki/盐石宝</v>
      </c>
      <c r="AD955" s="2">
        <f t="shared" si="209"/>
        <v>2.46808351078506e-9</v>
      </c>
      <c r="AE955" t="str">
        <f>IF(ISNUMBER(SEARCH(AE$1,$D955)),"T","")</f>
        <v/>
      </c>
      <c r="AF955" t="str">
        <f>IF(ISNUMBER(SEARCH(AF$1,$D955)),"T","")</f>
        <v/>
      </c>
      <c r="AG955" t="str">
        <f>IF(ISNUMBER(SEARCH(AG$1,$D955)),"T","")</f>
        <v/>
      </c>
      <c r="AH955" t="str">
        <f>IF(ISNUMBER(SEARCH(AH$1,$D955)),"T","")</f>
        <v/>
      </c>
      <c r="AI955" t="str">
        <f>IF(ISNUMBER(SEARCH(AI$1,$D955)),"T","")</f>
        <v/>
      </c>
      <c r="AJ955" t="str">
        <f>IF(ISNUMBER(SEARCH(AJ$1,$D955)),"T","")</f>
        <v/>
      </c>
      <c r="AK955" t="str">
        <f>IF(ISNUMBER(SEARCH(AK$1,$D955)),"T","")</f>
        <v/>
      </c>
      <c r="AL955" t="str">
        <f>IF(ISNUMBER(SEARCH(AL$1,$D955)),"T","")</f>
        <v/>
      </c>
      <c r="AM955" t="str">
        <f>IF(ISNUMBER(SEARCH(AM$1,$D955)),"T","")</f>
        <v/>
      </c>
      <c r="AN955" t="str">
        <f>IF(ISNUMBER(SEARCH(AN$1,$D955)),"T","")</f>
        <v/>
      </c>
      <c r="AO955" t="str">
        <f>IF(ISNUMBER(SEARCH(AO$1,$D955)),"T","")</f>
        <v/>
      </c>
      <c r="AP955" t="str">
        <f>IF(ISNUMBER(SEARCH(AP$1,$D955)),"T","")</f>
        <v/>
      </c>
      <c r="AQ955" t="str">
        <f>IF(ISNUMBER(SEARCH(AQ$1,$D955)),"T","")</f>
        <v>T</v>
      </c>
      <c r="AR955" t="str">
        <f>IF(ISNUMBER(SEARCH(AR$1,$D955)),"T","")</f>
        <v/>
      </c>
      <c r="AS955" t="str">
        <f>IF(ISNUMBER(SEARCH(AS$1,$D955)),"T","")</f>
        <v/>
      </c>
      <c r="AT955" t="str">
        <f>IF(ISNUMBER(SEARCH(AT$1,$D955)),"T","")</f>
        <v/>
      </c>
      <c r="AU955" t="str">
        <f>IF(ISNUMBER(SEARCH(AU$1,$D955)),"T","")</f>
        <v/>
      </c>
      <c r="AV955" t="str">
        <f>IF(ISNUMBER(SEARCH(AV$1,$D955)),"T","")</f>
        <v/>
      </c>
    </row>
    <row r="956" spans="1:48">
      <c r="A956">
        <v>406</v>
      </c>
      <c r="B956" t="s">
        <v>2163</v>
      </c>
      <c r="C956" t="s">
        <v>2164</v>
      </c>
      <c r="D956" t="s">
        <v>695</v>
      </c>
      <c r="E956">
        <v>4</v>
      </c>
      <c r="F956">
        <v>40</v>
      </c>
      <c r="G956">
        <v>30</v>
      </c>
      <c r="H956">
        <v>35</v>
      </c>
      <c r="I956">
        <v>50</v>
      </c>
      <c r="J956">
        <v>70</v>
      </c>
      <c r="K956">
        <v>55</v>
      </c>
      <c r="L956">
        <f t="shared" si="196"/>
        <v>50</v>
      </c>
      <c r="M956">
        <f t="shared" si="197"/>
        <v>35</v>
      </c>
      <c r="N956" s="3">
        <f t="shared" si="198"/>
        <v>115.5</v>
      </c>
      <c r="O956" s="3">
        <f t="shared" si="199"/>
        <v>70.5</v>
      </c>
      <c r="P956" s="3">
        <f t="shared" si="200"/>
        <v>55.5</v>
      </c>
      <c r="Q956" s="3">
        <f t="shared" si="201"/>
        <v>6410.25</v>
      </c>
      <c r="R956" s="3">
        <f t="shared" si="202"/>
        <v>6410.25</v>
      </c>
      <c r="S956" s="3">
        <f t="shared" si="203"/>
        <v>10452.75</v>
      </c>
      <c r="T956" s="3">
        <v>91.9703503855406</v>
      </c>
      <c r="U956" s="3">
        <f t="shared" si="204"/>
        <v>0</v>
      </c>
      <c r="V956" s="4">
        <f t="shared" si="205"/>
        <v>0</v>
      </c>
      <c r="W956" s="6">
        <f>Q956/(constants!$B$1*constants!$B$2*(110/250)*AVERAGE(0.8,1)*1.5)</f>
        <v>0.982125305098727</v>
      </c>
      <c r="X956" s="7">
        <v>0.203823235558142</v>
      </c>
      <c r="Y956" s="3">
        <f t="shared" si="206"/>
        <v>83.6093721163093</v>
      </c>
      <c r="Z956" s="5">
        <v>1.1</v>
      </c>
      <c r="AA956" s="5">
        <v>1</v>
      </c>
      <c r="AB956" s="3">
        <f t="shared" si="207"/>
        <v>91.9703093279402</v>
      </c>
      <c r="AC956" t="str">
        <f t="shared" si="208"/>
        <v>https://wiki.52poke.com/wiki/含羞苞</v>
      </c>
      <c r="AD956" s="2">
        <f t="shared" si="209"/>
        <v>1.68572654815979e-9</v>
      </c>
      <c r="AE956" t="str">
        <f>IF(ISNUMBER(SEARCH(AE$1,$D956)),"T","")</f>
        <v/>
      </c>
      <c r="AF956" t="str">
        <f>IF(ISNUMBER(SEARCH(AF$1,$D956)),"T","")</f>
        <v/>
      </c>
      <c r="AG956" t="str">
        <f>IF(ISNUMBER(SEARCH(AG$1,$D956)),"T","")</f>
        <v/>
      </c>
      <c r="AH956" t="str">
        <f>IF(ISNUMBER(SEARCH(AH$1,$D956)),"T","")</f>
        <v>T</v>
      </c>
      <c r="AI956" t="str">
        <f>IF(ISNUMBER(SEARCH(AI$1,$D956)),"T","")</f>
        <v/>
      </c>
      <c r="AJ956" t="str">
        <f>IF(ISNUMBER(SEARCH(AJ$1,$D956)),"T","")</f>
        <v/>
      </c>
      <c r="AK956" t="str">
        <f>IF(ISNUMBER(SEARCH(AK$1,$D956)),"T","")</f>
        <v/>
      </c>
      <c r="AL956" t="str">
        <f>IF(ISNUMBER(SEARCH(AL$1,$D956)),"T","")</f>
        <v>T</v>
      </c>
      <c r="AM956" t="str">
        <f>IF(ISNUMBER(SEARCH(AM$1,$D956)),"T","")</f>
        <v/>
      </c>
      <c r="AN956" t="str">
        <f>IF(ISNUMBER(SEARCH(AN$1,$D956)),"T","")</f>
        <v/>
      </c>
      <c r="AO956" t="str">
        <f>IF(ISNUMBER(SEARCH(AO$1,$D956)),"T","")</f>
        <v/>
      </c>
      <c r="AP956" t="str">
        <f>IF(ISNUMBER(SEARCH(AP$1,$D956)),"T","")</f>
        <v/>
      </c>
      <c r="AQ956" t="str">
        <f>IF(ISNUMBER(SEARCH(AQ$1,$D956)),"T","")</f>
        <v/>
      </c>
      <c r="AR956" t="str">
        <f>IF(ISNUMBER(SEARCH(AR$1,$D956)),"T","")</f>
        <v/>
      </c>
      <c r="AS956" t="str">
        <f>IF(ISNUMBER(SEARCH(AS$1,$D956)),"T","")</f>
        <v/>
      </c>
      <c r="AT956" t="str">
        <f>IF(ISNUMBER(SEARCH(AT$1,$D956)),"T","")</f>
        <v/>
      </c>
      <c r="AU956" t="str">
        <f>IF(ISNUMBER(SEARCH(AU$1,$D956)),"T","")</f>
        <v/>
      </c>
      <c r="AV956" t="str">
        <f>IF(ISNUMBER(SEARCH(AV$1,$D956)),"T","")</f>
        <v/>
      </c>
    </row>
    <row r="957" spans="1:48">
      <c r="A957">
        <v>704</v>
      </c>
      <c r="B957" t="s">
        <v>2165</v>
      </c>
      <c r="C957" t="s">
        <v>2166</v>
      </c>
      <c r="D957" t="s">
        <v>245</v>
      </c>
      <c r="E957">
        <v>6</v>
      </c>
      <c r="F957">
        <v>45</v>
      </c>
      <c r="G957">
        <v>50</v>
      </c>
      <c r="H957">
        <v>35</v>
      </c>
      <c r="I957">
        <v>55</v>
      </c>
      <c r="J957">
        <v>75</v>
      </c>
      <c r="K957">
        <v>40</v>
      </c>
      <c r="L957">
        <f t="shared" si="196"/>
        <v>55</v>
      </c>
      <c r="M957">
        <f t="shared" si="197"/>
        <v>35</v>
      </c>
      <c r="N957" s="3">
        <f t="shared" si="198"/>
        <v>120.5</v>
      </c>
      <c r="O957" s="3">
        <f t="shared" si="199"/>
        <v>75.5</v>
      </c>
      <c r="P957" s="3">
        <f t="shared" si="200"/>
        <v>55.5</v>
      </c>
      <c r="Q957" s="3">
        <f t="shared" si="201"/>
        <v>6687.75</v>
      </c>
      <c r="R957" s="3">
        <f t="shared" si="202"/>
        <v>6687.75</v>
      </c>
      <c r="S957" s="3">
        <f t="shared" si="203"/>
        <v>11507.75</v>
      </c>
      <c r="T957" s="3">
        <v>91.8022836591188</v>
      </c>
      <c r="U957" s="3">
        <f t="shared" si="204"/>
        <v>0</v>
      </c>
      <c r="V957" s="4">
        <f t="shared" si="205"/>
        <v>0</v>
      </c>
      <c r="W957" s="6">
        <f>Q957/(constants!$B$1*constants!$B$2*(110/250)*AVERAGE(0.8,1)*1.5)</f>
        <v>1.0246415520727</v>
      </c>
      <c r="X957" s="7">
        <v>0.0807436109157527</v>
      </c>
      <c r="Y957" s="3">
        <f t="shared" si="206"/>
        <v>83.456579805628</v>
      </c>
      <c r="Z957" s="5">
        <v>1.1</v>
      </c>
      <c r="AA957" s="5">
        <v>1</v>
      </c>
      <c r="AB957" s="3">
        <f t="shared" si="207"/>
        <v>91.8022377861908</v>
      </c>
      <c r="AC957" t="str">
        <f t="shared" si="208"/>
        <v>https://wiki.52poke.com/wiki/黏黏宝</v>
      </c>
      <c r="AD957" s="2">
        <f t="shared" si="209"/>
        <v>2.10432551923528e-9</v>
      </c>
      <c r="AE957" t="str">
        <f>IF(ISNUMBER(SEARCH(AE$1,$D957)),"T","")</f>
        <v/>
      </c>
      <c r="AF957" t="str">
        <f>IF(ISNUMBER(SEARCH(AF$1,$D957)),"T","")</f>
        <v/>
      </c>
      <c r="AG957" t="str">
        <f>IF(ISNUMBER(SEARCH(AG$1,$D957)),"T","")</f>
        <v/>
      </c>
      <c r="AH957" t="str">
        <f>IF(ISNUMBER(SEARCH(AH$1,$D957)),"T","")</f>
        <v/>
      </c>
      <c r="AI957" t="str">
        <f>IF(ISNUMBER(SEARCH(AI$1,$D957)),"T","")</f>
        <v/>
      </c>
      <c r="AJ957" t="str">
        <f>IF(ISNUMBER(SEARCH(AJ$1,$D957)),"T","")</f>
        <v/>
      </c>
      <c r="AK957" t="str">
        <f>IF(ISNUMBER(SEARCH(AK$1,$D957)),"T","")</f>
        <v/>
      </c>
      <c r="AL957" t="str">
        <f>IF(ISNUMBER(SEARCH(AL$1,$D957)),"T","")</f>
        <v/>
      </c>
      <c r="AM957" t="str">
        <f>IF(ISNUMBER(SEARCH(AM$1,$D957)),"T","")</f>
        <v/>
      </c>
      <c r="AN957" t="str">
        <f>IF(ISNUMBER(SEARCH(AN$1,$D957)),"T","")</f>
        <v/>
      </c>
      <c r="AO957" t="str">
        <f>IF(ISNUMBER(SEARCH(AO$1,$D957)),"T","")</f>
        <v/>
      </c>
      <c r="AP957" t="str">
        <f>IF(ISNUMBER(SEARCH(AP$1,$D957)),"T","")</f>
        <v/>
      </c>
      <c r="AQ957" t="str">
        <f>IF(ISNUMBER(SEARCH(AQ$1,$D957)),"T","")</f>
        <v/>
      </c>
      <c r="AR957" t="str">
        <f>IF(ISNUMBER(SEARCH(AR$1,$D957)),"T","")</f>
        <v/>
      </c>
      <c r="AS957" t="str">
        <f>IF(ISNUMBER(SEARCH(AS$1,$D957)),"T","")</f>
        <v>T</v>
      </c>
      <c r="AT957" t="str">
        <f>IF(ISNUMBER(SEARCH(AT$1,$D957)),"T","")</f>
        <v/>
      </c>
      <c r="AU957" t="str">
        <f>IF(ISNUMBER(SEARCH(AU$1,$D957)),"T","")</f>
        <v/>
      </c>
      <c r="AV957" t="str">
        <f>IF(ISNUMBER(SEARCH(AV$1,$D957)),"T","")</f>
        <v/>
      </c>
    </row>
    <row r="958" spans="1:48">
      <c r="A958">
        <v>915</v>
      </c>
      <c r="B958" t="s">
        <v>2167</v>
      </c>
      <c r="C958" t="s">
        <v>2168</v>
      </c>
      <c r="D958" t="s">
        <v>64</v>
      </c>
      <c r="E958">
        <v>9</v>
      </c>
      <c r="F958">
        <v>54</v>
      </c>
      <c r="G958">
        <v>45</v>
      </c>
      <c r="H958">
        <v>40</v>
      </c>
      <c r="I958">
        <v>35</v>
      </c>
      <c r="J958">
        <v>45</v>
      </c>
      <c r="K958">
        <v>35</v>
      </c>
      <c r="L958">
        <f t="shared" si="196"/>
        <v>45</v>
      </c>
      <c r="M958">
        <f t="shared" si="197"/>
        <v>40</v>
      </c>
      <c r="N958" s="3">
        <f t="shared" si="198"/>
        <v>129.5</v>
      </c>
      <c r="O958" s="3">
        <f t="shared" si="199"/>
        <v>65.5</v>
      </c>
      <c r="P958" s="3">
        <f t="shared" si="200"/>
        <v>60.5</v>
      </c>
      <c r="Q958" s="3">
        <f t="shared" si="201"/>
        <v>7834.75</v>
      </c>
      <c r="R958" s="3">
        <f t="shared" si="202"/>
        <v>7834.75</v>
      </c>
      <c r="S958" s="3">
        <f t="shared" si="203"/>
        <v>8482.25</v>
      </c>
      <c r="T958" s="3">
        <v>90.7162106487291</v>
      </c>
      <c r="U958" s="3">
        <f t="shared" si="204"/>
        <v>0</v>
      </c>
      <c r="V958" s="4">
        <f t="shared" si="205"/>
        <v>0</v>
      </c>
      <c r="W958" s="6">
        <f>Q958/(constants!$B$1*constants!$B$2*(110/250)*AVERAGE(0.8,1)*1.5)</f>
        <v>1.20037537289844</v>
      </c>
      <c r="X958" s="7">
        <v>0.0586969938772659</v>
      </c>
      <c r="Y958" s="3">
        <f t="shared" si="206"/>
        <v>82.469240023809</v>
      </c>
      <c r="Z958" s="5">
        <v>1.1</v>
      </c>
      <c r="AA958" s="5">
        <v>1</v>
      </c>
      <c r="AB958" s="3">
        <f t="shared" si="207"/>
        <v>90.7161640261899</v>
      </c>
      <c r="AC958" t="str">
        <f t="shared" si="208"/>
        <v>https://wiki.52poke.com/wiki/爱吃豚</v>
      </c>
      <c r="AD958" s="2">
        <f t="shared" si="209"/>
        <v>2.17366115764204e-9</v>
      </c>
      <c r="AE958" t="str">
        <f>IF(ISNUMBER(SEARCH(AE$1,$D958)),"T","")</f>
        <v>T</v>
      </c>
      <c r="AF958" t="str">
        <f>IF(ISNUMBER(SEARCH(AF$1,$D958)),"T","")</f>
        <v/>
      </c>
      <c r="AG958" t="str">
        <f>IF(ISNUMBER(SEARCH(AG$1,$D958)),"T","")</f>
        <v/>
      </c>
      <c r="AH958" t="str">
        <f>IF(ISNUMBER(SEARCH(AH$1,$D958)),"T","")</f>
        <v/>
      </c>
      <c r="AI958" t="str">
        <f>IF(ISNUMBER(SEARCH(AI$1,$D958)),"T","")</f>
        <v/>
      </c>
      <c r="AJ958" t="str">
        <f>IF(ISNUMBER(SEARCH(AJ$1,$D958)),"T","")</f>
        <v/>
      </c>
      <c r="AK958" t="str">
        <f>IF(ISNUMBER(SEARCH(AK$1,$D958)),"T","")</f>
        <v/>
      </c>
      <c r="AL958" t="str">
        <f>IF(ISNUMBER(SEARCH(AL$1,$D958)),"T","")</f>
        <v/>
      </c>
      <c r="AM958" t="str">
        <f>IF(ISNUMBER(SEARCH(AM$1,$D958)),"T","")</f>
        <v/>
      </c>
      <c r="AN958" t="str">
        <f>IF(ISNUMBER(SEARCH(AN$1,$D958)),"T","")</f>
        <v/>
      </c>
      <c r="AO958" t="str">
        <f>IF(ISNUMBER(SEARCH(AO$1,$D958)),"T","")</f>
        <v/>
      </c>
      <c r="AP958" t="str">
        <f>IF(ISNUMBER(SEARCH(AP$1,$D958)),"T","")</f>
        <v/>
      </c>
      <c r="AQ958" t="str">
        <f>IF(ISNUMBER(SEARCH(AQ$1,$D958)),"T","")</f>
        <v/>
      </c>
      <c r="AR958" t="str">
        <f>IF(ISNUMBER(SEARCH(AR$1,$D958)),"T","")</f>
        <v/>
      </c>
      <c r="AS958" t="str">
        <f>IF(ISNUMBER(SEARCH(AS$1,$D958)),"T","")</f>
        <v/>
      </c>
      <c r="AT958" t="str">
        <f>IF(ISNUMBER(SEARCH(AT$1,$D958)),"T","")</f>
        <v/>
      </c>
      <c r="AU958" t="str">
        <f>IF(ISNUMBER(SEARCH(AU$1,$D958)),"T","")</f>
        <v/>
      </c>
      <c r="AV958" t="str">
        <f>IF(ISNUMBER(SEARCH(AV$1,$D958)),"T","")</f>
        <v/>
      </c>
    </row>
    <row r="959" spans="1:48">
      <c r="A959">
        <v>868</v>
      </c>
      <c r="B959" t="s">
        <v>2169</v>
      </c>
      <c r="C959" t="s">
        <v>2170</v>
      </c>
      <c r="D959" t="s">
        <v>67</v>
      </c>
      <c r="E959">
        <v>8</v>
      </c>
      <c r="F959">
        <v>45</v>
      </c>
      <c r="G959">
        <v>40</v>
      </c>
      <c r="H959">
        <v>40</v>
      </c>
      <c r="I959">
        <v>50</v>
      </c>
      <c r="J959">
        <v>61</v>
      </c>
      <c r="K959">
        <v>34</v>
      </c>
      <c r="L959">
        <f t="shared" si="196"/>
        <v>50</v>
      </c>
      <c r="M959">
        <f t="shared" si="197"/>
        <v>40</v>
      </c>
      <c r="N959" s="3">
        <f t="shared" si="198"/>
        <v>120.5</v>
      </c>
      <c r="O959" s="3">
        <f t="shared" si="199"/>
        <v>70.5</v>
      </c>
      <c r="P959" s="3">
        <f t="shared" si="200"/>
        <v>60.5</v>
      </c>
      <c r="Q959" s="3">
        <f t="shared" si="201"/>
        <v>7290.25</v>
      </c>
      <c r="R959" s="3">
        <f t="shared" si="202"/>
        <v>7290.25</v>
      </c>
      <c r="S959" s="3">
        <f t="shared" si="203"/>
        <v>9820.75</v>
      </c>
      <c r="T959" s="3">
        <v>90.6842813516451</v>
      </c>
      <c r="U959" s="3">
        <f t="shared" si="204"/>
        <v>0</v>
      </c>
      <c r="V959" s="4">
        <f t="shared" si="205"/>
        <v>0</v>
      </c>
      <c r="W959" s="6">
        <f>Q959/(constants!$B$1*constants!$B$2*(110/250)*AVERAGE(0.8,1)*1.5)</f>
        <v>1.11695160180898</v>
      </c>
      <c r="X959" s="7">
        <v>0.0524131262071624</v>
      </c>
      <c r="Y959" s="3">
        <f t="shared" si="206"/>
        <v>82.4402133251378</v>
      </c>
      <c r="Z959" s="5">
        <v>1.1</v>
      </c>
      <c r="AA959" s="5">
        <v>1</v>
      </c>
      <c r="AB959" s="3">
        <f t="shared" si="207"/>
        <v>90.6842346576516</v>
      </c>
      <c r="AC959" t="str">
        <f t="shared" si="208"/>
        <v>https://wiki.52poke.com/wiki/小仙奶</v>
      </c>
      <c r="AD959" s="2">
        <f t="shared" si="209"/>
        <v>2.18032902468479e-9</v>
      </c>
      <c r="AE959" t="str">
        <f>IF(ISNUMBER(SEARCH(AE$1,$D959)),"T","")</f>
        <v/>
      </c>
      <c r="AF959" t="str">
        <f>IF(ISNUMBER(SEARCH(AF$1,$D959)),"T","")</f>
        <v/>
      </c>
      <c r="AG959" t="str">
        <f>IF(ISNUMBER(SEARCH(AG$1,$D959)),"T","")</f>
        <v/>
      </c>
      <c r="AH959" t="str">
        <f>IF(ISNUMBER(SEARCH(AH$1,$D959)),"T","")</f>
        <v/>
      </c>
      <c r="AI959" t="str">
        <f>IF(ISNUMBER(SEARCH(AI$1,$D959)),"T","")</f>
        <v/>
      </c>
      <c r="AJ959" t="str">
        <f>IF(ISNUMBER(SEARCH(AJ$1,$D959)),"T","")</f>
        <v/>
      </c>
      <c r="AK959" t="str">
        <f>IF(ISNUMBER(SEARCH(AK$1,$D959)),"T","")</f>
        <v/>
      </c>
      <c r="AL959" t="str">
        <f>IF(ISNUMBER(SEARCH(AL$1,$D959)),"T","")</f>
        <v/>
      </c>
      <c r="AM959" t="str">
        <f>IF(ISNUMBER(SEARCH(AM$1,$D959)),"T","")</f>
        <v/>
      </c>
      <c r="AN959" t="str">
        <f>IF(ISNUMBER(SEARCH(AN$1,$D959)),"T","")</f>
        <v/>
      </c>
      <c r="AO959" t="str">
        <f>IF(ISNUMBER(SEARCH(AO$1,$D959)),"T","")</f>
        <v/>
      </c>
      <c r="AP959" t="str">
        <f>IF(ISNUMBER(SEARCH(AP$1,$D959)),"T","")</f>
        <v/>
      </c>
      <c r="AQ959" t="str">
        <f>IF(ISNUMBER(SEARCH(AQ$1,$D959)),"T","")</f>
        <v/>
      </c>
      <c r="AR959" t="str">
        <f>IF(ISNUMBER(SEARCH(AR$1,$D959)),"T","")</f>
        <v/>
      </c>
      <c r="AS959" t="str">
        <f>IF(ISNUMBER(SEARCH(AS$1,$D959)),"T","")</f>
        <v/>
      </c>
      <c r="AT959" t="str">
        <f>IF(ISNUMBER(SEARCH(AT$1,$D959)),"T","")</f>
        <v/>
      </c>
      <c r="AU959" t="str">
        <f>IF(ISNUMBER(SEARCH(AU$1,$D959)),"T","")</f>
        <v/>
      </c>
      <c r="AV959" t="str">
        <f>IF(ISNUMBER(SEARCH(AV$1,$D959)),"T","")</f>
        <v>T</v>
      </c>
    </row>
    <row r="960" spans="1:48">
      <c r="A960">
        <v>859</v>
      </c>
      <c r="B960" t="s">
        <v>2171</v>
      </c>
      <c r="C960" t="s">
        <v>2172</v>
      </c>
      <c r="D960" t="s">
        <v>776</v>
      </c>
      <c r="E960">
        <v>8</v>
      </c>
      <c r="F960">
        <v>45</v>
      </c>
      <c r="G960">
        <v>45</v>
      </c>
      <c r="H960">
        <v>30</v>
      </c>
      <c r="I960">
        <v>55</v>
      </c>
      <c r="J960">
        <v>40</v>
      </c>
      <c r="K960">
        <v>50</v>
      </c>
      <c r="L960">
        <f t="shared" si="196"/>
        <v>55</v>
      </c>
      <c r="M960">
        <f t="shared" si="197"/>
        <v>30</v>
      </c>
      <c r="N960" s="3">
        <f t="shared" si="198"/>
        <v>120.5</v>
      </c>
      <c r="O960" s="3">
        <f t="shared" si="199"/>
        <v>75.5</v>
      </c>
      <c r="P960" s="3">
        <f t="shared" si="200"/>
        <v>50.5</v>
      </c>
      <c r="Q960" s="3">
        <f t="shared" si="201"/>
        <v>6085.25</v>
      </c>
      <c r="R960" s="3">
        <f t="shared" si="202"/>
        <v>6085.25</v>
      </c>
      <c r="S960" s="3">
        <f t="shared" si="203"/>
        <v>7290.25</v>
      </c>
      <c r="T960" s="3">
        <v>90.0176420699803</v>
      </c>
      <c r="U960" s="3">
        <f t="shared" si="204"/>
        <v>0</v>
      </c>
      <c r="V960" s="4">
        <f t="shared" si="205"/>
        <v>0</v>
      </c>
      <c r="W960" s="6">
        <f>Q960/(constants!$B$1*constants!$B$2*(110/250)*AVERAGE(0.8,1)*1.5)</f>
        <v>0.932331502336419</v>
      </c>
      <c r="X960" s="7">
        <v>0.151564949557001</v>
      </c>
      <c r="Y960" s="3">
        <f t="shared" si="206"/>
        <v>81.8341821179532</v>
      </c>
      <c r="Z960" s="5">
        <v>1.1</v>
      </c>
      <c r="AA960" s="5">
        <v>1</v>
      </c>
      <c r="AB960" s="3">
        <f t="shared" si="207"/>
        <v>90.0176003297485</v>
      </c>
      <c r="AC960" t="str">
        <f t="shared" si="208"/>
        <v>https://wiki.52poke.com/wiki/捣蛋小妖</v>
      </c>
      <c r="AD960" s="2">
        <f t="shared" si="209"/>
        <v>1.74224694781052e-9</v>
      </c>
      <c r="AE960" t="str">
        <f>IF(ISNUMBER(SEARCH(AE$1,$D960)),"T","")</f>
        <v/>
      </c>
      <c r="AF960" t="str">
        <f>IF(ISNUMBER(SEARCH(AF$1,$D960)),"T","")</f>
        <v/>
      </c>
      <c r="AG960" t="str">
        <f>IF(ISNUMBER(SEARCH(AG$1,$D960)),"T","")</f>
        <v/>
      </c>
      <c r="AH960" t="str">
        <f>IF(ISNUMBER(SEARCH(AH$1,$D960)),"T","")</f>
        <v/>
      </c>
      <c r="AI960" t="str">
        <f>IF(ISNUMBER(SEARCH(AI$1,$D960)),"T","")</f>
        <v/>
      </c>
      <c r="AJ960" t="str">
        <f>IF(ISNUMBER(SEARCH(AJ$1,$D960)),"T","")</f>
        <v/>
      </c>
      <c r="AK960" t="str">
        <f>IF(ISNUMBER(SEARCH(AK$1,$D960)),"T","")</f>
        <v/>
      </c>
      <c r="AL960" t="str">
        <f>IF(ISNUMBER(SEARCH(AL$1,$D960)),"T","")</f>
        <v/>
      </c>
      <c r="AM960" t="str">
        <f>IF(ISNUMBER(SEARCH(AM$1,$D960)),"T","")</f>
        <v/>
      </c>
      <c r="AN960" t="str">
        <f>IF(ISNUMBER(SEARCH(AN$1,$D960)),"T","")</f>
        <v/>
      </c>
      <c r="AO960" t="str">
        <f>IF(ISNUMBER(SEARCH(AO$1,$D960)),"T","")</f>
        <v/>
      </c>
      <c r="AP960" t="str">
        <f>IF(ISNUMBER(SEARCH(AP$1,$D960)),"T","")</f>
        <v/>
      </c>
      <c r="AQ960" t="str">
        <f>IF(ISNUMBER(SEARCH(AQ$1,$D960)),"T","")</f>
        <v/>
      </c>
      <c r="AR960" t="str">
        <f>IF(ISNUMBER(SEARCH(AR$1,$D960)),"T","")</f>
        <v/>
      </c>
      <c r="AS960" t="str">
        <f>IF(ISNUMBER(SEARCH(AS$1,$D960)),"T","")</f>
        <v/>
      </c>
      <c r="AT960" t="str">
        <f>IF(ISNUMBER(SEARCH(AT$1,$D960)),"T","")</f>
        <v>T</v>
      </c>
      <c r="AU960" t="str">
        <f>IF(ISNUMBER(SEARCH(AU$1,$D960)),"T","")</f>
        <v/>
      </c>
      <c r="AV960" t="str">
        <f>IF(ISNUMBER(SEARCH(AV$1,$D960)),"T","")</f>
        <v>T</v>
      </c>
    </row>
    <row r="961" spans="1:48">
      <c r="A961">
        <v>300</v>
      </c>
      <c r="B961" t="s">
        <v>2173</v>
      </c>
      <c r="C961" t="s">
        <v>2174</v>
      </c>
      <c r="D961" t="s">
        <v>64</v>
      </c>
      <c r="E961">
        <v>3</v>
      </c>
      <c r="F961">
        <v>50</v>
      </c>
      <c r="G961">
        <v>45</v>
      </c>
      <c r="H961">
        <v>45</v>
      </c>
      <c r="I961">
        <v>35</v>
      </c>
      <c r="J961">
        <v>35</v>
      </c>
      <c r="K961">
        <v>50</v>
      </c>
      <c r="L961">
        <f t="shared" si="196"/>
        <v>45</v>
      </c>
      <c r="M961">
        <f t="shared" si="197"/>
        <v>35</v>
      </c>
      <c r="N961" s="3">
        <f t="shared" si="198"/>
        <v>125.5</v>
      </c>
      <c r="O961" s="3">
        <f t="shared" si="199"/>
        <v>65.5</v>
      </c>
      <c r="P961" s="3">
        <f t="shared" si="200"/>
        <v>55.5</v>
      </c>
      <c r="Q961" s="3">
        <f t="shared" si="201"/>
        <v>6965.25</v>
      </c>
      <c r="R961" s="3">
        <f t="shared" si="202"/>
        <v>8220.25</v>
      </c>
      <c r="S961" s="3">
        <f t="shared" si="203"/>
        <v>6965.25</v>
      </c>
      <c r="T961" s="3">
        <v>89.4014408642305</v>
      </c>
      <c r="U961" s="3">
        <f t="shared" si="204"/>
        <v>0</v>
      </c>
      <c r="V961" s="4">
        <f t="shared" si="205"/>
        <v>0</v>
      </c>
      <c r="W961" s="6">
        <f>Q961/(constants!$B$1*constants!$B$2*(110/250)*AVERAGE(0.8,1)*1.5)</f>
        <v>1.06715779904667</v>
      </c>
      <c r="X961" s="7">
        <v>0.173666620326786</v>
      </c>
      <c r="Y961" s="3">
        <f t="shared" si="206"/>
        <v>81.2739994689613</v>
      </c>
      <c r="Z961" s="5">
        <v>1.1</v>
      </c>
      <c r="AA961" s="5">
        <v>1</v>
      </c>
      <c r="AB961" s="3">
        <f t="shared" si="207"/>
        <v>89.4013994158574</v>
      </c>
      <c r="AC961" t="str">
        <f t="shared" si="208"/>
        <v>https://wiki.52poke.com/wiki/向尾喵</v>
      </c>
      <c r="AD961" s="2">
        <f t="shared" si="209"/>
        <v>1.71796762880316e-9</v>
      </c>
      <c r="AE961" t="str">
        <f>IF(ISNUMBER(SEARCH(AE$1,$D961)),"T","")</f>
        <v>T</v>
      </c>
      <c r="AF961" t="str">
        <f>IF(ISNUMBER(SEARCH(AF$1,$D961)),"T","")</f>
        <v/>
      </c>
      <c r="AG961" t="str">
        <f>IF(ISNUMBER(SEARCH(AG$1,$D961)),"T","")</f>
        <v/>
      </c>
      <c r="AH961" t="str">
        <f>IF(ISNUMBER(SEARCH(AH$1,$D961)),"T","")</f>
        <v/>
      </c>
      <c r="AI961" t="str">
        <f>IF(ISNUMBER(SEARCH(AI$1,$D961)),"T","")</f>
        <v/>
      </c>
      <c r="AJ961" t="str">
        <f>IF(ISNUMBER(SEARCH(AJ$1,$D961)),"T","")</f>
        <v/>
      </c>
      <c r="AK961" t="str">
        <f>IF(ISNUMBER(SEARCH(AK$1,$D961)),"T","")</f>
        <v/>
      </c>
      <c r="AL961" t="str">
        <f>IF(ISNUMBER(SEARCH(AL$1,$D961)),"T","")</f>
        <v/>
      </c>
      <c r="AM961" t="str">
        <f>IF(ISNUMBER(SEARCH(AM$1,$D961)),"T","")</f>
        <v/>
      </c>
      <c r="AN961" t="str">
        <f>IF(ISNUMBER(SEARCH(AN$1,$D961)),"T","")</f>
        <v/>
      </c>
      <c r="AO961" t="str">
        <f>IF(ISNUMBER(SEARCH(AO$1,$D961)),"T","")</f>
        <v/>
      </c>
      <c r="AP961" t="str">
        <f>IF(ISNUMBER(SEARCH(AP$1,$D961)),"T","")</f>
        <v/>
      </c>
      <c r="AQ961" t="str">
        <f>IF(ISNUMBER(SEARCH(AQ$1,$D961)),"T","")</f>
        <v/>
      </c>
      <c r="AR961" t="str">
        <f>IF(ISNUMBER(SEARCH(AR$1,$D961)),"T","")</f>
        <v/>
      </c>
      <c r="AS961" t="str">
        <f>IF(ISNUMBER(SEARCH(AS$1,$D961)),"T","")</f>
        <v/>
      </c>
      <c r="AT961" t="str">
        <f>IF(ISNUMBER(SEARCH(AT$1,$D961)),"T","")</f>
        <v/>
      </c>
      <c r="AU961" t="str">
        <f>IF(ISNUMBER(SEARCH(AU$1,$D961)),"T","")</f>
        <v/>
      </c>
      <c r="AV961" t="str">
        <f>IF(ISNUMBER(SEARCH(AV$1,$D961)),"T","")</f>
        <v/>
      </c>
    </row>
    <row r="962" spans="1:48">
      <c r="A962">
        <v>519</v>
      </c>
      <c r="B962" t="s">
        <v>2175</v>
      </c>
      <c r="C962" t="s">
        <v>2176</v>
      </c>
      <c r="D962" t="s">
        <v>553</v>
      </c>
      <c r="E962">
        <v>5</v>
      </c>
      <c r="F962">
        <v>50</v>
      </c>
      <c r="G962">
        <v>55</v>
      </c>
      <c r="H962">
        <v>50</v>
      </c>
      <c r="I962">
        <v>36</v>
      </c>
      <c r="J962">
        <v>30</v>
      </c>
      <c r="K962">
        <v>43</v>
      </c>
      <c r="L962">
        <f t="shared" ref="L962:L1025" si="210">MAX(G962,I962)</f>
        <v>55</v>
      </c>
      <c r="M962">
        <f t="shared" ref="M962:M1025" si="211">MIN(H962,J962)</f>
        <v>30</v>
      </c>
      <c r="N962" s="3">
        <f t="shared" ref="N962:N1025" si="212">(F962*2+31)/2+60</f>
        <v>125.5</v>
      </c>
      <c r="O962" s="3">
        <f t="shared" ref="O962:O1025" si="213">(L962*2+31)/2+5</f>
        <v>75.5</v>
      </c>
      <c r="P962" s="3">
        <f t="shared" ref="P962:P1025" si="214">(M962*2+31)/2+5</f>
        <v>50.5</v>
      </c>
      <c r="Q962" s="3">
        <f t="shared" ref="Q962:Q1025" si="215">N962*P962</f>
        <v>6337.75</v>
      </c>
      <c r="R962" s="3">
        <f t="shared" ref="R962:R1025" si="216">((H962*2+31)/2+5)*N962</f>
        <v>8847.75</v>
      </c>
      <c r="S962" s="3">
        <f t="shared" ref="S962:S1025" si="217">((J962*2+31)/2+5)*N962</f>
        <v>6337.75</v>
      </c>
      <c r="T962" s="3">
        <v>89.3349903149362</v>
      </c>
      <c r="U962" s="3">
        <f t="shared" ref="U962:U1025" si="218">IF(T962&lt;200,0,T962)</f>
        <v>0</v>
      </c>
      <c r="V962" s="4">
        <f t="shared" ref="V962:V1025" si="219">U962*O962</f>
        <v>0</v>
      </c>
      <c r="W962" s="6">
        <f>Q962/(constants!$B$1*constants!$B$2*(110/250)*AVERAGE(0.8,1)*1.5)</f>
        <v>0.971017456790212</v>
      </c>
      <c r="X962" s="7">
        <v>0.104659205976129</v>
      </c>
      <c r="Y962" s="3">
        <f t="shared" ref="Y962:Y1025" si="220">(W962+X962)*O962</f>
        <v>81.2135880388588</v>
      </c>
      <c r="Z962" s="5">
        <v>1.1</v>
      </c>
      <c r="AA962" s="5">
        <v>1</v>
      </c>
      <c r="AB962" s="3">
        <f t="shared" ref="AB962:AB1025" si="221">Y962*Z962*AA962</f>
        <v>89.3349468427447</v>
      </c>
      <c r="AC962" t="str">
        <f t="shared" ref="AC962:AC1025" si="222">CONCATENATE("https://wiki.52poke.com/wiki/",B962)</f>
        <v>https://wiki.52poke.com/wiki/豆豆鸽</v>
      </c>
      <c r="AD962" s="2">
        <f t="shared" ref="AD962:AD1025" si="223">(T962-AB962)^2</f>
        <v>1.8898314381298e-9</v>
      </c>
      <c r="AE962" t="str">
        <f>IF(ISNUMBER(SEARCH(AE$1,$D962)),"T","")</f>
        <v>T</v>
      </c>
      <c r="AF962" t="str">
        <f>IF(ISNUMBER(SEARCH(AF$1,$D962)),"T","")</f>
        <v/>
      </c>
      <c r="AG962" t="str">
        <f>IF(ISNUMBER(SEARCH(AG$1,$D962)),"T","")</f>
        <v/>
      </c>
      <c r="AH962" t="str">
        <f>IF(ISNUMBER(SEARCH(AH$1,$D962)),"T","")</f>
        <v/>
      </c>
      <c r="AI962" t="str">
        <f>IF(ISNUMBER(SEARCH(AI$1,$D962)),"T","")</f>
        <v/>
      </c>
      <c r="AJ962" t="str">
        <f>IF(ISNUMBER(SEARCH(AJ$1,$D962)),"T","")</f>
        <v/>
      </c>
      <c r="AK962" t="str">
        <f>IF(ISNUMBER(SEARCH(AK$1,$D962)),"T","")</f>
        <v/>
      </c>
      <c r="AL962" t="str">
        <f>IF(ISNUMBER(SEARCH(AL$1,$D962)),"T","")</f>
        <v/>
      </c>
      <c r="AM962" t="str">
        <f>IF(ISNUMBER(SEARCH(AM$1,$D962)),"T","")</f>
        <v/>
      </c>
      <c r="AN962" t="str">
        <f>IF(ISNUMBER(SEARCH(AN$1,$D962)),"T","")</f>
        <v>T</v>
      </c>
      <c r="AO962" t="str">
        <f>IF(ISNUMBER(SEARCH(AO$1,$D962)),"T","")</f>
        <v/>
      </c>
      <c r="AP962" t="str">
        <f>IF(ISNUMBER(SEARCH(AP$1,$D962)),"T","")</f>
        <v/>
      </c>
      <c r="AQ962" t="str">
        <f>IF(ISNUMBER(SEARCH(AQ$1,$D962)),"T","")</f>
        <v/>
      </c>
      <c r="AR962" t="str">
        <f>IF(ISNUMBER(SEARCH(AR$1,$D962)),"T","")</f>
        <v/>
      </c>
      <c r="AS962" t="str">
        <f>IF(ISNUMBER(SEARCH(AS$1,$D962)),"T","")</f>
        <v/>
      </c>
      <c r="AT962" t="str">
        <f>IF(ISNUMBER(SEARCH(AT$1,$D962)),"T","")</f>
        <v/>
      </c>
      <c r="AU962" t="str">
        <f>IF(ISNUMBER(SEARCH(AU$1,$D962)),"T","")</f>
        <v/>
      </c>
      <c r="AV962" t="str">
        <f>IF(ISNUMBER(SEARCH(AV$1,$D962)),"T","")</f>
        <v/>
      </c>
    </row>
    <row r="963" spans="1:48">
      <c r="A963">
        <v>220</v>
      </c>
      <c r="B963" t="s">
        <v>2177</v>
      </c>
      <c r="C963" t="s">
        <v>2178</v>
      </c>
      <c r="D963" t="s">
        <v>397</v>
      </c>
      <c r="E963">
        <v>2</v>
      </c>
      <c r="F963">
        <v>50</v>
      </c>
      <c r="G963">
        <v>50</v>
      </c>
      <c r="H963">
        <v>40</v>
      </c>
      <c r="I963">
        <v>30</v>
      </c>
      <c r="J963">
        <v>30</v>
      </c>
      <c r="K963">
        <v>50</v>
      </c>
      <c r="L963">
        <f t="shared" si="210"/>
        <v>50</v>
      </c>
      <c r="M963">
        <f t="shared" si="211"/>
        <v>30</v>
      </c>
      <c r="N963" s="3">
        <f t="shared" si="212"/>
        <v>125.5</v>
      </c>
      <c r="O963" s="3">
        <f t="shared" si="213"/>
        <v>70.5</v>
      </c>
      <c r="P963" s="3">
        <f t="shared" si="214"/>
        <v>50.5</v>
      </c>
      <c r="Q963" s="3">
        <f t="shared" si="215"/>
        <v>6337.75</v>
      </c>
      <c r="R963" s="3">
        <f t="shared" si="216"/>
        <v>7592.75</v>
      </c>
      <c r="S963" s="3">
        <f t="shared" si="217"/>
        <v>6337.75</v>
      </c>
      <c r="T963" s="3">
        <v>89.1945974799487</v>
      </c>
      <c r="U963" s="3">
        <f t="shared" si="218"/>
        <v>0</v>
      </c>
      <c r="V963" s="4">
        <f t="shared" si="219"/>
        <v>0</v>
      </c>
      <c r="W963" s="6">
        <f>Q963/(constants!$B$1*constants!$B$2*(110/250)*AVERAGE(0.8,1)*1.5)</f>
        <v>0.971017456790212</v>
      </c>
      <c r="X963" s="7">
        <v>0.179138015636741</v>
      </c>
      <c r="Y963" s="3">
        <f t="shared" si="220"/>
        <v>81.0859608061002</v>
      </c>
      <c r="Z963" s="5">
        <v>1.1</v>
      </c>
      <c r="AA963" s="5">
        <v>1</v>
      </c>
      <c r="AB963" s="3">
        <f t="shared" si="221"/>
        <v>89.1945568867102</v>
      </c>
      <c r="AC963" t="str">
        <f t="shared" si="222"/>
        <v>https://wiki.52poke.com/wiki/小山猪</v>
      </c>
      <c r="AD963" s="2">
        <f t="shared" si="223"/>
        <v>1.64781100805358e-9</v>
      </c>
      <c r="AE963" t="str">
        <f>IF(ISNUMBER(SEARCH(AE$1,$D963)),"T","")</f>
        <v/>
      </c>
      <c r="AF963" t="str">
        <f>IF(ISNUMBER(SEARCH(AF$1,$D963)),"T","")</f>
        <v/>
      </c>
      <c r="AG963" t="str">
        <f>IF(ISNUMBER(SEARCH(AG$1,$D963)),"T","")</f>
        <v/>
      </c>
      <c r="AH963" t="str">
        <f>IF(ISNUMBER(SEARCH(AH$1,$D963)),"T","")</f>
        <v/>
      </c>
      <c r="AI963" t="str">
        <f>IF(ISNUMBER(SEARCH(AI$1,$D963)),"T","")</f>
        <v/>
      </c>
      <c r="AJ963" t="str">
        <f>IF(ISNUMBER(SEARCH(AJ$1,$D963)),"T","")</f>
        <v>T</v>
      </c>
      <c r="AK963" t="str">
        <f>IF(ISNUMBER(SEARCH(AK$1,$D963)),"T","")</f>
        <v/>
      </c>
      <c r="AL963" t="str">
        <f>IF(ISNUMBER(SEARCH(AL$1,$D963)),"T","")</f>
        <v/>
      </c>
      <c r="AM963" t="str">
        <f>IF(ISNUMBER(SEARCH(AM$1,$D963)),"T","")</f>
        <v>T</v>
      </c>
      <c r="AN963" t="str">
        <f>IF(ISNUMBER(SEARCH(AN$1,$D963)),"T","")</f>
        <v/>
      </c>
      <c r="AO963" t="str">
        <f>IF(ISNUMBER(SEARCH(AO$1,$D963)),"T","")</f>
        <v/>
      </c>
      <c r="AP963" t="str">
        <f>IF(ISNUMBER(SEARCH(AP$1,$D963)),"T","")</f>
        <v/>
      </c>
      <c r="AQ963" t="str">
        <f>IF(ISNUMBER(SEARCH(AQ$1,$D963)),"T","")</f>
        <v/>
      </c>
      <c r="AR963" t="str">
        <f>IF(ISNUMBER(SEARCH(AR$1,$D963)),"T","")</f>
        <v/>
      </c>
      <c r="AS963" t="str">
        <f>IF(ISNUMBER(SEARCH(AS$1,$D963)),"T","")</f>
        <v/>
      </c>
      <c r="AT963" t="str">
        <f>IF(ISNUMBER(SEARCH(AT$1,$D963)),"T","")</f>
        <v/>
      </c>
      <c r="AU963" t="str">
        <f>IF(ISNUMBER(SEARCH(AU$1,$D963)),"T","")</f>
        <v/>
      </c>
      <c r="AV963" t="str">
        <f>IF(ISNUMBER(SEARCH(AV$1,$D963)),"T","")</f>
        <v/>
      </c>
    </row>
    <row r="964" spans="1:48">
      <c r="A964">
        <v>113</v>
      </c>
      <c r="B964" t="s">
        <v>2179</v>
      </c>
      <c r="C964" t="s">
        <v>2180</v>
      </c>
      <c r="D964" t="s">
        <v>64</v>
      </c>
      <c r="E964">
        <v>1</v>
      </c>
      <c r="F964">
        <v>250</v>
      </c>
      <c r="G964">
        <v>5</v>
      </c>
      <c r="H964">
        <v>5</v>
      </c>
      <c r="I964">
        <v>35</v>
      </c>
      <c r="J964">
        <v>105</v>
      </c>
      <c r="K964">
        <v>50</v>
      </c>
      <c r="L964">
        <f t="shared" si="210"/>
        <v>35</v>
      </c>
      <c r="M964">
        <f t="shared" si="211"/>
        <v>5</v>
      </c>
      <c r="N964" s="3">
        <f t="shared" si="212"/>
        <v>325.5</v>
      </c>
      <c r="O964" s="3">
        <f t="shared" si="213"/>
        <v>55.5</v>
      </c>
      <c r="P964" s="3">
        <f t="shared" si="214"/>
        <v>25.5</v>
      </c>
      <c r="Q964" s="3">
        <f t="shared" si="215"/>
        <v>8300.25</v>
      </c>
      <c r="R964" s="3">
        <f t="shared" si="216"/>
        <v>8300.25</v>
      </c>
      <c r="S964" s="3">
        <f t="shared" si="217"/>
        <v>40850.25</v>
      </c>
      <c r="T964" s="3">
        <v>88.7217482342638</v>
      </c>
      <c r="U964" s="3">
        <f t="shared" si="218"/>
        <v>0</v>
      </c>
      <c r="V964" s="4">
        <f t="shared" si="219"/>
        <v>0</v>
      </c>
      <c r="W964" s="6">
        <f>Q964/(constants!$B$1*constants!$B$2*(110/250)*AVERAGE(0.8,1)*1.5)</f>
        <v>1.27169541962415</v>
      </c>
      <c r="X964" s="7">
        <v>0.181567584184409</v>
      </c>
      <c r="Y964" s="3">
        <f t="shared" si="220"/>
        <v>80.656096711375</v>
      </c>
      <c r="Z964" s="5">
        <v>1.1</v>
      </c>
      <c r="AA964" s="5">
        <v>1</v>
      </c>
      <c r="AB964" s="3">
        <f t="shared" si="221"/>
        <v>88.7217063825126</v>
      </c>
      <c r="AC964" t="str">
        <f t="shared" si="222"/>
        <v>https://wiki.52poke.com/wiki/吉利蛋</v>
      </c>
      <c r="AD964" s="2">
        <f t="shared" si="223"/>
        <v>1.75156908257474e-9</v>
      </c>
      <c r="AE964" t="str">
        <f>IF(ISNUMBER(SEARCH(AE$1,$D964)),"T","")</f>
        <v>T</v>
      </c>
      <c r="AF964" t="str">
        <f>IF(ISNUMBER(SEARCH(AF$1,$D964)),"T","")</f>
        <v/>
      </c>
      <c r="AG964" t="str">
        <f>IF(ISNUMBER(SEARCH(AG$1,$D964)),"T","")</f>
        <v/>
      </c>
      <c r="AH964" t="str">
        <f>IF(ISNUMBER(SEARCH(AH$1,$D964)),"T","")</f>
        <v/>
      </c>
      <c r="AI964" t="str">
        <f>IF(ISNUMBER(SEARCH(AI$1,$D964)),"T","")</f>
        <v/>
      </c>
      <c r="AJ964" t="str">
        <f>IF(ISNUMBER(SEARCH(AJ$1,$D964)),"T","")</f>
        <v/>
      </c>
      <c r="AK964" t="str">
        <f>IF(ISNUMBER(SEARCH(AK$1,$D964)),"T","")</f>
        <v/>
      </c>
      <c r="AL964" t="str">
        <f>IF(ISNUMBER(SEARCH(AL$1,$D964)),"T","")</f>
        <v/>
      </c>
      <c r="AM964" t="str">
        <f>IF(ISNUMBER(SEARCH(AM$1,$D964)),"T","")</f>
        <v/>
      </c>
      <c r="AN964" t="str">
        <f>IF(ISNUMBER(SEARCH(AN$1,$D964)),"T","")</f>
        <v/>
      </c>
      <c r="AO964" t="str">
        <f>IF(ISNUMBER(SEARCH(AO$1,$D964)),"T","")</f>
        <v/>
      </c>
      <c r="AP964" t="str">
        <f>IF(ISNUMBER(SEARCH(AP$1,$D964)),"T","")</f>
        <v/>
      </c>
      <c r="AQ964" t="str">
        <f>IF(ISNUMBER(SEARCH(AQ$1,$D964)),"T","")</f>
        <v/>
      </c>
      <c r="AR964" t="str">
        <f>IF(ISNUMBER(SEARCH(AR$1,$D964)),"T","")</f>
        <v/>
      </c>
      <c r="AS964" t="str">
        <f>IF(ISNUMBER(SEARCH(AS$1,$D964)),"T","")</f>
        <v/>
      </c>
      <c r="AT964" t="str">
        <f>IF(ISNUMBER(SEARCH(AT$1,$D964)),"T","")</f>
        <v/>
      </c>
      <c r="AU964" t="str">
        <f>IF(ISNUMBER(SEARCH(AU$1,$D964)),"T","")</f>
        <v/>
      </c>
      <c r="AV964" t="str">
        <f>IF(ISNUMBER(SEARCH(AV$1,$D964)),"T","")</f>
        <v/>
      </c>
    </row>
    <row r="965" spans="1:48">
      <c r="A965">
        <v>821</v>
      </c>
      <c r="B965" t="s">
        <v>2181</v>
      </c>
      <c r="C965" t="s">
        <v>2182</v>
      </c>
      <c r="D965" t="s">
        <v>327</v>
      </c>
      <c r="E965">
        <v>8</v>
      </c>
      <c r="F965">
        <v>38</v>
      </c>
      <c r="G965">
        <v>47</v>
      </c>
      <c r="H965">
        <v>35</v>
      </c>
      <c r="I965">
        <v>33</v>
      </c>
      <c r="J965">
        <v>35</v>
      </c>
      <c r="K965">
        <v>57</v>
      </c>
      <c r="L965">
        <f t="shared" si="210"/>
        <v>47</v>
      </c>
      <c r="M965">
        <f t="shared" si="211"/>
        <v>35</v>
      </c>
      <c r="N965" s="3">
        <f t="shared" si="212"/>
        <v>113.5</v>
      </c>
      <c r="O965" s="3">
        <f t="shared" si="213"/>
        <v>67.5</v>
      </c>
      <c r="P965" s="3">
        <f t="shared" si="214"/>
        <v>55.5</v>
      </c>
      <c r="Q965" s="3">
        <f t="shared" si="215"/>
        <v>6299.25</v>
      </c>
      <c r="R965" s="3">
        <f t="shared" si="216"/>
        <v>6299.25</v>
      </c>
      <c r="S965" s="3">
        <f t="shared" si="217"/>
        <v>6299.25</v>
      </c>
      <c r="T965" s="3">
        <v>88.0829084504485</v>
      </c>
      <c r="U965" s="3">
        <f t="shared" si="218"/>
        <v>0</v>
      </c>
      <c r="V965" s="4">
        <f t="shared" si="219"/>
        <v>0</v>
      </c>
      <c r="W965" s="6">
        <f>Q965/(constants!$B$1*constants!$B$2*(110/250)*AVERAGE(0.8,1)*1.5)</f>
        <v>0.965118806309139</v>
      </c>
      <c r="X965" s="7">
        <v>0.221182470737067</v>
      </c>
      <c r="Y965" s="3">
        <f t="shared" si="220"/>
        <v>80.0753362006189</v>
      </c>
      <c r="Z965" s="5">
        <v>1.1</v>
      </c>
      <c r="AA965" s="5">
        <v>1</v>
      </c>
      <c r="AB965" s="3">
        <f t="shared" si="221"/>
        <v>88.0828698206808</v>
      </c>
      <c r="AC965" t="str">
        <f t="shared" si="222"/>
        <v>https://wiki.52poke.com/wiki/稚山雀</v>
      </c>
      <c r="AD965" s="2">
        <f t="shared" si="223"/>
        <v>1.49225895263953e-9</v>
      </c>
      <c r="AE965" t="str">
        <f>IF(ISNUMBER(SEARCH(AE$1,$D965)),"T","")</f>
        <v/>
      </c>
      <c r="AF965" t="str">
        <f>IF(ISNUMBER(SEARCH(AF$1,$D965)),"T","")</f>
        <v/>
      </c>
      <c r="AG965" t="str">
        <f>IF(ISNUMBER(SEARCH(AG$1,$D965)),"T","")</f>
        <v/>
      </c>
      <c r="AH965" t="str">
        <f>IF(ISNUMBER(SEARCH(AH$1,$D965)),"T","")</f>
        <v/>
      </c>
      <c r="AI965" t="str">
        <f>IF(ISNUMBER(SEARCH(AI$1,$D965)),"T","")</f>
        <v/>
      </c>
      <c r="AJ965" t="str">
        <f>IF(ISNUMBER(SEARCH(AJ$1,$D965)),"T","")</f>
        <v/>
      </c>
      <c r="AK965" t="str">
        <f>IF(ISNUMBER(SEARCH(AK$1,$D965)),"T","")</f>
        <v/>
      </c>
      <c r="AL965" t="str">
        <f>IF(ISNUMBER(SEARCH(AL$1,$D965)),"T","")</f>
        <v/>
      </c>
      <c r="AM965" t="str">
        <f>IF(ISNUMBER(SEARCH(AM$1,$D965)),"T","")</f>
        <v/>
      </c>
      <c r="AN965" t="str">
        <f>IF(ISNUMBER(SEARCH(AN$1,$D965)),"T","")</f>
        <v>T</v>
      </c>
      <c r="AO965" t="str">
        <f>IF(ISNUMBER(SEARCH(AO$1,$D965)),"T","")</f>
        <v/>
      </c>
      <c r="AP965" t="str">
        <f>IF(ISNUMBER(SEARCH(AP$1,$D965)),"T","")</f>
        <v/>
      </c>
      <c r="AQ965" t="str">
        <f>IF(ISNUMBER(SEARCH(AQ$1,$D965)),"T","")</f>
        <v/>
      </c>
      <c r="AR965" t="str">
        <f>IF(ISNUMBER(SEARCH(AR$1,$D965)),"T","")</f>
        <v/>
      </c>
      <c r="AS965" t="str">
        <f>IF(ISNUMBER(SEARCH(AS$1,$D965)),"T","")</f>
        <v/>
      </c>
      <c r="AT965" t="str">
        <f>IF(ISNUMBER(SEARCH(AT$1,$D965)),"T","")</f>
        <v/>
      </c>
      <c r="AU965" t="str">
        <f>IF(ISNUMBER(SEARCH(AU$1,$D965)),"T","")</f>
        <v/>
      </c>
      <c r="AV965" t="str">
        <f>IF(ISNUMBER(SEARCH(AV$1,$D965)),"T","")</f>
        <v/>
      </c>
    </row>
    <row r="966" spans="1:48">
      <c r="A966">
        <v>831</v>
      </c>
      <c r="B966" t="s">
        <v>2183</v>
      </c>
      <c r="C966" t="s">
        <v>2184</v>
      </c>
      <c r="D966" t="s">
        <v>64</v>
      </c>
      <c r="E966">
        <v>8</v>
      </c>
      <c r="F966">
        <v>42</v>
      </c>
      <c r="G966">
        <v>40</v>
      </c>
      <c r="H966">
        <v>55</v>
      </c>
      <c r="I966">
        <v>40</v>
      </c>
      <c r="J966">
        <v>45</v>
      </c>
      <c r="K966">
        <v>48</v>
      </c>
      <c r="L966">
        <f t="shared" si="210"/>
        <v>40</v>
      </c>
      <c r="M966">
        <f t="shared" si="211"/>
        <v>45</v>
      </c>
      <c r="N966" s="3">
        <f t="shared" si="212"/>
        <v>117.5</v>
      </c>
      <c r="O966" s="3">
        <f t="shared" si="213"/>
        <v>60.5</v>
      </c>
      <c r="P966" s="3">
        <f t="shared" si="214"/>
        <v>65.5</v>
      </c>
      <c r="Q966" s="3">
        <f t="shared" si="215"/>
        <v>7696.25</v>
      </c>
      <c r="R966" s="3">
        <f t="shared" si="216"/>
        <v>8871.25</v>
      </c>
      <c r="S966" s="3">
        <f t="shared" si="217"/>
        <v>7696.25</v>
      </c>
      <c r="T966" s="3">
        <v>87.7163351370002</v>
      </c>
      <c r="U966" s="3">
        <f t="shared" si="218"/>
        <v>0</v>
      </c>
      <c r="V966" s="4">
        <f t="shared" si="219"/>
        <v>0</v>
      </c>
      <c r="W966" s="6">
        <f>Q966/(constants!$B$1*constants!$B$2*(110/250)*AVERAGE(0.8,1)*1.5)</f>
        <v>1.17915555233666</v>
      </c>
      <c r="X966" s="7">
        <v>0.138895429401826</v>
      </c>
      <c r="Y966" s="3">
        <f t="shared" si="220"/>
        <v>79.7420843951785</v>
      </c>
      <c r="Z966" s="5">
        <v>1.1</v>
      </c>
      <c r="AA966" s="5">
        <v>1</v>
      </c>
      <c r="AB966" s="3">
        <f t="shared" si="221"/>
        <v>87.7162928346963</v>
      </c>
      <c r="AC966" t="str">
        <f t="shared" si="222"/>
        <v>https://wiki.52poke.com/wiki/毛辫羊</v>
      </c>
      <c r="AD966" s="2">
        <f t="shared" si="223"/>
        <v>1.78948491492947e-9</v>
      </c>
      <c r="AE966" t="str">
        <f>IF(ISNUMBER(SEARCH(AE$1,$D966)),"T","")</f>
        <v>T</v>
      </c>
      <c r="AF966" t="str">
        <f>IF(ISNUMBER(SEARCH(AF$1,$D966)),"T","")</f>
        <v/>
      </c>
      <c r="AG966" t="str">
        <f>IF(ISNUMBER(SEARCH(AG$1,$D966)),"T","")</f>
        <v/>
      </c>
      <c r="AH966" t="str">
        <f>IF(ISNUMBER(SEARCH(AH$1,$D966)),"T","")</f>
        <v/>
      </c>
      <c r="AI966" t="str">
        <f>IF(ISNUMBER(SEARCH(AI$1,$D966)),"T","")</f>
        <v/>
      </c>
      <c r="AJ966" t="str">
        <f>IF(ISNUMBER(SEARCH(AJ$1,$D966)),"T","")</f>
        <v/>
      </c>
      <c r="AK966" t="str">
        <f>IF(ISNUMBER(SEARCH(AK$1,$D966)),"T","")</f>
        <v/>
      </c>
      <c r="AL966" t="str">
        <f>IF(ISNUMBER(SEARCH(AL$1,$D966)),"T","")</f>
        <v/>
      </c>
      <c r="AM966" t="str">
        <f>IF(ISNUMBER(SEARCH(AM$1,$D966)),"T","")</f>
        <v/>
      </c>
      <c r="AN966" t="str">
        <f>IF(ISNUMBER(SEARCH(AN$1,$D966)),"T","")</f>
        <v/>
      </c>
      <c r="AO966" t="str">
        <f>IF(ISNUMBER(SEARCH(AO$1,$D966)),"T","")</f>
        <v/>
      </c>
      <c r="AP966" t="str">
        <f>IF(ISNUMBER(SEARCH(AP$1,$D966)),"T","")</f>
        <v/>
      </c>
      <c r="AQ966" t="str">
        <f>IF(ISNUMBER(SEARCH(AQ$1,$D966)),"T","")</f>
        <v/>
      </c>
      <c r="AR966" t="str">
        <f>IF(ISNUMBER(SEARCH(AR$1,$D966)),"T","")</f>
        <v/>
      </c>
      <c r="AS966" t="str">
        <f>IF(ISNUMBER(SEARCH(AS$1,$D966)),"T","")</f>
        <v/>
      </c>
      <c r="AT966" t="str">
        <f>IF(ISNUMBER(SEARCH(AT$1,$D966)),"T","")</f>
        <v/>
      </c>
      <c r="AU966" t="str">
        <f>IF(ISNUMBER(SEARCH(AU$1,$D966)),"T","")</f>
        <v/>
      </c>
      <c r="AV966" t="str">
        <f>IF(ISNUMBER(SEARCH(AV$1,$D966)),"T","")</f>
        <v/>
      </c>
    </row>
    <row r="967" spans="1:48">
      <c r="A967">
        <v>935</v>
      </c>
      <c r="B967" t="s">
        <v>2185</v>
      </c>
      <c r="C967" t="s">
        <v>2186</v>
      </c>
      <c r="D967" t="s">
        <v>216</v>
      </c>
      <c r="E967">
        <v>9</v>
      </c>
      <c r="F967">
        <v>40</v>
      </c>
      <c r="G967">
        <v>50</v>
      </c>
      <c r="H967">
        <v>40</v>
      </c>
      <c r="I967">
        <v>50</v>
      </c>
      <c r="J967">
        <v>40</v>
      </c>
      <c r="K967">
        <v>35</v>
      </c>
      <c r="L967">
        <f t="shared" si="210"/>
        <v>50</v>
      </c>
      <c r="M967">
        <f t="shared" si="211"/>
        <v>40</v>
      </c>
      <c r="N967" s="3">
        <f t="shared" si="212"/>
        <v>115.5</v>
      </c>
      <c r="O967" s="3">
        <f t="shared" si="213"/>
        <v>70.5</v>
      </c>
      <c r="P967" s="3">
        <f t="shared" si="214"/>
        <v>60.5</v>
      </c>
      <c r="Q967" s="3">
        <f t="shared" si="215"/>
        <v>6987.75</v>
      </c>
      <c r="R967" s="3">
        <f t="shared" si="216"/>
        <v>6987.75</v>
      </c>
      <c r="S967" s="3">
        <f t="shared" si="217"/>
        <v>6987.75</v>
      </c>
      <c r="T967" s="3">
        <v>87.3736833349983</v>
      </c>
      <c r="U967" s="3">
        <f t="shared" si="218"/>
        <v>0</v>
      </c>
      <c r="V967" s="4">
        <f t="shared" si="219"/>
        <v>0</v>
      </c>
      <c r="W967" s="6">
        <f>Q967/(constants!$B$1*constants!$B$2*(110/250)*AVERAGE(0.8,1)*1.5)</f>
        <v>1.07060506231483</v>
      </c>
      <c r="X967" s="7">
        <v>0.0560698387620896</v>
      </c>
      <c r="Y967" s="3">
        <f t="shared" si="220"/>
        <v>79.4305805259227</v>
      </c>
      <c r="Z967" s="5">
        <v>1.1</v>
      </c>
      <c r="AA967" s="5">
        <v>1</v>
      </c>
      <c r="AB967" s="3">
        <f t="shared" si="221"/>
        <v>87.373638578515</v>
      </c>
      <c r="AC967" t="str">
        <f t="shared" si="222"/>
        <v>https://wiki.52poke.com/wiki/炭小侍</v>
      </c>
      <c r="AD967" s="2">
        <f t="shared" si="223"/>
        <v>2.00314279531025e-9</v>
      </c>
      <c r="AE967" t="str">
        <f>IF(ISNUMBER(SEARCH(AE$1,$D967)),"T","")</f>
        <v/>
      </c>
      <c r="AF967" t="str">
        <f>IF(ISNUMBER(SEARCH(AF$1,$D967)),"T","")</f>
        <v>T</v>
      </c>
      <c r="AG967" t="str">
        <f>IF(ISNUMBER(SEARCH(AG$1,$D967)),"T","")</f>
        <v/>
      </c>
      <c r="AH967" t="str">
        <f>IF(ISNUMBER(SEARCH(AH$1,$D967)),"T","")</f>
        <v/>
      </c>
      <c r="AI967" t="str">
        <f>IF(ISNUMBER(SEARCH(AI$1,$D967)),"T","")</f>
        <v/>
      </c>
      <c r="AJ967" t="str">
        <f>IF(ISNUMBER(SEARCH(AJ$1,$D967)),"T","")</f>
        <v/>
      </c>
      <c r="AK967" t="str">
        <f>IF(ISNUMBER(SEARCH(AK$1,$D967)),"T","")</f>
        <v/>
      </c>
      <c r="AL967" t="str">
        <f>IF(ISNUMBER(SEARCH(AL$1,$D967)),"T","")</f>
        <v/>
      </c>
      <c r="AM967" t="str">
        <f>IF(ISNUMBER(SEARCH(AM$1,$D967)),"T","")</f>
        <v/>
      </c>
      <c r="AN967" t="str">
        <f>IF(ISNUMBER(SEARCH(AN$1,$D967)),"T","")</f>
        <v/>
      </c>
      <c r="AO967" t="str">
        <f>IF(ISNUMBER(SEARCH(AO$1,$D967)),"T","")</f>
        <v/>
      </c>
      <c r="AP967" t="str">
        <f>IF(ISNUMBER(SEARCH(AP$1,$D967)),"T","")</f>
        <v/>
      </c>
      <c r="AQ967" t="str">
        <f>IF(ISNUMBER(SEARCH(AQ$1,$D967)),"T","")</f>
        <v/>
      </c>
      <c r="AR967" t="str">
        <f>IF(ISNUMBER(SEARCH(AR$1,$D967)),"T","")</f>
        <v/>
      </c>
      <c r="AS967" t="str">
        <f>IF(ISNUMBER(SEARCH(AS$1,$D967)),"T","")</f>
        <v/>
      </c>
      <c r="AT967" t="str">
        <f>IF(ISNUMBER(SEARCH(AT$1,$D967)),"T","")</f>
        <v/>
      </c>
      <c r="AU967" t="str">
        <f>IF(ISNUMBER(SEARCH(AU$1,$D967)),"T","")</f>
        <v/>
      </c>
      <c r="AV967" t="str">
        <f>IF(ISNUMBER(SEARCH(AV$1,$D967)),"T","")</f>
        <v/>
      </c>
    </row>
    <row r="968" spans="1:48">
      <c r="A968">
        <v>848</v>
      </c>
      <c r="B968" t="s">
        <v>2187</v>
      </c>
      <c r="C968" t="s">
        <v>2188</v>
      </c>
      <c r="D968" t="s">
        <v>820</v>
      </c>
      <c r="E968">
        <v>8</v>
      </c>
      <c r="F968">
        <v>40</v>
      </c>
      <c r="G968">
        <v>38</v>
      </c>
      <c r="H968">
        <v>35</v>
      </c>
      <c r="I968">
        <v>54</v>
      </c>
      <c r="J968">
        <v>35</v>
      </c>
      <c r="K968">
        <v>40</v>
      </c>
      <c r="L968">
        <f t="shared" si="210"/>
        <v>54</v>
      </c>
      <c r="M968">
        <f t="shared" si="211"/>
        <v>35</v>
      </c>
      <c r="N968" s="3">
        <f t="shared" si="212"/>
        <v>115.5</v>
      </c>
      <c r="O968" s="3">
        <f t="shared" si="213"/>
        <v>74.5</v>
      </c>
      <c r="P968" s="3">
        <f t="shared" si="214"/>
        <v>55.5</v>
      </c>
      <c r="Q968" s="3">
        <f t="shared" si="215"/>
        <v>6410.25</v>
      </c>
      <c r="R968" s="3">
        <f t="shared" si="216"/>
        <v>6410.25</v>
      </c>
      <c r="S968" s="3">
        <f t="shared" si="217"/>
        <v>6410.25</v>
      </c>
      <c r="T968" s="3">
        <v>86.8224689607793</v>
      </c>
      <c r="U968" s="3">
        <f t="shared" si="218"/>
        <v>0</v>
      </c>
      <c r="V968" s="4">
        <f t="shared" si="219"/>
        <v>0</v>
      </c>
      <c r="W968" s="6">
        <f>Q968/(constants!$B$1*constants!$B$2*(110/250)*AVERAGE(0.8,1)*1.5)</f>
        <v>0.982125305098727</v>
      </c>
      <c r="X968" s="7">
        <v>0.0773307726763748</v>
      </c>
      <c r="Y968" s="3">
        <f t="shared" si="220"/>
        <v>78.9294777942451</v>
      </c>
      <c r="Z968" s="5">
        <v>1.1</v>
      </c>
      <c r="AA968" s="5">
        <v>1</v>
      </c>
      <c r="AB968" s="3">
        <f t="shared" si="221"/>
        <v>86.8224255736696</v>
      </c>
      <c r="AC968" t="str">
        <f t="shared" si="222"/>
        <v>https://wiki.52poke.com/wiki/毒电婴</v>
      </c>
      <c r="AD968" s="2">
        <f t="shared" si="223"/>
        <v>1.88244128677874e-9</v>
      </c>
      <c r="AE968" t="str">
        <f>IF(ISNUMBER(SEARCH(AE$1,$D968)),"T","")</f>
        <v/>
      </c>
      <c r="AF968" t="str">
        <f>IF(ISNUMBER(SEARCH(AF$1,$D968)),"T","")</f>
        <v/>
      </c>
      <c r="AG968" t="str">
        <f>IF(ISNUMBER(SEARCH(AG$1,$D968)),"T","")</f>
        <v/>
      </c>
      <c r="AH968" t="str">
        <f>IF(ISNUMBER(SEARCH(AH$1,$D968)),"T","")</f>
        <v/>
      </c>
      <c r="AI968" t="str">
        <f>IF(ISNUMBER(SEARCH(AI$1,$D968)),"T","")</f>
        <v>T</v>
      </c>
      <c r="AJ968" t="str">
        <f>IF(ISNUMBER(SEARCH(AJ$1,$D968)),"T","")</f>
        <v/>
      </c>
      <c r="AK968" t="str">
        <f>IF(ISNUMBER(SEARCH(AK$1,$D968)),"T","")</f>
        <v/>
      </c>
      <c r="AL968" t="str">
        <f>IF(ISNUMBER(SEARCH(AL$1,$D968)),"T","")</f>
        <v>T</v>
      </c>
      <c r="AM968" t="str">
        <f>IF(ISNUMBER(SEARCH(AM$1,$D968)),"T","")</f>
        <v/>
      </c>
      <c r="AN968" t="str">
        <f>IF(ISNUMBER(SEARCH(AN$1,$D968)),"T","")</f>
        <v/>
      </c>
      <c r="AO968" t="str">
        <f>IF(ISNUMBER(SEARCH(AO$1,$D968)),"T","")</f>
        <v/>
      </c>
      <c r="AP968" t="str">
        <f>IF(ISNUMBER(SEARCH(AP$1,$D968)),"T","")</f>
        <v/>
      </c>
      <c r="AQ968" t="str">
        <f>IF(ISNUMBER(SEARCH(AQ$1,$D968)),"T","")</f>
        <v/>
      </c>
      <c r="AR968" t="str">
        <f>IF(ISNUMBER(SEARCH(AR$1,$D968)),"T","")</f>
        <v/>
      </c>
      <c r="AS968" t="str">
        <f>IF(ISNUMBER(SEARCH(AS$1,$D968)),"T","")</f>
        <v/>
      </c>
      <c r="AT968" t="str">
        <f>IF(ISNUMBER(SEARCH(AT$1,$D968)),"T","")</f>
        <v/>
      </c>
      <c r="AU968" t="str">
        <f>IF(ISNUMBER(SEARCH(AU$1,$D968)),"T","")</f>
        <v/>
      </c>
      <c r="AV968" t="str">
        <f>IF(ISNUMBER(SEARCH(AV$1,$D968)),"T","")</f>
        <v/>
      </c>
    </row>
    <row r="969" spans="1:48">
      <c r="A969">
        <v>16</v>
      </c>
      <c r="B969" t="s">
        <v>2189</v>
      </c>
      <c r="C969" t="s">
        <v>2190</v>
      </c>
      <c r="D969" t="s">
        <v>553</v>
      </c>
      <c r="E969">
        <v>1</v>
      </c>
      <c r="F969">
        <v>40</v>
      </c>
      <c r="G969">
        <v>45</v>
      </c>
      <c r="H969">
        <v>40</v>
      </c>
      <c r="I969">
        <v>35</v>
      </c>
      <c r="J969">
        <v>35</v>
      </c>
      <c r="K969">
        <v>56</v>
      </c>
      <c r="L969">
        <f t="shared" si="210"/>
        <v>45</v>
      </c>
      <c r="M969">
        <f t="shared" si="211"/>
        <v>35</v>
      </c>
      <c r="N969" s="3">
        <f t="shared" si="212"/>
        <v>115.5</v>
      </c>
      <c r="O969" s="3">
        <f t="shared" si="213"/>
        <v>65.5</v>
      </c>
      <c r="P969" s="3">
        <f t="shared" si="214"/>
        <v>55.5</v>
      </c>
      <c r="Q969" s="3">
        <f t="shared" si="215"/>
        <v>6410.25</v>
      </c>
      <c r="R969" s="3">
        <f t="shared" si="216"/>
        <v>6987.75</v>
      </c>
      <c r="S969" s="3">
        <f t="shared" si="217"/>
        <v>6410.25</v>
      </c>
      <c r="T969" s="3">
        <v>86.6983633946828</v>
      </c>
      <c r="U969" s="3">
        <f t="shared" si="218"/>
        <v>0</v>
      </c>
      <c r="V969" s="4">
        <f t="shared" si="219"/>
        <v>0</v>
      </c>
      <c r="W969" s="6">
        <f>Q969/(constants!$B$1*constants!$B$2*(110/250)*AVERAGE(0.8,1)*1.5)</f>
        <v>0.982125305098727</v>
      </c>
      <c r="X969" s="7">
        <v>0.221182470737067</v>
      </c>
      <c r="Y969" s="3">
        <f t="shared" si="220"/>
        <v>78.8166593172445</v>
      </c>
      <c r="Z969" s="5">
        <v>1.1</v>
      </c>
      <c r="AA969" s="5">
        <v>1</v>
      </c>
      <c r="AB969" s="3">
        <f t="shared" si="221"/>
        <v>86.698325248969</v>
      </c>
      <c r="AC969" t="str">
        <f t="shared" si="222"/>
        <v>https://wiki.52poke.com/wiki/波波</v>
      </c>
      <c r="AD969" s="2">
        <f t="shared" si="223"/>
        <v>1.45509548254032e-9</v>
      </c>
      <c r="AE969" t="str">
        <f>IF(ISNUMBER(SEARCH(AE$1,$D969)),"T","")</f>
        <v>T</v>
      </c>
      <c r="AF969" t="str">
        <f>IF(ISNUMBER(SEARCH(AF$1,$D969)),"T","")</f>
        <v/>
      </c>
      <c r="AG969" t="str">
        <f>IF(ISNUMBER(SEARCH(AG$1,$D969)),"T","")</f>
        <v/>
      </c>
      <c r="AH969" t="str">
        <f>IF(ISNUMBER(SEARCH(AH$1,$D969)),"T","")</f>
        <v/>
      </c>
      <c r="AI969" t="str">
        <f>IF(ISNUMBER(SEARCH(AI$1,$D969)),"T","")</f>
        <v/>
      </c>
      <c r="AJ969" t="str">
        <f>IF(ISNUMBER(SEARCH(AJ$1,$D969)),"T","")</f>
        <v/>
      </c>
      <c r="AK969" t="str">
        <f>IF(ISNUMBER(SEARCH(AK$1,$D969)),"T","")</f>
        <v/>
      </c>
      <c r="AL969" t="str">
        <f>IF(ISNUMBER(SEARCH(AL$1,$D969)),"T","")</f>
        <v/>
      </c>
      <c r="AM969" t="str">
        <f>IF(ISNUMBER(SEARCH(AM$1,$D969)),"T","")</f>
        <v/>
      </c>
      <c r="AN969" t="str">
        <f>IF(ISNUMBER(SEARCH(AN$1,$D969)),"T","")</f>
        <v>T</v>
      </c>
      <c r="AO969" t="str">
        <f>IF(ISNUMBER(SEARCH(AO$1,$D969)),"T","")</f>
        <v/>
      </c>
      <c r="AP969" t="str">
        <f>IF(ISNUMBER(SEARCH(AP$1,$D969)),"T","")</f>
        <v/>
      </c>
      <c r="AQ969" t="str">
        <f>IF(ISNUMBER(SEARCH(AQ$1,$D969)),"T","")</f>
        <v/>
      </c>
      <c r="AR969" t="str">
        <f>IF(ISNUMBER(SEARCH(AR$1,$D969)),"T","")</f>
        <v/>
      </c>
      <c r="AS969" t="str">
        <f>IF(ISNUMBER(SEARCH(AS$1,$D969)),"T","")</f>
        <v/>
      </c>
      <c r="AT969" t="str">
        <f>IF(ISNUMBER(SEARCH(AT$1,$D969)),"T","")</f>
        <v/>
      </c>
      <c r="AU969" t="str">
        <f>IF(ISNUMBER(SEARCH(AU$1,$D969)),"T","")</f>
        <v/>
      </c>
      <c r="AV969" t="str">
        <f>IF(ISNUMBER(SEARCH(AV$1,$D969)),"T","")</f>
        <v/>
      </c>
    </row>
    <row r="970" spans="1:48">
      <c r="A970">
        <v>753</v>
      </c>
      <c r="B970" t="s">
        <v>2191</v>
      </c>
      <c r="C970" t="s">
        <v>2192</v>
      </c>
      <c r="D970" t="s">
        <v>227</v>
      </c>
      <c r="E970">
        <v>7</v>
      </c>
      <c r="F970">
        <v>40</v>
      </c>
      <c r="G970">
        <v>55</v>
      </c>
      <c r="H970">
        <v>35</v>
      </c>
      <c r="I970">
        <v>50</v>
      </c>
      <c r="J970">
        <v>35</v>
      </c>
      <c r="K970">
        <v>35</v>
      </c>
      <c r="L970">
        <f t="shared" si="210"/>
        <v>55</v>
      </c>
      <c r="M970">
        <f t="shared" si="211"/>
        <v>35</v>
      </c>
      <c r="N970" s="3">
        <f t="shared" si="212"/>
        <v>115.5</v>
      </c>
      <c r="O970" s="3">
        <f t="shared" si="213"/>
        <v>75.5</v>
      </c>
      <c r="P970" s="3">
        <f t="shared" si="214"/>
        <v>55.5</v>
      </c>
      <c r="Q970" s="3">
        <f t="shared" si="215"/>
        <v>6410.25</v>
      </c>
      <c r="R970" s="3">
        <f t="shared" si="216"/>
        <v>6410.25</v>
      </c>
      <c r="S970" s="3">
        <f t="shared" si="217"/>
        <v>6410.25</v>
      </c>
      <c r="T970" s="3">
        <v>86.5475049175826</v>
      </c>
      <c r="U970" s="3">
        <f t="shared" si="218"/>
        <v>0</v>
      </c>
      <c r="V970" s="4">
        <f t="shared" si="219"/>
        <v>0</v>
      </c>
      <c r="W970" s="6">
        <f>Q970/(constants!$B$1*constants!$B$2*(110/250)*AVERAGE(0.8,1)*1.5)</f>
        <v>0.982125305098727</v>
      </c>
      <c r="X970" s="7">
        <v>0.0599874095080835</v>
      </c>
      <c r="Y970" s="3">
        <f t="shared" si="220"/>
        <v>78.6795099528142</v>
      </c>
      <c r="Z970" s="5">
        <v>1.1</v>
      </c>
      <c r="AA970" s="5">
        <v>1</v>
      </c>
      <c r="AB970" s="3">
        <f t="shared" si="221"/>
        <v>86.5474609480956</v>
      </c>
      <c r="AC970" t="str">
        <f t="shared" si="222"/>
        <v>https://wiki.52poke.com/wiki/伪螳草</v>
      </c>
      <c r="AD970" s="2">
        <f t="shared" si="223"/>
        <v>1.93331578288655e-9</v>
      </c>
      <c r="AE970" t="str">
        <f>IF(ISNUMBER(SEARCH(AE$1,$D970)),"T","")</f>
        <v/>
      </c>
      <c r="AF970" t="str">
        <f>IF(ISNUMBER(SEARCH(AF$1,$D970)),"T","")</f>
        <v/>
      </c>
      <c r="AG970" t="str">
        <f>IF(ISNUMBER(SEARCH(AG$1,$D970)),"T","")</f>
        <v/>
      </c>
      <c r="AH970" t="str">
        <f>IF(ISNUMBER(SEARCH(AH$1,$D970)),"T","")</f>
        <v>T</v>
      </c>
      <c r="AI970" t="str">
        <f>IF(ISNUMBER(SEARCH(AI$1,$D970)),"T","")</f>
        <v/>
      </c>
      <c r="AJ970" t="str">
        <f>IF(ISNUMBER(SEARCH(AJ$1,$D970)),"T","")</f>
        <v/>
      </c>
      <c r="AK970" t="str">
        <f>IF(ISNUMBER(SEARCH(AK$1,$D970)),"T","")</f>
        <v/>
      </c>
      <c r="AL970" t="str">
        <f>IF(ISNUMBER(SEARCH(AL$1,$D970)),"T","")</f>
        <v/>
      </c>
      <c r="AM970" t="str">
        <f>IF(ISNUMBER(SEARCH(AM$1,$D970)),"T","")</f>
        <v/>
      </c>
      <c r="AN970" t="str">
        <f>IF(ISNUMBER(SEARCH(AN$1,$D970)),"T","")</f>
        <v/>
      </c>
      <c r="AO970" t="str">
        <f>IF(ISNUMBER(SEARCH(AO$1,$D970)),"T","")</f>
        <v/>
      </c>
      <c r="AP970" t="str">
        <f>IF(ISNUMBER(SEARCH(AP$1,$D970)),"T","")</f>
        <v/>
      </c>
      <c r="AQ970" t="str">
        <f>IF(ISNUMBER(SEARCH(AQ$1,$D970)),"T","")</f>
        <v/>
      </c>
      <c r="AR970" t="str">
        <f>IF(ISNUMBER(SEARCH(AR$1,$D970)),"T","")</f>
        <v/>
      </c>
      <c r="AS970" t="str">
        <f>IF(ISNUMBER(SEARCH(AS$1,$D970)),"T","")</f>
        <v/>
      </c>
      <c r="AT970" t="str">
        <f>IF(ISNUMBER(SEARCH(AT$1,$D970)),"T","")</f>
        <v/>
      </c>
      <c r="AU970" t="str">
        <f>IF(ISNUMBER(SEARCH(AU$1,$D970)),"T","")</f>
        <v/>
      </c>
      <c r="AV970" t="str">
        <f>IF(ISNUMBER(SEARCH(AV$1,$D970)),"T","")</f>
        <v/>
      </c>
    </row>
    <row r="971" spans="1:48">
      <c r="A971">
        <v>41</v>
      </c>
      <c r="B971" t="s">
        <v>2193</v>
      </c>
      <c r="C971" t="s">
        <v>2194</v>
      </c>
      <c r="D971" t="s">
        <v>574</v>
      </c>
      <c r="E971">
        <v>1</v>
      </c>
      <c r="F971">
        <v>40</v>
      </c>
      <c r="G971">
        <v>45</v>
      </c>
      <c r="H971">
        <v>35</v>
      </c>
      <c r="I971">
        <v>30</v>
      </c>
      <c r="J971">
        <v>40</v>
      </c>
      <c r="K971">
        <v>55</v>
      </c>
      <c r="L971">
        <f t="shared" si="210"/>
        <v>45</v>
      </c>
      <c r="M971">
        <f t="shared" si="211"/>
        <v>35</v>
      </c>
      <c r="N971" s="3">
        <f t="shared" si="212"/>
        <v>115.5</v>
      </c>
      <c r="O971" s="3">
        <f t="shared" si="213"/>
        <v>65.5</v>
      </c>
      <c r="P971" s="3">
        <f t="shared" si="214"/>
        <v>55.5</v>
      </c>
      <c r="Q971" s="3">
        <f t="shared" si="215"/>
        <v>6410.25</v>
      </c>
      <c r="R971" s="3">
        <f t="shared" si="216"/>
        <v>6410.25</v>
      </c>
      <c r="S971" s="3">
        <f t="shared" si="217"/>
        <v>6987.75</v>
      </c>
      <c r="T971" s="3">
        <v>86.4665001119949</v>
      </c>
      <c r="U971" s="3">
        <f t="shared" si="218"/>
        <v>0</v>
      </c>
      <c r="V971" s="4">
        <f t="shared" si="219"/>
        <v>0</v>
      </c>
      <c r="W971" s="6">
        <f>Q971/(constants!$B$1*constants!$B$2*(110/250)*AVERAGE(0.8,1)*1.5)</f>
        <v>0.982125305098727</v>
      </c>
      <c r="X971" s="7">
        <v>0.217964382150142</v>
      </c>
      <c r="Y971" s="3">
        <f t="shared" si="220"/>
        <v>78.6058745148009</v>
      </c>
      <c r="Z971" s="5">
        <v>1.1</v>
      </c>
      <c r="AA971" s="5">
        <v>1</v>
      </c>
      <c r="AB971" s="3">
        <f t="shared" si="221"/>
        <v>86.466461966281</v>
      </c>
      <c r="AC971" t="str">
        <f t="shared" si="222"/>
        <v>https://wiki.52poke.com/wiki/超音蝠</v>
      </c>
      <c r="AD971" s="2">
        <f t="shared" si="223"/>
        <v>1.45509548579282e-9</v>
      </c>
      <c r="AE971" t="str">
        <f>IF(ISNUMBER(SEARCH(AE$1,$D971)),"T","")</f>
        <v/>
      </c>
      <c r="AF971" t="str">
        <f>IF(ISNUMBER(SEARCH(AF$1,$D971)),"T","")</f>
        <v/>
      </c>
      <c r="AG971" t="str">
        <f>IF(ISNUMBER(SEARCH(AG$1,$D971)),"T","")</f>
        <v/>
      </c>
      <c r="AH971" t="str">
        <f>IF(ISNUMBER(SEARCH(AH$1,$D971)),"T","")</f>
        <v/>
      </c>
      <c r="AI971" t="str">
        <f>IF(ISNUMBER(SEARCH(AI$1,$D971)),"T","")</f>
        <v/>
      </c>
      <c r="AJ971" t="str">
        <f>IF(ISNUMBER(SEARCH(AJ$1,$D971)),"T","")</f>
        <v/>
      </c>
      <c r="AK971" t="str">
        <f>IF(ISNUMBER(SEARCH(AK$1,$D971)),"T","")</f>
        <v/>
      </c>
      <c r="AL971" t="str">
        <f>IF(ISNUMBER(SEARCH(AL$1,$D971)),"T","")</f>
        <v>T</v>
      </c>
      <c r="AM971" t="str">
        <f>IF(ISNUMBER(SEARCH(AM$1,$D971)),"T","")</f>
        <v/>
      </c>
      <c r="AN971" t="str">
        <f>IF(ISNUMBER(SEARCH(AN$1,$D971)),"T","")</f>
        <v>T</v>
      </c>
      <c r="AO971" t="str">
        <f>IF(ISNUMBER(SEARCH(AO$1,$D971)),"T","")</f>
        <v/>
      </c>
      <c r="AP971" t="str">
        <f>IF(ISNUMBER(SEARCH(AP$1,$D971)),"T","")</f>
        <v/>
      </c>
      <c r="AQ971" t="str">
        <f>IF(ISNUMBER(SEARCH(AQ$1,$D971)),"T","")</f>
        <v/>
      </c>
      <c r="AR971" t="str">
        <f>IF(ISNUMBER(SEARCH(AR$1,$D971)),"T","")</f>
        <v/>
      </c>
      <c r="AS971" t="str">
        <f>IF(ISNUMBER(SEARCH(AS$1,$D971)),"T","")</f>
        <v/>
      </c>
      <c r="AT971" t="str">
        <f>IF(ISNUMBER(SEARCH(AT$1,$D971)),"T","")</f>
        <v/>
      </c>
      <c r="AU971" t="str">
        <f>IF(ISNUMBER(SEARCH(AU$1,$D971)),"T","")</f>
        <v/>
      </c>
      <c r="AV971" t="str">
        <f>IF(ISNUMBER(SEARCH(AV$1,$D971)),"T","")</f>
        <v/>
      </c>
    </row>
    <row r="972" spans="1:48">
      <c r="A972">
        <v>360</v>
      </c>
      <c r="B972" t="s">
        <v>2195</v>
      </c>
      <c r="C972" t="s">
        <v>2196</v>
      </c>
      <c r="D972" t="s">
        <v>61</v>
      </c>
      <c r="E972">
        <v>3</v>
      </c>
      <c r="F972">
        <v>95</v>
      </c>
      <c r="G972">
        <v>23</v>
      </c>
      <c r="H972">
        <v>48</v>
      </c>
      <c r="I972">
        <v>23</v>
      </c>
      <c r="J972">
        <v>48</v>
      </c>
      <c r="K972">
        <v>23</v>
      </c>
      <c r="L972">
        <f t="shared" si="210"/>
        <v>23</v>
      </c>
      <c r="M972">
        <f t="shared" si="211"/>
        <v>48</v>
      </c>
      <c r="N972" s="3">
        <f t="shared" si="212"/>
        <v>170.5</v>
      </c>
      <c r="O972" s="3">
        <f t="shared" si="213"/>
        <v>43.5</v>
      </c>
      <c r="P972" s="3">
        <f t="shared" si="214"/>
        <v>68.5</v>
      </c>
      <c r="Q972" s="3">
        <f t="shared" si="215"/>
        <v>11679.25</v>
      </c>
      <c r="R972" s="3">
        <f t="shared" si="216"/>
        <v>11679.25</v>
      </c>
      <c r="S972" s="3">
        <f t="shared" si="217"/>
        <v>11679.25</v>
      </c>
      <c r="T972" s="3">
        <v>86.1888592013701</v>
      </c>
      <c r="U972" s="3">
        <f t="shared" si="218"/>
        <v>0</v>
      </c>
      <c r="V972" s="4">
        <f t="shared" si="219"/>
        <v>0</v>
      </c>
      <c r="W972" s="6">
        <f>Q972/(constants!$B$1*constants!$B$2*(110/250)*AVERAGE(0.8,1)*1.5)</f>
        <v>1.78939775665135</v>
      </c>
      <c r="X972" s="7">
        <v>0.0118313560922824</v>
      </c>
      <c r="Y972" s="3">
        <f t="shared" si="220"/>
        <v>78.353466404348</v>
      </c>
      <c r="Z972" s="5">
        <v>1.1</v>
      </c>
      <c r="AA972" s="5">
        <v>1</v>
      </c>
      <c r="AB972" s="3">
        <f t="shared" si="221"/>
        <v>86.1888130447828</v>
      </c>
      <c r="AC972" t="str">
        <f t="shared" si="222"/>
        <v>https://wiki.52poke.com/wiki/小果然</v>
      </c>
      <c r="AD972" s="2">
        <f t="shared" si="223"/>
        <v>2.13043055272038e-9</v>
      </c>
      <c r="AE972" t="str">
        <f>IF(ISNUMBER(SEARCH(AE$1,$D972)),"T","")</f>
        <v/>
      </c>
      <c r="AF972" t="str">
        <f>IF(ISNUMBER(SEARCH(AF$1,$D972)),"T","")</f>
        <v/>
      </c>
      <c r="AG972" t="str">
        <f>IF(ISNUMBER(SEARCH(AG$1,$D972)),"T","")</f>
        <v/>
      </c>
      <c r="AH972" t="str">
        <f>IF(ISNUMBER(SEARCH(AH$1,$D972)),"T","")</f>
        <v/>
      </c>
      <c r="AI972" t="str">
        <f>IF(ISNUMBER(SEARCH(AI$1,$D972)),"T","")</f>
        <v/>
      </c>
      <c r="AJ972" t="str">
        <f>IF(ISNUMBER(SEARCH(AJ$1,$D972)),"T","")</f>
        <v/>
      </c>
      <c r="AK972" t="str">
        <f>IF(ISNUMBER(SEARCH(AK$1,$D972)),"T","")</f>
        <v/>
      </c>
      <c r="AL972" t="str">
        <f>IF(ISNUMBER(SEARCH(AL$1,$D972)),"T","")</f>
        <v/>
      </c>
      <c r="AM972" t="str">
        <f>IF(ISNUMBER(SEARCH(AM$1,$D972)),"T","")</f>
        <v/>
      </c>
      <c r="AN972" t="str">
        <f>IF(ISNUMBER(SEARCH(AN$1,$D972)),"T","")</f>
        <v/>
      </c>
      <c r="AO972" t="str">
        <f>IF(ISNUMBER(SEARCH(AO$1,$D972)),"T","")</f>
        <v>T</v>
      </c>
      <c r="AP972" t="str">
        <f>IF(ISNUMBER(SEARCH(AP$1,$D972)),"T","")</f>
        <v/>
      </c>
      <c r="AQ972" t="str">
        <f>IF(ISNUMBER(SEARCH(AQ$1,$D972)),"T","")</f>
        <v/>
      </c>
      <c r="AR972" t="str">
        <f>IF(ISNUMBER(SEARCH(AR$1,$D972)),"T","")</f>
        <v/>
      </c>
      <c r="AS972" t="str">
        <f>IF(ISNUMBER(SEARCH(AS$1,$D972)),"T","")</f>
        <v/>
      </c>
      <c r="AT972" t="str">
        <f>IF(ISNUMBER(SEARCH(AT$1,$D972)),"T","")</f>
        <v/>
      </c>
      <c r="AU972" t="str">
        <f>IF(ISNUMBER(SEARCH(AU$1,$D972)),"T","")</f>
        <v/>
      </c>
      <c r="AV972" t="str">
        <f>IF(ISNUMBER(SEARCH(AV$1,$D972)),"T","")</f>
        <v/>
      </c>
    </row>
    <row r="973" spans="1:48">
      <c r="A973">
        <v>39</v>
      </c>
      <c r="B973" t="s">
        <v>2197</v>
      </c>
      <c r="C973" t="s">
        <v>2198</v>
      </c>
      <c r="D973" t="s">
        <v>1315</v>
      </c>
      <c r="E973">
        <v>1</v>
      </c>
      <c r="F973">
        <v>115</v>
      </c>
      <c r="G973">
        <v>45</v>
      </c>
      <c r="H973">
        <v>20</v>
      </c>
      <c r="I973">
        <v>45</v>
      </c>
      <c r="J973">
        <v>25</v>
      </c>
      <c r="K973">
        <v>20</v>
      </c>
      <c r="L973">
        <f t="shared" si="210"/>
        <v>45</v>
      </c>
      <c r="M973">
        <f t="shared" si="211"/>
        <v>20</v>
      </c>
      <c r="N973" s="3">
        <f t="shared" si="212"/>
        <v>190.5</v>
      </c>
      <c r="O973" s="3">
        <f t="shared" si="213"/>
        <v>65.5</v>
      </c>
      <c r="P973" s="3">
        <f t="shared" si="214"/>
        <v>40.5</v>
      </c>
      <c r="Q973" s="3">
        <f t="shared" si="215"/>
        <v>7715.25</v>
      </c>
      <c r="R973" s="3">
        <f t="shared" si="216"/>
        <v>7715.25</v>
      </c>
      <c r="S973" s="3">
        <f t="shared" si="217"/>
        <v>8667.75</v>
      </c>
      <c r="T973" s="3">
        <v>86.0203918215513</v>
      </c>
      <c r="U973" s="3">
        <f t="shared" si="218"/>
        <v>0</v>
      </c>
      <c r="V973" s="4">
        <f t="shared" si="219"/>
        <v>0</v>
      </c>
      <c r="W973" s="6">
        <f>Q973/(constants!$B$1*constants!$B$2*(110/250)*AVERAGE(0.8,1)*1.5)</f>
        <v>1.182066574652</v>
      </c>
      <c r="X973" s="7">
        <v>0.0118313560922824</v>
      </c>
      <c r="Y973" s="3">
        <f t="shared" si="220"/>
        <v>78.2003144637502</v>
      </c>
      <c r="Z973" s="5">
        <v>1.1</v>
      </c>
      <c r="AA973" s="5">
        <v>1</v>
      </c>
      <c r="AB973" s="3">
        <f t="shared" si="221"/>
        <v>86.0203459101253</v>
      </c>
      <c r="AC973" t="str">
        <f t="shared" si="222"/>
        <v>https://wiki.52poke.com/wiki/胖丁</v>
      </c>
      <c r="AD973" s="2">
        <f t="shared" si="223"/>
        <v>2.10785904123452e-9</v>
      </c>
      <c r="AE973" t="str">
        <f>IF(ISNUMBER(SEARCH(AE$1,$D973)),"T","")</f>
        <v>T</v>
      </c>
      <c r="AF973" t="str">
        <f>IF(ISNUMBER(SEARCH(AF$1,$D973)),"T","")</f>
        <v/>
      </c>
      <c r="AG973" t="str">
        <f>IF(ISNUMBER(SEARCH(AG$1,$D973)),"T","")</f>
        <v/>
      </c>
      <c r="AH973" t="str">
        <f>IF(ISNUMBER(SEARCH(AH$1,$D973)),"T","")</f>
        <v/>
      </c>
      <c r="AI973" t="str">
        <f>IF(ISNUMBER(SEARCH(AI$1,$D973)),"T","")</f>
        <v/>
      </c>
      <c r="AJ973" t="str">
        <f>IF(ISNUMBER(SEARCH(AJ$1,$D973)),"T","")</f>
        <v/>
      </c>
      <c r="AK973" t="str">
        <f>IF(ISNUMBER(SEARCH(AK$1,$D973)),"T","")</f>
        <v/>
      </c>
      <c r="AL973" t="str">
        <f>IF(ISNUMBER(SEARCH(AL$1,$D973)),"T","")</f>
        <v/>
      </c>
      <c r="AM973" t="str">
        <f>IF(ISNUMBER(SEARCH(AM$1,$D973)),"T","")</f>
        <v/>
      </c>
      <c r="AN973" t="str">
        <f>IF(ISNUMBER(SEARCH(AN$1,$D973)),"T","")</f>
        <v/>
      </c>
      <c r="AO973" t="str">
        <f>IF(ISNUMBER(SEARCH(AO$1,$D973)),"T","")</f>
        <v/>
      </c>
      <c r="AP973" t="str">
        <f>IF(ISNUMBER(SEARCH(AP$1,$D973)),"T","")</f>
        <v/>
      </c>
      <c r="AQ973" t="str">
        <f>IF(ISNUMBER(SEARCH(AQ$1,$D973)),"T","")</f>
        <v/>
      </c>
      <c r="AR973" t="str">
        <f>IF(ISNUMBER(SEARCH(AR$1,$D973)),"T","")</f>
        <v/>
      </c>
      <c r="AS973" t="str">
        <f>IF(ISNUMBER(SEARCH(AS$1,$D973)),"T","")</f>
        <v/>
      </c>
      <c r="AT973" t="str">
        <f>IF(ISNUMBER(SEARCH(AT$1,$D973)),"T","")</f>
        <v/>
      </c>
      <c r="AU973" t="str">
        <f>IF(ISNUMBER(SEARCH(AU$1,$D973)),"T","")</f>
        <v/>
      </c>
      <c r="AV973" t="str">
        <f>IF(ISNUMBER(SEARCH(AV$1,$D973)),"T","")</f>
        <v>T</v>
      </c>
    </row>
    <row r="974" spans="1:48">
      <c r="A974">
        <v>543</v>
      </c>
      <c r="B974" t="s">
        <v>2199</v>
      </c>
      <c r="C974" t="s">
        <v>2200</v>
      </c>
      <c r="D974" t="s">
        <v>867</v>
      </c>
      <c r="E974">
        <v>5</v>
      </c>
      <c r="F974">
        <v>30</v>
      </c>
      <c r="G974">
        <v>45</v>
      </c>
      <c r="H974">
        <v>59</v>
      </c>
      <c r="I974">
        <v>30</v>
      </c>
      <c r="J974">
        <v>39</v>
      </c>
      <c r="K974">
        <v>57</v>
      </c>
      <c r="L974">
        <f t="shared" si="210"/>
        <v>45</v>
      </c>
      <c r="M974">
        <f t="shared" si="211"/>
        <v>39</v>
      </c>
      <c r="N974" s="3">
        <f t="shared" si="212"/>
        <v>105.5</v>
      </c>
      <c r="O974" s="3">
        <f t="shared" si="213"/>
        <v>65.5</v>
      </c>
      <c r="P974" s="3">
        <f t="shared" si="214"/>
        <v>59.5</v>
      </c>
      <c r="Q974" s="3">
        <f t="shared" si="215"/>
        <v>6277.25</v>
      </c>
      <c r="R974" s="3">
        <f t="shared" si="216"/>
        <v>8387.25</v>
      </c>
      <c r="S974" s="3">
        <f t="shared" si="217"/>
        <v>6277.25</v>
      </c>
      <c r="T974" s="3">
        <v>85.2889940113895</v>
      </c>
      <c r="U974" s="3">
        <f t="shared" si="218"/>
        <v>0</v>
      </c>
      <c r="V974" s="4">
        <f t="shared" si="219"/>
        <v>0</v>
      </c>
      <c r="W974" s="6">
        <f>Q974/(constants!$B$1*constants!$B$2*(110/250)*AVERAGE(0.8,1)*1.5)</f>
        <v>0.961748148891383</v>
      </c>
      <c r="X974" s="7">
        <v>0.221998647182506</v>
      </c>
      <c r="Y974" s="3">
        <f t="shared" si="220"/>
        <v>77.5354151428397</v>
      </c>
      <c r="Z974" s="5">
        <v>1.1</v>
      </c>
      <c r="AA974" s="5">
        <v>1</v>
      </c>
      <c r="AB974" s="3">
        <f t="shared" si="221"/>
        <v>85.2889566571237</v>
      </c>
      <c r="AC974" t="str">
        <f t="shared" si="222"/>
        <v>https://wiki.52poke.com/wiki/百足蜈蚣</v>
      </c>
      <c r="AD974" s="2">
        <f t="shared" si="223"/>
        <v>1.39534117449254e-9</v>
      </c>
      <c r="AE974" t="str">
        <f>IF(ISNUMBER(SEARCH(AE$1,$D974)),"T","")</f>
        <v/>
      </c>
      <c r="AF974" t="str">
        <f>IF(ISNUMBER(SEARCH(AF$1,$D974)),"T","")</f>
        <v/>
      </c>
      <c r="AG974" t="str">
        <f>IF(ISNUMBER(SEARCH(AG$1,$D974)),"T","")</f>
        <v/>
      </c>
      <c r="AH974" t="str">
        <f>IF(ISNUMBER(SEARCH(AH$1,$D974)),"T","")</f>
        <v/>
      </c>
      <c r="AI974" t="str">
        <f>IF(ISNUMBER(SEARCH(AI$1,$D974)),"T","")</f>
        <v/>
      </c>
      <c r="AJ974" t="str">
        <f>IF(ISNUMBER(SEARCH(AJ$1,$D974)),"T","")</f>
        <v/>
      </c>
      <c r="AK974" t="str">
        <f>IF(ISNUMBER(SEARCH(AK$1,$D974)),"T","")</f>
        <v/>
      </c>
      <c r="AL974" t="str">
        <f>IF(ISNUMBER(SEARCH(AL$1,$D974)),"T","")</f>
        <v>T</v>
      </c>
      <c r="AM974" t="str">
        <f>IF(ISNUMBER(SEARCH(AM$1,$D974)),"T","")</f>
        <v/>
      </c>
      <c r="AN974" t="str">
        <f>IF(ISNUMBER(SEARCH(AN$1,$D974)),"T","")</f>
        <v/>
      </c>
      <c r="AO974" t="str">
        <f>IF(ISNUMBER(SEARCH(AO$1,$D974)),"T","")</f>
        <v/>
      </c>
      <c r="AP974" t="str">
        <f>IF(ISNUMBER(SEARCH(AP$1,$D974)),"T","")</f>
        <v>T</v>
      </c>
      <c r="AQ974" t="str">
        <f>IF(ISNUMBER(SEARCH(AQ$1,$D974)),"T","")</f>
        <v/>
      </c>
      <c r="AR974" t="str">
        <f>IF(ISNUMBER(SEARCH(AR$1,$D974)),"T","")</f>
        <v/>
      </c>
      <c r="AS974" t="str">
        <f>IF(ISNUMBER(SEARCH(AS$1,$D974)),"T","")</f>
        <v/>
      </c>
      <c r="AT974" t="str">
        <f>IF(ISNUMBER(SEARCH(AT$1,$D974)),"T","")</f>
        <v/>
      </c>
      <c r="AU974" t="str">
        <f>IF(ISNUMBER(SEARCH(AU$1,$D974)),"T","")</f>
        <v/>
      </c>
      <c r="AV974" t="str">
        <f>IF(ISNUMBER(SEARCH(AV$1,$D974)),"T","")</f>
        <v/>
      </c>
    </row>
    <row r="975" spans="1:48">
      <c r="A975">
        <v>714</v>
      </c>
      <c r="B975" t="s">
        <v>2201</v>
      </c>
      <c r="C975" t="s">
        <v>2202</v>
      </c>
      <c r="D975" t="s">
        <v>448</v>
      </c>
      <c r="E975">
        <v>6</v>
      </c>
      <c r="F975">
        <v>40</v>
      </c>
      <c r="G975">
        <v>30</v>
      </c>
      <c r="H975">
        <v>35</v>
      </c>
      <c r="I975">
        <v>45</v>
      </c>
      <c r="J975">
        <v>40</v>
      </c>
      <c r="K975">
        <v>55</v>
      </c>
      <c r="L975">
        <f t="shared" si="210"/>
        <v>45</v>
      </c>
      <c r="M975">
        <f t="shared" si="211"/>
        <v>35</v>
      </c>
      <c r="N975" s="3">
        <f t="shared" si="212"/>
        <v>115.5</v>
      </c>
      <c r="O975" s="3">
        <f t="shared" si="213"/>
        <v>65.5</v>
      </c>
      <c r="P975" s="3">
        <f t="shared" si="214"/>
        <v>55.5</v>
      </c>
      <c r="Q975" s="3">
        <f t="shared" si="215"/>
        <v>6410.25</v>
      </c>
      <c r="R975" s="3">
        <f t="shared" si="216"/>
        <v>6410.25</v>
      </c>
      <c r="S975" s="3">
        <f t="shared" si="217"/>
        <v>6987.75</v>
      </c>
      <c r="T975" s="3">
        <v>84.9766519284654</v>
      </c>
      <c r="U975" s="3">
        <f t="shared" si="218"/>
        <v>0</v>
      </c>
      <c r="V975" s="4">
        <f t="shared" si="219"/>
        <v>0</v>
      </c>
      <c r="W975" s="6">
        <f>Q975/(constants!$B$1*constants!$B$2*(110/250)*AVERAGE(0.8,1)*1.5)</f>
        <v>0.982125305098727</v>
      </c>
      <c r="X975" s="7">
        <v>0.197286405973467</v>
      </c>
      <c r="Y975" s="3">
        <f t="shared" si="220"/>
        <v>77.2514670752287</v>
      </c>
      <c r="Z975" s="5">
        <v>1.1</v>
      </c>
      <c r="AA975" s="5">
        <v>1</v>
      </c>
      <c r="AB975" s="3">
        <f t="shared" si="221"/>
        <v>84.9766137827516</v>
      </c>
      <c r="AC975" t="str">
        <f t="shared" si="222"/>
        <v>https://wiki.52poke.com/wiki/嗡蝠</v>
      </c>
      <c r="AD975" s="2">
        <f t="shared" si="223"/>
        <v>1.45509548145615e-9</v>
      </c>
      <c r="AE975" t="str">
        <f>IF(ISNUMBER(SEARCH(AE$1,$D975)),"T","")</f>
        <v/>
      </c>
      <c r="AF975" t="str">
        <f>IF(ISNUMBER(SEARCH(AF$1,$D975)),"T","")</f>
        <v/>
      </c>
      <c r="AG975" t="str">
        <f>IF(ISNUMBER(SEARCH(AG$1,$D975)),"T","")</f>
        <v/>
      </c>
      <c r="AH975" t="str">
        <f>IF(ISNUMBER(SEARCH(AH$1,$D975)),"T","")</f>
        <v/>
      </c>
      <c r="AI975" t="str">
        <f>IF(ISNUMBER(SEARCH(AI$1,$D975)),"T","")</f>
        <v/>
      </c>
      <c r="AJ975" t="str">
        <f>IF(ISNUMBER(SEARCH(AJ$1,$D975)),"T","")</f>
        <v/>
      </c>
      <c r="AK975" t="str">
        <f>IF(ISNUMBER(SEARCH(AK$1,$D975)),"T","")</f>
        <v/>
      </c>
      <c r="AL975" t="str">
        <f>IF(ISNUMBER(SEARCH(AL$1,$D975)),"T","")</f>
        <v/>
      </c>
      <c r="AM975" t="str">
        <f>IF(ISNUMBER(SEARCH(AM$1,$D975)),"T","")</f>
        <v/>
      </c>
      <c r="AN975" t="str">
        <f>IF(ISNUMBER(SEARCH(AN$1,$D975)),"T","")</f>
        <v>T</v>
      </c>
      <c r="AO975" t="str">
        <f>IF(ISNUMBER(SEARCH(AO$1,$D975)),"T","")</f>
        <v/>
      </c>
      <c r="AP975" t="str">
        <f>IF(ISNUMBER(SEARCH(AP$1,$D975)),"T","")</f>
        <v/>
      </c>
      <c r="AQ975" t="str">
        <f>IF(ISNUMBER(SEARCH(AQ$1,$D975)),"T","")</f>
        <v/>
      </c>
      <c r="AR975" t="str">
        <f>IF(ISNUMBER(SEARCH(AR$1,$D975)),"T","")</f>
        <v/>
      </c>
      <c r="AS975" t="str">
        <f>IF(ISNUMBER(SEARCH(AS$1,$D975)),"T","")</f>
        <v>T</v>
      </c>
      <c r="AT975" t="str">
        <f>IF(ISNUMBER(SEARCH(AT$1,$D975)),"T","")</f>
        <v/>
      </c>
      <c r="AU975" t="str">
        <f>IF(ISNUMBER(SEARCH(AU$1,$D975)),"T","")</f>
        <v/>
      </c>
      <c r="AV975" t="str">
        <f>IF(ISNUMBER(SEARCH(AV$1,$D975)),"T","")</f>
        <v/>
      </c>
    </row>
    <row r="976" spans="1:48">
      <c r="A976">
        <v>751</v>
      </c>
      <c r="B976" t="s">
        <v>2203</v>
      </c>
      <c r="C976" t="s">
        <v>2204</v>
      </c>
      <c r="D976" t="s">
        <v>1378</v>
      </c>
      <c r="E976">
        <v>7</v>
      </c>
      <c r="F976">
        <v>38</v>
      </c>
      <c r="G976">
        <v>40</v>
      </c>
      <c r="H976">
        <v>52</v>
      </c>
      <c r="I976">
        <v>40</v>
      </c>
      <c r="J976">
        <v>72</v>
      </c>
      <c r="K976">
        <v>27</v>
      </c>
      <c r="L976">
        <f t="shared" si="210"/>
        <v>40</v>
      </c>
      <c r="M976">
        <f t="shared" si="211"/>
        <v>52</v>
      </c>
      <c r="N976" s="3">
        <f t="shared" si="212"/>
        <v>113.5</v>
      </c>
      <c r="O976" s="3">
        <f t="shared" si="213"/>
        <v>60.5</v>
      </c>
      <c r="P976" s="3">
        <f t="shared" si="214"/>
        <v>72.5</v>
      </c>
      <c r="Q976" s="3">
        <f t="shared" si="215"/>
        <v>8228.75</v>
      </c>
      <c r="R976" s="3">
        <f t="shared" si="216"/>
        <v>8228.75</v>
      </c>
      <c r="S976" s="3">
        <f t="shared" si="217"/>
        <v>10498.75</v>
      </c>
      <c r="T976" s="3">
        <v>84.8757761733202</v>
      </c>
      <c r="U976" s="3">
        <f t="shared" si="218"/>
        <v>0</v>
      </c>
      <c r="V976" s="4">
        <f t="shared" si="219"/>
        <v>0</v>
      </c>
      <c r="W976" s="6">
        <f>Q976/(constants!$B$1*constants!$B$2*(110/250)*AVERAGE(0.8,1)*1.5)</f>
        <v>1.26074078301644</v>
      </c>
      <c r="X976" s="7">
        <v>0.0146270748969961</v>
      </c>
      <c r="Y976" s="3">
        <f t="shared" si="220"/>
        <v>77.1597554037631</v>
      </c>
      <c r="Z976" s="5">
        <v>1.1</v>
      </c>
      <c r="AA976" s="5">
        <v>1</v>
      </c>
      <c r="AB976" s="3">
        <f t="shared" si="221"/>
        <v>84.8757309441394</v>
      </c>
      <c r="AC976" t="str">
        <f t="shared" si="222"/>
        <v>https://wiki.52poke.com/wiki/滴蛛</v>
      </c>
      <c r="AD976" s="2">
        <f t="shared" si="223"/>
        <v>2.04567879959206e-9</v>
      </c>
      <c r="AE976" t="str">
        <f>IF(ISNUMBER(SEARCH(AE$1,$D976)),"T","")</f>
        <v/>
      </c>
      <c r="AF976" t="str">
        <f>IF(ISNUMBER(SEARCH(AF$1,$D976)),"T","")</f>
        <v/>
      </c>
      <c r="AG976" t="str">
        <f>IF(ISNUMBER(SEARCH(AG$1,$D976)),"T","")</f>
        <v>T</v>
      </c>
      <c r="AH976" t="str">
        <f>IF(ISNUMBER(SEARCH(AH$1,$D976)),"T","")</f>
        <v/>
      </c>
      <c r="AI976" t="str">
        <f>IF(ISNUMBER(SEARCH(AI$1,$D976)),"T","")</f>
        <v/>
      </c>
      <c r="AJ976" t="str">
        <f>IF(ISNUMBER(SEARCH(AJ$1,$D976)),"T","")</f>
        <v/>
      </c>
      <c r="AK976" t="str">
        <f>IF(ISNUMBER(SEARCH(AK$1,$D976)),"T","")</f>
        <v/>
      </c>
      <c r="AL976" t="str">
        <f>IF(ISNUMBER(SEARCH(AL$1,$D976)),"T","")</f>
        <v/>
      </c>
      <c r="AM976" t="str">
        <f>IF(ISNUMBER(SEARCH(AM$1,$D976)),"T","")</f>
        <v/>
      </c>
      <c r="AN976" t="str">
        <f>IF(ISNUMBER(SEARCH(AN$1,$D976)),"T","")</f>
        <v/>
      </c>
      <c r="AO976" t="str">
        <f>IF(ISNUMBER(SEARCH(AO$1,$D976)),"T","")</f>
        <v/>
      </c>
      <c r="AP976" t="str">
        <f>IF(ISNUMBER(SEARCH(AP$1,$D976)),"T","")</f>
        <v>T</v>
      </c>
      <c r="AQ976" t="str">
        <f>IF(ISNUMBER(SEARCH(AQ$1,$D976)),"T","")</f>
        <v/>
      </c>
      <c r="AR976" t="str">
        <f>IF(ISNUMBER(SEARCH(AR$1,$D976)),"T","")</f>
        <v/>
      </c>
      <c r="AS976" t="str">
        <f>IF(ISNUMBER(SEARCH(AS$1,$D976)),"T","")</f>
        <v/>
      </c>
      <c r="AT976" t="str">
        <f>IF(ISNUMBER(SEARCH(AT$1,$D976)),"T","")</f>
        <v/>
      </c>
      <c r="AU976" t="str">
        <f>IF(ISNUMBER(SEARCH(AU$1,$D976)),"T","")</f>
        <v/>
      </c>
      <c r="AV976" t="str">
        <f>IF(ISNUMBER(SEARCH(AV$1,$D976)),"T","")</f>
        <v/>
      </c>
    </row>
    <row r="977" spans="1:48">
      <c r="A977">
        <v>292</v>
      </c>
      <c r="B977" t="s">
        <v>2205</v>
      </c>
      <c r="C977" t="s">
        <v>2206</v>
      </c>
      <c r="D977" t="s">
        <v>2207</v>
      </c>
      <c r="E977">
        <v>3</v>
      </c>
      <c r="F977">
        <v>1</v>
      </c>
      <c r="G977">
        <v>90</v>
      </c>
      <c r="H977">
        <v>45</v>
      </c>
      <c r="I977">
        <v>30</v>
      </c>
      <c r="J977">
        <v>30</v>
      </c>
      <c r="K977">
        <v>40</v>
      </c>
      <c r="L977">
        <f t="shared" si="210"/>
        <v>90</v>
      </c>
      <c r="M977">
        <f t="shared" si="211"/>
        <v>30</v>
      </c>
      <c r="N977" s="3">
        <f t="shared" si="212"/>
        <v>76.5</v>
      </c>
      <c r="O977" s="3">
        <f t="shared" si="213"/>
        <v>110.5</v>
      </c>
      <c r="P977" s="3">
        <f t="shared" si="214"/>
        <v>50.5</v>
      </c>
      <c r="Q977" s="3">
        <f t="shared" si="215"/>
        <v>3863.25</v>
      </c>
      <c r="R977" s="3">
        <f t="shared" si="216"/>
        <v>5010.75</v>
      </c>
      <c r="S977" s="3">
        <f t="shared" si="217"/>
        <v>3863.25</v>
      </c>
      <c r="T977" s="3">
        <v>82.9721675821762</v>
      </c>
      <c r="U977" s="3">
        <f t="shared" si="218"/>
        <v>0</v>
      </c>
      <c r="V977" s="4">
        <f t="shared" si="219"/>
        <v>0</v>
      </c>
      <c r="W977" s="6">
        <f>Q977/(constants!$B$1*constants!$B$2*(110/250)*AVERAGE(0.8,1)*1.5)</f>
        <v>0.591895103143038</v>
      </c>
      <c r="X977" s="7">
        <v>0.0907221638161809</v>
      </c>
      <c r="Y977" s="3">
        <f t="shared" si="220"/>
        <v>75.4292079989937</v>
      </c>
      <c r="Z977" s="5">
        <v>1.1</v>
      </c>
      <c r="AA977" s="5">
        <v>1</v>
      </c>
      <c r="AB977" s="3">
        <f t="shared" si="221"/>
        <v>82.9721287988931</v>
      </c>
      <c r="AC977" t="str">
        <f t="shared" si="222"/>
        <v>https://wiki.52poke.com/wiki/脱壳忍者</v>
      </c>
      <c r="AD977" s="2">
        <f t="shared" si="223"/>
        <v>1.50414305150479e-9</v>
      </c>
      <c r="AE977" t="str">
        <f>IF(ISNUMBER(SEARCH(AE$1,$D977)),"T","")</f>
        <v/>
      </c>
      <c r="AF977" t="str">
        <f>IF(ISNUMBER(SEARCH(AF$1,$D977)),"T","")</f>
        <v/>
      </c>
      <c r="AG977" t="str">
        <f>IF(ISNUMBER(SEARCH(AG$1,$D977)),"T","")</f>
        <v/>
      </c>
      <c r="AH977" t="str">
        <f>IF(ISNUMBER(SEARCH(AH$1,$D977)),"T","")</f>
        <v/>
      </c>
      <c r="AI977" t="str">
        <f>IF(ISNUMBER(SEARCH(AI$1,$D977)),"T","")</f>
        <v/>
      </c>
      <c r="AJ977" t="str">
        <f>IF(ISNUMBER(SEARCH(AJ$1,$D977)),"T","")</f>
        <v/>
      </c>
      <c r="AK977" t="str">
        <f>IF(ISNUMBER(SEARCH(AK$1,$D977)),"T","")</f>
        <v/>
      </c>
      <c r="AL977" t="str">
        <f>IF(ISNUMBER(SEARCH(AL$1,$D977)),"T","")</f>
        <v/>
      </c>
      <c r="AM977" t="str">
        <f>IF(ISNUMBER(SEARCH(AM$1,$D977)),"T","")</f>
        <v/>
      </c>
      <c r="AN977" t="str">
        <f>IF(ISNUMBER(SEARCH(AN$1,$D977)),"T","")</f>
        <v/>
      </c>
      <c r="AO977" t="str">
        <f>IF(ISNUMBER(SEARCH(AO$1,$D977)),"T","")</f>
        <v/>
      </c>
      <c r="AP977" t="str">
        <f>IF(ISNUMBER(SEARCH(AP$1,$D977)),"T","")</f>
        <v>T</v>
      </c>
      <c r="AQ977" t="str">
        <f>IF(ISNUMBER(SEARCH(AQ$1,$D977)),"T","")</f>
        <v/>
      </c>
      <c r="AR977" t="str">
        <f>IF(ISNUMBER(SEARCH(AR$1,$D977)),"T","")</f>
        <v>T</v>
      </c>
      <c r="AS977" t="str">
        <f>IF(ISNUMBER(SEARCH(AS$1,$D977)),"T","")</f>
        <v/>
      </c>
      <c r="AT977" t="str">
        <f>IF(ISNUMBER(SEARCH(AT$1,$D977)),"T","")</f>
        <v/>
      </c>
      <c r="AU977" t="str">
        <f>IF(ISNUMBER(SEARCH(AU$1,$D977)),"T","")</f>
        <v/>
      </c>
      <c r="AV977" t="str">
        <f>IF(ISNUMBER(SEARCH(AV$1,$D977)),"T","")</f>
        <v/>
      </c>
    </row>
    <row r="978" spans="1:48">
      <c r="A978">
        <v>90</v>
      </c>
      <c r="B978" t="s">
        <v>2208</v>
      </c>
      <c r="C978" t="s">
        <v>2209</v>
      </c>
      <c r="D978" t="s">
        <v>52</v>
      </c>
      <c r="E978">
        <v>1</v>
      </c>
      <c r="F978">
        <v>30</v>
      </c>
      <c r="G978">
        <v>65</v>
      </c>
      <c r="H978">
        <v>100</v>
      </c>
      <c r="I978">
        <v>45</v>
      </c>
      <c r="J978">
        <v>25</v>
      </c>
      <c r="K978">
        <v>40</v>
      </c>
      <c r="L978">
        <f t="shared" si="210"/>
        <v>65</v>
      </c>
      <c r="M978">
        <f t="shared" si="211"/>
        <v>25</v>
      </c>
      <c r="N978" s="3">
        <f t="shared" si="212"/>
        <v>105.5</v>
      </c>
      <c r="O978" s="3">
        <f t="shared" si="213"/>
        <v>85.5</v>
      </c>
      <c r="P978" s="3">
        <f t="shared" si="214"/>
        <v>45.5</v>
      </c>
      <c r="Q978" s="3">
        <f t="shared" si="215"/>
        <v>4800.25</v>
      </c>
      <c r="R978" s="3">
        <f t="shared" si="216"/>
        <v>12712.75</v>
      </c>
      <c r="S978" s="3">
        <f t="shared" si="217"/>
        <v>4800.25</v>
      </c>
      <c r="T978" s="3">
        <v>78.1922200281169</v>
      </c>
      <c r="U978" s="3">
        <f t="shared" si="218"/>
        <v>0</v>
      </c>
      <c r="V978" s="4">
        <f t="shared" si="219"/>
        <v>0</v>
      </c>
      <c r="W978" s="6">
        <f>Q978/(constants!$B$1*constants!$B$2*(110/250)*AVERAGE(0.8,1)*1.5)</f>
        <v>0.735454466799293</v>
      </c>
      <c r="X978" s="7">
        <v>0.0959350360284004</v>
      </c>
      <c r="Y978" s="3">
        <f t="shared" si="220"/>
        <v>71.0838024917678</v>
      </c>
      <c r="Z978" s="5">
        <v>1.1</v>
      </c>
      <c r="AA978" s="5">
        <v>1</v>
      </c>
      <c r="AB978" s="3">
        <f t="shared" si="221"/>
        <v>78.1921827409445</v>
      </c>
      <c r="AC978" t="str">
        <f t="shared" si="222"/>
        <v>https://wiki.52poke.com/wiki/大舌贝</v>
      </c>
      <c r="AD978" s="2">
        <f t="shared" si="223"/>
        <v>1.39033322376023e-9</v>
      </c>
      <c r="AE978" t="str">
        <f>IF(ISNUMBER(SEARCH(AE$1,$D978)),"T","")</f>
        <v/>
      </c>
      <c r="AF978" t="str">
        <f>IF(ISNUMBER(SEARCH(AF$1,$D978)),"T","")</f>
        <v/>
      </c>
      <c r="AG978" t="str">
        <f>IF(ISNUMBER(SEARCH(AG$1,$D978)),"T","")</f>
        <v>T</v>
      </c>
      <c r="AH978" t="str">
        <f>IF(ISNUMBER(SEARCH(AH$1,$D978)),"T","")</f>
        <v/>
      </c>
      <c r="AI978" t="str">
        <f>IF(ISNUMBER(SEARCH(AI$1,$D978)),"T","")</f>
        <v/>
      </c>
      <c r="AJ978" t="str">
        <f>IF(ISNUMBER(SEARCH(AJ$1,$D978)),"T","")</f>
        <v/>
      </c>
      <c r="AK978" t="str">
        <f>IF(ISNUMBER(SEARCH(AK$1,$D978)),"T","")</f>
        <v/>
      </c>
      <c r="AL978" t="str">
        <f>IF(ISNUMBER(SEARCH(AL$1,$D978)),"T","")</f>
        <v/>
      </c>
      <c r="AM978" t="str">
        <f>IF(ISNUMBER(SEARCH(AM$1,$D978)),"T","")</f>
        <v/>
      </c>
      <c r="AN978" t="str">
        <f>IF(ISNUMBER(SEARCH(AN$1,$D978)),"T","")</f>
        <v/>
      </c>
      <c r="AO978" t="str">
        <f>IF(ISNUMBER(SEARCH(AO$1,$D978)),"T","")</f>
        <v/>
      </c>
      <c r="AP978" t="str">
        <f>IF(ISNUMBER(SEARCH(AP$1,$D978)),"T","")</f>
        <v/>
      </c>
      <c r="AQ978" t="str">
        <f>IF(ISNUMBER(SEARCH(AQ$1,$D978)),"T","")</f>
        <v/>
      </c>
      <c r="AR978" t="str">
        <f>IF(ISNUMBER(SEARCH(AR$1,$D978)),"T","")</f>
        <v/>
      </c>
      <c r="AS978" t="str">
        <f>IF(ISNUMBER(SEARCH(AS$1,$D978)),"T","")</f>
        <v/>
      </c>
      <c r="AT978" t="str">
        <f>IF(ISNUMBER(SEARCH(AT$1,$D978)),"T","")</f>
        <v/>
      </c>
      <c r="AU978" t="str">
        <f>IF(ISNUMBER(SEARCH(AU$1,$D978)),"T","")</f>
        <v/>
      </c>
      <c r="AV978" t="str">
        <f>IF(ISNUMBER(SEARCH(AV$1,$D978)),"T","")</f>
        <v/>
      </c>
    </row>
    <row r="979" spans="1:48">
      <c r="A979">
        <v>837</v>
      </c>
      <c r="B979" t="s">
        <v>2210</v>
      </c>
      <c r="C979" t="s">
        <v>2211</v>
      </c>
      <c r="D979" t="s">
        <v>513</v>
      </c>
      <c r="E979">
        <v>8</v>
      </c>
      <c r="F979">
        <v>30</v>
      </c>
      <c r="G979">
        <v>40</v>
      </c>
      <c r="H979">
        <v>50</v>
      </c>
      <c r="I979">
        <v>40</v>
      </c>
      <c r="J979">
        <v>50</v>
      </c>
      <c r="K979">
        <v>30</v>
      </c>
      <c r="L979">
        <f t="shared" si="210"/>
        <v>40</v>
      </c>
      <c r="M979">
        <f t="shared" si="211"/>
        <v>50</v>
      </c>
      <c r="N979" s="3">
        <f t="shared" si="212"/>
        <v>105.5</v>
      </c>
      <c r="O979" s="3">
        <f t="shared" si="213"/>
        <v>60.5</v>
      </c>
      <c r="P979" s="3">
        <f t="shared" si="214"/>
        <v>70.5</v>
      </c>
      <c r="Q979" s="3">
        <f t="shared" si="215"/>
        <v>7437.75</v>
      </c>
      <c r="R979" s="3">
        <f t="shared" si="216"/>
        <v>7437.75</v>
      </c>
      <c r="S979" s="3">
        <f t="shared" si="217"/>
        <v>7437.75</v>
      </c>
      <c r="T979" s="3">
        <v>77.8513934781535</v>
      </c>
      <c r="U979" s="3">
        <f t="shared" si="218"/>
        <v>0</v>
      </c>
      <c r="V979" s="4">
        <f t="shared" si="219"/>
        <v>0</v>
      </c>
      <c r="W979" s="6">
        <f>Q979/(constants!$B$1*constants!$B$2*(110/250)*AVERAGE(0.8,1)*1.5)</f>
        <v>1.13955032767802</v>
      </c>
      <c r="X979" s="7">
        <v>0.0302671418439947</v>
      </c>
      <c r="Y979" s="3">
        <f t="shared" si="220"/>
        <v>70.7739569060822</v>
      </c>
      <c r="Z979" s="5">
        <v>1.1</v>
      </c>
      <c r="AA979" s="5">
        <v>1</v>
      </c>
      <c r="AB979" s="3">
        <f t="shared" si="221"/>
        <v>77.8513525966904</v>
      </c>
      <c r="AC979" t="str">
        <f t="shared" si="222"/>
        <v>https://wiki.52poke.com/wiki/小炭仔</v>
      </c>
      <c r="AD979" s="2">
        <f t="shared" si="223"/>
        <v>1.6712940246244e-9</v>
      </c>
      <c r="AE979" t="str">
        <f>IF(ISNUMBER(SEARCH(AE$1,$D979)),"T","")</f>
        <v/>
      </c>
      <c r="AF979" t="str">
        <f>IF(ISNUMBER(SEARCH(AF$1,$D979)),"T","")</f>
        <v/>
      </c>
      <c r="AG979" t="str">
        <f>IF(ISNUMBER(SEARCH(AG$1,$D979)),"T","")</f>
        <v/>
      </c>
      <c r="AH979" t="str">
        <f>IF(ISNUMBER(SEARCH(AH$1,$D979)),"T","")</f>
        <v/>
      </c>
      <c r="AI979" t="str">
        <f>IF(ISNUMBER(SEARCH(AI$1,$D979)),"T","")</f>
        <v/>
      </c>
      <c r="AJ979" t="str">
        <f>IF(ISNUMBER(SEARCH(AJ$1,$D979)),"T","")</f>
        <v/>
      </c>
      <c r="AK979" t="str">
        <f>IF(ISNUMBER(SEARCH(AK$1,$D979)),"T","")</f>
        <v/>
      </c>
      <c r="AL979" t="str">
        <f>IF(ISNUMBER(SEARCH(AL$1,$D979)),"T","")</f>
        <v/>
      </c>
      <c r="AM979" t="str">
        <f>IF(ISNUMBER(SEARCH(AM$1,$D979)),"T","")</f>
        <v/>
      </c>
      <c r="AN979" t="str">
        <f>IF(ISNUMBER(SEARCH(AN$1,$D979)),"T","")</f>
        <v/>
      </c>
      <c r="AO979" t="str">
        <f>IF(ISNUMBER(SEARCH(AO$1,$D979)),"T","")</f>
        <v/>
      </c>
      <c r="AP979" t="str">
        <f>IF(ISNUMBER(SEARCH(AP$1,$D979)),"T","")</f>
        <v/>
      </c>
      <c r="AQ979" t="str">
        <f>IF(ISNUMBER(SEARCH(AQ$1,$D979)),"T","")</f>
        <v>T</v>
      </c>
      <c r="AR979" t="str">
        <f>IF(ISNUMBER(SEARCH(AR$1,$D979)),"T","")</f>
        <v/>
      </c>
      <c r="AS979" t="str">
        <f>IF(ISNUMBER(SEARCH(AS$1,$D979)),"T","")</f>
        <v/>
      </c>
      <c r="AT979" t="str">
        <f>IF(ISNUMBER(SEARCH(AT$1,$D979)),"T","")</f>
        <v/>
      </c>
      <c r="AU979" t="str">
        <f>IF(ISNUMBER(SEARCH(AU$1,$D979)),"T","")</f>
        <v/>
      </c>
      <c r="AV979" t="str">
        <f>IF(ISNUMBER(SEARCH(AV$1,$D979)),"T","")</f>
        <v/>
      </c>
    </row>
    <row r="980" spans="1:48">
      <c r="A980">
        <v>921</v>
      </c>
      <c r="B980" t="s">
        <v>2212</v>
      </c>
      <c r="C980" t="s">
        <v>2213</v>
      </c>
      <c r="D980" t="s">
        <v>169</v>
      </c>
      <c r="E980">
        <v>9</v>
      </c>
      <c r="F980">
        <v>45</v>
      </c>
      <c r="G980">
        <v>50</v>
      </c>
      <c r="H980">
        <v>20</v>
      </c>
      <c r="I980">
        <v>40</v>
      </c>
      <c r="J980">
        <v>25</v>
      </c>
      <c r="K980">
        <v>60</v>
      </c>
      <c r="L980">
        <f t="shared" si="210"/>
        <v>50</v>
      </c>
      <c r="M980">
        <f t="shared" si="211"/>
        <v>20</v>
      </c>
      <c r="N980" s="3">
        <f t="shared" si="212"/>
        <v>120.5</v>
      </c>
      <c r="O980" s="3">
        <f t="shared" si="213"/>
        <v>70.5</v>
      </c>
      <c r="P980" s="3">
        <f t="shared" si="214"/>
        <v>40.5</v>
      </c>
      <c r="Q980" s="3">
        <f t="shared" si="215"/>
        <v>4880.25</v>
      </c>
      <c r="R980" s="3">
        <f t="shared" si="216"/>
        <v>4880.25</v>
      </c>
      <c r="S980" s="3">
        <f t="shared" si="217"/>
        <v>5482.75</v>
      </c>
      <c r="T980" s="3">
        <v>76.5408369674997</v>
      </c>
      <c r="U980" s="3">
        <f t="shared" si="218"/>
        <v>0</v>
      </c>
      <c r="V980" s="4">
        <f t="shared" si="219"/>
        <v>0</v>
      </c>
      <c r="W980" s="6">
        <f>Q980/(constants!$B$1*constants!$B$2*(110/250)*AVERAGE(0.8,1)*1.5)</f>
        <v>0.747711402863861</v>
      </c>
      <c r="X980" s="7">
        <v>0.239275131108249</v>
      </c>
      <c r="Y980" s="3">
        <f t="shared" si="220"/>
        <v>69.5825506450337</v>
      </c>
      <c r="Z980" s="5">
        <v>1.1</v>
      </c>
      <c r="AA980" s="5">
        <v>1</v>
      </c>
      <c r="AB980" s="3">
        <f t="shared" si="221"/>
        <v>76.5408057095371</v>
      </c>
      <c r="AC980" t="str">
        <f t="shared" si="222"/>
        <v>https://wiki.52poke.com/wiki/布拨</v>
      </c>
      <c r="AD980" s="2">
        <f t="shared" si="223"/>
        <v>9.77060225268332e-10</v>
      </c>
      <c r="AE980" t="str">
        <f>IF(ISNUMBER(SEARCH(AE$1,$D980)),"T","")</f>
        <v/>
      </c>
      <c r="AF980" t="str">
        <f>IF(ISNUMBER(SEARCH(AF$1,$D980)),"T","")</f>
        <v/>
      </c>
      <c r="AG980" t="str">
        <f>IF(ISNUMBER(SEARCH(AG$1,$D980)),"T","")</f>
        <v/>
      </c>
      <c r="AH980" t="str">
        <f>IF(ISNUMBER(SEARCH(AH$1,$D980)),"T","")</f>
        <v/>
      </c>
      <c r="AI980" t="str">
        <f>IF(ISNUMBER(SEARCH(AI$1,$D980)),"T","")</f>
        <v>T</v>
      </c>
      <c r="AJ980" t="str">
        <f>IF(ISNUMBER(SEARCH(AJ$1,$D980)),"T","")</f>
        <v/>
      </c>
      <c r="AK980" t="str">
        <f>IF(ISNUMBER(SEARCH(AK$1,$D980)),"T","")</f>
        <v/>
      </c>
      <c r="AL980" t="str">
        <f>IF(ISNUMBER(SEARCH(AL$1,$D980)),"T","")</f>
        <v/>
      </c>
      <c r="AM980" t="str">
        <f>IF(ISNUMBER(SEARCH(AM$1,$D980)),"T","")</f>
        <v/>
      </c>
      <c r="AN980" t="str">
        <f>IF(ISNUMBER(SEARCH(AN$1,$D980)),"T","")</f>
        <v/>
      </c>
      <c r="AO980" t="str">
        <f>IF(ISNUMBER(SEARCH(AO$1,$D980)),"T","")</f>
        <v/>
      </c>
      <c r="AP980" t="str">
        <f>IF(ISNUMBER(SEARCH(AP$1,$D980)),"T","")</f>
        <v/>
      </c>
      <c r="AQ980" t="str">
        <f>IF(ISNUMBER(SEARCH(AQ$1,$D980)),"T","")</f>
        <v/>
      </c>
      <c r="AR980" t="str">
        <f>IF(ISNUMBER(SEARCH(AR$1,$D980)),"T","")</f>
        <v/>
      </c>
      <c r="AS980" t="str">
        <f>IF(ISNUMBER(SEARCH(AS$1,$D980)),"T","")</f>
        <v/>
      </c>
      <c r="AT980" t="str">
        <f>IF(ISNUMBER(SEARCH(AT$1,$D980)),"T","")</f>
        <v/>
      </c>
      <c r="AU980" t="str">
        <f>IF(ISNUMBER(SEARCH(AU$1,$D980)),"T","")</f>
        <v/>
      </c>
      <c r="AV980" t="str">
        <f>IF(ISNUMBER(SEARCH(AV$1,$D980)),"T","")</f>
        <v/>
      </c>
    </row>
    <row r="981" spans="1:48">
      <c r="A981">
        <v>163</v>
      </c>
      <c r="B981" t="s">
        <v>2214</v>
      </c>
      <c r="C981" t="s">
        <v>2215</v>
      </c>
      <c r="D981" t="s">
        <v>553</v>
      </c>
      <c r="E981">
        <v>2</v>
      </c>
      <c r="F981">
        <v>60</v>
      </c>
      <c r="G981">
        <v>30</v>
      </c>
      <c r="H981">
        <v>30</v>
      </c>
      <c r="I981">
        <v>36</v>
      </c>
      <c r="J981">
        <v>56</v>
      </c>
      <c r="K981">
        <v>50</v>
      </c>
      <c r="L981">
        <f t="shared" si="210"/>
        <v>36</v>
      </c>
      <c r="M981">
        <f t="shared" si="211"/>
        <v>30</v>
      </c>
      <c r="N981" s="3">
        <f t="shared" si="212"/>
        <v>135.5</v>
      </c>
      <c r="O981" s="3">
        <f t="shared" si="213"/>
        <v>56.5</v>
      </c>
      <c r="P981" s="3">
        <f t="shared" si="214"/>
        <v>50.5</v>
      </c>
      <c r="Q981" s="3">
        <f t="shared" si="215"/>
        <v>6842.75</v>
      </c>
      <c r="R981" s="3">
        <f t="shared" si="216"/>
        <v>6842.75</v>
      </c>
      <c r="S981" s="3">
        <f t="shared" si="217"/>
        <v>10365.75</v>
      </c>
      <c r="T981" s="3">
        <v>76.4418595595538</v>
      </c>
      <c r="U981" s="3">
        <f t="shared" si="218"/>
        <v>0</v>
      </c>
      <c r="V981" s="4">
        <f t="shared" si="219"/>
        <v>0</v>
      </c>
      <c r="W981" s="6">
        <f>Q981/(constants!$B$1*constants!$B$2*(110/250)*AVERAGE(0.8,1)*1.5)</f>
        <v>1.0483893656978</v>
      </c>
      <c r="X981" s="7">
        <v>0.181567584184409</v>
      </c>
      <c r="Y981" s="3">
        <f t="shared" si="220"/>
        <v>69.4925676683447</v>
      </c>
      <c r="Z981" s="5">
        <v>1.1</v>
      </c>
      <c r="AA981" s="5">
        <v>1</v>
      </c>
      <c r="AB981" s="3">
        <f t="shared" si="221"/>
        <v>76.4418244351792</v>
      </c>
      <c r="AC981" t="str">
        <f t="shared" si="222"/>
        <v>https://wiki.52poke.com/wiki/咕咕</v>
      </c>
      <c r="AD981" s="2">
        <f t="shared" si="223"/>
        <v>1.23372168941606e-9</v>
      </c>
      <c r="AE981" t="str">
        <f>IF(ISNUMBER(SEARCH(AE$1,$D981)),"T","")</f>
        <v>T</v>
      </c>
      <c r="AF981" t="str">
        <f>IF(ISNUMBER(SEARCH(AF$1,$D981)),"T","")</f>
        <v/>
      </c>
      <c r="AG981" t="str">
        <f>IF(ISNUMBER(SEARCH(AG$1,$D981)),"T","")</f>
        <v/>
      </c>
      <c r="AH981" t="str">
        <f>IF(ISNUMBER(SEARCH(AH$1,$D981)),"T","")</f>
        <v/>
      </c>
      <c r="AI981" t="str">
        <f>IF(ISNUMBER(SEARCH(AI$1,$D981)),"T","")</f>
        <v/>
      </c>
      <c r="AJ981" t="str">
        <f>IF(ISNUMBER(SEARCH(AJ$1,$D981)),"T","")</f>
        <v/>
      </c>
      <c r="AK981" t="str">
        <f>IF(ISNUMBER(SEARCH(AK$1,$D981)),"T","")</f>
        <v/>
      </c>
      <c r="AL981" t="str">
        <f>IF(ISNUMBER(SEARCH(AL$1,$D981)),"T","")</f>
        <v/>
      </c>
      <c r="AM981" t="str">
        <f>IF(ISNUMBER(SEARCH(AM$1,$D981)),"T","")</f>
        <v/>
      </c>
      <c r="AN981" t="str">
        <f>IF(ISNUMBER(SEARCH(AN$1,$D981)),"T","")</f>
        <v>T</v>
      </c>
      <c r="AO981" t="str">
        <f>IF(ISNUMBER(SEARCH(AO$1,$D981)),"T","")</f>
        <v/>
      </c>
      <c r="AP981" t="str">
        <f>IF(ISNUMBER(SEARCH(AP$1,$D981)),"T","")</f>
        <v/>
      </c>
      <c r="AQ981" t="str">
        <f>IF(ISNUMBER(SEARCH(AQ$1,$D981)),"T","")</f>
        <v/>
      </c>
      <c r="AR981" t="str">
        <f>IF(ISNUMBER(SEARCH(AR$1,$D981)),"T","")</f>
        <v/>
      </c>
      <c r="AS981" t="str">
        <f>IF(ISNUMBER(SEARCH(AS$1,$D981)),"T","")</f>
        <v/>
      </c>
      <c r="AT981" t="str">
        <f>IF(ISNUMBER(SEARCH(AT$1,$D981)),"T","")</f>
        <v/>
      </c>
      <c r="AU981" t="str">
        <f>IF(ISNUMBER(SEARCH(AU$1,$D981)),"T","")</f>
        <v/>
      </c>
      <c r="AV981" t="str">
        <f>IF(ISNUMBER(SEARCH(AV$1,$D981)),"T","")</f>
        <v/>
      </c>
    </row>
    <row r="982" spans="1:48">
      <c r="A982">
        <v>261</v>
      </c>
      <c r="B982" t="s">
        <v>2216</v>
      </c>
      <c r="C982" t="s">
        <v>2217</v>
      </c>
      <c r="D982" t="s">
        <v>166</v>
      </c>
      <c r="E982">
        <v>3</v>
      </c>
      <c r="F982">
        <v>35</v>
      </c>
      <c r="G982">
        <v>55</v>
      </c>
      <c r="H982">
        <v>35</v>
      </c>
      <c r="I982">
        <v>30</v>
      </c>
      <c r="J982">
        <v>30</v>
      </c>
      <c r="K982">
        <v>35</v>
      </c>
      <c r="L982">
        <f t="shared" si="210"/>
        <v>55</v>
      </c>
      <c r="M982">
        <f t="shared" si="211"/>
        <v>30</v>
      </c>
      <c r="N982" s="3">
        <f t="shared" si="212"/>
        <v>110.5</v>
      </c>
      <c r="O982" s="3">
        <f t="shared" si="213"/>
        <v>75.5</v>
      </c>
      <c r="P982" s="3">
        <f t="shared" si="214"/>
        <v>50.5</v>
      </c>
      <c r="Q982" s="3">
        <f t="shared" si="215"/>
        <v>5580.25</v>
      </c>
      <c r="R982" s="3">
        <f t="shared" si="216"/>
        <v>6132.75</v>
      </c>
      <c r="S982" s="3">
        <f t="shared" si="217"/>
        <v>5580.25</v>
      </c>
      <c r="T982" s="3">
        <v>76.4178738703253</v>
      </c>
      <c r="U982" s="3">
        <f t="shared" si="218"/>
        <v>0</v>
      </c>
      <c r="V982" s="4">
        <f t="shared" si="219"/>
        <v>0</v>
      </c>
      <c r="W982" s="6">
        <f>Q982/(constants!$B$1*constants!$B$2*(110/250)*AVERAGE(0.8,1)*1.5)</f>
        <v>0.854959593428832</v>
      </c>
      <c r="X982" s="7">
        <v>0.065182918238997</v>
      </c>
      <c r="Y982" s="3">
        <f t="shared" si="220"/>
        <v>69.4707596309211</v>
      </c>
      <c r="Z982" s="5">
        <v>1.1</v>
      </c>
      <c r="AA982" s="5">
        <v>1</v>
      </c>
      <c r="AB982" s="3">
        <f t="shared" si="221"/>
        <v>76.4178355940132</v>
      </c>
      <c r="AC982" t="str">
        <f t="shared" si="222"/>
        <v>https://wiki.52poke.com/wiki/土狼犬</v>
      </c>
      <c r="AD982" s="2">
        <f t="shared" si="223"/>
        <v>1.46507606446349e-9</v>
      </c>
      <c r="AE982" t="str">
        <f>IF(ISNUMBER(SEARCH(AE$1,$D982)),"T","")</f>
        <v/>
      </c>
      <c r="AF982" t="str">
        <f>IF(ISNUMBER(SEARCH(AF$1,$D982)),"T","")</f>
        <v/>
      </c>
      <c r="AG982" t="str">
        <f>IF(ISNUMBER(SEARCH(AG$1,$D982)),"T","")</f>
        <v/>
      </c>
      <c r="AH982" t="str">
        <f>IF(ISNUMBER(SEARCH(AH$1,$D982)),"T","")</f>
        <v/>
      </c>
      <c r="AI982" t="str">
        <f>IF(ISNUMBER(SEARCH(AI$1,$D982)),"T","")</f>
        <v/>
      </c>
      <c r="AJ982" t="str">
        <f>IF(ISNUMBER(SEARCH(AJ$1,$D982)),"T","")</f>
        <v/>
      </c>
      <c r="AK982" t="str">
        <f>IF(ISNUMBER(SEARCH(AK$1,$D982)),"T","")</f>
        <v/>
      </c>
      <c r="AL982" t="str">
        <f>IF(ISNUMBER(SEARCH(AL$1,$D982)),"T","")</f>
        <v/>
      </c>
      <c r="AM982" t="str">
        <f>IF(ISNUMBER(SEARCH(AM$1,$D982)),"T","")</f>
        <v/>
      </c>
      <c r="AN982" t="str">
        <f>IF(ISNUMBER(SEARCH(AN$1,$D982)),"T","")</f>
        <v/>
      </c>
      <c r="AO982" t="str">
        <f>IF(ISNUMBER(SEARCH(AO$1,$D982)),"T","")</f>
        <v/>
      </c>
      <c r="AP982" t="str">
        <f>IF(ISNUMBER(SEARCH(AP$1,$D982)),"T","")</f>
        <v/>
      </c>
      <c r="AQ982" t="str">
        <f>IF(ISNUMBER(SEARCH(AQ$1,$D982)),"T","")</f>
        <v/>
      </c>
      <c r="AR982" t="str">
        <f>IF(ISNUMBER(SEARCH(AR$1,$D982)),"T","")</f>
        <v/>
      </c>
      <c r="AS982" t="str">
        <f>IF(ISNUMBER(SEARCH(AS$1,$D982)),"T","")</f>
        <v/>
      </c>
      <c r="AT982" t="str">
        <f>IF(ISNUMBER(SEARCH(AT$1,$D982)),"T","")</f>
        <v>T</v>
      </c>
      <c r="AU982" t="str">
        <f>IF(ISNUMBER(SEARCH(AU$1,$D982)),"T","")</f>
        <v/>
      </c>
      <c r="AV982" t="str">
        <f>IF(ISNUMBER(SEARCH(AV$1,$D982)),"T","")</f>
        <v/>
      </c>
    </row>
    <row r="983" spans="1:48">
      <c r="A983">
        <v>415</v>
      </c>
      <c r="B983" t="s">
        <v>2218</v>
      </c>
      <c r="C983" t="s">
        <v>2219</v>
      </c>
      <c r="D983" t="s">
        <v>457</v>
      </c>
      <c r="E983">
        <v>4</v>
      </c>
      <c r="F983">
        <v>30</v>
      </c>
      <c r="G983">
        <v>30</v>
      </c>
      <c r="H983">
        <v>42</v>
      </c>
      <c r="I983">
        <v>30</v>
      </c>
      <c r="J983">
        <v>42</v>
      </c>
      <c r="K983">
        <v>70</v>
      </c>
      <c r="L983">
        <f t="shared" si="210"/>
        <v>30</v>
      </c>
      <c r="M983">
        <f t="shared" si="211"/>
        <v>42</v>
      </c>
      <c r="N983" s="3">
        <f t="shared" si="212"/>
        <v>105.5</v>
      </c>
      <c r="O983" s="3">
        <f t="shared" si="213"/>
        <v>50.5</v>
      </c>
      <c r="P983" s="3">
        <f t="shared" si="214"/>
        <v>62.5</v>
      </c>
      <c r="Q983" s="3">
        <f t="shared" si="215"/>
        <v>6593.75</v>
      </c>
      <c r="R983" s="3">
        <f t="shared" si="216"/>
        <v>6593.75</v>
      </c>
      <c r="S983" s="3">
        <f t="shared" si="217"/>
        <v>6593.75</v>
      </c>
      <c r="T983" s="3">
        <v>76.1711229620191</v>
      </c>
      <c r="U983" s="3">
        <f t="shared" si="218"/>
        <v>0</v>
      </c>
      <c r="V983" s="4">
        <f t="shared" si="219"/>
        <v>0</v>
      </c>
      <c r="W983" s="6">
        <f>Q983/(constants!$B$1*constants!$B$2*(110/250)*AVERAGE(0.8,1)*1.5)</f>
        <v>1.01023965219683</v>
      </c>
      <c r="X983" s="7">
        <v>0.360977138263509</v>
      </c>
      <c r="Y983" s="3">
        <f t="shared" si="220"/>
        <v>69.2464479182472</v>
      </c>
      <c r="Z983" s="5">
        <v>1.1</v>
      </c>
      <c r="AA983" s="5">
        <v>1</v>
      </c>
      <c r="AB983" s="3">
        <f t="shared" si="221"/>
        <v>76.1710927100719</v>
      </c>
      <c r="AC983" t="str">
        <f t="shared" si="222"/>
        <v>https://wiki.52poke.com/wiki/三蜜蜂</v>
      </c>
      <c r="AD983" s="2">
        <f t="shared" si="223"/>
        <v>9.15180310773307e-10</v>
      </c>
      <c r="AE983" t="str">
        <f>IF(ISNUMBER(SEARCH(AE$1,$D983)),"T","")</f>
        <v/>
      </c>
      <c r="AF983" t="str">
        <f>IF(ISNUMBER(SEARCH(AF$1,$D983)),"T","")</f>
        <v/>
      </c>
      <c r="AG983" t="str">
        <f>IF(ISNUMBER(SEARCH(AG$1,$D983)),"T","")</f>
        <v/>
      </c>
      <c r="AH983" t="str">
        <f>IF(ISNUMBER(SEARCH(AH$1,$D983)),"T","")</f>
        <v/>
      </c>
      <c r="AI983" t="str">
        <f>IF(ISNUMBER(SEARCH(AI$1,$D983)),"T","")</f>
        <v/>
      </c>
      <c r="AJ983" t="str">
        <f>IF(ISNUMBER(SEARCH(AJ$1,$D983)),"T","")</f>
        <v/>
      </c>
      <c r="AK983" t="str">
        <f>IF(ISNUMBER(SEARCH(AK$1,$D983)),"T","")</f>
        <v/>
      </c>
      <c r="AL983" t="str">
        <f>IF(ISNUMBER(SEARCH(AL$1,$D983)),"T","")</f>
        <v/>
      </c>
      <c r="AM983" t="str">
        <f>IF(ISNUMBER(SEARCH(AM$1,$D983)),"T","")</f>
        <v/>
      </c>
      <c r="AN983" t="str">
        <f>IF(ISNUMBER(SEARCH(AN$1,$D983)),"T","")</f>
        <v>T</v>
      </c>
      <c r="AO983" t="str">
        <f>IF(ISNUMBER(SEARCH(AO$1,$D983)),"T","")</f>
        <v/>
      </c>
      <c r="AP983" t="str">
        <f>IF(ISNUMBER(SEARCH(AP$1,$D983)),"T","")</f>
        <v>T</v>
      </c>
      <c r="AQ983" t="str">
        <f>IF(ISNUMBER(SEARCH(AQ$1,$D983)),"T","")</f>
        <v/>
      </c>
      <c r="AR983" t="str">
        <f>IF(ISNUMBER(SEARCH(AR$1,$D983)),"T","")</f>
        <v/>
      </c>
      <c r="AS983" t="str">
        <f>IF(ISNUMBER(SEARCH(AS$1,$D983)),"T","")</f>
        <v/>
      </c>
      <c r="AT983" t="str">
        <f>IF(ISNUMBER(SEARCH(AT$1,$D983)),"T","")</f>
        <v/>
      </c>
      <c r="AU983" t="str">
        <f>IF(ISNUMBER(SEARCH(AU$1,$D983)),"T","")</f>
        <v/>
      </c>
      <c r="AV983" t="str">
        <f>IF(ISNUMBER(SEARCH(AV$1,$D983)),"T","")</f>
        <v/>
      </c>
    </row>
    <row r="984" spans="1:48">
      <c r="A984">
        <v>767</v>
      </c>
      <c r="B984" t="s">
        <v>2220</v>
      </c>
      <c r="C984" t="s">
        <v>2221</v>
      </c>
      <c r="D984" t="s">
        <v>564</v>
      </c>
      <c r="E984">
        <v>7</v>
      </c>
      <c r="F984">
        <v>25</v>
      </c>
      <c r="G984">
        <v>35</v>
      </c>
      <c r="H984">
        <v>40</v>
      </c>
      <c r="I984">
        <v>20</v>
      </c>
      <c r="J984">
        <v>30</v>
      </c>
      <c r="K984">
        <v>80</v>
      </c>
      <c r="L984">
        <f t="shared" si="210"/>
        <v>35</v>
      </c>
      <c r="M984">
        <f t="shared" si="211"/>
        <v>30</v>
      </c>
      <c r="N984" s="3">
        <f t="shared" si="212"/>
        <v>100.5</v>
      </c>
      <c r="O984" s="3">
        <f t="shared" si="213"/>
        <v>55.5</v>
      </c>
      <c r="P984" s="3">
        <f t="shared" si="214"/>
        <v>50.5</v>
      </c>
      <c r="Q984" s="3">
        <f t="shared" si="215"/>
        <v>5075.25</v>
      </c>
      <c r="R984" s="3">
        <f t="shared" si="216"/>
        <v>6080.25</v>
      </c>
      <c r="S984" s="3">
        <f t="shared" si="217"/>
        <v>5075.25</v>
      </c>
      <c r="T984" s="3">
        <v>75.4016488489742</v>
      </c>
      <c r="U984" s="3">
        <f t="shared" si="218"/>
        <v>0</v>
      </c>
      <c r="V984" s="4">
        <f t="shared" si="219"/>
        <v>0</v>
      </c>
      <c r="W984" s="6">
        <f>Q984/(constants!$B$1*constants!$B$2*(110/250)*AVERAGE(0.8,1)*1.5)</f>
        <v>0.777587684521246</v>
      </c>
      <c r="X984" s="7">
        <v>0.457492139531294</v>
      </c>
      <c r="Y984" s="3">
        <f t="shared" si="220"/>
        <v>68.546930234916</v>
      </c>
      <c r="Z984" s="5">
        <v>1.1</v>
      </c>
      <c r="AA984" s="5">
        <v>1</v>
      </c>
      <c r="AB984" s="3">
        <f t="shared" si="221"/>
        <v>75.4016232584076</v>
      </c>
      <c r="AC984" t="str">
        <f t="shared" si="222"/>
        <v>https://wiki.52poke.com/wiki/胆小虫</v>
      </c>
      <c r="AD984" s="2">
        <f t="shared" si="223"/>
        <v>6.54877100773269e-10</v>
      </c>
      <c r="AE984" t="str">
        <f>IF(ISNUMBER(SEARCH(AE$1,$D984)),"T","")</f>
        <v/>
      </c>
      <c r="AF984" t="str">
        <f>IF(ISNUMBER(SEARCH(AF$1,$D984)),"T","")</f>
        <v/>
      </c>
      <c r="AG984" t="str">
        <f>IF(ISNUMBER(SEARCH(AG$1,$D984)),"T","")</f>
        <v>T</v>
      </c>
      <c r="AH984" t="str">
        <f>IF(ISNUMBER(SEARCH(AH$1,$D984)),"T","")</f>
        <v/>
      </c>
      <c r="AI984" t="str">
        <f>IF(ISNUMBER(SEARCH(AI$1,$D984)),"T","")</f>
        <v/>
      </c>
      <c r="AJ984" t="str">
        <f>IF(ISNUMBER(SEARCH(AJ$1,$D984)),"T","")</f>
        <v/>
      </c>
      <c r="AK984" t="str">
        <f>IF(ISNUMBER(SEARCH(AK$1,$D984)),"T","")</f>
        <v/>
      </c>
      <c r="AL984" t="str">
        <f>IF(ISNUMBER(SEARCH(AL$1,$D984)),"T","")</f>
        <v/>
      </c>
      <c r="AM984" t="str">
        <f>IF(ISNUMBER(SEARCH(AM$1,$D984)),"T","")</f>
        <v/>
      </c>
      <c r="AN984" t="str">
        <f>IF(ISNUMBER(SEARCH(AN$1,$D984)),"T","")</f>
        <v/>
      </c>
      <c r="AO984" t="str">
        <f>IF(ISNUMBER(SEARCH(AO$1,$D984)),"T","")</f>
        <v/>
      </c>
      <c r="AP984" t="str">
        <f>IF(ISNUMBER(SEARCH(AP$1,$D984)),"T","")</f>
        <v>T</v>
      </c>
      <c r="AQ984" t="str">
        <f>IF(ISNUMBER(SEARCH(AQ$1,$D984)),"T","")</f>
        <v/>
      </c>
      <c r="AR984" t="str">
        <f>IF(ISNUMBER(SEARCH(AR$1,$D984)),"T","")</f>
        <v/>
      </c>
      <c r="AS984" t="str">
        <f>IF(ISNUMBER(SEARCH(AS$1,$D984)),"T","")</f>
        <v/>
      </c>
      <c r="AT984" t="str">
        <f>IF(ISNUMBER(SEARCH(AT$1,$D984)),"T","")</f>
        <v/>
      </c>
      <c r="AU984" t="str">
        <f>IF(ISNUMBER(SEARCH(AU$1,$D984)),"T","")</f>
        <v/>
      </c>
      <c r="AV984" t="str">
        <f>IF(ISNUMBER(SEARCH(AV$1,$D984)),"T","")</f>
        <v/>
      </c>
    </row>
    <row r="985" spans="1:48">
      <c r="A985">
        <v>827</v>
      </c>
      <c r="B985" t="s">
        <v>2222</v>
      </c>
      <c r="C985" t="s">
        <v>2223</v>
      </c>
      <c r="D985" t="s">
        <v>166</v>
      </c>
      <c r="E985">
        <v>8</v>
      </c>
      <c r="F985">
        <v>40</v>
      </c>
      <c r="G985">
        <v>28</v>
      </c>
      <c r="H985">
        <v>28</v>
      </c>
      <c r="I985">
        <v>47</v>
      </c>
      <c r="J985">
        <v>52</v>
      </c>
      <c r="K985">
        <v>50</v>
      </c>
      <c r="L985">
        <f t="shared" si="210"/>
        <v>47</v>
      </c>
      <c r="M985">
        <f t="shared" si="211"/>
        <v>28</v>
      </c>
      <c r="N985" s="3">
        <f t="shared" si="212"/>
        <v>115.5</v>
      </c>
      <c r="O985" s="3">
        <f t="shared" si="213"/>
        <v>67.5</v>
      </c>
      <c r="P985" s="3">
        <f t="shared" si="214"/>
        <v>48.5</v>
      </c>
      <c r="Q985" s="3">
        <f t="shared" si="215"/>
        <v>5601.75</v>
      </c>
      <c r="R985" s="3">
        <f t="shared" si="216"/>
        <v>5601.75</v>
      </c>
      <c r="S985" s="3">
        <f t="shared" si="217"/>
        <v>8373.75</v>
      </c>
      <c r="T985" s="3">
        <v>75.0404240770992</v>
      </c>
      <c r="U985" s="3">
        <f t="shared" si="218"/>
        <v>0</v>
      </c>
      <c r="V985" s="4">
        <f t="shared" si="219"/>
        <v>0</v>
      </c>
      <c r="W985" s="6">
        <f>Q985/(constants!$B$1*constants!$B$2*(110/250)*AVERAGE(0.8,1)*1.5)</f>
        <v>0.858253644996185</v>
      </c>
      <c r="X985" s="7">
        <v>0.152391334461159</v>
      </c>
      <c r="Y985" s="3">
        <f t="shared" si="220"/>
        <v>68.2185361133707</v>
      </c>
      <c r="Z985" s="5">
        <v>1.1</v>
      </c>
      <c r="AA985" s="5">
        <v>1</v>
      </c>
      <c r="AB985" s="3">
        <f t="shared" si="221"/>
        <v>75.0403897247078</v>
      </c>
      <c r="AC985" t="str">
        <f t="shared" si="222"/>
        <v>https://wiki.52poke.com/wiki/偷儿狐</v>
      </c>
      <c r="AD985" s="2">
        <f t="shared" si="223"/>
        <v>1.18008679556507e-9</v>
      </c>
      <c r="AE985" t="str">
        <f>IF(ISNUMBER(SEARCH(AE$1,$D985)),"T","")</f>
        <v/>
      </c>
      <c r="AF985" t="str">
        <f>IF(ISNUMBER(SEARCH(AF$1,$D985)),"T","")</f>
        <v/>
      </c>
      <c r="AG985" t="str">
        <f>IF(ISNUMBER(SEARCH(AG$1,$D985)),"T","")</f>
        <v/>
      </c>
      <c r="AH985" t="str">
        <f>IF(ISNUMBER(SEARCH(AH$1,$D985)),"T","")</f>
        <v/>
      </c>
      <c r="AI985" t="str">
        <f>IF(ISNUMBER(SEARCH(AI$1,$D985)),"T","")</f>
        <v/>
      </c>
      <c r="AJ985" t="str">
        <f>IF(ISNUMBER(SEARCH(AJ$1,$D985)),"T","")</f>
        <v/>
      </c>
      <c r="AK985" t="str">
        <f>IF(ISNUMBER(SEARCH(AK$1,$D985)),"T","")</f>
        <v/>
      </c>
      <c r="AL985" t="str">
        <f>IF(ISNUMBER(SEARCH(AL$1,$D985)),"T","")</f>
        <v/>
      </c>
      <c r="AM985" t="str">
        <f>IF(ISNUMBER(SEARCH(AM$1,$D985)),"T","")</f>
        <v/>
      </c>
      <c r="AN985" t="str">
        <f>IF(ISNUMBER(SEARCH(AN$1,$D985)),"T","")</f>
        <v/>
      </c>
      <c r="AO985" t="str">
        <f>IF(ISNUMBER(SEARCH(AO$1,$D985)),"T","")</f>
        <v/>
      </c>
      <c r="AP985" t="str">
        <f>IF(ISNUMBER(SEARCH(AP$1,$D985)),"T","")</f>
        <v/>
      </c>
      <c r="AQ985" t="str">
        <f>IF(ISNUMBER(SEARCH(AQ$1,$D985)),"T","")</f>
        <v/>
      </c>
      <c r="AR985" t="str">
        <f>IF(ISNUMBER(SEARCH(AR$1,$D985)),"T","")</f>
        <v/>
      </c>
      <c r="AS985" t="str">
        <f>IF(ISNUMBER(SEARCH(AS$1,$D985)),"T","")</f>
        <v/>
      </c>
      <c r="AT985" t="str">
        <f>IF(ISNUMBER(SEARCH(AT$1,$D985)),"T","")</f>
        <v>T</v>
      </c>
      <c r="AU985" t="str">
        <f>IF(ISNUMBER(SEARCH(AU$1,$D985)),"T","")</f>
        <v/>
      </c>
      <c r="AV985" t="str">
        <f>IF(ISNUMBER(SEARCH(AV$1,$D985)),"T","")</f>
        <v/>
      </c>
    </row>
    <row r="986" spans="1:48">
      <c r="A986">
        <v>659</v>
      </c>
      <c r="B986" t="s">
        <v>2224</v>
      </c>
      <c r="C986" t="s">
        <v>2225</v>
      </c>
      <c r="D986" t="s">
        <v>64</v>
      </c>
      <c r="E986">
        <v>6</v>
      </c>
      <c r="F986">
        <v>38</v>
      </c>
      <c r="G986">
        <v>36</v>
      </c>
      <c r="H986">
        <v>38</v>
      </c>
      <c r="I986">
        <v>32</v>
      </c>
      <c r="J986">
        <v>36</v>
      </c>
      <c r="K986">
        <v>57</v>
      </c>
      <c r="L986">
        <f t="shared" si="210"/>
        <v>36</v>
      </c>
      <c r="M986">
        <f t="shared" si="211"/>
        <v>36</v>
      </c>
      <c r="N986" s="3">
        <f t="shared" si="212"/>
        <v>113.5</v>
      </c>
      <c r="O986" s="3">
        <f t="shared" si="213"/>
        <v>56.5</v>
      </c>
      <c r="P986" s="3">
        <f t="shared" si="214"/>
        <v>56.5</v>
      </c>
      <c r="Q986" s="3">
        <f t="shared" si="215"/>
        <v>6412.75</v>
      </c>
      <c r="R986" s="3">
        <f t="shared" si="216"/>
        <v>6639.75</v>
      </c>
      <c r="S986" s="3">
        <f t="shared" si="217"/>
        <v>6412.75</v>
      </c>
      <c r="T986" s="3">
        <v>74.8094164533582</v>
      </c>
      <c r="U986" s="3">
        <f t="shared" si="218"/>
        <v>0</v>
      </c>
      <c r="V986" s="4">
        <f t="shared" si="219"/>
        <v>0</v>
      </c>
      <c r="W986" s="6">
        <f>Q986/(constants!$B$1*constants!$B$2*(110/250)*AVERAGE(0.8,1)*1.5)</f>
        <v>0.982508334350745</v>
      </c>
      <c r="X986" s="7">
        <v>0.221182470737067</v>
      </c>
      <c r="Y986" s="3">
        <f t="shared" si="220"/>
        <v>68.0085304874614</v>
      </c>
      <c r="Z986" s="5">
        <v>1.1</v>
      </c>
      <c r="AA986" s="5">
        <v>1</v>
      </c>
      <c r="AB986" s="3">
        <f t="shared" si="221"/>
        <v>74.8093835362075</v>
      </c>
      <c r="AC986" t="str">
        <f t="shared" si="222"/>
        <v>https://wiki.52poke.com/wiki/掘掘兔</v>
      </c>
      <c r="AD986" s="2">
        <f t="shared" si="223"/>
        <v>1.08353880771238e-9</v>
      </c>
      <c r="AE986" t="str">
        <f>IF(ISNUMBER(SEARCH(AE$1,$D986)),"T","")</f>
        <v>T</v>
      </c>
      <c r="AF986" t="str">
        <f>IF(ISNUMBER(SEARCH(AF$1,$D986)),"T","")</f>
        <v/>
      </c>
      <c r="AG986" t="str">
        <f>IF(ISNUMBER(SEARCH(AG$1,$D986)),"T","")</f>
        <v/>
      </c>
      <c r="AH986" t="str">
        <f>IF(ISNUMBER(SEARCH(AH$1,$D986)),"T","")</f>
        <v/>
      </c>
      <c r="AI986" t="str">
        <f>IF(ISNUMBER(SEARCH(AI$1,$D986)),"T","")</f>
        <v/>
      </c>
      <c r="AJ986" t="str">
        <f>IF(ISNUMBER(SEARCH(AJ$1,$D986)),"T","")</f>
        <v/>
      </c>
      <c r="AK986" t="str">
        <f>IF(ISNUMBER(SEARCH(AK$1,$D986)),"T","")</f>
        <v/>
      </c>
      <c r="AL986" t="str">
        <f>IF(ISNUMBER(SEARCH(AL$1,$D986)),"T","")</f>
        <v/>
      </c>
      <c r="AM986" t="str">
        <f>IF(ISNUMBER(SEARCH(AM$1,$D986)),"T","")</f>
        <v/>
      </c>
      <c r="AN986" t="str">
        <f>IF(ISNUMBER(SEARCH(AN$1,$D986)),"T","")</f>
        <v/>
      </c>
      <c r="AO986" t="str">
        <f>IF(ISNUMBER(SEARCH(AO$1,$D986)),"T","")</f>
        <v/>
      </c>
      <c r="AP986" t="str">
        <f>IF(ISNUMBER(SEARCH(AP$1,$D986)),"T","")</f>
        <v/>
      </c>
      <c r="AQ986" t="str">
        <f>IF(ISNUMBER(SEARCH(AQ$1,$D986)),"T","")</f>
        <v/>
      </c>
      <c r="AR986" t="str">
        <f>IF(ISNUMBER(SEARCH(AR$1,$D986)),"T","")</f>
        <v/>
      </c>
      <c r="AS986" t="str">
        <f>IF(ISNUMBER(SEARCH(AS$1,$D986)),"T","")</f>
        <v/>
      </c>
      <c r="AT986" t="str">
        <f>IF(ISNUMBER(SEARCH(AT$1,$D986)),"T","")</f>
        <v/>
      </c>
      <c r="AU986" t="str">
        <f>IF(ISNUMBER(SEARCH(AU$1,$D986)),"T","")</f>
        <v/>
      </c>
      <c r="AV986" t="str">
        <f>IF(ISNUMBER(SEARCH(AV$1,$D986)),"T","")</f>
        <v/>
      </c>
    </row>
    <row r="987" spans="1:48">
      <c r="A987">
        <v>293</v>
      </c>
      <c r="B987" t="s">
        <v>2226</v>
      </c>
      <c r="C987" t="s">
        <v>2227</v>
      </c>
      <c r="D987" t="s">
        <v>64</v>
      </c>
      <c r="E987">
        <v>3</v>
      </c>
      <c r="F987">
        <v>64</v>
      </c>
      <c r="G987">
        <v>51</v>
      </c>
      <c r="H987">
        <v>23</v>
      </c>
      <c r="I987">
        <v>51</v>
      </c>
      <c r="J987">
        <v>23</v>
      </c>
      <c r="K987">
        <v>28</v>
      </c>
      <c r="L987">
        <f t="shared" si="210"/>
        <v>51</v>
      </c>
      <c r="M987">
        <f t="shared" si="211"/>
        <v>23</v>
      </c>
      <c r="N987" s="3">
        <f t="shared" si="212"/>
        <v>139.5</v>
      </c>
      <c r="O987" s="3">
        <f t="shared" si="213"/>
        <v>71.5</v>
      </c>
      <c r="P987" s="3">
        <f t="shared" si="214"/>
        <v>43.5</v>
      </c>
      <c r="Q987" s="3">
        <f t="shared" si="215"/>
        <v>6068.25</v>
      </c>
      <c r="R987" s="3">
        <f t="shared" si="216"/>
        <v>6068.25</v>
      </c>
      <c r="S987" s="3">
        <f t="shared" si="217"/>
        <v>6068.25</v>
      </c>
      <c r="T987" s="3">
        <v>74.357764101557</v>
      </c>
      <c r="U987" s="3">
        <f t="shared" si="218"/>
        <v>0</v>
      </c>
      <c r="V987" s="4">
        <f t="shared" si="219"/>
        <v>0</v>
      </c>
      <c r="W987" s="6">
        <f>Q987/(constants!$B$1*constants!$B$2*(110/250)*AVERAGE(0.8,1)*1.5)</f>
        <v>0.929726903422698</v>
      </c>
      <c r="X987" s="7">
        <v>0.0156987123835014</v>
      </c>
      <c r="Y987" s="3">
        <f t="shared" si="220"/>
        <v>67.5979315301433</v>
      </c>
      <c r="Z987" s="5">
        <v>1.1</v>
      </c>
      <c r="AA987" s="5">
        <v>1</v>
      </c>
      <c r="AB987" s="3">
        <f t="shared" si="221"/>
        <v>74.3577246831576</v>
      </c>
      <c r="AC987" t="str">
        <f t="shared" si="222"/>
        <v>https://wiki.52poke.com/wiki/咕妞妞</v>
      </c>
      <c r="AD987" s="2">
        <f t="shared" si="223"/>
        <v>1.55381021095365e-9</v>
      </c>
      <c r="AE987" t="str">
        <f>IF(ISNUMBER(SEARCH(AE$1,$D987)),"T","")</f>
        <v>T</v>
      </c>
      <c r="AF987" t="str">
        <f>IF(ISNUMBER(SEARCH(AF$1,$D987)),"T","")</f>
        <v/>
      </c>
      <c r="AG987" t="str">
        <f>IF(ISNUMBER(SEARCH(AG$1,$D987)),"T","")</f>
        <v/>
      </c>
      <c r="AH987" t="str">
        <f>IF(ISNUMBER(SEARCH(AH$1,$D987)),"T","")</f>
        <v/>
      </c>
      <c r="AI987" t="str">
        <f>IF(ISNUMBER(SEARCH(AI$1,$D987)),"T","")</f>
        <v/>
      </c>
      <c r="AJ987" t="str">
        <f>IF(ISNUMBER(SEARCH(AJ$1,$D987)),"T","")</f>
        <v/>
      </c>
      <c r="AK987" t="str">
        <f>IF(ISNUMBER(SEARCH(AK$1,$D987)),"T","")</f>
        <v/>
      </c>
      <c r="AL987" t="str">
        <f>IF(ISNUMBER(SEARCH(AL$1,$D987)),"T","")</f>
        <v/>
      </c>
      <c r="AM987" t="str">
        <f>IF(ISNUMBER(SEARCH(AM$1,$D987)),"T","")</f>
        <v/>
      </c>
      <c r="AN987" t="str">
        <f>IF(ISNUMBER(SEARCH(AN$1,$D987)),"T","")</f>
        <v/>
      </c>
      <c r="AO987" t="str">
        <f>IF(ISNUMBER(SEARCH(AO$1,$D987)),"T","")</f>
        <v/>
      </c>
      <c r="AP987" t="str">
        <f>IF(ISNUMBER(SEARCH(AP$1,$D987)),"T","")</f>
        <v/>
      </c>
      <c r="AQ987" t="str">
        <f>IF(ISNUMBER(SEARCH(AQ$1,$D987)),"T","")</f>
        <v/>
      </c>
      <c r="AR987" t="str">
        <f>IF(ISNUMBER(SEARCH(AR$1,$D987)),"T","")</f>
        <v/>
      </c>
      <c r="AS987" t="str">
        <f>IF(ISNUMBER(SEARCH(AS$1,$D987)),"T","")</f>
        <v/>
      </c>
      <c r="AT987" t="str">
        <f>IF(ISNUMBER(SEARCH(AT$1,$D987)),"T","")</f>
        <v/>
      </c>
      <c r="AU987" t="str">
        <f>IF(ISNUMBER(SEARCH(AU$1,$D987)),"T","")</f>
        <v/>
      </c>
      <c r="AV987" t="str">
        <f>IF(ISNUMBER(SEARCH(AV$1,$D987)),"T","")</f>
        <v/>
      </c>
    </row>
    <row r="988" spans="1:48">
      <c r="A988">
        <v>263</v>
      </c>
      <c r="B988" t="s">
        <v>2228</v>
      </c>
      <c r="C988" t="s">
        <v>2229</v>
      </c>
      <c r="D988" t="s">
        <v>670</v>
      </c>
      <c r="E988">
        <v>3</v>
      </c>
      <c r="F988">
        <v>38</v>
      </c>
      <c r="G988">
        <v>30</v>
      </c>
      <c r="H988">
        <v>41</v>
      </c>
      <c r="I988">
        <v>30</v>
      </c>
      <c r="J988">
        <v>41</v>
      </c>
      <c r="K988">
        <v>60</v>
      </c>
      <c r="L988">
        <f t="shared" si="210"/>
        <v>30</v>
      </c>
      <c r="M988">
        <f t="shared" si="211"/>
        <v>41</v>
      </c>
      <c r="N988" s="3">
        <f t="shared" si="212"/>
        <v>113.5</v>
      </c>
      <c r="O988" s="3">
        <f t="shared" si="213"/>
        <v>50.5</v>
      </c>
      <c r="P988" s="3">
        <f t="shared" si="214"/>
        <v>61.5</v>
      </c>
      <c r="Q988" s="3">
        <f t="shared" si="215"/>
        <v>6980.25</v>
      </c>
      <c r="R988" s="3">
        <f t="shared" si="216"/>
        <v>6980.25</v>
      </c>
      <c r="S988" s="3">
        <f t="shared" si="217"/>
        <v>6980.25</v>
      </c>
      <c r="T988" s="3">
        <v>74.3486313852831</v>
      </c>
      <c r="U988" s="3">
        <f t="shared" si="218"/>
        <v>0</v>
      </c>
      <c r="V988" s="4">
        <f t="shared" si="219"/>
        <v>0</v>
      </c>
      <c r="W988" s="6">
        <f>Q988/(constants!$B$1*constants!$B$2*(110/250)*AVERAGE(0.8,1)*1.5)</f>
        <v>1.06945597455878</v>
      </c>
      <c r="X988" s="7">
        <v>0.268952654785676</v>
      </c>
      <c r="Y988" s="3">
        <f t="shared" si="220"/>
        <v>67.5896357818948</v>
      </c>
      <c r="Z988" s="5">
        <v>1.1</v>
      </c>
      <c r="AA988" s="5">
        <v>1</v>
      </c>
      <c r="AB988" s="3">
        <f t="shared" si="221"/>
        <v>74.3485993600843</v>
      </c>
      <c r="AC988" t="str">
        <f t="shared" si="222"/>
        <v>https://wiki.52poke.com/wiki/蛇纹熊</v>
      </c>
      <c r="AD988" s="2">
        <f t="shared" si="223"/>
        <v>1.02561335945743e-9</v>
      </c>
      <c r="AE988" t="str">
        <f>IF(ISNUMBER(SEARCH(AE$1,$D988)),"T","")</f>
        <v>T</v>
      </c>
      <c r="AF988" t="str">
        <f>IF(ISNUMBER(SEARCH(AF$1,$D988)),"T","")</f>
        <v/>
      </c>
      <c r="AG988" t="str">
        <f>IF(ISNUMBER(SEARCH(AG$1,$D988)),"T","")</f>
        <v/>
      </c>
      <c r="AH988" t="str">
        <f>IF(ISNUMBER(SEARCH(AH$1,$D988)),"T","")</f>
        <v/>
      </c>
      <c r="AI988" t="str">
        <f>IF(ISNUMBER(SEARCH(AI$1,$D988)),"T","")</f>
        <v/>
      </c>
      <c r="AJ988" t="str">
        <f>IF(ISNUMBER(SEARCH(AJ$1,$D988)),"T","")</f>
        <v/>
      </c>
      <c r="AK988" t="str">
        <f>IF(ISNUMBER(SEARCH(AK$1,$D988)),"T","")</f>
        <v/>
      </c>
      <c r="AL988" t="str">
        <f>IF(ISNUMBER(SEARCH(AL$1,$D988)),"T","")</f>
        <v/>
      </c>
      <c r="AM988" t="str">
        <f>IF(ISNUMBER(SEARCH(AM$1,$D988)),"T","")</f>
        <v/>
      </c>
      <c r="AN988" t="str">
        <f>IF(ISNUMBER(SEARCH(AN$1,$D988)),"T","")</f>
        <v/>
      </c>
      <c r="AO988" t="str">
        <f>IF(ISNUMBER(SEARCH(AO$1,$D988)),"T","")</f>
        <v/>
      </c>
      <c r="AP988" t="str">
        <f>IF(ISNUMBER(SEARCH(AP$1,$D988)),"T","")</f>
        <v/>
      </c>
      <c r="AQ988" t="str">
        <f>IF(ISNUMBER(SEARCH(AQ$1,$D988)),"T","")</f>
        <v/>
      </c>
      <c r="AR988" t="str">
        <f>IF(ISNUMBER(SEARCH(AR$1,$D988)),"T","")</f>
        <v/>
      </c>
      <c r="AS988" t="str">
        <f>IF(ISNUMBER(SEARCH(AS$1,$D988)),"T","")</f>
        <v/>
      </c>
      <c r="AT988" t="str">
        <f>IF(ISNUMBER(SEARCH(AT$1,$D988)),"T","")</f>
        <v>T</v>
      </c>
      <c r="AU988" t="str">
        <f>IF(ISNUMBER(SEARCH(AU$1,$D988)),"T","")</f>
        <v/>
      </c>
      <c r="AV988" t="str">
        <f>IF(ISNUMBER(SEARCH(AV$1,$D988)),"T","")</f>
        <v/>
      </c>
    </row>
    <row r="989" spans="1:48">
      <c r="A989">
        <v>183</v>
      </c>
      <c r="B989" t="s">
        <v>2230</v>
      </c>
      <c r="C989" t="s">
        <v>2231</v>
      </c>
      <c r="D989" t="s">
        <v>427</v>
      </c>
      <c r="E989">
        <v>2</v>
      </c>
      <c r="F989">
        <v>70</v>
      </c>
      <c r="G989">
        <v>20</v>
      </c>
      <c r="H989">
        <v>50</v>
      </c>
      <c r="I989">
        <v>20</v>
      </c>
      <c r="J989">
        <v>50</v>
      </c>
      <c r="K989">
        <v>40</v>
      </c>
      <c r="L989">
        <f t="shared" si="210"/>
        <v>20</v>
      </c>
      <c r="M989">
        <f t="shared" si="211"/>
        <v>50</v>
      </c>
      <c r="N989" s="3">
        <f t="shared" si="212"/>
        <v>145.5</v>
      </c>
      <c r="O989" s="3">
        <f t="shared" si="213"/>
        <v>40.5</v>
      </c>
      <c r="P989" s="3">
        <f t="shared" si="214"/>
        <v>70.5</v>
      </c>
      <c r="Q989" s="3">
        <f t="shared" si="215"/>
        <v>10257.75</v>
      </c>
      <c r="R989" s="3">
        <f t="shared" si="216"/>
        <v>10257.75</v>
      </c>
      <c r="S989" s="3">
        <f t="shared" si="217"/>
        <v>10257.75</v>
      </c>
      <c r="T989" s="3">
        <v>74.0994535512191</v>
      </c>
      <c r="U989" s="3">
        <f t="shared" si="218"/>
        <v>0</v>
      </c>
      <c r="V989" s="4">
        <f t="shared" si="219"/>
        <v>0</v>
      </c>
      <c r="W989" s="6">
        <f>Q989/(constants!$B$1*constants!$B$2*(110/250)*AVERAGE(0.8,1)*1.5)</f>
        <v>1.57160732395405</v>
      </c>
      <c r="X989" s="7">
        <v>0.091679226173939</v>
      </c>
      <c r="Y989" s="3">
        <f t="shared" si="220"/>
        <v>67.3631052801837</v>
      </c>
      <c r="Z989" s="5">
        <v>1.1</v>
      </c>
      <c r="AA989" s="5">
        <v>1</v>
      </c>
      <c r="AB989" s="3">
        <f t="shared" si="221"/>
        <v>74.0994158082021</v>
      </c>
      <c r="AC989" t="str">
        <f t="shared" si="222"/>
        <v>https://wiki.52poke.com/wiki/玛力露</v>
      </c>
      <c r="AD989" s="2">
        <f t="shared" si="223"/>
        <v>1.42453533465851e-9</v>
      </c>
      <c r="AE989" t="str">
        <f>IF(ISNUMBER(SEARCH(AE$1,$D989)),"T","")</f>
        <v/>
      </c>
      <c r="AF989" t="str">
        <f>IF(ISNUMBER(SEARCH(AF$1,$D989)),"T","")</f>
        <v/>
      </c>
      <c r="AG989" t="str">
        <f>IF(ISNUMBER(SEARCH(AG$1,$D989)),"T","")</f>
        <v>T</v>
      </c>
      <c r="AH989" t="str">
        <f>IF(ISNUMBER(SEARCH(AH$1,$D989)),"T","")</f>
        <v/>
      </c>
      <c r="AI989" t="str">
        <f>IF(ISNUMBER(SEARCH(AI$1,$D989)),"T","")</f>
        <v/>
      </c>
      <c r="AJ989" t="str">
        <f>IF(ISNUMBER(SEARCH(AJ$1,$D989)),"T","")</f>
        <v/>
      </c>
      <c r="AK989" t="str">
        <f>IF(ISNUMBER(SEARCH(AK$1,$D989)),"T","")</f>
        <v/>
      </c>
      <c r="AL989" t="str">
        <f>IF(ISNUMBER(SEARCH(AL$1,$D989)),"T","")</f>
        <v/>
      </c>
      <c r="AM989" t="str">
        <f>IF(ISNUMBER(SEARCH(AM$1,$D989)),"T","")</f>
        <v/>
      </c>
      <c r="AN989" t="str">
        <f>IF(ISNUMBER(SEARCH(AN$1,$D989)),"T","")</f>
        <v/>
      </c>
      <c r="AO989" t="str">
        <f>IF(ISNUMBER(SEARCH(AO$1,$D989)),"T","")</f>
        <v/>
      </c>
      <c r="AP989" t="str">
        <f>IF(ISNUMBER(SEARCH(AP$1,$D989)),"T","")</f>
        <v/>
      </c>
      <c r="AQ989" t="str">
        <f>IF(ISNUMBER(SEARCH(AQ$1,$D989)),"T","")</f>
        <v/>
      </c>
      <c r="AR989" t="str">
        <f>IF(ISNUMBER(SEARCH(AR$1,$D989)),"T","")</f>
        <v/>
      </c>
      <c r="AS989" t="str">
        <f>IF(ISNUMBER(SEARCH(AS$1,$D989)),"T","")</f>
        <v/>
      </c>
      <c r="AT989" t="str">
        <f>IF(ISNUMBER(SEARCH(AT$1,$D989)),"T","")</f>
        <v/>
      </c>
      <c r="AU989" t="str">
        <f>IF(ISNUMBER(SEARCH(AU$1,$D989)),"T","")</f>
        <v/>
      </c>
      <c r="AV989" t="str">
        <f>IF(ISNUMBER(SEARCH(AV$1,$D989)),"T","")</f>
        <v>T</v>
      </c>
    </row>
    <row r="990" spans="1:48">
      <c r="A990">
        <v>165</v>
      </c>
      <c r="B990" t="s">
        <v>2232</v>
      </c>
      <c r="C990" t="s">
        <v>2233</v>
      </c>
      <c r="D990" t="s">
        <v>457</v>
      </c>
      <c r="E990">
        <v>2</v>
      </c>
      <c r="F990">
        <v>40</v>
      </c>
      <c r="G990">
        <v>20</v>
      </c>
      <c r="H990">
        <v>30</v>
      </c>
      <c r="I990">
        <v>40</v>
      </c>
      <c r="J990">
        <v>80</v>
      </c>
      <c r="K990">
        <v>55</v>
      </c>
      <c r="L990">
        <f t="shared" si="210"/>
        <v>40</v>
      </c>
      <c r="M990">
        <f t="shared" si="211"/>
        <v>30</v>
      </c>
      <c r="N990" s="3">
        <f t="shared" si="212"/>
        <v>115.5</v>
      </c>
      <c r="O990" s="3">
        <f t="shared" si="213"/>
        <v>60.5</v>
      </c>
      <c r="P990" s="3">
        <f t="shared" si="214"/>
        <v>50.5</v>
      </c>
      <c r="Q990" s="3">
        <f t="shared" si="215"/>
        <v>5832.75</v>
      </c>
      <c r="R990" s="3">
        <f t="shared" si="216"/>
        <v>5832.75</v>
      </c>
      <c r="S990" s="3">
        <f t="shared" si="217"/>
        <v>11607.75</v>
      </c>
      <c r="T990" s="3">
        <v>73.648349371087</v>
      </c>
      <c r="U990" s="3">
        <f t="shared" si="218"/>
        <v>0</v>
      </c>
      <c r="V990" s="4">
        <f t="shared" si="219"/>
        <v>0</v>
      </c>
      <c r="W990" s="6">
        <f>Q990/(constants!$B$1*constants!$B$2*(110/250)*AVERAGE(0.8,1)*1.5)</f>
        <v>0.893645547882626</v>
      </c>
      <c r="X990" s="7">
        <v>0.213015869269567</v>
      </c>
      <c r="Y990" s="3">
        <f t="shared" si="220"/>
        <v>66.9530157377077</v>
      </c>
      <c r="Z990" s="5">
        <v>1.1</v>
      </c>
      <c r="AA990" s="5">
        <v>1</v>
      </c>
      <c r="AB990" s="3">
        <f t="shared" si="221"/>
        <v>73.6483173114784</v>
      </c>
      <c r="AC990" t="str">
        <f t="shared" si="222"/>
        <v>https://wiki.52poke.com/wiki/芭瓢虫</v>
      </c>
      <c r="AD990" s="2">
        <f t="shared" si="223"/>
        <v>1.02781850084303e-9</v>
      </c>
      <c r="AE990" t="str">
        <f>IF(ISNUMBER(SEARCH(AE$1,$D990)),"T","")</f>
        <v/>
      </c>
      <c r="AF990" t="str">
        <f>IF(ISNUMBER(SEARCH(AF$1,$D990)),"T","")</f>
        <v/>
      </c>
      <c r="AG990" t="str">
        <f>IF(ISNUMBER(SEARCH(AG$1,$D990)),"T","")</f>
        <v/>
      </c>
      <c r="AH990" t="str">
        <f>IF(ISNUMBER(SEARCH(AH$1,$D990)),"T","")</f>
        <v/>
      </c>
      <c r="AI990" t="str">
        <f>IF(ISNUMBER(SEARCH(AI$1,$D990)),"T","")</f>
        <v/>
      </c>
      <c r="AJ990" t="str">
        <f>IF(ISNUMBER(SEARCH(AJ$1,$D990)),"T","")</f>
        <v/>
      </c>
      <c r="AK990" t="str">
        <f>IF(ISNUMBER(SEARCH(AK$1,$D990)),"T","")</f>
        <v/>
      </c>
      <c r="AL990" t="str">
        <f>IF(ISNUMBER(SEARCH(AL$1,$D990)),"T","")</f>
        <v/>
      </c>
      <c r="AM990" t="str">
        <f>IF(ISNUMBER(SEARCH(AM$1,$D990)),"T","")</f>
        <v/>
      </c>
      <c r="AN990" t="str">
        <f>IF(ISNUMBER(SEARCH(AN$1,$D990)),"T","")</f>
        <v>T</v>
      </c>
      <c r="AO990" t="str">
        <f>IF(ISNUMBER(SEARCH(AO$1,$D990)),"T","")</f>
        <v/>
      </c>
      <c r="AP990" t="str">
        <f>IF(ISNUMBER(SEARCH(AP$1,$D990)),"T","")</f>
        <v>T</v>
      </c>
      <c r="AQ990" t="str">
        <f>IF(ISNUMBER(SEARCH(AQ$1,$D990)),"T","")</f>
        <v/>
      </c>
      <c r="AR990" t="str">
        <f>IF(ISNUMBER(SEARCH(AR$1,$D990)),"T","")</f>
        <v/>
      </c>
      <c r="AS990" t="str">
        <f>IF(ISNUMBER(SEARCH(AS$1,$D990)),"T","")</f>
        <v/>
      </c>
      <c r="AT990" t="str">
        <f>IF(ISNUMBER(SEARCH(AT$1,$D990)),"T","")</f>
        <v/>
      </c>
      <c r="AU990" t="str">
        <f>IF(ISNUMBER(SEARCH(AU$1,$D990)),"T","")</f>
        <v/>
      </c>
      <c r="AV990" t="str">
        <f>IF(ISNUMBER(SEARCH(AV$1,$D990)),"T","")</f>
        <v/>
      </c>
    </row>
    <row r="991" spans="1:48">
      <c r="A991">
        <v>187</v>
      </c>
      <c r="B991" t="s">
        <v>2234</v>
      </c>
      <c r="C991" t="s">
        <v>2235</v>
      </c>
      <c r="D991" t="s">
        <v>1179</v>
      </c>
      <c r="E991">
        <v>2</v>
      </c>
      <c r="F991">
        <v>35</v>
      </c>
      <c r="G991">
        <v>35</v>
      </c>
      <c r="H991">
        <v>40</v>
      </c>
      <c r="I991">
        <v>35</v>
      </c>
      <c r="J991">
        <v>55</v>
      </c>
      <c r="K991">
        <v>50</v>
      </c>
      <c r="L991">
        <f t="shared" si="210"/>
        <v>35</v>
      </c>
      <c r="M991">
        <f t="shared" si="211"/>
        <v>40</v>
      </c>
      <c r="N991" s="3">
        <f t="shared" si="212"/>
        <v>110.5</v>
      </c>
      <c r="O991" s="3">
        <f t="shared" si="213"/>
        <v>55.5</v>
      </c>
      <c r="P991" s="3">
        <f t="shared" si="214"/>
        <v>60.5</v>
      </c>
      <c r="Q991" s="3">
        <f t="shared" si="215"/>
        <v>6685.25</v>
      </c>
      <c r="R991" s="3">
        <f t="shared" si="216"/>
        <v>6685.25</v>
      </c>
      <c r="S991" s="3">
        <f t="shared" si="217"/>
        <v>8342.75</v>
      </c>
      <c r="T991" s="3">
        <v>73.467392381379</v>
      </c>
      <c r="U991" s="3">
        <f t="shared" si="218"/>
        <v>0</v>
      </c>
      <c r="V991" s="4">
        <f t="shared" si="219"/>
        <v>0</v>
      </c>
      <c r="W991" s="6">
        <f>Q991/(constants!$B$1*constants!$B$2*(110/250)*AVERAGE(0.8,1)*1.5)</f>
        <v>1.02425852282068</v>
      </c>
      <c r="X991" s="7">
        <v>0.179138015636741</v>
      </c>
      <c r="Y991" s="3">
        <f t="shared" si="220"/>
        <v>66.7885078843869</v>
      </c>
      <c r="Z991" s="5">
        <v>1.1</v>
      </c>
      <c r="AA991" s="5">
        <v>1</v>
      </c>
      <c r="AB991" s="3">
        <f t="shared" si="221"/>
        <v>73.4673586728256</v>
      </c>
      <c r="AC991" t="str">
        <f t="shared" si="222"/>
        <v>https://wiki.52poke.com/wiki/毽子草</v>
      </c>
      <c r="AD991" s="2">
        <f t="shared" si="223"/>
        <v>1.13626657346675e-9</v>
      </c>
      <c r="AE991" t="str">
        <f>IF(ISNUMBER(SEARCH(AE$1,$D991)),"T","")</f>
        <v/>
      </c>
      <c r="AF991" t="str">
        <f>IF(ISNUMBER(SEARCH(AF$1,$D991)),"T","")</f>
        <v/>
      </c>
      <c r="AG991" t="str">
        <f>IF(ISNUMBER(SEARCH(AG$1,$D991)),"T","")</f>
        <v/>
      </c>
      <c r="AH991" t="str">
        <f>IF(ISNUMBER(SEARCH(AH$1,$D991)),"T","")</f>
        <v>T</v>
      </c>
      <c r="AI991" t="str">
        <f>IF(ISNUMBER(SEARCH(AI$1,$D991)),"T","")</f>
        <v/>
      </c>
      <c r="AJ991" t="str">
        <f>IF(ISNUMBER(SEARCH(AJ$1,$D991)),"T","")</f>
        <v/>
      </c>
      <c r="AK991" t="str">
        <f>IF(ISNUMBER(SEARCH(AK$1,$D991)),"T","")</f>
        <v/>
      </c>
      <c r="AL991" t="str">
        <f>IF(ISNUMBER(SEARCH(AL$1,$D991)),"T","")</f>
        <v/>
      </c>
      <c r="AM991" t="str">
        <f>IF(ISNUMBER(SEARCH(AM$1,$D991)),"T","")</f>
        <v/>
      </c>
      <c r="AN991" t="str">
        <f>IF(ISNUMBER(SEARCH(AN$1,$D991)),"T","")</f>
        <v>T</v>
      </c>
      <c r="AO991" t="str">
        <f>IF(ISNUMBER(SEARCH(AO$1,$D991)),"T","")</f>
        <v/>
      </c>
      <c r="AP991" t="str">
        <f>IF(ISNUMBER(SEARCH(AP$1,$D991)),"T","")</f>
        <v/>
      </c>
      <c r="AQ991" t="str">
        <f>IF(ISNUMBER(SEARCH(AQ$1,$D991)),"T","")</f>
        <v/>
      </c>
      <c r="AR991" t="str">
        <f>IF(ISNUMBER(SEARCH(AR$1,$D991)),"T","")</f>
        <v/>
      </c>
      <c r="AS991" t="str">
        <f>IF(ISNUMBER(SEARCH(AS$1,$D991)),"T","")</f>
        <v/>
      </c>
      <c r="AT991" t="str">
        <f>IF(ISNUMBER(SEARCH(AT$1,$D991)),"T","")</f>
        <v/>
      </c>
      <c r="AU991" t="str">
        <f>IF(ISNUMBER(SEARCH(AU$1,$D991)),"T","")</f>
        <v/>
      </c>
      <c r="AV991" t="str">
        <f>IF(ISNUMBER(SEARCH(AV$1,$D991)),"T","")</f>
        <v/>
      </c>
    </row>
    <row r="992" spans="1:48">
      <c r="A992">
        <v>840</v>
      </c>
      <c r="B992" t="s">
        <v>2236</v>
      </c>
      <c r="C992" t="s">
        <v>2237</v>
      </c>
      <c r="D992" t="s">
        <v>435</v>
      </c>
      <c r="E992">
        <v>8</v>
      </c>
      <c r="F992">
        <v>40</v>
      </c>
      <c r="G992">
        <v>40</v>
      </c>
      <c r="H992">
        <v>80</v>
      </c>
      <c r="I992">
        <v>40</v>
      </c>
      <c r="J992">
        <v>40</v>
      </c>
      <c r="K992">
        <v>20</v>
      </c>
      <c r="L992">
        <f t="shared" si="210"/>
        <v>40</v>
      </c>
      <c r="M992">
        <f t="shared" si="211"/>
        <v>40</v>
      </c>
      <c r="N992" s="3">
        <f t="shared" si="212"/>
        <v>115.5</v>
      </c>
      <c r="O992" s="3">
        <f t="shared" si="213"/>
        <v>60.5</v>
      </c>
      <c r="P992" s="3">
        <f t="shared" si="214"/>
        <v>60.5</v>
      </c>
      <c r="Q992" s="3">
        <f t="shared" si="215"/>
        <v>6987.75</v>
      </c>
      <c r="R992" s="3">
        <f t="shared" si="216"/>
        <v>11607.75</v>
      </c>
      <c r="S992" s="3">
        <f t="shared" si="217"/>
        <v>6987.75</v>
      </c>
      <c r="T992" s="3">
        <v>71.6393326478881</v>
      </c>
      <c r="U992" s="3">
        <f t="shared" si="218"/>
        <v>0</v>
      </c>
      <c r="V992" s="4">
        <f t="shared" si="219"/>
        <v>0</v>
      </c>
      <c r="W992" s="6">
        <f>Q992/(constants!$B$1*constants!$B$2*(110/250)*AVERAGE(0.8,1)*1.5)</f>
        <v>1.07060506231483</v>
      </c>
      <c r="X992" s="7">
        <v>0.00586817945590179</v>
      </c>
      <c r="Y992" s="3">
        <f t="shared" si="220"/>
        <v>65.1266311271292</v>
      </c>
      <c r="Z992" s="5">
        <v>1.1</v>
      </c>
      <c r="AA992" s="5">
        <v>1</v>
      </c>
      <c r="AB992" s="3">
        <f t="shared" si="221"/>
        <v>71.6392942398421</v>
      </c>
      <c r="AC992" t="str">
        <f t="shared" si="222"/>
        <v>https://wiki.52poke.com/wiki/啃果虫</v>
      </c>
      <c r="AD992" s="2">
        <f t="shared" si="223"/>
        <v>1.47517799498596e-9</v>
      </c>
      <c r="AE992" t="str">
        <f>IF(ISNUMBER(SEARCH(AE$1,$D992)),"T","")</f>
        <v/>
      </c>
      <c r="AF992" t="str">
        <f>IF(ISNUMBER(SEARCH(AF$1,$D992)),"T","")</f>
        <v/>
      </c>
      <c r="AG992" t="str">
        <f>IF(ISNUMBER(SEARCH(AG$1,$D992)),"T","")</f>
        <v/>
      </c>
      <c r="AH992" t="str">
        <f>IF(ISNUMBER(SEARCH(AH$1,$D992)),"T","")</f>
        <v>T</v>
      </c>
      <c r="AI992" t="str">
        <f>IF(ISNUMBER(SEARCH(AI$1,$D992)),"T","")</f>
        <v/>
      </c>
      <c r="AJ992" t="str">
        <f>IF(ISNUMBER(SEARCH(AJ$1,$D992)),"T","")</f>
        <v/>
      </c>
      <c r="AK992" t="str">
        <f>IF(ISNUMBER(SEARCH(AK$1,$D992)),"T","")</f>
        <v/>
      </c>
      <c r="AL992" t="str">
        <f>IF(ISNUMBER(SEARCH(AL$1,$D992)),"T","")</f>
        <v/>
      </c>
      <c r="AM992" t="str">
        <f>IF(ISNUMBER(SEARCH(AM$1,$D992)),"T","")</f>
        <v/>
      </c>
      <c r="AN992" t="str">
        <f>IF(ISNUMBER(SEARCH(AN$1,$D992)),"T","")</f>
        <v/>
      </c>
      <c r="AO992" t="str">
        <f>IF(ISNUMBER(SEARCH(AO$1,$D992)),"T","")</f>
        <v/>
      </c>
      <c r="AP992" t="str">
        <f>IF(ISNUMBER(SEARCH(AP$1,$D992)),"T","")</f>
        <v/>
      </c>
      <c r="AQ992" t="str">
        <f>IF(ISNUMBER(SEARCH(AQ$1,$D992)),"T","")</f>
        <v/>
      </c>
      <c r="AR992" t="str">
        <f>IF(ISNUMBER(SEARCH(AR$1,$D992)),"T","")</f>
        <v/>
      </c>
      <c r="AS992" t="str">
        <f>IF(ISNUMBER(SEARCH(AS$1,$D992)),"T","")</f>
        <v>T</v>
      </c>
      <c r="AT992" t="str">
        <f>IF(ISNUMBER(SEARCH(AT$1,$D992)),"T","")</f>
        <v/>
      </c>
      <c r="AU992" t="str">
        <f>IF(ISNUMBER(SEARCH(AU$1,$D992)),"T","")</f>
        <v/>
      </c>
      <c r="AV992" t="str">
        <f>IF(ISNUMBER(SEARCH(AV$1,$D992)),"T","")</f>
        <v/>
      </c>
    </row>
    <row r="993" spans="1:48">
      <c r="A993">
        <v>917</v>
      </c>
      <c r="B993" t="s">
        <v>2238</v>
      </c>
      <c r="C993" t="s">
        <v>2239</v>
      </c>
      <c r="D993" t="s">
        <v>651</v>
      </c>
      <c r="E993">
        <v>9</v>
      </c>
      <c r="F993">
        <v>35</v>
      </c>
      <c r="G993">
        <v>41</v>
      </c>
      <c r="H993">
        <v>45</v>
      </c>
      <c r="I993">
        <v>29</v>
      </c>
      <c r="J993">
        <v>40</v>
      </c>
      <c r="K993">
        <v>20</v>
      </c>
      <c r="L993">
        <f t="shared" si="210"/>
        <v>41</v>
      </c>
      <c r="M993">
        <f t="shared" si="211"/>
        <v>40</v>
      </c>
      <c r="N993" s="3">
        <f t="shared" si="212"/>
        <v>110.5</v>
      </c>
      <c r="O993" s="3">
        <f t="shared" si="213"/>
        <v>61.5</v>
      </c>
      <c r="P993" s="3">
        <f t="shared" si="214"/>
        <v>60.5</v>
      </c>
      <c r="Q993" s="3">
        <f t="shared" si="215"/>
        <v>6685.25</v>
      </c>
      <c r="R993" s="3">
        <f t="shared" si="216"/>
        <v>7237.75</v>
      </c>
      <c r="S993" s="3">
        <f t="shared" si="217"/>
        <v>6685.25</v>
      </c>
      <c r="T993" s="3">
        <v>69.6881087617321</v>
      </c>
      <c r="U993" s="3">
        <f t="shared" si="218"/>
        <v>0</v>
      </c>
      <c r="V993" s="4">
        <f t="shared" si="219"/>
        <v>0</v>
      </c>
      <c r="W993" s="6">
        <f>Q993/(constants!$B$1*constants!$B$2*(110/250)*AVERAGE(0.8,1)*1.5)</f>
        <v>1.02425852282068</v>
      </c>
      <c r="X993" s="7">
        <v>0.00586817945590179</v>
      </c>
      <c r="Y993" s="3">
        <f t="shared" si="220"/>
        <v>63.3527921900098</v>
      </c>
      <c r="Z993" s="5">
        <v>1.1</v>
      </c>
      <c r="AA993" s="5">
        <v>1</v>
      </c>
      <c r="AB993" s="3">
        <f t="shared" si="221"/>
        <v>69.6880714090108</v>
      </c>
      <c r="AC993" t="str">
        <f t="shared" si="222"/>
        <v>https://wiki.52poke.com/wiki/团珠蛛</v>
      </c>
      <c r="AD993" s="2">
        <f t="shared" si="223"/>
        <v>1.39522578798542e-9</v>
      </c>
      <c r="AE993" t="str">
        <f>IF(ISNUMBER(SEARCH(AE$1,$D993)),"T","")</f>
        <v/>
      </c>
      <c r="AF993" t="str">
        <f>IF(ISNUMBER(SEARCH(AF$1,$D993)),"T","")</f>
        <v/>
      </c>
      <c r="AG993" t="str">
        <f>IF(ISNUMBER(SEARCH(AG$1,$D993)),"T","")</f>
        <v/>
      </c>
      <c r="AH993" t="str">
        <f>IF(ISNUMBER(SEARCH(AH$1,$D993)),"T","")</f>
        <v/>
      </c>
      <c r="AI993" t="str">
        <f>IF(ISNUMBER(SEARCH(AI$1,$D993)),"T","")</f>
        <v/>
      </c>
      <c r="AJ993" t="str">
        <f>IF(ISNUMBER(SEARCH(AJ$1,$D993)),"T","")</f>
        <v/>
      </c>
      <c r="AK993" t="str">
        <f>IF(ISNUMBER(SEARCH(AK$1,$D993)),"T","")</f>
        <v/>
      </c>
      <c r="AL993" t="str">
        <f>IF(ISNUMBER(SEARCH(AL$1,$D993)),"T","")</f>
        <v/>
      </c>
      <c r="AM993" t="str">
        <f>IF(ISNUMBER(SEARCH(AM$1,$D993)),"T","")</f>
        <v/>
      </c>
      <c r="AN993" t="str">
        <f>IF(ISNUMBER(SEARCH(AN$1,$D993)),"T","")</f>
        <v/>
      </c>
      <c r="AO993" t="str">
        <f>IF(ISNUMBER(SEARCH(AO$1,$D993)),"T","")</f>
        <v/>
      </c>
      <c r="AP993" t="str">
        <f>IF(ISNUMBER(SEARCH(AP$1,$D993)),"T","")</f>
        <v>T</v>
      </c>
      <c r="AQ993" t="str">
        <f>IF(ISNUMBER(SEARCH(AQ$1,$D993)),"T","")</f>
        <v/>
      </c>
      <c r="AR993" t="str">
        <f>IF(ISNUMBER(SEARCH(AR$1,$D993)),"T","")</f>
        <v/>
      </c>
      <c r="AS993" t="str">
        <f>IF(ISNUMBER(SEARCH(AS$1,$D993)),"T","")</f>
        <v/>
      </c>
      <c r="AT993" t="str">
        <f>IF(ISNUMBER(SEARCH(AT$1,$D993)),"T","")</f>
        <v/>
      </c>
      <c r="AU993" t="str">
        <f>IF(ISNUMBER(SEARCH(AU$1,$D993)),"T","")</f>
        <v/>
      </c>
      <c r="AV993" t="str">
        <f>IF(ISNUMBER(SEARCH(AV$1,$D993)),"T","")</f>
        <v/>
      </c>
    </row>
    <row r="994" spans="1:48">
      <c r="A994">
        <v>235</v>
      </c>
      <c r="B994" t="s">
        <v>2240</v>
      </c>
      <c r="C994" t="s">
        <v>2241</v>
      </c>
      <c r="D994" t="s">
        <v>64</v>
      </c>
      <c r="E994">
        <v>2</v>
      </c>
      <c r="F994">
        <v>55</v>
      </c>
      <c r="G994">
        <v>20</v>
      </c>
      <c r="H994">
        <v>35</v>
      </c>
      <c r="I994">
        <v>20</v>
      </c>
      <c r="J994">
        <v>45</v>
      </c>
      <c r="K994">
        <v>75</v>
      </c>
      <c r="L994">
        <f t="shared" si="210"/>
        <v>20</v>
      </c>
      <c r="M994">
        <f t="shared" si="211"/>
        <v>35</v>
      </c>
      <c r="N994" s="3">
        <f t="shared" si="212"/>
        <v>130.5</v>
      </c>
      <c r="O994" s="3">
        <f t="shared" si="213"/>
        <v>40.5</v>
      </c>
      <c r="P994" s="3">
        <f t="shared" si="214"/>
        <v>55.5</v>
      </c>
      <c r="Q994" s="3">
        <f t="shared" si="215"/>
        <v>7242.75</v>
      </c>
      <c r="R994" s="3">
        <f t="shared" si="216"/>
        <v>7242.75</v>
      </c>
      <c r="S994" s="3">
        <f t="shared" si="217"/>
        <v>8547.75</v>
      </c>
      <c r="T994" s="3">
        <v>68.605172663441</v>
      </c>
      <c r="U994" s="3">
        <f t="shared" si="218"/>
        <v>0</v>
      </c>
      <c r="V994" s="4">
        <f t="shared" si="219"/>
        <v>0</v>
      </c>
      <c r="W994" s="6">
        <f>Q994/(constants!$B$1*constants!$B$2*(110/250)*AVERAGE(0.8,1)*1.5)</f>
        <v>1.10967404602064</v>
      </c>
      <c r="X994" s="7">
        <v>0.430284338132144</v>
      </c>
      <c r="Y994" s="3">
        <f t="shared" si="220"/>
        <v>62.3683145581877</v>
      </c>
      <c r="Z994" s="5">
        <v>1.1</v>
      </c>
      <c r="AA994" s="5">
        <v>1</v>
      </c>
      <c r="AB994" s="3">
        <f t="shared" si="221"/>
        <v>68.6051460140065</v>
      </c>
      <c r="AC994" t="str">
        <f t="shared" si="222"/>
        <v>https://wiki.52poke.com/wiki/图图犬</v>
      </c>
      <c r="AD994" s="2">
        <f t="shared" si="223"/>
        <v>7.10192357798921e-10</v>
      </c>
      <c r="AE994" t="str">
        <f>IF(ISNUMBER(SEARCH(AE$1,$D994)),"T","")</f>
        <v>T</v>
      </c>
      <c r="AF994" t="str">
        <f>IF(ISNUMBER(SEARCH(AF$1,$D994)),"T","")</f>
        <v/>
      </c>
      <c r="AG994" t="str">
        <f>IF(ISNUMBER(SEARCH(AG$1,$D994)),"T","")</f>
        <v/>
      </c>
      <c r="AH994" t="str">
        <f>IF(ISNUMBER(SEARCH(AH$1,$D994)),"T","")</f>
        <v/>
      </c>
      <c r="AI994" t="str">
        <f>IF(ISNUMBER(SEARCH(AI$1,$D994)),"T","")</f>
        <v/>
      </c>
      <c r="AJ994" t="str">
        <f>IF(ISNUMBER(SEARCH(AJ$1,$D994)),"T","")</f>
        <v/>
      </c>
      <c r="AK994" t="str">
        <f>IF(ISNUMBER(SEARCH(AK$1,$D994)),"T","")</f>
        <v/>
      </c>
      <c r="AL994" t="str">
        <f>IF(ISNUMBER(SEARCH(AL$1,$D994)),"T","")</f>
        <v/>
      </c>
      <c r="AM994" t="str">
        <f>IF(ISNUMBER(SEARCH(AM$1,$D994)),"T","")</f>
        <v/>
      </c>
      <c r="AN994" t="str">
        <f>IF(ISNUMBER(SEARCH(AN$1,$D994)),"T","")</f>
        <v/>
      </c>
      <c r="AO994" t="str">
        <f>IF(ISNUMBER(SEARCH(AO$1,$D994)),"T","")</f>
        <v/>
      </c>
      <c r="AP994" t="str">
        <f>IF(ISNUMBER(SEARCH(AP$1,$D994)),"T","")</f>
        <v/>
      </c>
      <c r="AQ994" t="str">
        <f>IF(ISNUMBER(SEARCH(AQ$1,$D994)),"T","")</f>
        <v/>
      </c>
      <c r="AR994" t="str">
        <f>IF(ISNUMBER(SEARCH(AR$1,$D994)),"T","")</f>
        <v/>
      </c>
      <c r="AS994" t="str">
        <f>IF(ISNUMBER(SEARCH(AS$1,$D994)),"T","")</f>
        <v/>
      </c>
      <c r="AT994" t="str">
        <f>IF(ISNUMBER(SEARCH(AT$1,$D994)),"T","")</f>
        <v/>
      </c>
      <c r="AU994" t="str">
        <f>IF(ISNUMBER(SEARCH(AU$1,$D994)),"T","")</f>
        <v/>
      </c>
      <c r="AV994" t="str">
        <f>IF(ISNUMBER(SEARCH(AV$1,$D994)),"T","")</f>
        <v/>
      </c>
    </row>
    <row r="995" spans="1:48">
      <c r="A995">
        <v>161</v>
      </c>
      <c r="B995" t="s">
        <v>2242</v>
      </c>
      <c r="C995" t="s">
        <v>2243</v>
      </c>
      <c r="D995" t="s">
        <v>64</v>
      </c>
      <c r="E995">
        <v>2</v>
      </c>
      <c r="F995">
        <v>35</v>
      </c>
      <c r="G995">
        <v>46</v>
      </c>
      <c r="H995">
        <v>34</v>
      </c>
      <c r="I995">
        <v>35</v>
      </c>
      <c r="J995">
        <v>45</v>
      </c>
      <c r="K995">
        <v>20</v>
      </c>
      <c r="L995">
        <f t="shared" si="210"/>
        <v>46</v>
      </c>
      <c r="M995">
        <f t="shared" si="211"/>
        <v>34</v>
      </c>
      <c r="N995" s="3">
        <f t="shared" si="212"/>
        <v>110.5</v>
      </c>
      <c r="O995" s="3">
        <f t="shared" si="213"/>
        <v>66.5</v>
      </c>
      <c r="P995" s="3">
        <f t="shared" si="214"/>
        <v>54.5</v>
      </c>
      <c r="Q995" s="3">
        <f t="shared" si="215"/>
        <v>6022.25</v>
      </c>
      <c r="R995" s="3">
        <f t="shared" si="216"/>
        <v>6022.25</v>
      </c>
      <c r="S995" s="3">
        <f t="shared" si="217"/>
        <v>7237.75</v>
      </c>
      <c r="T995" s="3">
        <v>68.3594810154299</v>
      </c>
      <c r="U995" s="3">
        <f t="shared" si="218"/>
        <v>0</v>
      </c>
      <c r="V995" s="4">
        <f t="shared" si="219"/>
        <v>0</v>
      </c>
      <c r="W995" s="6">
        <f>Q995/(constants!$B$1*constants!$B$2*(110/250)*AVERAGE(0.8,1)*1.5)</f>
        <v>0.922679165185572</v>
      </c>
      <c r="X995" s="7">
        <v>0.0118313560922824</v>
      </c>
      <c r="Y995" s="3">
        <f t="shared" si="220"/>
        <v>62.1449496649773</v>
      </c>
      <c r="Z995" s="5">
        <v>1.1</v>
      </c>
      <c r="AA995" s="5">
        <v>1</v>
      </c>
      <c r="AB995" s="3">
        <f t="shared" si="221"/>
        <v>68.359444631475</v>
      </c>
      <c r="AC995" t="str">
        <f t="shared" si="222"/>
        <v>https://wiki.52poke.com/wiki/尾立</v>
      </c>
      <c r="AD995" s="2">
        <f t="shared" si="223"/>
        <v>1.32379217258331e-9</v>
      </c>
      <c r="AE995" t="str">
        <f>IF(ISNUMBER(SEARCH(AE$1,$D995)),"T","")</f>
        <v>T</v>
      </c>
      <c r="AF995" t="str">
        <f>IF(ISNUMBER(SEARCH(AF$1,$D995)),"T","")</f>
        <v/>
      </c>
      <c r="AG995" t="str">
        <f>IF(ISNUMBER(SEARCH(AG$1,$D995)),"T","")</f>
        <v/>
      </c>
      <c r="AH995" t="str">
        <f>IF(ISNUMBER(SEARCH(AH$1,$D995)),"T","")</f>
        <v/>
      </c>
      <c r="AI995" t="str">
        <f>IF(ISNUMBER(SEARCH(AI$1,$D995)),"T","")</f>
        <v/>
      </c>
      <c r="AJ995" t="str">
        <f>IF(ISNUMBER(SEARCH(AJ$1,$D995)),"T","")</f>
        <v/>
      </c>
      <c r="AK995" t="str">
        <f>IF(ISNUMBER(SEARCH(AK$1,$D995)),"T","")</f>
        <v/>
      </c>
      <c r="AL995" t="str">
        <f>IF(ISNUMBER(SEARCH(AL$1,$D995)),"T","")</f>
        <v/>
      </c>
      <c r="AM995" t="str">
        <f>IF(ISNUMBER(SEARCH(AM$1,$D995)),"T","")</f>
        <v/>
      </c>
      <c r="AN995" t="str">
        <f>IF(ISNUMBER(SEARCH(AN$1,$D995)),"T","")</f>
        <v/>
      </c>
      <c r="AO995" t="str">
        <f>IF(ISNUMBER(SEARCH(AO$1,$D995)),"T","")</f>
        <v/>
      </c>
      <c r="AP995" t="str">
        <f>IF(ISNUMBER(SEARCH(AP$1,$D995)),"T","")</f>
        <v/>
      </c>
      <c r="AQ995" t="str">
        <f>IF(ISNUMBER(SEARCH(AQ$1,$D995)),"T","")</f>
        <v/>
      </c>
      <c r="AR995" t="str">
        <f>IF(ISNUMBER(SEARCH(AR$1,$D995)),"T","")</f>
        <v/>
      </c>
      <c r="AS995" t="str">
        <f>IF(ISNUMBER(SEARCH(AS$1,$D995)),"T","")</f>
        <v/>
      </c>
      <c r="AT995" t="str">
        <f>IF(ISNUMBER(SEARCH(AT$1,$D995)),"T","")</f>
        <v/>
      </c>
      <c r="AU995" t="str">
        <f>IF(ISNUMBER(SEARCH(AU$1,$D995)),"T","")</f>
        <v/>
      </c>
      <c r="AV995" t="str">
        <f>IF(ISNUMBER(SEARCH(AV$1,$D995)),"T","")</f>
        <v/>
      </c>
    </row>
    <row r="996" spans="1:48">
      <c r="A996">
        <v>265</v>
      </c>
      <c r="B996" t="s">
        <v>2244</v>
      </c>
      <c r="C996" t="s">
        <v>2245</v>
      </c>
      <c r="D996" t="s">
        <v>651</v>
      </c>
      <c r="E996">
        <v>3</v>
      </c>
      <c r="F996">
        <v>45</v>
      </c>
      <c r="G996">
        <v>45</v>
      </c>
      <c r="H996">
        <v>35</v>
      </c>
      <c r="I996">
        <v>20</v>
      </c>
      <c r="J996">
        <v>30</v>
      </c>
      <c r="K996">
        <v>20</v>
      </c>
      <c r="L996">
        <f t="shared" si="210"/>
        <v>45</v>
      </c>
      <c r="M996">
        <f t="shared" si="211"/>
        <v>30</v>
      </c>
      <c r="N996" s="3">
        <f t="shared" si="212"/>
        <v>120.5</v>
      </c>
      <c r="O996" s="3">
        <f t="shared" si="213"/>
        <v>65.5</v>
      </c>
      <c r="P996" s="3">
        <f t="shared" si="214"/>
        <v>50.5</v>
      </c>
      <c r="Q996" s="3">
        <f t="shared" si="215"/>
        <v>6085.25</v>
      </c>
      <c r="R996" s="3">
        <f t="shared" si="216"/>
        <v>6687.75</v>
      </c>
      <c r="S996" s="3">
        <f t="shared" si="217"/>
        <v>6085.25</v>
      </c>
      <c r="T996" s="3">
        <v>68.0269701615122</v>
      </c>
      <c r="U996" s="3">
        <f t="shared" si="218"/>
        <v>0</v>
      </c>
      <c r="V996" s="4">
        <f t="shared" si="219"/>
        <v>0</v>
      </c>
      <c r="W996" s="6">
        <f>Q996/(constants!$B$1*constants!$B$2*(110/250)*AVERAGE(0.8,1)*1.5)</f>
        <v>0.932331502336419</v>
      </c>
      <c r="X996" s="7">
        <v>0.0118313560922824</v>
      </c>
      <c r="Y996" s="3">
        <f t="shared" si="220"/>
        <v>61.8426672270799</v>
      </c>
      <c r="Z996" s="5">
        <v>1.1</v>
      </c>
      <c r="AA996" s="5">
        <v>1</v>
      </c>
      <c r="AB996" s="3">
        <f t="shared" si="221"/>
        <v>68.0269339497879</v>
      </c>
      <c r="AC996" t="str">
        <f t="shared" si="222"/>
        <v>https://wiki.52poke.com/wiki/刺尾虫</v>
      </c>
      <c r="AD996" s="2">
        <f t="shared" si="223"/>
        <v>1.31128897317825e-9</v>
      </c>
      <c r="AE996" t="str">
        <f>IF(ISNUMBER(SEARCH(AE$1,$D996)),"T","")</f>
        <v/>
      </c>
      <c r="AF996" t="str">
        <f>IF(ISNUMBER(SEARCH(AF$1,$D996)),"T","")</f>
        <v/>
      </c>
      <c r="AG996" t="str">
        <f>IF(ISNUMBER(SEARCH(AG$1,$D996)),"T","")</f>
        <v/>
      </c>
      <c r="AH996" t="str">
        <f>IF(ISNUMBER(SEARCH(AH$1,$D996)),"T","")</f>
        <v/>
      </c>
      <c r="AI996" t="str">
        <f>IF(ISNUMBER(SEARCH(AI$1,$D996)),"T","")</f>
        <v/>
      </c>
      <c r="AJ996" t="str">
        <f>IF(ISNUMBER(SEARCH(AJ$1,$D996)),"T","")</f>
        <v/>
      </c>
      <c r="AK996" t="str">
        <f>IF(ISNUMBER(SEARCH(AK$1,$D996)),"T","")</f>
        <v/>
      </c>
      <c r="AL996" t="str">
        <f>IF(ISNUMBER(SEARCH(AL$1,$D996)),"T","")</f>
        <v/>
      </c>
      <c r="AM996" t="str">
        <f>IF(ISNUMBER(SEARCH(AM$1,$D996)),"T","")</f>
        <v/>
      </c>
      <c r="AN996" t="str">
        <f>IF(ISNUMBER(SEARCH(AN$1,$D996)),"T","")</f>
        <v/>
      </c>
      <c r="AO996" t="str">
        <f>IF(ISNUMBER(SEARCH(AO$1,$D996)),"T","")</f>
        <v/>
      </c>
      <c r="AP996" t="str">
        <f>IF(ISNUMBER(SEARCH(AP$1,$D996)),"T","")</f>
        <v>T</v>
      </c>
      <c r="AQ996" t="str">
        <f>IF(ISNUMBER(SEARCH(AQ$1,$D996)),"T","")</f>
        <v/>
      </c>
      <c r="AR996" t="str">
        <f>IF(ISNUMBER(SEARCH(AR$1,$D996)),"T","")</f>
        <v/>
      </c>
      <c r="AS996" t="str">
        <f>IF(ISNUMBER(SEARCH(AS$1,$D996)),"T","")</f>
        <v/>
      </c>
      <c r="AT996" t="str">
        <f>IF(ISNUMBER(SEARCH(AT$1,$D996)),"T","")</f>
        <v/>
      </c>
      <c r="AU996" t="str">
        <f>IF(ISNUMBER(SEARCH(AU$1,$D996)),"T","")</f>
        <v/>
      </c>
      <c r="AV996" t="str">
        <f>IF(ISNUMBER(SEARCH(AV$1,$D996)),"T","")</f>
        <v/>
      </c>
    </row>
    <row r="997" spans="1:48">
      <c r="A997">
        <v>173</v>
      </c>
      <c r="B997" t="s">
        <v>2246</v>
      </c>
      <c r="C997" t="s">
        <v>2247</v>
      </c>
      <c r="D997" t="s">
        <v>67</v>
      </c>
      <c r="E997">
        <v>2</v>
      </c>
      <c r="F997">
        <v>50</v>
      </c>
      <c r="G997">
        <v>25</v>
      </c>
      <c r="H997">
        <v>28</v>
      </c>
      <c r="I997">
        <v>45</v>
      </c>
      <c r="J997">
        <v>55</v>
      </c>
      <c r="K997">
        <v>15</v>
      </c>
      <c r="L997">
        <f t="shared" si="210"/>
        <v>45</v>
      </c>
      <c r="M997">
        <f t="shared" si="211"/>
        <v>28</v>
      </c>
      <c r="N997" s="3">
        <f t="shared" si="212"/>
        <v>125.5</v>
      </c>
      <c r="O997" s="3">
        <f t="shared" si="213"/>
        <v>65.5</v>
      </c>
      <c r="P997" s="3">
        <f t="shared" si="214"/>
        <v>48.5</v>
      </c>
      <c r="Q997" s="3">
        <f t="shared" si="215"/>
        <v>6086.75</v>
      </c>
      <c r="R997" s="3">
        <f t="shared" si="216"/>
        <v>6086.75</v>
      </c>
      <c r="S997" s="3">
        <f t="shared" si="217"/>
        <v>9475.25</v>
      </c>
      <c r="T997" s="3">
        <v>67.5361444911127</v>
      </c>
      <c r="U997" s="3">
        <f t="shared" si="218"/>
        <v>0</v>
      </c>
      <c r="V997" s="4">
        <f t="shared" si="219"/>
        <v>0</v>
      </c>
      <c r="W997" s="6">
        <f>Q997/(constants!$B$1*constants!$B$2*(110/250)*AVERAGE(0.8,1)*1.5)</f>
        <v>0.93256131988763</v>
      </c>
      <c r="X997" s="7">
        <v>0.00478924597583152</v>
      </c>
      <c r="Y997" s="3">
        <f t="shared" si="220"/>
        <v>61.3964620640567</v>
      </c>
      <c r="Z997" s="5">
        <v>1.1</v>
      </c>
      <c r="AA997" s="5">
        <v>1</v>
      </c>
      <c r="AB997" s="3">
        <f t="shared" si="221"/>
        <v>67.5361082704624</v>
      </c>
      <c r="AC997" t="str">
        <f t="shared" si="222"/>
        <v>https://wiki.52poke.com/wiki/皮宝宝</v>
      </c>
      <c r="AD997" s="2">
        <f t="shared" si="223"/>
        <v>1.31193550927768e-9</v>
      </c>
      <c r="AE997" t="str">
        <f>IF(ISNUMBER(SEARCH(AE$1,$D997)),"T","")</f>
        <v/>
      </c>
      <c r="AF997" t="str">
        <f>IF(ISNUMBER(SEARCH(AF$1,$D997)),"T","")</f>
        <v/>
      </c>
      <c r="AG997" t="str">
        <f>IF(ISNUMBER(SEARCH(AG$1,$D997)),"T","")</f>
        <v/>
      </c>
      <c r="AH997" t="str">
        <f>IF(ISNUMBER(SEARCH(AH$1,$D997)),"T","")</f>
        <v/>
      </c>
      <c r="AI997" t="str">
        <f>IF(ISNUMBER(SEARCH(AI$1,$D997)),"T","")</f>
        <v/>
      </c>
      <c r="AJ997" t="str">
        <f>IF(ISNUMBER(SEARCH(AJ$1,$D997)),"T","")</f>
        <v/>
      </c>
      <c r="AK997" t="str">
        <f>IF(ISNUMBER(SEARCH(AK$1,$D997)),"T","")</f>
        <v/>
      </c>
      <c r="AL997" t="str">
        <f>IF(ISNUMBER(SEARCH(AL$1,$D997)),"T","")</f>
        <v/>
      </c>
      <c r="AM997" t="str">
        <f>IF(ISNUMBER(SEARCH(AM$1,$D997)),"T","")</f>
        <v/>
      </c>
      <c r="AN997" t="str">
        <f>IF(ISNUMBER(SEARCH(AN$1,$D997)),"T","")</f>
        <v/>
      </c>
      <c r="AO997" t="str">
        <f>IF(ISNUMBER(SEARCH(AO$1,$D997)),"T","")</f>
        <v/>
      </c>
      <c r="AP997" t="str">
        <f>IF(ISNUMBER(SEARCH(AP$1,$D997)),"T","")</f>
        <v/>
      </c>
      <c r="AQ997" t="str">
        <f>IF(ISNUMBER(SEARCH(AQ$1,$D997)),"T","")</f>
        <v/>
      </c>
      <c r="AR997" t="str">
        <f>IF(ISNUMBER(SEARCH(AR$1,$D997)),"T","")</f>
        <v/>
      </c>
      <c r="AS997" t="str">
        <f>IF(ISNUMBER(SEARCH(AS$1,$D997)),"T","")</f>
        <v/>
      </c>
      <c r="AT997" t="str">
        <f>IF(ISNUMBER(SEARCH(AT$1,$D997)),"T","")</f>
        <v/>
      </c>
      <c r="AU997" t="str">
        <f>IF(ISNUMBER(SEARCH(AU$1,$D997)),"T","")</f>
        <v/>
      </c>
      <c r="AV997" t="str">
        <f>IF(ISNUMBER(SEARCH(AV$1,$D997)),"T","")</f>
        <v>T</v>
      </c>
    </row>
    <row r="998" spans="1:48">
      <c r="A998">
        <v>412</v>
      </c>
      <c r="B998" t="s">
        <v>2248</v>
      </c>
      <c r="C998" t="s">
        <v>2249</v>
      </c>
      <c r="D998" t="s">
        <v>651</v>
      </c>
      <c r="E998">
        <v>4</v>
      </c>
      <c r="F998">
        <v>40</v>
      </c>
      <c r="G998">
        <v>29</v>
      </c>
      <c r="H998">
        <v>45</v>
      </c>
      <c r="I998">
        <v>29</v>
      </c>
      <c r="J998">
        <v>45</v>
      </c>
      <c r="K998">
        <v>36</v>
      </c>
      <c r="L998">
        <f t="shared" si="210"/>
        <v>29</v>
      </c>
      <c r="M998">
        <f t="shared" si="211"/>
        <v>45</v>
      </c>
      <c r="N998" s="3">
        <f t="shared" si="212"/>
        <v>115.5</v>
      </c>
      <c r="O998" s="3">
        <f t="shared" si="213"/>
        <v>49.5</v>
      </c>
      <c r="P998" s="3">
        <f t="shared" si="214"/>
        <v>65.5</v>
      </c>
      <c r="Q998" s="3">
        <f t="shared" si="215"/>
        <v>7565.25</v>
      </c>
      <c r="R998" s="3">
        <f t="shared" si="216"/>
        <v>7565.25</v>
      </c>
      <c r="S998" s="3">
        <f t="shared" si="217"/>
        <v>7565.25</v>
      </c>
      <c r="T998" s="3">
        <v>67.0344196332899</v>
      </c>
      <c r="U998" s="3">
        <f t="shared" si="218"/>
        <v>0</v>
      </c>
      <c r="V998" s="4">
        <f t="shared" si="219"/>
        <v>0</v>
      </c>
      <c r="W998" s="6">
        <f>Q998/(constants!$B$1*constants!$B$2*(110/250)*AVERAGE(0.8,1)*1.5)</f>
        <v>1.15908481953093</v>
      </c>
      <c r="X998" s="7">
        <v>0.0720333735165815</v>
      </c>
      <c r="Y998" s="3">
        <f t="shared" si="220"/>
        <v>60.9403505558518</v>
      </c>
      <c r="Z998" s="5">
        <v>1.1</v>
      </c>
      <c r="AA998" s="5">
        <v>1</v>
      </c>
      <c r="AB998" s="3">
        <f t="shared" si="221"/>
        <v>67.034385611437</v>
      </c>
      <c r="AC998" t="str">
        <f t="shared" si="222"/>
        <v>https://wiki.52poke.com/wiki/结草儿</v>
      </c>
      <c r="AD998" s="2">
        <f t="shared" si="223"/>
        <v>1.15748647265073e-9</v>
      </c>
      <c r="AE998" t="str">
        <f>IF(ISNUMBER(SEARCH(AE$1,$D998)),"T","")</f>
        <v/>
      </c>
      <c r="AF998" t="str">
        <f>IF(ISNUMBER(SEARCH(AF$1,$D998)),"T","")</f>
        <v/>
      </c>
      <c r="AG998" t="str">
        <f>IF(ISNUMBER(SEARCH(AG$1,$D998)),"T","")</f>
        <v/>
      </c>
      <c r="AH998" t="str">
        <f>IF(ISNUMBER(SEARCH(AH$1,$D998)),"T","")</f>
        <v/>
      </c>
      <c r="AI998" t="str">
        <f>IF(ISNUMBER(SEARCH(AI$1,$D998)),"T","")</f>
        <v/>
      </c>
      <c r="AJ998" t="str">
        <f>IF(ISNUMBER(SEARCH(AJ$1,$D998)),"T","")</f>
        <v/>
      </c>
      <c r="AK998" t="str">
        <f>IF(ISNUMBER(SEARCH(AK$1,$D998)),"T","")</f>
        <v/>
      </c>
      <c r="AL998" t="str">
        <f>IF(ISNUMBER(SEARCH(AL$1,$D998)),"T","")</f>
        <v/>
      </c>
      <c r="AM998" t="str">
        <f>IF(ISNUMBER(SEARCH(AM$1,$D998)),"T","")</f>
        <v/>
      </c>
      <c r="AN998" t="str">
        <f>IF(ISNUMBER(SEARCH(AN$1,$D998)),"T","")</f>
        <v/>
      </c>
      <c r="AO998" t="str">
        <f>IF(ISNUMBER(SEARCH(AO$1,$D998)),"T","")</f>
        <v/>
      </c>
      <c r="AP998" t="str">
        <f>IF(ISNUMBER(SEARCH(AP$1,$D998)),"T","")</f>
        <v>T</v>
      </c>
      <c r="AQ998" t="str">
        <f>IF(ISNUMBER(SEARCH(AQ$1,$D998)),"T","")</f>
        <v/>
      </c>
      <c r="AR998" t="str">
        <f>IF(ISNUMBER(SEARCH(AR$1,$D998)),"T","")</f>
        <v/>
      </c>
      <c r="AS998" t="str">
        <f>IF(ISNUMBER(SEARCH(AS$1,$D998)),"T","")</f>
        <v/>
      </c>
      <c r="AT998" t="str">
        <f>IF(ISNUMBER(SEARCH(AT$1,$D998)),"T","")</f>
        <v/>
      </c>
      <c r="AU998" t="str">
        <f>IF(ISNUMBER(SEARCH(AU$1,$D998)),"T","")</f>
        <v/>
      </c>
      <c r="AV998" t="str">
        <f>IF(ISNUMBER(SEARCH(AV$1,$D998)),"T","")</f>
        <v/>
      </c>
    </row>
    <row r="999" spans="1:48">
      <c r="A999">
        <v>290</v>
      </c>
      <c r="B999" t="s">
        <v>2250</v>
      </c>
      <c r="C999" t="s">
        <v>2251</v>
      </c>
      <c r="D999" t="s">
        <v>2252</v>
      </c>
      <c r="E999">
        <v>3</v>
      </c>
      <c r="F999">
        <v>31</v>
      </c>
      <c r="G999">
        <v>45</v>
      </c>
      <c r="H999">
        <v>90</v>
      </c>
      <c r="I999">
        <v>30</v>
      </c>
      <c r="J999">
        <v>30</v>
      </c>
      <c r="K999">
        <v>40</v>
      </c>
      <c r="L999">
        <f t="shared" si="210"/>
        <v>45</v>
      </c>
      <c r="M999">
        <f t="shared" si="211"/>
        <v>30</v>
      </c>
      <c r="N999" s="3">
        <f t="shared" si="212"/>
        <v>106.5</v>
      </c>
      <c r="O999" s="3">
        <f t="shared" si="213"/>
        <v>65.5</v>
      </c>
      <c r="P999" s="3">
        <f t="shared" si="214"/>
        <v>50.5</v>
      </c>
      <c r="Q999" s="3">
        <f t="shared" si="215"/>
        <v>5378.25</v>
      </c>
      <c r="R999" s="3">
        <f t="shared" si="216"/>
        <v>11768.25</v>
      </c>
      <c r="S999" s="3">
        <f t="shared" si="217"/>
        <v>5378.25</v>
      </c>
      <c r="T999" s="3">
        <v>65.9065441993395</v>
      </c>
      <c r="U999" s="3">
        <f t="shared" si="218"/>
        <v>0</v>
      </c>
      <c r="V999" s="4">
        <f t="shared" si="219"/>
        <v>0</v>
      </c>
      <c r="W999" s="6">
        <f>Q999/(constants!$B$1*constants!$B$2*(110/250)*AVERAGE(0.8,1)*1.5)</f>
        <v>0.824010829865798</v>
      </c>
      <c r="X999" s="7">
        <v>0.0907221638161809</v>
      </c>
      <c r="Y999" s="3">
        <f t="shared" si="220"/>
        <v>59.9150110861696</v>
      </c>
      <c r="Z999" s="5">
        <v>1.1</v>
      </c>
      <c r="AA999" s="5">
        <v>1</v>
      </c>
      <c r="AB999" s="3">
        <f t="shared" si="221"/>
        <v>65.9065121947866</v>
      </c>
      <c r="AC999" t="str">
        <f t="shared" si="222"/>
        <v>https://wiki.52poke.com/wiki/土居忍士</v>
      </c>
      <c r="AD999" s="2">
        <f t="shared" si="223"/>
        <v>1.02429140856601e-9</v>
      </c>
      <c r="AE999" t="str">
        <f>IF(ISNUMBER(SEARCH(AE$1,$D999)),"T","")</f>
        <v/>
      </c>
      <c r="AF999" t="str">
        <f>IF(ISNUMBER(SEARCH(AF$1,$D999)),"T","")</f>
        <v/>
      </c>
      <c r="AG999" t="str">
        <f>IF(ISNUMBER(SEARCH(AG$1,$D999)),"T","")</f>
        <v/>
      </c>
      <c r="AH999" t="str">
        <f>IF(ISNUMBER(SEARCH(AH$1,$D999)),"T","")</f>
        <v/>
      </c>
      <c r="AI999" t="str">
        <f>IF(ISNUMBER(SEARCH(AI$1,$D999)),"T","")</f>
        <v/>
      </c>
      <c r="AJ999" t="str">
        <f>IF(ISNUMBER(SEARCH(AJ$1,$D999)),"T","")</f>
        <v/>
      </c>
      <c r="AK999" t="str">
        <f>IF(ISNUMBER(SEARCH(AK$1,$D999)),"T","")</f>
        <v/>
      </c>
      <c r="AL999" t="str">
        <f>IF(ISNUMBER(SEARCH(AL$1,$D999)),"T","")</f>
        <v/>
      </c>
      <c r="AM999" t="str">
        <f>IF(ISNUMBER(SEARCH(AM$1,$D999)),"T","")</f>
        <v>T</v>
      </c>
      <c r="AN999" t="str">
        <f>IF(ISNUMBER(SEARCH(AN$1,$D999)),"T","")</f>
        <v/>
      </c>
      <c r="AO999" t="str">
        <f>IF(ISNUMBER(SEARCH(AO$1,$D999)),"T","")</f>
        <v/>
      </c>
      <c r="AP999" t="str">
        <f>IF(ISNUMBER(SEARCH(AP$1,$D999)),"T","")</f>
        <v>T</v>
      </c>
      <c r="AQ999" t="str">
        <f>IF(ISNUMBER(SEARCH(AQ$1,$D999)),"T","")</f>
        <v/>
      </c>
      <c r="AR999" t="str">
        <f>IF(ISNUMBER(SEARCH(AR$1,$D999)),"T","")</f>
        <v/>
      </c>
      <c r="AS999" t="str">
        <f>IF(ISNUMBER(SEARCH(AS$1,$D999)),"T","")</f>
        <v/>
      </c>
      <c r="AT999" t="str">
        <f>IF(ISNUMBER(SEARCH(AT$1,$D999)),"T","")</f>
        <v/>
      </c>
      <c r="AU999" t="str">
        <f>IF(ISNUMBER(SEARCH(AU$1,$D999)),"T","")</f>
        <v/>
      </c>
      <c r="AV999" t="str">
        <f>IF(ISNUMBER(SEARCH(AV$1,$D999)),"T","")</f>
        <v/>
      </c>
    </row>
    <row r="1000" spans="1:48">
      <c r="A1000">
        <v>194</v>
      </c>
      <c r="B1000" t="s">
        <v>2253</v>
      </c>
      <c r="C1000" t="s">
        <v>2254</v>
      </c>
      <c r="D1000" t="s">
        <v>756</v>
      </c>
      <c r="E1000">
        <v>2</v>
      </c>
      <c r="F1000">
        <v>55</v>
      </c>
      <c r="G1000">
        <v>45</v>
      </c>
      <c r="H1000">
        <v>45</v>
      </c>
      <c r="I1000">
        <v>25</v>
      </c>
      <c r="J1000">
        <v>25</v>
      </c>
      <c r="K1000">
        <v>15</v>
      </c>
      <c r="L1000">
        <f t="shared" si="210"/>
        <v>45</v>
      </c>
      <c r="M1000">
        <f t="shared" si="211"/>
        <v>25</v>
      </c>
      <c r="N1000" s="3">
        <f t="shared" si="212"/>
        <v>130.5</v>
      </c>
      <c r="O1000" s="3">
        <f t="shared" si="213"/>
        <v>65.5</v>
      </c>
      <c r="P1000" s="3">
        <f t="shared" si="214"/>
        <v>45.5</v>
      </c>
      <c r="Q1000" s="3">
        <f t="shared" si="215"/>
        <v>5937.75</v>
      </c>
      <c r="R1000" s="3">
        <f t="shared" si="216"/>
        <v>8547.75</v>
      </c>
      <c r="S1000" s="3">
        <f t="shared" si="217"/>
        <v>5937.75</v>
      </c>
      <c r="T1000" s="3">
        <v>65.8913470510233</v>
      </c>
      <c r="U1000" s="3">
        <f t="shared" si="218"/>
        <v>0</v>
      </c>
      <c r="V1000" s="4">
        <f t="shared" si="219"/>
        <v>0</v>
      </c>
      <c r="W1000" s="6">
        <f>Q1000/(constants!$B$1*constants!$B$2*(110/250)*AVERAGE(0.8,1)*1.5)</f>
        <v>0.909732776467371</v>
      </c>
      <c r="X1000" s="7">
        <v>0.00478924597583152</v>
      </c>
      <c r="Y1000" s="3">
        <f t="shared" si="220"/>
        <v>59.9011924700298</v>
      </c>
      <c r="Z1000" s="5">
        <v>1.1</v>
      </c>
      <c r="AA1000" s="5">
        <v>1</v>
      </c>
      <c r="AB1000" s="3">
        <f t="shared" si="221"/>
        <v>65.8913117170328</v>
      </c>
      <c r="AC1000" t="str">
        <f t="shared" si="222"/>
        <v>https://wiki.52poke.com/wiki/乌波</v>
      </c>
      <c r="AD1000" s="2">
        <f t="shared" si="223"/>
        <v>1.24849088639093e-9</v>
      </c>
      <c r="AE1000" t="str">
        <f>IF(ISNUMBER(SEARCH(AE$1,$D1000)),"T","")</f>
        <v/>
      </c>
      <c r="AF1000" t="str">
        <f>IF(ISNUMBER(SEARCH(AF$1,$D1000)),"T","")</f>
        <v/>
      </c>
      <c r="AG1000" t="str">
        <f>IF(ISNUMBER(SEARCH(AG$1,$D1000)),"T","")</f>
        <v/>
      </c>
      <c r="AH1000" t="str">
        <f>IF(ISNUMBER(SEARCH(AH$1,$D1000)),"T","")</f>
        <v/>
      </c>
      <c r="AI1000" t="str">
        <f>IF(ISNUMBER(SEARCH(AI$1,$D1000)),"T","")</f>
        <v/>
      </c>
      <c r="AJ1000" t="str">
        <f>IF(ISNUMBER(SEARCH(AJ$1,$D1000)),"T","")</f>
        <v/>
      </c>
      <c r="AK1000" t="str">
        <f>IF(ISNUMBER(SEARCH(AK$1,$D1000)),"T","")</f>
        <v/>
      </c>
      <c r="AL1000" t="str">
        <f>IF(ISNUMBER(SEARCH(AL$1,$D1000)),"T","")</f>
        <v>T</v>
      </c>
      <c r="AM1000" t="str">
        <f>IF(ISNUMBER(SEARCH(AM$1,$D1000)),"T","")</f>
        <v>T</v>
      </c>
      <c r="AN1000" t="str">
        <f>IF(ISNUMBER(SEARCH(AN$1,$D1000)),"T","")</f>
        <v/>
      </c>
      <c r="AO1000" t="str">
        <f>IF(ISNUMBER(SEARCH(AO$1,$D1000)),"T","")</f>
        <v/>
      </c>
      <c r="AP1000" t="str">
        <f>IF(ISNUMBER(SEARCH(AP$1,$D1000)),"T","")</f>
        <v/>
      </c>
      <c r="AQ1000" t="str">
        <f>IF(ISNUMBER(SEARCH(AQ$1,$D1000)),"T","")</f>
        <v/>
      </c>
      <c r="AR1000" t="str">
        <f>IF(ISNUMBER(SEARCH(AR$1,$D1000)),"T","")</f>
        <v/>
      </c>
      <c r="AS1000" t="str">
        <f>IF(ISNUMBER(SEARCH(AS$1,$D1000)),"T","")</f>
        <v/>
      </c>
      <c r="AT1000" t="str">
        <f>IF(ISNUMBER(SEARCH(AT$1,$D1000)),"T","")</f>
        <v/>
      </c>
      <c r="AU1000" t="str">
        <f>IF(ISNUMBER(SEARCH(AU$1,$D1000)),"T","")</f>
        <v/>
      </c>
      <c r="AV1000" t="str">
        <f>IF(ISNUMBER(SEARCH(AV$1,$D1000)),"T","")</f>
        <v/>
      </c>
    </row>
    <row r="1001" spans="1:48">
      <c r="A1001">
        <v>919</v>
      </c>
      <c r="B1001" t="s">
        <v>2255</v>
      </c>
      <c r="C1001" t="s">
        <v>2256</v>
      </c>
      <c r="D1001" t="s">
        <v>651</v>
      </c>
      <c r="E1001">
        <v>9</v>
      </c>
      <c r="F1001">
        <v>33</v>
      </c>
      <c r="G1001">
        <v>46</v>
      </c>
      <c r="H1001">
        <v>40</v>
      </c>
      <c r="I1001">
        <v>21</v>
      </c>
      <c r="J1001">
        <v>25</v>
      </c>
      <c r="K1001">
        <v>45</v>
      </c>
      <c r="L1001">
        <f t="shared" si="210"/>
        <v>46</v>
      </c>
      <c r="M1001">
        <f t="shared" si="211"/>
        <v>25</v>
      </c>
      <c r="N1001" s="3">
        <f t="shared" si="212"/>
        <v>108.5</v>
      </c>
      <c r="O1001" s="3">
        <f t="shared" si="213"/>
        <v>66.5</v>
      </c>
      <c r="P1001" s="3">
        <f t="shared" si="214"/>
        <v>45.5</v>
      </c>
      <c r="Q1001" s="3">
        <f t="shared" si="215"/>
        <v>4936.75</v>
      </c>
      <c r="R1001" s="3">
        <f t="shared" si="216"/>
        <v>6564.25</v>
      </c>
      <c r="S1001" s="3">
        <f t="shared" si="217"/>
        <v>4936.75</v>
      </c>
      <c r="T1001" s="3">
        <v>63.7010092579365</v>
      </c>
      <c r="U1001" s="3">
        <f t="shared" si="218"/>
        <v>0</v>
      </c>
      <c r="V1001" s="4">
        <f t="shared" si="219"/>
        <v>0</v>
      </c>
      <c r="W1001" s="6">
        <f>Q1001/(constants!$B$1*constants!$B$2*(110/250)*AVERAGE(0.8,1)*1.5)</f>
        <v>0.756367863959462</v>
      </c>
      <c r="X1001" s="7">
        <v>0.114458922535762</v>
      </c>
      <c r="Y1001" s="3">
        <f t="shared" si="220"/>
        <v>57.9099813019324</v>
      </c>
      <c r="Z1001" s="5">
        <v>1.1</v>
      </c>
      <c r="AA1001" s="5">
        <v>1</v>
      </c>
      <c r="AB1001" s="3">
        <f t="shared" si="221"/>
        <v>63.7009794321256</v>
      </c>
      <c r="AC1001" t="str">
        <f t="shared" si="222"/>
        <v>https://wiki.52poke.com/wiki/豆蟋蟀</v>
      </c>
      <c r="AD1001" s="2">
        <f t="shared" si="223"/>
        <v>8.89578993203258e-10</v>
      </c>
      <c r="AE1001" t="str">
        <f>IF(ISNUMBER(SEARCH(AE$1,$D1001)),"T","")</f>
        <v/>
      </c>
      <c r="AF1001" t="str">
        <f>IF(ISNUMBER(SEARCH(AF$1,$D1001)),"T","")</f>
        <v/>
      </c>
      <c r="AG1001" t="str">
        <f>IF(ISNUMBER(SEARCH(AG$1,$D1001)),"T","")</f>
        <v/>
      </c>
      <c r="AH1001" t="str">
        <f>IF(ISNUMBER(SEARCH(AH$1,$D1001)),"T","")</f>
        <v/>
      </c>
      <c r="AI1001" t="str">
        <f>IF(ISNUMBER(SEARCH(AI$1,$D1001)),"T","")</f>
        <v/>
      </c>
      <c r="AJ1001" t="str">
        <f>IF(ISNUMBER(SEARCH(AJ$1,$D1001)),"T","")</f>
        <v/>
      </c>
      <c r="AK1001" t="str">
        <f>IF(ISNUMBER(SEARCH(AK$1,$D1001)),"T","")</f>
        <v/>
      </c>
      <c r="AL1001" t="str">
        <f>IF(ISNUMBER(SEARCH(AL$1,$D1001)),"T","")</f>
        <v/>
      </c>
      <c r="AM1001" t="str">
        <f>IF(ISNUMBER(SEARCH(AM$1,$D1001)),"T","")</f>
        <v/>
      </c>
      <c r="AN1001" t="str">
        <f>IF(ISNUMBER(SEARCH(AN$1,$D1001)),"T","")</f>
        <v/>
      </c>
      <c r="AO1001" t="str">
        <f>IF(ISNUMBER(SEARCH(AO$1,$D1001)),"T","")</f>
        <v/>
      </c>
      <c r="AP1001" t="str">
        <f>IF(ISNUMBER(SEARCH(AP$1,$D1001)),"T","")</f>
        <v>T</v>
      </c>
      <c r="AQ1001" t="str">
        <f>IF(ISNUMBER(SEARCH(AQ$1,$D1001)),"T","")</f>
        <v/>
      </c>
      <c r="AR1001" t="str">
        <f>IF(ISNUMBER(SEARCH(AR$1,$D1001)),"T","")</f>
        <v/>
      </c>
      <c r="AS1001" t="str">
        <f>IF(ISNUMBER(SEARCH(AS$1,$D1001)),"T","")</f>
        <v/>
      </c>
      <c r="AT1001" t="str">
        <f>IF(ISNUMBER(SEARCH(AT$1,$D1001)),"T","")</f>
        <v/>
      </c>
      <c r="AU1001" t="str">
        <f>IF(ISNUMBER(SEARCH(AU$1,$D1001)),"T","")</f>
        <v/>
      </c>
      <c r="AV1001" t="str">
        <f>IF(ISNUMBER(SEARCH(AV$1,$D1001)),"T","")</f>
        <v/>
      </c>
    </row>
    <row r="1002" spans="1:48">
      <c r="A1002">
        <v>270</v>
      </c>
      <c r="B1002" t="s">
        <v>2257</v>
      </c>
      <c r="C1002" t="s">
        <v>2258</v>
      </c>
      <c r="D1002" t="s">
        <v>1148</v>
      </c>
      <c r="E1002">
        <v>3</v>
      </c>
      <c r="F1002">
        <v>40</v>
      </c>
      <c r="G1002">
        <v>30</v>
      </c>
      <c r="H1002">
        <v>30</v>
      </c>
      <c r="I1002">
        <v>40</v>
      </c>
      <c r="J1002">
        <v>50</v>
      </c>
      <c r="K1002">
        <v>30</v>
      </c>
      <c r="L1002">
        <f t="shared" si="210"/>
        <v>40</v>
      </c>
      <c r="M1002">
        <f t="shared" si="211"/>
        <v>30</v>
      </c>
      <c r="N1002" s="3">
        <f t="shared" si="212"/>
        <v>115.5</v>
      </c>
      <c r="O1002" s="3">
        <f t="shared" si="213"/>
        <v>60.5</v>
      </c>
      <c r="P1002" s="3">
        <f t="shared" si="214"/>
        <v>50.5</v>
      </c>
      <c r="Q1002" s="3">
        <f t="shared" si="215"/>
        <v>5832.75</v>
      </c>
      <c r="R1002" s="3">
        <f t="shared" si="216"/>
        <v>5832.75</v>
      </c>
      <c r="S1002" s="3">
        <f t="shared" si="217"/>
        <v>8142.75</v>
      </c>
      <c r="T1002" s="3">
        <v>61.9843213106881</v>
      </c>
      <c r="U1002" s="3">
        <f t="shared" si="218"/>
        <v>0</v>
      </c>
      <c r="V1002" s="4">
        <f t="shared" si="219"/>
        <v>0</v>
      </c>
      <c r="W1002" s="6">
        <f>Q1002/(constants!$B$1*constants!$B$2*(110/250)*AVERAGE(0.8,1)*1.5)</f>
        <v>0.893645547882626</v>
      </c>
      <c r="X1002" s="7">
        <v>0.0377487308713865</v>
      </c>
      <c r="Y1002" s="3">
        <f t="shared" si="220"/>
        <v>56.3493538646177</v>
      </c>
      <c r="Z1002" s="5">
        <v>1.1</v>
      </c>
      <c r="AA1002" s="5">
        <v>1</v>
      </c>
      <c r="AB1002" s="3">
        <f t="shared" si="221"/>
        <v>61.9842892510795</v>
      </c>
      <c r="AC1002" t="str">
        <f t="shared" si="222"/>
        <v>https://wiki.52poke.com/wiki/莲叶童子</v>
      </c>
      <c r="AD1002" s="2">
        <f t="shared" si="223"/>
        <v>1.02781850266541e-9</v>
      </c>
      <c r="AE1002" t="str">
        <f>IF(ISNUMBER(SEARCH(AE$1,$D1002)),"T","")</f>
        <v/>
      </c>
      <c r="AF1002" t="str">
        <f>IF(ISNUMBER(SEARCH(AF$1,$D1002)),"T","")</f>
        <v/>
      </c>
      <c r="AG1002" t="str">
        <f>IF(ISNUMBER(SEARCH(AG$1,$D1002)),"T","")</f>
        <v>T</v>
      </c>
      <c r="AH1002" t="str">
        <f>IF(ISNUMBER(SEARCH(AH$1,$D1002)),"T","")</f>
        <v>T</v>
      </c>
      <c r="AI1002" t="str">
        <f>IF(ISNUMBER(SEARCH(AI$1,$D1002)),"T","")</f>
        <v/>
      </c>
      <c r="AJ1002" t="str">
        <f>IF(ISNUMBER(SEARCH(AJ$1,$D1002)),"T","")</f>
        <v/>
      </c>
      <c r="AK1002" t="str">
        <f>IF(ISNUMBER(SEARCH(AK$1,$D1002)),"T","")</f>
        <v/>
      </c>
      <c r="AL1002" t="str">
        <f>IF(ISNUMBER(SEARCH(AL$1,$D1002)),"T","")</f>
        <v/>
      </c>
      <c r="AM1002" t="str">
        <f>IF(ISNUMBER(SEARCH(AM$1,$D1002)),"T","")</f>
        <v/>
      </c>
      <c r="AN1002" t="str">
        <f>IF(ISNUMBER(SEARCH(AN$1,$D1002)),"T","")</f>
        <v/>
      </c>
      <c r="AO1002" t="str">
        <f>IF(ISNUMBER(SEARCH(AO$1,$D1002)),"T","")</f>
        <v/>
      </c>
      <c r="AP1002" t="str">
        <f>IF(ISNUMBER(SEARCH(AP$1,$D1002)),"T","")</f>
        <v/>
      </c>
      <c r="AQ1002" t="str">
        <f>IF(ISNUMBER(SEARCH(AQ$1,$D1002)),"T","")</f>
        <v/>
      </c>
      <c r="AR1002" t="str">
        <f>IF(ISNUMBER(SEARCH(AR$1,$D1002)),"T","")</f>
        <v/>
      </c>
      <c r="AS1002" t="str">
        <f>IF(ISNUMBER(SEARCH(AS$1,$D1002)),"T","")</f>
        <v/>
      </c>
      <c r="AT1002" t="str">
        <f>IF(ISNUMBER(SEARCH(AT$1,$D1002)),"T","")</f>
        <v/>
      </c>
      <c r="AU1002" t="str">
        <f>IF(ISNUMBER(SEARCH(AU$1,$D1002)),"T","")</f>
        <v/>
      </c>
      <c r="AV1002" t="str">
        <f>IF(ISNUMBER(SEARCH(AV$1,$D1002)),"T","")</f>
        <v/>
      </c>
    </row>
    <row r="1003" spans="1:48">
      <c r="A1003">
        <v>273</v>
      </c>
      <c r="B1003" t="s">
        <v>2259</v>
      </c>
      <c r="C1003" t="s">
        <v>2260</v>
      </c>
      <c r="D1003" t="s">
        <v>227</v>
      </c>
      <c r="E1003">
        <v>3</v>
      </c>
      <c r="F1003">
        <v>40</v>
      </c>
      <c r="G1003">
        <v>40</v>
      </c>
      <c r="H1003">
        <v>50</v>
      </c>
      <c r="I1003">
        <v>30</v>
      </c>
      <c r="J1003">
        <v>30</v>
      </c>
      <c r="K1003">
        <v>30</v>
      </c>
      <c r="L1003">
        <f t="shared" si="210"/>
        <v>40</v>
      </c>
      <c r="M1003">
        <f t="shared" si="211"/>
        <v>30</v>
      </c>
      <c r="N1003" s="3">
        <f t="shared" si="212"/>
        <v>115.5</v>
      </c>
      <c r="O1003" s="3">
        <f t="shared" si="213"/>
        <v>60.5</v>
      </c>
      <c r="P1003" s="3">
        <f t="shared" si="214"/>
        <v>50.5</v>
      </c>
      <c r="Q1003" s="3">
        <f t="shared" si="215"/>
        <v>5832.75</v>
      </c>
      <c r="R1003" s="3">
        <f t="shared" si="216"/>
        <v>8142.75</v>
      </c>
      <c r="S1003" s="3">
        <f t="shared" si="217"/>
        <v>5832.75</v>
      </c>
      <c r="T1003" s="3">
        <v>61.9843213106881</v>
      </c>
      <c r="U1003" s="3">
        <f t="shared" si="218"/>
        <v>0</v>
      </c>
      <c r="V1003" s="4">
        <f t="shared" si="219"/>
        <v>0</v>
      </c>
      <c r="W1003" s="6">
        <f>Q1003/(constants!$B$1*constants!$B$2*(110/250)*AVERAGE(0.8,1)*1.5)</f>
        <v>0.893645547882626</v>
      </c>
      <c r="X1003" s="7">
        <v>0.0377487308713865</v>
      </c>
      <c r="Y1003" s="3">
        <f t="shared" si="220"/>
        <v>56.3493538646177</v>
      </c>
      <c r="Z1003" s="5">
        <v>1.1</v>
      </c>
      <c r="AA1003" s="5">
        <v>1</v>
      </c>
      <c r="AB1003" s="3">
        <f t="shared" si="221"/>
        <v>61.9842892510795</v>
      </c>
      <c r="AC1003" t="str">
        <f t="shared" si="222"/>
        <v>https://wiki.52poke.com/wiki/橡实果</v>
      </c>
      <c r="AD1003" s="2">
        <f t="shared" si="223"/>
        <v>1.02781850266541e-9</v>
      </c>
      <c r="AE1003" t="str">
        <f>IF(ISNUMBER(SEARCH(AE$1,$D1003)),"T","")</f>
        <v/>
      </c>
      <c r="AF1003" t="str">
        <f>IF(ISNUMBER(SEARCH(AF$1,$D1003)),"T","")</f>
        <v/>
      </c>
      <c r="AG1003" t="str">
        <f>IF(ISNUMBER(SEARCH(AG$1,$D1003)),"T","")</f>
        <v/>
      </c>
      <c r="AH1003" t="str">
        <f>IF(ISNUMBER(SEARCH(AH$1,$D1003)),"T","")</f>
        <v>T</v>
      </c>
      <c r="AI1003" t="str">
        <f>IF(ISNUMBER(SEARCH(AI$1,$D1003)),"T","")</f>
        <v/>
      </c>
      <c r="AJ1003" t="str">
        <f>IF(ISNUMBER(SEARCH(AJ$1,$D1003)),"T","")</f>
        <v/>
      </c>
      <c r="AK1003" t="str">
        <f>IF(ISNUMBER(SEARCH(AK$1,$D1003)),"T","")</f>
        <v/>
      </c>
      <c r="AL1003" t="str">
        <f>IF(ISNUMBER(SEARCH(AL$1,$D1003)),"T","")</f>
        <v/>
      </c>
      <c r="AM1003" t="str">
        <f>IF(ISNUMBER(SEARCH(AM$1,$D1003)),"T","")</f>
        <v/>
      </c>
      <c r="AN1003" t="str">
        <f>IF(ISNUMBER(SEARCH(AN$1,$D1003)),"T","")</f>
        <v/>
      </c>
      <c r="AO1003" t="str">
        <f>IF(ISNUMBER(SEARCH(AO$1,$D1003)),"T","")</f>
        <v/>
      </c>
      <c r="AP1003" t="str">
        <f>IF(ISNUMBER(SEARCH(AP$1,$D1003)),"T","")</f>
        <v/>
      </c>
      <c r="AQ1003" t="str">
        <f>IF(ISNUMBER(SEARCH(AQ$1,$D1003)),"T","")</f>
        <v/>
      </c>
      <c r="AR1003" t="str">
        <f>IF(ISNUMBER(SEARCH(AR$1,$D1003)),"T","")</f>
        <v/>
      </c>
      <c r="AS1003" t="str">
        <f>IF(ISNUMBER(SEARCH(AS$1,$D1003)),"T","")</f>
        <v/>
      </c>
      <c r="AT1003" t="str">
        <f>IF(ISNUMBER(SEARCH(AT$1,$D1003)),"T","")</f>
        <v/>
      </c>
      <c r="AU1003" t="str">
        <f>IF(ISNUMBER(SEARCH(AU$1,$D1003)),"T","")</f>
        <v/>
      </c>
      <c r="AV1003" t="str">
        <f>IF(ISNUMBER(SEARCH(AV$1,$D1003)),"T","")</f>
        <v/>
      </c>
    </row>
    <row r="1004" spans="1:48">
      <c r="A1004">
        <v>236</v>
      </c>
      <c r="B1004" t="s">
        <v>2261</v>
      </c>
      <c r="C1004" t="s">
        <v>2262</v>
      </c>
      <c r="D1004" t="s">
        <v>102</v>
      </c>
      <c r="E1004">
        <v>2</v>
      </c>
      <c r="F1004">
        <v>35</v>
      </c>
      <c r="G1004">
        <v>35</v>
      </c>
      <c r="H1004">
        <v>35</v>
      </c>
      <c r="I1004">
        <v>35</v>
      </c>
      <c r="J1004">
        <v>35</v>
      </c>
      <c r="K1004">
        <v>35</v>
      </c>
      <c r="L1004">
        <f t="shared" si="210"/>
        <v>35</v>
      </c>
      <c r="M1004">
        <f t="shared" si="211"/>
        <v>35</v>
      </c>
      <c r="N1004" s="3">
        <f t="shared" si="212"/>
        <v>110.5</v>
      </c>
      <c r="O1004" s="3">
        <f t="shared" si="213"/>
        <v>55.5</v>
      </c>
      <c r="P1004" s="3">
        <f t="shared" si="214"/>
        <v>55.5</v>
      </c>
      <c r="Q1004" s="3">
        <f t="shared" si="215"/>
        <v>6132.75</v>
      </c>
      <c r="R1004" s="3">
        <f t="shared" si="216"/>
        <v>6132.75</v>
      </c>
      <c r="S1004" s="3">
        <f t="shared" si="217"/>
        <v>6132.75</v>
      </c>
      <c r="T1004" s="3">
        <v>61.3425810797297</v>
      </c>
      <c r="U1004" s="3">
        <f t="shared" si="218"/>
        <v>0</v>
      </c>
      <c r="V1004" s="4">
        <f t="shared" si="219"/>
        <v>0</v>
      </c>
      <c r="W1004" s="6">
        <f>Q1004/(constants!$B$1*constants!$B$2*(110/250)*AVERAGE(0.8,1)*1.5)</f>
        <v>0.939609058124756</v>
      </c>
      <c r="X1004" s="7">
        <v>0.065182918238997</v>
      </c>
      <c r="Y1004" s="3">
        <f t="shared" si="220"/>
        <v>55.7659546881883</v>
      </c>
      <c r="Z1004" s="5">
        <v>1.1</v>
      </c>
      <c r="AA1004" s="5">
        <v>1</v>
      </c>
      <c r="AB1004" s="3">
        <f t="shared" si="221"/>
        <v>61.3425501570072</v>
      </c>
      <c r="AC1004" t="str">
        <f t="shared" si="222"/>
        <v>https://wiki.52poke.com/wiki/无畏小子</v>
      </c>
      <c r="AD1004" s="2">
        <f t="shared" si="223"/>
        <v>9.56214769554633e-10</v>
      </c>
      <c r="AE1004" t="str">
        <f>IF(ISNUMBER(SEARCH(AE$1,$D1004)),"T","")</f>
        <v/>
      </c>
      <c r="AF1004" t="str">
        <f>IF(ISNUMBER(SEARCH(AF$1,$D1004)),"T","")</f>
        <v/>
      </c>
      <c r="AG1004" t="str">
        <f>IF(ISNUMBER(SEARCH(AG$1,$D1004)),"T","")</f>
        <v/>
      </c>
      <c r="AH1004" t="str">
        <f>IF(ISNUMBER(SEARCH(AH$1,$D1004)),"T","")</f>
        <v/>
      </c>
      <c r="AI1004" t="str">
        <f>IF(ISNUMBER(SEARCH(AI$1,$D1004)),"T","")</f>
        <v/>
      </c>
      <c r="AJ1004" t="str">
        <f>IF(ISNUMBER(SEARCH(AJ$1,$D1004)),"T","")</f>
        <v/>
      </c>
      <c r="AK1004" t="str">
        <f>IF(ISNUMBER(SEARCH(AK$1,$D1004)),"T","")</f>
        <v>T</v>
      </c>
      <c r="AL1004" t="str">
        <f>IF(ISNUMBER(SEARCH(AL$1,$D1004)),"T","")</f>
        <v/>
      </c>
      <c r="AM1004" t="str">
        <f>IF(ISNUMBER(SEARCH(AM$1,$D1004)),"T","")</f>
        <v/>
      </c>
      <c r="AN1004" t="str">
        <f>IF(ISNUMBER(SEARCH(AN$1,$D1004)),"T","")</f>
        <v/>
      </c>
      <c r="AO1004" t="str">
        <f>IF(ISNUMBER(SEARCH(AO$1,$D1004)),"T","")</f>
        <v/>
      </c>
      <c r="AP1004" t="str">
        <f>IF(ISNUMBER(SEARCH(AP$1,$D1004)),"T","")</f>
        <v/>
      </c>
      <c r="AQ1004" t="str">
        <f>IF(ISNUMBER(SEARCH(AQ$1,$D1004)),"T","")</f>
        <v/>
      </c>
      <c r="AR1004" t="str">
        <f>IF(ISNUMBER(SEARCH(AR$1,$D1004)),"T","")</f>
        <v/>
      </c>
      <c r="AS1004" t="str">
        <f>IF(ISNUMBER(SEARCH(AS$1,$D1004)),"T","")</f>
        <v/>
      </c>
      <c r="AT1004" t="str">
        <f>IF(ISNUMBER(SEARCH(AT$1,$D1004)),"T","")</f>
        <v/>
      </c>
      <c r="AU1004" t="str">
        <f>IF(ISNUMBER(SEARCH(AU$1,$D1004)),"T","")</f>
        <v/>
      </c>
      <c r="AV1004" t="str">
        <f>IF(ISNUMBER(SEARCH(AV$1,$D1004)),"T","")</f>
        <v/>
      </c>
    </row>
    <row r="1005" spans="1:48">
      <c r="A1005">
        <v>761</v>
      </c>
      <c r="B1005" t="s">
        <v>2263</v>
      </c>
      <c r="C1005" t="s">
        <v>2264</v>
      </c>
      <c r="D1005" t="s">
        <v>227</v>
      </c>
      <c r="E1005">
        <v>7</v>
      </c>
      <c r="F1005">
        <v>42</v>
      </c>
      <c r="G1005">
        <v>30</v>
      </c>
      <c r="H1005">
        <v>38</v>
      </c>
      <c r="I1005">
        <v>30</v>
      </c>
      <c r="J1005">
        <v>38</v>
      </c>
      <c r="K1005">
        <v>32</v>
      </c>
      <c r="L1005">
        <f t="shared" si="210"/>
        <v>30</v>
      </c>
      <c r="M1005">
        <f t="shared" si="211"/>
        <v>38</v>
      </c>
      <c r="N1005" s="3">
        <f t="shared" si="212"/>
        <v>117.5</v>
      </c>
      <c r="O1005" s="3">
        <f t="shared" si="213"/>
        <v>50.5</v>
      </c>
      <c r="P1005" s="3">
        <f t="shared" si="214"/>
        <v>58.5</v>
      </c>
      <c r="Q1005" s="3">
        <f t="shared" si="215"/>
        <v>6873.75</v>
      </c>
      <c r="R1005" s="3">
        <f t="shared" si="216"/>
        <v>6873.75</v>
      </c>
      <c r="S1005" s="3">
        <f t="shared" si="217"/>
        <v>6873.75</v>
      </c>
      <c r="T1005" s="3">
        <v>61.1923339154611</v>
      </c>
      <c r="U1005" s="3">
        <f t="shared" si="218"/>
        <v>0</v>
      </c>
      <c r="V1005" s="4">
        <f t="shared" si="219"/>
        <v>0</v>
      </c>
      <c r="W1005" s="6">
        <f>Q1005/(constants!$B$1*constants!$B$2*(110/250)*AVERAGE(0.8,1)*1.5)</f>
        <v>1.05313892842282</v>
      </c>
      <c r="X1005" s="7">
        <v>0.0484326715570438</v>
      </c>
      <c r="Y1005" s="3">
        <f t="shared" si="220"/>
        <v>55.6293657989831</v>
      </c>
      <c r="Z1005" s="5">
        <v>1.1</v>
      </c>
      <c r="AA1005" s="5">
        <v>1</v>
      </c>
      <c r="AB1005" s="3">
        <f t="shared" si="221"/>
        <v>61.1923023788814</v>
      </c>
      <c r="AC1005" t="str">
        <f t="shared" si="222"/>
        <v>https://wiki.52poke.com/wiki/甜竹竹</v>
      </c>
      <c r="AD1005" s="2">
        <f t="shared" si="223"/>
        <v>9.94555859490127e-10</v>
      </c>
      <c r="AE1005" t="str">
        <f>IF(ISNUMBER(SEARCH(AE$1,$D1005)),"T","")</f>
        <v/>
      </c>
      <c r="AF1005" t="str">
        <f>IF(ISNUMBER(SEARCH(AF$1,$D1005)),"T","")</f>
        <v/>
      </c>
      <c r="AG1005" t="str">
        <f>IF(ISNUMBER(SEARCH(AG$1,$D1005)),"T","")</f>
        <v/>
      </c>
      <c r="AH1005" t="str">
        <f>IF(ISNUMBER(SEARCH(AH$1,$D1005)),"T","")</f>
        <v>T</v>
      </c>
      <c r="AI1005" t="str">
        <f>IF(ISNUMBER(SEARCH(AI$1,$D1005)),"T","")</f>
        <v/>
      </c>
      <c r="AJ1005" t="str">
        <f>IF(ISNUMBER(SEARCH(AJ$1,$D1005)),"T","")</f>
        <v/>
      </c>
      <c r="AK1005" t="str">
        <f>IF(ISNUMBER(SEARCH(AK$1,$D1005)),"T","")</f>
        <v/>
      </c>
      <c r="AL1005" t="str">
        <f>IF(ISNUMBER(SEARCH(AL$1,$D1005)),"T","")</f>
        <v/>
      </c>
      <c r="AM1005" t="str">
        <f>IF(ISNUMBER(SEARCH(AM$1,$D1005)),"T","")</f>
        <v/>
      </c>
      <c r="AN1005" t="str">
        <f>IF(ISNUMBER(SEARCH(AN$1,$D1005)),"T","")</f>
        <v/>
      </c>
      <c r="AO1005" t="str">
        <f>IF(ISNUMBER(SEARCH(AO$1,$D1005)),"T","")</f>
        <v/>
      </c>
      <c r="AP1005" t="str">
        <f>IF(ISNUMBER(SEARCH(AP$1,$D1005)),"T","")</f>
        <v/>
      </c>
      <c r="AQ1005" t="str">
        <f>IF(ISNUMBER(SEARCH(AQ$1,$D1005)),"T","")</f>
        <v/>
      </c>
      <c r="AR1005" t="str">
        <f>IF(ISNUMBER(SEARCH(AR$1,$D1005)),"T","")</f>
        <v/>
      </c>
      <c r="AS1005" t="str">
        <f>IF(ISNUMBER(SEARCH(AS$1,$D1005)),"T","")</f>
        <v/>
      </c>
      <c r="AT1005" t="str">
        <f>IF(ISNUMBER(SEARCH(AT$1,$D1005)),"T","")</f>
        <v/>
      </c>
      <c r="AU1005" t="str">
        <f>IF(ISNUMBER(SEARCH(AU$1,$D1005)),"T","")</f>
        <v/>
      </c>
      <c r="AV1005" t="str">
        <f>IF(ISNUMBER(SEARCH(AV$1,$D1005)),"T","")</f>
        <v/>
      </c>
    </row>
    <row r="1006" spans="1:48">
      <c r="A1006">
        <v>174</v>
      </c>
      <c r="B1006" t="s">
        <v>2265</v>
      </c>
      <c r="C1006" t="s">
        <v>2266</v>
      </c>
      <c r="D1006" t="s">
        <v>1315</v>
      </c>
      <c r="E1006">
        <v>2</v>
      </c>
      <c r="F1006">
        <v>90</v>
      </c>
      <c r="G1006">
        <v>30</v>
      </c>
      <c r="H1006">
        <v>15</v>
      </c>
      <c r="I1006">
        <v>40</v>
      </c>
      <c r="J1006">
        <v>20</v>
      </c>
      <c r="K1006">
        <v>15</v>
      </c>
      <c r="L1006">
        <f t="shared" si="210"/>
        <v>40</v>
      </c>
      <c r="M1006">
        <f t="shared" si="211"/>
        <v>15</v>
      </c>
      <c r="N1006" s="3">
        <f t="shared" si="212"/>
        <v>165.5</v>
      </c>
      <c r="O1006" s="3">
        <f t="shared" si="213"/>
        <v>60.5</v>
      </c>
      <c r="P1006" s="3">
        <f t="shared" si="214"/>
        <v>35.5</v>
      </c>
      <c r="Q1006" s="3">
        <f t="shared" si="215"/>
        <v>5875.25</v>
      </c>
      <c r="R1006" s="3">
        <f t="shared" si="216"/>
        <v>5875.25</v>
      </c>
      <c r="S1006" s="3">
        <f t="shared" si="217"/>
        <v>6702.75</v>
      </c>
      <c r="T1006" s="3">
        <v>60.2242079687597</v>
      </c>
      <c r="U1006" s="3">
        <f t="shared" si="218"/>
        <v>0</v>
      </c>
      <c r="V1006" s="4">
        <f t="shared" si="219"/>
        <v>0</v>
      </c>
      <c r="W1006" s="6">
        <f>Q1006/(constants!$B$1*constants!$B$2*(110/250)*AVERAGE(0.8,1)*1.5)</f>
        <v>0.900157045166928</v>
      </c>
      <c r="X1006" s="7">
        <v>0.00478924597583152</v>
      </c>
      <c r="Y1006" s="3">
        <f t="shared" si="220"/>
        <v>54.7492506141369</v>
      </c>
      <c r="Z1006" s="5">
        <v>1.1</v>
      </c>
      <c r="AA1006" s="5">
        <v>1</v>
      </c>
      <c r="AB1006" s="3">
        <f t="shared" si="221"/>
        <v>60.2241756755506</v>
      </c>
      <c r="AC1006" t="str">
        <f t="shared" si="222"/>
        <v>https://wiki.52poke.com/wiki/宝宝丁</v>
      </c>
      <c r="AD1006" s="2">
        <f t="shared" si="223"/>
        <v>1.04285135229329e-9</v>
      </c>
      <c r="AE1006" t="str">
        <f>IF(ISNUMBER(SEARCH(AE$1,$D1006)),"T","")</f>
        <v>T</v>
      </c>
      <c r="AF1006" t="str">
        <f>IF(ISNUMBER(SEARCH(AF$1,$D1006)),"T","")</f>
        <v/>
      </c>
      <c r="AG1006" t="str">
        <f>IF(ISNUMBER(SEARCH(AG$1,$D1006)),"T","")</f>
        <v/>
      </c>
      <c r="AH1006" t="str">
        <f>IF(ISNUMBER(SEARCH(AH$1,$D1006)),"T","")</f>
        <v/>
      </c>
      <c r="AI1006" t="str">
        <f>IF(ISNUMBER(SEARCH(AI$1,$D1006)),"T","")</f>
        <v/>
      </c>
      <c r="AJ1006" t="str">
        <f>IF(ISNUMBER(SEARCH(AJ$1,$D1006)),"T","")</f>
        <v/>
      </c>
      <c r="AK1006" t="str">
        <f>IF(ISNUMBER(SEARCH(AK$1,$D1006)),"T","")</f>
        <v/>
      </c>
      <c r="AL1006" t="str">
        <f>IF(ISNUMBER(SEARCH(AL$1,$D1006)),"T","")</f>
        <v/>
      </c>
      <c r="AM1006" t="str">
        <f>IF(ISNUMBER(SEARCH(AM$1,$D1006)),"T","")</f>
        <v/>
      </c>
      <c r="AN1006" t="str">
        <f>IF(ISNUMBER(SEARCH(AN$1,$D1006)),"T","")</f>
        <v/>
      </c>
      <c r="AO1006" t="str">
        <f>IF(ISNUMBER(SEARCH(AO$1,$D1006)),"T","")</f>
        <v/>
      </c>
      <c r="AP1006" t="str">
        <f>IF(ISNUMBER(SEARCH(AP$1,$D1006)),"T","")</f>
        <v/>
      </c>
      <c r="AQ1006" t="str">
        <f>IF(ISNUMBER(SEARCH(AQ$1,$D1006)),"T","")</f>
        <v/>
      </c>
      <c r="AR1006" t="str">
        <f>IF(ISNUMBER(SEARCH(AR$1,$D1006)),"T","")</f>
        <v/>
      </c>
      <c r="AS1006" t="str">
        <f>IF(ISNUMBER(SEARCH(AS$1,$D1006)),"T","")</f>
        <v/>
      </c>
      <c r="AT1006" t="str">
        <f>IF(ISNUMBER(SEARCH(AT$1,$D1006)),"T","")</f>
        <v/>
      </c>
      <c r="AU1006" t="str">
        <f>IF(ISNUMBER(SEARCH(AU$1,$D1006)),"T","")</f>
        <v/>
      </c>
      <c r="AV1006" t="str">
        <f>IF(ISNUMBER(SEARCH(AV$1,$D1006)),"T","")</f>
        <v>T</v>
      </c>
    </row>
    <row r="1007" spans="1:48">
      <c r="A1007">
        <v>872</v>
      </c>
      <c r="B1007" t="s">
        <v>2267</v>
      </c>
      <c r="C1007" t="s">
        <v>2268</v>
      </c>
      <c r="D1007" t="s">
        <v>993</v>
      </c>
      <c r="E1007">
        <v>8</v>
      </c>
      <c r="F1007">
        <v>30</v>
      </c>
      <c r="G1007">
        <v>25</v>
      </c>
      <c r="H1007">
        <v>35</v>
      </c>
      <c r="I1007">
        <v>45</v>
      </c>
      <c r="J1007">
        <v>30</v>
      </c>
      <c r="K1007">
        <v>20</v>
      </c>
      <c r="L1007">
        <f t="shared" si="210"/>
        <v>45</v>
      </c>
      <c r="M1007">
        <f t="shared" si="211"/>
        <v>30</v>
      </c>
      <c r="N1007" s="3">
        <f t="shared" si="212"/>
        <v>105.5</v>
      </c>
      <c r="O1007" s="3">
        <f t="shared" si="213"/>
        <v>65.5</v>
      </c>
      <c r="P1007" s="3">
        <f t="shared" si="214"/>
        <v>50.5</v>
      </c>
      <c r="Q1007" s="3">
        <f t="shared" si="215"/>
        <v>5327.75</v>
      </c>
      <c r="R1007" s="3">
        <f t="shared" si="216"/>
        <v>5855.25</v>
      </c>
      <c r="S1007" s="3">
        <f t="shared" si="217"/>
        <v>5327.75</v>
      </c>
      <c r="T1007" s="3">
        <v>59.23534972199</v>
      </c>
      <c r="U1007" s="3">
        <f t="shared" si="218"/>
        <v>0</v>
      </c>
      <c r="V1007" s="4">
        <f t="shared" si="219"/>
        <v>0</v>
      </c>
      <c r="W1007" s="6">
        <f>Q1007/(constants!$B$1*constants!$B$2*(110/250)*AVERAGE(0.8,1)*1.5)</f>
        <v>0.816273638975039</v>
      </c>
      <c r="X1007" s="7">
        <v>0.00586817945590179</v>
      </c>
      <c r="Y1007" s="3">
        <f t="shared" si="220"/>
        <v>53.8502891072266</v>
      </c>
      <c r="Z1007" s="5">
        <v>1.1</v>
      </c>
      <c r="AA1007" s="5">
        <v>1</v>
      </c>
      <c r="AB1007" s="3">
        <f t="shared" si="221"/>
        <v>59.2353180179493</v>
      </c>
      <c r="AC1007" t="str">
        <f t="shared" si="222"/>
        <v>https://wiki.52poke.com/wiki/雪吞虫</v>
      </c>
      <c r="AD1007" s="2">
        <f t="shared" si="223"/>
        <v>1.00514619678245e-9</v>
      </c>
      <c r="AE1007" t="str">
        <f>IF(ISNUMBER(SEARCH(AE$1,$D1007)),"T","")</f>
        <v/>
      </c>
      <c r="AF1007" t="str">
        <f>IF(ISNUMBER(SEARCH(AF$1,$D1007)),"T","")</f>
        <v/>
      </c>
      <c r="AG1007" t="str">
        <f>IF(ISNUMBER(SEARCH(AG$1,$D1007)),"T","")</f>
        <v/>
      </c>
      <c r="AH1007" t="str">
        <f>IF(ISNUMBER(SEARCH(AH$1,$D1007)),"T","")</f>
        <v/>
      </c>
      <c r="AI1007" t="str">
        <f>IF(ISNUMBER(SEARCH(AI$1,$D1007)),"T","")</f>
        <v/>
      </c>
      <c r="AJ1007" t="str">
        <f>IF(ISNUMBER(SEARCH(AJ$1,$D1007)),"T","")</f>
        <v>T</v>
      </c>
      <c r="AK1007" t="str">
        <f>IF(ISNUMBER(SEARCH(AK$1,$D1007)),"T","")</f>
        <v/>
      </c>
      <c r="AL1007" t="str">
        <f>IF(ISNUMBER(SEARCH(AL$1,$D1007)),"T","")</f>
        <v/>
      </c>
      <c r="AM1007" t="str">
        <f>IF(ISNUMBER(SEARCH(AM$1,$D1007)),"T","")</f>
        <v/>
      </c>
      <c r="AN1007" t="str">
        <f>IF(ISNUMBER(SEARCH(AN$1,$D1007)),"T","")</f>
        <v/>
      </c>
      <c r="AO1007" t="str">
        <f>IF(ISNUMBER(SEARCH(AO$1,$D1007)),"T","")</f>
        <v/>
      </c>
      <c r="AP1007" t="str">
        <f>IF(ISNUMBER(SEARCH(AP$1,$D1007)),"T","")</f>
        <v>T</v>
      </c>
      <c r="AQ1007" t="str">
        <f>IF(ISNUMBER(SEARCH(AQ$1,$D1007)),"T","")</f>
        <v/>
      </c>
      <c r="AR1007" t="str">
        <f>IF(ISNUMBER(SEARCH(AR$1,$D1007)),"T","")</f>
        <v/>
      </c>
      <c r="AS1007" t="str">
        <f>IF(ISNUMBER(SEARCH(AS$1,$D1007)),"T","")</f>
        <v/>
      </c>
      <c r="AT1007" t="str">
        <f>IF(ISNUMBER(SEARCH(AT$1,$D1007)),"T","")</f>
        <v/>
      </c>
      <c r="AU1007" t="str">
        <f>IF(ISNUMBER(SEARCH(AU$1,$D1007)),"T","")</f>
        <v/>
      </c>
      <c r="AV1007" t="str">
        <f>IF(ISNUMBER(SEARCH(AV$1,$D1007)),"T","")</f>
        <v/>
      </c>
    </row>
    <row r="1008" spans="1:48">
      <c r="A1008">
        <v>280</v>
      </c>
      <c r="B1008" t="s">
        <v>2269</v>
      </c>
      <c r="C1008" t="s">
        <v>2270</v>
      </c>
      <c r="D1008" t="s">
        <v>380</v>
      </c>
      <c r="E1008">
        <v>3</v>
      </c>
      <c r="F1008">
        <v>28</v>
      </c>
      <c r="G1008">
        <v>25</v>
      </c>
      <c r="H1008">
        <v>25</v>
      </c>
      <c r="I1008">
        <v>45</v>
      </c>
      <c r="J1008">
        <v>35</v>
      </c>
      <c r="K1008">
        <v>40</v>
      </c>
      <c r="L1008">
        <f t="shared" si="210"/>
        <v>45</v>
      </c>
      <c r="M1008">
        <f t="shared" si="211"/>
        <v>25</v>
      </c>
      <c r="N1008" s="3">
        <f t="shared" si="212"/>
        <v>103.5</v>
      </c>
      <c r="O1008" s="3">
        <f t="shared" si="213"/>
        <v>65.5</v>
      </c>
      <c r="P1008" s="3">
        <f t="shared" si="214"/>
        <v>45.5</v>
      </c>
      <c r="Q1008" s="3">
        <f t="shared" si="215"/>
        <v>4709.25</v>
      </c>
      <c r="R1008" s="3">
        <f t="shared" si="216"/>
        <v>4709.25</v>
      </c>
      <c r="S1008" s="3">
        <f t="shared" si="217"/>
        <v>5744.25</v>
      </c>
      <c r="T1008" s="3">
        <v>58.5215140824278</v>
      </c>
      <c r="U1008" s="3">
        <f t="shared" si="218"/>
        <v>0</v>
      </c>
      <c r="V1008" s="4">
        <f t="shared" si="219"/>
        <v>0</v>
      </c>
      <c r="W1008" s="6">
        <f>Q1008/(constants!$B$1*constants!$B$2*(110/250)*AVERAGE(0.8,1)*1.5)</f>
        <v>0.721512202025846</v>
      </c>
      <c r="X1008" s="7">
        <v>0.0907221638161809</v>
      </c>
      <c r="Y1008" s="3">
        <f t="shared" si="220"/>
        <v>53.2013509626528</v>
      </c>
      <c r="Z1008" s="5">
        <v>1.1</v>
      </c>
      <c r="AA1008" s="5">
        <v>1</v>
      </c>
      <c r="AB1008" s="3">
        <f t="shared" si="221"/>
        <v>58.5214860589181</v>
      </c>
      <c r="AC1008" t="str">
        <f t="shared" si="222"/>
        <v>https://wiki.52poke.com/wiki/拉鲁拉丝</v>
      </c>
      <c r="AD1008" s="2">
        <f t="shared" si="223"/>
        <v>7.85317097865655e-10</v>
      </c>
      <c r="AE1008" t="str">
        <f>IF(ISNUMBER(SEARCH(AE$1,$D1008)),"T","")</f>
        <v/>
      </c>
      <c r="AF1008" t="str">
        <f>IF(ISNUMBER(SEARCH(AF$1,$D1008)),"T","")</f>
        <v/>
      </c>
      <c r="AG1008" t="str">
        <f>IF(ISNUMBER(SEARCH(AG$1,$D1008)),"T","")</f>
        <v/>
      </c>
      <c r="AH1008" t="str">
        <f>IF(ISNUMBER(SEARCH(AH$1,$D1008)),"T","")</f>
        <v/>
      </c>
      <c r="AI1008" t="str">
        <f>IF(ISNUMBER(SEARCH(AI$1,$D1008)),"T","")</f>
        <v/>
      </c>
      <c r="AJ1008" t="str">
        <f>IF(ISNUMBER(SEARCH(AJ$1,$D1008)),"T","")</f>
        <v/>
      </c>
      <c r="AK1008" t="str">
        <f>IF(ISNUMBER(SEARCH(AK$1,$D1008)),"T","")</f>
        <v/>
      </c>
      <c r="AL1008" t="str">
        <f>IF(ISNUMBER(SEARCH(AL$1,$D1008)),"T","")</f>
        <v/>
      </c>
      <c r="AM1008" t="str">
        <f>IF(ISNUMBER(SEARCH(AM$1,$D1008)),"T","")</f>
        <v/>
      </c>
      <c r="AN1008" t="str">
        <f>IF(ISNUMBER(SEARCH(AN$1,$D1008)),"T","")</f>
        <v/>
      </c>
      <c r="AO1008" t="str">
        <f>IF(ISNUMBER(SEARCH(AO$1,$D1008)),"T","")</f>
        <v>T</v>
      </c>
      <c r="AP1008" t="str">
        <f>IF(ISNUMBER(SEARCH(AP$1,$D1008)),"T","")</f>
        <v/>
      </c>
      <c r="AQ1008" t="str">
        <f>IF(ISNUMBER(SEARCH(AQ$1,$D1008)),"T","")</f>
        <v/>
      </c>
      <c r="AR1008" t="str">
        <f>IF(ISNUMBER(SEARCH(AR$1,$D1008)),"T","")</f>
        <v/>
      </c>
      <c r="AS1008" t="str">
        <f>IF(ISNUMBER(SEARCH(AS$1,$D1008)),"T","")</f>
        <v/>
      </c>
      <c r="AT1008" t="str">
        <f>IF(ISNUMBER(SEARCH(AT$1,$D1008)),"T","")</f>
        <v/>
      </c>
      <c r="AU1008" t="str">
        <f>IF(ISNUMBER(SEARCH(AU$1,$D1008)),"T","")</f>
        <v/>
      </c>
      <c r="AV1008" t="str">
        <f>IF(ISNUMBER(SEARCH(AV$1,$D1008)),"T","")</f>
        <v>T</v>
      </c>
    </row>
    <row r="1009" spans="1:48">
      <c r="A1009">
        <v>13</v>
      </c>
      <c r="B1009" t="s">
        <v>2271</v>
      </c>
      <c r="C1009" t="s">
        <v>2272</v>
      </c>
      <c r="D1009" t="s">
        <v>867</v>
      </c>
      <c r="E1009">
        <v>1</v>
      </c>
      <c r="F1009">
        <v>40</v>
      </c>
      <c r="G1009">
        <v>35</v>
      </c>
      <c r="H1009">
        <v>30</v>
      </c>
      <c r="I1009">
        <v>20</v>
      </c>
      <c r="J1009">
        <v>20</v>
      </c>
      <c r="K1009">
        <v>50</v>
      </c>
      <c r="L1009">
        <f t="shared" si="210"/>
        <v>35</v>
      </c>
      <c r="M1009">
        <f t="shared" si="211"/>
        <v>20</v>
      </c>
      <c r="N1009" s="3">
        <f t="shared" si="212"/>
        <v>115.5</v>
      </c>
      <c r="O1009" s="3">
        <f t="shared" si="213"/>
        <v>55.5</v>
      </c>
      <c r="P1009" s="3">
        <f t="shared" si="214"/>
        <v>40.5</v>
      </c>
      <c r="Q1009" s="3">
        <f t="shared" si="215"/>
        <v>4677.75</v>
      </c>
      <c r="R1009" s="3">
        <f t="shared" si="216"/>
        <v>5832.75</v>
      </c>
      <c r="S1009" s="3">
        <f t="shared" si="217"/>
        <v>4677.75</v>
      </c>
      <c r="T1009" s="3">
        <v>55.0273165655117</v>
      </c>
      <c r="U1009" s="3">
        <f t="shared" si="218"/>
        <v>0</v>
      </c>
      <c r="V1009" s="4">
        <f t="shared" si="219"/>
        <v>0</v>
      </c>
      <c r="W1009" s="6">
        <f>Q1009/(constants!$B$1*constants!$B$2*(110/250)*AVERAGE(0.8,1)*1.5)</f>
        <v>0.716686033450423</v>
      </c>
      <c r="X1009" s="7">
        <v>0.184661926897335</v>
      </c>
      <c r="Y1009" s="3">
        <f t="shared" si="220"/>
        <v>50.0248117993005</v>
      </c>
      <c r="Z1009" s="5">
        <v>1.1</v>
      </c>
      <c r="AA1009" s="5">
        <v>1</v>
      </c>
      <c r="AB1009" s="3">
        <f t="shared" si="221"/>
        <v>55.0272929792306</v>
      </c>
      <c r="AC1009" t="str">
        <f t="shared" si="222"/>
        <v>https://wiki.52poke.com/wiki/独角虫</v>
      </c>
      <c r="AD1009" s="2">
        <f t="shared" si="223"/>
        <v>5.56312655908089e-10</v>
      </c>
      <c r="AE1009" t="str">
        <f>IF(ISNUMBER(SEARCH(AE$1,$D1009)),"T","")</f>
        <v/>
      </c>
      <c r="AF1009" t="str">
        <f>IF(ISNUMBER(SEARCH(AF$1,$D1009)),"T","")</f>
        <v/>
      </c>
      <c r="AG1009" t="str">
        <f>IF(ISNUMBER(SEARCH(AG$1,$D1009)),"T","")</f>
        <v/>
      </c>
      <c r="AH1009" t="str">
        <f>IF(ISNUMBER(SEARCH(AH$1,$D1009)),"T","")</f>
        <v/>
      </c>
      <c r="AI1009" t="str">
        <f>IF(ISNUMBER(SEARCH(AI$1,$D1009)),"T","")</f>
        <v/>
      </c>
      <c r="AJ1009" t="str">
        <f>IF(ISNUMBER(SEARCH(AJ$1,$D1009)),"T","")</f>
        <v/>
      </c>
      <c r="AK1009" t="str">
        <f>IF(ISNUMBER(SEARCH(AK$1,$D1009)),"T","")</f>
        <v/>
      </c>
      <c r="AL1009" t="str">
        <f>IF(ISNUMBER(SEARCH(AL$1,$D1009)),"T","")</f>
        <v>T</v>
      </c>
      <c r="AM1009" t="str">
        <f>IF(ISNUMBER(SEARCH(AM$1,$D1009)),"T","")</f>
        <v/>
      </c>
      <c r="AN1009" t="str">
        <f>IF(ISNUMBER(SEARCH(AN$1,$D1009)),"T","")</f>
        <v/>
      </c>
      <c r="AO1009" t="str">
        <f>IF(ISNUMBER(SEARCH(AO$1,$D1009)),"T","")</f>
        <v/>
      </c>
      <c r="AP1009" t="str">
        <f>IF(ISNUMBER(SEARCH(AP$1,$D1009)),"T","")</f>
        <v>T</v>
      </c>
      <c r="AQ1009" t="str">
        <f>IF(ISNUMBER(SEARCH(AQ$1,$D1009)),"T","")</f>
        <v/>
      </c>
      <c r="AR1009" t="str">
        <f>IF(ISNUMBER(SEARCH(AR$1,$D1009)),"T","")</f>
        <v/>
      </c>
      <c r="AS1009" t="str">
        <f>IF(ISNUMBER(SEARCH(AS$1,$D1009)),"T","")</f>
        <v/>
      </c>
      <c r="AT1009" t="str">
        <f>IF(ISNUMBER(SEARCH(AT$1,$D1009)),"T","")</f>
        <v/>
      </c>
      <c r="AU1009" t="str">
        <f>IF(ISNUMBER(SEARCH(AU$1,$D1009)),"T","")</f>
        <v/>
      </c>
      <c r="AV1009" t="str">
        <f>IF(ISNUMBER(SEARCH(AV$1,$D1009)),"T","")</f>
        <v/>
      </c>
    </row>
    <row r="1010" spans="1:48">
      <c r="A1010">
        <v>789</v>
      </c>
      <c r="B1010" t="s">
        <v>2273</v>
      </c>
      <c r="C1010" t="s">
        <v>2274</v>
      </c>
      <c r="D1010" t="s">
        <v>61</v>
      </c>
      <c r="E1010">
        <v>7</v>
      </c>
      <c r="F1010">
        <v>43</v>
      </c>
      <c r="G1010">
        <v>29</v>
      </c>
      <c r="H1010">
        <v>31</v>
      </c>
      <c r="I1010">
        <v>29</v>
      </c>
      <c r="J1010">
        <v>31</v>
      </c>
      <c r="K1010">
        <v>37</v>
      </c>
      <c r="L1010">
        <f t="shared" si="210"/>
        <v>29</v>
      </c>
      <c r="M1010">
        <f t="shared" si="211"/>
        <v>31</v>
      </c>
      <c r="N1010" s="3">
        <f t="shared" si="212"/>
        <v>118.5</v>
      </c>
      <c r="O1010" s="3">
        <f t="shared" si="213"/>
        <v>49.5</v>
      </c>
      <c r="P1010" s="3">
        <f t="shared" si="214"/>
        <v>51.5</v>
      </c>
      <c r="Q1010" s="3">
        <f t="shared" si="215"/>
        <v>6102.75</v>
      </c>
      <c r="R1010" s="3">
        <f t="shared" si="216"/>
        <v>6102.75</v>
      </c>
      <c r="S1010" s="3">
        <f t="shared" si="217"/>
        <v>6102.75</v>
      </c>
      <c r="T1010" s="3">
        <v>54.8878906227976</v>
      </c>
      <c r="U1010" s="3">
        <f t="shared" si="218"/>
        <v>0</v>
      </c>
      <c r="V1010" s="4">
        <f t="shared" si="219"/>
        <v>0</v>
      </c>
      <c r="W1010" s="6">
        <f>Q1010/(constants!$B$1*constants!$B$2*(110/250)*AVERAGE(0.8,1)*1.5)</f>
        <v>0.935012707100543</v>
      </c>
      <c r="X1010" s="7">
        <v>0.073028857233447</v>
      </c>
      <c r="Y1010" s="3">
        <f t="shared" si="220"/>
        <v>49.8980574345325</v>
      </c>
      <c r="Z1010" s="5">
        <v>1.1</v>
      </c>
      <c r="AA1010" s="5">
        <v>1</v>
      </c>
      <c r="AB1010" s="3">
        <f t="shared" si="221"/>
        <v>54.8878631779858</v>
      </c>
      <c r="AC1010" t="str">
        <f t="shared" si="222"/>
        <v>https://wiki.52poke.com/wiki/科斯莫古</v>
      </c>
      <c r="AD1010" s="2">
        <f t="shared" si="223"/>
        <v>7.53217695471945e-10</v>
      </c>
      <c r="AE1010" t="str">
        <f>IF(ISNUMBER(SEARCH(AE$1,$D1010)),"T","")</f>
        <v/>
      </c>
      <c r="AF1010" t="str">
        <f>IF(ISNUMBER(SEARCH(AF$1,$D1010)),"T","")</f>
        <v/>
      </c>
      <c r="AG1010" t="str">
        <f>IF(ISNUMBER(SEARCH(AG$1,$D1010)),"T","")</f>
        <v/>
      </c>
      <c r="AH1010" t="str">
        <f>IF(ISNUMBER(SEARCH(AH$1,$D1010)),"T","")</f>
        <v/>
      </c>
      <c r="AI1010" t="str">
        <f>IF(ISNUMBER(SEARCH(AI$1,$D1010)),"T","")</f>
        <v/>
      </c>
      <c r="AJ1010" t="str">
        <f>IF(ISNUMBER(SEARCH(AJ$1,$D1010)),"T","")</f>
        <v/>
      </c>
      <c r="AK1010" t="str">
        <f>IF(ISNUMBER(SEARCH(AK$1,$D1010)),"T","")</f>
        <v/>
      </c>
      <c r="AL1010" t="str">
        <f>IF(ISNUMBER(SEARCH(AL$1,$D1010)),"T","")</f>
        <v/>
      </c>
      <c r="AM1010" t="str">
        <f>IF(ISNUMBER(SEARCH(AM$1,$D1010)),"T","")</f>
        <v/>
      </c>
      <c r="AN1010" t="str">
        <f>IF(ISNUMBER(SEARCH(AN$1,$D1010)),"T","")</f>
        <v/>
      </c>
      <c r="AO1010" t="str">
        <f>IF(ISNUMBER(SEARCH(AO$1,$D1010)),"T","")</f>
        <v>T</v>
      </c>
      <c r="AP1010" t="str">
        <f>IF(ISNUMBER(SEARCH(AP$1,$D1010)),"T","")</f>
        <v/>
      </c>
      <c r="AQ1010" t="str">
        <f>IF(ISNUMBER(SEARCH(AQ$1,$D1010)),"T","")</f>
        <v/>
      </c>
      <c r="AR1010" t="str">
        <f>IF(ISNUMBER(SEARCH(AR$1,$D1010)),"T","")</f>
        <v/>
      </c>
      <c r="AS1010" t="str">
        <f>IF(ISNUMBER(SEARCH(AS$1,$D1010)),"T","")</f>
        <v/>
      </c>
      <c r="AT1010" t="str">
        <f>IF(ISNUMBER(SEARCH(AT$1,$D1010)),"T","")</f>
        <v/>
      </c>
      <c r="AU1010" t="str">
        <f>IF(ISNUMBER(SEARCH(AU$1,$D1010)),"T","")</f>
        <v/>
      </c>
      <c r="AV1010" t="str">
        <f>IF(ISNUMBER(SEARCH(AV$1,$D1010)),"T","")</f>
        <v/>
      </c>
    </row>
    <row r="1011" spans="1:48">
      <c r="A1011">
        <v>401</v>
      </c>
      <c r="B1011" t="s">
        <v>2275</v>
      </c>
      <c r="C1011" t="s">
        <v>2276</v>
      </c>
      <c r="D1011" t="s">
        <v>651</v>
      </c>
      <c r="E1011">
        <v>4</v>
      </c>
      <c r="F1011">
        <v>37</v>
      </c>
      <c r="G1011">
        <v>25</v>
      </c>
      <c r="H1011">
        <v>41</v>
      </c>
      <c r="I1011">
        <v>25</v>
      </c>
      <c r="J1011">
        <v>41</v>
      </c>
      <c r="K1011">
        <v>25</v>
      </c>
      <c r="L1011">
        <f t="shared" si="210"/>
        <v>25</v>
      </c>
      <c r="M1011">
        <f t="shared" si="211"/>
        <v>41</v>
      </c>
      <c r="N1011" s="3">
        <f t="shared" si="212"/>
        <v>112.5</v>
      </c>
      <c r="O1011" s="3">
        <f t="shared" si="213"/>
        <v>45.5</v>
      </c>
      <c r="P1011" s="3">
        <f t="shared" si="214"/>
        <v>61.5</v>
      </c>
      <c r="Q1011" s="3">
        <f t="shared" si="215"/>
        <v>6918.75</v>
      </c>
      <c r="R1011" s="3">
        <f t="shared" si="216"/>
        <v>6918.75</v>
      </c>
      <c r="S1011" s="3">
        <f t="shared" si="217"/>
        <v>6918.75</v>
      </c>
      <c r="T1011" s="3">
        <v>53.7328450355671</v>
      </c>
      <c r="U1011" s="3">
        <f t="shared" si="218"/>
        <v>0</v>
      </c>
      <c r="V1011" s="4">
        <f t="shared" si="219"/>
        <v>0</v>
      </c>
      <c r="W1011" s="6">
        <f>Q1011/(constants!$B$1*constants!$B$2*(110/250)*AVERAGE(0.8,1)*1.5)</f>
        <v>1.06003345495914</v>
      </c>
      <c r="X1011" s="7">
        <v>0.0135492910029742</v>
      </c>
      <c r="Y1011" s="3">
        <f t="shared" si="220"/>
        <v>48.8480149412761</v>
      </c>
      <c r="Z1011" s="5">
        <v>1.1</v>
      </c>
      <c r="AA1011" s="5">
        <v>1</v>
      </c>
      <c r="AB1011" s="3">
        <f t="shared" si="221"/>
        <v>53.7328164354038</v>
      </c>
      <c r="AC1011" t="str">
        <f t="shared" si="222"/>
        <v>https://wiki.52poke.com/wiki/圆法师</v>
      </c>
      <c r="AD1011" s="2">
        <f t="shared" si="223"/>
        <v>8.17969343065036e-10</v>
      </c>
      <c r="AE1011" t="str">
        <f>IF(ISNUMBER(SEARCH(AE$1,$D1011)),"T","")</f>
        <v/>
      </c>
      <c r="AF1011" t="str">
        <f>IF(ISNUMBER(SEARCH(AF$1,$D1011)),"T","")</f>
        <v/>
      </c>
      <c r="AG1011" t="str">
        <f>IF(ISNUMBER(SEARCH(AG$1,$D1011)),"T","")</f>
        <v/>
      </c>
      <c r="AH1011" t="str">
        <f>IF(ISNUMBER(SEARCH(AH$1,$D1011)),"T","")</f>
        <v/>
      </c>
      <c r="AI1011" t="str">
        <f>IF(ISNUMBER(SEARCH(AI$1,$D1011)),"T","")</f>
        <v/>
      </c>
      <c r="AJ1011" t="str">
        <f>IF(ISNUMBER(SEARCH(AJ$1,$D1011)),"T","")</f>
        <v/>
      </c>
      <c r="AK1011" t="str">
        <f>IF(ISNUMBER(SEARCH(AK$1,$D1011)),"T","")</f>
        <v/>
      </c>
      <c r="AL1011" t="str">
        <f>IF(ISNUMBER(SEARCH(AL$1,$D1011)),"T","")</f>
        <v/>
      </c>
      <c r="AM1011" t="str">
        <f>IF(ISNUMBER(SEARCH(AM$1,$D1011)),"T","")</f>
        <v/>
      </c>
      <c r="AN1011" t="str">
        <f>IF(ISNUMBER(SEARCH(AN$1,$D1011)),"T","")</f>
        <v/>
      </c>
      <c r="AO1011" t="str">
        <f>IF(ISNUMBER(SEARCH(AO$1,$D1011)),"T","")</f>
        <v/>
      </c>
      <c r="AP1011" t="str">
        <f>IF(ISNUMBER(SEARCH(AP$1,$D1011)),"T","")</f>
        <v>T</v>
      </c>
      <c r="AQ1011" t="str">
        <f>IF(ISNUMBER(SEARCH(AQ$1,$D1011)),"T","")</f>
        <v/>
      </c>
      <c r="AR1011" t="str">
        <f>IF(ISNUMBER(SEARCH(AR$1,$D1011)),"T","")</f>
        <v/>
      </c>
      <c r="AS1011" t="str">
        <f>IF(ISNUMBER(SEARCH(AS$1,$D1011)),"T","")</f>
        <v/>
      </c>
      <c r="AT1011" t="str">
        <f>IF(ISNUMBER(SEARCH(AT$1,$D1011)),"T","")</f>
        <v/>
      </c>
      <c r="AU1011" t="str">
        <f>IF(ISNUMBER(SEARCH(AU$1,$D1011)),"T","")</f>
        <v/>
      </c>
      <c r="AV1011" t="str">
        <f>IF(ISNUMBER(SEARCH(AV$1,$D1011)),"T","")</f>
        <v/>
      </c>
    </row>
    <row r="1012" spans="1:48">
      <c r="A1012">
        <v>266</v>
      </c>
      <c r="B1012" t="s">
        <v>2277</v>
      </c>
      <c r="C1012" t="s">
        <v>2278</v>
      </c>
      <c r="D1012" t="s">
        <v>651</v>
      </c>
      <c r="E1012">
        <v>3</v>
      </c>
      <c r="F1012">
        <v>50</v>
      </c>
      <c r="G1012">
        <v>35</v>
      </c>
      <c r="H1012">
        <v>55</v>
      </c>
      <c r="I1012">
        <v>25</v>
      </c>
      <c r="J1012">
        <v>25</v>
      </c>
      <c r="K1012">
        <v>15</v>
      </c>
      <c r="L1012">
        <f t="shared" si="210"/>
        <v>35</v>
      </c>
      <c r="M1012">
        <f t="shared" si="211"/>
        <v>25</v>
      </c>
      <c r="N1012" s="3">
        <f t="shared" si="212"/>
        <v>125.5</v>
      </c>
      <c r="O1012" s="3">
        <f t="shared" si="213"/>
        <v>55.5</v>
      </c>
      <c r="P1012" s="3">
        <f t="shared" si="214"/>
        <v>45.5</v>
      </c>
      <c r="Q1012" s="3">
        <f t="shared" si="215"/>
        <v>5710.25</v>
      </c>
      <c r="R1012" s="3">
        <f t="shared" si="216"/>
        <v>9475.25</v>
      </c>
      <c r="S1012" s="3">
        <f t="shared" si="217"/>
        <v>5710.25</v>
      </c>
      <c r="T1012" s="3">
        <v>53.7036601014916</v>
      </c>
      <c r="U1012" s="3">
        <f t="shared" si="218"/>
        <v>0</v>
      </c>
      <c r="V1012" s="4">
        <f t="shared" si="219"/>
        <v>0</v>
      </c>
      <c r="W1012" s="6">
        <f>Q1012/(constants!$B$1*constants!$B$2*(110/250)*AVERAGE(0.8,1)*1.5)</f>
        <v>0.874877114533756</v>
      </c>
      <c r="X1012" s="7">
        <v>0.00478924597583152</v>
      </c>
      <c r="Y1012" s="3">
        <f t="shared" si="220"/>
        <v>48.8214830082821</v>
      </c>
      <c r="Z1012" s="5">
        <v>1.1</v>
      </c>
      <c r="AA1012" s="5">
        <v>1</v>
      </c>
      <c r="AB1012" s="3">
        <f t="shared" si="221"/>
        <v>53.7036313091103</v>
      </c>
      <c r="AC1012" t="str">
        <f t="shared" si="222"/>
        <v>https://wiki.52poke.com/wiki/甲壳茧</v>
      </c>
      <c r="AD1012" s="2">
        <f t="shared" si="223"/>
        <v>8.29001220543693e-10</v>
      </c>
      <c r="AE1012" t="str">
        <f>IF(ISNUMBER(SEARCH(AE$1,$D1012)),"T","")</f>
        <v/>
      </c>
      <c r="AF1012" t="str">
        <f>IF(ISNUMBER(SEARCH(AF$1,$D1012)),"T","")</f>
        <v/>
      </c>
      <c r="AG1012" t="str">
        <f>IF(ISNUMBER(SEARCH(AG$1,$D1012)),"T","")</f>
        <v/>
      </c>
      <c r="AH1012" t="str">
        <f>IF(ISNUMBER(SEARCH(AH$1,$D1012)),"T","")</f>
        <v/>
      </c>
      <c r="AI1012" t="str">
        <f>IF(ISNUMBER(SEARCH(AI$1,$D1012)),"T","")</f>
        <v/>
      </c>
      <c r="AJ1012" t="str">
        <f>IF(ISNUMBER(SEARCH(AJ$1,$D1012)),"T","")</f>
        <v/>
      </c>
      <c r="AK1012" t="str">
        <f>IF(ISNUMBER(SEARCH(AK$1,$D1012)),"T","")</f>
        <v/>
      </c>
      <c r="AL1012" t="str">
        <f>IF(ISNUMBER(SEARCH(AL$1,$D1012)),"T","")</f>
        <v/>
      </c>
      <c r="AM1012" t="str">
        <f>IF(ISNUMBER(SEARCH(AM$1,$D1012)),"T","")</f>
        <v/>
      </c>
      <c r="AN1012" t="str">
        <f>IF(ISNUMBER(SEARCH(AN$1,$D1012)),"T","")</f>
        <v/>
      </c>
      <c r="AO1012" t="str">
        <f>IF(ISNUMBER(SEARCH(AO$1,$D1012)),"T","")</f>
        <v/>
      </c>
      <c r="AP1012" t="str">
        <f>IF(ISNUMBER(SEARCH(AP$1,$D1012)),"T","")</f>
        <v>T</v>
      </c>
      <c r="AQ1012" t="str">
        <f>IF(ISNUMBER(SEARCH(AQ$1,$D1012)),"T","")</f>
        <v/>
      </c>
      <c r="AR1012" t="str">
        <f>IF(ISNUMBER(SEARCH(AR$1,$D1012)),"T","")</f>
        <v/>
      </c>
      <c r="AS1012" t="str">
        <f>IF(ISNUMBER(SEARCH(AS$1,$D1012)),"T","")</f>
        <v/>
      </c>
      <c r="AT1012" t="str">
        <f>IF(ISNUMBER(SEARCH(AT$1,$D1012)),"T","")</f>
        <v/>
      </c>
      <c r="AU1012" t="str">
        <f>IF(ISNUMBER(SEARCH(AU$1,$D1012)),"T","")</f>
        <v/>
      </c>
      <c r="AV1012" t="str">
        <f>IF(ISNUMBER(SEARCH(AV$1,$D1012)),"T","")</f>
        <v/>
      </c>
    </row>
    <row r="1013" spans="1:48">
      <c r="A1013">
        <v>268</v>
      </c>
      <c r="B1013" t="s">
        <v>2279</v>
      </c>
      <c r="C1013" t="s">
        <v>2280</v>
      </c>
      <c r="D1013" t="s">
        <v>651</v>
      </c>
      <c r="E1013">
        <v>3</v>
      </c>
      <c r="F1013">
        <v>50</v>
      </c>
      <c r="G1013">
        <v>35</v>
      </c>
      <c r="H1013">
        <v>55</v>
      </c>
      <c r="I1013">
        <v>25</v>
      </c>
      <c r="J1013">
        <v>25</v>
      </c>
      <c r="K1013">
        <v>15</v>
      </c>
      <c r="L1013">
        <f t="shared" si="210"/>
        <v>35</v>
      </c>
      <c r="M1013">
        <f t="shared" si="211"/>
        <v>25</v>
      </c>
      <c r="N1013" s="3">
        <f t="shared" si="212"/>
        <v>125.5</v>
      </c>
      <c r="O1013" s="3">
        <f t="shared" si="213"/>
        <v>55.5</v>
      </c>
      <c r="P1013" s="3">
        <f t="shared" si="214"/>
        <v>45.5</v>
      </c>
      <c r="Q1013" s="3">
        <f t="shared" si="215"/>
        <v>5710.25</v>
      </c>
      <c r="R1013" s="3">
        <f t="shared" si="216"/>
        <v>9475.25</v>
      </c>
      <c r="S1013" s="3">
        <f t="shared" si="217"/>
        <v>5710.25</v>
      </c>
      <c r="T1013" s="3">
        <v>53.7036601014916</v>
      </c>
      <c r="U1013" s="3">
        <f t="shared" si="218"/>
        <v>0</v>
      </c>
      <c r="V1013" s="4">
        <f t="shared" si="219"/>
        <v>0</v>
      </c>
      <c r="W1013" s="6">
        <f>Q1013/(constants!$B$1*constants!$B$2*(110/250)*AVERAGE(0.8,1)*1.5)</f>
        <v>0.874877114533756</v>
      </c>
      <c r="X1013" s="7">
        <v>0.00478924597583152</v>
      </c>
      <c r="Y1013" s="3">
        <f t="shared" si="220"/>
        <v>48.8214830082821</v>
      </c>
      <c r="Z1013" s="5">
        <v>1.1</v>
      </c>
      <c r="AA1013" s="5">
        <v>1</v>
      </c>
      <c r="AB1013" s="3">
        <f t="shared" si="221"/>
        <v>53.7036313091103</v>
      </c>
      <c r="AC1013" t="str">
        <f t="shared" si="222"/>
        <v>https://wiki.52poke.com/wiki/盾甲茧</v>
      </c>
      <c r="AD1013" s="2">
        <f t="shared" si="223"/>
        <v>8.29001220543693e-10</v>
      </c>
      <c r="AE1013" t="str">
        <f>IF(ISNUMBER(SEARCH(AE$1,$D1013)),"T","")</f>
        <v/>
      </c>
      <c r="AF1013" t="str">
        <f>IF(ISNUMBER(SEARCH(AF$1,$D1013)),"T","")</f>
        <v/>
      </c>
      <c r="AG1013" t="str">
        <f>IF(ISNUMBER(SEARCH(AG$1,$D1013)),"T","")</f>
        <v/>
      </c>
      <c r="AH1013" t="str">
        <f>IF(ISNUMBER(SEARCH(AH$1,$D1013)),"T","")</f>
        <v/>
      </c>
      <c r="AI1013" t="str">
        <f>IF(ISNUMBER(SEARCH(AI$1,$D1013)),"T","")</f>
        <v/>
      </c>
      <c r="AJ1013" t="str">
        <f>IF(ISNUMBER(SEARCH(AJ$1,$D1013)),"T","")</f>
        <v/>
      </c>
      <c r="AK1013" t="str">
        <f>IF(ISNUMBER(SEARCH(AK$1,$D1013)),"T","")</f>
        <v/>
      </c>
      <c r="AL1013" t="str">
        <f>IF(ISNUMBER(SEARCH(AL$1,$D1013)),"T","")</f>
        <v/>
      </c>
      <c r="AM1013" t="str">
        <f>IF(ISNUMBER(SEARCH(AM$1,$D1013)),"T","")</f>
        <v/>
      </c>
      <c r="AN1013" t="str">
        <f>IF(ISNUMBER(SEARCH(AN$1,$D1013)),"T","")</f>
        <v/>
      </c>
      <c r="AO1013" t="str">
        <f>IF(ISNUMBER(SEARCH(AO$1,$D1013)),"T","")</f>
        <v/>
      </c>
      <c r="AP1013" t="str">
        <f>IF(ISNUMBER(SEARCH(AP$1,$D1013)),"T","")</f>
        <v>T</v>
      </c>
      <c r="AQ1013" t="str">
        <f>IF(ISNUMBER(SEARCH(AQ$1,$D1013)),"T","")</f>
        <v/>
      </c>
      <c r="AR1013" t="str">
        <f>IF(ISNUMBER(SEARCH(AR$1,$D1013)),"T","")</f>
        <v/>
      </c>
      <c r="AS1013" t="str">
        <f>IF(ISNUMBER(SEARCH(AS$1,$D1013)),"T","")</f>
        <v/>
      </c>
      <c r="AT1013" t="str">
        <f>IF(ISNUMBER(SEARCH(AT$1,$D1013)),"T","")</f>
        <v/>
      </c>
      <c r="AU1013" t="str">
        <f>IF(ISNUMBER(SEARCH(AU$1,$D1013)),"T","")</f>
        <v/>
      </c>
      <c r="AV1013" t="str">
        <f>IF(ISNUMBER(SEARCH(AV$1,$D1013)),"T","")</f>
        <v/>
      </c>
    </row>
    <row r="1014" spans="1:48">
      <c r="A1014">
        <v>172</v>
      </c>
      <c r="B1014" t="s">
        <v>2281</v>
      </c>
      <c r="C1014" t="s">
        <v>2282</v>
      </c>
      <c r="D1014" t="s">
        <v>169</v>
      </c>
      <c r="E1014">
        <v>2</v>
      </c>
      <c r="F1014">
        <v>20</v>
      </c>
      <c r="G1014">
        <v>40</v>
      </c>
      <c r="H1014">
        <v>15</v>
      </c>
      <c r="I1014">
        <v>35</v>
      </c>
      <c r="J1014">
        <v>35</v>
      </c>
      <c r="K1014">
        <v>60</v>
      </c>
      <c r="L1014">
        <f t="shared" si="210"/>
        <v>40</v>
      </c>
      <c r="M1014">
        <f t="shared" si="211"/>
        <v>15</v>
      </c>
      <c r="N1014" s="3">
        <f t="shared" si="212"/>
        <v>95.5</v>
      </c>
      <c r="O1014" s="3">
        <f t="shared" si="213"/>
        <v>60.5</v>
      </c>
      <c r="P1014" s="3">
        <f t="shared" si="214"/>
        <v>35.5</v>
      </c>
      <c r="Q1014" s="3">
        <f t="shared" si="215"/>
        <v>3390.25</v>
      </c>
      <c r="R1014" s="3">
        <f t="shared" si="216"/>
        <v>3390.25</v>
      </c>
      <c r="S1014" s="3">
        <f t="shared" si="217"/>
        <v>5300.25</v>
      </c>
      <c r="T1014" s="3">
        <v>52.7028041202658</v>
      </c>
      <c r="U1014" s="3">
        <f t="shared" si="218"/>
        <v>0</v>
      </c>
      <c r="V1014" s="4">
        <f t="shared" si="219"/>
        <v>0</v>
      </c>
      <c r="W1014" s="6">
        <f>Q1014/(constants!$B$1*constants!$B$2*(110/250)*AVERAGE(0.8,1)*1.5)</f>
        <v>0.519425968661278</v>
      </c>
      <c r="X1014" s="7">
        <v>0.272501687023408</v>
      </c>
      <c r="Y1014" s="3">
        <f t="shared" si="220"/>
        <v>47.9116231689235</v>
      </c>
      <c r="Z1014" s="5">
        <v>1.1</v>
      </c>
      <c r="AA1014" s="5">
        <v>1</v>
      </c>
      <c r="AB1014" s="3">
        <f t="shared" si="221"/>
        <v>52.7027854858159</v>
      </c>
      <c r="AC1014" t="str">
        <f t="shared" si="222"/>
        <v>https://wiki.52poke.com/wiki/皮丘</v>
      </c>
      <c r="AD1014" s="2">
        <f t="shared" si="223"/>
        <v>3.47242723920572e-10</v>
      </c>
      <c r="AE1014" t="str">
        <f>IF(ISNUMBER(SEARCH(AE$1,$D1014)),"T","")</f>
        <v/>
      </c>
      <c r="AF1014" t="str">
        <f>IF(ISNUMBER(SEARCH(AF$1,$D1014)),"T","")</f>
        <v/>
      </c>
      <c r="AG1014" t="str">
        <f>IF(ISNUMBER(SEARCH(AG$1,$D1014)),"T","")</f>
        <v/>
      </c>
      <c r="AH1014" t="str">
        <f>IF(ISNUMBER(SEARCH(AH$1,$D1014)),"T","")</f>
        <v/>
      </c>
      <c r="AI1014" t="str">
        <f>IF(ISNUMBER(SEARCH(AI$1,$D1014)),"T","")</f>
        <v>T</v>
      </c>
      <c r="AJ1014" t="str">
        <f>IF(ISNUMBER(SEARCH(AJ$1,$D1014)),"T","")</f>
        <v/>
      </c>
      <c r="AK1014" t="str">
        <f>IF(ISNUMBER(SEARCH(AK$1,$D1014)),"T","")</f>
        <v/>
      </c>
      <c r="AL1014" t="str">
        <f>IF(ISNUMBER(SEARCH(AL$1,$D1014)),"T","")</f>
        <v/>
      </c>
      <c r="AM1014" t="str">
        <f>IF(ISNUMBER(SEARCH(AM$1,$D1014)),"T","")</f>
        <v/>
      </c>
      <c r="AN1014" t="str">
        <f>IF(ISNUMBER(SEARCH(AN$1,$D1014)),"T","")</f>
        <v/>
      </c>
      <c r="AO1014" t="str">
        <f>IF(ISNUMBER(SEARCH(AO$1,$D1014)),"T","")</f>
        <v/>
      </c>
      <c r="AP1014" t="str">
        <f>IF(ISNUMBER(SEARCH(AP$1,$D1014)),"T","")</f>
        <v/>
      </c>
      <c r="AQ1014" t="str">
        <f>IF(ISNUMBER(SEARCH(AQ$1,$D1014)),"T","")</f>
        <v/>
      </c>
      <c r="AR1014" t="str">
        <f>IF(ISNUMBER(SEARCH(AR$1,$D1014)),"T","")</f>
        <v/>
      </c>
      <c r="AS1014" t="str">
        <f>IF(ISNUMBER(SEARCH(AS$1,$D1014)),"T","")</f>
        <v/>
      </c>
      <c r="AT1014" t="str">
        <f>IF(ISNUMBER(SEARCH(AT$1,$D1014)),"T","")</f>
        <v/>
      </c>
      <c r="AU1014" t="str">
        <f>IF(ISNUMBER(SEARCH(AU$1,$D1014)),"T","")</f>
        <v/>
      </c>
      <c r="AV1014" t="str">
        <f>IF(ISNUMBER(SEARCH(AV$1,$D1014)),"T","")</f>
        <v/>
      </c>
    </row>
    <row r="1015" spans="1:48">
      <c r="A1015">
        <v>298</v>
      </c>
      <c r="B1015" t="s">
        <v>2283</v>
      </c>
      <c r="C1015" t="s">
        <v>2284</v>
      </c>
      <c r="D1015" t="s">
        <v>1315</v>
      </c>
      <c r="E1015">
        <v>3</v>
      </c>
      <c r="F1015">
        <v>50</v>
      </c>
      <c r="G1015">
        <v>20</v>
      </c>
      <c r="H1015">
        <v>40</v>
      </c>
      <c r="I1015">
        <v>20</v>
      </c>
      <c r="J1015">
        <v>40</v>
      </c>
      <c r="K1015">
        <v>20</v>
      </c>
      <c r="L1015">
        <f t="shared" si="210"/>
        <v>20</v>
      </c>
      <c r="M1015">
        <f t="shared" si="211"/>
        <v>40</v>
      </c>
      <c r="N1015" s="3">
        <f t="shared" si="212"/>
        <v>125.5</v>
      </c>
      <c r="O1015" s="3">
        <f t="shared" si="213"/>
        <v>40.5</v>
      </c>
      <c r="P1015" s="3">
        <f t="shared" si="214"/>
        <v>60.5</v>
      </c>
      <c r="Q1015" s="3">
        <f t="shared" si="215"/>
        <v>7592.75</v>
      </c>
      <c r="R1015" s="3">
        <f t="shared" si="216"/>
        <v>7592.75</v>
      </c>
      <c r="S1015" s="3">
        <f t="shared" si="217"/>
        <v>7592.75</v>
      </c>
      <c r="T1015" s="3">
        <v>52.3520470462121</v>
      </c>
      <c r="U1015" s="3">
        <f t="shared" si="218"/>
        <v>0</v>
      </c>
      <c r="V1015" s="4">
        <f t="shared" si="219"/>
        <v>0</v>
      </c>
      <c r="W1015" s="6">
        <f>Q1015/(constants!$B$1*constants!$B$2*(110/250)*AVERAGE(0.8,1)*1.5)</f>
        <v>1.16329814130313</v>
      </c>
      <c r="X1015" s="7">
        <v>0.0118313560922824</v>
      </c>
      <c r="Y1015" s="3">
        <f t="shared" si="220"/>
        <v>47.592744644514</v>
      </c>
      <c r="Z1015" s="5">
        <v>1.1</v>
      </c>
      <c r="AA1015" s="5">
        <v>1</v>
      </c>
      <c r="AB1015" s="3">
        <f t="shared" si="221"/>
        <v>52.3520191089654</v>
      </c>
      <c r="AC1015" t="str">
        <f t="shared" si="222"/>
        <v>https://wiki.52poke.com/wiki/露力丽</v>
      </c>
      <c r="AD1015" s="2">
        <f t="shared" si="223"/>
        <v>7.8048975074648e-10</v>
      </c>
      <c r="AE1015" t="str">
        <f>IF(ISNUMBER(SEARCH(AE$1,$D1015)),"T","")</f>
        <v>T</v>
      </c>
      <c r="AF1015" t="str">
        <f>IF(ISNUMBER(SEARCH(AF$1,$D1015)),"T","")</f>
        <v/>
      </c>
      <c r="AG1015" t="str">
        <f>IF(ISNUMBER(SEARCH(AG$1,$D1015)),"T","")</f>
        <v/>
      </c>
      <c r="AH1015" t="str">
        <f>IF(ISNUMBER(SEARCH(AH$1,$D1015)),"T","")</f>
        <v/>
      </c>
      <c r="AI1015" t="str">
        <f>IF(ISNUMBER(SEARCH(AI$1,$D1015)),"T","")</f>
        <v/>
      </c>
      <c r="AJ1015" t="str">
        <f>IF(ISNUMBER(SEARCH(AJ$1,$D1015)),"T","")</f>
        <v/>
      </c>
      <c r="AK1015" t="str">
        <f>IF(ISNUMBER(SEARCH(AK$1,$D1015)),"T","")</f>
        <v/>
      </c>
      <c r="AL1015" t="str">
        <f>IF(ISNUMBER(SEARCH(AL$1,$D1015)),"T","")</f>
        <v/>
      </c>
      <c r="AM1015" t="str">
        <f>IF(ISNUMBER(SEARCH(AM$1,$D1015)),"T","")</f>
        <v/>
      </c>
      <c r="AN1015" t="str">
        <f>IF(ISNUMBER(SEARCH(AN$1,$D1015)),"T","")</f>
        <v/>
      </c>
      <c r="AO1015" t="str">
        <f>IF(ISNUMBER(SEARCH(AO$1,$D1015)),"T","")</f>
        <v/>
      </c>
      <c r="AP1015" t="str">
        <f>IF(ISNUMBER(SEARCH(AP$1,$D1015)),"T","")</f>
        <v/>
      </c>
      <c r="AQ1015" t="str">
        <f>IF(ISNUMBER(SEARCH(AQ$1,$D1015)),"T","")</f>
        <v/>
      </c>
      <c r="AR1015" t="str">
        <f>IF(ISNUMBER(SEARCH(AR$1,$D1015)),"T","")</f>
        <v/>
      </c>
      <c r="AS1015" t="str">
        <f>IF(ISNUMBER(SEARCH(AS$1,$D1015)),"T","")</f>
        <v/>
      </c>
      <c r="AT1015" t="str">
        <f>IF(ISNUMBER(SEARCH(AT$1,$D1015)),"T","")</f>
        <v/>
      </c>
      <c r="AU1015" t="str">
        <f>IF(ISNUMBER(SEARCH(AU$1,$D1015)),"T","")</f>
        <v/>
      </c>
      <c r="AV1015" t="str">
        <f>IF(ISNUMBER(SEARCH(AV$1,$D1015)),"T","")</f>
        <v>T</v>
      </c>
    </row>
    <row r="1016" spans="1:48">
      <c r="A1016">
        <v>664</v>
      </c>
      <c r="B1016" t="s">
        <v>2285</v>
      </c>
      <c r="C1016" t="s">
        <v>2286</v>
      </c>
      <c r="D1016" t="s">
        <v>651</v>
      </c>
      <c r="E1016">
        <v>6</v>
      </c>
      <c r="F1016">
        <v>38</v>
      </c>
      <c r="G1016">
        <v>35</v>
      </c>
      <c r="H1016">
        <v>40</v>
      </c>
      <c r="I1016">
        <v>27</v>
      </c>
      <c r="J1016">
        <v>25</v>
      </c>
      <c r="K1016">
        <v>35</v>
      </c>
      <c r="L1016">
        <f t="shared" si="210"/>
        <v>35</v>
      </c>
      <c r="M1016">
        <f t="shared" si="211"/>
        <v>25</v>
      </c>
      <c r="N1016" s="3">
        <f t="shared" si="212"/>
        <v>113.5</v>
      </c>
      <c r="O1016" s="3">
        <f t="shared" si="213"/>
        <v>55.5</v>
      </c>
      <c r="P1016" s="3">
        <f t="shared" si="214"/>
        <v>45.5</v>
      </c>
      <c r="Q1016" s="3">
        <f t="shared" si="215"/>
        <v>5164.25</v>
      </c>
      <c r="R1016" s="3">
        <f t="shared" si="216"/>
        <v>6866.75</v>
      </c>
      <c r="S1016" s="3">
        <f t="shared" si="217"/>
        <v>5164.25</v>
      </c>
      <c r="T1016" s="3">
        <v>52.2061900185121</v>
      </c>
      <c r="U1016" s="3">
        <f t="shared" si="218"/>
        <v>0</v>
      </c>
      <c r="V1016" s="4">
        <f t="shared" si="219"/>
        <v>0</v>
      </c>
      <c r="W1016" s="6">
        <f>Q1016/(constants!$B$1*constants!$B$2*(110/250)*AVERAGE(0.8,1)*1.5)</f>
        <v>0.791223525893078</v>
      </c>
      <c r="X1016" s="7">
        <v>0.063914295223829</v>
      </c>
      <c r="Y1016" s="3">
        <f t="shared" si="220"/>
        <v>47.4601490719883</v>
      </c>
      <c r="Z1016" s="5">
        <v>1.1</v>
      </c>
      <c r="AA1016" s="5">
        <v>1</v>
      </c>
      <c r="AB1016" s="3">
        <f t="shared" si="221"/>
        <v>52.2061639791872</v>
      </c>
      <c r="AC1016" t="str">
        <f t="shared" si="222"/>
        <v>https://wiki.52poke.com/wiki/粉蝶虫</v>
      </c>
      <c r="AD1016" s="2">
        <f t="shared" si="223"/>
        <v>6.78046443137059e-10</v>
      </c>
      <c r="AE1016" t="str">
        <f>IF(ISNUMBER(SEARCH(AE$1,$D1016)),"T","")</f>
        <v/>
      </c>
      <c r="AF1016" t="str">
        <f>IF(ISNUMBER(SEARCH(AF$1,$D1016)),"T","")</f>
        <v/>
      </c>
      <c r="AG1016" t="str">
        <f>IF(ISNUMBER(SEARCH(AG$1,$D1016)),"T","")</f>
        <v/>
      </c>
      <c r="AH1016" t="str">
        <f>IF(ISNUMBER(SEARCH(AH$1,$D1016)),"T","")</f>
        <v/>
      </c>
      <c r="AI1016" t="str">
        <f>IF(ISNUMBER(SEARCH(AI$1,$D1016)),"T","")</f>
        <v/>
      </c>
      <c r="AJ1016" t="str">
        <f>IF(ISNUMBER(SEARCH(AJ$1,$D1016)),"T","")</f>
        <v/>
      </c>
      <c r="AK1016" t="str">
        <f>IF(ISNUMBER(SEARCH(AK$1,$D1016)),"T","")</f>
        <v/>
      </c>
      <c r="AL1016" t="str">
        <f>IF(ISNUMBER(SEARCH(AL$1,$D1016)),"T","")</f>
        <v/>
      </c>
      <c r="AM1016" t="str">
        <f>IF(ISNUMBER(SEARCH(AM$1,$D1016)),"T","")</f>
        <v/>
      </c>
      <c r="AN1016" t="str">
        <f>IF(ISNUMBER(SEARCH(AN$1,$D1016)),"T","")</f>
        <v/>
      </c>
      <c r="AO1016" t="str">
        <f>IF(ISNUMBER(SEARCH(AO$1,$D1016)),"T","")</f>
        <v/>
      </c>
      <c r="AP1016" t="str">
        <f>IF(ISNUMBER(SEARCH(AP$1,$D1016)),"T","")</f>
        <v>T</v>
      </c>
      <c r="AQ1016" t="str">
        <f>IF(ISNUMBER(SEARCH(AQ$1,$D1016)),"T","")</f>
        <v/>
      </c>
      <c r="AR1016" t="str">
        <f>IF(ISNUMBER(SEARCH(AR$1,$D1016)),"T","")</f>
        <v/>
      </c>
      <c r="AS1016" t="str">
        <f>IF(ISNUMBER(SEARCH(AS$1,$D1016)),"T","")</f>
        <v/>
      </c>
      <c r="AT1016" t="str">
        <f>IF(ISNUMBER(SEARCH(AT$1,$D1016)),"T","")</f>
        <v/>
      </c>
      <c r="AU1016" t="str">
        <f>IF(ISNUMBER(SEARCH(AU$1,$D1016)),"T","")</f>
        <v/>
      </c>
      <c r="AV1016" t="str">
        <f>IF(ISNUMBER(SEARCH(AV$1,$D1016)),"T","")</f>
        <v/>
      </c>
    </row>
    <row r="1017" spans="1:48">
      <c r="A1017">
        <v>665</v>
      </c>
      <c r="B1017" t="s">
        <v>2287</v>
      </c>
      <c r="C1017" t="s">
        <v>2288</v>
      </c>
      <c r="D1017" t="s">
        <v>651</v>
      </c>
      <c r="E1017">
        <v>6</v>
      </c>
      <c r="F1017">
        <v>45</v>
      </c>
      <c r="G1017">
        <v>22</v>
      </c>
      <c r="H1017">
        <v>60</v>
      </c>
      <c r="I1017">
        <v>27</v>
      </c>
      <c r="J1017">
        <v>30</v>
      </c>
      <c r="K1017">
        <v>29</v>
      </c>
      <c r="L1017">
        <f t="shared" si="210"/>
        <v>27</v>
      </c>
      <c r="M1017">
        <f t="shared" si="211"/>
        <v>30</v>
      </c>
      <c r="N1017" s="3">
        <f t="shared" si="212"/>
        <v>120.5</v>
      </c>
      <c r="O1017" s="3">
        <f t="shared" si="213"/>
        <v>47.5</v>
      </c>
      <c r="P1017" s="3">
        <f t="shared" si="214"/>
        <v>50.5</v>
      </c>
      <c r="Q1017" s="3">
        <f t="shared" si="215"/>
        <v>6085.25</v>
      </c>
      <c r="R1017" s="3">
        <f t="shared" si="216"/>
        <v>9700.25</v>
      </c>
      <c r="S1017" s="3">
        <f t="shared" si="217"/>
        <v>6085.25</v>
      </c>
      <c r="T1017" s="3">
        <v>49.6904459512252</v>
      </c>
      <c r="U1017" s="3">
        <f t="shared" si="218"/>
        <v>0</v>
      </c>
      <c r="V1017" s="4">
        <f t="shared" si="219"/>
        <v>0</v>
      </c>
      <c r="W1017" s="6">
        <f>Q1017/(constants!$B$1*constants!$B$2*(110/250)*AVERAGE(0.8,1)*1.5)</f>
        <v>0.932331502336419</v>
      </c>
      <c r="X1017" s="7">
        <v>0.0186813147126625</v>
      </c>
      <c r="Y1017" s="3">
        <f t="shared" si="220"/>
        <v>45.1731088098314</v>
      </c>
      <c r="Z1017" s="5">
        <v>1.1</v>
      </c>
      <c r="AA1017" s="5">
        <v>1</v>
      </c>
      <c r="AB1017" s="3">
        <f t="shared" si="221"/>
        <v>49.6904196908145</v>
      </c>
      <c r="AC1017" t="str">
        <f t="shared" si="222"/>
        <v>https://wiki.52poke.com/wiki/粉蝶蛹</v>
      </c>
      <c r="AD1017" s="2">
        <f t="shared" si="223"/>
        <v>6.89609169349968e-10</v>
      </c>
      <c r="AE1017" t="str">
        <f>IF(ISNUMBER(SEARCH(AE$1,$D1017)),"T","")</f>
        <v/>
      </c>
      <c r="AF1017" t="str">
        <f>IF(ISNUMBER(SEARCH(AF$1,$D1017)),"T","")</f>
        <v/>
      </c>
      <c r="AG1017" t="str">
        <f>IF(ISNUMBER(SEARCH(AG$1,$D1017)),"T","")</f>
        <v/>
      </c>
      <c r="AH1017" t="str">
        <f>IF(ISNUMBER(SEARCH(AH$1,$D1017)),"T","")</f>
        <v/>
      </c>
      <c r="AI1017" t="str">
        <f>IF(ISNUMBER(SEARCH(AI$1,$D1017)),"T","")</f>
        <v/>
      </c>
      <c r="AJ1017" t="str">
        <f>IF(ISNUMBER(SEARCH(AJ$1,$D1017)),"T","")</f>
        <v/>
      </c>
      <c r="AK1017" t="str">
        <f>IF(ISNUMBER(SEARCH(AK$1,$D1017)),"T","")</f>
        <v/>
      </c>
      <c r="AL1017" t="str">
        <f>IF(ISNUMBER(SEARCH(AL$1,$D1017)),"T","")</f>
        <v/>
      </c>
      <c r="AM1017" t="str">
        <f>IF(ISNUMBER(SEARCH(AM$1,$D1017)),"T","")</f>
        <v/>
      </c>
      <c r="AN1017" t="str">
        <f>IF(ISNUMBER(SEARCH(AN$1,$D1017)),"T","")</f>
        <v/>
      </c>
      <c r="AO1017" t="str">
        <f>IF(ISNUMBER(SEARCH(AO$1,$D1017)),"T","")</f>
        <v/>
      </c>
      <c r="AP1017" t="str">
        <f>IF(ISNUMBER(SEARCH(AP$1,$D1017)),"T","")</f>
        <v>T</v>
      </c>
      <c r="AQ1017" t="str">
        <f>IF(ISNUMBER(SEARCH(AQ$1,$D1017)),"T","")</f>
        <v/>
      </c>
      <c r="AR1017" t="str">
        <f>IF(ISNUMBER(SEARCH(AR$1,$D1017)),"T","")</f>
        <v/>
      </c>
      <c r="AS1017" t="str">
        <f>IF(ISNUMBER(SEARCH(AS$1,$D1017)),"T","")</f>
        <v/>
      </c>
      <c r="AT1017" t="str">
        <f>IF(ISNUMBER(SEARCH(AT$1,$D1017)),"T","")</f>
        <v/>
      </c>
      <c r="AU1017" t="str">
        <f>IF(ISNUMBER(SEARCH(AU$1,$D1017)),"T","")</f>
        <v/>
      </c>
      <c r="AV1017" t="str">
        <f>IF(ISNUMBER(SEARCH(AV$1,$D1017)),"T","")</f>
        <v/>
      </c>
    </row>
    <row r="1018" spans="1:48">
      <c r="A1018">
        <v>10</v>
      </c>
      <c r="B1018" t="s">
        <v>2289</v>
      </c>
      <c r="C1018" t="s">
        <v>2290</v>
      </c>
      <c r="D1018" t="s">
        <v>651</v>
      </c>
      <c r="E1018">
        <v>1</v>
      </c>
      <c r="F1018">
        <v>45</v>
      </c>
      <c r="G1018">
        <v>30</v>
      </c>
      <c r="H1018">
        <v>35</v>
      </c>
      <c r="I1018">
        <v>20</v>
      </c>
      <c r="J1018">
        <v>20</v>
      </c>
      <c r="K1018">
        <v>45</v>
      </c>
      <c r="L1018">
        <f t="shared" si="210"/>
        <v>30</v>
      </c>
      <c r="M1018">
        <f t="shared" si="211"/>
        <v>20</v>
      </c>
      <c r="N1018" s="3">
        <f t="shared" si="212"/>
        <v>120.5</v>
      </c>
      <c r="O1018" s="3">
        <f t="shared" si="213"/>
        <v>50.5</v>
      </c>
      <c r="P1018" s="3">
        <f t="shared" si="214"/>
        <v>40.5</v>
      </c>
      <c r="Q1018" s="3">
        <f t="shared" si="215"/>
        <v>4880.25</v>
      </c>
      <c r="R1018" s="3">
        <f t="shared" si="216"/>
        <v>6687.75</v>
      </c>
      <c r="S1018" s="3">
        <f t="shared" si="217"/>
        <v>4880.25</v>
      </c>
      <c r="T1018" s="3">
        <v>49.0942423295937</v>
      </c>
      <c r="U1018" s="3">
        <f t="shared" si="218"/>
        <v>0</v>
      </c>
      <c r="V1018" s="4">
        <f t="shared" si="219"/>
        <v>0</v>
      </c>
      <c r="W1018" s="6">
        <f>Q1018/(constants!$B$1*constants!$B$2*(110/250)*AVERAGE(0.8,1)*1.5)</f>
        <v>0.747711402863861</v>
      </c>
      <c r="X1018" s="7">
        <v>0.136072934474363</v>
      </c>
      <c r="Y1018" s="3">
        <f t="shared" si="220"/>
        <v>44.6311090355803</v>
      </c>
      <c r="Z1018" s="5">
        <v>1.1</v>
      </c>
      <c r="AA1018" s="5">
        <v>1</v>
      </c>
      <c r="AB1018" s="3">
        <f t="shared" si="221"/>
        <v>49.0942199391383</v>
      </c>
      <c r="AC1018" t="str">
        <f t="shared" si="222"/>
        <v>https://wiki.52poke.com/wiki/绿毛虫</v>
      </c>
      <c r="AD1018" s="2">
        <f t="shared" si="223"/>
        <v>5.01332491387726e-10</v>
      </c>
      <c r="AE1018" t="str">
        <f>IF(ISNUMBER(SEARCH(AE$1,$D1018)),"T","")</f>
        <v/>
      </c>
      <c r="AF1018" t="str">
        <f>IF(ISNUMBER(SEARCH(AF$1,$D1018)),"T","")</f>
        <v/>
      </c>
      <c r="AG1018" t="str">
        <f>IF(ISNUMBER(SEARCH(AG$1,$D1018)),"T","")</f>
        <v/>
      </c>
      <c r="AH1018" t="str">
        <f>IF(ISNUMBER(SEARCH(AH$1,$D1018)),"T","")</f>
        <v/>
      </c>
      <c r="AI1018" t="str">
        <f>IF(ISNUMBER(SEARCH(AI$1,$D1018)),"T","")</f>
        <v/>
      </c>
      <c r="AJ1018" t="str">
        <f>IF(ISNUMBER(SEARCH(AJ$1,$D1018)),"T","")</f>
        <v/>
      </c>
      <c r="AK1018" t="str">
        <f>IF(ISNUMBER(SEARCH(AK$1,$D1018)),"T","")</f>
        <v/>
      </c>
      <c r="AL1018" t="str">
        <f>IF(ISNUMBER(SEARCH(AL$1,$D1018)),"T","")</f>
        <v/>
      </c>
      <c r="AM1018" t="str">
        <f>IF(ISNUMBER(SEARCH(AM$1,$D1018)),"T","")</f>
        <v/>
      </c>
      <c r="AN1018" t="str">
        <f>IF(ISNUMBER(SEARCH(AN$1,$D1018)),"T","")</f>
        <v/>
      </c>
      <c r="AO1018" t="str">
        <f>IF(ISNUMBER(SEARCH(AO$1,$D1018)),"T","")</f>
        <v/>
      </c>
      <c r="AP1018" t="str">
        <f>IF(ISNUMBER(SEARCH(AP$1,$D1018)),"T","")</f>
        <v>T</v>
      </c>
      <c r="AQ1018" t="str">
        <f>IF(ISNUMBER(SEARCH(AQ$1,$D1018)),"T","")</f>
        <v/>
      </c>
      <c r="AR1018" t="str">
        <f>IF(ISNUMBER(SEARCH(AR$1,$D1018)),"T","")</f>
        <v/>
      </c>
      <c r="AS1018" t="str">
        <f>IF(ISNUMBER(SEARCH(AS$1,$D1018)),"T","")</f>
        <v/>
      </c>
      <c r="AT1018" t="str">
        <f>IF(ISNUMBER(SEARCH(AT$1,$D1018)),"T","")</f>
        <v/>
      </c>
      <c r="AU1018" t="str">
        <f>IF(ISNUMBER(SEARCH(AU$1,$D1018)),"T","")</f>
        <v/>
      </c>
      <c r="AV1018" t="str">
        <f>IF(ISNUMBER(SEARCH(AV$1,$D1018)),"T","")</f>
        <v/>
      </c>
    </row>
    <row r="1019" spans="1:48">
      <c r="A1019">
        <v>191</v>
      </c>
      <c r="B1019" t="s">
        <v>2291</v>
      </c>
      <c r="C1019" t="s">
        <v>2292</v>
      </c>
      <c r="D1019" t="s">
        <v>227</v>
      </c>
      <c r="E1019">
        <v>2</v>
      </c>
      <c r="F1019">
        <v>30</v>
      </c>
      <c r="G1019">
        <v>30</v>
      </c>
      <c r="H1019">
        <v>30</v>
      </c>
      <c r="I1019">
        <v>30</v>
      </c>
      <c r="J1019">
        <v>30</v>
      </c>
      <c r="K1019">
        <v>30</v>
      </c>
      <c r="L1019">
        <f t="shared" si="210"/>
        <v>30</v>
      </c>
      <c r="M1019">
        <f t="shared" si="211"/>
        <v>30</v>
      </c>
      <c r="N1019" s="3">
        <f t="shared" si="212"/>
        <v>105.5</v>
      </c>
      <c r="O1019" s="3">
        <f t="shared" si="213"/>
        <v>50.5</v>
      </c>
      <c r="P1019" s="3">
        <f t="shared" si="214"/>
        <v>50.5</v>
      </c>
      <c r="Q1019" s="3">
        <f t="shared" si="215"/>
        <v>5327.75</v>
      </c>
      <c r="R1019" s="3">
        <f t="shared" si="216"/>
        <v>5327.75</v>
      </c>
      <c r="S1019" s="3">
        <f t="shared" si="217"/>
        <v>5327.75</v>
      </c>
      <c r="T1019" s="3">
        <v>47.686027755802</v>
      </c>
      <c r="U1019" s="3">
        <f t="shared" si="218"/>
        <v>0</v>
      </c>
      <c r="V1019" s="4">
        <f t="shared" si="219"/>
        <v>0</v>
      </c>
      <c r="W1019" s="6">
        <f>Q1019/(constants!$B$1*constants!$B$2*(110/250)*AVERAGE(0.8,1)*1.5)</f>
        <v>0.816273638975039</v>
      </c>
      <c r="X1019" s="7">
        <v>0.042160264035377</v>
      </c>
      <c r="Y1019" s="3">
        <f t="shared" si="220"/>
        <v>43.350912102026</v>
      </c>
      <c r="Z1019" s="5">
        <v>1.1</v>
      </c>
      <c r="AA1019" s="5">
        <v>1</v>
      </c>
      <c r="AB1019" s="3">
        <f t="shared" si="221"/>
        <v>47.6860033122286</v>
      </c>
      <c r="AC1019" t="str">
        <f t="shared" si="222"/>
        <v>https://wiki.52poke.com/wiki/向日种子</v>
      </c>
      <c r="AD1019" s="2">
        <f t="shared" si="223"/>
        <v>5.97488279607637e-10</v>
      </c>
      <c r="AE1019" t="str">
        <f>IF(ISNUMBER(SEARCH(AE$1,$D1019)),"T","")</f>
        <v/>
      </c>
      <c r="AF1019" t="str">
        <f>IF(ISNUMBER(SEARCH(AF$1,$D1019)),"T","")</f>
        <v/>
      </c>
      <c r="AG1019" t="str">
        <f>IF(ISNUMBER(SEARCH(AG$1,$D1019)),"T","")</f>
        <v/>
      </c>
      <c r="AH1019" t="str">
        <f>IF(ISNUMBER(SEARCH(AH$1,$D1019)),"T","")</f>
        <v>T</v>
      </c>
      <c r="AI1019" t="str">
        <f>IF(ISNUMBER(SEARCH(AI$1,$D1019)),"T","")</f>
        <v/>
      </c>
      <c r="AJ1019" t="str">
        <f>IF(ISNUMBER(SEARCH(AJ$1,$D1019)),"T","")</f>
        <v/>
      </c>
      <c r="AK1019" t="str">
        <f>IF(ISNUMBER(SEARCH(AK$1,$D1019)),"T","")</f>
        <v/>
      </c>
      <c r="AL1019" t="str">
        <f>IF(ISNUMBER(SEARCH(AL$1,$D1019)),"T","")</f>
        <v/>
      </c>
      <c r="AM1019" t="str">
        <f>IF(ISNUMBER(SEARCH(AM$1,$D1019)),"T","")</f>
        <v/>
      </c>
      <c r="AN1019" t="str">
        <f>IF(ISNUMBER(SEARCH(AN$1,$D1019)),"T","")</f>
        <v/>
      </c>
      <c r="AO1019" t="str">
        <f>IF(ISNUMBER(SEARCH(AO$1,$D1019)),"T","")</f>
        <v/>
      </c>
      <c r="AP1019" t="str">
        <f>IF(ISNUMBER(SEARCH(AP$1,$D1019)),"T","")</f>
        <v/>
      </c>
      <c r="AQ1019" t="str">
        <f>IF(ISNUMBER(SEARCH(AQ$1,$D1019)),"T","")</f>
        <v/>
      </c>
      <c r="AR1019" t="str">
        <f>IF(ISNUMBER(SEARCH(AR$1,$D1019)),"T","")</f>
        <v/>
      </c>
      <c r="AS1019" t="str">
        <f>IF(ISNUMBER(SEARCH(AS$1,$D1019)),"T","")</f>
        <v/>
      </c>
      <c r="AT1019" t="str">
        <f>IF(ISNUMBER(SEARCH(AT$1,$D1019)),"T","")</f>
        <v/>
      </c>
      <c r="AU1019" t="str">
        <f>IF(ISNUMBER(SEARCH(AU$1,$D1019)),"T","")</f>
        <v/>
      </c>
      <c r="AV1019" t="str">
        <f>IF(ISNUMBER(SEARCH(AV$1,$D1019)),"T","")</f>
        <v/>
      </c>
    </row>
    <row r="1020" spans="1:48">
      <c r="A1020">
        <v>11</v>
      </c>
      <c r="B1020" t="s">
        <v>2293</v>
      </c>
      <c r="C1020" t="s">
        <v>2294</v>
      </c>
      <c r="D1020" t="s">
        <v>651</v>
      </c>
      <c r="E1020">
        <v>1</v>
      </c>
      <c r="F1020">
        <v>50</v>
      </c>
      <c r="G1020">
        <v>20</v>
      </c>
      <c r="H1020">
        <v>55</v>
      </c>
      <c r="I1020">
        <v>25</v>
      </c>
      <c r="J1020">
        <v>25</v>
      </c>
      <c r="K1020">
        <v>30</v>
      </c>
      <c r="L1020">
        <f t="shared" si="210"/>
        <v>25</v>
      </c>
      <c r="M1020">
        <f t="shared" si="211"/>
        <v>25</v>
      </c>
      <c r="N1020" s="3">
        <f t="shared" si="212"/>
        <v>125.5</v>
      </c>
      <c r="O1020" s="3">
        <f t="shared" si="213"/>
        <v>45.5</v>
      </c>
      <c r="P1020" s="3">
        <f t="shared" si="214"/>
        <v>45.5</v>
      </c>
      <c r="Q1020" s="3">
        <f t="shared" si="215"/>
        <v>5710.25</v>
      </c>
      <c r="R1020" s="3">
        <f t="shared" si="216"/>
        <v>9475.25</v>
      </c>
      <c r="S1020" s="3">
        <f t="shared" si="217"/>
        <v>5710.25</v>
      </c>
      <c r="T1020" s="3">
        <v>46.2116783984094</v>
      </c>
      <c r="U1020" s="3">
        <f t="shared" si="218"/>
        <v>0</v>
      </c>
      <c r="V1020" s="4">
        <f t="shared" si="219"/>
        <v>0</v>
      </c>
      <c r="W1020" s="6">
        <f>Q1020/(constants!$B$1*constants!$B$2*(110/250)*AVERAGE(0.8,1)*1.5)</f>
        <v>0.874877114533756</v>
      </c>
      <c r="X1020" s="7">
        <v>0.0484326715570438</v>
      </c>
      <c r="Y1020" s="3">
        <f t="shared" si="220"/>
        <v>42.0105952671314</v>
      </c>
      <c r="Z1020" s="5">
        <v>1.1</v>
      </c>
      <c r="AA1020" s="5">
        <v>1</v>
      </c>
      <c r="AB1020" s="3">
        <f t="shared" si="221"/>
        <v>46.2116547938445</v>
      </c>
      <c r="AC1020" t="str">
        <f t="shared" si="222"/>
        <v>https://wiki.52poke.com/wiki/铁甲蛹</v>
      </c>
      <c r="AD1020" s="2">
        <f t="shared" si="223"/>
        <v>5.57175482861638e-10</v>
      </c>
      <c r="AE1020" t="str">
        <f>IF(ISNUMBER(SEARCH(AE$1,$D1020)),"T","")</f>
        <v/>
      </c>
      <c r="AF1020" t="str">
        <f>IF(ISNUMBER(SEARCH(AF$1,$D1020)),"T","")</f>
        <v/>
      </c>
      <c r="AG1020" t="str">
        <f>IF(ISNUMBER(SEARCH(AG$1,$D1020)),"T","")</f>
        <v/>
      </c>
      <c r="AH1020" t="str">
        <f>IF(ISNUMBER(SEARCH(AH$1,$D1020)),"T","")</f>
        <v/>
      </c>
      <c r="AI1020" t="str">
        <f>IF(ISNUMBER(SEARCH(AI$1,$D1020)),"T","")</f>
        <v/>
      </c>
      <c r="AJ1020" t="str">
        <f>IF(ISNUMBER(SEARCH(AJ$1,$D1020)),"T","")</f>
        <v/>
      </c>
      <c r="AK1020" t="str">
        <f>IF(ISNUMBER(SEARCH(AK$1,$D1020)),"T","")</f>
        <v/>
      </c>
      <c r="AL1020" t="str">
        <f>IF(ISNUMBER(SEARCH(AL$1,$D1020)),"T","")</f>
        <v/>
      </c>
      <c r="AM1020" t="str">
        <f>IF(ISNUMBER(SEARCH(AM$1,$D1020)),"T","")</f>
        <v/>
      </c>
      <c r="AN1020" t="str">
        <f>IF(ISNUMBER(SEARCH(AN$1,$D1020)),"T","")</f>
        <v/>
      </c>
      <c r="AO1020" t="str">
        <f>IF(ISNUMBER(SEARCH(AO$1,$D1020)),"T","")</f>
        <v/>
      </c>
      <c r="AP1020" t="str">
        <f>IF(ISNUMBER(SEARCH(AP$1,$D1020)),"T","")</f>
        <v>T</v>
      </c>
      <c r="AQ1020" t="str">
        <f>IF(ISNUMBER(SEARCH(AQ$1,$D1020)),"T","")</f>
        <v/>
      </c>
      <c r="AR1020" t="str">
        <f>IF(ISNUMBER(SEARCH(AR$1,$D1020)),"T","")</f>
        <v/>
      </c>
      <c r="AS1020" t="str">
        <f>IF(ISNUMBER(SEARCH(AS$1,$D1020)),"T","")</f>
        <v/>
      </c>
      <c r="AT1020" t="str">
        <f>IF(ISNUMBER(SEARCH(AT$1,$D1020)),"T","")</f>
        <v/>
      </c>
      <c r="AU1020" t="str">
        <f>IF(ISNUMBER(SEARCH(AU$1,$D1020)),"T","")</f>
        <v/>
      </c>
      <c r="AV1020" t="str">
        <f>IF(ISNUMBER(SEARCH(AV$1,$D1020)),"T","")</f>
        <v/>
      </c>
    </row>
    <row r="1021" spans="1:48">
      <c r="A1021">
        <v>14</v>
      </c>
      <c r="B1021" t="s">
        <v>2295</v>
      </c>
      <c r="C1021" t="s">
        <v>2296</v>
      </c>
      <c r="D1021" t="s">
        <v>867</v>
      </c>
      <c r="E1021">
        <v>1</v>
      </c>
      <c r="F1021">
        <v>45</v>
      </c>
      <c r="G1021">
        <v>25</v>
      </c>
      <c r="H1021">
        <v>50</v>
      </c>
      <c r="I1021">
        <v>25</v>
      </c>
      <c r="J1021">
        <v>25</v>
      </c>
      <c r="K1021">
        <v>35</v>
      </c>
      <c r="L1021">
        <f t="shared" si="210"/>
        <v>25</v>
      </c>
      <c r="M1021">
        <f t="shared" si="211"/>
        <v>25</v>
      </c>
      <c r="N1021" s="3">
        <f t="shared" si="212"/>
        <v>120.5</v>
      </c>
      <c r="O1021" s="3">
        <f t="shared" si="213"/>
        <v>45.5</v>
      </c>
      <c r="P1021" s="3">
        <f t="shared" si="214"/>
        <v>45.5</v>
      </c>
      <c r="Q1021" s="3">
        <f t="shared" si="215"/>
        <v>5482.75</v>
      </c>
      <c r="R1021" s="3">
        <f t="shared" si="216"/>
        <v>8495.25</v>
      </c>
      <c r="S1021" s="3">
        <f t="shared" si="217"/>
        <v>5482.75</v>
      </c>
      <c r="T1021" s="3">
        <v>45.4080969548614</v>
      </c>
      <c r="U1021" s="3">
        <f t="shared" si="218"/>
        <v>0</v>
      </c>
      <c r="V1021" s="4">
        <f t="shared" si="219"/>
        <v>0</v>
      </c>
      <c r="W1021" s="6">
        <f>Q1021/(constants!$B$1*constants!$B$2*(110/250)*AVERAGE(0.8,1)*1.5)</f>
        <v>0.84002145260014</v>
      </c>
      <c r="X1021" s="7">
        <v>0.0672327789826268</v>
      </c>
      <c r="Y1021" s="3">
        <f t="shared" si="220"/>
        <v>41.2800675370159</v>
      </c>
      <c r="Z1021" s="5">
        <v>1.1</v>
      </c>
      <c r="AA1021" s="5">
        <v>1</v>
      </c>
      <c r="AB1021" s="3">
        <f t="shared" si="221"/>
        <v>45.4080742907175</v>
      </c>
      <c r="AC1021" t="str">
        <f t="shared" si="222"/>
        <v>https://wiki.52poke.com/wiki/铁壳蛹</v>
      </c>
      <c r="AD1021" s="2">
        <f t="shared" si="223"/>
        <v>5.13663419618589e-10</v>
      </c>
      <c r="AE1021" t="str">
        <f>IF(ISNUMBER(SEARCH(AE$1,$D1021)),"T","")</f>
        <v/>
      </c>
      <c r="AF1021" t="str">
        <f>IF(ISNUMBER(SEARCH(AF$1,$D1021)),"T","")</f>
        <v/>
      </c>
      <c r="AG1021" t="str">
        <f>IF(ISNUMBER(SEARCH(AG$1,$D1021)),"T","")</f>
        <v/>
      </c>
      <c r="AH1021" t="str">
        <f>IF(ISNUMBER(SEARCH(AH$1,$D1021)),"T","")</f>
        <v/>
      </c>
      <c r="AI1021" t="str">
        <f>IF(ISNUMBER(SEARCH(AI$1,$D1021)),"T","")</f>
        <v/>
      </c>
      <c r="AJ1021" t="str">
        <f>IF(ISNUMBER(SEARCH(AJ$1,$D1021)),"T","")</f>
        <v/>
      </c>
      <c r="AK1021" t="str">
        <f>IF(ISNUMBER(SEARCH(AK$1,$D1021)),"T","")</f>
        <v/>
      </c>
      <c r="AL1021" t="str">
        <f>IF(ISNUMBER(SEARCH(AL$1,$D1021)),"T","")</f>
        <v>T</v>
      </c>
      <c r="AM1021" t="str">
        <f>IF(ISNUMBER(SEARCH(AM$1,$D1021)),"T","")</f>
        <v/>
      </c>
      <c r="AN1021" t="str">
        <f>IF(ISNUMBER(SEARCH(AN$1,$D1021)),"T","")</f>
        <v/>
      </c>
      <c r="AO1021" t="str">
        <f>IF(ISNUMBER(SEARCH(AO$1,$D1021)),"T","")</f>
        <v/>
      </c>
      <c r="AP1021" t="str">
        <f>IF(ISNUMBER(SEARCH(AP$1,$D1021)),"T","")</f>
        <v>T</v>
      </c>
      <c r="AQ1021" t="str">
        <f>IF(ISNUMBER(SEARCH(AQ$1,$D1021)),"T","")</f>
        <v/>
      </c>
      <c r="AR1021" t="str">
        <f>IF(ISNUMBER(SEARCH(AR$1,$D1021)),"T","")</f>
        <v/>
      </c>
      <c r="AS1021" t="str">
        <f>IF(ISNUMBER(SEARCH(AS$1,$D1021)),"T","")</f>
        <v/>
      </c>
      <c r="AT1021" t="str">
        <f>IF(ISNUMBER(SEARCH(AT$1,$D1021)),"T","")</f>
        <v/>
      </c>
      <c r="AU1021" t="str">
        <f>IF(ISNUMBER(SEARCH(AU$1,$D1021)),"T","")</f>
        <v/>
      </c>
      <c r="AV1021" t="str">
        <f>IF(ISNUMBER(SEARCH(AV$1,$D1021)),"T","")</f>
        <v/>
      </c>
    </row>
    <row r="1022" spans="1:48">
      <c r="A1022">
        <v>129</v>
      </c>
      <c r="B1022" t="s">
        <v>2297</v>
      </c>
      <c r="C1022" t="s">
        <v>2298</v>
      </c>
      <c r="D1022" t="s">
        <v>52</v>
      </c>
      <c r="E1022">
        <v>1</v>
      </c>
      <c r="F1022">
        <v>20</v>
      </c>
      <c r="G1022">
        <v>10</v>
      </c>
      <c r="H1022">
        <v>55</v>
      </c>
      <c r="I1022">
        <v>15</v>
      </c>
      <c r="J1022">
        <v>20</v>
      </c>
      <c r="K1022">
        <v>80</v>
      </c>
      <c r="L1022">
        <f t="shared" si="210"/>
        <v>15</v>
      </c>
      <c r="M1022">
        <f t="shared" si="211"/>
        <v>20</v>
      </c>
      <c r="N1022" s="3">
        <f t="shared" si="212"/>
        <v>95.5</v>
      </c>
      <c r="O1022" s="3">
        <f t="shared" si="213"/>
        <v>35.5</v>
      </c>
      <c r="P1022" s="3">
        <f t="shared" si="214"/>
        <v>40.5</v>
      </c>
      <c r="Q1022" s="3">
        <f t="shared" si="215"/>
        <v>3867.75</v>
      </c>
      <c r="R1022" s="3">
        <f t="shared" si="216"/>
        <v>7210.25</v>
      </c>
      <c r="S1022" s="3">
        <f t="shared" si="217"/>
        <v>3867.75</v>
      </c>
      <c r="T1022" s="3">
        <v>42.4961998563942</v>
      </c>
      <c r="U1022" s="3">
        <f t="shared" si="218"/>
        <v>0</v>
      </c>
      <c r="V1022" s="4">
        <f t="shared" si="219"/>
        <v>0</v>
      </c>
      <c r="W1022" s="6">
        <f>Q1022/(constants!$B$1*constants!$B$2*(110/250)*AVERAGE(0.8,1)*1.5)</f>
        <v>0.59258455579667</v>
      </c>
      <c r="X1022" s="7">
        <v>0.49566608138881</v>
      </c>
      <c r="Y1022" s="3">
        <f t="shared" si="220"/>
        <v>38.6328976200845</v>
      </c>
      <c r="Z1022" s="5">
        <v>1.1</v>
      </c>
      <c r="AA1022" s="5">
        <v>1</v>
      </c>
      <c r="AB1022" s="3">
        <f t="shared" si="221"/>
        <v>42.496187382093</v>
      </c>
      <c r="AC1022" t="str">
        <f t="shared" si="222"/>
        <v>https://wiki.52poke.com/wiki/鲤鱼王</v>
      </c>
      <c r="AD1022" s="2">
        <f t="shared" si="223"/>
        <v>1.55608190627599e-10</v>
      </c>
      <c r="AE1022" t="str">
        <f>IF(ISNUMBER(SEARCH(AE$1,$D1022)),"T","")</f>
        <v/>
      </c>
      <c r="AF1022" t="str">
        <f>IF(ISNUMBER(SEARCH(AF$1,$D1022)),"T","")</f>
        <v/>
      </c>
      <c r="AG1022" t="str">
        <f>IF(ISNUMBER(SEARCH(AG$1,$D1022)),"T","")</f>
        <v>T</v>
      </c>
      <c r="AH1022" t="str">
        <f>IF(ISNUMBER(SEARCH(AH$1,$D1022)),"T","")</f>
        <v/>
      </c>
      <c r="AI1022" t="str">
        <f>IF(ISNUMBER(SEARCH(AI$1,$D1022)),"T","")</f>
        <v/>
      </c>
      <c r="AJ1022" t="str">
        <f>IF(ISNUMBER(SEARCH(AJ$1,$D1022)),"T","")</f>
        <v/>
      </c>
      <c r="AK1022" t="str">
        <f>IF(ISNUMBER(SEARCH(AK$1,$D1022)),"T","")</f>
        <v/>
      </c>
      <c r="AL1022" t="str">
        <f>IF(ISNUMBER(SEARCH(AL$1,$D1022)),"T","")</f>
        <v/>
      </c>
      <c r="AM1022" t="str">
        <f>IF(ISNUMBER(SEARCH(AM$1,$D1022)),"T","")</f>
        <v/>
      </c>
      <c r="AN1022" t="str">
        <f>IF(ISNUMBER(SEARCH(AN$1,$D1022)),"T","")</f>
        <v/>
      </c>
      <c r="AO1022" t="str">
        <f>IF(ISNUMBER(SEARCH(AO$1,$D1022)),"T","")</f>
        <v/>
      </c>
      <c r="AP1022" t="str">
        <f>IF(ISNUMBER(SEARCH(AP$1,$D1022)),"T","")</f>
        <v/>
      </c>
      <c r="AQ1022" t="str">
        <f>IF(ISNUMBER(SEARCH(AQ$1,$D1022)),"T","")</f>
        <v/>
      </c>
      <c r="AR1022" t="str">
        <f>IF(ISNUMBER(SEARCH(AR$1,$D1022)),"T","")</f>
        <v/>
      </c>
      <c r="AS1022" t="str">
        <f>IF(ISNUMBER(SEARCH(AS$1,$D1022)),"T","")</f>
        <v/>
      </c>
      <c r="AT1022" t="str">
        <f>IF(ISNUMBER(SEARCH(AT$1,$D1022)),"T","")</f>
        <v/>
      </c>
      <c r="AU1022" t="str">
        <f>IF(ISNUMBER(SEARCH(AU$1,$D1022)),"T","")</f>
        <v/>
      </c>
      <c r="AV1022" t="str">
        <f>IF(ISNUMBER(SEARCH(AV$1,$D1022)),"T","")</f>
        <v/>
      </c>
    </row>
    <row r="1023" spans="1:48">
      <c r="A1023">
        <v>349</v>
      </c>
      <c r="B1023" t="s">
        <v>2299</v>
      </c>
      <c r="C1023" t="s">
        <v>2300</v>
      </c>
      <c r="D1023" t="s">
        <v>52</v>
      </c>
      <c r="E1023">
        <v>3</v>
      </c>
      <c r="F1023">
        <v>20</v>
      </c>
      <c r="G1023">
        <v>15</v>
      </c>
      <c r="H1023">
        <v>20</v>
      </c>
      <c r="I1023">
        <v>10</v>
      </c>
      <c r="J1023">
        <v>55</v>
      </c>
      <c r="K1023">
        <v>80</v>
      </c>
      <c r="L1023">
        <f t="shared" si="210"/>
        <v>15</v>
      </c>
      <c r="M1023">
        <f t="shared" si="211"/>
        <v>20</v>
      </c>
      <c r="N1023" s="3">
        <f t="shared" si="212"/>
        <v>95.5</v>
      </c>
      <c r="O1023" s="3">
        <f t="shared" si="213"/>
        <v>35.5</v>
      </c>
      <c r="P1023" s="3">
        <f t="shared" si="214"/>
        <v>40.5</v>
      </c>
      <c r="Q1023" s="3">
        <f t="shared" si="215"/>
        <v>3867.75</v>
      </c>
      <c r="R1023" s="3">
        <f t="shared" si="216"/>
        <v>3867.75</v>
      </c>
      <c r="S1023" s="3">
        <f t="shared" si="217"/>
        <v>7210.25</v>
      </c>
      <c r="T1023" s="3">
        <v>41.8542970710741</v>
      </c>
      <c r="U1023" s="3">
        <f t="shared" si="218"/>
        <v>0</v>
      </c>
      <c r="V1023" s="4">
        <f t="shared" si="219"/>
        <v>0</v>
      </c>
      <c r="W1023" s="6">
        <f>Q1023/(constants!$B$1*constants!$B$2*(110/250)*AVERAGE(0.8,1)*1.5)</f>
        <v>0.59258455579667</v>
      </c>
      <c r="X1023" s="7">
        <v>0.479228109933748</v>
      </c>
      <c r="Y1023" s="3">
        <f t="shared" si="220"/>
        <v>38.0493496334298</v>
      </c>
      <c r="Z1023" s="5">
        <v>1.1</v>
      </c>
      <c r="AA1023" s="5">
        <v>1</v>
      </c>
      <c r="AB1023" s="3">
        <f t="shared" si="221"/>
        <v>41.8542845967728</v>
      </c>
      <c r="AC1023" t="str">
        <f t="shared" si="222"/>
        <v>https://wiki.52poke.com/wiki/丑丑鱼</v>
      </c>
      <c r="AD1023" s="2">
        <f t="shared" si="223"/>
        <v>1.55608192400304e-10</v>
      </c>
      <c r="AE1023" t="str">
        <f>IF(ISNUMBER(SEARCH(AE$1,$D1023)),"T","")</f>
        <v/>
      </c>
      <c r="AF1023" t="str">
        <f>IF(ISNUMBER(SEARCH(AF$1,$D1023)),"T","")</f>
        <v/>
      </c>
      <c r="AG1023" t="str">
        <f>IF(ISNUMBER(SEARCH(AG$1,$D1023)),"T","")</f>
        <v>T</v>
      </c>
      <c r="AH1023" t="str">
        <f>IF(ISNUMBER(SEARCH(AH$1,$D1023)),"T","")</f>
        <v/>
      </c>
      <c r="AI1023" t="str">
        <f>IF(ISNUMBER(SEARCH(AI$1,$D1023)),"T","")</f>
        <v/>
      </c>
      <c r="AJ1023" t="str">
        <f>IF(ISNUMBER(SEARCH(AJ$1,$D1023)),"T","")</f>
        <v/>
      </c>
      <c r="AK1023" t="str">
        <f>IF(ISNUMBER(SEARCH(AK$1,$D1023)),"T","")</f>
        <v/>
      </c>
      <c r="AL1023" t="str">
        <f>IF(ISNUMBER(SEARCH(AL$1,$D1023)),"T","")</f>
        <v/>
      </c>
      <c r="AM1023" t="str">
        <f>IF(ISNUMBER(SEARCH(AM$1,$D1023)),"T","")</f>
        <v/>
      </c>
      <c r="AN1023" t="str">
        <f>IF(ISNUMBER(SEARCH(AN$1,$D1023)),"T","")</f>
        <v/>
      </c>
      <c r="AO1023" t="str">
        <f>IF(ISNUMBER(SEARCH(AO$1,$D1023)),"T","")</f>
        <v/>
      </c>
      <c r="AP1023" t="str">
        <f>IF(ISNUMBER(SEARCH(AP$1,$D1023)),"T","")</f>
        <v/>
      </c>
      <c r="AQ1023" t="str">
        <f>IF(ISNUMBER(SEARCH(AQ$1,$D1023)),"T","")</f>
        <v/>
      </c>
      <c r="AR1023" t="str">
        <f>IF(ISNUMBER(SEARCH(AR$1,$D1023)),"T","")</f>
        <v/>
      </c>
      <c r="AS1023" t="str">
        <f>IF(ISNUMBER(SEARCH(AS$1,$D1023)),"T","")</f>
        <v/>
      </c>
      <c r="AT1023" t="str">
        <f>IF(ISNUMBER(SEARCH(AT$1,$D1023)),"T","")</f>
        <v/>
      </c>
      <c r="AU1023" t="str">
        <f>IF(ISNUMBER(SEARCH(AU$1,$D1023)),"T","")</f>
        <v/>
      </c>
      <c r="AV1023" t="str">
        <f>IF(ISNUMBER(SEARCH(AV$1,$D1023)),"T","")</f>
        <v/>
      </c>
    </row>
    <row r="1024" spans="1:48">
      <c r="A1024">
        <v>746</v>
      </c>
      <c r="B1024" t="s">
        <v>2301</v>
      </c>
      <c r="C1024" t="s">
        <v>2302</v>
      </c>
      <c r="D1024" t="s">
        <v>52</v>
      </c>
      <c r="E1024">
        <v>7</v>
      </c>
      <c r="F1024">
        <v>45</v>
      </c>
      <c r="G1024">
        <v>20</v>
      </c>
      <c r="H1024">
        <v>20</v>
      </c>
      <c r="I1024">
        <v>25</v>
      </c>
      <c r="J1024">
        <v>25</v>
      </c>
      <c r="K1024">
        <v>40</v>
      </c>
      <c r="L1024">
        <f t="shared" si="210"/>
        <v>25</v>
      </c>
      <c r="M1024">
        <f t="shared" si="211"/>
        <v>20</v>
      </c>
      <c r="N1024" s="3">
        <f t="shared" si="212"/>
        <v>120.5</v>
      </c>
      <c r="O1024" s="3">
        <f t="shared" si="213"/>
        <v>45.5</v>
      </c>
      <c r="P1024" s="3">
        <f t="shared" si="214"/>
        <v>40.5</v>
      </c>
      <c r="Q1024" s="3">
        <f t="shared" si="215"/>
        <v>4880.25</v>
      </c>
      <c r="R1024" s="3">
        <f t="shared" si="216"/>
        <v>4880.25</v>
      </c>
      <c r="S1024" s="3">
        <f t="shared" si="217"/>
        <v>5482.75</v>
      </c>
      <c r="T1024" s="3">
        <v>41.4641936132483</v>
      </c>
      <c r="U1024" s="3">
        <f t="shared" si="218"/>
        <v>0</v>
      </c>
      <c r="V1024" s="4">
        <f t="shared" si="219"/>
        <v>0</v>
      </c>
      <c r="W1024" s="6">
        <f>Q1024/(constants!$B$1*constants!$B$2*(110/250)*AVERAGE(0.8,1)*1.5)</f>
        <v>0.747711402863861</v>
      </c>
      <c r="X1024" s="7">
        <v>0.0807436109157527</v>
      </c>
      <c r="Y1024" s="3">
        <f t="shared" si="220"/>
        <v>37.6947031269724</v>
      </c>
      <c r="Z1024" s="5">
        <v>1.1</v>
      </c>
      <c r="AA1024" s="5">
        <v>1</v>
      </c>
      <c r="AB1024" s="3">
        <f t="shared" si="221"/>
        <v>41.4641734396697</v>
      </c>
      <c r="AC1024" t="str">
        <f t="shared" si="222"/>
        <v>https://wiki.52poke.com/wiki/弱丁鱼</v>
      </c>
      <c r="AD1024" s="2">
        <f t="shared" si="223"/>
        <v>4.06973275163675e-10</v>
      </c>
      <c r="AE1024" t="str">
        <f>IF(ISNUMBER(SEARCH(AE$1,$D1024)),"T","")</f>
        <v/>
      </c>
      <c r="AF1024" t="str">
        <f>IF(ISNUMBER(SEARCH(AF$1,$D1024)),"T","")</f>
        <v/>
      </c>
      <c r="AG1024" t="str">
        <f>IF(ISNUMBER(SEARCH(AG$1,$D1024)),"T","")</f>
        <v>T</v>
      </c>
      <c r="AH1024" t="str">
        <f>IF(ISNUMBER(SEARCH(AH$1,$D1024)),"T","")</f>
        <v/>
      </c>
      <c r="AI1024" t="str">
        <f>IF(ISNUMBER(SEARCH(AI$1,$D1024)),"T","")</f>
        <v/>
      </c>
      <c r="AJ1024" t="str">
        <f>IF(ISNUMBER(SEARCH(AJ$1,$D1024)),"T","")</f>
        <v/>
      </c>
      <c r="AK1024" t="str">
        <f>IF(ISNUMBER(SEARCH(AK$1,$D1024)),"T","")</f>
        <v/>
      </c>
      <c r="AL1024" t="str">
        <f>IF(ISNUMBER(SEARCH(AL$1,$D1024)),"T","")</f>
        <v/>
      </c>
      <c r="AM1024" t="str">
        <f>IF(ISNUMBER(SEARCH(AM$1,$D1024)),"T","")</f>
        <v/>
      </c>
      <c r="AN1024" t="str">
        <f>IF(ISNUMBER(SEARCH(AN$1,$D1024)),"T","")</f>
        <v/>
      </c>
      <c r="AO1024" t="str">
        <f>IF(ISNUMBER(SEARCH(AO$1,$D1024)),"T","")</f>
        <v/>
      </c>
      <c r="AP1024" t="str">
        <f>IF(ISNUMBER(SEARCH(AP$1,$D1024)),"T","")</f>
        <v/>
      </c>
      <c r="AQ1024" t="str">
        <f>IF(ISNUMBER(SEARCH(AQ$1,$D1024)),"T","")</f>
        <v/>
      </c>
      <c r="AR1024" t="str">
        <f>IF(ISNUMBER(SEARCH(AR$1,$D1024)),"T","")</f>
        <v/>
      </c>
      <c r="AS1024" t="str">
        <f>IF(ISNUMBER(SEARCH(AS$1,$D1024)),"T","")</f>
        <v/>
      </c>
      <c r="AT1024" t="str">
        <f>IF(ISNUMBER(SEARCH(AT$1,$D1024)),"T","")</f>
        <v/>
      </c>
      <c r="AU1024" t="str">
        <f>IF(ISNUMBER(SEARCH(AU$1,$D1024)),"T","")</f>
        <v/>
      </c>
      <c r="AV1024" t="str">
        <f>IF(ISNUMBER(SEARCH(AV$1,$D1024)),"T","")</f>
        <v/>
      </c>
    </row>
    <row r="1025" spans="1:48">
      <c r="A1025">
        <v>824</v>
      </c>
      <c r="B1025" t="s">
        <v>2303</v>
      </c>
      <c r="C1025" t="s">
        <v>2304</v>
      </c>
      <c r="D1025" t="s">
        <v>651</v>
      </c>
      <c r="E1025">
        <v>8</v>
      </c>
      <c r="F1025">
        <v>25</v>
      </c>
      <c r="G1025">
        <v>20</v>
      </c>
      <c r="H1025">
        <v>20</v>
      </c>
      <c r="I1025">
        <v>25</v>
      </c>
      <c r="J1025">
        <v>45</v>
      </c>
      <c r="K1025">
        <v>45</v>
      </c>
      <c r="L1025">
        <f t="shared" si="210"/>
        <v>25</v>
      </c>
      <c r="M1025">
        <f t="shared" si="211"/>
        <v>20</v>
      </c>
      <c r="N1025" s="3">
        <f t="shared" si="212"/>
        <v>100.5</v>
      </c>
      <c r="O1025" s="3">
        <f t="shared" si="213"/>
        <v>45.5</v>
      </c>
      <c r="P1025" s="3">
        <f t="shared" si="214"/>
        <v>40.5</v>
      </c>
      <c r="Q1025" s="3">
        <f t="shared" si="215"/>
        <v>4070.25</v>
      </c>
      <c r="R1025" s="3">
        <f t="shared" si="216"/>
        <v>4070.25</v>
      </c>
      <c r="S1025" s="3">
        <f t="shared" si="217"/>
        <v>6582.75</v>
      </c>
      <c r="T1025" s="3">
        <v>36.9403626549477</v>
      </c>
      <c r="U1025" s="3">
        <f t="shared" si="218"/>
        <v>0</v>
      </c>
      <c r="V1025" s="4">
        <f t="shared" si="219"/>
        <v>0</v>
      </c>
      <c r="W1025" s="6">
        <f>Q1025/(constants!$B$1*constants!$B$2*(110/250)*AVERAGE(0.8,1)*1.5)</f>
        <v>0.623609925210108</v>
      </c>
      <c r="X1025" s="7">
        <v>0.114458922535762</v>
      </c>
      <c r="Y1025" s="3">
        <f t="shared" si="220"/>
        <v>33.5821325724371</v>
      </c>
      <c r="Z1025" s="5">
        <v>1.1</v>
      </c>
      <c r="AA1025" s="5">
        <v>1</v>
      </c>
      <c r="AB1025" s="3">
        <f t="shared" si="221"/>
        <v>36.9403458296808</v>
      </c>
      <c r="AC1025" t="str">
        <f t="shared" si="222"/>
        <v>https://wiki.52poke.com/wiki/索侦虫</v>
      </c>
      <c r="AD1025" s="2">
        <f t="shared" si="223"/>
        <v>2.83089606396341e-10</v>
      </c>
      <c r="AE1025" t="str">
        <f>IF(ISNUMBER(SEARCH(AE$1,$D1025)),"T","")</f>
        <v/>
      </c>
      <c r="AF1025" t="str">
        <f>IF(ISNUMBER(SEARCH(AF$1,$D1025)),"T","")</f>
        <v/>
      </c>
      <c r="AG1025" t="str">
        <f>IF(ISNUMBER(SEARCH(AG$1,$D1025)),"T","")</f>
        <v/>
      </c>
      <c r="AH1025" t="str">
        <f>IF(ISNUMBER(SEARCH(AH$1,$D1025)),"T","")</f>
        <v/>
      </c>
      <c r="AI1025" t="str">
        <f>IF(ISNUMBER(SEARCH(AI$1,$D1025)),"T","")</f>
        <v/>
      </c>
      <c r="AJ1025" t="str">
        <f>IF(ISNUMBER(SEARCH(AJ$1,$D1025)),"T","")</f>
        <v/>
      </c>
      <c r="AK1025" t="str">
        <f>IF(ISNUMBER(SEARCH(AK$1,$D1025)),"T","")</f>
        <v/>
      </c>
      <c r="AL1025" t="str">
        <f>IF(ISNUMBER(SEARCH(AL$1,$D1025)),"T","")</f>
        <v/>
      </c>
      <c r="AM1025" t="str">
        <f>IF(ISNUMBER(SEARCH(AM$1,$D1025)),"T","")</f>
        <v/>
      </c>
      <c r="AN1025" t="str">
        <f>IF(ISNUMBER(SEARCH(AN$1,$D1025)),"T","")</f>
        <v/>
      </c>
      <c r="AO1025" t="str">
        <f>IF(ISNUMBER(SEARCH(AO$1,$D1025)),"T","")</f>
        <v/>
      </c>
      <c r="AP1025" t="str">
        <f>IF(ISNUMBER(SEARCH(AP$1,$D1025)),"T","")</f>
        <v>T</v>
      </c>
      <c r="AQ1025" t="str">
        <f>IF(ISNUMBER(SEARCH(AQ$1,$D1025)),"T","")</f>
        <v/>
      </c>
      <c r="AR1025" t="str">
        <f>IF(ISNUMBER(SEARCH(AR$1,$D1025)),"T","")</f>
        <v/>
      </c>
      <c r="AS1025" t="str">
        <f>IF(ISNUMBER(SEARCH(AS$1,$D1025)),"T","")</f>
        <v/>
      </c>
      <c r="AT1025" t="str">
        <f>IF(ISNUMBER(SEARCH(AT$1,$D1025)),"T","")</f>
        <v/>
      </c>
      <c r="AU1025" t="str">
        <f>IF(ISNUMBER(SEARCH(AU$1,$D1025)),"T","")</f>
        <v/>
      </c>
      <c r="AV1025" t="str">
        <f>IF(ISNUMBER(SEARCH(AV$1,$D1025)),"T","")</f>
        <v/>
      </c>
    </row>
    <row r="1026" spans="1:48">
      <c r="A1026">
        <v>440</v>
      </c>
      <c r="B1026" t="s">
        <v>2305</v>
      </c>
      <c r="C1026" t="s">
        <v>2306</v>
      </c>
      <c r="D1026" t="s">
        <v>64</v>
      </c>
      <c r="E1026">
        <v>4</v>
      </c>
      <c r="F1026">
        <v>100</v>
      </c>
      <c r="G1026">
        <v>5</v>
      </c>
      <c r="H1026">
        <v>5</v>
      </c>
      <c r="I1026">
        <v>15</v>
      </c>
      <c r="J1026">
        <v>65</v>
      </c>
      <c r="K1026">
        <v>30</v>
      </c>
      <c r="L1026">
        <f>MAX(G1026,I1026)</f>
        <v>15</v>
      </c>
      <c r="M1026">
        <f>MIN(H1026,J1026)</f>
        <v>5</v>
      </c>
      <c r="N1026" s="3">
        <f>(F1026*2+31)/2+60</f>
        <v>175.5</v>
      </c>
      <c r="O1026" s="3">
        <f>(L1026*2+31)/2+5</f>
        <v>35.5</v>
      </c>
      <c r="P1026" s="3">
        <f>(M1026*2+31)/2+5</f>
        <v>25.5</v>
      </c>
      <c r="Q1026" s="3">
        <f>N1026*P1026</f>
        <v>4475.25</v>
      </c>
      <c r="R1026" s="3">
        <f>((H1026*2+31)/2+5)*N1026</f>
        <v>4475.25</v>
      </c>
      <c r="S1026" s="3">
        <f>((J1026*2+31)/2+5)*N1026</f>
        <v>15005.25</v>
      </c>
      <c r="T1026" s="3">
        <v>28.2072433381704</v>
      </c>
      <c r="U1026" s="3">
        <f>IF(T1026&lt;200,0,T1026)</f>
        <v>0</v>
      </c>
      <c r="V1026" s="4">
        <f>U1026*O1026</f>
        <v>0</v>
      </c>
      <c r="W1026" s="6">
        <f>Q1026/(constants!$B$1*constants!$B$2*(110/250)*AVERAGE(0.8,1)*1.5)</f>
        <v>0.685660664036984</v>
      </c>
      <c r="X1026" s="7">
        <v>0.0366755435060344</v>
      </c>
      <c r="Y1026" s="3">
        <f>(W1026+X1026)*O1026</f>
        <v>25.6429353677772</v>
      </c>
      <c r="Z1026" s="5">
        <v>1.1</v>
      </c>
      <c r="AA1026" s="5">
        <v>1</v>
      </c>
      <c r="AB1026" s="3">
        <f>Y1026*Z1026*AA1026</f>
        <v>28.2072289045549</v>
      </c>
      <c r="AC1026" t="str">
        <f>CONCATENATE("https://wiki.52poke.com/wiki/",B1026)</f>
        <v>https://wiki.52poke.com/wiki/小福蛋</v>
      </c>
      <c r="AD1026" s="2">
        <f>(T1026-AB1026)^2</f>
        <v>2.08329256738939e-10</v>
      </c>
      <c r="AE1026" t="str">
        <f>IF(ISNUMBER(SEARCH(AE$1,$D1026)),"T","")</f>
        <v>T</v>
      </c>
      <c r="AF1026" t="str">
        <f>IF(ISNUMBER(SEARCH(AF$1,$D1026)),"T","")</f>
        <v/>
      </c>
      <c r="AG1026" t="str">
        <f>IF(ISNUMBER(SEARCH(AG$1,$D1026)),"T","")</f>
        <v/>
      </c>
      <c r="AH1026" t="str">
        <f>IF(ISNUMBER(SEARCH(AH$1,$D1026)),"T","")</f>
        <v/>
      </c>
      <c r="AI1026" t="str">
        <f>IF(ISNUMBER(SEARCH(AI$1,$D1026)),"T","")</f>
        <v/>
      </c>
      <c r="AJ1026" t="str">
        <f>IF(ISNUMBER(SEARCH(AJ$1,$D1026)),"T","")</f>
        <v/>
      </c>
      <c r="AK1026" t="str">
        <f>IF(ISNUMBER(SEARCH(AK$1,$D1026)),"T","")</f>
        <v/>
      </c>
      <c r="AL1026" t="str">
        <f>IF(ISNUMBER(SEARCH(AL$1,$D1026)),"T","")</f>
        <v/>
      </c>
      <c r="AM1026" t="str">
        <f>IF(ISNUMBER(SEARCH(AM$1,$D1026)),"T","")</f>
        <v/>
      </c>
      <c r="AN1026" t="str">
        <f>IF(ISNUMBER(SEARCH(AN$1,$D1026)),"T","")</f>
        <v/>
      </c>
      <c r="AO1026" t="str">
        <f>IF(ISNUMBER(SEARCH(AO$1,$D1026)),"T","")</f>
        <v/>
      </c>
      <c r="AP1026" t="str">
        <f>IF(ISNUMBER(SEARCH(AP$1,$D1026)),"T","")</f>
        <v/>
      </c>
      <c r="AQ1026" t="str">
        <f>IF(ISNUMBER(SEARCH(AQ$1,$D1026)),"T","")</f>
        <v/>
      </c>
      <c r="AR1026" t="str">
        <f>IF(ISNUMBER(SEARCH(AR$1,$D1026)),"T","")</f>
        <v/>
      </c>
      <c r="AS1026" t="str">
        <f>IF(ISNUMBER(SEARCH(AS$1,$D1026)),"T","")</f>
        <v/>
      </c>
      <c r="AT1026" t="str">
        <f>IF(ISNUMBER(SEARCH(AT$1,$D1026)),"T","")</f>
        <v/>
      </c>
      <c r="AU1026" t="str">
        <f>IF(ISNUMBER(SEARCH(AU$1,$D1026)),"T","")</f>
        <v/>
      </c>
      <c r="AV1026" t="str">
        <f>IF(ISNUMBER(SEARCH(AV$1,$D1026)),"T","")</f>
        <v/>
      </c>
    </row>
  </sheetData>
  <autoFilter ref="A1:AV1026">
    <sortState ref="A1:AV1026">
      <sortCondition ref="AB1" descending="1"/>
    </sortState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zoomScale="195" zoomScaleNormal="195" workbookViewId="0">
      <selection activeCell="A1" sqref="A1"/>
    </sheetView>
  </sheetViews>
  <sheetFormatPr defaultColWidth="9" defaultRowHeight="14.5" outlineLevelRow="3" outlineLevelCol="1"/>
  <cols>
    <col min="1" max="1" width="16.504" customWidth="1"/>
  </cols>
  <sheetData>
    <row r="1" spans="1:2">
      <c r="A1" s="1" t="s">
        <v>2307</v>
      </c>
      <c r="B1">
        <v>85</v>
      </c>
    </row>
    <row r="2" spans="1:2">
      <c r="A2" s="1" t="s">
        <v>2308</v>
      </c>
      <c r="B2">
        <f>AVERAGE(all_pokes!V:V)/AVERAGE(all_pokes!U:U)</f>
        <v>129.271472443084</v>
      </c>
    </row>
    <row r="4" spans="1:2">
      <c r="A4" t="s">
        <v>2309</v>
      </c>
      <c r="B4" s="2">
        <f>SUM(all_pokes!AD:AD)</f>
        <v>2.25276175843885e-5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all_pokes</vt:lpstr>
      <vt:lpstr>constants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秦Daniel</dc:creator>
  <cp:lastModifiedBy>dan</cp:lastModifiedBy>
  <dcterms:created xsi:type="dcterms:W3CDTF">2024-06-14T09:20:00Z</dcterms:created>
  <dcterms:modified xsi:type="dcterms:W3CDTF">2024-07-24T13:08:35Z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