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uzukihajime/docs/lab/diff/supplementary_data/"/>
    </mc:Choice>
  </mc:AlternateContent>
  <bookViews>
    <workbookView xWindow="8760" yWindow="6260" windowWidth="20640" windowHeight="136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9" i="1"/>
  <c r="D9" i="1"/>
  <c r="D12" i="1"/>
  <c r="I11" i="1"/>
  <c r="D11" i="1"/>
  <c r="I10" i="1"/>
  <c r="D10" i="1"/>
  <c r="G10" i="1"/>
  <c r="E10" i="1"/>
  <c r="I8" i="1"/>
  <c r="D31" i="1"/>
  <c r="E31" i="1"/>
  <c r="F31" i="1"/>
  <c r="G31" i="1"/>
  <c r="D32" i="1"/>
  <c r="E32" i="1"/>
  <c r="F32" i="1"/>
  <c r="G32" i="1"/>
  <c r="D33" i="1"/>
  <c r="E33" i="1"/>
  <c r="F33" i="1"/>
  <c r="G33" i="1"/>
  <c r="B20" i="1"/>
  <c r="E35" i="1"/>
  <c r="F35" i="1"/>
  <c r="G35" i="1"/>
  <c r="D35" i="1"/>
  <c r="D38" i="1"/>
  <c r="D39" i="1"/>
  <c r="D40" i="1"/>
  <c r="D37" i="1"/>
  <c r="I4" i="1"/>
  <c r="E34" i="1"/>
  <c r="F34" i="1"/>
  <c r="G34" i="1"/>
  <c r="D34" i="1"/>
  <c r="D4" i="1"/>
  <c r="E8" i="1"/>
  <c r="F8" i="1"/>
  <c r="G8" i="1"/>
  <c r="D8" i="1"/>
  <c r="I7" i="1"/>
  <c r="I6" i="1"/>
  <c r="I5" i="1"/>
  <c r="D5" i="1"/>
  <c r="E5" i="1"/>
  <c r="F5" i="1"/>
  <c r="G5" i="1"/>
  <c r="D6" i="1"/>
  <c r="E6" i="1"/>
  <c r="F6" i="1"/>
  <c r="G6" i="1"/>
  <c r="D7" i="1"/>
  <c r="E7" i="1"/>
  <c r="F7" i="1"/>
  <c r="G7" i="1"/>
  <c r="E4" i="1"/>
  <c r="F4" i="1"/>
  <c r="G4" i="1"/>
</calcChain>
</file>

<file path=xl/sharedStrings.xml><?xml version="1.0" encoding="utf-8"?>
<sst xmlns="http://schemas.openxmlformats.org/spreadsheetml/2006/main" count="24" uniqueCount="19">
  <si>
    <t>edlib</t>
  </si>
  <si>
    <t>GCUPS</t>
  </si>
  <si>
    <t>non-diff</t>
  </si>
  <si>
    <t>diff-raw</t>
  </si>
  <si>
    <t>libgaba</t>
  </si>
  <si>
    <t>editdist</t>
  </si>
  <si>
    <t>Fill</t>
  </si>
  <si>
    <t>Trace</t>
  </si>
  <si>
    <t>Conv</t>
  </si>
  <si>
    <t>Total</t>
  </si>
  <si>
    <t>Calc. time (sec.)</t>
  </si>
  <si>
    <t>Parasail</t>
  </si>
  <si>
    <t>SeqAn ED</t>
  </si>
  <si>
    <t>BWA-MEM global</t>
  </si>
  <si>
    <t>BLAST X-drop</t>
  </si>
  <si>
    <t>parasail</t>
  </si>
  <si>
    <t>blast</t>
  </si>
  <si>
    <t>seqan</t>
  </si>
  <si>
    <t>bwamem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</si>
</sst>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  <font>
      <sz val="13"/>
      <color theme="1"/>
      <name val="Helvetica"/>
    </font>
    <font>
      <b/>
      <sz val="13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4" fontId="4" fillId="0" borderId="0" xfId="0" applyNumberFormat="1" applyFont="1"/>
    <xf numFmtId="0" fontId="3" fillId="0" borderId="2" xfId="0" applyFont="1" applyBorder="1"/>
    <xf numFmtId="0" fontId="0" fillId="0" borderId="0" xfId="0" applyBorder="1"/>
    <xf numFmtId="2" fontId="3" fillId="0" borderId="2" xfId="0" applyNumberFormat="1" applyFont="1" applyBorder="1" applyAlignment="1">
      <alignment horizontal="right"/>
    </xf>
    <xf numFmtId="0" fontId="3" fillId="0" borderId="0" xfId="0" applyFont="1" applyBorder="1"/>
    <xf numFmtId="164" fontId="3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showRuler="0" topLeftCell="A12" workbookViewId="0">
      <selection activeCell="E28" sqref="E28"/>
    </sheetView>
  </sheetViews>
  <sheetFormatPr baseColWidth="10" defaultRowHeight="16" x14ac:dyDescent="0.2"/>
  <cols>
    <col min="1" max="1" width="3.1640625" customWidth="1"/>
    <col min="2" max="2" width="18.5" customWidth="1"/>
    <col min="3" max="3" width="1.6640625" customWidth="1"/>
    <col min="8" max="8" width="1.6640625" customWidth="1"/>
    <col min="9" max="9" width="8.83203125" customWidth="1"/>
    <col min="14" max="14" width="11.1640625" bestFit="1" customWidth="1"/>
  </cols>
  <sheetData>
    <row r="2" spans="2:10" ht="17" x14ac:dyDescent="0.2">
      <c r="B2" s="2" t="s">
        <v>10</v>
      </c>
      <c r="C2" s="2"/>
      <c r="D2" s="3" t="s">
        <v>6</v>
      </c>
      <c r="E2" s="3" t="s">
        <v>7</v>
      </c>
      <c r="F2" s="3" t="s">
        <v>8</v>
      </c>
      <c r="G2" s="3" t="s">
        <v>9</v>
      </c>
      <c r="H2" s="3"/>
      <c r="I2" s="3" t="s">
        <v>1</v>
      </c>
      <c r="J2" s="1"/>
    </row>
    <row r="3" spans="2:10" ht="2" customHeight="1" x14ac:dyDescent="0.2">
      <c r="B3" s="2"/>
      <c r="C3" s="2"/>
      <c r="D3" s="2"/>
      <c r="E3" s="2"/>
      <c r="F3" s="2"/>
      <c r="G3" s="2"/>
      <c r="H3" s="2"/>
      <c r="I3" s="2"/>
      <c r="J3" s="1"/>
    </row>
    <row r="4" spans="2:10" ht="17" x14ac:dyDescent="0.2">
      <c r="B4" s="4" t="s">
        <v>5</v>
      </c>
      <c r="C4" s="4"/>
      <c r="D4" s="5">
        <f xml:space="preserve"> D19/($B$19*1000*1000)</f>
        <v>0.43589099999999997</v>
      </c>
      <c r="E4" s="5">
        <f t="shared" ref="E4:G4" si="0" xml:space="preserve"> E19/($B$19*1000*1000)</f>
        <v>0.104031</v>
      </c>
      <c r="F4" s="5">
        <f t="shared" si="0"/>
        <v>7.6066999999999996E-2</v>
      </c>
      <c r="G4" s="5">
        <f t="shared" si="0"/>
        <v>0.61598900000000001</v>
      </c>
      <c r="H4" s="4"/>
      <c r="I4" s="6">
        <f xml:space="preserve"> 64*2*$B$20*$B$19/D19</f>
        <v>7.1856546154887342</v>
      </c>
      <c r="J4" s="1"/>
    </row>
    <row r="5" spans="2:10" ht="17" x14ac:dyDescent="0.2">
      <c r="B5" s="4" t="s">
        <v>2</v>
      </c>
      <c r="C5" s="4"/>
      <c r="D5" s="5">
        <f xml:space="preserve"> D20/($B$19*1000*1000)</f>
        <v>0.56455599999999995</v>
      </c>
      <c r="E5" s="5">
        <f xml:space="preserve"> E20/($B$19*1000*1000)</f>
        <v>0.39933400000000002</v>
      </c>
      <c r="F5" s="5">
        <f xml:space="preserve"> F20/($B$19*1000*1000)</f>
        <v>7.3062000000000002E-2</v>
      </c>
      <c r="G5" s="5">
        <f xml:space="preserve"> G20/($B$19*1000*1000)</f>
        <v>1.0369520000000001</v>
      </c>
      <c r="H5" s="4"/>
      <c r="I5" s="6">
        <f xml:space="preserve"> 32*2*$B$20*$B$19/D20</f>
        <v>2.7740048604567127</v>
      </c>
      <c r="J5" s="1"/>
    </row>
    <row r="6" spans="2:10" ht="17" x14ac:dyDescent="0.2">
      <c r="B6" s="4" t="s">
        <v>3</v>
      </c>
      <c r="C6" s="4"/>
      <c r="D6" s="5">
        <f t="shared" ref="D6:G6" si="1" xml:space="preserve"> D21/($B$19*1000*1000)</f>
        <v>0.51644100000000004</v>
      </c>
      <c r="E6" s="5">
        <f t="shared" si="1"/>
        <v>0.31557400000000002</v>
      </c>
      <c r="F6" s="5">
        <f t="shared" si="1"/>
        <v>7.2505E-2</v>
      </c>
      <c r="G6" s="5">
        <f t="shared" si="1"/>
        <v>0.90451999999999999</v>
      </c>
      <c r="H6" s="4"/>
      <c r="I6" s="6">
        <f xml:space="preserve"> 32*2*$B$20*$B$19/D21</f>
        <v>3.0324491819975563</v>
      </c>
      <c r="J6" s="1"/>
    </row>
    <row r="7" spans="2:10" ht="17" x14ac:dyDescent="0.2">
      <c r="B7" s="4" t="s">
        <v>4</v>
      </c>
      <c r="C7" s="4"/>
      <c r="D7" s="7">
        <f t="shared" ref="D7:G7" si="2" xml:space="preserve"> D22/($B$19*1000*1000)</f>
        <v>0.37696800000000003</v>
      </c>
      <c r="E7" s="7">
        <f t="shared" si="2"/>
        <v>9.6710000000000004E-2</v>
      </c>
      <c r="F7" s="7">
        <f t="shared" si="2"/>
        <v>2.8268000000000001E-2</v>
      </c>
      <c r="G7" s="7">
        <f t="shared" si="2"/>
        <v>0.501946</v>
      </c>
      <c r="H7" s="4"/>
      <c r="I7" s="6">
        <f xml:space="preserve"> 32*2*$B$20*$B$19/D22</f>
        <v>4.1544138706733724</v>
      </c>
      <c r="J7" s="1"/>
    </row>
    <row r="8" spans="2:10" ht="17" x14ac:dyDescent="0.2">
      <c r="B8" s="11" t="s">
        <v>0</v>
      </c>
      <c r="C8" s="11"/>
      <c r="D8" s="12">
        <f xml:space="preserve"> D23/($B$19*1000*1000)</f>
        <v>26.048082999999998</v>
      </c>
      <c r="E8" s="12">
        <f t="shared" ref="E8:G8" si="3" xml:space="preserve"> E23/($B$19*1000*1000)</f>
        <v>18.777940000000001</v>
      </c>
      <c r="F8" s="12">
        <f t="shared" si="3"/>
        <v>0.109378</v>
      </c>
      <c r="G8" s="12">
        <f t="shared" si="3"/>
        <v>44.935400999999999</v>
      </c>
      <c r="H8" s="11"/>
      <c r="I8" s="13">
        <f xml:space="preserve"> $B$23/D23</f>
        <v>13.230365296977901</v>
      </c>
      <c r="J8" s="1"/>
    </row>
    <row r="9" spans="2:10" ht="17" x14ac:dyDescent="0.2">
      <c r="B9" s="11" t="s">
        <v>12</v>
      </c>
      <c r="C9" s="11"/>
      <c r="D9" s="12">
        <f xml:space="preserve"> D24/($B$19*1000*1000)</f>
        <v>77.199169999999995</v>
      </c>
      <c r="E9" s="12"/>
      <c r="F9" s="12"/>
      <c r="G9" s="12"/>
      <c r="H9" s="11"/>
      <c r="I9" s="14">
        <f xml:space="preserve"> B24/D24</f>
        <v>7.9721014031757074</v>
      </c>
      <c r="J9" s="1"/>
    </row>
    <row r="10" spans="2:10" ht="17" x14ac:dyDescent="0.2">
      <c r="B10" s="11" t="s">
        <v>13</v>
      </c>
      <c r="C10" s="11"/>
      <c r="D10" s="12">
        <f xml:space="preserve"> D25/($B$19*1000*1000)</f>
        <v>354.29407500000002</v>
      </c>
      <c r="E10" s="12">
        <f t="shared" ref="E10" si="4" xml:space="preserve"> E25/($B$19*1000*1000)</f>
        <v>0.381498</v>
      </c>
      <c r="F10" s="12"/>
      <c r="G10" s="12">
        <f t="shared" ref="G10" si="5" xml:space="preserve"> G25/($B$19*1000*1000)</f>
        <v>354.67557299999999</v>
      </c>
      <c r="H10" s="11"/>
      <c r="I10" s="14">
        <f xml:space="preserve"> B25/D25</f>
        <v>0.11795223692352179</v>
      </c>
      <c r="J10" s="1"/>
    </row>
    <row r="11" spans="2:10" ht="17" x14ac:dyDescent="0.2">
      <c r="B11" s="11" t="s">
        <v>14</v>
      </c>
      <c r="C11" s="11"/>
      <c r="D11" s="12">
        <f xml:space="preserve"> D26/($B$19*1000*1000)</f>
        <v>250.32237900000001</v>
      </c>
      <c r="E11" s="12"/>
      <c r="F11" s="12"/>
      <c r="G11" s="12"/>
      <c r="H11" s="11"/>
      <c r="I11" s="14">
        <f xml:space="preserve"> B26/D26</f>
        <v>0.18008919657159378</v>
      </c>
      <c r="J11" s="1"/>
    </row>
    <row r="12" spans="2:10" ht="17" x14ac:dyDescent="0.2">
      <c r="B12" s="8" t="s">
        <v>11</v>
      </c>
      <c r="C12" s="8"/>
      <c r="D12" s="16">
        <f xml:space="preserve"> D27/($B$19*1000*1000)</f>
        <v>886.25780899999995</v>
      </c>
      <c r="E12" s="15"/>
      <c r="F12" s="15"/>
      <c r="G12" s="15"/>
      <c r="H12" s="8"/>
      <c r="I12" s="10">
        <f xml:space="preserve"> B27/D27</f>
        <v>0.69442503663287891</v>
      </c>
      <c r="J12" s="1"/>
    </row>
    <row r="13" spans="2:10" x14ac:dyDescent="0.2">
      <c r="J13" s="1"/>
    </row>
    <row r="14" spans="2:10" x14ac:dyDescent="0.2">
      <c r="B14" s="9"/>
      <c r="C14" s="9"/>
      <c r="D14" s="9"/>
      <c r="E14" s="9"/>
      <c r="F14" s="9"/>
      <c r="G14" s="9"/>
      <c r="H14" s="9"/>
      <c r="I14" s="9"/>
      <c r="J14" s="1"/>
    </row>
    <row r="15" spans="2:10" x14ac:dyDescent="0.2">
      <c r="B15" s="9"/>
      <c r="C15" s="9"/>
      <c r="D15" s="9"/>
      <c r="E15" s="9"/>
      <c r="F15" s="9"/>
      <c r="G15" s="9"/>
      <c r="H15" s="9"/>
      <c r="I15" s="9"/>
    </row>
    <row r="19" spans="2:8" x14ac:dyDescent="0.2">
      <c r="B19">
        <v>1000</v>
      </c>
      <c r="D19">
        <v>435891000</v>
      </c>
      <c r="E19">
        <v>104031000</v>
      </c>
      <c r="F19">
        <v>76067000</v>
      </c>
      <c r="G19">
        <v>615989000</v>
      </c>
      <c r="H19">
        <v>3843800</v>
      </c>
    </row>
    <row r="20" spans="2:8" x14ac:dyDescent="0.2">
      <c r="B20">
        <f xml:space="preserve"> 24691 * (1 - 0.026*0.5) + 100</f>
        <v>24470.017</v>
      </c>
      <c r="D20">
        <v>564556000</v>
      </c>
      <c r="E20">
        <v>399334000</v>
      </c>
      <c r="F20">
        <v>73062000</v>
      </c>
      <c r="G20">
        <v>1036952000</v>
      </c>
      <c r="H20">
        <v>16013487</v>
      </c>
    </row>
    <row r="21" spans="2:8" x14ac:dyDescent="0.2">
      <c r="D21">
        <v>516441000</v>
      </c>
      <c r="E21">
        <v>315574000</v>
      </c>
      <c r="F21">
        <v>72505000</v>
      </c>
      <c r="G21">
        <v>904520000</v>
      </c>
      <c r="H21">
        <v>16069522</v>
      </c>
    </row>
    <row r="22" spans="2:8" x14ac:dyDescent="0.2">
      <c r="D22">
        <v>376968000</v>
      </c>
      <c r="E22">
        <v>96710000</v>
      </c>
      <c r="F22">
        <v>28268000</v>
      </c>
      <c r="G22">
        <v>501946000</v>
      </c>
      <c r="H22">
        <v>16010251</v>
      </c>
    </row>
    <row r="23" spans="2:8" x14ac:dyDescent="0.2">
      <c r="B23">
        <v>344625653376</v>
      </c>
      <c r="D23">
        <v>26048083000</v>
      </c>
      <c r="E23">
        <v>18777940000</v>
      </c>
      <c r="F23">
        <v>109378000</v>
      </c>
      <c r="G23">
        <v>44935401000</v>
      </c>
      <c r="H23">
        <v>20</v>
      </c>
    </row>
    <row r="24" spans="2:8" x14ac:dyDescent="0.2">
      <c r="B24">
        <v>615439611481</v>
      </c>
      <c r="D24">
        <v>77199170000</v>
      </c>
      <c r="E24">
        <v>0</v>
      </c>
      <c r="F24">
        <v>0</v>
      </c>
      <c r="G24">
        <v>77199170000</v>
      </c>
      <c r="H24">
        <v>0</v>
      </c>
    </row>
    <row r="25" spans="2:8" x14ac:dyDescent="0.2">
      <c r="B25">
        <v>41789778675</v>
      </c>
      <c r="D25">
        <v>354294075000</v>
      </c>
      <c r="E25">
        <v>381498000</v>
      </c>
      <c r="F25">
        <v>0</v>
      </c>
      <c r="G25">
        <v>354675573000</v>
      </c>
      <c r="H25">
        <v>0</v>
      </c>
    </row>
    <row r="26" spans="2:8" x14ac:dyDescent="0.2">
      <c r="B26">
        <v>45080356118</v>
      </c>
      <c r="D26">
        <v>250322379000</v>
      </c>
      <c r="E26">
        <v>0</v>
      </c>
      <c r="F26">
        <v>0</v>
      </c>
      <c r="G26">
        <v>250322379000</v>
      </c>
      <c r="H26">
        <v>32767000</v>
      </c>
    </row>
    <row r="27" spans="2:8" x14ac:dyDescent="0.2">
      <c r="B27">
        <v>615439611481</v>
      </c>
      <c r="D27">
        <v>886257809000</v>
      </c>
      <c r="E27">
        <v>0</v>
      </c>
      <c r="F27">
        <v>0</v>
      </c>
      <c r="G27">
        <v>886257809000</v>
      </c>
      <c r="H27">
        <v>0</v>
      </c>
    </row>
    <row r="31" spans="2:8" x14ac:dyDescent="0.2">
      <c r="D31">
        <f>D20/D21</f>
        <v>1.0931664991741554</v>
      </c>
      <c r="E31">
        <f t="shared" ref="E31:G31" si="6">E20/E21</f>
        <v>1.2654211056677673</v>
      </c>
      <c r="F31">
        <f t="shared" si="6"/>
        <v>1.0076822288118061</v>
      </c>
      <c r="G31">
        <f t="shared" si="6"/>
        <v>1.1464113562994738</v>
      </c>
    </row>
    <row r="32" spans="2:8" x14ac:dyDescent="0.2">
      <c r="D32">
        <f>D21/D22</f>
        <v>1.3699863118354874</v>
      </c>
      <c r="E32">
        <f t="shared" ref="E32:G32" si="7">E21/E22</f>
        <v>3.2630958535828767</v>
      </c>
      <c r="F32">
        <f t="shared" si="7"/>
        <v>2.5649143908306211</v>
      </c>
      <c r="G32">
        <f t="shared" si="7"/>
        <v>1.8020265128121351</v>
      </c>
    </row>
    <row r="33" spans="2:7" x14ac:dyDescent="0.2">
      <c r="D33">
        <f>D20/D22</f>
        <v>1.4976231404257125</v>
      </c>
      <c r="E33">
        <f t="shared" ref="E33:G33" si="8">E20/E22</f>
        <v>4.1291903629407507</v>
      </c>
      <c r="F33">
        <f t="shared" si="8"/>
        <v>2.5846186500636761</v>
      </c>
      <c r="G33">
        <f t="shared" si="8"/>
        <v>2.0658636586405708</v>
      </c>
    </row>
    <row r="34" spans="2:7" x14ac:dyDescent="0.2">
      <c r="D34">
        <f>D19/D22</f>
        <v>1.1563076972050679</v>
      </c>
      <c r="E34">
        <f t="shared" ref="E34:G34" si="9">E19/E22</f>
        <v>1.0757005480301933</v>
      </c>
      <c r="F34">
        <f t="shared" si="9"/>
        <v>2.690922597990661</v>
      </c>
      <c r="G34">
        <f t="shared" si="9"/>
        <v>1.2272017308634793</v>
      </c>
    </row>
    <row r="35" spans="2:7" x14ac:dyDescent="0.2">
      <c r="D35">
        <f>D23/D22</f>
        <v>69.098923516054413</v>
      </c>
      <c r="E35">
        <f t="shared" ref="E35:G35" si="10">E23/E22</f>
        <v>194.16751111570676</v>
      </c>
      <c r="F35">
        <f t="shared" si="10"/>
        <v>3.8693222017829347</v>
      </c>
      <c r="G35">
        <f t="shared" si="10"/>
        <v>89.522380893562257</v>
      </c>
    </row>
    <row r="37" spans="2:7" x14ac:dyDescent="0.2">
      <c r="B37">
        <v>2.8</v>
      </c>
      <c r="D37">
        <f xml:space="preserve"> $B$37*D19/(2*$B$20*$B$19)</f>
        <v>24.938576871442304</v>
      </c>
    </row>
    <row r="38" spans="2:7" x14ac:dyDescent="0.2">
      <c r="D38">
        <f xml:space="preserve"> $B$37*D20/(2*$B$20*$B$19)</f>
        <v>32.299871307813149</v>
      </c>
    </row>
    <row r="39" spans="2:7" x14ac:dyDescent="0.2">
      <c r="D39">
        <f xml:space="preserve"> $B$37*D21/(2*$B$20*$B$19)</f>
        <v>29.547073874121132</v>
      </c>
    </row>
    <row r="40" spans="2:7" x14ac:dyDescent="0.2">
      <c r="D40">
        <f xml:space="preserve"> $B$37*D22/(2*$B$20*$B$19)</f>
        <v>21.567422695292773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Ruler="0" workbookViewId="0">
      <selection activeCell="F9" sqref="F9"/>
    </sheetView>
  </sheetViews>
  <sheetFormatPr baseColWidth="10" defaultRowHeight="16" x14ac:dyDescent="0.2"/>
  <sheetData>
    <row r="1" spans="1:7" x14ac:dyDescent="0.2">
      <c r="A1" t="s">
        <v>5</v>
      </c>
      <c r="B1">
        <v>435891000</v>
      </c>
      <c r="C1">
        <v>104031000</v>
      </c>
      <c r="D1">
        <v>76067000</v>
      </c>
      <c r="E1">
        <v>615989000</v>
      </c>
      <c r="F1">
        <v>3843800</v>
      </c>
      <c r="G1">
        <v>0</v>
      </c>
    </row>
    <row r="2" spans="1:7" x14ac:dyDescent="0.2">
      <c r="A2" t="s">
        <v>2</v>
      </c>
      <c r="B2">
        <v>564556000</v>
      </c>
      <c r="C2">
        <v>399334000</v>
      </c>
      <c r="D2">
        <v>73062000</v>
      </c>
      <c r="E2">
        <v>1036952000</v>
      </c>
      <c r="F2">
        <v>16013487</v>
      </c>
      <c r="G2">
        <v>25</v>
      </c>
    </row>
    <row r="3" spans="1:7" x14ac:dyDescent="0.2">
      <c r="A3" t="s">
        <v>3</v>
      </c>
      <c r="B3">
        <v>516441000</v>
      </c>
      <c r="C3">
        <v>315574000</v>
      </c>
      <c r="D3">
        <v>72505000</v>
      </c>
      <c r="E3">
        <v>904520000</v>
      </c>
      <c r="F3">
        <v>16069522</v>
      </c>
      <c r="G3">
        <v>16</v>
      </c>
    </row>
    <row r="4" spans="1:7" x14ac:dyDescent="0.2">
      <c r="A4" t="s">
        <v>4</v>
      </c>
      <c r="B4">
        <v>376968000</v>
      </c>
      <c r="C4">
        <v>96710000</v>
      </c>
      <c r="D4">
        <v>28268000</v>
      </c>
      <c r="E4">
        <v>501946000</v>
      </c>
      <c r="F4">
        <v>16010251</v>
      </c>
      <c r="G4">
        <v>26</v>
      </c>
    </row>
    <row r="5" spans="1:7" x14ac:dyDescent="0.2">
      <c r="A5" t="s">
        <v>0</v>
      </c>
      <c r="B5">
        <v>26048083000</v>
      </c>
      <c r="C5">
        <v>18777940000</v>
      </c>
      <c r="D5">
        <v>109378000</v>
      </c>
      <c r="E5">
        <v>44935401000</v>
      </c>
      <c r="F5">
        <v>20</v>
      </c>
      <c r="G5">
        <v>0</v>
      </c>
    </row>
    <row r="6" spans="1:7" x14ac:dyDescent="0.2">
      <c r="A6" t="s">
        <v>17</v>
      </c>
      <c r="B6">
        <v>77199170000</v>
      </c>
      <c r="C6">
        <v>0</v>
      </c>
      <c r="D6">
        <v>0</v>
      </c>
      <c r="E6">
        <v>77199170000</v>
      </c>
      <c r="F6">
        <v>0</v>
      </c>
      <c r="G6">
        <v>0</v>
      </c>
    </row>
    <row r="7" spans="1:7" x14ac:dyDescent="0.2">
      <c r="A7" t="s">
        <v>18</v>
      </c>
      <c r="B7">
        <v>354294075000</v>
      </c>
      <c r="C7">
        <v>381498000</v>
      </c>
      <c r="D7">
        <v>0</v>
      </c>
      <c r="E7">
        <v>354675573000</v>
      </c>
      <c r="F7">
        <v>0</v>
      </c>
      <c r="G7">
        <v>41789778675</v>
      </c>
    </row>
    <row r="8" spans="1:7" x14ac:dyDescent="0.2">
      <c r="A8" t="s">
        <v>16</v>
      </c>
      <c r="B8">
        <v>250322379000</v>
      </c>
      <c r="C8">
        <v>0</v>
      </c>
      <c r="D8">
        <v>0</v>
      </c>
      <c r="E8">
        <v>250322379000</v>
      </c>
      <c r="F8">
        <v>32767000</v>
      </c>
      <c r="G8">
        <v>0</v>
      </c>
    </row>
    <row r="9" spans="1:7" x14ac:dyDescent="0.2">
      <c r="A9" t="s">
        <v>15</v>
      </c>
      <c r="B9">
        <v>886257809000</v>
      </c>
      <c r="C9">
        <v>0</v>
      </c>
      <c r="D9">
        <v>0</v>
      </c>
      <c r="E9">
        <v>886257809000</v>
      </c>
      <c r="F9">
        <v>0</v>
      </c>
      <c r="G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2017-09-30T17:33:18Z</cp:lastPrinted>
  <dcterms:created xsi:type="dcterms:W3CDTF">2017-04-08T15:44:45Z</dcterms:created>
  <dcterms:modified xsi:type="dcterms:W3CDTF">2017-11-20T15:59:12Z</dcterms:modified>
</cp:coreProperties>
</file>