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xr:revisionPtr revIDLastSave="0" documentId="13_ncr:1_{D3686EB2-21CC-4413-BBA2-8DBEBA782568}" xr6:coauthVersionLast="47" xr6:coauthVersionMax="47" xr10:uidLastSave="{00000000-0000-0000-0000-000000000000}"/>
  <bookViews>
    <workbookView xWindow="-108" yWindow="-108" windowWidth="23256" windowHeight="14616" activeTab="2" xr2:uid="{00000000-000D-0000-FFFF-FFFF00000000}"/>
  </bookViews>
  <sheets>
    <sheet name="Лист1" sheetId="1" r:id="rId1"/>
    <sheet name="mpi" sheetId="5" r:id="rId2"/>
    <sheet name="socke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9" i="4" l="1"/>
  <c r="Q120" i="4"/>
  <c r="Q118" i="4"/>
  <c r="J113" i="4"/>
  <c r="J114" i="4"/>
  <c r="J112" i="4"/>
  <c r="J109" i="5"/>
  <c r="J110" i="5"/>
  <c r="J108" i="5"/>
  <c r="P109" i="5"/>
  <c r="P110" i="5"/>
  <c r="P108" i="5"/>
  <c r="Q100" i="5"/>
  <c r="P100" i="5"/>
  <c r="O100" i="5"/>
  <c r="R99" i="5"/>
  <c r="R100" i="5" s="1"/>
  <c r="Q99" i="5"/>
  <c r="P99" i="5"/>
  <c r="O99" i="5"/>
  <c r="R97" i="5"/>
  <c r="R98" i="5" s="1"/>
  <c r="Q97" i="5"/>
  <c r="Q98" i="5" s="1"/>
  <c r="P97" i="5"/>
  <c r="P98" i="5" s="1"/>
  <c r="O97" i="5"/>
  <c r="O98" i="5" s="1"/>
  <c r="R96" i="5"/>
  <c r="Q96" i="5"/>
  <c r="P96" i="5"/>
  <c r="O96" i="5"/>
  <c r="N96" i="5"/>
  <c r="R95" i="5"/>
  <c r="Q95" i="5"/>
  <c r="P95" i="5"/>
  <c r="O95" i="5"/>
  <c r="N95" i="5"/>
  <c r="R93" i="5"/>
  <c r="R94" i="5" s="1"/>
  <c r="Q93" i="5"/>
  <c r="Q94" i="5" s="1"/>
  <c r="P93" i="5"/>
  <c r="P94" i="5" s="1"/>
  <c r="O93" i="5"/>
  <c r="O94" i="5" s="1"/>
  <c r="N93" i="5"/>
  <c r="N94" i="5" s="1"/>
  <c r="R92" i="5"/>
  <c r="R91" i="5"/>
  <c r="Q91" i="5"/>
  <c r="Q92" i="5" s="1"/>
  <c r="P91" i="5"/>
  <c r="P92" i="5" s="1"/>
  <c r="O91" i="5"/>
  <c r="O92" i="5" s="1"/>
  <c r="N91" i="5"/>
  <c r="N92" i="5" s="1"/>
  <c r="P90" i="5"/>
  <c r="O90" i="5"/>
  <c r="N90" i="5"/>
  <c r="R89" i="5"/>
  <c r="R90" i="5" s="1"/>
  <c r="Q89" i="5"/>
  <c r="Q90" i="5" s="1"/>
  <c r="P89" i="5"/>
  <c r="O89" i="5"/>
  <c r="N89" i="5"/>
  <c r="R97" i="4"/>
  <c r="R98" i="4" s="1"/>
  <c r="Q97" i="4"/>
  <c r="Q98" i="4" s="1"/>
  <c r="P97" i="4"/>
  <c r="P98" i="4" s="1"/>
  <c r="P100" i="4"/>
  <c r="Q100" i="4"/>
  <c r="R100" i="4"/>
  <c r="O100" i="4"/>
  <c r="O98" i="4"/>
  <c r="O97" i="4"/>
  <c r="P99" i="4"/>
  <c r="Q99" i="4"/>
  <c r="R99" i="4"/>
  <c r="O99" i="4"/>
  <c r="R95" i="4"/>
  <c r="R96" i="4" s="1"/>
  <c r="R93" i="4"/>
  <c r="R94" i="4" s="1"/>
  <c r="R91" i="4"/>
  <c r="R92" i="4" s="1"/>
  <c r="R89" i="4"/>
  <c r="R90" i="4" s="1"/>
  <c r="N96" i="4"/>
  <c r="Q95" i="4"/>
  <c r="Q96" i="4" s="1"/>
  <c r="P95" i="4"/>
  <c r="P96" i="4" s="1"/>
  <c r="O95" i="4"/>
  <c r="O96" i="4" s="1"/>
  <c r="N95" i="4"/>
  <c r="Q93" i="4"/>
  <c r="Q94" i="4" s="1"/>
  <c r="P93" i="4"/>
  <c r="P94" i="4" s="1"/>
  <c r="O93" i="4"/>
  <c r="O94" i="4" s="1"/>
  <c r="N93" i="4"/>
  <c r="N94" i="4" s="1"/>
  <c r="Q91" i="4"/>
  <c r="Q92" i="4" s="1"/>
  <c r="P91" i="4"/>
  <c r="P92" i="4" s="1"/>
  <c r="O91" i="4"/>
  <c r="O92" i="4" s="1"/>
  <c r="N91" i="4"/>
  <c r="N92" i="4" s="1"/>
  <c r="Q89" i="4"/>
  <c r="Q90" i="4" s="1"/>
  <c r="P89" i="4"/>
  <c r="P90" i="4" s="1"/>
  <c r="O89" i="4"/>
  <c r="O90" i="4" s="1"/>
  <c r="N89" i="4"/>
  <c r="N90" i="4" s="1"/>
  <c r="D10" i="1"/>
  <c r="D9" i="1"/>
  <c r="D8" i="1"/>
  <c r="C8" i="1"/>
  <c r="E2" i="1"/>
  <c r="F3" i="1" s="1"/>
  <c r="E8" i="1" l="1"/>
  <c r="G9" i="1" s="1"/>
  <c r="G3" i="1"/>
  <c r="F2" i="1"/>
  <c r="G2" i="1"/>
  <c r="G4" i="1"/>
  <c r="F4" i="1"/>
  <c r="F10" i="1" l="1"/>
  <c r="A17" i="1" s="1"/>
  <c r="G10" i="1"/>
  <c r="F8" i="1"/>
  <c r="A15" i="1" s="1"/>
  <c r="C15" i="1" s="1"/>
  <c r="F9" i="1"/>
  <c r="A16" i="1" s="1"/>
  <c r="I2" i="1"/>
  <c r="H2" i="1"/>
  <c r="J3" i="1" s="1"/>
  <c r="H8" i="1"/>
  <c r="J8" i="1" s="1"/>
  <c r="I8" i="1"/>
  <c r="J9" i="1" l="1"/>
  <c r="J4" i="1"/>
  <c r="J10" i="1"/>
  <c r="J2" i="1"/>
</calcChain>
</file>

<file path=xl/sharedStrings.xml><?xml version="1.0" encoding="utf-8"?>
<sst xmlns="http://schemas.openxmlformats.org/spreadsheetml/2006/main" count="29" uniqueCount="23">
  <si>
    <t>x0</t>
  </si>
  <si>
    <t>r0</t>
  </si>
  <si>
    <t>p0</t>
  </si>
  <si>
    <t>А*р0</t>
  </si>
  <si>
    <t>alpha0</t>
  </si>
  <si>
    <t>x1</t>
  </si>
  <si>
    <t>r1</t>
  </si>
  <si>
    <t>beta0</t>
  </si>
  <si>
    <t>норма</t>
  </si>
  <si>
    <t>р1</t>
  </si>
  <si>
    <t>p1</t>
  </si>
  <si>
    <t>A*p1</t>
  </si>
  <si>
    <t>alpha1</t>
  </si>
  <si>
    <t>x2</t>
  </si>
  <si>
    <t>r2</t>
  </si>
  <si>
    <t>beta1</t>
  </si>
  <si>
    <t>p2</t>
  </si>
  <si>
    <t>x2-x*</t>
  </si>
  <si>
    <t>x*</t>
  </si>
  <si>
    <t>погрешность</t>
  </si>
  <si>
    <t>Количество процессов</t>
  </si>
  <si>
    <t>в не функции</t>
  </si>
  <si>
    <t>в функции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</si>
</sst>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00"/>
    <numFmt numFmtId="166" formatCode="0.00000000E+00"/>
    <numFmt numFmtId="171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1" fillId="0" borderId="0" xfId="0" applyFont="1" applyBorder="1" applyAlignment="1">
      <alignment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mpi!$N$88:$R$88</c15:sqref>
                  </c15:fullRef>
                </c:ext>
              </c:extLst>
              <c:f>mpi!$N$88:$Q$88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mpi!$N$89:$R$89</c15:sqref>
                  </c15:fullRef>
                </c:ext>
              </c:extLst>
              <c:f>mpi!$N$89:$Q$89</c:f>
              <c:numCache>
                <c:formatCode>0.000</c:formatCode>
                <c:ptCount val="4"/>
                <c:pt idx="0" formatCode="General">
                  <c:v>1</c:v>
                </c:pt>
                <c:pt idx="1">
                  <c:v>1.1900826446280992</c:v>
                </c:pt>
                <c:pt idx="2">
                  <c:v>1.3779904306220094</c:v>
                </c:pt>
                <c:pt idx="3">
                  <c:v>1.3980582524271845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8-4C81-A403-B85D34D23F0A}"/>
            </c:ext>
          </c:extLst>
        </c:ser>
        <c:ser>
          <c:idx val="1"/>
          <c:order val="1"/>
          <c:tx>
            <c:v>10000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mpi!$N$88:$R$88</c15:sqref>
                  </c15:fullRef>
                </c:ext>
              </c:extLst>
              <c:f>mpi!$N$88:$Q$88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mpi!$N$91:$R$91</c15:sqref>
                  </c15:fullRef>
                </c:ext>
              </c:extLst>
              <c:f>mpi!$N$91:$Q$91</c:f>
              <c:numCache>
                <c:formatCode>0.000</c:formatCode>
                <c:ptCount val="4"/>
                <c:pt idx="0" formatCode="General">
                  <c:v>1</c:v>
                </c:pt>
                <c:pt idx="1">
                  <c:v>1.2286902286902286</c:v>
                </c:pt>
                <c:pt idx="2">
                  <c:v>1.3955135773317591</c:v>
                </c:pt>
                <c:pt idx="3">
                  <c:v>1.5038167938931297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8-4C81-A403-B85D34D23F0A}"/>
            </c:ext>
          </c:extLst>
        </c:ser>
        <c:ser>
          <c:idx val="2"/>
          <c:order val="2"/>
          <c:tx>
            <c:v>15000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mpi!$N$93:$R$93</c15:sqref>
                  </c15:fullRef>
                </c:ext>
              </c:extLst>
              <c:f>mpi!$N$93:$Q$93</c:f>
              <c:numCache>
                <c:formatCode>0.000</c:formatCode>
                <c:ptCount val="4"/>
                <c:pt idx="0" formatCode="General">
                  <c:v>1</c:v>
                </c:pt>
                <c:pt idx="1">
                  <c:v>1.2337602927721867</c:v>
                </c:pt>
                <c:pt idx="2">
                  <c:v>1.369035532994924</c:v>
                </c:pt>
                <c:pt idx="3">
                  <c:v>1.4546925566343041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18-4C81-A403-B85D34D23F0A}"/>
            </c:ext>
          </c:extLst>
        </c:ser>
        <c:ser>
          <c:idx val="3"/>
          <c:order val="3"/>
          <c:tx>
            <c:v>16000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mpi!$N$95:$R$95</c15:sqref>
                  </c15:fullRef>
                </c:ext>
              </c:extLst>
              <c:f>mpi!$N$95:$Q$95</c:f>
              <c:numCache>
                <c:formatCode>0.000</c:formatCode>
                <c:ptCount val="4"/>
                <c:pt idx="0" formatCode="General">
                  <c:v>1</c:v>
                </c:pt>
                <c:pt idx="1">
                  <c:v>1.1604519774011299</c:v>
                </c:pt>
                <c:pt idx="2">
                  <c:v>1.3596646072374228</c:v>
                </c:pt>
                <c:pt idx="3">
                  <c:v>1.3934871099050203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18-4C81-A403-B85D34D23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350656"/>
        <c:axId val="129635107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v>20000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mpi!$N$97:$R$97</c15:sqref>
                        </c15:fullRef>
                        <c15:formulaRef>
                          <c15:sqref>mpi!$N$97:$Q$97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 formatCode="General">
                        <c:v>1</c:v>
                      </c:pt>
                      <c:pt idx="1">
                        <c:v>1.1952739548169307</c:v>
                      </c:pt>
                      <c:pt idx="2">
                        <c:v>1.2673458149779735</c:v>
                      </c:pt>
                      <c:pt idx="3">
                        <c:v>1.2933408260747399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E18-4C81-A403-B85D34D23F0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25000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mpi!$N$99:$R$99</c15:sqref>
                        </c15:fullRef>
                        <c15:formulaRef>
                          <c15:sqref>mpi!$N$99:$Q$99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 formatCode="General">
                        <c:v>1</c:v>
                      </c:pt>
                      <c:pt idx="1">
                        <c:v>1.140533411488863</c:v>
                      </c:pt>
                      <c:pt idx="2">
                        <c:v>1.1616417910447761</c:v>
                      </c:pt>
                      <c:pt idx="3">
                        <c:v>1.1428781204111602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7E18-4C81-A403-B85D34D23F0A}"/>
                  </c:ext>
                </c:extLst>
              </c15:ser>
            </c15:filteredBarSeries>
          </c:ext>
        </c:extLst>
      </c:barChart>
      <c:catAx>
        <c:axId val="129635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Количество процессов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6351072"/>
        <c:crosses val="autoZero"/>
        <c:auto val="1"/>
        <c:lblAlgn val="ctr"/>
        <c:lblOffset val="100"/>
        <c:noMultiLvlLbl val="0"/>
      </c:catAx>
      <c:valAx>
        <c:axId val="12963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63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mpi!$N$88:$R$88</c15:sqref>
                  </c15:fullRef>
                </c:ext>
              </c:extLst>
              <c:f>mpi!$N$88:$Q$88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mpi!$N$90:$R$90</c15:sqref>
                  </c15:fullRef>
                </c:ext>
              </c:extLst>
              <c:f>mpi!$N$90:$Q$90</c:f>
              <c:numCache>
                <c:formatCode>0.000</c:formatCode>
                <c:ptCount val="4"/>
                <c:pt idx="0" formatCode="General">
                  <c:v>1</c:v>
                </c:pt>
                <c:pt idx="1">
                  <c:v>0.5950413223140496</c:v>
                </c:pt>
                <c:pt idx="2">
                  <c:v>0.45933014354066981</c:v>
                </c:pt>
                <c:pt idx="3">
                  <c:v>0.34951456310679613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F-4A4A-84C6-1418857903BD}"/>
            </c:ext>
          </c:extLst>
        </c:ser>
        <c:ser>
          <c:idx val="1"/>
          <c:order val="1"/>
          <c:tx>
            <c:v>10000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mpi!$N$88:$R$88</c15:sqref>
                  </c15:fullRef>
                </c:ext>
              </c:extLst>
              <c:f>mpi!$N$88:$Q$88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mpi!$N$92:$R$92</c15:sqref>
                  </c15:fullRef>
                </c:ext>
              </c:extLst>
              <c:f>mpi!$N$92:$Q$92</c:f>
              <c:numCache>
                <c:formatCode>0.000</c:formatCode>
                <c:ptCount val="4"/>
                <c:pt idx="0" formatCode="General">
                  <c:v>1</c:v>
                </c:pt>
                <c:pt idx="1">
                  <c:v>0.6143451143451143</c:v>
                </c:pt>
                <c:pt idx="2">
                  <c:v>0.46517119244391969</c:v>
                </c:pt>
                <c:pt idx="3">
                  <c:v>0.37595419847328243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F-4A4A-84C6-1418857903BD}"/>
            </c:ext>
          </c:extLst>
        </c:ser>
        <c:ser>
          <c:idx val="2"/>
          <c:order val="2"/>
          <c:tx>
            <c:v>15000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mpi!$N$88:$R$88</c15:sqref>
                  </c15:fullRef>
                </c:ext>
              </c:extLst>
              <c:f>mpi!$N$88:$Q$88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mpi!$N$94:$R$94</c15:sqref>
                  </c15:fullRef>
                </c:ext>
              </c:extLst>
              <c:f>mpi!$N$94:$Q$94</c:f>
              <c:numCache>
                <c:formatCode>0.000</c:formatCode>
                <c:ptCount val="4"/>
                <c:pt idx="0" formatCode="General">
                  <c:v>1</c:v>
                </c:pt>
                <c:pt idx="1">
                  <c:v>0.61688014638609334</c:v>
                </c:pt>
                <c:pt idx="2">
                  <c:v>0.45634517766497468</c:v>
                </c:pt>
                <c:pt idx="3">
                  <c:v>0.36367313915857602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F-4A4A-84C6-1418857903BD}"/>
            </c:ext>
          </c:extLst>
        </c:ser>
        <c:ser>
          <c:idx val="3"/>
          <c:order val="3"/>
          <c:tx>
            <c:v>16000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mpi!$N$88:$R$88</c15:sqref>
                  </c15:fullRef>
                </c:ext>
              </c:extLst>
              <c:f>mpi!$N$88:$Q$88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mpi!$N$96:$R$96</c15:sqref>
                  </c15:fullRef>
                </c:ext>
              </c:extLst>
              <c:f>mpi!$N$96:$Q$96</c:f>
              <c:numCache>
                <c:formatCode>0.000</c:formatCode>
                <c:ptCount val="4"/>
                <c:pt idx="0" formatCode="General">
                  <c:v>1</c:v>
                </c:pt>
                <c:pt idx="1">
                  <c:v>0.58022598870056497</c:v>
                </c:pt>
                <c:pt idx="2">
                  <c:v>0.45322153574580759</c:v>
                </c:pt>
                <c:pt idx="3">
                  <c:v>0.34837177747625508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8F-4A4A-84C6-141885790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820959"/>
        <c:axId val="946821375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v>20000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mpi!$N$98:$R$98</c15:sqref>
                        </c15:fullRef>
                        <c15:formulaRef>
                          <c15:sqref>mpi!$N$98:$Q$98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 formatCode="General">
                        <c:v>1</c:v>
                      </c:pt>
                      <c:pt idx="1">
                        <c:v>0.59763697740846533</c:v>
                      </c:pt>
                      <c:pt idx="2">
                        <c:v>0.42244860499265785</c:v>
                      </c:pt>
                      <c:pt idx="3">
                        <c:v>0.32333520651868497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E8F-4A4A-84C6-1418857903B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25000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mpi!$N$100:$R$100</c15:sqref>
                        </c15:fullRef>
                        <c15:formulaRef>
                          <c15:sqref>mpi!$N$100:$Q$100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 formatCode="General">
                        <c:v>1</c:v>
                      </c:pt>
                      <c:pt idx="1">
                        <c:v>0.5702667057444315</c:v>
                      </c:pt>
                      <c:pt idx="2">
                        <c:v>0.38721393034825868</c:v>
                      </c:pt>
                      <c:pt idx="3">
                        <c:v>0.28571953010279005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E8F-4A4A-84C6-1418857903BD}"/>
                  </c:ext>
                </c:extLst>
              </c15:ser>
            </c15:filteredBarSeries>
          </c:ext>
        </c:extLst>
      </c:barChart>
      <c:catAx>
        <c:axId val="94682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Количество процессов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6821375"/>
        <c:crosses val="autoZero"/>
        <c:auto val="1"/>
        <c:lblAlgn val="ctr"/>
        <c:lblOffset val="100"/>
        <c:noMultiLvlLbl val="0"/>
      </c:catAx>
      <c:valAx>
        <c:axId val="94682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Эффективность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682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sockets!$N$88:$R$88</c15:sqref>
                  </c15:fullRef>
                </c:ext>
              </c:extLst>
              <c:f>sockets!$N$88:$Q$88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sockets!$N$89:$R$89</c15:sqref>
                  </c15:fullRef>
                </c:ext>
              </c:extLst>
              <c:f>sockets!$N$89:$Q$89</c:f>
              <c:numCache>
                <c:formatCode>0.000</c:formatCode>
                <c:ptCount val="4"/>
                <c:pt idx="0" formatCode="General">
                  <c:v>1</c:v>
                </c:pt>
                <c:pt idx="1">
                  <c:v>1.1028938906752412</c:v>
                </c:pt>
                <c:pt idx="2">
                  <c:v>1.3450980392156864</c:v>
                </c:pt>
                <c:pt idx="3">
                  <c:v>1.4848484848484849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E-431E-B6E3-D92EF4BC7794}"/>
            </c:ext>
          </c:extLst>
        </c:ser>
        <c:ser>
          <c:idx val="1"/>
          <c:order val="1"/>
          <c:tx>
            <c:v>10000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sockets!$N$88:$R$88</c15:sqref>
                  </c15:fullRef>
                </c:ext>
              </c:extLst>
              <c:f>sockets!$N$88:$Q$88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sockets!$N$91:$R$91</c15:sqref>
                  </c15:fullRef>
                </c:ext>
              </c:extLst>
              <c:f>sockets!$N$91:$Q$91</c:f>
              <c:numCache>
                <c:formatCode>0.000</c:formatCode>
                <c:ptCount val="4"/>
                <c:pt idx="0" formatCode="General">
                  <c:v>1</c:v>
                </c:pt>
                <c:pt idx="1">
                  <c:v>1.1879432624113477</c:v>
                </c:pt>
                <c:pt idx="2">
                  <c:v>1.3306852035749754</c:v>
                </c:pt>
                <c:pt idx="3">
                  <c:v>1.3467336683417086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FE-431E-B6E3-D92EF4BC7794}"/>
            </c:ext>
          </c:extLst>
        </c:ser>
        <c:ser>
          <c:idx val="2"/>
          <c:order val="2"/>
          <c:tx>
            <c:v>15000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sockets!$N$93:$R$93</c15:sqref>
                  </c15:fullRef>
                </c:ext>
              </c:extLst>
              <c:f>sockets!$N$93:$Q$93</c:f>
              <c:numCache>
                <c:formatCode>0.000</c:formatCode>
                <c:ptCount val="4"/>
                <c:pt idx="0" formatCode="General">
                  <c:v>1</c:v>
                </c:pt>
                <c:pt idx="1">
                  <c:v>1.1359505634314795</c:v>
                </c:pt>
                <c:pt idx="2">
                  <c:v>1.2760310330747244</c:v>
                </c:pt>
                <c:pt idx="3">
                  <c:v>1.3196790540540542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FE-431E-B6E3-D92EF4BC7794}"/>
            </c:ext>
          </c:extLst>
        </c:ser>
        <c:ser>
          <c:idx val="3"/>
          <c:order val="3"/>
          <c:tx>
            <c:v>16000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sockets!$N$95:$R$95</c15:sqref>
                  </c15:fullRef>
                </c:ext>
              </c:extLst>
              <c:f>sockets!$N$95:$Q$95</c:f>
              <c:numCache>
                <c:formatCode>0.000</c:formatCode>
                <c:ptCount val="4"/>
                <c:pt idx="0" formatCode="General">
                  <c:v>1</c:v>
                </c:pt>
                <c:pt idx="1">
                  <c:v>1.1571601941747574</c:v>
                </c:pt>
                <c:pt idx="2">
                  <c:v>1.2570863546473303</c:v>
                </c:pt>
                <c:pt idx="3">
                  <c:v>1.3439041578576463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FE-431E-B6E3-D92EF4BC7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350656"/>
        <c:axId val="129635107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v>20000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sockets!$N$97:$R$97</c15:sqref>
                        </c15:fullRef>
                        <c15:formulaRef>
                          <c15:sqref>sockets!$N$97:$Q$97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 formatCode="General">
                        <c:v>1</c:v>
                      </c:pt>
                      <c:pt idx="1">
                        <c:v>1.1952739548169307</c:v>
                      </c:pt>
                      <c:pt idx="2">
                        <c:v>1.2673458149779735</c:v>
                      </c:pt>
                      <c:pt idx="3">
                        <c:v>1.2933408260747399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9AF-4EF9-9C03-EE5DE93B9D6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25000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sockets!$N$99:$R$99</c15:sqref>
                        </c15:fullRef>
                        <c15:formulaRef>
                          <c15:sqref>sockets!$N$99:$Q$99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 formatCode="General">
                        <c:v>1</c:v>
                      </c:pt>
                      <c:pt idx="1">
                        <c:v>1.140533411488863</c:v>
                      </c:pt>
                      <c:pt idx="2">
                        <c:v>1.1616417910447761</c:v>
                      </c:pt>
                      <c:pt idx="3">
                        <c:v>1.1428781204111602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9AF-4EF9-9C03-EE5DE93B9D6F}"/>
                  </c:ext>
                </c:extLst>
              </c15:ser>
            </c15:filteredBarSeries>
          </c:ext>
        </c:extLst>
      </c:barChart>
      <c:catAx>
        <c:axId val="129635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Количество процессов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6351072"/>
        <c:crosses val="autoZero"/>
        <c:auto val="1"/>
        <c:lblAlgn val="ctr"/>
        <c:lblOffset val="100"/>
        <c:noMultiLvlLbl val="0"/>
      </c:catAx>
      <c:valAx>
        <c:axId val="12963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63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sockets!$N$88:$R$88</c15:sqref>
                  </c15:fullRef>
                </c:ext>
              </c:extLst>
              <c:f>sockets!$N$88:$Q$88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sockets!$N$90:$R$90</c15:sqref>
                  </c15:fullRef>
                </c:ext>
              </c:extLst>
              <c:f>sockets!$N$90:$Q$90</c:f>
              <c:numCache>
                <c:formatCode>0.000</c:formatCode>
                <c:ptCount val="4"/>
                <c:pt idx="0" formatCode="General">
                  <c:v>1</c:v>
                </c:pt>
                <c:pt idx="1">
                  <c:v>0.55144694533762062</c:v>
                </c:pt>
                <c:pt idx="2">
                  <c:v>0.44836601307189544</c:v>
                </c:pt>
                <c:pt idx="3">
                  <c:v>0.37121212121212122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0-4863-B548-A0F038FFCA32}"/>
            </c:ext>
          </c:extLst>
        </c:ser>
        <c:ser>
          <c:idx val="1"/>
          <c:order val="1"/>
          <c:tx>
            <c:v>10000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sockets!$N$88:$R$88</c15:sqref>
                  </c15:fullRef>
                </c:ext>
              </c:extLst>
              <c:f>sockets!$N$88:$Q$88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sockets!$N$92:$R$92</c15:sqref>
                  </c15:fullRef>
                </c:ext>
              </c:extLst>
              <c:f>sockets!$N$92:$Q$92</c:f>
              <c:numCache>
                <c:formatCode>0.000</c:formatCode>
                <c:ptCount val="4"/>
                <c:pt idx="0" formatCode="General">
                  <c:v>1</c:v>
                </c:pt>
                <c:pt idx="1">
                  <c:v>0.59397163120567387</c:v>
                </c:pt>
                <c:pt idx="2">
                  <c:v>0.44356173452499181</c:v>
                </c:pt>
                <c:pt idx="3">
                  <c:v>0.33668341708542715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0-4863-B548-A0F038FFCA32}"/>
            </c:ext>
          </c:extLst>
        </c:ser>
        <c:ser>
          <c:idx val="2"/>
          <c:order val="2"/>
          <c:tx>
            <c:v>15000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sockets!$N$88:$R$88</c15:sqref>
                  </c15:fullRef>
                </c:ext>
              </c:extLst>
              <c:f>sockets!$N$88:$Q$88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sockets!$N$94:$R$94</c15:sqref>
                  </c15:fullRef>
                </c:ext>
              </c:extLst>
              <c:f>sockets!$N$94:$Q$94</c:f>
              <c:numCache>
                <c:formatCode>0.000</c:formatCode>
                <c:ptCount val="4"/>
                <c:pt idx="0" formatCode="General">
                  <c:v>1</c:v>
                </c:pt>
                <c:pt idx="1">
                  <c:v>0.56797528171573974</c:v>
                </c:pt>
                <c:pt idx="2">
                  <c:v>0.42534367769157483</c:v>
                </c:pt>
                <c:pt idx="3">
                  <c:v>0.32991976351351354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0-4863-B548-A0F038FFCA32}"/>
            </c:ext>
          </c:extLst>
        </c:ser>
        <c:ser>
          <c:idx val="3"/>
          <c:order val="3"/>
          <c:tx>
            <c:v>16000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sockets!$N$88:$R$88</c15:sqref>
                  </c15:fullRef>
                </c:ext>
              </c:extLst>
              <c:f>sockets!$N$88:$Q$88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sockets!$N$96:$R$96</c15:sqref>
                  </c15:fullRef>
                </c:ext>
              </c:extLst>
              <c:f>sockets!$N$96:$Q$96</c:f>
              <c:numCache>
                <c:formatCode>0.000</c:formatCode>
                <c:ptCount val="4"/>
                <c:pt idx="0" formatCode="General">
                  <c:v>1</c:v>
                </c:pt>
                <c:pt idx="1">
                  <c:v>0.57858009708737868</c:v>
                </c:pt>
                <c:pt idx="2">
                  <c:v>0.41902878488244344</c:v>
                </c:pt>
                <c:pt idx="3">
                  <c:v>0.33597603946441157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90-4863-B548-A0F038FFC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820959"/>
        <c:axId val="946821375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v>20000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sockets!$N$98:$R$98</c15:sqref>
                        </c15:fullRef>
                        <c15:formulaRef>
                          <c15:sqref>sockets!$N$98:$Q$98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 formatCode="General">
                        <c:v>1</c:v>
                      </c:pt>
                      <c:pt idx="1">
                        <c:v>0.59763697740846533</c:v>
                      </c:pt>
                      <c:pt idx="2">
                        <c:v>0.42244860499265785</c:v>
                      </c:pt>
                      <c:pt idx="3">
                        <c:v>0.32333520651868497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3D7-41D3-BE45-879FEFC4EA5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25000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sockets!$N$100:$R$100</c15:sqref>
                        </c15:fullRef>
                        <c15:formulaRef>
                          <c15:sqref>sockets!$N$100:$Q$100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 formatCode="General">
                        <c:v>1</c:v>
                      </c:pt>
                      <c:pt idx="1">
                        <c:v>0.5702667057444315</c:v>
                      </c:pt>
                      <c:pt idx="2">
                        <c:v>0.38721393034825868</c:v>
                      </c:pt>
                      <c:pt idx="3">
                        <c:v>0.28571953010279005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3D7-41D3-BE45-879FEFC4EA55}"/>
                  </c:ext>
                </c:extLst>
              </c15:ser>
            </c15:filteredBarSeries>
          </c:ext>
        </c:extLst>
      </c:barChart>
      <c:catAx>
        <c:axId val="94682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Количество процессов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6821375"/>
        <c:crosses val="autoZero"/>
        <c:auto val="1"/>
        <c:lblAlgn val="ctr"/>
        <c:lblOffset val="100"/>
        <c:noMultiLvlLbl val="0"/>
      </c:catAx>
      <c:valAx>
        <c:axId val="94682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Эффективность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682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60</xdr:row>
      <xdr:rowOff>90487</xdr:rowOff>
    </xdr:from>
    <xdr:to>
      <xdr:col>11</xdr:col>
      <xdr:colOff>1971675</xdr:colOff>
      <xdr:row>79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10E0F62-45BC-4C9A-B247-5EFB818AF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552450</xdr:colOff>
      <xdr:row>80</xdr:row>
      <xdr:rowOff>142875</xdr:rowOff>
    </xdr:from>
    <xdr:to>
      <xdr:col>11</xdr:col>
      <xdr:colOff>1971675</xdr:colOff>
      <xdr:row>100</xdr:row>
      <xdr:rowOff>23814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D84E361-2299-40E5-A3E6-15D3B6628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60</xdr:row>
      <xdr:rowOff>90487</xdr:rowOff>
    </xdr:from>
    <xdr:to>
      <xdr:col>11</xdr:col>
      <xdr:colOff>1971675</xdr:colOff>
      <xdr:row>79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55AC9FB-4BE1-4BDF-985D-B0AFFA946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552450</xdr:colOff>
      <xdr:row>80</xdr:row>
      <xdr:rowOff>142875</xdr:rowOff>
    </xdr:from>
    <xdr:to>
      <xdr:col>11</xdr:col>
      <xdr:colOff>1971675</xdr:colOff>
      <xdr:row>100</xdr:row>
      <xdr:rowOff>23814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813A6B8-DD58-44D4-BBE6-75D333135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workbookViewId="0">
      <selection activeCell="N20" sqref="N20"/>
    </sheetView>
  </sheetViews>
  <sheetFormatPr defaultRowHeight="14.4" x14ac:dyDescent="0.3"/>
  <cols>
    <col min="1" max="1" width="13.5546875" customWidth="1"/>
    <col min="6" max="6" width="14.5546875" customWidth="1"/>
    <col min="7" max="7" width="12.88671875" customWidth="1"/>
    <col min="8" max="8" width="15.44140625" customWidth="1"/>
    <col min="9" max="9" width="14.109375" customWidth="1"/>
    <col min="10" max="10" width="16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</v>
      </c>
      <c r="B2">
        <v>8</v>
      </c>
      <c r="C2">
        <v>8</v>
      </c>
      <c r="D2">
        <v>64</v>
      </c>
      <c r="E2" s="1">
        <f>SUMSQ(B2:B4)/(D2*C2+D3*C3+D4*C4)</f>
        <v>0.13225806451612904</v>
      </c>
      <c r="F2" s="1">
        <f>A2+$E$2*C2</f>
        <v>1.0580645161290323</v>
      </c>
      <c r="G2" s="1">
        <f>B2-$E$2*D2</f>
        <v>-0.46451612903225836</v>
      </c>
      <c r="H2" s="1">
        <f>SUMSQ(G2:G4)/SUMSQ(B2:B4)</f>
        <v>1.1987513007284076E-2</v>
      </c>
      <c r="I2" s="1">
        <f>SQRT(SUMSQ(G2:G4))</f>
        <v>1.4021241504212771</v>
      </c>
      <c r="J2" s="1">
        <f>G2+$H$2*C2</f>
        <v>-0.36861602497398577</v>
      </c>
    </row>
    <row r="3" spans="1:10" x14ac:dyDescent="0.3">
      <c r="A3">
        <v>0</v>
      </c>
      <c r="B3">
        <v>6</v>
      </c>
      <c r="C3">
        <v>6</v>
      </c>
      <c r="D3">
        <v>36</v>
      </c>
      <c r="E3" s="1"/>
      <c r="F3" s="1">
        <f>A3+$E$2*C3</f>
        <v>0.79354838709677422</v>
      </c>
      <c r="G3" s="1">
        <f t="shared" ref="G3" si="0">B3-$E$2*D3</f>
        <v>1.2387096774193544</v>
      </c>
      <c r="H3" s="1"/>
      <c r="I3" s="1"/>
      <c r="J3" s="1">
        <f t="shared" ref="J3" si="1">G3+$H$2*C3</f>
        <v>1.3106347554630589</v>
      </c>
    </row>
    <row r="4" spans="1:10" x14ac:dyDescent="0.3">
      <c r="A4">
        <v>0</v>
      </c>
      <c r="B4">
        <v>8</v>
      </c>
      <c r="C4">
        <v>8</v>
      </c>
      <c r="D4">
        <v>64</v>
      </c>
      <c r="E4" s="1"/>
      <c r="F4" s="1">
        <f t="shared" ref="F4" si="2">A4+$E$2*C4</f>
        <v>1.0580645161290323</v>
      </c>
      <c r="G4" s="1">
        <f>B4-$E$2*D4</f>
        <v>-0.46451612903225836</v>
      </c>
      <c r="H4" s="1"/>
      <c r="I4" s="1"/>
      <c r="J4" s="1">
        <f>G4+$H$2*C4</f>
        <v>-0.36861602497398577</v>
      </c>
    </row>
    <row r="7" spans="1:10" x14ac:dyDescent="0.3">
      <c r="A7" t="s">
        <v>5</v>
      </c>
      <c r="B7" t="s">
        <v>6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8</v>
      </c>
      <c r="J7" t="s">
        <v>16</v>
      </c>
    </row>
    <row r="8" spans="1:10" x14ac:dyDescent="0.3">
      <c r="A8" s="1">
        <v>1.0580645161290323</v>
      </c>
      <c r="B8" s="1">
        <v>-0.46451612903225836</v>
      </c>
      <c r="C8" s="1">
        <f>-0.368616024973986</f>
        <v>-0.36861602497398599</v>
      </c>
      <c r="D8" s="1">
        <f>-46077/15625</f>
        <v>-2.948928</v>
      </c>
      <c r="E8" s="1">
        <f>SUMSQ(B8:B10)/(D8*C8+D9*C9+D10*C10)</f>
        <v>0.1575203027918268</v>
      </c>
      <c r="F8" s="2">
        <f>A8+$E$8*C8</f>
        <v>1.0000000082612104</v>
      </c>
      <c r="G8" s="2">
        <v>-9.7560962142306806E-8</v>
      </c>
      <c r="H8" s="3">
        <f>SUMSQ(G8:G10)/SUMSQ(B8:B10)</f>
        <v>1.1214862091517199E-14</v>
      </c>
      <c r="I8" s="2">
        <f>SQRT(SUMSQ(G8:G10))</f>
        <v>1.4848529237706124E-7</v>
      </c>
      <c r="J8" s="2">
        <f>G8+$H$8*C8</f>
        <v>-9.7560966276284696E-8</v>
      </c>
    </row>
    <row r="9" spans="1:10" x14ac:dyDescent="0.3">
      <c r="A9" s="1">
        <v>0.79354838709677422</v>
      </c>
      <c r="B9" s="1">
        <v>1.2387096774193544</v>
      </c>
      <c r="C9" s="1">
        <v>1.3106347554630589</v>
      </c>
      <c r="D9" s="1">
        <f>786381/100000</f>
        <v>7.86381</v>
      </c>
      <c r="E9" s="1"/>
      <c r="F9" s="2">
        <f t="shared" ref="F9:F10" si="3">A9+$E$8*C9</f>
        <v>0.99999997062680712</v>
      </c>
      <c r="G9" s="2">
        <f t="shared" ref="G9:G10" si="4">B9-$E$8*D9</f>
        <v>-5.4878041000350208E-8</v>
      </c>
      <c r="H9" s="2"/>
      <c r="I9" s="2"/>
      <c r="J9" s="2">
        <f t="shared" ref="J9:J10" si="5">G9+$H$8*C9</f>
        <v>-5.4878026301762176E-8</v>
      </c>
    </row>
    <row r="10" spans="1:10" x14ac:dyDescent="0.3">
      <c r="A10" s="1">
        <v>1.0580645161290323</v>
      </c>
      <c r="B10" s="1">
        <v>-0.46451612903225836</v>
      </c>
      <c r="C10" s="1">
        <v>-0.36861602497398577</v>
      </c>
      <c r="D10" s="1">
        <f>-46077/15625</f>
        <v>-2.948928</v>
      </c>
      <c r="E10" s="1"/>
      <c r="F10" s="2">
        <f t="shared" si="3"/>
        <v>1.0000000082612104</v>
      </c>
      <c r="G10" s="2">
        <f t="shared" si="4"/>
        <v>-9.7560962142306806E-8</v>
      </c>
      <c r="H10" s="2"/>
      <c r="I10" s="2"/>
      <c r="J10" s="2">
        <f t="shared" si="5"/>
        <v>-9.7560966276284696E-8</v>
      </c>
    </row>
    <row r="14" spans="1:10" x14ac:dyDescent="0.3">
      <c r="A14" t="s">
        <v>17</v>
      </c>
      <c r="B14" t="s">
        <v>18</v>
      </c>
      <c r="C14" t="s">
        <v>19</v>
      </c>
    </row>
    <row r="15" spans="1:10" x14ac:dyDescent="0.3">
      <c r="A15" s="2">
        <f>F8-B15</f>
        <v>8.261210382443096E-9</v>
      </c>
      <c r="B15">
        <v>1</v>
      </c>
      <c r="C15">
        <f>SUMSQ(A15:A17)/SUMSQ(B15:B17)</f>
        <v>3.330932179378689E-16</v>
      </c>
    </row>
    <row r="16" spans="1:10" x14ac:dyDescent="0.3">
      <c r="A16" s="2">
        <f t="shared" ref="A16:A17" si="6">F9-B16</f>
        <v>-2.9373192877990562E-8</v>
      </c>
      <c r="B16">
        <v>1</v>
      </c>
    </row>
    <row r="17" spans="1:2" x14ac:dyDescent="0.3">
      <c r="A17" s="2">
        <f t="shared" si="6"/>
        <v>8.261210382443096E-9</v>
      </c>
      <c r="B1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3DCBC-E2D2-4C23-9FAB-04F12AC368D2}">
  <dimension ref="G14:R110"/>
  <sheetViews>
    <sheetView topLeftCell="A88" zoomScale="85" zoomScaleNormal="85" workbookViewId="0">
      <selection activeCell="P110" sqref="P110"/>
    </sheetView>
  </sheetViews>
  <sheetFormatPr defaultRowHeight="14.4" x14ac:dyDescent="0.3"/>
  <cols>
    <col min="9" max="11" width="9.109375" customWidth="1"/>
    <col min="12" max="12" width="30.88671875" customWidth="1"/>
    <col min="13" max="17" width="17.109375" customWidth="1"/>
    <col min="18" max="18" width="11.88671875" bestFit="1" customWidth="1"/>
  </cols>
  <sheetData>
    <row r="14" spans="12:17" ht="15.6" x14ac:dyDescent="0.3">
      <c r="L14" s="8"/>
      <c r="M14" s="12"/>
      <c r="N14" s="12"/>
      <c r="O14" s="12"/>
      <c r="P14" s="12"/>
      <c r="Q14" s="12"/>
    </row>
    <row r="15" spans="12:17" ht="15.6" x14ac:dyDescent="0.3">
      <c r="L15" s="8"/>
      <c r="M15" s="8"/>
      <c r="N15" s="8"/>
      <c r="O15" s="8"/>
      <c r="P15" s="8"/>
      <c r="Q15" s="8"/>
    </row>
    <row r="16" spans="12:17" ht="15.6" x14ac:dyDescent="0.3">
      <c r="L16" s="5"/>
      <c r="M16" s="6"/>
      <c r="N16" s="6"/>
      <c r="O16" s="6"/>
      <c r="P16" s="6"/>
      <c r="Q16" s="6"/>
    </row>
    <row r="17" spans="12:17" ht="15.6" x14ac:dyDescent="0.3">
      <c r="L17" s="5"/>
      <c r="M17" s="6"/>
      <c r="N17" s="6"/>
      <c r="O17" s="6"/>
      <c r="P17" s="6"/>
      <c r="Q17" s="6"/>
    </row>
    <row r="18" spans="12:17" ht="15.6" x14ac:dyDescent="0.3">
      <c r="L18" s="5"/>
      <c r="M18" s="6"/>
      <c r="N18" s="6"/>
      <c r="O18" s="6"/>
      <c r="P18" s="6"/>
      <c r="Q18" s="6"/>
    </row>
    <row r="19" spans="12:17" ht="15.6" x14ac:dyDescent="0.3">
      <c r="L19" s="5"/>
      <c r="M19" s="6"/>
      <c r="N19" s="6"/>
      <c r="O19" s="6"/>
      <c r="P19" s="6"/>
      <c r="Q19" s="6"/>
    </row>
    <row r="24" spans="12:17" x14ac:dyDescent="0.3">
      <c r="M24" s="4"/>
    </row>
    <row r="72" spans="13:18" ht="15.75" customHeight="1" x14ac:dyDescent="0.3">
      <c r="N72" s="13" t="s">
        <v>20</v>
      </c>
      <c r="O72" s="13"/>
      <c r="P72" s="13"/>
      <c r="Q72" s="13"/>
      <c r="R72" s="10"/>
    </row>
    <row r="73" spans="13:18" ht="15.6" x14ac:dyDescent="0.3">
      <c r="N73" s="9">
        <v>1</v>
      </c>
      <c r="O73" s="9">
        <v>2</v>
      </c>
      <c r="P73" s="9">
        <v>3</v>
      </c>
      <c r="Q73" s="9">
        <v>4</v>
      </c>
      <c r="R73" s="11">
        <v>8</v>
      </c>
    </row>
    <row r="74" spans="13:18" ht="15.6" x14ac:dyDescent="0.3">
      <c r="M74">
        <v>5000</v>
      </c>
      <c r="N74">
        <v>0.28799999999999998</v>
      </c>
      <c r="O74">
        <v>0.24199999999999999</v>
      </c>
      <c r="P74">
        <v>0.20899999999999999</v>
      </c>
      <c r="Q74">
        <v>0.20599999999999999</v>
      </c>
      <c r="R74" s="11">
        <v>0.192</v>
      </c>
    </row>
    <row r="75" spans="13:18" ht="15.6" x14ac:dyDescent="0.3">
      <c r="M75">
        <v>10000</v>
      </c>
      <c r="N75">
        <v>1.1819999999999999</v>
      </c>
      <c r="O75">
        <v>0.96199999999999997</v>
      </c>
      <c r="P75">
        <v>0.84699999999999998</v>
      </c>
      <c r="Q75">
        <v>0.78600000000000003</v>
      </c>
      <c r="R75" s="11">
        <v>0.71499999999999997</v>
      </c>
    </row>
    <row r="76" spans="13:18" ht="15.6" x14ac:dyDescent="0.3">
      <c r="M76">
        <v>15000</v>
      </c>
      <c r="N76">
        <v>2.6970000000000001</v>
      </c>
      <c r="O76">
        <v>2.1859999999999999</v>
      </c>
      <c r="P76">
        <v>1.97</v>
      </c>
      <c r="Q76">
        <v>1.8540000000000001</v>
      </c>
      <c r="R76" s="11">
        <v>1.607</v>
      </c>
    </row>
    <row r="77" spans="13:18" ht="15.6" x14ac:dyDescent="0.3">
      <c r="M77">
        <v>16000</v>
      </c>
      <c r="N77">
        <v>3.081</v>
      </c>
      <c r="O77">
        <v>2.6549999999999998</v>
      </c>
      <c r="P77">
        <v>2.266</v>
      </c>
      <c r="Q77">
        <v>2.2109999999999999</v>
      </c>
      <c r="R77" s="11">
        <v>1.9019999999999999</v>
      </c>
    </row>
    <row r="78" spans="13:18" x14ac:dyDescent="0.3">
      <c r="M78">
        <v>20000</v>
      </c>
      <c r="N78">
        <v>4.6029999999999998</v>
      </c>
      <c r="O78">
        <v>3.851</v>
      </c>
      <c r="P78">
        <v>3.6320000000000001</v>
      </c>
      <c r="Q78">
        <v>3.5590000000000002</v>
      </c>
      <c r="R78">
        <v>3.0990000000000002</v>
      </c>
    </row>
    <row r="79" spans="13:18" x14ac:dyDescent="0.3">
      <c r="M79">
        <v>25000</v>
      </c>
      <c r="N79">
        <v>7.7830000000000004</v>
      </c>
      <c r="O79">
        <v>6.8239999999999998</v>
      </c>
      <c r="P79">
        <v>6.7</v>
      </c>
      <c r="Q79">
        <v>6.81</v>
      </c>
      <c r="R79">
        <v>5.4930000000000003</v>
      </c>
    </row>
    <row r="88" spans="14:18" x14ac:dyDescent="0.3">
      <c r="N88">
        <v>1</v>
      </c>
      <c r="O88">
        <v>2</v>
      </c>
      <c r="P88">
        <v>3</v>
      </c>
      <c r="Q88">
        <v>4</v>
      </c>
      <c r="R88">
        <v>8</v>
      </c>
    </row>
    <row r="89" spans="14:18" x14ac:dyDescent="0.3">
      <c r="N89">
        <f>$N$74/N74</f>
        <v>1</v>
      </c>
      <c r="O89" s="14">
        <f t="shared" ref="O89:R89" si="0">$N$74/O74</f>
        <v>1.1900826446280992</v>
      </c>
      <c r="P89" s="14">
        <f t="shared" si="0"/>
        <v>1.3779904306220094</v>
      </c>
      <c r="Q89" s="14">
        <f t="shared" si="0"/>
        <v>1.3980582524271845</v>
      </c>
      <c r="R89" s="14">
        <f t="shared" si="0"/>
        <v>1.4999999999999998</v>
      </c>
    </row>
    <row r="90" spans="14:18" x14ac:dyDescent="0.3">
      <c r="N90">
        <f>N89/N73</f>
        <v>1</v>
      </c>
      <c r="O90" s="14">
        <f>O89/O73</f>
        <v>0.5950413223140496</v>
      </c>
      <c r="P90" s="14">
        <f>P89/P73</f>
        <v>0.45933014354066981</v>
      </c>
      <c r="Q90" s="14">
        <f t="shared" ref="Q90:R90" si="1">Q89/Q73</f>
        <v>0.34951456310679613</v>
      </c>
      <c r="R90" s="14">
        <f t="shared" si="1"/>
        <v>0.18749999999999997</v>
      </c>
    </row>
    <row r="91" spans="14:18" x14ac:dyDescent="0.3">
      <c r="N91">
        <f>$N$75/N75</f>
        <v>1</v>
      </c>
      <c r="O91" s="14">
        <f t="shared" ref="O91:R91" si="2">$N$75/O75</f>
        <v>1.2286902286902286</v>
      </c>
      <c r="P91" s="14">
        <f t="shared" si="2"/>
        <v>1.3955135773317591</v>
      </c>
      <c r="Q91" s="14">
        <f t="shared" si="2"/>
        <v>1.5038167938931297</v>
      </c>
      <c r="R91" s="14">
        <f t="shared" si="2"/>
        <v>1.6531468531468532</v>
      </c>
    </row>
    <row r="92" spans="14:18" x14ac:dyDescent="0.3">
      <c r="N92">
        <f>N91/N73</f>
        <v>1</v>
      </c>
      <c r="O92" s="14">
        <f t="shared" ref="O92:R92" si="3">O91/O73</f>
        <v>0.6143451143451143</v>
      </c>
      <c r="P92" s="14">
        <f t="shared" si="3"/>
        <v>0.46517119244391969</v>
      </c>
      <c r="Q92" s="14">
        <f t="shared" si="3"/>
        <v>0.37595419847328243</v>
      </c>
      <c r="R92" s="14">
        <f t="shared" si="3"/>
        <v>0.20664335664335665</v>
      </c>
    </row>
    <row r="93" spans="14:18" x14ac:dyDescent="0.3">
      <c r="N93">
        <f>$N$76/N76</f>
        <v>1</v>
      </c>
      <c r="O93" s="14">
        <f t="shared" ref="O93:R93" si="4">$N$76/O76</f>
        <v>1.2337602927721867</v>
      </c>
      <c r="P93" s="14">
        <f t="shared" si="4"/>
        <v>1.369035532994924</v>
      </c>
      <c r="Q93" s="14">
        <f t="shared" si="4"/>
        <v>1.4546925566343041</v>
      </c>
      <c r="R93" s="14">
        <f t="shared" si="4"/>
        <v>1.6782825140012445</v>
      </c>
    </row>
    <row r="94" spans="14:18" x14ac:dyDescent="0.3">
      <c r="N94">
        <f>N93/N73</f>
        <v>1</v>
      </c>
      <c r="O94" s="14">
        <f t="shared" ref="O94:R94" si="5">O93/O73</f>
        <v>0.61688014638609334</v>
      </c>
      <c r="P94" s="14">
        <f t="shared" si="5"/>
        <v>0.45634517766497468</v>
      </c>
      <c r="Q94" s="14">
        <f t="shared" si="5"/>
        <v>0.36367313915857602</v>
      </c>
      <c r="R94" s="14">
        <f t="shared" si="5"/>
        <v>0.20978531425015556</v>
      </c>
    </row>
    <row r="95" spans="14:18" x14ac:dyDescent="0.3">
      <c r="N95">
        <f>$N$77/N77</f>
        <v>1</v>
      </c>
      <c r="O95" s="14">
        <f t="shared" ref="O95:R95" si="6">$N$77/O77</f>
        <v>1.1604519774011299</v>
      </c>
      <c r="P95" s="14">
        <f t="shared" si="6"/>
        <v>1.3596646072374228</v>
      </c>
      <c r="Q95" s="14">
        <f t="shared" si="6"/>
        <v>1.3934871099050203</v>
      </c>
      <c r="R95" s="14">
        <f t="shared" si="6"/>
        <v>1.6198738170347005</v>
      </c>
    </row>
    <row r="96" spans="14:18" x14ac:dyDescent="0.3">
      <c r="N96">
        <f>N95/N73</f>
        <v>1</v>
      </c>
      <c r="O96" s="14">
        <f t="shared" ref="O96:R96" si="7">O95/O73</f>
        <v>0.58022598870056497</v>
      </c>
      <c r="P96" s="14">
        <f t="shared" si="7"/>
        <v>0.45322153574580759</v>
      </c>
      <c r="Q96" s="14">
        <f t="shared" si="7"/>
        <v>0.34837177747625508</v>
      </c>
      <c r="R96" s="14">
        <f t="shared" si="7"/>
        <v>0.20248422712933756</v>
      </c>
    </row>
    <row r="97" spans="7:18" x14ac:dyDescent="0.3">
      <c r="N97">
        <v>1</v>
      </c>
      <c r="O97" s="14">
        <f>$N$78/O78</f>
        <v>1.1952739548169307</v>
      </c>
      <c r="P97" s="14">
        <f>N78/P78</f>
        <v>1.2673458149779735</v>
      </c>
      <c r="Q97" s="14">
        <f>N78/Q78</f>
        <v>1.2933408260747399</v>
      </c>
      <c r="R97" s="14">
        <f>N78/R78</f>
        <v>1.4853178444659565</v>
      </c>
    </row>
    <row r="98" spans="7:18" x14ac:dyDescent="0.3">
      <c r="N98">
        <v>1</v>
      </c>
      <c r="O98" s="14">
        <f>O97/O$73</f>
        <v>0.59763697740846533</v>
      </c>
      <c r="P98" s="14">
        <f t="shared" ref="P98:R98" si="8">P97/P$73</f>
        <v>0.42244860499265785</v>
      </c>
      <c r="Q98" s="14">
        <f t="shared" si="8"/>
        <v>0.32333520651868497</v>
      </c>
      <c r="R98" s="14">
        <f t="shared" si="8"/>
        <v>0.18566473055824456</v>
      </c>
    </row>
    <row r="99" spans="7:18" x14ac:dyDescent="0.3">
      <c r="N99">
        <v>1</v>
      </c>
      <c r="O99" s="14">
        <f>$N$79/O79</f>
        <v>1.140533411488863</v>
      </c>
      <c r="P99" s="14">
        <f t="shared" ref="P99:R99" si="9">$N$79/P79</f>
        <v>1.1616417910447761</v>
      </c>
      <c r="Q99" s="14">
        <f t="shared" si="9"/>
        <v>1.1428781204111602</v>
      </c>
      <c r="R99" s="14">
        <f t="shared" si="9"/>
        <v>1.4168942290187512</v>
      </c>
    </row>
    <row r="100" spans="7:18" x14ac:dyDescent="0.3">
      <c r="N100">
        <v>1</v>
      </c>
      <c r="O100" s="14">
        <f>O99/O$73</f>
        <v>0.5702667057444315</v>
      </c>
      <c r="P100" s="14">
        <f t="shared" ref="P100:R100" si="10">P99/P$73</f>
        <v>0.38721393034825868</v>
      </c>
      <c r="Q100" s="14">
        <f t="shared" si="10"/>
        <v>0.28571953010279005</v>
      </c>
      <c r="R100" s="14">
        <f t="shared" si="10"/>
        <v>0.1771117786273439</v>
      </c>
    </row>
    <row r="106" spans="7:18" x14ac:dyDescent="0.3">
      <c r="I106" t="s">
        <v>21</v>
      </c>
      <c r="N106" t="s">
        <v>22</v>
      </c>
    </row>
    <row r="108" spans="7:18" x14ac:dyDescent="0.3">
      <c r="G108">
        <v>2</v>
      </c>
      <c r="H108">
        <v>2.2280000000000002</v>
      </c>
      <c r="I108">
        <v>1.0149999999999999</v>
      </c>
      <c r="J108">
        <f>(I108/H108)*100</f>
        <v>45.556552962298021</v>
      </c>
      <c r="M108">
        <v>2</v>
      </c>
      <c r="N108">
        <v>2.17</v>
      </c>
      <c r="O108">
        <v>0.33</v>
      </c>
      <c r="P108" s="14">
        <f>(O108/N108)*100</f>
        <v>15.207373271889402</v>
      </c>
    </row>
    <row r="109" spans="7:18" x14ac:dyDescent="0.3">
      <c r="G109">
        <v>3</v>
      </c>
      <c r="H109">
        <v>1.9850000000000001</v>
      </c>
      <c r="I109">
        <v>1.1719999999999999</v>
      </c>
      <c r="J109">
        <f t="shared" ref="J109:J110" si="11">(I109/H109)*100</f>
        <v>59.042821158690174</v>
      </c>
      <c r="M109">
        <v>3</v>
      </c>
      <c r="N109">
        <v>1.9850000000000001</v>
      </c>
      <c r="O109">
        <v>0.47899999999999998</v>
      </c>
      <c r="P109" s="14">
        <f t="shared" ref="P109:P110" si="12">(O109/N109)*100</f>
        <v>24.130982367758183</v>
      </c>
    </row>
    <row r="110" spans="7:18" x14ac:dyDescent="0.3">
      <c r="G110">
        <v>4</v>
      </c>
      <c r="H110">
        <v>1.9259999999999999</v>
      </c>
      <c r="I110">
        <v>1.3080000000000001</v>
      </c>
      <c r="J110">
        <f t="shared" si="11"/>
        <v>67.912772585669785</v>
      </c>
      <c r="M110">
        <v>4</v>
      </c>
      <c r="N110">
        <v>1.8520000000000001</v>
      </c>
      <c r="O110">
        <v>0.53400000000000003</v>
      </c>
      <c r="P110" s="14">
        <f t="shared" si="12"/>
        <v>28.833693304535636</v>
      </c>
    </row>
  </sheetData>
  <mergeCells count="2">
    <mergeCell ref="M14:Q14"/>
    <mergeCell ref="N72:Q7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085F-F5E8-4C55-AAD3-A21502F5562C}">
  <dimension ref="G14:R120"/>
  <sheetViews>
    <sheetView tabSelected="1" topLeftCell="A88" zoomScale="85" zoomScaleNormal="85" workbookViewId="0">
      <selection activeCell="O107" sqref="O107"/>
    </sheetView>
  </sheetViews>
  <sheetFormatPr defaultRowHeight="14.4" x14ac:dyDescent="0.3"/>
  <cols>
    <col min="9" max="11" width="9.109375" customWidth="1"/>
    <col min="12" max="12" width="30.88671875" customWidth="1"/>
    <col min="13" max="17" width="17.109375" customWidth="1"/>
    <col min="18" max="18" width="10.77734375" bestFit="1" customWidth="1"/>
  </cols>
  <sheetData>
    <row r="14" spans="12:17" ht="15.6" x14ac:dyDescent="0.3">
      <c r="L14" s="7"/>
      <c r="M14" s="12"/>
      <c r="N14" s="12"/>
      <c r="O14" s="12"/>
      <c r="P14" s="12"/>
      <c r="Q14" s="12"/>
    </row>
    <row r="15" spans="12:17" ht="15.6" x14ac:dyDescent="0.3">
      <c r="L15" s="7"/>
      <c r="M15" s="7"/>
      <c r="N15" s="7"/>
      <c r="O15" s="7"/>
      <c r="P15" s="7"/>
      <c r="Q15" s="7"/>
    </row>
    <row r="16" spans="12:17" ht="15.6" x14ac:dyDescent="0.3">
      <c r="L16" s="5"/>
      <c r="M16" s="6"/>
      <c r="N16" s="6"/>
      <c r="O16" s="6"/>
      <c r="P16" s="6"/>
      <c r="Q16" s="6"/>
    </row>
    <row r="17" spans="12:17" ht="15.6" x14ac:dyDescent="0.3">
      <c r="L17" s="5"/>
      <c r="M17" s="6"/>
      <c r="N17" s="6"/>
      <c r="O17" s="6"/>
      <c r="P17" s="6"/>
      <c r="Q17" s="6"/>
    </row>
    <row r="18" spans="12:17" ht="15.6" x14ac:dyDescent="0.3">
      <c r="L18" s="5"/>
      <c r="M18" s="6"/>
      <c r="N18" s="6"/>
      <c r="O18" s="6"/>
      <c r="P18" s="6"/>
      <c r="Q18" s="6"/>
    </row>
    <row r="19" spans="12:17" ht="15.6" x14ac:dyDescent="0.3">
      <c r="L19" s="5"/>
      <c r="M19" s="6"/>
      <c r="N19" s="6"/>
      <c r="O19" s="6"/>
      <c r="P19" s="6"/>
      <c r="Q19" s="6"/>
    </row>
    <row r="24" spans="12:17" x14ac:dyDescent="0.3">
      <c r="M24" s="4"/>
    </row>
    <row r="72" spans="13:18" ht="15.75" customHeight="1" x14ac:dyDescent="0.3">
      <c r="N72" s="13" t="s">
        <v>20</v>
      </c>
      <c r="O72" s="13"/>
      <c r="P72" s="13"/>
      <c r="Q72" s="13"/>
      <c r="R72" s="10"/>
    </row>
    <row r="73" spans="13:18" ht="15.6" x14ac:dyDescent="0.3">
      <c r="N73" s="9">
        <v>1</v>
      </c>
      <c r="O73" s="9">
        <v>2</v>
      </c>
      <c r="P73" s="9">
        <v>3</v>
      </c>
      <c r="Q73" s="9">
        <v>4</v>
      </c>
      <c r="R73" s="11">
        <v>8</v>
      </c>
    </row>
    <row r="74" spans="13:18" ht="15.6" x14ac:dyDescent="0.3">
      <c r="M74">
        <v>5000</v>
      </c>
      <c r="N74">
        <v>0.34300000000000003</v>
      </c>
      <c r="O74">
        <v>0.311</v>
      </c>
      <c r="P74">
        <v>0.255</v>
      </c>
      <c r="Q74">
        <v>0.23100000000000001</v>
      </c>
      <c r="R74" s="11">
        <v>0.192</v>
      </c>
    </row>
    <row r="75" spans="13:18" ht="15.6" x14ac:dyDescent="0.3">
      <c r="M75">
        <v>10000</v>
      </c>
      <c r="N75">
        <v>1.34</v>
      </c>
      <c r="O75">
        <v>1.1279999999999999</v>
      </c>
      <c r="P75">
        <v>1.0069999999999999</v>
      </c>
      <c r="Q75">
        <v>0.995</v>
      </c>
      <c r="R75" s="11">
        <v>0.71499999999999997</v>
      </c>
    </row>
    <row r="76" spans="13:18" ht="15.6" x14ac:dyDescent="0.3">
      <c r="M76">
        <v>15000</v>
      </c>
      <c r="N76">
        <v>3.125</v>
      </c>
      <c r="O76">
        <v>2.7509999999999999</v>
      </c>
      <c r="P76">
        <v>2.4489999999999998</v>
      </c>
      <c r="Q76">
        <v>2.3679999999999999</v>
      </c>
      <c r="R76" s="11">
        <v>1.607</v>
      </c>
    </row>
    <row r="77" spans="13:18" ht="15.6" x14ac:dyDescent="0.3">
      <c r="M77">
        <v>16000</v>
      </c>
      <c r="N77">
        <v>3.8140000000000001</v>
      </c>
      <c r="O77">
        <v>3.2959999999999998</v>
      </c>
      <c r="P77">
        <v>3.0339999999999998</v>
      </c>
      <c r="Q77">
        <v>2.8380000000000001</v>
      </c>
      <c r="R77" s="11">
        <v>1.9019999999999999</v>
      </c>
    </row>
    <row r="78" spans="13:18" x14ac:dyDescent="0.3">
      <c r="M78">
        <v>20000</v>
      </c>
      <c r="N78">
        <v>4.6029999999999998</v>
      </c>
      <c r="O78">
        <v>3.851</v>
      </c>
      <c r="P78">
        <v>3.6320000000000001</v>
      </c>
      <c r="Q78">
        <v>3.5590000000000002</v>
      </c>
      <c r="R78">
        <v>3.0990000000000002</v>
      </c>
    </row>
    <row r="79" spans="13:18" x14ac:dyDescent="0.3">
      <c r="M79">
        <v>25000</v>
      </c>
      <c r="N79">
        <v>7.7830000000000004</v>
      </c>
      <c r="O79">
        <v>6.8239999999999998</v>
      </c>
      <c r="P79">
        <v>6.7</v>
      </c>
      <c r="Q79">
        <v>6.81</v>
      </c>
      <c r="R79">
        <v>5.4930000000000003</v>
      </c>
    </row>
    <row r="88" spans="14:18" x14ac:dyDescent="0.3">
      <c r="N88">
        <v>1</v>
      </c>
      <c r="O88">
        <v>2</v>
      </c>
      <c r="P88">
        <v>3</v>
      </c>
      <c r="Q88">
        <v>4</v>
      </c>
      <c r="R88">
        <v>8</v>
      </c>
    </row>
    <row r="89" spans="14:18" x14ac:dyDescent="0.3">
      <c r="N89">
        <f>$N$74/N74</f>
        <v>1</v>
      </c>
      <c r="O89" s="14">
        <f t="shared" ref="O89:R89" si="0">$N$74/O74</f>
        <v>1.1028938906752412</v>
      </c>
      <c r="P89" s="14">
        <f t="shared" si="0"/>
        <v>1.3450980392156864</v>
      </c>
      <c r="Q89" s="14">
        <f t="shared" si="0"/>
        <v>1.4848484848484849</v>
      </c>
      <c r="R89" s="14">
        <f t="shared" si="0"/>
        <v>1.7864583333333335</v>
      </c>
    </row>
    <row r="90" spans="14:18" x14ac:dyDescent="0.3">
      <c r="N90">
        <f>N89/N73</f>
        <v>1</v>
      </c>
      <c r="O90" s="14">
        <f>O89/O73</f>
        <v>0.55144694533762062</v>
      </c>
      <c r="P90" s="14">
        <f>P89/P73</f>
        <v>0.44836601307189544</v>
      </c>
      <c r="Q90" s="14">
        <f t="shared" ref="Q90:R90" si="1">Q89/Q73</f>
        <v>0.37121212121212122</v>
      </c>
      <c r="R90" s="14">
        <f t="shared" si="1"/>
        <v>0.22330729166666669</v>
      </c>
    </row>
    <row r="91" spans="14:18" x14ac:dyDescent="0.3">
      <c r="N91">
        <f>$N$75/N75</f>
        <v>1</v>
      </c>
      <c r="O91" s="14">
        <f t="shared" ref="O91:R91" si="2">$N$75/O75</f>
        <v>1.1879432624113477</v>
      </c>
      <c r="P91" s="14">
        <f t="shared" si="2"/>
        <v>1.3306852035749754</v>
      </c>
      <c r="Q91" s="14">
        <f t="shared" si="2"/>
        <v>1.3467336683417086</v>
      </c>
      <c r="R91" s="14">
        <f t="shared" si="2"/>
        <v>1.8741258741258744</v>
      </c>
    </row>
    <row r="92" spans="14:18" x14ac:dyDescent="0.3">
      <c r="N92">
        <f>N91/N73</f>
        <v>1</v>
      </c>
      <c r="O92" s="14">
        <f t="shared" ref="O92:R92" si="3">O91/O73</f>
        <v>0.59397163120567387</v>
      </c>
      <c r="P92" s="14">
        <f t="shared" si="3"/>
        <v>0.44356173452499181</v>
      </c>
      <c r="Q92" s="14">
        <f t="shared" si="3"/>
        <v>0.33668341708542715</v>
      </c>
      <c r="R92" s="14">
        <f t="shared" si="3"/>
        <v>0.2342657342657343</v>
      </c>
    </row>
    <row r="93" spans="14:18" x14ac:dyDescent="0.3">
      <c r="N93">
        <f>$N$76/N76</f>
        <v>1</v>
      </c>
      <c r="O93" s="14">
        <f t="shared" ref="O93:R93" si="4">$N$76/O76</f>
        <v>1.1359505634314795</v>
      </c>
      <c r="P93" s="14">
        <f t="shared" si="4"/>
        <v>1.2760310330747244</v>
      </c>
      <c r="Q93" s="14">
        <f t="shared" si="4"/>
        <v>1.3196790540540542</v>
      </c>
      <c r="R93" s="14">
        <f t="shared" si="4"/>
        <v>1.9446172993154947</v>
      </c>
    </row>
    <row r="94" spans="14:18" x14ac:dyDescent="0.3">
      <c r="N94">
        <f>N93/N73</f>
        <v>1</v>
      </c>
      <c r="O94" s="14">
        <f t="shared" ref="O94:R94" si="5">O93/O73</f>
        <v>0.56797528171573974</v>
      </c>
      <c r="P94" s="14">
        <f t="shared" si="5"/>
        <v>0.42534367769157483</v>
      </c>
      <c r="Q94" s="14">
        <f t="shared" si="5"/>
        <v>0.32991976351351354</v>
      </c>
      <c r="R94" s="14">
        <f t="shared" si="5"/>
        <v>0.24307716241443683</v>
      </c>
    </row>
    <row r="95" spans="14:18" x14ac:dyDescent="0.3">
      <c r="N95">
        <f>$N$77/N77</f>
        <v>1</v>
      </c>
      <c r="O95" s="14">
        <f t="shared" ref="O95:R95" si="6">$N$77/O77</f>
        <v>1.1571601941747574</v>
      </c>
      <c r="P95" s="14">
        <f t="shared" si="6"/>
        <v>1.2570863546473303</v>
      </c>
      <c r="Q95" s="14">
        <f t="shared" si="6"/>
        <v>1.3439041578576463</v>
      </c>
      <c r="R95" s="14">
        <f t="shared" si="6"/>
        <v>2.0052576235541535</v>
      </c>
    </row>
    <row r="96" spans="14:18" x14ac:dyDescent="0.3">
      <c r="N96">
        <f>N95/N73</f>
        <v>1</v>
      </c>
      <c r="O96" s="14">
        <f t="shared" ref="O96:R96" si="7">O95/O73</f>
        <v>0.57858009708737868</v>
      </c>
      <c r="P96" s="14">
        <f t="shared" si="7"/>
        <v>0.41902878488244344</v>
      </c>
      <c r="Q96" s="14">
        <f t="shared" si="7"/>
        <v>0.33597603946441157</v>
      </c>
      <c r="R96" s="14">
        <f t="shared" si="7"/>
        <v>0.25065720294426919</v>
      </c>
    </row>
    <row r="97" spans="7:18" x14ac:dyDescent="0.3">
      <c r="N97">
        <v>1</v>
      </c>
      <c r="O97" s="14">
        <f>$N$78/O78</f>
        <v>1.1952739548169307</v>
      </c>
      <c r="P97" s="14">
        <f>N78/P78</f>
        <v>1.2673458149779735</v>
      </c>
      <c r="Q97" s="14">
        <f>N78/Q78</f>
        <v>1.2933408260747399</v>
      </c>
      <c r="R97" s="14">
        <f>N78/R78</f>
        <v>1.4853178444659565</v>
      </c>
    </row>
    <row r="98" spans="7:18" x14ac:dyDescent="0.3">
      <c r="N98">
        <v>1</v>
      </c>
      <c r="O98" s="14">
        <f>O97/O$73</f>
        <v>0.59763697740846533</v>
      </c>
      <c r="P98" s="14">
        <f t="shared" ref="P98:R98" si="8">P97/P$73</f>
        <v>0.42244860499265785</v>
      </c>
      <c r="Q98" s="14">
        <f t="shared" si="8"/>
        <v>0.32333520651868497</v>
      </c>
      <c r="R98" s="14">
        <f t="shared" si="8"/>
        <v>0.18566473055824456</v>
      </c>
    </row>
    <row r="99" spans="7:18" x14ac:dyDescent="0.3">
      <c r="N99">
        <v>1</v>
      </c>
      <c r="O99" s="14">
        <f>$N$79/O79</f>
        <v>1.140533411488863</v>
      </c>
      <c r="P99" s="14">
        <f t="shared" ref="P99:R99" si="9">$N$79/P79</f>
        <v>1.1616417910447761</v>
      </c>
      <c r="Q99" s="14">
        <f t="shared" si="9"/>
        <v>1.1428781204111602</v>
      </c>
      <c r="R99" s="14">
        <f t="shared" si="9"/>
        <v>1.4168942290187512</v>
      </c>
    </row>
    <row r="100" spans="7:18" x14ac:dyDescent="0.3">
      <c r="N100">
        <v>1</v>
      </c>
      <c r="O100" s="14">
        <f>O99/O$73</f>
        <v>0.5702667057444315</v>
      </c>
      <c r="P100" s="14">
        <f t="shared" ref="P100:R100" si="10">P99/P$73</f>
        <v>0.38721393034825868</v>
      </c>
      <c r="Q100" s="14">
        <f t="shared" si="10"/>
        <v>0.28571953010279005</v>
      </c>
      <c r="R100" s="14">
        <f t="shared" si="10"/>
        <v>0.1771117786273439</v>
      </c>
    </row>
    <row r="110" spans="7:18" x14ac:dyDescent="0.3">
      <c r="H110" t="s">
        <v>21</v>
      </c>
    </row>
    <row r="112" spans="7:18" x14ac:dyDescent="0.3">
      <c r="G112">
        <v>2</v>
      </c>
      <c r="H112">
        <v>2.5339999999999998</v>
      </c>
      <c r="I112">
        <v>1.286</v>
      </c>
      <c r="J112">
        <f>(I112/H112)*100</f>
        <v>50.749802683504342</v>
      </c>
    </row>
    <row r="113" spans="7:17" x14ac:dyDescent="0.3">
      <c r="G113">
        <v>3</v>
      </c>
      <c r="H113">
        <v>4.2629999999999999</v>
      </c>
      <c r="I113">
        <v>3.488</v>
      </c>
      <c r="J113">
        <f t="shared" ref="J113:J114" si="11">(I113/H113)*100</f>
        <v>81.820314332629607</v>
      </c>
    </row>
    <row r="114" spans="7:17" x14ac:dyDescent="0.3">
      <c r="G114">
        <v>4</v>
      </c>
      <c r="H114">
        <v>6.1980000000000004</v>
      </c>
      <c r="I114">
        <v>5.5940000000000003</v>
      </c>
      <c r="J114">
        <f t="shared" si="11"/>
        <v>90.254920942239437</v>
      </c>
    </row>
    <row r="116" spans="7:17" x14ac:dyDescent="0.3">
      <c r="N116" t="s">
        <v>22</v>
      </c>
    </row>
    <row r="118" spans="7:17" x14ac:dyDescent="0.3">
      <c r="N118">
        <v>2</v>
      </c>
      <c r="O118">
        <v>2.6389999999999998</v>
      </c>
      <c r="P118">
        <v>0.51900000000000002</v>
      </c>
      <c r="Q118" s="14">
        <f>(P118/O118)*100</f>
        <v>19.666540356195529</v>
      </c>
    </row>
    <row r="119" spans="7:17" x14ac:dyDescent="0.3">
      <c r="N119">
        <v>3</v>
      </c>
      <c r="O119">
        <v>2.4500000000000002</v>
      </c>
      <c r="P119">
        <v>0.71499999999999997</v>
      </c>
      <c r="Q119" s="14">
        <f t="shared" ref="Q119:Q120" si="12">(P119/O119)*100</f>
        <v>29.183673469387749</v>
      </c>
    </row>
    <row r="120" spans="7:17" x14ac:dyDescent="0.3">
      <c r="N120">
        <v>4</v>
      </c>
      <c r="O120">
        <v>2.3740000000000001</v>
      </c>
      <c r="P120">
        <v>0.73399999999999999</v>
      </c>
      <c r="Q120" s="14">
        <f t="shared" si="12"/>
        <v>30.918281381634372</v>
      </c>
    </row>
  </sheetData>
  <mergeCells count="2">
    <mergeCell ref="M14:Q14"/>
    <mergeCell ref="N72:Q7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mpi</vt:lpstr>
      <vt:lpstr>sockets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Даниил Сидоров</cp:lastModifiedBy>
  <dcterms:created xsi:type="dcterms:W3CDTF">2015-06-05T18:19:34Z</dcterms:created>
  <dcterms:modified xsi:type="dcterms:W3CDTF">2024-04-20T12:16:25Z</dcterms:modified>
</cp:coreProperties>
</file>