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sets\science\ASAC_2297\"/>
    </mc:Choice>
  </mc:AlternateContent>
  <bookViews>
    <workbookView xWindow="0" yWindow="36" windowWidth="19032" windowHeight="12492" tabRatio="856" activeTab="10"/>
  </bookViews>
  <sheets>
    <sheet name="2um_Blk" sheetId="1" r:id="rId1"/>
    <sheet name="20um_Blk" sheetId="2" r:id="rId2"/>
    <sheet name="55um_Blk" sheetId="3" r:id="rId3"/>
    <sheet name="210um_Blk" sheetId="4" r:id="rId4"/>
    <sheet name="SFP1_samples" sheetId="5" r:id="rId5"/>
    <sheet name="SFP2_samples" sheetId="8" r:id="rId6"/>
    <sheet name="SFP3_samples" sheetId="7" r:id="rId7"/>
    <sheet name="SFP4_samples" sheetId="6" r:id="rId8"/>
    <sheet name="CRMs_261102" sheetId="9" r:id="rId9"/>
    <sheet name="CRMs_291102" sheetId="10" r:id="rId10"/>
    <sheet name="Instrument drift" sheetId="11" r:id="rId11"/>
  </sheets>
  <calcPr calcId="162913"/>
</workbook>
</file>

<file path=xl/calcChain.xml><?xml version="1.0" encoding="utf-8"?>
<calcChain xmlns="http://schemas.openxmlformats.org/spreadsheetml/2006/main">
  <c r="N2" i="10" l="1"/>
  <c r="N3" i="10"/>
  <c r="N4" i="10"/>
  <c r="N5" i="10"/>
  <c r="N6" i="10"/>
  <c r="N7" i="10"/>
  <c r="N8" i="10"/>
  <c r="N9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F2" i="9"/>
  <c r="G2" i="9"/>
  <c r="H2" i="9"/>
  <c r="N2" i="9"/>
  <c r="W2" i="9"/>
  <c r="X2" i="9" s="1"/>
  <c r="AE2" i="9"/>
  <c r="AF2" i="9"/>
  <c r="F3" i="9"/>
  <c r="H3" i="9" s="1"/>
  <c r="G3" i="9"/>
  <c r="N3" i="9"/>
  <c r="P3" i="9" s="1"/>
  <c r="O3" i="9"/>
  <c r="W3" i="9"/>
  <c r="X3" i="9"/>
  <c r="AE3" i="9"/>
  <c r="AF3" i="9"/>
  <c r="F4" i="9"/>
  <c r="G4" i="9" s="1"/>
  <c r="H4" i="9"/>
  <c r="N4" i="9"/>
  <c r="O4" i="9"/>
  <c r="P4" i="9"/>
  <c r="W4" i="9"/>
  <c r="X4" i="9"/>
  <c r="AE4" i="9"/>
  <c r="AF4" i="9" s="1"/>
  <c r="F5" i="9"/>
  <c r="G5" i="9" s="1"/>
  <c r="N5" i="9"/>
  <c r="O5" i="9"/>
  <c r="P5" i="9"/>
  <c r="W5" i="9"/>
  <c r="X5" i="9" s="1"/>
  <c r="AE5" i="9"/>
  <c r="AF5" i="9" s="1"/>
  <c r="F6" i="9"/>
  <c r="G6" i="9"/>
  <c r="H6" i="9"/>
  <c r="N6" i="9"/>
  <c r="W6" i="9"/>
  <c r="X6" i="9" s="1"/>
  <c r="AE6" i="9"/>
  <c r="AF6" i="9"/>
  <c r="F7" i="9"/>
  <c r="H7" i="9" s="1"/>
  <c r="G7" i="9"/>
  <c r="N7" i="9"/>
  <c r="P7" i="9" s="1"/>
  <c r="O7" i="9"/>
  <c r="W7" i="9"/>
  <c r="X7" i="9"/>
  <c r="AE7" i="9"/>
  <c r="AF7" i="9"/>
  <c r="F8" i="9"/>
  <c r="G8" i="9"/>
  <c r="H8" i="9"/>
  <c r="N8" i="9"/>
  <c r="O8" i="9"/>
  <c r="P8" i="9"/>
  <c r="W8" i="9"/>
  <c r="X8" i="9"/>
  <c r="AE8" i="9"/>
  <c r="AF8" i="9"/>
  <c r="F9" i="9"/>
  <c r="G9" i="9" s="1"/>
  <c r="N9" i="9"/>
  <c r="O9" i="9"/>
  <c r="P9" i="9"/>
  <c r="W9" i="9"/>
  <c r="X9" i="9"/>
  <c r="AE9" i="9"/>
  <c r="AF9" i="9" s="1"/>
  <c r="F11" i="9"/>
  <c r="G11" i="9"/>
  <c r="H11" i="9"/>
  <c r="N11" i="9"/>
  <c r="W11" i="9"/>
  <c r="X11" i="9" s="1"/>
  <c r="AE11" i="9"/>
  <c r="AF11" i="9"/>
  <c r="F12" i="9"/>
  <c r="H12" i="9" s="1"/>
  <c r="G12" i="9"/>
  <c r="N12" i="9"/>
  <c r="P12" i="9" s="1"/>
  <c r="O12" i="9"/>
  <c r="W12" i="9"/>
  <c r="X12" i="9"/>
  <c r="AE12" i="9"/>
  <c r="AF12" i="9"/>
  <c r="F13" i="9"/>
  <c r="G13" i="9"/>
  <c r="H13" i="9"/>
  <c r="N13" i="9"/>
  <c r="O13" i="9"/>
  <c r="P13" i="9"/>
  <c r="W13" i="9"/>
  <c r="X13" i="9"/>
  <c r="AE13" i="9"/>
  <c r="AF13" i="9"/>
  <c r="F14" i="9"/>
  <c r="G14" i="9" s="1"/>
  <c r="N14" i="9"/>
  <c r="O14" i="9"/>
  <c r="P14" i="9"/>
  <c r="W14" i="9"/>
  <c r="X14" i="9"/>
  <c r="AE14" i="9"/>
  <c r="AF14" i="9" s="1"/>
  <c r="F15" i="9"/>
  <c r="G15" i="9"/>
  <c r="H15" i="9"/>
  <c r="N15" i="9"/>
  <c r="W15" i="9"/>
  <c r="X15" i="9" s="1"/>
  <c r="AE15" i="9"/>
  <c r="AF15" i="9"/>
  <c r="F16" i="9"/>
  <c r="H16" i="9" s="1"/>
  <c r="G16" i="9"/>
  <c r="N16" i="9"/>
  <c r="P16" i="9" s="1"/>
  <c r="O16" i="9"/>
  <c r="W16" i="9"/>
  <c r="X16" i="9"/>
  <c r="AE16" i="9"/>
  <c r="AF16" i="9"/>
  <c r="F17" i="9"/>
  <c r="G17" i="9"/>
  <c r="H17" i="9"/>
  <c r="N17" i="9"/>
  <c r="O17" i="9"/>
  <c r="P17" i="9"/>
  <c r="W17" i="9"/>
  <c r="X17" i="9"/>
  <c r="AE17" i="9"/>
  <c r="AF17" i="9"/>
  <c r="F18" i="9"/>
  <c r="G18" i="9" s="1"/>
  <c r="N18" i="9"/>
  <c r="O18" i="9"/>
  <c r="P18" i="9"/>
  <c r="W18" i="9"/>
  <c r="X18" i="9"/>
  <c r="AE18" i="9"/>
  <c r="AF18" i="9" s="1"/>
  <c r="F19" i="9"/>
  <c r="G19" i="9"/>
  <c r="H19" i="9"/>
  <c r="N19" i="9"/>
  <c r="W19" i="9"/>
  <c r="X19" i="9" s="1"/>
  <c r="AE19" i="9"/>
  <c r="AF19" i="9"/>
  <c r="F20" i="9"/>
  <c r="H20" i="9" s="1"/>
  <c r="G20" i="9"/>
  <c r="N20" i="9"/>
  <c r="P20" i="9" s="1"/>
  <c r="O20" i="9"/>
  <c r="W20" i="9"/>
  <c r="X20" i="9"/>
  <c r="AE20" i="9"/>
  <c r="AF20" i="9"/>
  <c r="F21" i="9"/>
  <c r="G21" i="9"/>
  <c r="H21" i="9"/>
  <c r="N21" i="9"/>
  <c r="O21" i="9"/>
  <c r="P21" i="9"/>
  <c r="W21" i="9"/>
  <c r="X21" i="9"/>
  <c r="AE21" i="9"/>
  <c r="AF21" i="9"/>
  <c r="F22" i="9"/>
  <c r="G22" i="9" s="1"/>
  <c r="N22" i="9"/>
  <c r="O22" i="9"/>
  <c r="P22" i="9"/>
  <c r="W22" i="9"/>
  <c r="X22" i="9" s="1"/>
  <c r="AE22" i="9"/>
  <c r="AF22" i="9" s="1"/>
  <c r="D114" i="6"/>
  <c r="D113" i="6"/>
  <c r="D112" i="6"/>
  <c r="D111" i="6"/>
  <c r="D110" i="6"/>
  <c r="D109" i="6"/>
  <c r="D108" i="6"/>
  <c r="D107" i="6"/>
  <c r="D106" i="6"/>
  <c r="D105" i="6"/>
  <c r="D104" i="6"/>
  <c r="D103" i="6"/>
  <c r="E102" i="6"/>
  <c r="D101" i="6"/>
  <c r="D100" i="6"/>
  <c r="D99" i="6"/>
  <c r="D98" i="6"/>
  <c r="D97" i="6"/>
  <c r="D96" i="6"/>
  <c r="D95" i="6"/>
  <c r="D94" i="6"/>
  <c r="D91" i="6"/>
  <c r="D90" i="6"/>
  <c r="D89" i="6"/>
  <c r="D88" i="6"/>
  <c r="D87" i="6"/>
  <c r="D86" i="6"/>
  <c r="D85" i="6"/>
  <c r="D84" i="6"/>
  <c r="D83" i="6"/>
  <c r="D82" i="6"/>
  <c r="D81" i="6"/>
  <c r="D80" i="6"/>
  <c r="E79" i="6"/>
  <c r="D78" i="6"/>
  <c r="D77" i="6"/>
  <c r="D76" i="6"/>
  <c r="D75" i="6"/>
  <c r="D74" i="6"/>
  <c r="D73" i="6"/>
  <c r="D72" i="6"/>
  <c r="D71" i="6"/>
  <c r="D68" i="6"/>
  <c r="D67" i="6"/>
  <c r="D66" i="6"/>
  <c r="D65" i="6"/>
  <c r="D64" i="6"/>
  <c r="D63" i="6"/>
  <c r="D62" i="6"/>
  <c r="D61" i="6"/>
  <c r="D60" i="6"/>
  <c r="D59" i="6"/>
  <c r="D58" i="6"/>
  <c r="D57" i="6"/>
  <c r="D55" i="6"/>
  <c r="D54" i="6"/>
  <c r="D53" i="6"/>
  <c r="D52" i="6"/>
  <c r="D51" i="6"/>
  <c r="D50" i="6"/>
  <c r="D49" i="6"/>
  <c r="D48" i="6"/>
  <c r="D45" i="6"/>
  <c r="D44" i="6"/>
  <c r="D43" i="6"/>
  <c r="D42" i="6"/>
  <c r="D41" i="6"/>
  <c r="D40" i="6"/>
  <c r="D39" i="6"/>
  <c r="D38" i="6"/>
  <c r="D37" i="6"/>
  <c r="D36" i="6"/>
  <c r="D35" i="6"/>
  <c r="D34" i="6"/>
  <c r="D32" i="6"/>
  <c r="D31" i="6"/>
  <c r="D30" i="6"/>
  <c r="D29" i="6"/>
  <c r="D28" i="6"/>
  <c r="D27" i="6"/>
  <c r="D26" i="6"/>
  <c r="D25" i="6"/>
  <c r="D22" i="6"/>
  <c r="D21" i="6"/>
  <c r="D20" i="6"/>
  <c r="D19" i="6"/>
  <c r="D18" i="6"/>
  <c r="D17" i="6"/>
  <c r="D16" i="6"/>
  <c r="D15" i="6"/>
  <c r="D14" i="6"/>
  <c r="D13" i="6"/>
  <c r="D12" i="6"/>
  <c r="D11" i="6"/>
  <c r="D9" i="6"/>
  <c r="D8" i="6"/>
  <c r="D7" i="6"/>
  <c r="D6" i="6"/>
  <c r="D5" i="6"/>
  <c r="D4" i="6"/>
  <c r="D3" i="6"/>
  <c r="D2" i="6"/>
  <c r="D114" i="7"/>
  <c r="D113" i="7"/>
  <c r="D112" i="7"/>
  <c r="D111" i="7"/>
  <c r="D110" i="7"/>
  <c r="D109" i="7"/>
  <c r="D108" i="7"/>
  <c r="D107" i="7"/>
  <c r="D106" i="7"/>
  <c r="D105" i="7"/>
  <c r="D104" i="7"/>
  <c r="D103" i="7"/>
  <c r="E102" i="7"/>
  <c r="D101" i="7"/>
  <c r="D100" i="7"/>
  <c r="D99" i="7"/>
  <c r="D98" i="7"/>
  <c r="D97" i="7"/>
  <c r="D96" i="7"/>
  <c r="D95" i="7"/>
  <c r="D94" i="7"/>
  <c r="D91" i="7"/>
  <c r="D90" i="7"/>
  <c r="D89" i="7"/>
  <c r="D88" i="7"/>
  <c r="D87" i="7"/>
  <c r="D86" i="7"/>
  <c r="D85" i="7"/>
  <c r="D84" i="7"/>
  <c r="D83" i="7"/>
  <c r="D82" i="7"/>
  <c r="D81" i="7"/>
  <c r="D80" i="7"/>
  <c r="E79" i="7"/>
  <c r="D78" i="7"/>
  <c r="D77" i="7"/>
  <c r="D76" i="7"/>
  <c r="D75" i="7"/>
  <c r="D74" i="7"/>
  <c r="D73" i="7"/>
  <c r="D72" i="7"/>
  <c r="D71" i="7"/>
  <c r="D68" i="7"/>
  <c r="D67" i="7"/>
  <c r="D66" i="7"/>
  <c r="D65" i="7"/>
  <c r="D64" i="7"/>
  <c r="D63" i="7"/>
  <c r="D62" i="7"/>
  <c r="D61" i="7"/>
  <c r="D60" i="7"/>
  <c r="D59" i="7"/>
  <c r="D58" i="7"/>
  <c r="D57" i="7"/>
  <c r="D55" i="7"/>
  <c r="D54" i="7"/>
  <c r="D53" i="7"/>
  <c r="D52" i="7"/>
  <c r="D51" i="7"/>
  <c r="D50" i="7"/>
  <c r="D49" i="7"/>
  <c r="D48" i="7"/>
  <c r="D45" i="7"/>
  <c r="D44" i="7"/>
  <c r="D43" i="7"/>
  <c r="D42" i="7"/>
  <c r="D41" i="7"/>
  <c r="D40" i="7"/>
  <c r="D39" i="7"/>
  <c r="D38" i="7"/>
  <c r="D37" i="7"/>
  <c r="D36" i="7"/>
  <c r="D35" i="7"/>
  <c r="D34" i="7"/>
  <c r="D32" i="7"/>
  <c r="D31" i="7"/>
  <c r="D30" i="7"/>
  <c r="D29" i="7"/>
  <c r="D28" i="7"/>
  <c r="D27" i="7"/>
  <c r="D26" i="7"/>
  <c r="D25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8" i="7"/>
  <c r="D7" i="7"/>
  <c r="D6" i="7"/>
  <c r="D5" i="7"/>
  <c r="D4" i="7"/>
  <c r="D3" i="7"/>
  <c r="D2" i="7"/>
  <c r="E102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1" i="8"/>
  <c r="D100" i="8"/>
  <c r="D99" i="8"/>
  <c r="D98" i="8"/>
  <c r="D97" i="8"/>
  <c r="D96" i="8"/>
  <c r="D95" i="8"/>
  <c r="D94" i="8"/>
  <c r="E79" i="8"/>
  <c r="D91" i="8"/>
  <c r="D90" i="8"/>
  <c r="D89" i="8"/>
  <c r="D88" i="8"/>
  <c r="D87" i="8"/>
  <c r="D86" i="8"/>
  <c r="D85" i="8"/>
  <c r="D84" i="8"/>
  <c r="D83" i="8"/>
  <c r="D82" i="8"/>
  <c r="D81" i="8"/>
  <c r="D80" i="8"/>
  <c r="D78" i="8"/>
  <c r="D77" i="8"/>
  <c r="D76" i="8"/>
  <c r="D75" i="8"/>
  <c r="D74" i="8"/>
  <c r="D73" i="8"/>
  <c r="D72" i="8"/>
  <c r="D71" i="8"/>
  <c r="D68" i="8"/>
  <c r="D67" i="8"/>
  <c r="D66" i="8"/>
  <c r="D65" i="8"/>
  <c r="D64" i="8"/>
  <c r="D63" i="8"/>
  <c r="D62" i="8"/>
  <c r="D61" i="8"/>
  <c r="D60" i="8"/>
  <c r="D59" i="8"/>
  <c r="D58" i="8"/>
  <c r="D57" i="8"/>
  <c r="D55" i="8"/>
  <c r="D54" i="8"/>
  <c r="D53" i="8"/>
  <c r="D52" i="8"/>
  <c r="D51" i="8"/>
  <c r="D50" i="8"/>
  <c r="D49" i="8"/>
  <c r="D48" i="8"/>
  <c r="D45" i="8"/>
  <c r="D44" i="8"/>
  <c r="D43" i="8"/>
  <c r="D42" i="8"/>
  <c r="D41" i="8"/>
  <c r="D40" i="8"/>
  <c r="D39" i="8"/>
  <c r="D38" i="8"/>
  <c r="D37" i="8"/>
  <c r="D36" i="8"/>
  <c r="D35" i="8"/>
  <c r="D34" i="8"/>
  <c r="D32" i="8"/>
  <c r="D31" i="8"/>
  <c r="D30" i="8"/>
  <c r="D29" i="8"/>
  <c r="D28" i="8"/>
  <c r="D27" i="8"/>
  <c r="D26" i="8"/>
  <c r="D25" i="8"/>
  <c r="D22" i="8"/>
  <c r="D21" i="8"/>
  <c r="D20" i="8"/>
  <c r="D19" i="8"/>
  <c r="D18" i="8"/>
  <c r="D17" i="8"/>
  <c r="D16" i="8"/>
  <c r="D15" i="8"/>
  <c r="D14" i="8"/>
  <c r="D13" i="8"/>
  <c r="D12" i="8"/>
  <c r="D11" i="8"/>
  <c r="D9" i="8"/>
  <c r="D8" i="8"/>
  <c r="D7" i="8"/>
  <c r="D6" i="8"/>
  <c r="D5" i="8"/>
  <c r="D4" i="8"/>
  <c r="D3" i="8"/>
  <c r="D2" i="8"/>
  <c r="E56" i="5"/>
  <c r="D26" i="5"/>
  <c r="D27" i="5"/>
  <c r="D28" i="5"/>
  <c r="D29" i="5"/>
  <c r="D30" i="5"/>
  <c r="D31" i="5"/>
  <c r="D32" i="5"/>
  <c r="D34" i="5"/>
  <c r="D35" i="5"/>
  <c r="D36" i="5"/>
  <c r="D37" i="5"/>
  <c r="D38" i="5"/>
  <c r="D39" i="5"/>
  <c r="D40" i="5"/>
  <c r="D41" i="5"/>
  <c r="D42" i="5"/>
  <c r="D43" i="5"/>
  <c r="D44" i="5"/>
  <c r="D45" i="5"/>
  <c r="D25" i="5"/>
  <c r="D91" i="5"/>
  <c r="D90" i="5"/>
  <c r="D89" i="5"/>
  <c r="D88" i="5"/>
  <c r="D87" i="5"/>
  <c r="D86" i="5"/>
  <c r="D85" i="5"/>
  <c r="D84" i="5"/>
  <c r="D83" i="5"/>
  <c r="D82" i="5"/>
  <c r="D81" i="5"/>
  <c r="D80" i="5"/>
  <c r="D78" i="5"/>
  <c r="D77" i="5"/>
  <c r="D76" i="5"/>
  <c r="D75" i="5"/>
  <c r="D74" i="5"/>
  <c r="D73" i="5"/>
  <c r="D72" i="5"/>
  <c r="D71" i="5"/>
  <c r="D68" i="5"/>
  <c r="D67" i="5"/>
  <c r="D66" i="5"/>
  <c r="D65" i="5"/>
  <c r="D64" i="5"/>
  <c r="D63" i="5"/>
  <c r="D62" i="5"/>
  <c r="D61" i="5"/>
  <c r="D60" i="5"/>
  <c r="D59" i="5"/>
  <c r="D58" i="5"/>
  <c r="D57" i="5"/>
  <c r="D55" i="5"/>
  <c r="D54" i="5"/>
  <c r="D53" i="5"/>
  <c r="D52" i="5"/>
  <c r="D51" i="5"/>
  <c r="D50" i="5"/>
  <c r="D49" i="5"/>
  <c r="D48" i="5"/>
  <c r="D3" i="5"/>
  <c r="D4" i="5"/>
  <c r="D5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R9" i="4"/>
  <c r="S9" i="4" s="1"/>
  <c r="Q9" i="4"/>
  <c r="R9" i="3"/>
  <c r="S9" i="3" s="1"/>
  <c r="Q9" i="3"/>
  <c r="R22" i="4"/>
  <c r="Q22" i="4"/>
  <c r="S22" i="4"/>
  <c r="R21" i="4"/>
  <c r="Q21" i="4"/>
  <c r="S21" i="4"/>
  <c r="R20" i="4"/>
  <c r="S20" i="4" s="1"/>
  <c r="Q20" i="4"/>
  <c r="R19" i="4"/>
  <c r="S19" i="4" s="1"/>
  <c r="Q19" i="4"/>
  <c r="E111" i="8" s="1"/>
  <c r="R18" i="4"/>
  <c r="Q18" i="4"/>
  <c r="S18" i="4"/>
  <c r="R17" i="4"/>
  <c r="Q17" i="4"/>
  <c r="S17" i="4"/>
  <c r="R16" i="4"/>
  <c r="S16" i="4" s="1"/>
  <c r="Q16" i="4"/>
  <c r="R15" i="4"/>
  <c r="S15" i="4" s="1"/>
  <c r="Q15" i="4"/>
  <c r="E84" i="5" s="1"/>
  <c r="H84" i="5" s="1"/>
  <c r="R14" i="4"/>
  <c r="Q14" i="4"/>
  <c r="S14" i="4"/>
  <c r="R13" i="4"/>
  <c r="Q13" i="4"/>
  <c r="S13" i="4"/>
  <c r="R12" i="4"/>
  <c r="S12" i="4" s="1"/>
  <c r="Q12" i="4"/>
  <c r="R11" i="4"/>
  <c r="S11" i="4" s="1"/>
  <c r="Q11" i="4"/>
  <c r="R8" i="4"/>
  <c r="Q8" i="4"/>
  <c r="S8" i="4"/>
  <c r="R7" i="4"/>
  <c r="Q7" i="4"/>
  <c r="S7" i="4"/>
  <c r="R6" i="4"/>
  <c r="S6" i="4" s="1"/>
  <c r="Q6" i="4"/>
  <c r="R5" i="4"/>
  <c r="S5" i="4" s="1"/>
  <c r="Q5" i="4"/>
  <c r="R4" i="4"/>
  <c r="Q4" i="4"/>
  <c r="S4" i="4"/>
  <c r="R3" i="4"/>
  <c r="Q3" i="4"/>
  <c r="S3" i="4"/>
  <c r="R2" i="4"/>
  <c r="S2" i="4" s="1"/>
  <c r="Q2" i="4"/>
  <c r="E71" i="5" s="1"/>
  <c r="H71" i="5" s="1"/>
  <c r="R22" i="3"/>
  <c r="S22" i="3" s="1"/>
  <c r="Q22" i="3"/>
  <c r="E91" i="8" s="1"/>
  <c r="H91" i="8" s="1"/>
  <c r="R21" i="3"/>
  <c r="Q21" i="3"/>
  <c r="S21" i="3"/>
  <c r="R20" i="3"/>
  <c r="Q20" i="3"/>
  <c r="S20" i="3" s="1"/>
  <c r="R19" i="3"/>
  <c r="S19" i="3" s="1"/>
  <c r="Q19" i="3"/>
  <c r="R18" i="3"/>
  <c r="S18" i="3" s="1"/>
  <c r="Q18" i="3"/>
  <c r="R17" i="3"/>
  <c r="Q17" i="3"/>
  <c r="S17" i="3"/>
  <c r="R16" i="3"/>
  <c r="Q16" i="3"/>
  <c r="S16" i="3"/>
  <c r="R15" i="3"/>
  <c r="S15" i="3" s="1"/>
  <c r="Q15" i="3"/>
  <c r="R14" i="3"/>
  <c r="S14" i="3" s="1"/>
  <c r="Q14" i="3"/>
  <c r="E60" i="5" s="1"/>
  <c r="H60" i="5" s="1"/>
  <c r="R13" i="3"/>
  <c r="Q13" i="3"/>
  <c r="S13" i="3"/>
  <c r="R12" i="3"/>
  <c r="Q12" i="3"/>
  <c r="S12" i="3" s="1"/>
  <c r="R11" i="3"/>
  <c r="S11" i="3" s="1"/>
  <c r="Q11" i="3"/>
  <c r="R8" i="3"/>
  <c r="S8" i="3" s="1"/>
  <c r="Q8" i="3"/>
  <c r="E77" i="7" s="1"/>
  <c r="H77" i="7" s="1"/>
  <c r="R7" i="3"/>
  <c r="Q7" i="3"/>
  <c r="E53" i="5" s="1"/>
  <c r="H53" i="5" s="1"/>
  <c r="S7" i="3"/>
  <c r="R6" i="3"/>
  <c r="Q6" i="3"/>
  <c r="S6" i="3"/>
  <c r="R5" i="3"/>
  <c r="S5" i="3" s="1"/>
  <c r="Q5" i="3"/>
  <c r="E74" i="8" s="1"/>
  <c r="R4" i="3"/>
  <c r="S4" i="3" s="1"/>
  <c r="Q4" i="3"/>
  <c r="R3" i="3"/>
  <c r="Q3" i="3"/>
  <c r="S3" i="3"/>
  <c r="R2" i="3"/>
  <c r="Q2" i="3"/>
  <c r="S2" i="3" s="1"/>
  <c r="T22" i="2"/>
  <c r="U22" i="2" s="1"/>
  <c r="S22" i="2"/>
  <c r="T21" i="2"/>
  <c r="U21" i="2" s="1"/>
  <c r="S21" i="2"/>
  <c r="T20" i="2"/>
  <c r="S20" i="2"/>
  <c r="U20" i="2"/>
  <c r="T19" i="2"/>
  <c r="S19" i="2"/>
  <c r="U19" i="2"/>
  <c r="T18" i="2"/>
  <c r="U18" i="2" s="1"/>
  <c r="S18" i="2"/>
  <c r="E41" i="5" s="1"/>
  <c r="T17" i="2"/>
  <c r="U17" i="2" s="1"/>
  <c r="S17" i="2"/>
  <c r="T16" i="2"/>
  <c r="S16" i="2"/>
  <c r="U16" i="2"/>
  <c r="T15" i="2"/>
  <c r="S15" i="2"/>
  <c r="E38" i="5" s="1"/>
  <c r="T14" i="2"/>
  <c r="U14" i="2" s="1"/>
  <c r="S14" i="2"/>
  <c r="T13" i="2"/>
  <c r="U13" i="2" s="1"/>
  <c r="S13" i="2"/>
  <c r="T12" i="2"/>
  <c r="S12" i="2"/>
  <c r="U12" i="2"/>
  <c r="T11" i="2"/>
  <c r="S11" i="2"/>
  <c r="U11" i="2"/>
  <c r="T9" i="2"/>
  <c r="S9" i="2"/>
  <c r="E32" i="5" s="1"/>
  <c r="T8" i="2"/>
  <c r="S8" i="2"/>
  <c r="U8" i="2"/>
  <c r="T7" i="2"/>
  <c r="S7" i="2"/>
  <c r="E30" i="5" s="1"/>
  <c r="U7" i="2"/>
  <c r="T6" i="2"/>
  <c r="U6" i="2" s="1"/>
  <c r="S6" i="2"/>
  <c r="E29" i="5" s="1"/>
  <c r="T5" i="2"/>
  <c r="U5" i="2" s="1"/>
  <c r="S5" i="2"/>
  <c r="T4" i="2"/>
  <c r="S4" i="2"/>
  <c r="U4" i="2"/>
  <c r="T3" i="2"/>
  <c r="S3" i="2"/>
  <c r="U3" i="2"/>
  <c r="T2" i="2"/>
  <c r="U2" i="2" s="1"/>
  <c r="S2" i="2"/>
  <c r="S3" i="1"/>
  <c r="T3" i="1"/>
  <c r="U3" i="1" s="1"/>
  <c r="S4" i="1"/>
  <c r="E27" i="8" s="1"/>
  <c r="T4" i="1"/>
  <c r="U4" i="1"/>
  <c r="S5" i="1"/>
  <c r="E5" i="5" s="1"/>
  <c r="T5" i="1"/>
  <c r="U5" i="1"/>
  <c r="S6" i="1"/>
  <c r="E6" i="5" s="1"/>
  <c r="H6" i="5" s="1"/>
  <c r="T6" i="1"/>
  <c r="S7" i="1"/>
  <c r="E30" i="8" s="1"/>
  <c r="H30" i="8" s="1"/>
  <c r="T7" i="1"/>
  <c r="U7" i="1" s="1"/>
  <c r="S8" i="1"/>
  <c r="T8" i="1"/>
  <c r="U8" i="1"/>
  <c r="S9" i="1"/>
  <c r="E9" i="5" s="1"/>
  <c r="H9" i="5" s="1"/>
  <c r="T9" i="1"/>
  <c r="S11" i="1"/>
  <c r="T11" i="1"/>
  <c r="U11" i="1" s="1"/>
  <c r="S12" i="1"/>
  <c r="T12" i="1"/>
  <c r="U12" i="1"/>
  <c r="S13" i="1"/>
  <c r="E13" i="8" s="1"/>
  <c r="T13" i="1"/>
  <c r="U13" i="1" s="1"/>
  <c r="S14" i="1"/>
  <c r="E14" i="5" s="1"/>
  <c r="H14" i="5" s="1"/>
  <c r="T14" i="1"/>
  <c r="S15" i="1"/>
  <c r="E15" i="8" s="1"/>
  <c r="T15" i="1"/>
  <c r="U15" i="1" s="1"/>
  <c r="S16" i="1"/>
  <c r="E16" i="6" s="1"/>
  <c r="H16" i="6" s="1"/>
  <c r="T16" i="1"/>
  <c r="U16" i="1"/>
  <c r="S17" i="1"/>
  <c r="T17" i="1"/>
  <c r="U17" i="1"/>
  <c r="S18" i="1"/>
  <c r="E18" i="5" s="1"/>
  <c r="H18" i="5" s="1"/>
  <c r="T18" i="1"/>
  <c r="S19" i="1"/>
  <c r="E19" i="8" s="1"/>
  <c r="T19" i="1"/>
  <c r="U19" i="1" s="1"/>
  <c r="S20" i="1"/>
  <c r="T20" i="1"/>
  <c r="U20" i="1"/>
  <c r="S21" i="1"/>
  <c r="T21" i="1"/>
  <c r="U21" i="1"/>
  <c r="S22" i="1"/>
  <c r="U22" i="1" s="1"/>
  <c r="T22" i="1"/>
  <c r="T2" i="1"/>
  <c r="U2" i="1" s="1"/>
  <c r="S2" i="1"/>
  <c r="E2" i="8" s="1"/>
  <c r="H111" i="8" l="1"/>
  <c r="F111" i="8"/>
  <c r="F15" i="8"/>
  <c r="H15" i="8"/>
  <c r="H27" i="8"/>
  <c r="F27" i="8"/>
  <c r="H30" i="5"/>
  <c r="F30" i="5"/>
  <c r="H41" i="5"/>
  <c r="F41" i="5"/>
  <c r="F38" i="5"/>
  <c r="H38" i="5"/>
  <c r="F84" i="5"/>
  <c r="F2" i="8"/>
  <c r="H2" i="8"/>
  <c r="F74" i="8"/>
  <c r="H74" i="8"/>
  <c r="H5" i="5"/>
  <c r="F5" i="5"/>
  <c r="F29" i="5"/>
  <c r="H29" i="5"/>
  <c r="H32" i="5"/>
  <c r="F32" i="5"/>
  <c r="F6" i="5"/>
  <c r="F71" i="5"/>
  <c r="F13" i="8"/>
  <c r="H13" i="8"/>
  <c r="F60" i="5"/>
  <c r="F19" i="8"/>
  <c r="H19" i="8"/>
  <c r="F14" i="5"/>
  <c r="E59" i="6"/>
  <c r="E59" i="7"/>
  <c r="H59" i="7" s="1"/>
  <c r="E36" i="5"/>
  <c r="E62" i="7"/>
  <c r="H62" i="7" s="1"/>
  <c r="E62" i="8"/>
  <c r="E62" i="6"/>
  <c r="E72" i="7"/>
  <c r="H72" i="7" s="1"/>
  <c r="E72" i="8"/>
  <c r="H72" i="8" s="1"/>
  <c r="E49" i="5"/>
  <c r="H49" i="5" s="1"/>
  <c r="E82" i="7"/>
  <c r="H82" i="7" s="1"/>
  <c r="E82" i="6"/>
  <c r="E82" i="8"/>
  <c r="E59" i="5"/>
  <c r="H59" i="5" s="1"/>
  <c r="E90" i="7"/>
  <c r="E90" i="6"/>
  <c r="E67" i="5"/>
  <c r="H67" i="5" s="1"/>
  <c r="E90" i="8"/>
  <c r="E100" i="6"/>
  <c r="E100" i="7"/>
  <c r="H100" i="7" s="1"/>
  <c r="E100" i="8"/>
  <c r="H100" i="8" s="1"/>
  <c r="E77" i="5"/>
  <c r="H77" i="5" s="1"/>
  <c r="E110" i="6"/>
  <c r="E110" i="7"/>
  <c r="H110" i="7" s="1"/>
  <c r="E110" i="8"/>
  <c r="H110" i="8" s="1"/>
  <c r="E2" i="5"/>
  <c r="E15" i="5"/>
  <c r="H15" i="5" s="1"/>
  <c r="E37" i="8"/>
  <c r="H37" i="8" s="1"/>
  <c r="O2" i="9"/>
  <c r="P2" i="9"/>
  <c r="E29" i="6"/>
  <c r="E6" i="6"/>
  <c r="E29" i="7"/>
  <c r="E29" i="8"/>
  <c r="E6" i="7"/>
  <c r="H6" i="7" s="1"/>
  <c r="E3" i="6"/>
  <c r="E3" i="7"/>
  <c r="H3" i="7" s="1"/>
  <c r="E26" i="7"/>
  <c r="H26" i="7" s="1"/>
  <c r="E3" i="5"/>
  <c r="H3" i="5" s="1"/>
  <c r="E26" i="6"/>
  <c r="H26" i="6" s="1"/>
  <c r="E3" i="8"/>
  <c r="U14" i="1"/>
  <c r="E35" i="7"/>
  <c r="H35" i="7" s="1"/>
  <c r="E12" i="6"/>
  <c r="E12" i="5"/>
  <c r="H12" i="5" s="1"/>
  <c r="E12" i="7"/>
  <c r="H12" i="7" s="1"/>
  <c r="E12" i="8"/>
  <c r="E35" i="8"/>
  <c r="E31" i="6"/>
  <c r="E8" i="6"/>
  <c r="E8" i="7"/>
  <c r="E31" i="7"/>
  <c r="H31" i="7" s="1"/>
  <c r="E31" i="8"/>
  <c r="H31" i="8" s="1"/>
  <c r="E8" i="5"/>
  <c r="H8" i="5" s="1"/>
  <c r="E53" i="7"/>
  <c r="H53" i="7" s="1"/>
  <c r="E53" i="8"/>
  <c r="H53" i="8" s="1"/>
  <c r="E57" i="6"/>
  <c r="E57" i="7"/>
  <c r="H57" i="7" s="1"/>
  <c r="E34" i="5"/>
  <c r="E57" i="8"/>
  <c r="E65" i="6"/>
  <c r="E65" i="7"/>
  <c r="E42" i="5"/>
  <c r="E65" i="8"/>
  <c r="E75" i="6"/>
  <c r="E75" i="7"/>
  <c r="H75" i="7" s="1"/>
  <c r="E75" i="8"/>
  <c r="H75" i="8" s="1"/>
  <c r="E52" i="5"/>
  <c r="E85" i="6"/>
  <c r="E85" i="8"/>
  <c r="E85" i="7"/>
  <c r="H85" i="7" s="1"/>
  <c r="E95" i="6"/>
  <c r="E95" i="7"/>
  <c r="E95" i="8"/>
  <c r="H95" i="8" s="1"/>
  <c r="E72" i="5"/>
  <c r="H72" i="5" s="1"/>
  <c r="E105" i="8"/>
  <c r="E105" i="6"/>
  <c r="H105" i="6" s="1"/>
  <c r="E105" i="7"/>
  <c r="E82" i="5"/>
  <c r="H82" i="5" s="1"/>
  <c r="E113" i="6"/>
  <c r="H113" i="6" s="1"/>
  <c r="E113" i="7"/>
  <c r="E113" i="8"/>
  <c r="H113" i="8" s="1"/>
  <c r="E90" i="5"/>
  <c r="H90" i="5" s="1"/>
  <c r="F18" i="5"/>
  <c r="F9" i="5"/>
  <c r="E22" i="5"/>
  <c r="E39" i="5"/>
  <c r="E68" i="5"/>
  <c r="H68" i="5" s="1"/>
  <c r="E8" i="8"/>
  <c r="E36" i="8"/>
  <c r="F75" i="8"/>
  <c r="E32" i="7"/>
  <c r="H32" i="7" s="1"/>
  <c r="E38" i="6"/>
  <c r="E15" i="6"/>
  <c r="E38" i="8"/>
  <c r="E15" i="7"/>
  <c r="E38" i="7"/>
  <c r="H38" i="7" s="1"/>
  <c r="E50" i="6"/>
  <c r="E50" i="7"/>
  <c r="H50" i="7" s="1"/>
  <c r="E27" i="5"/>
  <c r="H27" i="5" s="1"/>
  <c r="E50" i="8"/>
  <c r="H50" i="8" s="1"/>
  <c r="E20" i="7"/>
  <c r="H20" i="7" s="1"/>
  <c r="E20" i="6"/>
  <c r="E43" i="7"/>
  <c r="H43" i="7" s="1"/>
  <c r="E20" i="5"/>
  <c r="H20" i="5" s="1"/>
  <c r="E43" i="6"/>
  <c r="H43" i="6" s="1"/>
  <c r="E20" i="8"/>
  <c r="E43" i="8"/>
  <c r="E40" i="6"/>
  <c r="E17" i="6"/>
  <c r="E17" i="7"/>
  <c r="E40" i="7"/>
  <c r="H40" i="7" s="1"/>
  <c r="E17" i="5"/>
  <c r="E28" i="6"/>
  <c r="H28" i="6" s="1"/>
  <c r="E5" i="6"/>
  <c r="E5" i="7"/>
  <c r="H5" i="7" s="1"/>
  <c r="E28" i="7"/>
  <c r="H28" i="7" s="1"/>
  <c r="E28" i="8"/>
  <c r="E5" i="8"/>
  <c r="E48" i="6"/>
  <c r="E48" i="7"/>
  <c r="E48" i="8"/>
  <c r="E60" i="7"/>
  <c r="H60" i="7" s="1"/>
  <c r="E60" i="6"/>
  <c r="H60" i="6" s="1"/>
  <c r="E60" i="8"/>
  <c r="E37" i="5"/>
  <c r="E68" i="6"/>
  <c r="H68" i="6" s="1"/>
  <c r="E68" i="7"/>
  <c r="H68" i="7" s="1"/>
  <c r="E45" i="5"/>
  <c r="E80" i="7"/>
  <c r="H80" i="7" s="1"/>
  <c r="E80" i="6"/>
  <c r="E80" i="8"/>
  <c r="E57" i="5"/>
  <c r="H57" i="5" s="1"/>
  <c r="E88" i="7"/>
  <c r="H88" i="7" s="1"/>
  <c r="E88" i="6"/>
  <c r="E88" i="8"/>
  <c r="H88" i="8" s="1"/>
  <c r="E65" i="5"/>
  <c r="H65" i="5" s="1"/>
  <c r="E98" i="7"/>
  <c r="H98" i="7" s="1"/>
  <c r="E98" i="8"/>
  <c r="E98" i="6"/>
  <c r="E108" i="6"/>
  <c r="E108" i="7"/>
  <c r="E108" i="8"/>
  <c r="E101" i="6"/>
  <c r="H101" i="6" s="1"/>
  <c r="E101" i="7"/>
  <c r="E101" i="8"/>
  <c r="F59" i="5"/>
  <c r="F67" i="5"/>
  <c r="F77" i="5"/>
  <c r="E62" i="5"/>
  <c r="H62" i="5" s="1"/>
  <c r="E87" i="5"/>
  <c r="H87" i="5" s="1"/>
  <c r="F53" i="8"/>
  <c r="E68" i="8"/>
  <c r="F50" i="7"/>
  <c r="F100" i="7"/>
  <c r="E35" i="6"/>
  <c r="H35" i="6" s="1"/>
  <c r="E63" i="6"/>
  <c r="E63" i="7"/>
  <c r="E73" i="6"/>
  <c r="E73" i="7"/>
  <c r="E50" i="5"/>
  <c r="H50" i="5" s="1"/>
  <c r="E73" i="8"/>
  <c r="E83" i="6"/>
  <c r="E83" i="7"/>
  <c r="E83" i="8"/>
  <c r="H83" i="8" s="1"/>
  <c r="E91" i="6"/>
  <c r="E91" i="7"/>
  <c r="E103" i="8"/>
  <c r="E103" i="6"/>
  <c r="H103" i="6" s="1"/>
  <c r="E103" i="7"/>
  <c r="E80" i="5"/>
  <c r="E111" i="7"/>
  <c r="E88" i="5"/>
  <c r="E111" i="6"/>
  <c r="H111" i="6" s="1"/>
  <c r="F87" i="5"/>
  <c r="E54" i="5"/>
  <c r="H54" i="5" s="1"/>
  <c r="E85" i="5"/>
  <c r="H85" i="5" s="1"/>
  <c r="E63" i="8"/>
  <c r="E51" i="6"/>
  <c r="H51" i="6" s="1"/>
  <c r="E51" i="8"/>
  <c r="E28" i="5"/>
  <c r="E51" i="7"/>
  <c r="H51" i="7" s="1"/>
  <c r="E42" i="6"/>
  <c r="E19" i="6"/>
  <c r="E19" i="7"/>
  <c r="H19" i="7" s="1"/>
  <c r="E42" i="7"/>
  <c r="H42" i="7" s="1"/>
  <c r="E42" i="8"/>
  <c r="E34" i="6"/>
  <c r="E11" i="6"/>
  <c r="E11" i="7"/>
  <c r="H11" i="7" s="1"/>
  <c r="E34" i="7"/>
  <c r="E34" i="8"/>
  <c r="E7" i="6"/>
  <c r="H7" i="6" s="1"/>
  <c r="E30" i="6"/>
  <c r="E7" i="7"/>
  <c r="H7" i="7" s="1"/>
  <c r="E7" i="5"/>
  <c r="H7" i="5" s="1"/>
  <c r="E30" i="7"/>
  <c r="H30" i="7" s="1"/>
  <c r="E7" i="8"/>
  <c r="E54" i="6"/>
  <c r="E54" i="7"/>
  <c r="E54" i="8"/>
  <c r="E31" i="5"/>
  <c r="E58" i="7"/>
  <c r="H58" i="7" s="1"/>
  <c r="E58" i="6"/>
  <c r="E58" i="8"/>
  <c r="E35" i="5"/>
  <c r="H35" i="5" s="1"/>
  <c r="U15" i="2"/>
  <c r="E66" i="6"/>
  <c r="E66" i="8"/>
  <c r="E66" i="7"/>
  <c r="H66" i="7" s="1"/>
  <c r="E43" i="5"/>
  <c r="H43" i="5" s="1"/>
  <c r="E76" i="8"/>
  <c r="E76" i="7"/>
  <c r="H76" i="7" s="1"/>
  <c r="E76" i="6"/>
  <c r="E86" i="7"/>
  <c r="E86" i="6"/>
  <c r="E86" i="8"/>
  <c r="E96" i="7"/>
  <c r="H96" i="7" s="1"/>
  <c r="E96" i="6"/>
  <c r="E96" i="8"/>
  <c r="E73" i="5"/>
  <c r="H73" i="5" s="1"/>
  <c r="E106" i="8"/>
  <c r="E106" i="6"/>
  <c r="E106" i="7"/>
  <c r="E83" i="5"/>
  <c r="H83" i="5" s="1"/>
  <c r="E114" i="8"/>
  <c r="H114" i="8" s="1"/>
  <c r="E114" i="6"/>
  <c r="E114" i="7"/>
  <c r="H114" i="7" s="1"/>
  <c r="E91" i="5"/>
  <c r="H91" i="5" s="1"/>
  <c r="E19" i="5"/>
  <c r="H19" i="5" s="1"/>
  <c r="E11" i="5"/>
  <c r="H11" i="5" s="1"/>
  <c r="E25" i="5"/>
  <c r="E63" i="5"/>
  <c r="H63" i="5" s="1"/>
  <c r="E6" i="8"/>
  <c r="F30" i="8"/>
  <c r="E26" i="8"/>
  <c r="E59" i="8"/>
  <c r="F61" i="7"/>
  <c r="E53" i="6"/>
  <c r="H53" i="6" s="1"/>
  <c r="E45" i="6"/>
  <c r="H45" i="6" s="1"/>
  <c r="E22" i="7"/>
  <c r="H22" i="7" s="1"/>
  <c r="E22" i="6"/>
  <c r="H22" i="6" s="1"/>
  <c r="E45" i="7"/>
  <c r="H45" i="7" s="1"/>
  <c r="E22" i="8"/>
  <c r="E37" i="6"/>
  <c r="H37" i="6" s="1"/>
  <c r="E37" i="7"/>
  <c r="H37" i="7" s="1"/>
  <c r="E14" i="6"/>
  <c r="H14" i="6" s="1"/>
  <c r="E14" i="7"/>
  <c r="H14" i="7" s="1"/>
  <c r="E14" i="8"/>
  <c r="U18" i="1"/>
  <c r="E16" i="7"/>
  <c r="H16" i="7" s="1"/>
  <c r="E39" i="7"/>
  <c r="H39" i="7" s="1"/>
  <c r="E39" i="6"/>
  <c r="E39" i="8"/>
  <c r="H39" i="8" s="1"/>
  <c r="E16" i="5"/>
  <c r="H16" i="5" s="1"/>
  <c r="E16" i="8"/>
  <c r="U6" i="1"/>
  <c r="E27" i="6"/>
  <c r="E4" i="6"/>
  <c r="E27" i="7"/>
  <c r="E4" i="5"/>
  <c r="E49" i="6"/>
  <c r="E49" i="7"/>
  <c r="H49" i="7" s="1"/>
  <c r="E49" i="8"/>
  <c r="H49" i="8" s="1"/>
  <c r="E26" i="5"/>
  <c r="H26" i="5" s="1"/>
  <c r="E61" i="6"/>
  <c r="E61" i="8"/>
  <c r="H61" i="8" s="1"/>
  <c r="E61" i="7"/>
  <c r="H61" i="7" s="1"/>
  <c r="E71" i="6"/>
  <c r="E71" i="8"/>
  <c r="H71" i="8" s="1"/>
  <c r="E71" i="7"/>
  <c r="E48" i="5"/>
  <c r="H48" i="5" s="1"/>
  <c r="E81" i="7"/>
  <c r="E81" i="6"/>
  <c r="H81" i="6" s="1"/>
  <c r="E81" i="8"/>
  <c r="H81" i="8" s="1"/>
  <c r="E58" i="5"/>
  <c r="H58" i="5" s="1"/>
  <c r="E89" i="7"/>
  <c r="H89" i="7" s="1"/>
  <c r="E89" i="8"/>
  <c r="H89" i="8" s="1"/>
  <c r="E89" i="6"/>
  <c r="H89" i="6" s="1"/>
  <c r="E66" i="5"/>
  <c r="H66" i="5" s="1"/>
  <c r="E99" i="6"/>
  <c r="H99" i="6" s="1"/>
  <c r="E99" i="7"/>
  <c r="E99" i="8"/>
  <c r="H99" i="8" s="1"/>
  <c r="E109" i="7"/>
  <c r="E109" i="6"/>
  <c r="H109" i="6" s="1"/>
  <c r="E109" i="8"/>
  <c r="E86" i="5"/>
  <c r="H86" i="5" s="1"/>
  <c r="F53" i="5"/>
  <c r="F62" i="5"/>
  <c r="F72" i="5"/>
  <c r="E78" i="5"/>
  <c r="H78" i="5" s="1"/>
  <c r="E17" i="8"/>
  <c r="F71" i="8"/>
  <c r="E25" i="6"/>
  <c r="E2" i="6"/>
  <c r="E25" i="8"/>
  <c r="E2" i="7"/>
  <c r="H2" i="7" s="1"/>
  <c r="E25" i="7"/>
  <c r="H25" i="7" s="1"/>
  <c r="E44" i="6"/>
  <c r="E21" i="6"/>
  <c r="E44" i="7"/>
  <c r="E21" i="5"/>
  <c r="E21" i="7"/>
  <c r="H21" i="7" s="1"/>
  <c r="E44" i="8"/>
  <c r="E36" i="6"/>
  <c r="E13" i="6"/>
  <c r="E13" i="7"/>
  <c r="H13" i="7" s="1"/>
  <c r="E36" i="7"/>
  <c r="E13" i="5"/>
  <c r="E9" i="6"/>
  <c r="E32" i="6"/>
  <c r="H32" i="6" s="1"/>
  <c r="E9" i="7"/>
  <c r="H9" i="7" s="1"/>
  <c r="E32" i="8"/>
  <c r="E9" i="8"/>
  <c r="E52" i="6"/>
  <c r="E52" i="8"/>
  <c r="H52" i="8" s="1"/>
  <c r="E52" i="7"/>
  <c r="E55" i="6"/>
  <c r="H55" i="6" s="1"/>
  <c r="E55" i="7"/>
  <c r="H55" i="7" s="1"/>
  <c r="E55" i="8"/>
  <c r="E64" i="6"/>
  <c r="E64" i="7"/>
  <c r="H64" i="7" s="1"/>
  <c r="E64" i="8"/>
  <c r="E74" i="6"/>
  <c r="E74" i="7"/>
  <c r="H74" i="7" s="1"/>
  <c r="E84" i="7"/>
  <c r="E84" i="8"/>
  <c r="H84" i="8" s="1"/>
  <c r="E61" i="5"/>
  <c r="H61" i="5" s="1"/>
  <c r="E84" i="6"/>
  <c r="E94" i="7"/>
  <c r="E94" i="8"/>
  <c r="E94" i="6"/>
  <c r="E104" i="6"/>
  <c r="E104" i="8"/>
  <c r="H104" i="8" s="1"/>
  <c r="E104" i="7"/>
  <c r="E81" i="5"/>
  <c r="H81" i="5" s="1"/>
  <c r="E112" i="6"/>
  <c r="E112" i="8"/>
  <c r="E112" i="7"/>
  <c r="H112" i="7" s="1"/>
  <c r="E89" i="5"/>
  <c r="H89" i="5" s="1"/>
  <c r="F54" i="5"/>
  <c r="F63" i="5"/>
  <c r="F73" i="5"/>
  <c r="F82" i="5"/>
  <c r="F90" i="5"/>
  <c r="E76" i="5"/>
  <c r="H76" i="5" s="1"/>
  <c r="E11" i="8"/>
  <c r="F31" i="8"/>
  <c r="E45" i="8"/>
  <c r="F49" i="8"/>
  <c r="E72" i="6"/>
  <c r="E18" i="6"/>
  <c r="H18" i="6" s="1"/>
  <c r="E18" i="7"/>
  <c r="H18" i="7" s="1"/>
  <c r="E41" i="7"/>
  <c r="H41" i="7" s="1"/>
  <c r="E41" i="6"/>
  <c r="H41" i="6" s="1"/>
  <c r="E41" i="8"/>
  <c r="E18" i="8"/>
  <c r="E67" i="6"/>
  <c r="E67" i="7"/>
  <c r="H67" i="7" s="1"/>
  <c r="E44" i="5"/>
  <c r="H44" i="5" s="1"/>
  <c r="E67" i="8"/>
  <c r="E77" i="6"/>
  <c r="E77" i="8"/>
  <c r="E87" i="6"/>
  <c r="E87" i="8"/>
  <c r="E87" i="7"/>
  <c r="H87" i="7" s="1"/>
  <c r="E64" i="5"/>
  <c r="H64" i="5" s="1"/>
  <c r="E97" i="6"/>
  <c r="H97" i="6" s="1"/>
  <c r="E97" i="7"/>
  <c r="H97" i="7" s="1"/>
  <c r="E97" i="8"/>
  <c r="E74" i="5"/>
  <c r="H74" i="5" s="1"/>
  <c r="E107" i="7"/>
  <c r="E107" i="6"/>
  <c r="H107" i="6" s="1"/>
  <c r="E107" i="8"/>
  <c r="H107" i="8" s="1"/>
  <c r="E78" i="7"/>
  <c r="H78" i="7" s="1"/>
  <c r="E78" i="8"/>
  <c r="H78" i="8" s="1"/>
  <c r="E78" i="6"/>
  <c r="H78" i="6" s="1"/>
  <c r="E55" i="5"/>
  <c r="H55" i="5" s="1"/>
  <c r="F55" i="5"/>
  <c r="F64" i="5"/>
  <c r="F74" i="5"/>
  <c r="F83" i="5"/>
  <c r="F91" i="5"/>
  <c r="E40" i="5"/>
  <c r="E51" i="5"/>
  <c r="H51" i="5" s="1"/>
  <c r="E75" i="5"/>
  <c r="H75" i="5" s="1"/>
  <c r="E4" i="8"/>
  <c r="E21" i="8"/>
  <c r="E40" i="8"/>
  <c r="H40" i="8" s="1"/>
  <c r="F50" i="8"/>
  <c r="E4" i="7"/>
  <c r="H4" i="7" s="1"/>
  <c r="F72" i="8"/>
  <c r="F104" i="8"/>
  <c r="F110" i="8"/>
  <c r="F11" i="7"/>
  <c r="F21" i="7"/>
  <c r="F38" i="7"/>
  <c r="F89" i="7"/>
  <c r="F22" i="6"/>
  <c r="F41" i="6"/>
  <c r="F60" i="6"/>
  <c r="F84" i="8"/>
  <c r="F88" i="8"/>
  <c r="F6" i="7"/>
  <c r="F12" i="7"/>
  <c r="F28" i="7"/>
  <c r="F67" i="7"/>
  <c r="F105" i="6"/>
  <c r="F61" i="8"/>
  <c r="F81" i="8"/>
  <c r="F89" i="8"/>
  <c r="F99" i="8"/>
  <c r="F40" i="7"/>
  <c r="F57" i="7"/>
  <c r="F80" i="7"/>
  <c r="F96" i="7"/>
  <c r="F110" i="7"/>
  <c r="F7" i="6"/>
  <c r="F18" i="6"/>
  <c r="F26" i="6"/>
  <c r="F37" i="6"/>
  <c r="F43" i="6"/>
  <c r="F55" i="6"/>
  <c r="F99" i="6"/>
  <c r="F95" i="8"/>
  <c r="F100" i="8"/>
  <c r="F13" i="7"/>
  <c r="F25" i="7"/>
  <c r="F30" i="7"/>
  <c r="F45" i="7"/>
  <c r="F85" i="7"/>
  <c r="F81" i="6"/>
  <c r="F107" i="8"/>
  <c r="F2" i="7"/>
  <c r="F59" i="7"/>
  <c r="F75" i="7"/>
  <c r="F98" i="7"/>
  <c r="F112" i="7"/>
  <c r="F14" i="6"/>
  <c r="F32" i="6"/>
  <c r="F51" i="6"/>
  <c r="F68" i="6"/>
  <c r="F113" i="8"/>
  <c r="F31" i="7"/>
  <c r="F42" i="7"/>
  <c r="F49" i="7"/>
  <c r="F64" i="7"/>
  <c r="F82" i="7"/>
  <c r="F87" i="7"/>
  <c r="F101" i="6"/>
  <c r="F91" i="8"/>
  <c r="F114" i="8"/>
  <c r="F4" i="7"/>
  <c r="F19" i="7"/>
  <c r="F77" i="7"/>
  <c r="F16" i="6"/>
  <c r="F28" i="6"/>
  <c r="F35" i="6"/>
  <c r="F45" i="6"/>
  <c r="F53" i="6"/>
  <c r="F7" i="7"/>
  <c r="F26" i="7"/>
  <c r="F43" i="7"/>
  <c r="F62" i="7"/>
  <c r="F109" i="6"/>
  <c r="F5" i="7"/>
  <c r="F22" i="7"/>
  <c r="F41" i="7"/>
  <c r="F60" i="7"/>
  <c r="F78" i="7"/>
  <c r="F103" i="6"/>
  <c r="O19" i="9"/>
  <c r="P19" i="9"/>
  <c r="O15" i="9"/>
  <c r="P15" i="9"/>
  <c r="O11" i="9"/>
  <c r="P11" i="9"/>
  <c r="O6" i="9"/>
  <c r="P6" i="9"/>
  <c r="F3" i="7"/>
  <c r="F20" i="7"/>
  <c r="F39" i="7"/>
  <c r="F58" i="7"/>
  <c r="F76" i="7"/>
  <c r="F113" i="6"/>
  <c r="F18" i="7"/>
  <c r="F37" i="7"/>
  <c r="F55" i="7"/>
  <c r="F74" i="7"/>
  <c r="F107" i="6"/>
  <c r="F16" i="7"/>
  <c r="F35" i="7"/>
  <c r="F53" i="7"/>
  <c r="F72" i="7"/>
  <c r="F14" i="7"/>
  <c r="F32" i="7"/>
  <c r="F51" i="7"/>
  <c r="F68" i="7"/>
  <c r="F111" i="6"/>
  <c r="H22" i="9"/>
  <c r="H18" i="9"/>
  <c r="H14" i="9"/>
  <c r="H9" i="9"/>
  <c r="H5" i="9"/>
  <c r="H40" i="5" l="1"/>
  <c r="F40" i="5"/>
  <c r="F55" i="8"/>
  <c r="H55" i="8"/>
  <c r="H44" i="8"/>
  <c r="F44" i="8"/>
  <c r="F25" i="8"/>
  <c r="H25" i="8"/>
  <c r="H99" i="7"/>
  <c r="F99" i="7"/>
  <c r="H61" i="6"/>
  <c r="F61" i="6"/>
  <c r="H27" i="6"/>
  <c r="F27" i="6"/>
  <c r="H26" i="8"/>
  <c r="F26" i="8"/>
  <c r="H58" i="8"/>
  <c r="F58" i="8"/>
  <c r="H11" i="6"/>
  <c r="F11" i="6"/>
  <c r="F28" i="5"/>
  <c r="H28" i="5"/>
  <c r="H103" i="7"/>
  <c r="F103" i="7"/>
  <c r="H73" i="8"/>
  <c r="F73" i="8"/>
  <c r="F108" i="6"/>
  <c r="H108" i="6"/>
  <c r="F60" i="8"/>
  <c r="H60" i="8"/>
  <c r="H40" i="6"/>
  <c r="F40" i="6"/>
  <c r="H38" i="6"/>
  <c r="F38" i="6"/>
  <c r="F26" i="5"/>
  <c r="H8" i="6"/>
  <c r="F8" i="6"/>
  <c r="H29" i="8"/>
  <c r="F29" i="8"/>
  <c r="F88" i="7"/>
  <c r="F11" i="5"/>
  <c r="H100" i="6"/>
  <c r="F100" i="6"/>
  <c r="F37" i="8"/>
  <c r="F75" i="5"/>
  <c r="H72" i="6"/>
  <c r="F72" i="6"/>
  <c r="H104" i="7"/>
  <c r="F104" i="7"/>
  <c r="H2" i="6"/>
  <c r="F2" i="6"/>
  <c r="H81" i="7"/>
  <c r="F81" i="7"/>
  <c r="H14" i="8"/>
  <c r="F14" i="8"/>
  <c r="F40" i="8"/>
  <c r="H96" i="8"/>
  <c r="F96" i="8"/>
  <c r="H76" i="8"/>
  <c r="F76" i="8"/>
  <c r="H58" i="6"/>
  <c r="F58" i="6"/>
  <c r="H34" i="6"/>
  <c r="F34" i="6"/>
  <c r="H51" i="8"/>
  <c r="F51" i="8"/>
  <c r="F78" i="5"/>
  <c r="H68" i="8"/>
  <c r="F68" i="8"/>
  <c r="H98" i="6"/>
  <c r="F98" i="6"/>
  <c r="H80" i="8"/>
  <c r="F80" i="8"/>
  <c r="H43" i="8"/>
  <c r="F43" i="8"/>
  <c r="F66" i="7"/>
  <c r="H39" i="5"/>
  <c r="F39" i="5"/>
  <c r="H113" i="7"/>
  <c r="F113" i="7"/>
  <c r="H95" i="7"/>
  <c r="F95" i="7"/>
  <c r="H75" i="6"/>
  <c r="F75" i="6"/>
  <c r="H57" i="6"/>
  <c r="F57" i="6"/>
  <c r="H31" i="6"/>
  <c r="F31" i="6"/>
  <c r="H3" i="8"/>
  <c r="F3" i="8"/>
  <c r="H29" i="7"/>
  <c r="F29" i="7"/>
  <c r="F83" i="8"/>
  <c r="F19" i="5"/>
  <c r="H90" i="8"/>
  <c r="F90" i="8"/>
  <c r="H59" i="6"/>
  <c r="F59" i="6"/>
  <c r="H67" i="6"/>
  <c r="F67" i="6"/>
  <c r="H84" i="7"/>
  <c r="F84" i="7"/>
  <c r="H9" i="6"/>
  <c r="F9" i="6"/>
  <c r="H21" i="5"/>
  <c r="F21" i="5"/>
  <c r="H25" i="6"/>
  <c r="F25" i="6"/>
  <c r="H16" i="8"/>
  <c r="F16" i="8"/>
  <c r="H114" i="6"/>
  <c r="F114" i="6"/>
  <c r="H96" i="6"/>
  <c r="F96" i="6"/>
  <c r="F42" i="8"/>
  <c r="H42" i="8"/>
  <c r="F7" i="5"/>
  <c r="H103" i="8"/>
  <c r="F103" i="8"/>
  <c r="H73" i="7"/>
  <c r="F73" i="7"/>
  <c r="F50" i="5"/>
  <c r="H98" i="8"/>
  <c r="F98" i="8"/>
  <c r="H80" i="6"/>
  <c r="F80" i="6"/>
  <c r="H5" i="6"/>
  <c r="F5" i="6"/>
  <c r="H20" i="8"/>
  <c r="F20" i="8"/>
  <c r="H22" i="5"/>
  <c r="F22" i="5"/>
  <c r="H95" i="6"/>
  <c r="F95" i="6"/>
  <c r="H65" i="8"/>
  <c r="F65" i="8"/>
  <c r="H35" i="8"/>
  <c r="F35" i="8"/>
  <c r="F6" i="6"/>
  <c r="H6" i="6"/>
  <c r="F61" i="5"/>
  <c r="F87" i="8"/>
  <c r="H87" i="8"/>
  <c r="H18" i="8"/>
  <c r="F18" i="8"/>
  <c r="H45" i="8"/>
  <c r="F45" i="8"/>
  <c r="H104" i="6"/>
  <c r="F104" i="6"/>
  <c r="H52" i="7"/>
  <c r="F52" i="7"/>
  <c r="H13" i="5"/>
  <c r="F13" i="5"/>
  <c r="H44" i="7"/>
  <c r="F44" i="7"/>
  <c r="H71" i="7"/>
  <c r="F71" i="7"/>
  <c r="F6" i="8"/>
  <c r="H6" i="8"/>
  <c r="H31" i="5"/>
  <c r="F31" i="5"/>
  <c r="H30" i="6"/>
  <c r="F30" i="6"/>
  <c r="F63" i="8"/>
  <c r="H63" i="8"/>
  <c r="F16" i="5"/>
  <c r="H91" i="7"/>
  <c r="F91" i="7"/>
  <c r="H73" i="6"/>
  <c r="F73" i="6"/>
  <c r="F39" i="8"/>
  <c r="H101" i="8"/>
  <c r="F101" i="8"/>
  <c r="H48" i="8"/>
  <c r="F48" i="8"/>
  <c r="H50" i="6"/>
  <c r="F50" i="6"/>
  <c r="F85" i="5"/>
  <c r="H42" i="5"/>
  <c r="F42" i="5"/>
  <c r="H12" i="8"/>
  <c r="F12" i="8"/>
  <c r="H29" i="6"/>
  <c r="F29" i="6"/>
  <c r="H90" i="6"/>
  <c r="F90" i="6"/>
  <c r="F68" i="5"/>
  <c r="F3" i="5"/>
  <c r="F21" i="8"/>
  <c r="H21" i="8"/>
  <c r="H107" i="7"/>
  <c r="F107" i="7"/>
  <c r="H87" i="6"/>
  <c r="F87" i="6"/>
  <c r="H41" i="8"/>
  <c r="F41" i="8"/>
  <c r="H94" i="6"/>
  <c r="F94" i="6"/>
  <c r="H74" i="6"/>
  <c r="F74" i="6"/>
  <c r="H36" i="7"/>
  <c r="F36" i="7"/>
  <c r="H21" i="6"/>
  <c r="F21" i="6"/>
  <c r="F17" i="8"/>
  <c r="H17" i="8"/>
  <c r="H109" i="8"/>
  <c r="F109" i="8"/>
  <c r="H49" i="6"/>
  <c r="F49" i="6"/>
  <c r="H86" i="8"/>
  <c r="F86" i="8"/>
  <c r="H66" i="8"/>
  <c r="F66" i="8"/>
  <c r="H54" i="8"/>
  <c r="F54" i="8"/>
  <c r="H91" i="6"/>
  <c r="F91" i="6"/>
  <c r="H63" i="7"/>
  <c r="F63" i="7"/>
  <c r="H101" i="7"/>
  <c r="F101" i="7"/>
  <c r="F45" i="5"/>
  <c r="H45" i="5"/>
  <c r="H48" i="7"/>
  <c r="F48" i="7"/>
  <c r="H17" i="5"/>
  <c r="F17" i="5"/>
  <c r="F52" i="8"/>
  <c r="F76" i="5"/>
  <c r="H105" i="7"/>
  <c r="F105" i="7"/>
  <c r="H85" i="8"/>
  <c r="F85" i="8"/>
  <c r="H65" i="7"/>
  <c r="F65" i="7"/>
  <c r="H2" i="5"/>
  <c r="F2" i="5"/>
  <c r="H110" i="6"/>
  <c r="F110" i="6"/>
  <c r="H90" i="7"/>
  <c r="F90" i="7"/>
  <c r="H62" i="6"/>
  <c r="F62" i="6"/>
  <c r="F15" i="5"/>
  <c r="F51" i="5"/>
  <c r="F66" i="5"/>
  <c r="F12" i="5"/>
  <c r="F97" i="6"/>
  <c r="F4" i="8"/>
  <c r="H4" i="8"/>
  <c r="H77" i="8"/>
  <c r="F77" i="8"/>
  <c r="F11" i="8"/>
  <c r="H11" i="8"/>
  <c r="H94" i="8"/>
  <c r="F94" i="8"/>
  <c r="H64" i="8"/>
  <c r="F64" i="8"/>
  <c r="H52" i="6"/>
  <c r="F52" i="6"/>
  <c r="H44" i="6"/>
  <c r="F44" i="6"/>
  <c r="H71" i="6"/>
  <c r="F71" i="6"/>
  <c r="H4" i="5"/>
  <c r="F4" i="5"/>
  <c r="H39" i="6"/>
  <c r="F39" i="6"/>
  <c r="F9" i="7"/>
  <c r="F25" i="5"/>
  <c r="H25" i="5"/>
  <c r="H106" i="7"/>
  <c r="F106" i="7"/>
  <c r="H86" i="6"/>
  <c r="F86" i="6"/>
  <c r="H66" i="6"/>
  <c r="F66" i="6"/>
  <c r="H54" i="7"/>
  <c r="F54" i="7"/>
  <c r="F34" i="8"/>
  <c r="H34" i="8"/>
  <c r="H19" i="6"/>
  <c r="F19" i="6"/>
  <c r="H88" i="5"/>
  <c r="F88" i="5"/>
  <c r="H63" i="6"/>
  <c r="F63" i="6"/>
  <c r="H48" i="6"/>
  <c r="F48" i="6"/>
  <c r="H15" i="7"/>
  <c r="F15" i="7"/>
  <c r="H36" i="8"/>
  <c r="F36" i="8"/>
  <c r="H85" i="6"/>
  <c r="F85" i="6"/>
  <c r="H65" i="6"/>
  <c r="F65" i="6"/>
  <c r="F65" i="5"/>
  <c r="F62" i="8"/>
  <c r="H62" i="8"/>
  <c r="F27" i="5"/>
  <c r="F58" i="5"/>
  <c r="F20" i="5"/>
  <c r="F97" i="7"/>
  <c r="F78" i="6"/>
  <c r="H97" i="8"/>
  <c r="F97" i="8"/>
  <c r="H77" i="6"/>
  <c r="F77" i="6"/>
  <c r="H112" i="8"/>
  <c r="F112" i="8"/>
  <c r="H94" i="7"/>
  <c r="F94" i="7"/>
  <c r="H9" i="8"/>
  <c r="F9" i="8"/>
  <c r="H13" i="6"/>
  <c r="F13" i="6"/>
  <c r="F89" i="5"/>
  <c r="H109" i="7"/>
  <c r="F109" i="7"/>
  <c r="H27" i="7"/>
  <c r="F27" i="7"/>
  <c r="H22" i="8"/>
  <c r="F22" i="8"/>
  <c r="F78" i="8"/>
  <c r="H106" i="6"/>
  <c r="F106" i="6"/>
  <c r="H86" i="7"/>
  <c r="F86" i="7"/>
  <c r="H54" i="6"/>
  <c r="F54" i="6"/>
  <c r="H34" i="7"/>
  <c r="F34" i="7"/>
  <c r="H42" i="6"/>
  <c r="F42" i="6"/>
  <c r="F35" i="5"/>
  <c r="H111" i="7"/>
  <c r="F111" i="7"/>
  <c r="F83" i="7"/>
  <c r="H83" i="7"/>
  <c r="F86" i="5"/>
  <c r="H108" i="8"/>
  <c r="F108" i="8"/>
  <c r="H88" i="6"/>
  <c r="F88" i="6"/>
  <c r="H5" i="8"/>
  <c r="F5" i="8"/>
  <c r="H17" i="7"/>
  <c r="F17" i="7"/>
  <c r="H20" i="6"/>
  <c r="F20" i="6"/>
  <c r="H38" i="8"/>
  <c r="F38" i="8"/>
  <c r="F8" i="8"/>
  <c r="H8" i="8"/>
  <c r="H105" i="8"/>
  <c r="F105" i="8"/>
  <c r="H52" i="5"/>
  <c r="F52" i="5"/>
  <c r="F57" i="8"/>
  <c r="H57" i="8"/>
  <c r="H12" i="6"/>
  <c r="F12" i="6"/>
  <c r="H3" i="6"/>
  <c r="F3" i="6"/>
  <c r="F89" i="6"/>
  <c r="F57" i="5"/>
  <c r="H82" i="8"/>
  <c r="F82" i="8"/>
  <c r="F44" i="5"/>
  <c r="F49" i="5"/>
  <c r="H67" i="8"/>
  <c r="F67" i="8"/>
  <c r="H112" i="6"/>
  <c r="F112" i="6"/>
  <c r="H84" i="6"/>
  <c r="F84" i="6"/>
  <c r="H64" i="6"/>
  <c r="F64" i="6"/>
  <c r="H32" i="8"/>
  <c r="F32" i="8"/>
  <c r="H36" i="6"/>
  <c r="F36" i="6"/>
  <c r="F81" i="5"/>
  <c r="H4" i="6"/>
  <c r="F4" i="6"/>
  <c r="F59" i="8"/>
  <c r="H59" i="8"/>
  <c r="H106" i="8"/>
  <c r="F106" i="8"/>
  <c r="H76" i="6"/>
  <c r="F76" i="6"/>
  <c r="H7" i="8"/>
  <c r="F7" i="8"/>
  <c r="F43" i="5"/>
  <c r="H80" i="5"/>
  <c r="F80" i="5"/>
  <c r="H83" i="6"/>
  <c r="F83" i="6"/>
  <c r="H108" i="7"/>
  <c r="F108" i="7"/>
  <c r="F37" i="5"/>
  <c r="H37" i="5"/>
  <c r="H28" i="8"/>
  <c r="F28" i="8"/>
  <c r="H17" i="6"/>
  <c r="F17" i="6"/>
  <c r="H15" i="6"/>
  <c r="F15" i="6"/>
  <c r="H34" i="5"/>
  <c r="F34" i="5"/>
  <c r="H8" i="7"/>
  <c r="F8" i="7"/>
  <c r="F114" i="7"/>
  <c r="F48" i="5"/>
  <c r="H82" i="6"/>
  <c r="F82" i="6"/>
  <c r="F36" i="5"/>
  <c r="H36" i="5"/>
  <c r="F8" i="5"/>
</calcChain>
</file>

<file path=xl/sharedStrings.xml><?xml version="1.0" encoding="utf-8"?>
<sst xmlns="http://schemas.openxmlformats.org/spreadsheetml/2006/main" count="904" uniqueCount="178">
  <si>
    <t>Average</t>
  </si>
  <si>
    <t>Isotope</t>
  </si>
  <si>
    <t>Mn55(LR)</t>
  </si>
  <si>
    <t>Co59(LR)</t>
  </si>
  <si>
    <t>Ag107(LR)</t>
  </si>
  <si>
    <t>Ag109(LR)</t>
  </si>
  <si>
    <t>Cd111(LR)</t>
  </si>
  <si>
    <t>Ba138(LR)</t>
  </si>
  <si>
    <t>Pb208(LR)</t>
  </si>
  <si>
    <t>U238(LR)</t>
  </si>
  <si>
    <t>Al27(MR)</t>
  </si>
  <si>
    <t>P31(MR)</t>
  </si>
  <si>
    <t>V51(MR)</t>
  </si>
  <si>
    <t>Cr52(MR)</t>
  </si>
  <si>
    <t>Mn55(MR)</t>
  </si>
  <si>
    <t>Fe56(MR)</t>
  </si>
  <si>
    <t>Co59(MR)</t>
  </si>
  <si>
    <t>Ni60(MR)</t>
  </si>
  <si>
    <t>Cu63(MR)</t>
  </si>
  <si>
    <t>Zn66(MR)</t>
  </si>
  <si>
    <t>Zn67(MR)</t>
  </si>
  <si>
    <t>Zn68(MR)</t>
  </si>
  <si>
    <t>SFP1_2um_B2_1</t>
  </si>
  <si>
    <t>SFP1_2um_B2_2</t>
  </si>
  <si>
    <t>SFP1_2um_B3_1</t>
  </si>
  <si>
    <t>SFP1_20um_B2_1</t>
  </si>
  <si>
    <t>SFP1_20um_B2_2</t>
  </si>
  <si>
    <t>SFP1_20um_B3_1</t>
  </si>
  <si>
    <t>SFP1_20um_B3_2</t>
  </si>
  <si>
    <t>SFP2_2um_B5_1</t>
  </si>
  <si>
    <t>SFP2_2um_B5_2</t>
  </si>
  <si>
    <t>SFP2_2um_B6_1</t>
  </si>
  <si>
    <t>SFP2_2um_B6_2</t>
  </si>
  <si>
    <t>SFP3_2um_B8_1</t>
  </si>
  <si>
    <t>SFP3_2um_B8_2</t>
  </si>
  <si>
    <t>SFP3_2um_B9_1</t>
  </si>
  <si>
    <t>SFP3_2um_B9_2</t>
  </si>
  <si>
    <t>SFP4_2um_B11_1</t>
  </si>
  <si>
    <t>SFP4_2um_B11_2</t>
  </si>
  <si>
    <t>SFP4_2um_B12_1</t>
  </si>
  <si>
    <t>SFP4_2um_B12_2</t>
  </si>
  <si>
    <t>Stdev</t>
  </si>
  <si>
    <t>RSD (%)</t>
  </si>
  <si>
    <t>SFP2_20um_B5_1</t>
  </si>
  <si>
    <t>SFP2_20um_B5_2</t>
  </si>
  <si>
    <t>SFP2_20um_B6_1</t>
  </si>
  <si>
    <t>SFP2_20um_B6_2</t>
  </si>
  <si>
    <t>SFP3_20um_B8_1</t>
  </si>
  <si>
    <t>SFP3_20um_B8_2</t>
  </si>
  <si>
    <t>SFP3_20um_B9_1</t>
  </si>
  <si>
    <t>SFP3_20um_B9_2</t>
  </si>
  <si>
    <t>SFP4_20um_B11_1</t>
  </si>
  <si>
    <t>SFP4_20um_B11_2</t>
  </si>
  <si>
    <t>SFP4_20um_B12_1</t>
  </si>
  <si>
    <t>SFP4_20um_B12_2</t>
  </si>
  <si>
    <t>SFP1_55um_B2_1</t>
  </si>
  <si>
    <t>SFP1_55um_B2_2</t>
  </si>
  <si>
    <t>SFP1_55um_B3_1</t>
  </si>
  <si>
    <t>SFP2_55um_B5_1</t>
  </si>
  <si>
    <t>SFP2_55um_B5_2</t>
  </si>
  <si>
    <t>SFP2_55um_B6_1</t>
  </si>
  <si>
    <t>SFP2_55um_B6_2</t>
  </si>
  <si>
    <t>SFP3_55um_B8_1</t>
  </si>
  <si>
    <t>SFP3_55um_B8_2</t>
  </si>
  <si>
    <t>SFP3_55um_B9_1</t>
  </si>
  <si>
    <t>SFP3_55um_B9_2</t>
  </si>
  <si>
    <t>SFP4_55um_B12_1</t>
  </si>
  <si>
    <t>SFP4_55um_B12_2</t>
  </si>
  <si>
    <t>SFP1_55um_B3_2</t>
  </si>
  <si>
    <t>SFP1_210um_B3_1</t>
  </si>
  <si>
    <t>SFP1_210um_B3_2</t>
  </si>
  <si>
    <t>SFP2_210um_B5_1</t>
  </si>
  <si>
    <t>SFP2_210um_B5_2</t>
  </si>
  <si>
    <t>SFP2_210um_B6_1</t>
  </si>
  <si>
    <t>SFP2_210um_B6_2</t>
  </si>
  <si>
    <t>SFP3_210um_B8_1</t>
  </si>
  <si>
    <t>SFP3_210um_B8_2</t>
  </si>
  <si>
    <t>SFP3_210um_B9_1</t>
  </si>
  <si>
    <t>SFP3_210um_B9_2</t>
  </si>
  <si>
    <t>SFP4_210um_B11_1</t>
  </si>
  <si>
    <t>SFP4_210um_B11_2</t>
  </si>
  <si>
    <t>SFP4_210um_B12_1</t>
  </si>
  <si>
    <t>SFP4_210um_B12_2</t>
  </si>
  <si>
    <t>SFP1_2um</t>
  </si>
  <si>
    <t>SFP2_2um #1</t>
  </si>
  <si>
    <t>SFP2_2um #2</t>
  </si>
  <si>
    <t>SFP3_2um #1</t>
  </si>
  <si>
    <t>SFP3_2um #2</t>
  </si>
  <si>
    <t>SFP4_2um #1</t>
  </si>
  <si>
    <t>SFP4_2um #2</t>
  </si>
  <si>
    <t>SFP1_20um</t>
  </si>
  <si>
    <t>SFP2_20um</t>
  </si>
  <si>
    <t>SFP3_20um</t>
  </si>
  <si>
    <t>SFP4_20um</t>
  </si>
  <si>
    <t>SFP1_55um</t>
  </si>
  <si>
    <t>SFP2_55um</t>
  </si>
  <si>
    <t>SFP3_55um</t>
  </si>
  <si>
    <t>SFP4_55um</t>
  </si>
  <si>
    <t>SFP1_210um</t>
  </si>
  <si>
    <t>SFP2_210um</t>
  </si>
  <si>
    <t>SFP4_210um</t>
  </si>
  <si>
    <t>SFP3_210um</t>
  </si>
  <si>
    <t>Blank</t>
  </si>
  <si>
    <t>Concentration (ppb)</t>
  </si>
  <si>
    <t>Blk/sample (%)</t>
  </si>
  <si>
    <t>Comments</t>
  </si>
  <si>
    <t>Mn blk different in LR and MR</t>
  </si>
  <si>
    <t>High blk, negative sample concentration</t>
  </si>
  <si>
    <t>SLRS_1in25_1</t>
  </si>
  <si>
    <t>SLRS_1in25_2</t>
  </si>
  <si>
    <t>SLRS_1in25_3</t>
  </si>
  <si>
    <t>SLRS_1in25_4</t>
  </si>
  <si>
    <t>Scaled up</t>
  </si>
  <si>
    <t>Blk subtracted</t>
  </si>
  <si>
    <t>Certified</t>
  </si>
  <si>
    <t>SLRS_1in10_1</t>
  </si>
  <si>
    <t>SLRS_1in10_2</t>
  </si>
  <si>
    <t>SLRS_1in10_3</t>
  </si>
  <si>
    <t>SLRS_1in10_4</t>
  </si>
  <si>
    <t>SLRS_Neat_1</t>
  </si>
  <si>
    <t>SLRS_Neat_2</t>
  </si>
  <si>
    <t>SLRS_Neat_3</t>
  </si>
  <si>
    <t>SLRS_Neat_4</t>
  </si>
  <si>
    <t>SLRS_Neat_5</t>
  </si>
  <si>
    <t>NIST_1643d_1</t>
  </si>
  <si>
    <t>NIST_1643d_2</t>
  </si>
  <si>
    <t>NIST_1643d_3</t>
  </si>
  <si>
    <t>NIST_1643d_4</t>
  </si>
  <si>
    <t>NIST_1643d_5</t>
  </si>
  <si>
    <t>CalBlk_Rpt2</t>
  </si>
  <si>
    <t>Std10_Rpt</t>
  </si>
  <si>
    <t>[0.045]</t>
  </si>
  <si>
    <t>Good isotopes:</t>
  </si>
  <si>
    <t>All MR elements</t>
  </si>
  <si>
    <t>Zn66</t>
  </si>
  <si>
    <t>P not certified</t>
  </si>
  <si>
    <t>Ag107: 52%; Ag109: 48%</t>
  </si>
  <si>
    <t>New_Nist1640_1</t>
  </si>
  <si>
    <t>Nist_2</t>
  </si>
  <si>
    <t>Nist_3</t>
  </si>
  <si>
    <t>Nist_4</t>
  </si>
  <si>
    <t>Nist_5</t>
  </si>
  <si>
    <t>Nist_6</t>
  </si>
  <si>
    <t>Nist_7</t>
  </si>
  <si>
    <t>Nist_8</t>
  </si>
  <si>
    <t>Nist_9</t>
  </si>
  <si>
    <t>Nist_10</t>
  </si>
  <si>
    <t>Nist_11</t>
  </si>
  <si>
    <t>Nist_12</t>
  </si>
  <si>
    <t>Notes</t>
  </si>
  <si>
    <t>CalBlk</t>
  </si>
  <si>
    <t>ok</t>
  </si>
  <si>
    <t>?</t>
  </si>
  <si>
    <t>[27.4]</t>
  </si>
  <si>
    <t>[85.2]</t>
  </si>
  <si>
    <t>[53.2]</t>
  </si>
  <si>
    <t>[ ] reference only</t>
  </si>
  <si>
    <t>CalBlk1</t>
  </si>
  <si>
    <t>CalBlk2</t>
  </si>
  <si>
    <t>CalBlk3</t>
  </si>
  <si>
    <t>CalBlk4</t>
  </si>
  <si>
    <t>CalBlk5</t>
  </si>
  <si>
    <t>Std5_Rpt</t>
  </si>
  <si>
    <t>CalBlk6</t>
  </si>
  <si>
    <t>CalBlk7</t>
  </si>
  <si>
    <t>CalBlk8</t>
  </si>
  <si>
    <t>CalBlk9</t>
  </si>
  <si>
    <t>Std5_Rpt2</t>
  </si>
  <si>
    <t>Std10_Rpt2</t>
  </si>
  <si>
    <t>DigBlk1_1</t>
  </si>
  <si>
    <t>DigBlk1_2</t>
  </si>
  <si>
    <t>SLRS_1in25 AVG</t>
  </si>
  <si>
    <t>SLRS_1in10 AVG</t>
  </si>
  <si>
    <t>SLRS_Neat AVG</t>
  </si>
  <si>
    <t>NIST_1643 AVG</t>
  </si>
  <si>
    <t>NIST_1640 AVG</t>
  </si>
  <si>
    <t>High blk</t>
  </si>
  <si>
    <t>All concentrations in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</si>
</sst>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74" formatCode="0.000"/>
  </numFmts>
  <fonts count="7">
    <font>
      <sz val="10"/>
      <name val="Arial"/>
    </font>
    <font>
      <sz val="8"/>
      <name val="Arial"/>
    </font>
    <font>
      <sz val="9"/>
      <name val="Geneva"/>
    </font>
    <font>
      <sz val="8"/>
      <name val="Geneva"/>
    </font>
    <font>
      <sz val="9"/>
      <color indexed="10"/>
      <name val="Geneva"/>
    </font>
    <font>
      <sz val="9"/>
      <color indexed="12"/>
      <name val="Geneva"/>
    </font>
    <font>
      <i/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1"/>
    <xf numFmtId="2" fontId="4" fillId="0" borderId="0" xfId="1" applyNumberFormat="1" applyFont="1"/>
    <xf numFmtId="174" fontId="4" fillId="0" borderId="0" xfId="1" applyNumberFormat="1" applyFont="1"/>
    <xf numFmtId="174" fontId="5" fillId="0" borderId="0" xfId="1" applyNumberFormat="1" applyFont="1"/>
    <xf numFmtId="2" fontId="5" fillId="0" borderId="0" xfId="1" applyNumberFormat="1" applyFont="1"/>
    <xf numFmtId="0" fontId="2" fillId="2" borderId="0" xfId="1" applyFill="1"/>
    <xf numFmtId="2" fontId="4" fillId="2" borderId="0" xfId="1" applyNumberFormat="1" applyFont="1" applyFill="1"/>
    <xf numFmtId="174" fontId="4" fillId="2" borderId="0" xfId="1" applyNumberFormat="1" applyFont="1" applyFill="1"/>
    <xf numFmtId="174" fontId="5" fillId="2" borderId="0" xfId="1" applyNumberFormat="1" applyFont="1" applyFill="1"/>
    <xf numFmtId="2" fontId="5" fillId="2" borderId="0" xfId="1" applyNumberFormat="1" applyFont="1" applyFill="1"/>
    <xf numFmtId="0" fontId="6" fillId="0" borderId="0" xfId="1" applyFont="1"/>
    <xf numFmtId="2" fontId="2" fillId="0" borderId="0" xfId="1" applyNumberFormat="1"/>
    <xf numFmtId="0" fontId="2" fillId="0" borderId="0" xfId="2"/>
    <xf numFmtId="2" fontId="4" fillId="0" borderId="0" xfId="2" applyNumberFormat="1" applyFont="1"/>
    <xf numFmtId="2" fontId="5" fillId="0" borderId="0" xfId="2" applyNumberFormat="1" applyFont="1"/>
    <xf numFmtId="2" fontId="2" fillId="0" borderId="0" xfId="2" applyNumberFormat="1" applyFont="1"/>
    <xf numFmtId="0" fontId="2" fillId="2" borderId="0" xfId="2" applyFill="1"/>
    <xf numFmtId="2" fontId="4" fillId="2" borderId="0" xfId="2" applyNumberFormat="1" applyFont="1" applyFill="1"/>
    <xf numFmtId="2" fontId="5" fillId="2" borderId="0" xfId="2" applyNumberFormat="1" applyFont="1" applyFill="1"/>
    <xf numFmtId="2" fontId="2" fillId="2" borderId="0" xfId="2" applyNumberFormat="1" applyFont="1" applyFill="1"/>
    <xf numFmtId="0" fontId="2" fillId="0" borderId="0" xfId="1" applyFont="1"/>
  </cellXfs>
  <cellStyles count="3">
    <cellStyle name="Normal" xfId="0" builtinId="0"/>
    <cellStyle name="Normal_crms_261102" xfId="1"/>
    <cellStyle name="Normal_tests_29110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333342149524362E-2"/>
          <c:y val="3.6855092124233574E-2"/>
          <c:w val="0.83916683739559694"/>
          <c:h val="0.89926424783129921"/>
        </c:manualLayout>
      </c:layout>
      <c:lineChart>
        <c:grouping val="standard"/>
        <c:varyColors val="0"/>
        <c:ser>
          <c:idx val="0"/>
          <c:order val="0"/>
          <c:tx>
            <c:strRef>
              <c:f>'Instrument drift'!$A$2</c:f>
              <c:strCache>
                <c:ptCount val="1"/>
                <c:pt idx="0">
                  <c:v>Mn55(LR)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drift'!$D$2:$L$2</c:f>
              <c:numCache>
                <c:formatCode>General</c:formatCode>
                <c:ptCount val="9"/>
                <c:pt idx="0">
                  <c:v>0.1215</c:v>
                </c:pt>
                <c:pt idx="1">
                  <c:v>0.1246</c:v>
                </c:pt>
                <c:pt idx="2">
                  <c:v>0.13009999999999999</c:v>
                </c:pt>
                <c:pt idx="3">
                  <c:v>0.15090000000000001</c:v>
                </c:pt>
                <c:pt idx="4">
                  <c:v>0.1895</c:v>
                </c:pt>
                <c:pt idx="5">
                  <c:v>0.129</c:v>
                </c:pt>
                <c:pt idx="6">
                  <c:v>0.10879999999999999</c:v>
                </c:pt>
                <c:pt idx="7">
                  <c:v>0.10059999999999999</c:v>
                </c:pt>
                <c:pt idx="8">
                  <c:v>0.1106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720-9793-E05B79506C8E}"/>
            </c:ext>
          </c:extLst>
        </c:ser>
        <c:ser>
          <c:idx val="1"/>
          <c:order val="1"/>
          <c:tx>
            <c:strRef>
              <c:f>'Instrument drift'!$A$3</c:f>
              <c:strCache>
                <c:ptCount val="1"/>
                <c:pt idx="0">
                  <c:v>Co59(LR)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drift'!$D$3:$L$3</c:f>
              <c:numCache>
                <c:formatCode>General</c:formatCode>
                <c:ptCount val="9"/>
                <c:pt idx="0">
                  <c:v>4.7999999999999996E-3</c:v>
                </c:pt>
                <c:pt idx="1">
                  <c:v>5.1000000000000004E-3</c:v>
                </c:pt>
                <c:pt idx="2">
                  <c:v>5.8999999999999999E-3</c:v>
                </c:pt>
                <c:pt idx="3">
                  <c:v>4.7999999999999996E-3</c:v>
                </c:pt>
                <c:pt idx="4">
                  <c:v>4.0000000000000001E-3</c:v>
                </c:pt>
                <c:pt idx="5">
                  <c:v>1.4E-3</c:v>
                </c:pt>
                <c:pt idx="6">
                  <c:v>1E-3</c:v>
                </c:pt>
                <c:pt idx="7">
                  <c:v>1.2999999999999999E-3</c:v>
                </c:pt>
                <c:pt idx="8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720-9793-E05B79506C8E}"/>
            </c:ext>
          </c:extLst>
        </c:ser>
        <c:ser>
          <c:idx val="2"/>
          <c:order val="2"/>
          <c:tx>
            <c:strRef>
              <c:f>'Instrument drift'!$A$4</c:f>
              <c:strCache>
                <c:ptCount val="1"/>
                <c:pt idx="0">
                  <c:v>Ag107(LR)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drift'!$D$4:$L$4</c:f>
              <c:numCache>
                <c:formatCode>General</c:formatCode>
                <c:ptCount val="9"/>
                <c:pt idx="0">
                  <c:v>2.0000000000000001E-4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3-4720-9793-E05B79506C8E}"/>
            </c:ext>
          </c:extLst>
        </c:ser>
        <c:ser>
          <c:idx val="3"/>
          <c:order val="3"/>
          <c:tx>
            <c:strRef>
              <c:f>'Instrument drift'!$A$5</c:f>
              <c:strCache>
                <c:ptCount val="1"/>
                <c:pt idx="0">
                  <c:v>Ag109(LR)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drift'!$D$5:$L$5</c:f>
              <c:numCache>
                <c:formatCode>General</c:formatCode>
                <c:ptCount val="9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3-4720-9793-E05B79506C8E}"/>
            </c:ext>
          </c:extLst>
        </c:ser>
        <c:ser>
          <c:idx val="4"/>
          <c:order val="4"/>
          <c:tx>
            <c:strRef>
              <c:f>'Instrument drift'!$A$6</c:f>
              <c:strCache>
                <c:ptCount val="1"/>
                <c:pt idx="0">
                  <c:v>Cd111(LR)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drift'!$D$6:$L$6</c:f>
              <c:numCache>
                <c:formatCode>General</c:formatCode>
                <c:ptCount val="9"/>
                <c:pt idx="0">
                  <c:v>5.9999999999999995E-4</c:v>
                </c:pt>
                <c:pt idx="1">
                  <c:v>5.0000000000000001E-4</c:v>
                </c:pt>
                <c:pt idx="2">
                  <c:v>2.0000000000000001E-4</c:v>
                </c:pt>
                <c:pt idx="3">
                  <c:v>6.9999999999999999E-4</c:v>
                </c:pt>
                <c:pt idx="4">
                  <c:v>1.1000000000000001E-3</c:v>
                </c:pt>
                <c:pt idx="5">
                  <c:v>1E-4</c:v>
                </c:pt>
                <c:pt idx="6">
                  <c:v>4.0000000000000002E-4</c:v>
                </c:pt>
                <c:pt idx="7">
                  <c:v>1E-3</c:v>
                </c:pt>
                <c:pt idx="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33-4720-9793-E05B79506C8E}"/>
            </c:ext>
          </c:extLst>
        </c:ser>
        <c:ser>
          <c:idx val="5"/>
          <c:order val="5"/>
          <c:tx>
            <c:strRef>
              <c:f>'Instrument drift'!$A$7</c:f>
              <c:strCache>
                <c:ptCount val="1"/>
                <c:pt idx="0">
                  <c:v>Ba138(LR)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drift'!$D$7:$L$7</c:f>
              <c:numCache>
                <c:formatCode>General</c:formatCode>
                <c:ptCount val="9"/>
                <c:pt idx="0">
                  <c:v>3.8999999999999998E-3</c:v>
                </c:pt>
                <c:pt idx="1">
                  <c:v>3.5000000000000001E-3</c:v>
                </c:pt>
                <c:pt idx="2">
                  <c:v>4.0000000000000001E-3</c:v>
                </c:pt>
                <c:pt idx="3">
                  <c:v>3.3999999999999998E-3</c:v>
                </c:pt>
                <c:pt idx="4">
                  <c:v>4.1000000000000003E-3</c:v>
                </c:pt>
                <c:pt idx="5">
                  <c:v>2.8E-3</c:v>
                </c:pt>
                <c:pt idx="6">
                  <c:v>2.5000000000000001E-3</c:v>
                </c:pt>
                <c:pt idx="7">
                  <c:v>5.4000000000000003E-3</c:v>
                </c:pt>
                <c:pt idx="8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33-4720-9793-E05B79506C8E}"/>
            </c:ext>
          </c:extLst>
        </c:ser>
        <c:ser>
          <c:idx val="6"/>
          <c:order val="6"/>
          <c:tx>
            <c:strRef>
              <c:f>'Instrument drift'!$A$8</c:f>
              <c:strCache>
                <c:ptCount val="1"/>
                <c:pt idx="0">
                  <c:v>Pb208(LR)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drift'!$D$8:$L$8</c:f>
              <c:numCache>
                <c:formatCode>General</c:formatCode>
                <c:ptCount val="9"/>
                <c:pt idx="0">
                  <c:v>3.5999999999999999E-3</c:v>
                </c:pt>
                <c:pt idx="1">
                  <c:v>1.1000000000000001E-3</c:v>
                </c:pt>
                <c:pt idx="2">
                  <c:v>1.6000000000000001E-3</c:v>
                </c:pt>
                <c:pt idx="3">
                  <c:v>1.1000000000000001E-3</c:v>
                </c:pt>
                <c:pt idx="4">
                  <c:v>1.2999999999999999E-3</c:v>
                </c:pt>
                <c:pt idx="5">
                  <c:v>1.1999999999999999E-3</c:v>
                </c:pt>
                <c:pt idx="6">
                  <c:v>1.1999999999999999E-3</c:v>
                </c:pt>
                <c:pt idx="7">
                  <c:v>2.3E-3</c:v>
                </c:pt>
                <c:pt idx="8">
                  <c:v>6.4999999999999997E-3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33-4720-9793-E05B79506C8E}"/>
            </c:ext>
          </c:extLst>
        </c:ser>
        <c:ser>
          <c:idx val="7"/>
          <c:order val="7"/>
          <c:tx>
            <c:strRef>
              <c:f>'Instrument drift'!$A$9</c:f>
              <c:strCache>
                <c:ptCount val="1"/>
                <c:pt idx="0">
                  <c:v>U238(LR)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drift'!$D$9:$L$9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33-4720-9793-E05B79506C8E}"/>
            </c:ext>
          </c:extLst>
        </c:ser>
        <c:ser>
          <c:idx val="9"/>
          <c:order val="8"/>
          <c:tx>
            <c:strRef>
              <c:f>'Instrument drift'!$A$11</c:f>
              <c:strCache>
                <c:ptCount val="1"/>
                <c:pt idx="0">
                  <c:v>Al27(MR)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drift'!$D$11:$L$11</c:f>
              <c:numCache>
                <c:formatCode>General</c:formatCode>
                <c:ptCount val="9"/>
                <c:pt idx="0">
                  <c:v>8.1600000000000006E-2</c:v>
                </c:pt>
                <c:pt idx="1">
                  <c:v>8.6499999999999994E-2</c:v>
                </c:pt>
                <c:pt idx="2">
                  <c:v>0.1137</c:v>
                </c:pt>
                <c:pt idx="3">
                  <c:v>8.8400000000000006E-2</c:v>
                </c:pt>
                <c:pt idx="4">
                  <c:v>9.6100000000000005E-2</c:v>
                </c:pt>
                <c:pt idx="5">
                  <c:v>5.0900000000000001E-2</c:v>
                </c:pt>
                <c:pt idx="6">
                  <c:v>5.16E-2</c:v>
                </c:pt>
                <c:pt idx="7">
                  <c:v>5.4399999999999997E-2</c:v>
                </c:pt>
                <c:pt idx="8">
                  <c:v>9.5899999999999999E-2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33-4720-9793-E05B79506C8E}"/>
            </c:ext>
          </c:extLst>
        </c:ser>
        <c:ser>
          <c:idx val="10"/>
          <c:order val="9"/>
          <c:tx>
            <c:strRef>
              <c:f>'Instrument drift'!$A$12</c:f>
              <c:strCache>
                <c:ptCount val="1"/>
                <c:pt idx="0">
                  <c:v>P31(MR)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drift'!$D$12:$L$12</c:f>
              <c:numCache>
                <c:formatCode>General</c:formatCode>
                <c:ptCount val="9"/>
                <c:pt idx="0">
                  <c:v>0.62619999999999998</c:v>
                </c:pt>
                <c:pt idx="1">
                  <c:v>0.78910000000000002</c:v>
                </c:pt>
                <c:pt idx="2">
                  <c:v>0.59740000000000004</c:v>
                </c:pt>
                <c:pt idx="3">
                  <c:v>0.75819999999999999</c:v>
                </c:pt>
                <c:pt idx="4">
                  <c:v>0.71519999999999995</c:v>
                </c:pt>
                <c:pt idx="5">
                  <c:v>0.53320000000000001</c:v>
                </c:pt>
                <c:pt idx="6">
                  <c:v>0.55959999999999999</c:v>
                </c:pt>
                <c:pt idx="7">
                  <c:v>0.70540000000000003</c:v>
                </c:pt>
                <c:pt idx="8">
                  <c:v>1.2099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33-4720-9793-E05B79506C8E}"/>
            </c:ext>
          </c:extLst>
        </c:ser>
        <c:ser>
          <c:idx val="11"/>
          <c:order val="10"/>
          <c:tx>
            <c:strRef>
              <c:f>'Instrument drift'!$A$13</c:f>
              <c:strCache>
                <c:ptCount val="1"/>
                <c:pt idx="0">
                  <c:v>V51(MR)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drift'!$D$13:$L$13</c:f>
              <c:numCache>
                <c:formatCode>General</c:formatCode>
                <c:ptCount val="9"/>
                <c:pt idx="0">
                  <c:v>1.6000000000000001E-3</c:v>
                </c:pt>
                <c:pt idx="1">
                  <c:v>3.0999999999999999E-3</c:v>
                </c:pt>
                <c:pt idx="2">
                  <c:v>1.5E-3</c:v>
                </c:pt>
                <c:pt idx="3">
                  <c:v>6.9999999999999999E-4</c:v>
                </c:pt>
                <c:pt idx="4">
                  <c:v>1.5E-3</c:v>
                </c:pt>
                <c:pt idx="5">
                  <c:v>1.1999999999999999E-3</c:v>
                </c:pt>
                <c:pt idx="6">
                  <c:v>0</c:v>
                </c:pt>
                <c:pt idx="7">
                  <c:v>8.9999999999999998E-4</c:v>
                </c:pt>
                <c:pt idx="8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33-4720-9793-E05B79506C8E}"/>
            </c:ext>
          </c:extLst>
        </c:ser>
        <c:ser>
          <c:idx val="12"/>
          <c:order val="11"/>
          <c:tx>
            <c:strRef>
              <c:f>'Instrument drift'!$A$14</c:f>
              <c:strCache>
                <c:ptCount val="1"/>
                <c:pt idx="0">
                  <c:v>Cr52(MR)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drift'!$D$14:$L$14</c:f>
              <c:numCache>
                <c:formatCode>General</c:formatCode>
                <c:ptCount val="9"/>
                <c:pt idx="0">
                  <c:v>2.8999999999999998E-3</c:v>
                </c:pt>
                <c:pt idx="1">
                  <c:v>3.3E-3</c:v>
                </c:pt>
                <c:pt idx="2">
                  <c:v>2.7000000000000001E-3</c:v>
                </c:pt>
                <c:pt idx="3">
                  <c:v>1.1000000000000001E-3</c:v>
                </c:pt>
                <c:pt idx="4">
                  <c:v>2.3E-3</c:v>
                </c:pt>
                <c:pt idx="5">
                  <c:v>2.3999999999999998E-3</c:v>
                </c:pt>
                <c:pt idx="6">
                  <c:v>1.9E-3</c:v>
                </c:pt>
                <c:pt idx="7">
                  <c:v>2.8999999999999998E-3</c:v>
                </c:pt>
                <c:pt idx="8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33-4720-9793-E05B79506C8E}"/>
            </c:ext>
          </c:extLst>
        </c:ser>
        <c:ser>
          <c:idx val="13"/>
          <c:order val="12"/>
          <c:tx>
            <c:strRef>
              <c:f>'Instrument drift'!$A$15</c:f>
              <c:strCache>
                <c:ptCount val="1"/>
                <c:pt idx="0">
                  <c:v>Mn55(MR)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drift'!$D$15:$L$15</c:f>
              <c:numCache>
                <c:formatCode>General</c:formatCode>
                <c:ptCount val="9"/>
                <c:pt idx="0">
                  <c:v>7.1000000000000004E-3</c:v>
                </c:pt>
                <c:pt idx="1">
                  <c:v>6.4000000000000003E-3</c:v>
                </c:pt>
                <c:pt idx="2">
                  <c:v>0.01</c:v>
                </c:pt>
                <c:pt idx="3">
                  <c:v>3.85E-2</c:v>
                </c:pt>
                <c:pt idx="4">
                  <c:v>5.0999999999999997E-2</c:v>
                </c:pt>
                <c:pt idx="5">
                  <c:v>2.5000000000000001E-3</c:v>
                </c:pt>
                <c:pt idx="6">
                  <c:v>1.9E-3</c:v>
                </c:pt>
                <c:pt idx="7">
                  <c:v>4.3E-3</c:v>
                </c:pt>
                <c:pt idx="8">
                  <c:v>4.2099999999999999E-2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33-4720-9793-E05B79506C8E}"/>
            </c:ext>
          </c:extLst>
        </c:ser>
        <c:ser>
          <c:idx val="14"/>
          <c:order val="13"/>
          <c:tx>
            <c:strRef>
              <c:f>'Instrument drift'!$A$16</c:f>
              <c:strCache>
                <c:ptCount val="1"/>
                <c:pt idx="0">
                  <c:v>Fe56(MR)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drift'!$D$16:$L$16</c:f>
              <c:numCache>
                <c:formatCode>General</c:formatCode>
                <c:ptCount val="9"/>
                <c:pt idx="0">
                  <c:v>5.8400000000000001E-2</c:v>
                </c:pt>
                <c:pt idx="1">
                  <c:v>7.4899999999999994E-2</c:v>
                </c:pt>
                <c:pt idx="2">
                  <c:v>7.6999999999999999E-2</c:v>
                </c:pt>
                <c:pt idx="3">
                  <c:v>7.3499999999999996E-2</c:v>
                </c:pt>
                <c:pt idx="4">
                  <c:v>6.9900000000000004E-2</c:v>
                </c:pt>
                <c:pt idx="5">
                  <c:v>7.0599999999999996E-2</c:v>
                </c:pt>
                <c:pt idx="6">
                  <c:v>6.9500000000000006E-2</c:v>
                </c:pt>
                <c:pt idx="7">
                  <c:v>8.2500000000000004E-2</c:v>
                </c:pt>
                <c:pt idx="8">
                  <c:v>9.7500000000000003E-2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33-4720-9793-E05B79506C8E}"/>
            </c:ext>
          </c:extLst>
        </c:ser>
        <c:ser>
          <c:idx val="15"/>
          <c:order val="14"/>
          <c:tx>
            <c:strRef>
              <c:f>'Instrument drift'!$A$17</c:f>
              <c:strCache>
                <c:ptCount val="1"/>
                <c:pt idx="0">
                  <c:v>Co59(MR)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drift'!$D$17:$L$17</c:f>
              <c:numCache>
                <c:formatCode>General</c:formatCode>
                <c:ptCount val="9"/>
                <c:pt idx="0">
                  <c:v>5.3E-3</c:v>
                </c:pt>
                <c:pt idx="1">
                  <c:v>3.0999999999999999E-3</c:v>
                </c:pt>
                <c:pt idx="2">
                  <c:v>4.0000000000000001E-3</c:v>
                </c:pt>
                <c:pt idx="3">
                  <c:v>3.8E-3</c:v>
                </c:pt>
                <c:pt idx="4">
                  <c:v>3.0999999999999999E-3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1.1000000000000001E-3</c:v>
                </c:pt>
                <c:pt idx="8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33-4720-9793-E05B79506C8E}"/>
            </c:ext>
          </c:extLst>
        </c:ser>
        <c:ser>
          <c:idx val="16"/>
          <c:order val="15"/>
          <c:tx>
            <c:strRef>
              <c:f>'Instrument drift'!$A$18</c:f>
              <c:strCache>
                <c:ptCount val="1"/>
                <c:pt idx="0">
                  <c:v>Ni60(MR)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drift'!$D$18:$L$18</c:f>
              <c:numCache>
                <c:formatCode>General</c:formatCode>
                <c:ptCount val="9"/>
                <c:pt idx="0">
                  <c:v>0.78090000000000004</c:v>
                </c:pt>
                <c:pt idx="1">
                  <c:v>1.0892999999999999</c:v>
                </c:pt>
                <c:pt idx="2">
                  <c:v>1.1635</c:v>
                </c:pt>
                <c:pt idx="3">
                  <c:v>1.0871999999999999</c:v>
                </c:pt>
                <c:pt idx="4">
                  <c:v>0.69879999999999998</c:v>
                </c:pt>
                <c:pt idx="5">
                  <c:v>4.8500000000000001E-2</c:v>
                </c:pt>
                <c:pt idx="6">
                  <c:v>2.98E-2</c:v>
                </c:pt>
                <c:pt idx="7">
                  <c:v>4.4200000000000003E-2</c:v>
                </c:pt>
                <c:pt idx="8">
                  <c:v>4.1300000000000003E-2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33-4720-9793-E05B79506C8E}"/>
            </c:ext>
          </c:extLst>
        </c:ser>
        <c:ser>
          <c:idx val="17"/>
          <c:order val="16"/>
          <c:tx>
            <c:strRef>
              <c:f>'Instrument drift'!$A$19</c:f>
              <c:strCache>
                <c:ptCount val="1"/>
                <c:pt idx="0">
                  <c:v>Cu63(MR)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drift'!$D$19:$L$19</c:f>
              <c:numCache>
                <c:formatCode>General</c:formatCode>
                <c:ptCount val="9"/>
                <c:pt idx="0">
                  <c:v>3.5099999999999999E-2</c:v>
                </c:pt>
                <c:pt idx="1">
                  <c:v>1.5699999999999999E-2</c:v>
                </c:pt>
                <c:pt idx="2">
                  <c:v>1.7899999999999999E-2</c:v>
                </c:pt>
                <c:pt idx="3">
                  <c:v>1.34E-2</c:v>
                </c:pt>
                <c:pt idx="4">
                  <c:v>1.2200000000000001E-2</c:v>
                </c:pt>
                <c:pt idx="5">
                  <c:v>5.1000000000000004E-3</c:v>
                </c:pt>
                <c:pt idx="6">
                  <c:v>6.1999999999999998E-3</c:v>
                </c:pt>
                <c:pt idx="7">
                  <c:v>7.6E-3</c:v>
                </c:pt>
                <c:pt idx="8">
                  <c:v>1.43E-2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33-4720-9793-E05B79506C8E}"/>
            </c:ext>
          </c:extLst>
        </c:ser>
        <c:ser>
          <c:idx val="18"/>
          <c:order val="17"/>
          <c:tx>
            <c:strRef>
              <c:f>'Instrument drift'!$A$20</c:f>
              <c:strCache>
                <c:ptCount val="1"/>
                <c:pt idx="0">
                  <c:v>Zn66(MR)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drift'!$D$20:$L$20</c:f>
              <c:numCache>
                <c:formatCode>General</c:formatCode>
                <c:ptCount val="9"/>
                <c:pt idx="0">
                  <c:v>4.1500000000000002E-2</c:v>
                </c:pt>
                <c:pt idx="1">
                  <c:v>3.8399999999999997E-2</c:v>
                </c:pt>
                <c:pt idx="2">
                  <c:v>5.5599999999999997E-2</c:v>
                </c:pt>
                <c:pt idx="3">
                  <c:v>0.08</c:v>
                </c:pt>
                <c:pt idx="4">
                  <c:v>0.10059999999999999</c:v>
                </c:pt>
                <c:pt idx="5">
                  <c:v>7.1599999999999997E-2</c:v>
                </c:pt>
                <c:pt idx="6">
                  <c:v>0.1168</c:v>
                </c:pt>
                <c:pt idx="7">
                  <c:v>0.22289999999999999</c:v>
                </c:pt>
                <c:pt idx="8">
                  <c:v>0.84619999999999995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F33-4720-9793-E05B79506C8E}"/>
            </c:ext>
          </c:extLst>
        </c:ser>
        <c:ser>
          <c:idx val="19"/>
          <c:order val="18"/>
          <c:tx>
            <c:strRef>
              <c:f>'Instrument drift'!$A$21</c:f>
              <c:strCache>
                <c:ptCount val="1"/>
                <c:pt idx="0">
                  <c:v>Zn67(MR)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drift'!$D$21:$L$21</c:f>
              <c:numCache>
                <c:formatCode>General</c:formatCode>
                <c:ptCount val="9"/>
                <c:pt idx="0">
                  <c:v>5.4800000000000001E-2</c:v>
                </c:pt>
                <c:pt idx="1">
                  <c:v>9.8000000000000004E-2</c:v>
                </c:pt>
                <c:pt idx="2">
                  <c:v>0.22170000000000001</c:v>
                </c:pt>
                <c:pt idx="3">
                  <c:v>0.1333</c:v>
                </c:pt>
                <c:pt idx="4">
                  <c:v>0.1182</c:v>
                </c:pt>
                <c:pt idx="5">
                  <c:v>0.1237</c:v>
                </c:pt>
                <c:pt idx="6">
                  <c:v>0.14799999999999999</c:v>
                </c:pt>
                <c:pt idx="7">
                  <c:v>0.1663</c:v>
                </c:pt>
                <c:pt idx="8">
                  <c:v>0.70389999999999997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F33-4720-9793-E05B79506C8E}"/>
            </c:ext>
          </c:extLst>
        </c:ser>
        <c:ser>
          <c:idx val="20"/>
          <c:order val="19"/>
          <c:tx>
            <c:strRef>
              <c:f>'Instrument drift'!$A$22</c:f>
              <c:strCache>
                <c:ptCount val="1"/>
                <c:pt idx="0">
                  <c:v>Zn68(MR)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'Instrument drift'!$D$1:$L$1</c:f>
              <c:strCache>
                <c:ptCount val="9"/>
                <c:pt idx="0">
                  <c:v>CalBlk1</c:v>
                </c:pt>
                <c:pt idx="1">
                  <c:v>CalBlk2</c:v>
                </c:pt>
                <c:pt idx="2">
                  <c:v>CalBlk3</c:v>
                </c:pt>
                <c:pt idx="3">
                  <c:v>CalBlk4</c:v>
                </c:pt>
                <c:pt idx="4">
                  <c:v>CalBlk5</c:v>
                </c:pt>
                <c:pt idx="5">
                  <c:v>CalBlk6</c:v>
                </c:pt>
                <c:pt idx="6">
                  <c:v>CalBlk7</c:v>
                </c:pt>
                <c:pt idx="7">
                  <c:v>CalBlk8</c:v>
                </c:pt>
                <c:pt idx="8">
                  <c:v>CalBlk9</c:v>
                </c:pt>
              </c:strCache>
            </c:strRef>
          </c:cat>
          <c:val>
            <c:numRef>
              <c:f>'Instrument drift'!$D$22:$L$22</c:f>
              <c:numCache>
                <c:formatCode>General</c:formatCode>
                <c:ptCount val="9"/>
                <c:pt idx="0">
                  <c:v>6.4199999999999993E-2</c:v>
                </c:pt>
                <c:pt idx="1">
                  <c:v>4.8899999999999999E-2</c:v>
                </c:pt>
                <c:pt idx="2">
                  <c:v>0.1293</c:v>
                </c:pt>
                <c:pt idx="3">
                  <c:v>0.14380000000000001</c:v>
                </c:pt>
                <c:pt idx="4">
                  <c:v>6.6400000000000001E-2</c:v>
                </c:pt>
                <c:pt idx="5">
                  <c:v>9.3399999999999997E-2</c:v>
                </c:pt>
                <c:pt idx="6">
                  <c:v>0.15140000000000001</c:v>
                </c:pt>
                <c:pt idx="7">
                  <c:v>0.27179999999999999</c:v>
                </c:pt>
                <c:pt idx="8">
                  <c:v>0.75560000000000005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F33-4720-9793-E05B7950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415728"/>
        <c:axId val="1"/>
      </c:lineChart>
      <c:catAx>
        <c:axId val="40441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415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51508250236"/>
          <c:y val="0.20393150975409244"/>
          <c:w val="9.8333353339305291E-2"/>
          <c:h val="0.566339915642389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15</xdr:col>
      <xdr:colOff>0</xdr:colOff>
      <xdr:row>63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zoomScale="80" workbookViewId="0">
      <pane xSplit="1" ySplit="1" topLeftCell="B2" activePane="bottomRight" state="frozenSplit"/>
      <selection activeCell="D1" sqref="D1"/>
      <selection pane="topRight" activeCell="B1" sqref="B1"/>
      <selection pane="bottomLeft" activeCell="A14" sqref="A14"/>
      <selection pane="bottomRight" activeCell="B1" sqref="B1"/>
    </sheetView>
  </sheetViews>
  <sheetFormatPr defaultRowHeight="13.2"/>
  <cols>
    <col min="1" max="1" width="9.6640625" bestFit="1" customWidth="1"/>
    <col min="2" max="13" width="15.6640625" bestFit="1" customWidth="1"/>
    <col min="14" max="17" width="16.6640625" bestFit="1" customWidth="1"/>
  </cols>
  <sheetData>
    <row r="1" spans="1:21">
      <c r="A1" t="s">
        <v>1</v>
      </c>
      <c r="B1" t="s">
        <v>22</v>
      </c>
      <c r="C1" t="s">
        <v>23</v>
      </c>
      <c r="D1" t="s">
        <v>24</v>
      </c>
      <c r="E1" t="s">
        <v>24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S1" t="s">
        <v>0</v>
      </c>
      <c r="T1" t="s">
        <v>41</v>
      </c>
      <c r="U1" t="s">
        <v>42</v>
      </c>
    </row>
    <row r="2" spans="1:21">
      <c r="A2" t="s">
        <v>2</v>
      </c>
      <c r="B2">
        <v>9.6600000000000005E-2</v>
      </c>
      <c r="C2">
        <v>9.2999999999999999E-2</v>
      </c>
      <c r="D2">
        <v>9.3399999999999997E-2</v>
      </c>
      <c r="E2">
        <v>8.9200000000000002E-2</v>
      </c>
      <c r="F2">
        <v>8.2500000000000004E-2</v>
      </c>
      <c r="G2">
        <v>8.1500000000000003E-2</v>
      </c>
      <c r="H2">
        <v>9.7600000000000006E-2</v>
      </c>
      <c r="I2">
        <v>9.6100000000000005E-2</v>
      </c>
      <c r="J2">
        <v>8.9899999999999994E-2</v>
      </c>
      <c r="K2">
        <v>8.6900000000000005E-2</v>
      </c>
      <c r="L2">
        <v>9.0300000000000005E-2</v>
      </c>
      <c r="M2">
        <v>8.7900000000000006E-2</v>
      </c>
      <c r="N2">
        <v>0.1671</v>
      </c>
      <c r="O2">
        <v>0.16500000000000001</v>
      </c>
      <c r="P2">
        <v>9.0300000000000005E-2</v>
      </c>
      <c r="Q2">
        <v>8.7300000000000003E-2</v>
      </c>
      <c r="S2" s="1">
        <f>AVERAGE(E2:Q2)</f>
        <v>0.1008923076923077</v>
      </c>
      <c r="T2" s="1">
        <f>STDEV(B2:Q2)</f>
        <v>2.6312630047184586E-2</v>
      </c>
      <c r="U2" s="2">
        <f>T2/S2*100</f>
        <v>26.079916942162214</v>
      </c>
    </row>
    <row r="3" spans="1:21">
      <c r="A3" t="s">
        <v>3</v>
      </c>
      <c r="B3">
        <v>5.1000000000000004E-3</v>
      </c>
      <c r="C3">
        <v>5.1999999999999998E-3</v>
      </c>
      <c r="D3">
        <v>5.7000000000000002E-3</v>
      </c>
      <c r="E3">
        <v>6.1999999999999998E-3</v>
      </c>
      <c r="F3">
        <v>3.2000000000000002E-3</v>
      </c>
      <c r="G3">
        <v>2.8999999999999998E-3</v>
      </c>
      <c r="H3">
        <v>7.1000000000000004E-3</v>
      </c>
      <c r="I3">
        <v>7.1000000000000004E-3</v>
      </c>
      <c r="J3">
        <v>3.5000000000000001E-3</v>
      </c>
      <c r="K3">
        <v>3.0000000000000001E-3</v>
      </c>
      <c r="L3">
        <v>5.0000000000000001E-3</v>
      </c>
      <c r="M3">
        <v>5.7999999999999996E-3</v>
      </c>
      <c r="N3">
        <v>5.5999999999999999E-3</v>
      </c>
      <c r="O3">
        <v>6.0000000000000001E-3</v>
      </c>
      <c r="P3">
        <v>5.7000000000000002E-3</v>
      </c>
      <c r="Q3">
        <v>5.7999999999999996E-3</v>
      </c>
      <c r="S3" s="1">
        <f t="shared" ref="S3:S22" si="0">AVERAGE(E3:Q3)</f>
        <v>5.1461538461538463E-3</v>
      </c>
      <c r="T3" s="1">
        <f t="shared" ref="T3:T22" si="1">STDEV(B3:Q3)</f>
        <v>1.3491818508513474E-3</v>
      </c>
      <c r="U3" s="2">
        <f t="shared" ref="U3:U22" si="2">T3/S3*100</f>
        <v>26.217285592029171</v>
      </c>
    </row>
    <row r="4" spans="1:21">
      <c r="A4" t="s">
        <v>4</v>
      </c>
      <c r="B4">
        <v>1E-4</v>
      </c>
      <c r="C4">
        <v>2.0000000000000001E-4</v>
      </c>
      <c r="D4">
        <v>2.0000000000000001E-4</v>
      </c>
      <c r="E4">
        <v>2.0000000000000001E-4</v>
      </c>
      <c r="F4">
        <v>0</v>
      </c>
      <c r="G4">
        <v>0</v>
      </c>
      <c r="I4">
        <v>2.0000000000000001E-4</v>
      </c>
      <c r="J4">
        <v>1E-4</v>
      </c>
      <c r="K4">
        <v>1E-4</v>
      </c>
      <c r="L4">
        <v>2.0000000000000001E-4</v>
      </c>
      <c r="M4">
        <v>1E-4</v>
      </c>
      <c r="N4">
        <v>2.9999999999999997E-4</v>
      </c>
      <c r="O4">
        <v>2.0000000000000001E-4</v>
      </c>
      <c r="P4">
        <v>2.9999999999999997E-4</v>
      </c>
      <c r="Q4">
        <v>1E-4</v>
      </c>
      <c r="S4" s="1">
        <f t="shared" si="0"/>
        <v>1.5000000000000001E-4</v>
      </c>
      <c r="T4" s="1">
        <f t="shared" si="1"/>
        <v>9.1547541643412681E-5</v>
      </c>
      <c r="U4" s="2">
        <f t="shared" si="2"/>
        <v>61.031694428941783</v>
      </c>
    </row>
    <row r="5" spans="1:21">
      <c r="A5" t="s">
        <v>5</v>
      </c>
      <c r="B5">
        <v>2.0000000000000001E-4</v>
      </c>
      <c r="C5">
        <v>1E-4</v>
      </c>
      <c r="D5">
        <v>2.9999999999999997E-4</v>
      </c>
      <c r="E5">
        <v>2.0000000000000001E-4</v>
      </c>
      <c r="F5">
        <v>0</v>
      </c>
      <c r="G5">
        <v>1E-4</v>
      </c>
      <c r="H5">
        <v>4.0000000000000002E-4</v>
      </c>
      <c r="I5">
        <v>2.0000000000000001E-4</v>
      </c>
      <c r="J5">
        <v>1E-4</v>
      </c>
      <c r="K5">
        <v>1E-4</v>
      </c>
      <c r="L5">
        <v>1E-4</v>
      </c>
      <c r="M5">
        <v>2.0000000000000001E-4</v>
      </c>
      <c r="N5">
        <v>1E-4</v>
      </c>
      <c r="O5">
        <v>2.0000000000000001E-4</v>
      </c>
      <c r="P5">
        <v>0</v>
      </c>
      <c r="Q5">
        <v>1E-4</v>
      </c>
      <c r="S5" s="1">
        <f t="shared" si="0"/>
        <v>1.384615384615385E-4</v>
      </c>
      <c r="T5" s="1">
        <f t="shared" si="1"/>
        <v>1.0327955589886444E-4</v>
      </c>
      <c r="U5" s="2">
        <f t="shared" si="2"/>
        <v>74.590790371402065</v>
      </c>
    </row>
    <row r="6" spans="1:21">
      <c r="A6" t="s">
        <v>6</v>
      </c>
      <c r="D6">
        <v>1.2999999999999999E-3</v>
      </c>
      <c r="E6">
        <v>1.1999999999999999E-3</v>
      </c>
      <c r="F6">
        <v>8.9999999999999998E-4</v>
      </c>
      <c r="G6">
        <v>1E-3</v>
      </c>
      <c r="H6">
        <v>2.0999999999999999E-3</v>
      </c>
      <c r="I6">
        <v>2.0999999999999999E-3</v>
      </c>
      <c r="J6">
        <v>1.2999999999999999E-3</v>
      </c>
      <c r="K6">
        <v>8.0000000000000004E-4</v>
      </c>
      <c r="L6">
        <v>6.9999999999999999E-4</v>
      </c>
      <c r="M6">
        <v>4.0000000000000002E-4</v>
      </c>
      <c r="N6">
        <v>8.9999999999999998E-4</v>
      </c>
      <c r="O6">
        <v>2.9999999999999997E-4</v>
      </c>
      <c r="P6">
        <v>1E-3</v>
      </c>
      <c r="Q6">
        <v>1.2999999999999999E-3</v>
      </c>
      <c r="S6" s="1">
        <f t="shared" si="0"/>
        <v>1.0769230769230769E-3</v>
      </c>
      <c r="T6" s="1">
        <f t="shared" si="1"/>
        <v>5.269130503578011E-4</v>
      </c>
      <c r="U6" s="2">
        <f t="shared" si="2"/>
        <v>48.927640390367252</v>
      </c>
    </row>
    <row r="7" spans="1:21">
      <c r="A7" t="s">
        <v>7</v>
      </c>
      <c r="B7">
        <v>9.4999999999999998E-3</v>
      </c>
      <c r="C7">
        <v>1.03E-2</v>
      </c>
      <c r="D7">
        <v>5.4000000000000003E-3</v>
      </c>
      <c r="E7">
        <v>5.4000000000000003E-3</v>
      </c>
      <c r="F7">
        <v>1.47E-2</v>
      </c>
      <c r="G7">
        <v>1.47E-2</v>
      </c>
      <c r="H7">
        <v>2.4199999999999999E-2</v>
      </c>
      <c r="I7">
        <v>2.4400000000000002E-2</v>
      </c>
      <c r="J7">
        <v>1.54E-2</v>
      </c>
      <c r="K7">
        <v>1.5900000000000001E-2</v>
      </c>
      <c r="L7">
        <v>6.0000000000000001E-3</v>
      </c>
      <c r="M7">
        <v>6.7000000000000002E-3</v>
      </c>
      <c r="N7">
        <v>4.8999999999999998E-3</v>
      </c>
      <c r="O7">
        <v>4.8999999999999998E-3</v>
      </c>
      <c r="P7">
        <v>4.8999999999999998E-3</v>
      </c>
      <c r="Q7">
        <v>4.5999999999999999E-3</v>
      </c>
      <c r="S7" s="1">
        <f t="shared" si="0"/>
        <v>1.1284615384615383E-2</v>
      </c>
      <c r="T7" s="1">
        <f t="shared" si="1"/>
        <v>6.757905863998606E-3</v>
      </c>
      <c r="U7" s="2">
        <f t="shared" si="2"/>
        <v>59.886009701419155</v>
      </c>
    </row>
    <row r="8" spans="1:21">
      <c r="A8" t="s">
        <v>8</v>
      </c>
      <c r="B8">
        <v>1.89E-2</v>
      </c>
      <c r="C8">
        <v>1.9E-2</v>
      </c>
      <c r="D8">
        <v>1.15E-2</v>
      </c>
      <c r="E8">
        <v>1.18E-2</v>
      </c>
      <c r="F8">
        <v>2.7199999999999998E-2</v>
      </c>
      <c r="G8">
        <v>2.8500000000000001E-2</v>
      </c>
      <c r="H8">
        <v>2.4199999999999999E-2</v>
      </c>
      <c r="I8">
        <v>2.3699999999999999E-2</v>
      </c>
      <c r="J8">
        <v>2.6800000000000001E-2</v>
      </c>
      <c r="K8">
        <v>2.6499999999999999E-2</v>
      </c>
      <c r="L8">
        <v>9.4000000000000004E-3</v>
      </c>
      <c r="M8">
        <v>1.04E-2</v>
      </c>
      <c r="N8">
        <v>6.4999999999999997E-3</v>
      </c>
      <c r="O8">
        <v>5.4999999999999997E-3</v>
      </c>
      <c r="P8">
        <v>8.6E-3</v>
      </c>
      <c r="Q8">
        <v>8.3999999999999995E-3</v>
      </c>
      <c r="S8" s="1">
        <f t="shared" si="0"/>
        <v>1.673076923076923E-2</v>
      </c>
      <c r="T8" s="1">
        <f t="shared" si="1"/>
        <v>8.449553735750381E-3</v>
      </c>
      <c r="U8" s="2">
        <f t="shared" si="2"/>
        <v>50.503079799887338</v>
      </c>
    </row>
    <row r="9" spans="1:21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1">
        <f t="shared" si="0"/>
        <v>0</v>
      </c>
      <c r="T9" s="1">
        <f t="shared" si="1"/>
        <v>0</v>
      </c>
      <c r="U9" s="2">
        <v>0</v>
      </c>
    </row>
    <row r="10" spans="1:21">
      <c r="S10" s="1"/>
      <c r="T10" s="1"/>
      <c r="U10" s="2"/>
    </row>
    <row r="11" spans="1:21">
      <c r="A11" t="s">
        <v>10</v>
      </c>
      <c r="D11">
        <v>0.11</v>
      </c>
      <c r="E11">
        <v>0.1032</v>
      </c>
      <c r="F11">
        <v>9.1999999999999998E-2</v>
      </c>
      <c r="G11">
        <v>8.3699999999999997E-2</v>
      </c>
      <c r="J11">
        <v>9.4299999999999995E-2</v>
      </c>
      <c r="K11">
        <v>9.4899999999999998E-2</v>
      </c>
      <c r="L11">
        <v>0.1462</v>
      </c>
      <c r="M11">
        <v>0.14799999999999999</v>
      </c>
      <c r="N11">
        <v>0.14180000000000001</v>
      </c>
      <c r="O11">
        <v>0.13769999999999999</v>
      </c>
      <c r="P11">
        <v>0.1008</v>
      </c>
      <c r="Q11">
        <v>9.8199999999999996E-2</v>
      </c>
      <c r="S11" s="1">
        <f t="shared" si="0"/>
        <v>0.11280000000000001</v>
      </c>
      <c r="T11" s="1">
        <f t="shared" si="1"/>
        <v>2.3768249766646595E-2</v>
      </c>
      <c r="U11" s="2">
        <f t="shared" si="2"/>
        <v>21.071143410147688</v>
      </c>
    </row>
    <row r="12" spans="1:21">
      <c r="A12" t="s">
        <v>11</v>
      </c>
      <c r="B12">
        <v>0.61360000000000003</v>
      </c>
      <c r="C12">
        <v>0.65080000000000005</v>
      </c>
      <c r="D12">
        <v>0.75470000000000004</v>
      </c>
      <c r="E12">
        <v>0.77739999999999998</v>
      </c>
      <c r="F12">
        <v>0.81620000000000004</v>
      </c>
      <c r="G12">
        <v>0.76800000000000002</v>
      </c>
      <c r="H12">
        <v>1.1427</v>
      </c>
      <c r="I12">
        <v>0.86650000000000005</v>
      </c>
      <c r="J12">
        <v>0.87170000000000003</v>
      </c>
      <c r="K12">
        <v>0.9083</v>
      </c>
      <c r="L12">
        <v>0.51919999999999999</v>
      </c>
      <c r="M12">
        <v>0.64900000000000002</v>
      </c>
      <c r="P12">
        <v>0.82120000000000004</v>
      </c>
      <c r="Q12">
        <v>0.76800000000000002</v>
      </c>
      <c r="S12" s="1">
        <f t="shared" si="0"/>
        <v>0.80983636363636358</v>
      </c>
      <c r="T12" s="1">
        <f t="shared" si="1"/>
        <v>0.15125156924079197</v>
      </c>
      <c r="U12" s="2">
        <f t="shared" si="2"/>
        <v>18.676806331792189</v>
      </c>
    </row>
    <row r="13" spans="1:21">
      <c r="A13" t="s">
        <v>12</v>
      </c>
      <c r="B13">
        <v>2.8999999999999998E-3</v>
      </c>
      <c r="C13">
        <v>3.3E-3</v>
      </c>
      <c r="D13">
        <v>1.9E-3</v>
      </c>
      <c r="E13">
        <v>2.5999999999999999E-3</v>
      </c>
      <c r="F13">
        <v>3.8E-3</v>
      </c>
      <c r="G13">
        <v>1.9E-3</v>
      </c>
      <c r="H13">
        <v>3.8E-3</v>
      </c>
      <c r="I13">
        <v>1.9E-3</v>
      </c>
      <c r="J13">
        <v>1.4E-3</v>
      </c>
      <c r="K13">
        <v>1.9E-3</v>
      </c>
      <c r="L13">
        <v>1.6999999999999999E-3</v>
      </c>
      <c r="M13">
        <v>2.3999999999999998E-3</v>
      </c>
      <c r="N13">
        <v>1.8E-3</v>
      </c>
      <c r="O13">
        <v>2.7000000000000001E-3</v>
      </c>
      <c r="P13">
        <v>1.8E-3</v>
      </c>
      <c r="Q13">
        <v>1.8E-3</v>
      </c>
      <c r="S13" s="1">
        <f t="shared" si="0"/>
        <v>2.269230769230769E-3</v>
      </c>
      <c r="T13" s="1">
        <f t="shared" si="1"/>
        <v>7.5894663844041114E-4</v>
      </c>
      <c r="U13" s="2">
        <f t="shared" si="2"/>
        <v>33.44510610076388</v>
      </c>
    </row>
    <row r="14" spans="1:21">
      <c r="A14" t="s">
        <v>13</v>
      </c>
      <c r="B14">
        <v>0.3201</v>
      </c>
      <c r="C14">
        <v>0.31609999999999999</v>
      </c>
      <c r="D14">
        <v>0.20469999999999999</v>
      </c>
      <c r="E14">
        <v>0.1966</v>
      </c>
      <c r="F14">
        <v>0.54400000000000004</v>
      </c>
      <c r="G14">
        <v>0.54430000000000001</v>
      </c>
      <c r="H14">
        <v>0.38109999999999999</v>
      </c>
      <c r="I14">
        <v>0.40789999999999998</v>
      </c>
      <c r="J14">
        <v>0.45279999999999998</v>
      </c>
      <c r="K14">
        <v>0.42959999999999998</v>
      </c>
      <c r="L14">
        <v>0.1948</v>
      </c>
      <c r="M14">
        <v>0.18740000000000001</v>
      </c>
      <c r="N14">
        <v>0.2296</v>
      </c>
      <c r="O14">
        <v>0.2442</v>
      </c>
      <c r="P14">
        <v>0.27279999999999999</v>
      </c>
      <c r="Q14">
        <v>0.27179999999999999</v>
      </c>
      <c r="S14" s="1">
        <f t="shared" si="0"/>
        <v>0.33514615384615382</v>
      </c>
      <c r="T14" s="1">
        <f t="shared" si="1"/>
        <v>0.12151251170147048</v>
      </c>
      <c r="U14" s="2">
        <f t="shared" si="2"/>
        <v>36.256573529783019</v>
      </c>
    </row>
    <row r="15" spans="1:21">
      <c r="A15" t="s">
        <v>14</v>
      </c>
      <c r="B15">
        <v>1.49E-2</v>
      </c>
      <c r="C15">
        <v>1.55E-2</v>
      </c>
      <c r="D15">
        <v>1.03E-2</v>
      </c>
      <c r="E15">
        <v>1.29E-2</v>
      </c>
      <c r="F15">
        <v>1.18E-2</v>
      </c>
      <c r="G15">
        <v>0.01</v>
      </c>
      <c r="H15">
        <v>1.4800000000000001E-2</v>
      </c>
      <c r="I15">
        <v>1.3299999999999999E-2</v>
      </c>
      <c r="J15">
        <v>1.6899999999999998E-2</v>
      </c>
      <c r="K15">
        <v>1.6799999999999999E-2</v>
      </c>
      <c r="L15">
        <v>8.8000000000000005E-3</v>
      </c>
      <c r="M15">
        <v>6.4000000000000003E-3</v>
      </c>
      <c r="P15">
        <v>1.6199999999999999E-2</v>
      </c>
      <c r="Q15">
        <v>1.6400000000000001E-2</v>
      </c>
      <c r="S15" s="1">
        <f t="shared" si="0"/>
        <v>1.3118181818181817E-2</v>
      </c>
      <c r="T15" s="1">
        <f t="shared" si="1"/>
        <v>3.315895781710401E-3</v>
      </c>
      <c r="U15" s="2">
        <f t="shared" si="2"/>
        <v>25.27709882107721</v>
      </c>
    </row>
    <row r="16" spans="1:21">
      <c r="A16" t="s">
        <v>15</v>
      </c>
      <c r="B16">
        <v>1.0112000000000001</v>
      </c>
      <c r="C16">
        <v>1.0673999999999999</v>
      </c>
      <c r="D16">
        <v>0.75419999999999998</v>
      </c>
      <c r="E16">
        <v>0.77859999999999996</v>
      </c>
      <c r="F16">
        <v>1.3652</v>
      </c>
      <c r="G16">
        <v>1.3863000000000001</v>
      </c>
      <c r="H16">
        <v>0.88429999999999997</v>
      </c>
      <c r="I16">
        <v>0.89029999999999998</v>
      </c>
      <c r="J16">
        <v>1.4068000000000001</v>
      </c>
      <c r="K16">
        <v>1.3918999999999999</v>
      </c>
      <c r="N16">
        <v>0.5181</v>
      </c>
      <c r="O16">
        <v>0.38350000000000001</v>
      </c>
      <c r="P16">
        <v>0.50060000000000004</v>
      </c>
      <c r="Q16">
        <v>0.51200000000000001</v>
      </c>
      <c r="S16" s="1">
        <f t="shared" si="0"/>
        <v>0.91069090909090911</v>
      </c>
      <c r="T16" s="1">
        <f t="shared" si="1"/>
        <v>0.36654736257540993</v>
      </c>
      <c r="U16" s="2">
        <f t="shared" si="2"/>
        <v>40.249370990352077</v>
      </c>
    </row>
    <row r="17" spans="1:21">
      <c r="A17" t="s">
        <v>16</v>
      </c>
      <c r="B17">
        <v>4.7999999999999996E-3</v>
      </c>
      <c r="C17">
        <v>4.4999999999999997E-3</v>
      </c>
      <c r="D17">
        <v>5.4999999999999997E-3</v>
      </c>
      <c r="E17">
        <v>5.1999999999999998E-3</v>
      </c>
      <c r="F17">
        <v>3.3E-3</v>
      </c>
      <c r="G17">
        <v>2.2000000000000001E-3</v>
      </c>
      <c r="H17">
        <v>4.4000000000000003E-3</v>
      </c>
      <c r="I17">
        <v>5.4000000000000003E-3</v>
      </c>
      <c r="J17">
        <v>2.5000000000000001E-3</v>
      </c>
      <c r="K17">
        <v>3.5999999999999999E-3</v>
      </c>
      <c r="L17">
        <v>4.0000000000000001E-3</v>
      </c>
      <c r="M17">
        <v>6.0000000000000001E-3</v>
      </c>
      <c r="N17">
        <v>5.1999999999999998E-3</v>
      </c>
      <c r="O17">
        <v>4.0000000000000001E-3</v>
      </c>
      <c r="P17">
        <v>5.1999999999999998E-3</v>
      </c>
      <c r="Q17">
        <v>4.0000000000000001E-3</v>
      </c>
      <c r="S17" s="1">
        <f t="shared" si="0"/>
        <v>4.2307692307692315E-3</v>
      </c>
      <c r="T17" s="1">
        <f t="shared" si="1"/>
        <v>1.0837435120913065E-3</v>
      </c>
      <c r="U17" s="2">
        <f t="shared" si="2"/>
        <v>25.615755740339967</v>
      </c>
    </row>
    <row r="18" spans="1:21">
      <c r="A18" t="s">
        <v>17</v>
      </c>
      <c r="B18">
        <v>0.94189999999999996</v>
      </c>
      <c r="C18">
        <v>1.1585000000000001</v>
      </c>
      <c r="D18">
        <v>1.0063</v>
      </c>
      <c r="E18">
        <v>1.0599000000000001</v>
      </c>
      <c r="H18">
        <v>1.0005999999999999</v>
      </c>
      <c r="I18">
        <v>1.0491999999999999</v>
      </c>
      <c r="L18">
        <v>0.97160000000000002</v>
      </c>
      <c r="M18">
        <v>1.0267999999999999</v>
      </c>
      <c r="N18">
        <v>1.0323</v>
      </c>
      <c r="O18">
        <v>1.1615</v>
      </c>
      <c r="P18">
        <v>1.0630999999999999</v>
      </c>
      <c r="Q18">
        <v>1.0750999999999999</v>
      </c>
      <c r="S18" s="1">
        <f t="shared" si="0"/>
        <v>1.0489000000000002</v>
      </c>
      <c r="T18" s="1">
        <f t="shared" si="1"/>
        <v>6.5990816624647716E-2</v>
      </c>
      <c r="U18" s="2">
        <f t="shared" si="2"/>
        <v>6.2914307011772062</v>
      </c>
    </row>
    <row r="19" spans="1:21">
      <c r="A19" t="s">
        <v>18</v>
      </c>
      <c r="B19">
        <v>7.6799999999999993E-2</v>
      </c>
      <c r="C19">
        <v>9.0899999999999995E-2</v>
      </c>
      <c r="D19">
        <v>9.2999999999999999E-2</v>
      </c>
      <c r="E19">
        <v>7.6999999999999999E-2</v>
      </c>
      <c r="F19">
        <v>8.5199999999999998E-2</v>
      </c>
      <c r="G19">
        <v>8.48E-2</v>
      </c>
      <c r="H19">
        <v>7.7200000000000005E-2</v>
      </c>
      <c r="I19">
        <v>7.8600000000000003E-2</v>
      </c>
      <c r="J19">
        <v>7.3200000000000001E-2</v>
      </c>
      <c r="K19">
        <v>7.5399999999999995E-2</v>
      </c>
      <c r="L19">
        <v>4.99E-2</v>
      </c>
      <c r="M19">
        <v>5.2699999999999997E-2</v>
      </c>
      <c r="N19">
        <v>5.2499999999999998E-2</v>
      </c>
      <c r="O19">
        <v>5.4800000000000001E-2</v>
      </c>
      <c r="P19">
        <v>7.4399999999999994E-2</v>
      </c>
      <c r="Q19">
        <v>6.3399999999999998E-2</v>
      </c>
      <c r="S19" s="1">
        <f t="shared" si="0"/>
        <v>6.9161538461538455E-2</v>
      </c>
      <c r="T19" s="1">
        <f t="shared" si="1"/>
        <v>1.3858421025980377E-2</v>
      </c>
      <c r="U19" s="2">
        <f t="shared" si="2"/>
        <v>20.0377570167662</v>
      </c>
    </row>
    <row r="20" spans="1:21">
      <c r="A20" t="s">
        <v>19</v>
      </c>
      <c r="D20">
        <v>0.436</v>
      </c>
      <c r="E20">
        <v>0.40300000000000002</v>
      </c>
      <c r="F20">
        <v>0.67910000000000004</v>
      </c>
      <c r="G20">
        <v>0.62109999999999999</v>
      </c>
      <c r="J20">
        <v>0.1593</v>
      </c>
      <c r="K20">
        <v>0.13059999999999999</v>
      </c>
      <c r="L20">
        <v>0.34570000000000001</v>
      </c>
      <c r="M20">
        <v>0.25940000000000002</v>
      </c>
      <c r="N20">
        <v>0.1119</v>
      </c>
      <c r="O20">
        <v>9.8900000000000002E-2</v>
      </c>
      <c r="P20">
        <v>0.17580000000000001</v>
      </c>
      <c r="Q20">
        <v>0.13500000000000001</v>
      </c>
      <c r="S20" s="1">
        <f t="shared" si="0"/>
        <v>0.28361818181818177</v>
      </c>
      <c r="T20" s="1">
        <f t="shared" si="1"/>
        <v>0.20146449645864001</v>
      </c>
      <c r="U20" s="2">
        <f t="shared" si="2"/>
        <v>71.03370283495866</v>
      </c>
    </row>
    <row r="21" spans="1:21">
      <c r="A21" t="s">
        <v>20</v>
      </c>
      <c r="D21">
        <v>0.4511</v>
      </c>
      <c r="E21">
        <v>0.31440000000000001</v>
      </c>
      <c r="F21">
        <v>0.71650000000000003</v>
      </c>
      <c r="G21">
        <v>0.59370000000000001</v>
      </c>
      <c r="J21">
        <v>0.21510000000000001</v>
      </c>
      <c r="K21">
        <v>0.25719999999999998</v>
      </c>
      <c r="L21">
        <v>0.40910000000000002</v>
      </c>
      <c r="M21">
        <v>0.2475</v>
      </c>
      <c r="N21">
        <v>0.2064</v>
      </c>
      <c r="O21">
        <v>7.5499999999999998E-2</v>
      </c>
      <c r="P21">
        <v>0.18559999999999999</v>
      </c>
      <c r="Q21">
        <v>0.15620000000000001</v>
      </c>
      <c r="S21" s="1">
        <f t="shared" si="0"/>
        <v>0.30701818181818186</v>
      </c>
      <c r="T21" s="1">
        <f t="shared" si="1"/>
        <v>0.189509659744203</v>
      </c>
      <c r="U21" s="2">
        <f t="shared" si="2"/>
        <v>61.725875197981551</v>
      </c>
    </row>
    <row r="22" spans="1:21">
      <c r="A22" t="s">
        <v>21</v>
      </c>
      <c r="D22">
        <v>0.45800000000000002</v>
      </c>
      <c r="E22">
        <v>0.52790000000000004</v>
      </c>
      <c r="F22">
        <v>0.75239999999999996</v>
      </c>
      <c r="G22">
        <v>0.72199999999999998</v>
      </c>
      <c r="J22">
        <v>0.2157</v>
      </c>
      <c r="K22">
        <v>0.1769</v>
      </c>
      <c r="L22">
        <v>0.33960000000000001</v>
      </c>
      <c r="M22">
        <v>0.34079999999999999</v>
      </c>
      <c r="N22">
        <v>0.13120000000000001</v>
      </c>
      <c r="O22">
        <v>0.1482</v>
      </c>
      <c r="P22">
        <v>0.14280000000000001</v>
      </c>
      <c r="Q22">
        <v>0.13589999999999999</v>
      </c>
      <c r="S22" s="1">
        <f t="shared" si="0"/>
        <v>0.33030909090909089</v>
      </c>
      <c r="T22" s="1">
        <f t="shared" si="1"/>
        <v>0.22727627760863284</v>
      </c>
      <c r="U22" s="2">
        <f t="shared" si="2"/>
        <v>68.807151805332794</v>
      </c>
    </row>
    <row r="25" spans="1:21">
      <c r="A25" t="s">
        <v>177</v>
      </c>
    </row>
  </sheetData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9" scale="86" fitToWidth="2" orientation="landscape" r:id="rId1"/>
  <headerFooter alignWithMargins="0">
    <oddHeader>&amp;F</oddHeader>
    <oddFooter>&amp;LAndrew Bowie, &amp;D&amp;C&amp;A&amp;RPage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pane xSplit="1" topLeftCell="B1" activePane="topRight" state="frozenSplit"/>
      <selection activeCell="P20" sqref="P20"/>
      <selection pane="topRight" activeCell="A25" sqref="A25"/>
    </sheetView>
  </sheetViews>
  <sheetFormatPr defaultColWidth="11.44140625" defaultRowHeight="11.4"/>
  <cols>
    <col min="1" max="13" width="11.44140625" style="15" customWidth="1"/>
    <col min="14" max="14" width="11.44140625" style="16" customWidth="1"/>
    <col min="15" max="15" width="11.44140625" style="17" customWidth="1"/>
    <col min="16" max="16" width="11.44140625" style="18" customWidth="1"/>
    <col min="17" max="16384" width="11.44140625" style="15"/>
  </cols>
  <sheetData>
    <row r="1" spans="1:17">
      <c r="A1" s="15" t="s">
        <v>1</v>
      </c>
      <c r="B1" s="15" t="s">
        <v>137</v>
      </c>
      <c r="C1" s="15" t="s">
        <v>138</v>
      </c>
      <c r="D1" s="15" t="s">
        <v>139</v>
      </c>
      <c r="E1" s="15" t="s">
        <v>140</v>
      </c>
      <c r="F1" s="15" t="s">
        <v>141</v>
      </c>
      <c r="G1" s="15" t="s">
        <v>142</v>
      </c>
      <c r="H1" s="15" t="s">
        <v>143</v>
      </c>
      <c r="I1" s="15" t="s">
        <v>144</v>
      </c>
      <c r="J1" s="15" t="s">
        <v>145</v>
      </c>
      <c r="K1" s="15" t="s">
        <v>146</v>
      </c>
      <c r="L1" s="15" t="s">
        <v>147</v>
      </c>
      <c r="M1" s="15" t="s">
        <v>148</v>
      </c>
      <c r="N1" s="16" t="s">
        <v>175</v>
      </c>
      <c r="O1" s="17" t="s">
        <v>114</v>
      </c>
      <c r="P1" s="18" t="s">
        <v>149</v>
      </c>
      <c r="Q1" s="15" t="s">
        <v>150</v>
      </c>
    </row>
    <row r="2" spans="1:17">
      <c r="A2" s="15" t="s">
        <v>2</v>
      </c>
      <c r="B2" s="15">
        <v>130.44649999999999</v>
      </c>
      <c r="C2" s="15">
        <v>130.3929</v>
      </c>
      <c r="D2" s="15">
        <v>129.36439999999999</v>
      </c>
      <c r="E2" s="15">
        <v>125.1686</v>
      </c>
      <c r="F2" s="15">
        <v>131.34829999999999</v>
      </c>
      <c r="G2" s="15">
        <v>125.73309999999999</v>
      </c>
      <c r="H2" s="15">
        <v>125.0117</v>
      </c>
      <c r="I2" s="15">
        <v>128.9633</v>
      </c>
      <c r="J2" s="15">
        <v>122.75449999999999</v>
      </c>
      <c r="K2" s="15">
        <v>125.7189</v>
      </c>
      <c r="L2" s="15">
        <v>124.82850000000001</v>
      </c>
      <c r="M2" s="15">
        <v>125.2375</v>
      </c>
      <c r="N2" s="16">
        <f t="shared" ref="N2:N9" si="0">AVERAGE(B2:M2)</f>
        <v>127.08068333333335</v>
      </c>
      <c r="O2" s="17">
        <v>121.5</v>
      </c>
      <c r="Q2" s="15">
        <v>-1.8800000000000001E-2</v>
      </c>
    </row>
    <row r="3" spans="1:17">
      <c r="A3" s="15" t="s">
        <v>3</v>
      </c>
      <c r="B3" s="15">
        <v>20.6769</v>
      </c>
      <c r="C3" s="15">
        <v>21.065799999999999</v>
      </c>
      <c r="D3" s="15">
        <v>22.301200000000001</v>
      </c>
      <c r="E3" s="15">
        <v>20.6754</v>
      </c>
      <c r="F3" s="15">
        <v>22.150099999999998</v>
      </c>
      <c r="G3" s="15">
        <v>19.8002</v>
      </c>
      <c r="H3" s="15">
        <v>21.964099999999998</v>
      </c>
      <c r="I3" s="15">
        <v>21.620100000000001</v>
      </c>
      <c r="J3" s="15">
        <v>19.5611</v>
      </c>
      <c r="K3" s="15">
        <v>21.543700000000001</v>
      </c>
      <c r="L3" s="15">
        <v>21.802700000000002</v>
      </c>
      <c r="M3" s="15">
        <v>21.570699999999999</v>
      </c>
      <c r="N3" s="16">
        <f t="shared" si="0"/>
        <v>21.227666666666668</v>
      </c>
      <c r="O3" s="17">
        <v>20.28</v>
      </c>
      <c r="Q3" s="15">
        <v>2.9999999999999997E-4</v>
      </c>
    </row>
    <row r="4" spans="1:17" s="19" customFormat="1">
      <c r="A4" s="19" t="s">
        <v>4</v>
      </c>
      <c r="B4" s="19">
        <v>7.5023999999999997</v>
      </c>
      <c r="C4" s="19">
        <v>7.5602</v>
      </c>
      <c r="D4" s="19">
        <v>7.7004999999999999</v>
      </c>
      <c r="E4" s="19">
        <v>7.5734000000000004</v>
      </c>
      <c r="F4" s="19">
        <v>7.8361999999999998</v>
      </c>
      <c r="G4" s="19">
        <v>7.4992000000000001</v>
      </c>
      <c r="H4" s="19">
        <v>7.6752000000000002</v>
      </c>
      <c r="I4" s="19">
        <v>7.7601000000000004</v>
      </c>
      <c r="J4" s="19">
        <v>7.4691000000000001</v>
      </c>
      <c r="K4" s="19">
        <v>7.6814</v>
      </c>
      <c r="L4" s="19">
        <v>7.6820000000000004</v>
      </c>
      <c r="M4" s="19">
        <v>7.5944000000000003</v>
      </c>
      <c r="N4" s="20">
        <f t="shared" si="0"/>
        <v>7.627841666666666</v>
      </c>
      <c r="O4" s="21">
        <v>7.62</v>
      </c>
      <c r="P4" s="22" t="s">
        <v>151</v>
      </c>
      <c r="Q4" s="19">
        <v>1E-4</v>
      </c>
    </row>
    <row r="5" spans="1:17">
      <c r="A5" s="15" t="s">
        <v>5</v>
      </c>
      <c r="B5" s="15">
        <v>7.3704000000000001</v>
      </c>
      <c r="C5" s="15">
        <v>7.4057000000000004</v>
      </c>
      <c r="D5" s="15">
        <v>7.8409000000000004</v>
      </c>
      <c r="E5" s="15">
        <v>7.3951000000000002</v>
      </c>
      <c r="F5" s="15">
        <v>8.1715</v>
      </c>
      <c r="G5" s="15">
        <v>7.2545999999999999</v>
      </c>
      <c r="H5" s="15">
        <v>8.0589999999999993</v>
      </c>
      <c r="I5" s="15">
        <v>8.1356000000000002</v>
      </c>
      <c r="J5" s="15">
        <v>7.2988</v>
      </c>
      <c r="K5" s="15">
        <v>7.6540999999999997</v>
      </c>
      <c r="L5" s="15">
        <v>7.6947999999999999</v>
      </c>
      <c r="M5" s="15">
        <v>7.5991</v>
      </c>
      <c r="N5" s="16">
        <f t="shared" si="0"/>
        <v>7.6566333333333318</v>
      </c>
      <c r="O5" s="17">
        <v>7.62</v>
      </c>
      <c r="P5" s="18" t="s">
        <v>151</v>
      </c>
      <c r="Q5" s="15">
        <v>1E-4</v>
      </c>
    </row>
    <row r="6" spans="1:17" s="19" customFormat="1">
      <c r="A6" s="19" t="s">
        <v>6</v>
      </c>
      <c r="B6" s="19">
        <v>22.3552</v>
      </c>
      <c r="C6" s="19">
        <v>23.126200000000001</v>
      </c>
      <c r="D6" s="19">
        <v>25.8033</v>
      </c>
      <c r="E6" s="19">
        <v>22.877500000000001</v>
      </c>
      <c r="F6" s="19">
        <v>25.5807</v>
      </c>
      <c r="G6" s="19">
        <v>22.046099999999999</v>
      </c>
      <c r="H6" s="19">
        <v>25.656099999999999</v>
      </c>
      <c r="I6" s="19">
        <v>25.009799999999998</v>
      </c>
      <c r="J6" s="19">
        <v>22.132400000000001</v>
      </c>
      <c r="K6" s="19">
        <v>25.1341</v>
      </c>
      <c r="L6" s="19">
        <v>25.4422</v>
      </c>
      <c r="M6" s="19">
        <v>25.4771</v>
      </c>
      <c r="N6" s="20">
        <f t="shared" si="0"/>
        <v>24.220058333333331</v>
      </c>
      <c r="O6" s="21">
        <v>22.79</v>
      </c>
      <c r="P6" s="22" t="s">
        <v>152</v>
      </c>
      <c r="Q6" s="19">
        <v>-1E-4</v>
      </c>
    </row>
    <row r="7" spans="1:17" s="19" customFormat="1">
      <c r="A7" s="19" t="s">
        <v>7</v>
      </c>
      <c r="B7" s="19">
        <v>155.03020000000001</v>
      </c>
      <c r="C7" s="19">
        <v>161.38579999999999</v>
      </c>
      <c r="D7" s="19">
        <v>176.0419</v>
      </c>
      <c r="E7" s="19">
        <v>155.85339999999999</v>
      </c>
      <c r="F7" s="19">
        <v>180.54300000000001</v>
      </c>
      <c r="G7" s="19">
        <v>155.6583</v>
      </c>
      <c r="H7" s="19">
        <v>179.68350000000001</v>
      </c>
      <c r="I7" s="19">
        <v>173.79580000000001</v>
      </c>
      <c r="J7" s="19">
        <v>154.4477</v>
      </c>
      <c r="K7" s="19">
        <v>168.3724</v>
      </c>
      <c r="L7" s="19">
        <v>171.48330000000001</v>
      </c>
      <c r="M7" s="19">
        <v>170.3022</v>
      </c>
      <c r="N7" s="20">
        <f t="shared" si="0"/>
        <v>166.88312500000004</v>
      </c>
      <c r="O7" s="21">
        <v>148</v>
      </c>
      <c r="P7" s="22" t="s">
        <v>152</v>
      </c>
      <c r="Q7" s="19">
        <v>3.8999999999999998E-3</v>
      </c>
    </row>
    <row r="8" spans="1:17" s="19" customFormat="1">
      <c r="A8" s="19" t="s">
        <v>8</v>
      </c>
      <c r="B8" s="19">
        <v>29.9772</v>
      </c>
      <c r="C8" s="19">
        <v>30.657299999999999</v>
      </c>
      <c r="D8" s="19">
        <v>30.648800000000001</v>
      </c>
      <c r="E8" s="19">
        <v>30.7454</v>
      </c>
      <c r="F8" s="19">
        <v>31.376899999999999</v>
      </c>
      <c r="G8" s="19">
        <v>30.8659</v>
      </c>
      <c r="H8" s="19">
        <v>30.786799999999999</v>
      </c>
      <c r="I8" s="19">
        <v>30.7117</v>
      </c>
      <c r="J8" s="19">
        <v>31.0457</v>
      </c>
      <c r="K8" s="19">
        <v>30.988800000000001</v>
      </c>
      <c r="L8" s="19">
        <v>31.2883</v>
      </c>
      <c r="M8" s="19">
        <v>31.3874</v>
      </c>
      <c r="N8" s="20">
        <f t="shared" si="0"/>
        <v>30.873350000000002</v>
      </c>
      <c r="O8" s="21">
        <v>27.89</v>
      </c>
      <c r="P8" s="22" t="s">
        <v>152</v>
      </c>
      <c r="Q8" s="19">
        <v>0</v>
      </c>
    </row>
    <row r="9" spans="1:17" s="19" customFormat="1">
      <c r="A9" s="19" t="s">
        <v>9</v>
      </c>
      <c r="B9" s="19">
        <v>0.82069999999999999</v>
      </c>
      <c r="C9" s="19">
        <v>0.83750000000000002</v>
      </c>
      <c r="D9" s="19">
        <v>0.87339999999999995</v>
      </c>
      <c r="E9" s="19">
        <v>0.84830000000000005</v>
      </c>
      <c r="F9" s="19">
        <v>0.93600000000000005</v>
      </c>
      <c r="G9" s="19">
        <v>0.84760000000000002</v>
      </c>
      <c r="H9" s="19">
        <v>0.9214</v>
      </c>
      <c r="I9" s="19">
        <v>0.9506</v>
      </c>
      <c r="J9" s="19">
        <v>0.85470000000000002</v>
      </c>
      <c r="K9" s="19">
        <v>0.88759999999999994</v>
      </c>
      <c r="L9" s="19">
        <v>0.90059999999999996</v>
      </c>
      <c r="M9" s="19">
        <v>0.90900000000000003</v>
      </c>
      <c r="N9" s="20">
        <f t="shared" si="0"/>
        <v>0.88228333333333342</v>
      </c>
      <c r="O9" s="21"/>
      <c r="P9" s="22"/>
      <c r="Q9" s="19">
        <v>0</v>
      </c>
    </row>
    <row r="11" spans="1:17" s="19" customFormat="1">
      <c r="A11" s="19" t="s">
        <v>10</v>
      </c>
      <c r="B11" s="19">
        <v>48.654000000000003</v>
      </c>
      <c r="C11" s="19">
        <v>47.3917</v>
      </c>
      <c r="D11" s="19">
        <v>48.144599999999997</v>
      </c>
      <c r="E11" s="19">
        <v>47.938200000000002</v>
      </c>
      <c r="F11" s="19">
        <v>45.136899999999997</v>
      </c>
      <c r="G11" s="19">
        <v>47.039200000000001</v>
      </c>
      <c r="H11" s="19">
        <v>45.681199999999997</v>
      </c>
      <c r="I11" s="19">
        <v>45.986800000000002</v>
      </c>
      <c r="J11" s="19">
        <v>45.8508</v>
      </c>
      <c r="K11" s="19">
        <v>45.8688</v>
      </c>
      <c r="L11" s="19">
        <v>45.8705</v>
      </c>
      <c r="M11" s="19">
        <v>44.236400000000003</v>
      </c>
      <c r="N11" s="20">
        <f t="shared" ref="N11:N22" si="1">AVERAGE(B11:M11)</f>
        <v>46.483258333333339</v>
      </c>
      <c r="O11" s="21">
        <v>52</v>
      </c>
      <c r="P11" s="22" t="s">
        <v>151</v>
      </c>
      <c r="Q11" s="19">
        <v>-1.0999999999999999E-2</v>
      </c>
    </row>
    <row r="12" spans="1:17" s="19" customFormat="1">
      <c r="A12" s="19" t="s">
        <v>11</v>
      </c>
      <c r="B12" s="19">
        <v>5.6452</v>
      </c>
      <c r="C12" s="19">
        <v>5.1919000000000004</v>
      </c>
      <c r="D12" s="19">
        <v>5.2760999999999996</v>
      </c>
      <c r="E12" s="19">
        <v>5.5019</v>
      </c>
      <c r="F12" s="19">
        <v>5.3117000000000001</v>
      </c>
      <c r="G12" s="19">
        <v>5.3716999999999997</v>
      </c>
      <c r="H12" s="19">
        <v>5.5811000000000002</v>
      </c>
      <c r="I12" s="19">
        <v>5.2324000000000002</v>
      </c>
      <c r="J12" s="19">
        <v>5.2777000000000003</v>
      </c>
      <c r="K12" s="19">
        <v>5.1661000000000001</v>
      </c>
      <c r="L12" s="19">
        <v>4.9969999999999999</v>
      </c>
      <c r="M12" s="19">
        <v>5.3057999999999996</v>
      </c>
      <c r="N12" s="20">
        <f t="shared" si="1"/>
        <v>5.3215499999999993</v>
      </c>
      <c r="O12" s="21"/>
      <c r="P12" s="22"/>
      <c r="Q12" s="19">
        <v>-0.12130000000000001</v>
      </c>
    </row>
    <row r="13" spans="1:17" s="19" customFormat="1">
      <c r="A13" s="19" t="s">
        <v>12</v>
      </c>
      <c r="B13" s="19">
        <v>14.2332</v>
      </c>
      <c r="C13" s="19">
        <v>13.9605</v>
      </c>
      <c r="D13" s="19">
        <v>14.433199999999999</v>
      </c>
      <c r="E13" s="19">
        <v>13.5</v>
      </c>
      <c r="F13" s="19">
        <v>13.737399999999999</v>
      </c>
      <c r="G13" s="19">
        <v>14.0054</v>
      </c>
      <c r="H13" s="19">
        <v>13.471500000000001</v>
      </c>
      <c r="I13" s="19">
        <v>13.196300000000001</v>
      </c>
      <c r="J13" s="19">
        <v>13.2843</v>
      </c>
      <c r="K13" s="19">
        <v>13.8879</v>
      </c>
      <c r="L13" s="19">
        <v>13.415900000000001</v>
      </c>
      <c r="M13" s="19">
        <v>13.341799999999999</v>
      </c>
      <c r="N13" s="20">
        <f t="shared" si="1"/>
        <v>13.705616666666666</v>
      </c>
      <c r="O13" s="21">
        <v>12.99</v>
      </c>
      <c r="P13" s="22" t="s">
        <v>151</v>
      </c>
      <c r="Q13" s="19">
        <v>1.4E-3</v>
      </c>
    </row>
    <row r="14" spans="1:17" s="19" customFormat="1">
      <c r="A14" s="19" t="s">
        <v>13</v>
      </c>
      <c r="B14" s="19">
        <v>38.1479</v>
      </c>
      <c r="C14" s="19">
        <v>38.176499999999997</v>
      </c>
      <c r="D14" s="19">
        <v>38.313400000000001</v>
      </c>
      <c r="E14" s="19">
        <v>37.715499999999999</v>
      </c>
      <c r="F14" s="19">
        <v>37.381</v>
      </c>
      <c r="G14" s="19">
        <v>36.868200000000002</v>
      </c>
      <c r="H14" s="19">
        <v>36.8217</v>
      </c>
      <c r="I14" s="19">
        <v>37.1751</v>
      </c>
      <c r="J14" s="19">
        <v>37.956499999999998</v>
      </c>
      <c r="K14" s="19">
        <v>37.972700000000003</v>
      </c>
      <c r="L14" s="19">
        <v>36.801400000000001</v>
      </c>
      <c r="M14" s="19">
        <v>36.627699999999997</v>
      </c>
      <c r="N14" s="20">
        <f t="shared" si="1"/>
        <v>37.49646666666667</v>
      </c>
      <c r="O14" s="21">
        <v>38.6</v>
      </c>
      <c r="P14" s="22" t="s">
        <v>151</v>
      </c>
      <c r="Q14" s="19">
        <v>1.4E-3</v>
      </c>
    </row>
    <row r="15" spans="1:17" s="19" customFormat="1">
      <c r="A15" s="19" t="s">
        <v>14</v>
      </c>
      <c r="B15" s="19">
        <v>126.3258</v>
      </c>
      <c r="C15" s="19">
        <v>122.7851</v>
      </c>
      <c r="D15" s="19">
        <v>127.0989</v>
      </c>
      <c r="E15" s="19">
        <v>123.527</v>
      </c>
      <c r="F15" s="19">
        <v>122.4528</v>
      </c>
      <c r="G15" s="19">
        <v>124.0311</v>
      </c>
      <c r="H15" s="19">
        <v>123.9679</v>
      </c>
      <c r="I15" s="19">
        <v>119.0377</v>
      </c>
      <c r="J15" s="19">
        <v>122.557</v>
      </c>
      <c r="K15" s="19">
        <v>125.9706</v>
      </c>
      <c r="L15" s="19">
        <v>120.2702</v>
      </c>
      <c r="M15" s="19">
        <v>120.71299999999999</v>
      </c>
      <c r="N15" s="20">
        <f t="shared" si="1"/>
        <v>123.22809166666667</v>
      </c>
      <c r="O15" s="21">
        <v>121.5</v>
      </c>
      <c r="P15" s="22" t="s">
        <v>151</v>
      </c>
      <c r="Q15" s="19">
        <v>-2.0000000000000001E-4</v>
      </c>
    </row>
    <row r="16" spans="1:17" s="19" customFormat="1">
      <c r="A16" s="19" t="s">
        <v>15</v>
      </c>
      <c r="B16" s="19">
        <v>34.374499999999998</v>
      </c>
      <c r="C16" s="19">
        <v>33.728299999999997</v>
      </c>
      <c r="D16" s="19">
        <v>33.8474</v>
      </c>
      <c r="E16" s="19">
        <v>32.370600000000003</v>
      </c>
      <c r="F16" s="19">
        <v>33.061900000000001</v>
      </c>
      <c r="G16" s="19">
        <v>33.957299999999996</v>
      </c>
      <c r="H16" s="19">
        <v>31.504000000000001</v>
      </c>
      <c r="I16" s="19">
        <v>32.490499999999997</v>
      </c>
      <c r="J16" s="19">
        <v>31.743400000000001</v>
      </c>
      <c r="K16" s="19">
        <v>34.256</v>
      </c>
      <c r="L16" s="19">
        <v>32.559199999999997</v>
      </c>
      <c r="M16" s="19">
        <v>32.556699999999999</v>
      </c>
      <c r="N16" s="20">
        <f t="shared" si="1"/>
        <v>33.037483333333327</v>
      </c>
      <c r="O16" s="21">
        <v>34.299999999999997</v>
      </c>
      <c r="P16" s="22" t="s">
        <v>151</v>
      </c>
      <c r="Q16" s="19">
        <v>-1.5E-3</v>
      </c>
    </row>
    <row r="17" spans="1:17" s="19" customFormat="1">
      <c r="A17" s="19" t="s">
        <v>16</v>
      </c>
      <c r="B17" s="19">
        <v>21.867999999999999</v>
      </c>
      <c r="C17" s="19">
        <v>21.466799999999999</v>
      </c>
      <c r="D17" s="19">
        <v>21.923200000000001</v>
      </c>
      <c r="E17" s="19">
        <v>21.544</v>
      </c>
      <c r="F17" s="19">
        <v>20.926300000000001</v>
      </c>
      <c r="G17" s="19">
        <v>21.488</v>
      </c>
      <c r="H17" s="19">
        <v>20.292000000000002</v>
      </c>
      <c r="I17" s="19">
        <v>20.366800000000001</v>
      </c>
      <c r="J17" s="19">
        <v>20.676400000000001</v>
      </c>
      <c r="K17" s="19">
        <v>21.4879</v>
      </c>
      <c r="L17" s="19">
        <v>20.366199999999999</v>
      </c>
      <c r="M17" s="19">
        <v>20.5199</v>
      </c>
      <c r="N17" s="20">
        <f t="shared" si="1"/>
        <v>21.077124999999999</v>
      </c>
      <c r="O17" s="21">
        <v>20.28</v>
      </c>
      <c r="P17" s="22" t="s">
        <v>151</v>
      </c>
      <c r="Q17" s="19">
        <v>2.0000000000000001E-4</v>
      </c>
    </row>
    <row r="18" spans="1:17" s="19" customFormat="1">
      <c r="A18" s="19" t="s">
        <v>17</v>
      </c>
      <c r="B18" s="19">
        <v>28.206800000000001</v>
      </c>
      <c r="C18" s="19">
        <v>27.041699999999999</v>
      </c>
      <c r="D18" s="19">
        <v>27.482199999999999</v>
      </c>
      <c r="E18" s="19">
        <v>28.145800000000001</v>
      </c>
      <c r="F18" s="19">
        <v>26.741900000000001</v>
      </c>
      <c r="G18" s="19">
        <v>27.145199999999999</v>
      </c>
      <c r="H18" s="19">
        <v>26.6386</v>
      </c>
      <c r="I18" s="19">
        <v>26.662500000000001</v>
      </c>
      <c r="J18" s="19">
        <v>27.2211</v>
      </c>
      <c r="K18" s="19">
        <v>27.5609</v>
      </c>
      <c r="L18" s="19">
        <v>26.6906</v>
      </c>
      <c r="M18" s="19">
        <v>26.1936</v>
      </c>
      <c r="N18" s="20">
        <f t="shared" si="1"/>
        <v>27.144241666666669</v>
      </c>
      <c r="O18" s="21" t="s">
        <v>153</v>
      </c>
      <c r="P18" s="22" t="s">
        <v>151</v>
      </c>
      <c r="Q18" s="19">
        <v>-1.5E-3</v>
      </c>
    </row>
    <row r="19" spans="1:17" s="19" customFormat="1">
      <c r="A19" s="19" t="s">
        <v>18</v>
      </c>
      <c r="B19" s="19">
        <v>87.391400000000004</v>
      </c>
      <c r="C19" s="19">
        <v>85.2744</v>
      </c>
      <c r="D19" s="19">
        <v>87.2303</v>
      </c>
      <c r="E19" s="19">
        <v>85.307500000000005</v>
      </c>
      <c r="F19" s="19">
        <v>84.759600000000006</v>
      </c>
      <c r="G19" s="19">
        <v>82.269099999999995</v>
      </c>
      <c r="H19" s="19">
        <v>81.116100000000003</v>
      </c>
      <c r="I19" s="19">
        <v>82.241</v>
      </c>
      <c r="J19" s="19">
        <v>81.206699999999998</v>
      </c>
      <c r="K19" s="19">
        <v>86.422799999999995</v>
      </c>
      <c r="L19" s="19">
        <v>82.4315</v>
      </c>
      <c r="M19" s="19">
        <v>82.324200000000005</v>
      </c>
      <c r="N19" s="20">
        <f t="shared" si="1"/>
        <v>83.99788333333332</v>
      </c>
      <c r="O19" s="21" t="s">
        <v>154</v>
      </c>
      <c r="P19" s="22" t="s">
        <v>151</v>
      </c>
      <c r="Q19" s="19">
        <v>-5.0000000000000001E-4</v>
      </c>
    </row>
    <row r="20" spans="1:17" s="19" customFormat="1">
      <c r="A20" s="19" t="s">
        <v>19</v>
      </c>
      <c r="B20" s="19">
        <v>56.225099999999998</v>
      </c>
      <c r="C20" s="19">
        <v>55.431600000000003</v>
      </c>
      <c r="D20" s="19">
        <v>55.359099999999998</v>
      </c>
      <c r="E20" s="19">
        <v>54.990600000000001</v>
      </c>
      <c r="F20" s="19">
        <v>54.586300000000001</v>
      </c>
      <c r="G20" s="19">
        <v>54.488399999999999</v>
      </c>
      <c r="H20" s="19">
        <v>53.726799999999997</v>
      </c>
      <c r="I20" s="19">
        <v>54.696899999999999</v>
      </c>
      <c r="J20" s="19">
        <v>54.811999999999998</v>
      </c>
      <c r="K20" s="19">
        <v>56.050600000000003</v>
      </c>
      <c r="L20" s="19">
        <v>54.362699999999997</v>
      </c>
      <c r="M20" s="19">
        <v>53.634599999999999</v>
      </c>
      <c r="N20" s="20">
        <f t="shared" si="1"/>
        <v>54.863725000000009</v>
      </c>
      <c r="O20" s="21" t="s">
        <v>155</v>
      </c>
      <c r="P20" s="22" t="s">
        <v>151</v>
      </c>
      <c r="Q20" s="19">
        <v>1.61E-2</v>
      </c>
    </row>
    <row r="21" spans="1:17">
      <c r="A21" s="15" t="s">
        <v>20</v>
      </c>
      <c r="B21" s="15">
        <v>52.073900000000002</v>
      </c>
      <c r="C21" s="15">
        <v>49.527299999999997</v>
      </c>
      <c r="D21" s="15">
        <v>49.759399999999999</v>
      </c>
      <c r="E21" s="15">
        <v>50.295499999999997</v>
      </c>
      <c r="F21" s="15">
        <v>47.530799999999999</v>
      </c>
      <c r="G21" s="15">
        <v>48.165900000000001</v>
      </c>
      <c r="H21" s="15">
        <v>45.9788</v>
      </c>
      <c r="I21" s="15">
        <v>48.627299999999998</v>
      </c>
      <c r="J21" s="15">
        <v>47.624400000000001</v>
      </c>
      <c r="K21" s="15">
        <v>51.0197</v>
      </c>
      <c r="L21" s="15">
        <v>48.859000000000002</v>
      </c>
      <c r="M21" s="15">
        <v>48.925199999999997</v>
      </c>
      <c r="N21" s="16">
        <f t="shared" si="1"/>
        <v>49.032266666666665</v>
      </c>
      <c r="O21" s="17" t="s">
        <v>155</v>
      </c>
      <c r="Q21" s="15">
        <v>9.5999999999999992E-3</v>
      </c>
    </row>
    <row r="22" spans="1:17">
      <c r="A22" s="15" t="s">
        <v>21</v>
      </c>
      <c r="B22" s="15">
        <v>57.258699999999997</v>
      </c>
      <c r="C22" s="15">
        <v>56.761400000000002</v>
      </c>
      <c r="D22" s="15">
        <v>56.596299999999999</v>
      </c>
      <c r="E22" s="15">
        <v>56.795299999999997</v>
      </c>
      <c r="F22" s="15">
        <v>56.076000000000001</v>
      </c>
      <c r="G22" s="15">
        <v>55.400399999999998</v>
      </c>
      <c r="H22" s="15">
        <v>56.735700000000001</v>
      </c>
      <c r="I22" s="15">
        <v>55.285499999999999</v>
      </c>
      <c r="J22" s="15">
        <v>55.914700000000003</v>
      </c>
      <c r="K22" s="15">
        <v>55.625399999999999</v>
      </c>
      <c r="L22" s="15">
        <v>55.047499999999999</v>
      </c>
      <c r="M22" s="15">
        <v>52.947299999999998</v>
      </c>
      <c r="N22" s="16">
        <f t="shared" si="1"/>
        <v>55.870350000000002</v>
      </c>
      <c r="O22" s="17" t="s">
        <v>155</v>
      </c>
      <c r="P22" s="18" t="s">
        <v>151</v>
      </c>
      <c r="Q22" s="15">
        <v>1.46E-2</v>
      </c>
    </row>
    <row r="24" spans="1:17">
      <c r="O24" s="17" t="s">
        <v>156</v>
      </c>
    </row>
    <row r="25" spans="1:17" ht="13.2">
      <c r="A25" t="s">
        <v>177</v>
      </c>
      <c r="C25" s="13" t="s">
        <v>132</v>
      </c>
    </row>
    <row r="26" spans="1:17">
      <c r="C26" s="3" t="s">
        <v>133</v>
      </c>
    </row>
    <row r="27" spans="1:17">
      <c r="C27" s="3" t="s">
        <v>134</v>
      </c>
    </row>
    <row r="28" spans="1:17">
      <c r="C28" s="3" t="s">
        <v>135</v>
      </c>
    </row>
    <row r="29" spans="1:17">
      <c r="C29" s="3" t="s">
        <v>136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A2" sqref="A2"/>
    </sheetView>
  </sheetViews>
  <sheetFormatPr defaultRowHeight="13.2"/>
  <sheetData>
    <row r="1" spans="1:16">
      <c r="A1" t="s">
        <v>1</v>
      </c>
      <c r="B1" t="s">
        <v>169</v>
      </c>
      <c r="C1" t="s">
        <v>170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163</v>
      </c>
      <c r="J1" t="s">
        <v>164</v>
      </c>
      <c r="K1" t="s">
        <v>165</v>
      </c>
      <c r="L1" t="s">
        <v>166</v>
      </c>
      <c r="M1" t="s">
        <v>162</v>
      </c>
      <c r="N1" t="s">
        <v>130</v>
      </c>
      <c r="O1" t="s">
        <v>167</v>
      </c>
      <c r="P1" t="s">
        <v>168</v>
      </c>
    </row>
    <row r="2" spans="1:16">
      <c r="A2" t="s">
        <v>2</v>
      </c>
      <c r="B2">
        <v>8.8999999999999996E-2</v>
      </c>
      <c r="C2">
        <v>9.0399999999999994E-2</v>
      </c>
      <c r="D2">
        <v>0.1215</v>
      </c>
      <c r="E2">
        <v>0.1246</v>
      </c>
      <c r="F2">
        <v>0.13009999999999999</v>
      </c>
      <c r="G2">
        <v>0.15090000000000001</v>
      </c>
      <c r="H2">
        <v>0.1895</v>
      </c>
      <c r="I2">
        <v>0.129</v>
      </c>
      <c r="J2">
        <v>0.10879999999999999</v>
      </c>
      <c r="K2">
        <v>0.10059999999999999</v>
      </c>
      <c r="L2">
        <v>0.1106</v>
      </c>
      <c r="M2">
        <v>5.0495999999999999</v>
      </c>
      <c r="N2">
        <v>10.337300000000001</v>
      </c>
      <c r="O2">
        <v>4.8296999999999999</v>
      </c>
      <c r="P2">
        <v>9.4527000000000001</v>
      </c>
    </row>
    <row r="3" spans="1:16">
      <c r="A3" t="s">
        <v>3</v>
      </c>
      <c r="B3">
        <v>4.5999999999999999E-3</v>
      </c>
      <c r="C3">
        <v>5.3E-3</v>
      </c>
      <c r="D3">
        <v>4.7999999999999996E-3</v>
      </c>
      <c r="E3">
        <v>5.1000000000000004E-3</v>
      </c>
      <c r="F3">
        <v>5.8999999999999999E-3</v>
      </c>
      <c r="G3">
        <v>4.7999999999999996E-3</v>
      </c>
      <c r="H3">
        <v>4.0000000000000001E-3</v>
      </c>
      <c r="I3">
        <v>1.4E-3</v>
      </c>
      <c r="J3">
        <v>1E-3</v>
      </c>
      <c r="K3">
        <v>1.2999999999999999E-3</v>
      </c>
      <c r="L3">
        <v>1.4E-3</v>
      </c>
      <c r="M3">
        <v>4.9016000000000002</v>
      </c>
      <c r="N3">
        <v>10.087300000000001</v>
      </c>
      <c r="O3">
        <v>4.8535000000000004</v>
      </c>
      <c r="P3">
        <v>9.1843000000000004</v>
      </c>
    </row>
    <row r="4" spans="1:16">
      <c r="A4" t="s">
        <v>4</v>
      </c>
      <c r="B4">
        <v>1E-4</v>
      </c>
      <c r="C4">
        <v>2.0000000000000001E-4</v>
      </c>
      <c r="D4">
        <v>2.0000000000000001E-4</v>
      </c>
      <c r="E4">
        <v>2.0000000000000001E-4</v>
      </c>
      <c r="F4">
        <v>2.9999999999999997E-4</v>
      </c>
      <c r="G4">
        <v>1E-4</v>
      </c>
      <c r="H4">
        <v>2.0000000000000001E-4</v>
      </c>
      <c r="I4">
        <v>1E-4</v>
      </c>
      <c r="J4">
        <v>1E-4</v>
      </c>
      <c r="K4">
        <v>2.0000000000000001E-4</v>
      </c>
      <c r="L4">
        <v>1E-4</v>
      </c>
      <c r="M4">
        <v>4.8536999999999999</v>
      </c>
      <c r="N4">
        <v>9.9555000000000007</v>
      </c>
      <c r="O4">
        <v>4.907</v>
      </c>
      <c r="P4">
        <v>9.6905000000000001</v>
      </c>
    </row>
    <row r="5" spans="1:16">
      <c r="A5" t="s">
        <v>5</v>
      </c>
      <c r="B5">
        <v>2.0000000000000001E-4</v>
      </c>
      <c r="C5">
        <v>2.9999999999999997E-4</v>
      </c>
      <c r="D5">
        <v>1E-4</v>
      </c>
      <c r="E5">
        <v>1E-4</v>
      </c>
      <c r="F5">
        <v>1E-4</v>
      </c>
      <c r="G5">
        <v>1E-4</v>
      </c>
      <c r="H5">
        <v>1E-4</v>
      </c>
      <c r="I5">
        <v>1E-4</v>
      </c>
      <c r="J5">
        <v>1E-4</v>
      </c>
      <c r="K5">
        <v>1E-4</v>
      </c>
      <c r="L5">
        <v>1E-4</v>
      </c>
      <c r="M5">
        <v>4.6612999999999998</v>
      </c>
      <c r="N5">
        <v>9.9544999999999995</v>
      </c>
      <c r="O5">
        <v>4.7328999999999999</v>
      </c>
      <c r="P5">
        <v>9.2088999999999999</v>
      </c>
    </row>
    <row r="6" spans="1:16">
      <c r="A6" t="s">
        <v>6</v>
      </c>
      <c r="B6">
        <v>4.0000000000000002E-4</v>
      </c>
      <c r="C6">
        <v>2.0000000000000001E-4</v>
      </c>
      <c r="D6">
        <v>5.9999999999999995E-4</v>
      </c>
      <c r="E6">
        <v>5.0000000000000001E-4</v>
      </c>
      <c r="F6">
        <v>2.0000000000000001E-4</v>
      </c>
      <c r="G6">
        <v>6.9999999999999999E-4</v>
      </c>
      <c r="H6">
        <v>1.1000000000000001E-3</v>
      </c>
      <c r="I6">
        <v>1E-4</v>
      </c>
      <c r="J6">
        <v>4.0000000000000002E-4</v>
      </c>
      <c r="K6">
        <v>1E-3</v>
      </c>
      <c r="L6">
        <v>2.9999999999999997E-4</v>
      </c>
      <c r="M6">
        <v>4.6391</v>
      </c>
      <c r="N6">
        <v>9.6423000000000005</v>
      </c>
      <c r="O6">
        <v>4.9633000000000003</v>
      </c>
      <c r="P6">
        <v>9.1861999999999995</v>
      </c>
    </row>
    <row r="7" spans="1:16">
      <c r="A7" t="s">
        <v>7</v>
      </c>
      <c r="B7">
        <v>4.1000000000000003E-3</v>
      </c>
      <c r="C7">
        <v>3.8999999999999998E-3</v>
      </c>
      <c r="D7">
        <v>3.8999999999999998E-3</v>
      </c>
      <c r="E7">
        <v>3.5000000000000001E-3</v>
      </c>
      <c r="F7">
        <v>4.0000000000000001E-3</v>
      </c>
      <c r="G7">
        <v>3.3999999999999998E-3</v>
      </c>
      <c r="H7">
        <v>4.1000000000000003E-3</v>
      </c>
      <c r="I7">
        <v>2.8E-3</v>
      </c>
      <c r="J7">
        <v>2.5000000000000001E-3</v>
      </c>
      <c r="K7">
        <v>5.4000000000000003E-3</v>
      </c>
      <c r="L7">
        <v>7.1999999999999998E-3</v>
      </c>
      <c r="M7">
        <v>4.7123999999999997</v>
      </c>
      <c r="N7">
        <v>10.0037</v>
      </c>
      <c r="O7">
        <v>5.1059000000000001</v>
      </c>
      <c r="P7">
        <v>9.4281000000000006</v>
      </c>
    </row>
    <row r="8" spans="1:16">
      <c r="A8" t="s">
        <v>8</v>
      </c>
      <c r="B8">
        <v>5.1999999999999998E-3</v>
      </c>
      <c r="C8">
        <v>4.4999999999999997E-3</v>
      </c>
      <c r="D8">
        <v>3.5999999999999999E-3</v>
      </c>
      <c r="E8">
        <v>1.1000000000000001E-3</v>
      </c>
      <c r="F8">
        <v>1.6000000000000001E-3</v>
      </c>
      <c r="G8">
        <v>1.1000000000000001E-3</v>
      </c>
      <c r="H8">
        <v>1.2999999999999999E-3</v>
      </c>
      <c r="I8">
        <v>1.1999999999999999E-3</v>
      </c>
      <c r="J8">
        <v>1.1999999999999999E-3</v>
      </c>
      <c r="K8">
        <v>2.3E-3</v>
      </c>
      <c r="L8">
        <v>6.4999999999999997E-3</v>
      </c>
      <c r="M8">
        <v>4.7423000000000002</v>
      </c>
      <c r="N8">
        <v>9.5274999999999999</v>
      </c>
      <c r="O8">
        <v>5.0461</v>
      </c>
      <c r="P8">
        <v>10.0959</v>
      </c>
    </row>
    <row r="9" spans="1:16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4.2447999999999997</v>
      </c>
      <c r="N9">
        <v>9.1163000000000007</v>
      </c>
      <c r="O9">
        <v>4.6900000000000004</v>
      </c>
      <c r="P9">
        <v>9.2277000000000005</v>
      </c>
    </row>
    <row r="11" spans="1:16">
      <c r="A11" t="s">
        <v>10</v>
      </c>
      <c r="B11">
        <v>6.3500000000000001E-2</v>
      </c>
      <c r="C11">
        <v>7.2800000000000004E-2</v>
      </c>
      <c r="D11">
        <v>8.1600000000000006E-2</v>
      </c>
      <c r="E11">
        <v>8.6499999999999994E-2</v>
      </c>
      <c r="F11">
        <v>0.1137</v>
      </c>
      <c r="G11">
        <v>8.8400000000000006E-2</v>
      </c>
      <c r="H11">
        <v>9.6100000000000005E-2</v>
      </c>
      <c r="I11">
        <v>5.0900000000000001E-2</v>
      </c>
      <c r="J11">
        <v>5.16E-2</v>
      </c>
      <c r="K11">
        <v>5.4399999999999997E-2</v>
      </c>
      <c r="L11">
        <v>9.5899999999999999E-2</v>
      </c>
      <c r="M11">
        <v>4.9344000000000001</v>
      </c>
      <c r="N11">
        <v>10.2049</v>
      </c>
      <c r="O11">
        <v>4.7205000000000004</v>
      </c>
      <c r="P11">
        <v>9.7136999999999993</v>
      </c>
    </row>
    <row r="12" spans="1:16">
      <c r="A12" t="s">
        <v>11</v>
      </c>
      <c r="B12">
        <v>0.4783</v>
      </c>
      <c r="C12">
        <v>0.72040000000000004</v>
      </c>
      <c r="D12">
        <v>0.62619999999999998</v>
      </c>
      <c r="E12">
        <v>0.78910000000000002</v>
      </c>
      <c r="F12">
        <v>0.59740000000000004</v>
      </c>
      <c r="G12">
        <v>0.75819999999999999</v>
      </c>
      <c r="H12">
        <v>0.71519999999999995</v>
      </c>
      <c r="I12">
        <v>0.53320000000000001</v>
      </c>
      <c r="J12">
        <v>0.55959999999999999</v>
      </c>
      <c r="K12">
        <v>0.70540000000000003</v>
      </c>
      <c r="L12">
        <v>1.2099</v>
      </c>
      <c r="M12">
        <v>5.3460999999999999</v>
      </c>
      <c r="N12">
        <v>9.6971000000000007</v>
      </c>
      <c r="O12">
        <v>4.9074999999999998</v>
      </c>
      <c r="P12">
        <v>9.6590000000000007</v>
      </c>
    </row>
    <row r="13" spans="1:16">
      <c r="A13" t="s">
        <v>12</v>
      </c>
      <c r="B13">
        <v>8.9999999999999998E-4</v>
      </c>
      <c r="C13">
        <v>1.4E-3</v>
      </c>
      <c r="D13">
        <v>1.6000000000000001E-3</v>
      </c>
      <c r="E13">
        <v>3.0999999999999999E-3</v>
      </c>
      <c r="F13">
        <v>1.5E-3</v>
      </c>
      <c r="G13">
        <v>6.9999999999999999E-4</v>
      </c>
      <c r="H13">
        <v>1.5E-3</v>
      </c>
      <c r="I13">
        <v>1.1999999999999999E-3</v>
      </c>
      <c r="J13">
        <v>0</v>
      </c>
      <c r="K13">
        <v>8.9999999999999998E-4</v>
      </c>
      <c r="L13">
        <v>1.8E-3</v>
      </c>
      <c r="M13">
        <v>5.0000999999999998</v>
      </c>
      <c r="N13">
        <v>10.240600000000001</v>
      </c>
      <c r="O13">
        <v>4.8037999999999998</v>
      </c>
      <c r="P13">
        <v>9.7475000000000005</v>
      </c>
    </row>
    <row r="14" spans="1:16">
      <c r="A14" t="s">
        <v>13</v>
      </c>
      <c r="B14">
        <v>8.6E-3</v>
      </c>
      <c r="C14">
        <v>6.7000000000000002E-3</v>
      </c>
      <c r="D14">
        <v>2.8999999999999998E-3</v>
      </c>
      <c r="E14">
        <v>3.3E-3</v>
      </c>
      <c r="F14">
        <v>2.7000000000000001E-3</v>
      </c>
      <c r="G14">
        <v>1.1000000000000001E-3</v>
      </c>
      <c r="H14">
        <v>2.3E-3</v>
      </c>
      <c r="I14">
        <v>2.3999999999999998E-3</v>
      </c>
      <c r="J14">
        <v>1.9E-3</v>
      </c>
      <c r="K14">
        <v>2.8999999999999998E-3</v>
      </c>
      <c r="L14">
        <v>2.5000000000000001E-3</v>
      </c>
      <c r="M14">
        <v>4.8765999999999998</v>
      </c>
      <c r="N14">
        <v>10.25</v>
      </c>
      <c r="O14">
        <v>4.7396000000000003</v>
      </c>
      <c r="P14">
        <v>9.8120999999999992</v>
      </c>
    </row>
    <row r="15" spans="1:16">
      <c r="A15" t="s">
        <v>14</v>
      </c>
      <c r="B15">
        <v>8.8999999999999999E-3</v>
      </c>
      <c r="C15">
        <v>6.7999999999999996E-3</v>
      </c>
      <c r="D15">
        <v>7.1000000000000004E-3</v>
      </c>
      <c r="E15">
        <v>6.4000000000000003E-3</v>
      </c>
      <c r="F15">
        <v>0.01</v>
      </c>
      <c r="G15">
        <v>3.85E-2</v>
      </c>
      <c r="H15">
        <v>5.0999999999999997E-2</v>
      </c>
      <c r="I15">
        <v>2.5000000000000001E-3</v>
      </c>
      <c r="J15">
        <v>1.9E-3</v>
      </c>
      <c r="K15">
        <v>4.3E-3</v>
      </c>
      <c r="L15">
        <v>4.2099999999999999E-2</v>
      </c>
      <c r="M15">
        <v>4.8853999999999997</v>
      </c>
      <c r="N15">
        <v>10.215199999999999</v>
      </c>
      <c r="O15">
        <v>4.7705000000000002</v>
      </c>
      <c r="P15">
        <v>10.079000000000001</v>
      </c>
    </row>
    <row r="16" spans="1:16">
      <c r="A16" t="s">
        <v>15</v>
      </c>
      <c r="B16">
        <v>6.0199999999999997E-2</v>
      </c>
      <c r="C16">
        <v>7.0800000000000002E-2</v>
      </c>
      <c r="D16">
        <v>5.8400000000000001E-2</v>
      </c>
      <c r="E16">
        <v>7.4899999999999994E-2</v>
      </c>
      <c r="F16">
        <v>7.6999999999999999E-2</v>
      </c>
      <c r="G16">
        <v>7.3499999999999996E-2</v>
      </c>
      <c r="H16">
        <v>6.9900000000000004E-2</v>
      </c>
      <c r="I16">
        <v>7.0599999999999996E-2</v>
      </c>
      <c r="J16">
        <v>6.9500000000000006E-2</v>
      </c>
      <c r="K16">
        <v>8.2500000000000004E-2</v>
      </c>
      <c r="L16">
        <v>9.7500000000000003E-2</v>
      </c>
      <c r="M16">
        <v>4.9907000000000004</v>
      </c>
      <c r="N16">
        <v>10.2552</v>
      </c>
      <c r="O16">
        <v>4.8491</v>
      </c>
      <c r="P16">
        <v>10.0656</v>
      </c>
    </row>
    <row r="17" spans="1:16">
      <c r="A17" t="s">
        <v>16</v>
      </c>
      <c r="B17">
        <v>2.8E-3</v>
      </c>
      <c r="C17">
        <v>5.7000000000000002E-3</v>
      </c>
      <c r="D17">
        <v>5.3E-3</v>
      </c>
      <c r="E17">
        <v>3.0999999999999999E-3</v>
      </c>
      <c r="F17">
        <v>4.0000000000000001E-3</v>
      </c>
      <c r="G17">
        <v>3.8E-3</v>
      </c>
      <c r="H17">
        <v>3.0999999999999999E-3</v>
      </c>
      <c r="I17">
        <v>5.9999999999999995E-4</v>
      </c>
      <c r="J17">
        <v>1.6000000000000001E-3</v>
      </c>
      <c r="K17">
        <v>1.1000000000000001E-3</v>
      </c>
      <c r="L17">
        <v>6.9999999999999999E-4</v>
      </c>
      <c r="M17">
        <v>5.0438000000000001</v>
      </c>
      <c r="N17">
        <v>10.333500000000001</v>
      </c>
      <c r="O17">
        <v>4.74</v>
      </c>
      <c r="P17">
        <v>9.8385999999999996</v>
      </c>
    </row>
    <row r="18" spans="1:16">
      <c r="A18" t="s">
        <v>17</v>
      </c>
      <c r="B18">
        <v>0.84209999999999996</v>
      </c>
      <c r="C18">
        <v>0.9163</v>
      </c>
      <c r="D18">
        <v>0.78090000000000004</v>
      </c>
      <c r="E18">
        <v>1.0892999999999999</v>
      </c>
      <c r="F18">
        <v>1.1635</v>
      </c>
      <c r="G18">
        <v>1.0871999999999999</v>
      </c>
      <c r="H18">
        <v>0.69879999999999998</v>
      </c>
      <c r="I18">
        <v>4.8500000000000001E-2</v>
      </c>
      <c r="J18">
        <v>2.98E-2</v>
      </c>
      <c r="K18">
        <v>4.4200000000000003E-2</v>
      </c>
      <c r="L18">
        <v>4.1300000000000003E-2</v>
      </c>
      <c r="M18">
        <v>5.117</v>
      </c>
      <c r="N18">
        <v>10.7347</v>
      </c>
      <c r="O18">
        <v>4.8322000000000003</v>
      </c>
      <c r="P18">
        <v>10.156700000000001</v>
      </c>
    </row>
    <row r="19" spans="1:16">
      <c r="A19" t="s">
        <v>18</v>
      </c>
      <c r="B19">
        <v>4.48E-2</v>
      </c>
      <c r="C19">
        <v>3.4700000000000002E-2</v>
      </c>
      <c r="D19">
        <v>3.5099999999999999E-2</v>
      </c>
      <c r="E19">
        <v>1.5699999999999999E-2</v>
      </c>
      <c r="F19">
        <v>1.7899999999999999E-2</v>
      </c>
      <c r="G19">
        <v>1.34E-2</v>
      </c>
      <c r="H19">
        <v>1.2200000000000001E-2</v>
      </c>
      <c r="I19">
        <v>5.1000000000000004E-3</v>
      </c>
      <c r="J19">
        <v>6.1999999999999998E-3</v>
      </c>
      <c r="K19">
        <v>7.6E-3</v>
      </c>
      <c r="L19">
        <v>1.43E-2</v>
      </c>
      <c r="M19">
        <v>5.0433000000000003</v>
      </c>
      <c r="N19">
        <v>10.7547</v>
      </c>
      <c r="O19">
        <v>4.8502999999999998</v>
      </c>
      <c r="P19">
        <v>10.1511</v>
      </c>
    </row>
    <row r="20" spans="1:16">
      <c r="A20" t="s">
        <v>19</v>
      </c>
      <c r="B20">
        <v>6.0900000000000003E-2</v>
      </c>
      <c r="C20">
        <v>7.2900000000000006E-2</v>
      </c>
      <c r="D20">
        <v>4.1500000000000002E-2</v>
      </c>
      <c r="E20">
        <v>3.8399999999999997E-2</v>
      </c>
      <c r="F20">
        <v>5.5599999999999997E-2</v>
      </c>
      <c r="G20">
        <v>0.08</v>
      </c>
      <c r="H20">
        <v>0.10059999999999999</v>
      </c>
      <c r="I20">
        <v>7.1599999999999997E-2</v>
      </c>
      <c r="J20">
        <v>0.1168</v>
      </c>
      <c r="K20">
        <v>0.22289999999999999</v>
      </c>
      <c r="L20">
        <v>0.84619999999999995</v>
      </c>
      <c r="M20">
        <v>4.9112999999999998</v>
      </c>
      <c r="N20">
        <v>10.247999999999999</v>
      </c>
      <c r="O20">
        <v>4.7941000000000003</v>
      </c>
      <c r="P20">
        <v>10.123799999999999</v>
      </c>
    </row>
    <row r="21" spans="1:16">
      <c r="A21" t="s">
        <v>20</v>
      </c>
      <c r="B21">
        <v>0.16520000000000001</v>
      </c>
      <c r="C21">
        <v>3.1300000000000001E-2</v>
      </c>
      <c r="D21">
        <v>5.4800000000000001E-2</v>
      </c>
      <c r="E21">
        <v>9.8000000000000004E-2</v>
      </c>
      <c r="F21">
        <v>0.22170000000000001</v>
      </c>
      <c r="G21">
        <v>0.1333</v>
      </c>
      <c r="H21">
        <v>0.1182</v>
      </c>
      <c r="I21">
        <v>0.1237</v>
      </c>
      <c r="J21">
        <v>0.14799999999999999</v>
      </c>
      <c r="K21">
        <v>0.1663</v>
      </c>
      <c r="L21">
        <v>0.70389999999999997</v>
      </c>
      <c r="M21">
        <v>5.4980000000000002</v>
      </c>
      <c r="N21">
        <v>10.5969</v>
      </c>
      <c r="O21">
        <v>5.0877999999999997</v>
      </c>
      <c r="P21">
        <v>10.583500000000001</v>
      </c>
    </row>
    <row r="22" spans="1:16">
      <c r="A22" t="s">
        <v>21</v>
      </c>
      <c r="B22">
        <v>7.5600000000000001E-2</v>
      </c>
      <c r="C22">
        <v>6.6799999999999998E-2</v>
      </c>
      <c r="D22">
        <v>6.4199999999999993E-2</v>
      </c>
      <c r="E22">
        <v>4.8899999999999999E-2</v>
      </c>
      <c r="F22">
        <v>0.1293</v>
      </c>
      <c r="G22">
        <v>0.14380000000000001</v>
      </c>
      <c r="H22">
        <v>6.6400000000000001E-2</v>
      </c>
      <c r="I22">
        <v>9.3399999999999997E-2</v>
      </c>
      <c r="J22">
        <v>0.15140000000000001</v>
      </c>
      <c r="K22">
        <v>0.27179999999999999</v>
      </c>
      <c r="L22">
        <v>0.75560000000000005</v>
      </c>
      <c r="M22">
        <v>5.2483000000000004</v>
      </c>
      <c r="N22">
        <v>10.3269</v>
      </c>
      <c r="O22">
        <v>4.9427000000000003</v>
      </c>
      <c r="P22">
        <v>10.073399999999999</v>
      </c>
    </row>
    <row r="25" spans="1:16">
      <c r="A25" t="s">
        <v>177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zoomScale="8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25" sqref="A25"/>
    </sheetView>
  </sheetViews>
  <sheetFormatPr defaultRowHeight="13.2"/>
  <cols>
    <col min="1" max="1" width="9.6640625" bestFit="1" customWidth="1"/>
    <col min="2" max="13" width="16.6640625" bestFit="1" customWidth="1"/>
    <col min="14" max="17" width="17.88671875" bestFit="1" customWidth="1"/>
  </cols>
  <sheetData>
    <row r="1" spans="1:21">
      <c r="A1" t="s">
        <v>1</v>
      </c>
      <c r="B1" t="s">
        <v>25</v>
      </c>
      <c r="C1" t="s">
        <v>26</v>
      </c>
      <c r="D1" t="s">
        <v>27</v>
      </c>
      <c r="E1" t="s">
        <v>28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S1" t="s">
        <v>0</v>
      </c>
      <c r="T1" t="s">
        <v>41</v>
      </c>
      <c r="U1" t="s">
        <v>42</v>
      </c>
    </row>
    <row r="2" spans="1:21">
      <c r="A2" t="s">
        <v>2</v>
      </c>
      <c r="B2">
        <v>0.1179</v>
      </c>
      <c r="C2">
        <v>0.1201</v>
      </c>
      <c r="D2">
        <v>0.1182</v>
      </c>
      <c r="E2">
        <v>0.1232</v>
      </c>
      <c r="F2">
        <v>0.10879999999999999</v>
      </c>
      <c r="G2">
        <v>0.1079</v>
      </c>
      <c r="H2">
        <v>0.1137</v>
      </c>
      <c r="I2">
        <v>0.1094</v>
      </c>
      <c r="J2">
        <v>0.11650000000000001</v>
      </c>
      <c r="K2">
        <v>0.11509999999999999</v>
      </c>
      <c r="L2">
        <v>9.98E-2</v>
      </c>
      <c r="M2">
        <v>9.9000000000000005E-2</v>
      </c>
      <c r="N2">
        <v>0.1036</v>
      </c>
      <c r="O2">
        <v>9.8900000000000002E-2</v>
      </c>
      <c r="P2">
        <v>9.6600000000000005E-2</v>
      </c>
      <c r="Q2">
        <v>9.74E-2</v>
      </c>
      <c r="S2" s="1">
        <f>AVERAGE(E2:Q2)</f>
        <v>0.10691538461538461</v>
      </c>
      <c r="T2" s="1">
        <f>STDEV(B2:Q2)</f>
        <v>8.9796598859125318E-3</v>
      </c>
      <c r="U2" s="2">
        <f>T2/S2*100</f>
        <v>8.3988472923852733</v>
      </c>
    </row>
    <row r="3" spans="1:21">
      <c r="A3" t="s">
        <v>3</v>
      </c>
      <c r="D3">
        <v>6.7999999999999996E-3</v>
      </c>
      <c r="E3">
        <v>8.8999999999999999E-3</v>
      </c>
      <c r="F3">
        <v>7.3000000000000001E-3</v>
      </c>
      <c r="G3">
        <v>7.3000000000000001E-3</v>
      </c>
      <c r="H3">
        <v>6.4000000000000003E-3</v>
      </c>
      <c r="I3">
        <v>7.0000000000000001E-3</v>
      </c>
      <c r="J3">
        <v>8.2000000000000007E-3</v>
      </c>
      <c r="K3">
        <v>7.4000000000000003E-3</v>
      </c>
      <c r="L3">
        <v>6.4999999999999997E-3</v>
      </c>
      <c r="M3">
        <v>7.9000000000000008E-3</v>
      </c>
      <c r="N3">
        <v>7.1999999999999998E-3</v>
      </c>
      <c r="O3">
        <v>7.9000000000000008E-3</v>
      </c>
      <c r="P3">
        <v>7.7000000000000002E-3</v>
      </c>
      <c r="Q3">
        <v>7.6E-3</v>
      </c>
      <c r="S3" s="1">
        <f t="shared" ref="S3:S22" si="0">AVERAGE(E3:Q3)</f>
        <v>7.4846153846153847E-3</v>
      </c>
      <c r="T3" s="1">
        <f t="shared" ref="T3:T22" si="1">STDEV(B3:Q3)</f>
        <v>6.7323232115055098E-4</v>
      </c>
      <c r="U3" s="2">
        <f t="shared" ref="U3:U22" si="2">T3/S3*100</f>
        <v>8.9948819886507323</v>
      </c>
    </row>
    <row r="4" spans="1:21">
      <c r="A4" t="s">
        <v>4</v>
      </c>
      <c r="B4">
        <v>2.0000000000000001E-4</v>
      </c>
      <c r="C4">
        <v>1E-4</v>
      </c>
      <c r="D4">
        <v>4.0000000000000002E-4</v>
      </c>
      <c r="E4">
        <v>2.0000000000000001E-4</v>
      </c>
      <c r="F4">
        <v>4.0000000000000002E-4</v>
      </c>
      <c r="G4">
        <v>2.0000000000000001E-4</v>
      </c>
      <c r="H4">
        <v>2.0000000000000001E-4</v>
      </c>
      <c r="I4">
        <v>2.0000000000000001E-4</v>
      </c>
      <c r="J4">
        <v>1E-4</v>
      </c>
      <c r="K4">
        <v>0</v>
      </c>
      <c r="L4">
        <v>2.0000000000000001E-4</v>
      </c>
      <c r="M4">
        <v>1E-4</v>
      </c>
      <c r="N4">
        <v>2.0000000000000001E-4</v>
      </c>
      <c r="O4">
        <v>2.0000000000000001E-4</v>
      </c>
      <c r="P4">
        <v>1E-4</v>
      </c>
      <c r="Q4">
        <v>1E-4</v>
      </c>
      <c r="S4" s="1">
        <f t="shared" si="0"/>
        <v>1.6923076923076923E-4</v>
      </c>
      <c r="T4" s="1">
        <f t="shared" si="1"/>
        <v>1.0468205831628137E-4</v>
      </c>
      <c r="U4" s="2">
        <f t="shared" si="2"/>
        <v>61.857579914166259</v>
      </c>
    </row>
    <row r="5" spans="1:21">
      <c r="A5" t="s">
        <v>5</v>
      </c>
      <c r="B5">
        <v>2.0000000000000001E-4</v>
      </c>
      <c r="C5">
        <v>2.0000000000000001E-4</v>
      </c>
      <c r="D5">
        <v>1E-4</v>
      </c>
      <c r="E5">
        <v>1E-4</v>
      </c>
      <c r="F5">
        <v>4.0000000000000002E-4</v>
      </c>
      <c r="G5">
        <v>5.9999999999999995E-4</v>
      </c>
      <c r="H5">
        <v>1E-4</v>
      </c>
      <c r="I5">
        <v>0</v>
      </c>
      <c r="J5">
        <v>2.0000000000000001E-4</v>
      </c>
      <c r="K5">
        <v>2.0000000000000001E-4</v>
      </c>
      <c r="L5">
        <v>0</v>
      </c>
      <c r="M5">
        <v>1E-4</v>
      </c>
      <c r="N5">
        <v>1E-4</v>
      </c>
      <c r="O5">
        <v>1E-4</v>
      </c>
      <c r="P5">
        <v>1E-4</v>
      </c>
      <c r="Q5">
        <v>2.0000000000000001E-4</v>
      </c>
      <c r="S5" s="1">
        <f t="shared" si="0"/>
        <v>1.6923076923076923E-4</v>
      </c>
      <c r="T5" s="1">
        <f t="shared" si="1"/>
        <v>1.4930394055974098E-4</v>
      </c>
      <c r="U5" s="2">
        <f t="shared" si="2"/>
        <v>88.225055785301493</v>
      </c>
    </row>
    <row r="6" spans="1:21">
      <c r="A6" t="s">
        <v>6</v>
      </c>
      <c r="D6">
        <v>2E-3</v>
      </c>
      <c r="G6">
        <v>5.0000000000000001E-3</v>
      </c>
      <c r="H6">
        <v>8.0000000000000004E-4</v>
      </c>
      <c r="I6">
        <v>1.6999999999999999E-3</v>
      </c>
      <c r="J6">
        <v>1.9E-3</v>
      </c>
      <c r="K6">
        <v>2.0999999999999999E-3</v>
      </c>
      <c r="L6">
        <v>4.0000000000000002E-4</v>
      </c>
      <c r="M6">
        <v>1.1999999999999999E-3</v>
      </c>
      <c r="N6">
        <v>1.4E-3</v>
      </c>
      <c r="O6">
        <v>1.1999999999999999E-3</v>
      </c>
      <c r="P6">
        <v>8.9999999999999998E-4</v>
      </c>
      <c r="Q6">
        <v>8.0000000000000004E-4</v>
      </c>
      <c r="S6" s="1">
        <f t="shared" si="0"/>
        <v>1.5818181818181816E-3</v>
      </c>
      <c r="T6" s="1">
        <f t="shared" si="1"/>
        <v>1.1922731027391132E-3</v>
      </c>
      <c r="U6" s="2">
        <f t="shared" si="2"/>
        <v>75.373586954771525</v>
      </c>
    </row>
    <row r="7" spans="1:21">
      <c r="A7" t="s">
        <v>7</v>
      </c>
      <c r="B7">
        <v>1.7100000000000001E-2</v>
      </c>
      <c r="C7">
        <v>1.6500000000000001E-2</v>
      </c>
      <c r="D7">
        <v>5.8999999999999999E-3</v>
      </c>
      <c r="E7">
        <v>6.6E-3</v>
      </c>
      <c r="H7">
        <v>1.7500000000000002E-2</v>
      </c>
      <c r="I7">
        <v>1.6199999999999999E-2</v>
      </c>
      <c r="J7">
        <v>1.2E-2</v>
      </c>
      <c r="K7">
        <v>1.2500000000000001E-2</v>
      </c>
      <c r="L7">
        <v>5.3E-3</v>
      </c>
      <c r="M7">
        <v>7.0000000000000001E-3</v>
      </c>
      <c r="N7">
        <v>4.7999999999999996E-3</v>
      </c>
      <c r="O7">
        <v>4.5999999999999999E-3</v>
      </c>
      <c r="P7">
        <v>4.1000000000000003E-3</v>
      </c>
      <c r="Q7">
        <v>3.5999999999999999E-3</v>
      </c>
      <c r="S7" s="1">
        <f t="shared" si="0"/>
        <v>8.5636363636363635E-3</v>
      </c>
      <c r="T7" s="1">
        <f t="shared" si="1"/>
        <v>5.4504410548420488E-3</v>
      </c>
      <c r="U7" s="2">
        <f t="shared" si="2"/>
        <v>63.646339281595054</v>
      </c>
    </row>
    <row r="8" spans="1:21">
      <c r="A8" t="s">
        <v>8</v>
      </c>
      <c r="D8">
        <v>1.12E-2</v>
      </c>
      <c r="E8">
        <v>1.1299999999999999E-2</v>
      </c>
      <c r="H8">
        <v>1.0200000000000001E-2</v>
      </c>
      <c r="I8">
        <v>0.01</v>
      </c>
      <c r="J8">
        <v>2.9499999999999998E-2</v>
      </c>
      <c r="K8">
        <v>2.98E-2</v>
      </c>
      <c r="L8">
        <v>7.4999999999999997E-3</v>
      </c>
      <c r="M8">
        <v>7.3000000000000001E-3</v>
      </c>
      <c r="N8">
        <v>8.3999999999999995E-3</v>
      </c>
      <c r="O8">
        <v>8.2000000000000007E-3</v>
      </c>
      <c r="P8">
        <v>9.9000000000000008E-3</v>
      </c>
      <c r="Q8">
        <v>9.7999999999999997E-3</v>
      </c>
      <c r="S8" s="1">
        <f t="shared" si="0"/>
        <v>1.29E-2</v>
      </c>
      <c r="T8" s="1">
        <f t="shared" si="1"/>
        <v>7.9974380367412098E-3</v>
      </c>
      <c r="U8" s="2">
        <f t="shared" si="2"/>
        <v>61.995643695668292</v>
      </c>
    </row>
    <row r="9" spans="1:21">
      <c r="A9" t="s">
        <v>9</v>
      </c>
      <c r="B9">
        <v>0</v>
      </c>
      <c r="C9">
        <v>0</v>
      </c>
      <c r="D9">
        <v>0</v>
      </c>
      <c r="E9">
        <v>0</v>
      </c>
      <c r="F9">
        <v>5.0000000000000001E-4</v>
      </c>
      <c r="G9">
        <v>5.0000000000000001E-4</v>
      </c>
      <c r="H9">
        <v>1E-4</v>
      </c>
      <c r="I9">
        <v>1E-4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1">
        <f t="shared" si="0"/>
        <v>9.2307692307692316E-5</v>
      </c>
      <c r="T9" s="1">
        <f t="shared" si="1"/>
        <v>1.6931233465600394E-4</v>
      </c>
      <c r="U9" s="2">
        <v>0</v>
      </c>
    </row>
    <row r="10" spans="1:21">
      <c r="S10" s="1"/>
      <c r="T10" s="1"/>
      <c r="U10" s="2"/>
    </row>
    <row r="11" spans="1:21">
      <c r="A11" t="s">
        <v>10</v>
      </c>
      <c r="B11">
        <v>0.17829999999999999</v>
      </c>
      <c r="C11">
        <v>0.1963</v>
      </c>
      <c r="J11">
        <v>0.1164</v>
      </c>
      <c r="K11">
        <v>0.1147</v>
      </c>
      <c r="L11">
        <v>0.15590000000000001</v>
      </c>
      <c r="M11">
        <v>0.1484</v>
      </c>
      <c r="N11">
        <v>0.21340000000000001</v>
      </c>
      <c r="O11">
        <v>0.1973</v>
      </c>
      <c r="P11">
        <v>0.1134</v>
      </c>
      <c r="Q11">
        <v>0.121</v>
      </c>
      <c r="S11" s="1">
        <f t="shared" si="0"/>
        <v>0.14756250000000001</v>
      </c>
      <c r="T11" s="1">
        <f t="shared" si="1"/>
        <v>3.8716647295159438E-2</v>
      </c>
      <c r="U11" s="2">
        <f t="shared" si="2"/>
        <v>26.237456870925495</v>
      </c>
    </row>
    <row r="12" spans="1:21">
      <c r="A12" t="s">
        <v>11</v>
      </c>
      <c r="B12">
        <v>0.97950000000000004</v>
      </c>
      <c r="C12">
        <v>1.0288999999999999</v>
      </c>
      <c r="D12">
        <v>0.90259999999999996</v>
      </c>
      <c r="E12">
        <v>0.91790000000000005</v>
      </c>
      <c r="F12">
        <v>1.1695</v>
      </c>
      <c r="G12">
        <v>1.3035000000000001</v>
      </c>
      <c r="H12">
        <v>1.0766</v>
      </c>
      <c r="I12">
        <v>0.95930000000000004</v>
      </c>
      <c r="J12">
        <v>0.61470000000000002</v>
      </c>
      <c r="K12">
        <v>0.78039999999999998</v>
      </c>
      <c r="L12">
        <v>0.77100000000000002</v>
      </c>
      <c r="M12">
        <v>0.74829999999999997</v>
      </c>
      <c r="N12">
        <v>0.81520000000000004</v>
      </c>
      <c r="O12">
        <v>0.78249999999999997</v>
      </c>
      <c r="P12">
        <v>0.55330000000000001</v>
      </c>
      <c r="Q12">
        <v>0.57189999999999996</v>
      </c>
      <c r="S12" s="1">
        <f t="shared" si="0"/>
        <v>0.85108461538461555</v>
      </c>
      <c r="T12" s="1">
        <f t="shared" si="1"/>
        <v>0.21076485465639921</v>
      </c>
      <c r="U12" s="2">
        <f t="shared" si="2"/>
        <v>24.76426560256315</v>
      </c>
    </row>
    <row r="13" spans="1:21">
      <c r="A13" t="s">
        <v>12</v>
      </c>
      <c r="B13">
        <v>6.1999999999999998E-3</v>
      </c>
      <c r="D13">
        <v>2.5000000000000001E-3</v>
      </c>
      <c r="E13">
        <v>4.1999999999999997E-3</v>
      </c>
      <c r="F13">
        <v>5.4000000000000003E-3</v>
      </c>
      <c r="G13">
        <v>5.8999999999999999E-3</v>
      </c>
      <c r="H13">
        <v>1.2999999999999999E-3</v>
      </c>
      <c r="I13">
        <v>1.6000000000000001E-3</v>
      </c>
      <c r="J13">
        <v>4.3E-3</v>
      </c>
      <c r="K13">
        <v>7.3000000000000001E-3</v>
      </c>
      <c r="L13">
        <v>3.5999999999999999E-3</v>
      </c>
      <c r="M13">
        <v>1.4E-3</v>
      </c>
      <c r="N13">
        <v>4.1999999999999997E-3</v>
      </c>
      <c r="O13">
        <v>3.8E-3</v>
      </c>
      <c r="P13">
        <v>3.0999999999999999E-3</v>
      </c>
      <c r="Q13">
        <v>3.3999999999999998E-3</v>
      </c>
      <c r="S13" s="1">
        <f t="shared" si="0"/>
        <v>3.8076923076923075E-3</v>
      </c>
      <c r="T13" s="1">
        <f t="shared" si="1"/>
        <v>1.7865369533581683E-3</v>
      </c>
      <c r="U13" s="2">
        <f t="shared" si="2"/>
        <v>46.919152310416543</v>
      </c>
    </row>
    <row r="14" spans="1:21">
      <c r="A14" t="s">
        <v>13</v>
      </c>
      <c r="B14">
        <v>1.7635000000000001</v>
      </c>
      <c r="C14">
        <v>1.7810999999999999</v>
      </c>
      <c r="D14">
        <v>0.7016</v>
      </c>
      <c r="E14">
        <v>0.70669999999999999</v>
      </c>
      <c r="F14">
        <v>1.1271</v>
      </c>
      <c r="G14">
        <v>1.1132</v>
      </c>
      <c r="H14">
        <v>0.91479999999999995</v>
      </c>
      <c r="I14">
        <v>0.86739999999999995</v>
      </c>
      <c r="J14">
        <v>1.7794000000000001</v>
      </c>
      <c r="K14">
        <v>1.6968000000000001</v>
      </c>
      <c r="L14">
        <v>0.5494</v>
      </c>
      <c r="M14">
        <v>0.56459999999999999</v>
      </c>
      <c r="N14">
        <v>0.81930000000000003</v>
      </c>
      <c r="O14">
        <v>0.82779999999999998</v>
      </c>
      <c r="P14">
        <v>0.70220000000000005</v>
      </c>
      <c r="Q14">
        <v>0.64590000000000003</v>
      </c>
      <c r="S14" s="1">
        <f t="shared" si="0"/>
        <v>0.94727692307692313</v>
      </c>
      <c r="T14" s="1">
        <f t="shared" si="1"/>
        <v>0.45929340077993724</v>
      </c>
      <c r="U14" s="2">
        <f t="shared" si="2"/>
        <v>48.485652884699334</v>
      </c>
    </row>
    <row r="15" spans="1:21">
      <c r="A15" t="s">
        <v>14</v>
      </c>
      <c r="C15">
        <v>4.4400000000000002E-2</v>
      </c>
      <c r="D15">
        <v>3.1099999999999999E-2</v>
      </c>
      <c r="E15">
        <v>3.1099999999999999E-2</v>
      </c>
      <c r="F15">
        <v>3.1399999999999997E-2</v>
      </c>
      <c r="G15">
        <v>2.9499999999999998E-2</v>
      </c>
      <c r="H15">
        <v>2.1299999999999999E-2</v>
      </c>
      <c r="I15">
        <v>2.3699999999999999E-2</v>
      </c>
      <c r="J15">
        <v>3.5299999999999998E-2</v>
      </c>
      <c r="K15">
        <v>3.6700000000000003E-2</v>
      </c>
      <c r="L15">
        <v>2.86E-2</v>
      </c>
      <c r="M15">
        <v>2.5100000000000001E-2</v>
      </c>
      <c r="N15">
        <v>1.83E-2</v>
      </c>
      <c r="O15">
        <v>1.6799999999999999E-2</v>
      </c>
      <c r="P15">
        <v>2.7699999999999999E-2</v>
      </c>
      <c r="Q15">
        <v>2.7300000000000001E-2</v>
      </c>
      <c r="S15" s="1">
        <f t="shared" si="0"/>
        <v>2.7138461538461538E-2</v>
      </c>
      <c r="T15" s="1">
        <f t="shared" si="1"/>
        <v>7.1645821996288127E-3</v>
      </c>
      <c r="U15" s="2">
        <f t="shared" si="2"/>
        <v>26.400104477090299</v>
      </c>
    </row>
    <row r="16" spans="1:21">
      <c r="A16" t="s">
        <v>15</v>
      </c>
      <c r="B16">
        <v>2.5280999999999998</v>
      </c>
      <c r="C16">
        <v>2.6577000000000002</v>
      </c>
      <c r="D16">
        <v>0.53520000000000001</v>
      </c>
      <c r="E16">
        <v>0.56210000000000004</v>
      </c>
      <c r="F16">
        <v>2.2370000000000001</v>
      </c>
      <c r="G16">
        <v>2.2252000000000001</v>
      </c>
      <c r="H16">
        <v>0.54779999999999995</v>
      </c>
      <c r="I16">
        <v>0.56489999999999996</v>
      </c>
      <c r="J16">
        <v>2.5731999999999999</v>
      </c>
      <c r="K16">
        <v>2.6545000000000001</v>
      </c>
      <c r="L16">
        <v>0.38319999999999999</v>
      </c>
      <c r="M16">
        <v>0.39739999999999998</v>
      </c>
      <c r="N16">
        <v>0.56810000000000005</v>
      </c>
      <c r="O16">
        <v>0.57940000000000003</v>
      </c>
      <c r="P16">
        <v>0.71660000000000001</v>
      </c>
      <c r="Q16">
        <v>0.72970000000000002</v>
      </c>
      <c r="S16" s="1">
        <f t="shared" si="0"/>
        <v>1.133776923076923</v>
      </c>
      <c r="T16" s="1">
        <f t="shared" si="1"/>
        <v>0.97109462633240162</v>
      </c>
      <c r="U16" s="2">
        <f t="shared" si="2"/>
        <v>85.651295820784327</v>
      </c>
    </row>
    <row r="17" spans="1:21">
      <c r="A17" t="s">
        <v>16</v>
      </c>
      <c r="B17">
        <v>9.4000000000000004E-3</v>
      </c>
      <c r="C17">
        <v>9.7999999999999997E-3</v>
      </c>
      <c r="D17">
        <v>5.4999999999999997E-3</v>
      </c>
      <c r="E17">
        <v>8.3000000000000001E-3</v>
      </c>
      <c r="F17">
        <v>6.7999999999999996E-3</v>
      </c>
      <c r="G17">
        <v>5.4999999999999997E-3</v>
      </c>
      <c r="H17">
        <v>8.8000000000000005E-3</v>
      </c>
      <c r="I17">
        <v>5.1999999999999998E-3</v>
      </c>
      <c r="J17">
        <v>1.0500000000000001E-2</v>
      </c>
      <c r="K17">
        <v>7.9000000000000008E-3</v>
      </c>
      <c r="L17">
        <v>5.1000000000000004E-3</v>
      </c>
      <c r="M17">
        <v>6.6E-3</v>
      </c>
      <c r="N17">
        <v>8.0000000000000002E-3</v>
      </c>
      <c r="O17">
        <v>5.8999999999999999E-3</v>
      </c>
      <c r="P17">
        <v>5.1000000000000004E-3</v>
      </c>
      <c r="Q17">
        <v>8.2000000000000007E-3</v>
      </c>
      <c r="S17" s="1">
        <f t="shared" si="0"/>
        <v>7.0692307692307712E-3</v>
      </c>
      <c r="T17" s="1">
        <f t="shared" si="1"/>
        <v>1.8088209787962251E-3</v>
      </c>
      <c r="U17" s="2">
        <f t="shared" si="2"/>
        <v>25.587239090697413</v>
      </c>
    </row>
    <row r="18" spans="1:21">
      <c r="A18" t="s">
        <v>17</v>
      </c>
      <c r="B18">
        <v>1.4967999999999999</v>
      </c>
      <c r="C18">
        <v>1.6301000000000001</v>
      </c>
      <c r="D18">
        <v>1.2936000000000001</v>
      </c>
      <c r="E18">
        <v>1.4006000000000001</v>
      </c>
      <c r="F18">
        <v>0.79090000000000005</v>
      </c>
      <c r="G18">
        <v>0.74890000000000001</v>
      </c>
      <c r="H18">
        <v>1.3234999999999999</v>
      </c>
      <c r="I18">
        <v>1.3199000000000001</v>
      </c>
      <c r="J18">
        <v>1.0482</v>
      </c>
      <c r="K18">
        <v>1.0116000000000001</v>
      </c>
      <c r="L18">
        <v>1.2857000000000001</v>
      </c>
      <c r="M18">
        <v>1.2962</v>
      </c>
      <c r="N18">
        <v>1.4399</v>
      </c>
      <c r="O18">
        <v>1.4821</v>
      </c>
      <c r="P18">
        <v>1.4593</v>
      </c>
      <c r="Q18">
        <v>1.4670000000000001</v>
      </c>
      <c r="S18" s="1">
        <f t="shared" si="0"/>
        <v>1.236446153846154</v>
      </c>
      <c r="T18" s="1">
        <f t="shared" si="1"/>
        <v>0.25411988107649786</v>
      </c>
      <c r="U18" s="2">
        <f t="shared" si="2"/>
        <v>20.552442197827965</v>
      </c>
    </row>
    <row r="19" spans="1:21">
      <c r="A19" t="s">
        <v>18</v>
      </c>
      <c r="B19">
        <v>8.3299999999999999E-2</v>
      </c>
      <c r="C19">
        <v>8.5999999999999993E-2</v>
      </c>
      <c r="D19">
        <v>5.6599999999999998E-2</v>
      </c>
      <c r="E19">
        <v>5.3900000000000003E-2</v>
      </c>
      <c r="F19">
        <v>9.3799999999999994E-2</v>
      </c>
      <c r="G19">
        <v>9.9699999999999997E-2</v>
      </c>
      <c r="H19">
        <v>3.5700000000000003E-2</v>
      </c>
      <c r="I19">
        <v>3.0200000000000001E-2</v>
      </c>
      <c r="J19">
        <v>8.48E-2</v>
      </c>
      <c r="K19">
        <v>7.4899999999999994E-2</v>
      </c>
      <c r="L19">
        <v>4.9700000000000001E-2</v>
      </c>
      <c r="M19">
        <v>3.6299999999999999E-2</v>
      </c>
      <c r="N19">
        <v>4.07E-2</v>
      </c>
      <c r="O19">
        <v>4.5499999999999999E-2</v>
      </c>
      <c r="P19">
        <v>4.5699999999999998E-2</v>
      </c>
      <c r="Q19">
        <v>3.6999999999999998E-2</v>
      </c>
      <c r="S19" s="1">
        <f t="shared" si="0"/>
        <v>5.5992307692307682E-2</v>
      </c>
      <c r="T19" s="1">
        <f t="shared" si="1"/>
        <v>2.3499471625265719E-2</v>
      </c>
      <c r="U19" s="2">
        <f t="shared" si="2"/>
        <v>41.969107175223854</v>
      </c>
    </row>
    <row r="20" spans="1:21">
      <c r="A20" t="s">
        <v>19</v>
      </c>
      <c r="D20">
        <v>0.34920000000000001</v>
      </c>
      <c r="E20">
        <v>0.37130000000000002</v>
      </c>
      <c r="H20">
        <v>1.0469999999999999</v>
      </c>
      <c r="I20">
        <v>1.0351999999999999</v>
      </c>
      <c r="J20">
        <v>7.9600000000000004E-2</v>
      </c>
      <c r="K20">
        <v>6.83E-2</v>
      </c>
      <c r="L20">
        <v>0.74319999999999997</v>
      </c>
      <c r="M20">
        <v>0.65939999999999999</v>
      </c>
      <c r="N20">
        <v>0.12670000000000001</v>
      </c>
      <c r="O20">
        <v>0.13109999999999999</v>
      </c>
      <c r="P20">
        <v>0.16339999999999999</v>
      </c>
      <c r="Q20">
        <v>0.13850000000000001</v>
      </c>
      <c r="S20" s="1">
        <f t="shared" si="0"/>
        <v>0.41488181818181807</v>
      </c>
      <c r="T20" s="1">
        <f t="shared" si="1"/>
        <v>0.36847939737233454</v>
      </c>
      <c r="U20" s="2">
        <f t="shared" si="2"/>
        <v>88.815508712134474</v>
      </c>
    </row>
    <row r="21" spans="1:21">
      <c r="A21" t="s">
        <v>20</v>
      </c>
      <c r="D21">
        <v>0.40239999999999998</v>
      </c>
      <c r="E21">
        <v>0.30890000000000001</v>
      </c>
      <c r="H21">
        <v>1.3374999999999999</v>
      </c>
      <c r="I21">
        <v>0.92479999999999996</v>
      </c>
      <c r="J21">
        <v>0.1062</v>
      </c>
      <c r="K21">
        <v>3.1800000000000002E-2</v>
      </c>
      <c r="L21">
        <v>0.70520000000000005</v>
      </c>
      <c r="M21">
        <v>0.83130000000000004</v>
      </c>
      <c r="N21">
        <v>0.1368</v>
      </c>
      <c r="O21">
        <v>0.20039999999999999</v>
      </c>
      <c r="P21">
        <v>0.1381</v>
      </c>
      <c r="Q21">
        <v>0.20799999999999999</v>
      </c>
      <c r="S21" s="1">
        <f t="shared" si="0"/>
        <v>0.44809090909090904</v>
      </c>
      <c r="T21" s="1">
        <f t="shared" si="1"/>
        <v>0.41062264435927792</v>
      </c>
      <c r="U21" s="2">
        <f t="shared" si="2"/>
        <v>91.638244835708207</v>
      </c>
    </row>
    <row r="22" spans="1:21">
      <c r="A22" t="s">
        <v>21</v>
      </c>
      <c r="D22">
        <v>0.43969999999999998</v>
      </c>
      <c r="E22">
        <v>0.3594</v>
      </c>
      <c r="H22">
        <v>1.0922000000000001</v>
      </c>
      <c r="I22">
        <v>1.0285</v>
      </c>
      <c r="J22">
        <v>0.12479999999999999</v>
      </c>
      <c r="K22">
        <v>0.1229</v>
      </c>
      <c r="L22">
        <v>0.70199999999999996</v>
      </c>
      <c r="M22">
        <v>0.70340000000000003</v>
      </c>
      <c r="N22">
        <v>0.17299999999999999</v>
      </c>
      <c r="O22">
        <v>0.15859999999999999</v>
      </c>
      <c r="P22">
        <v>0.13919999999999999</v>
      </c>
      <c r="Q22">
        <v>0.1174</v>
      </c>
      <c r="S22" s="1">
        <f t="shared" si="0"/>
        <v>0.42921818181818183</v>
      </c>
      <c r="T22" s="1">
        <f t="shared" si="1"/>
        <v>0.36431365222424716</v>
      </c>
      <c r="U22" s="2">
        <f t="shared" si="2"/>
        <v>84.878429585858413</v>
      </c>
    </row>
    <row r="25" spans="1:21">
      <c r="A25" t="s">
        <v>177</v>
      </c>
    </row>
  </sheetData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9" scale="81" fitToWidth="2" orientation="landscape" r:id="rId1"/>
  <headerFooter alignWithMargins="0">
    <oddHeader>&amp;F</oddHeader>
    <oddFooter>&amp;LAndrew Bowie, &amp;D&amp;C&amp;A&amp;RPage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zoomScale="8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25" sqref="A25"/>
    </sheetView>
  </sheetViews>
  <sheetFormatPr defaultRowHeight="13.2"/>
  <cols>
    <col min="1" max="1" width="9.6640625" bestFit="1" customWidth="1"/>
    <col min="2" max="9" width="16.6640625" bestFit="1" customWidth="1"/>
    <col min="10" max="13" width="16.88671875" bestFit="1" customWidth="1"/>
    <col min="14" max="15" width="18" bestFit="1" customWidth="1"/>
    <col min="17" max="19" width="9.33203125" bestFit="1" customWidth="1"/>
  </cols>
  <sheetData>
    <row r="1" spans="1:19">
      <c r="A1" t="s">
        <v>1</v>
      </c>
      <c r="B1" t="s">
        <v>55</v>
      </c>
      <c r="C1" t="s">
        <v>56</v>
      </c>
      <c r="D1" t="s">
        <v>57</v>
      </c>
      <c r="E1" t="s">
        <v>68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Q1" t="s">
        <v>0</v>
      </c>
      <c r="R1" t="s">
        <v>41</v>
      </c>
      <c r="S1" t="s">
        <v>42</v>
      </c>
    </row>
    <row r="2" spans="1:19">
      <c r="A2" t="s">
        <v>2</v>
      </c>
      <c r="B2">
        <v>384.72629999999998</v>
      </c>
      <c r="C2">
        <v>387.52159999999998</v>
      </c>
      <c r="D2">
        <v>458.54050000000001</v>
      </c>
      <c r="E2">
        <v>432.57929999999999</v>
      </c>
      <c r="F2">
        <v>422.61799999999999</v>
      </c>
      <c r="G2">
        <v>412.21679999999998</v>
      </c>
      <c r="J2">
        <v>444.93290000000002</v>
      </c>
      <c r="K2">
        <v>439.83629999999999</v>
      </c>
      <c r="L2">
        <v>496.99709999999999</v>
      </c>
      <c r="M2">
        <v>497.07369999999997</v>
      </c>
      <c r="N2">
        <v>465.18639999999999</v>
      </c>
      <c r="O2">
        <v>484.83449999999999</v>
      </c>
      <c r="Q2" s="1">
        <f>AVERAGE(E2:O2)</f>
        <v>455.14166666666671</v>
      </c>
      <c r="R2" s="1">
        <f>STDEV(B2:O2)</f>
        <v>38.461746293037713</v>
      </c>
      <c r="S2" s="2">
        <f>R2/Q2*100</f>
        <v>8.4504999453732808</v>
      </c>
    </row>
    <row r="3" spans="1:19">
      <c r="A3" t="s">
        <v>3</v>
      </c>
      <c r="B3">
        <v>5.0799999999999998E-2</v>
      </c>
      <c r="C3">
        <v>5.3100000000000001E-2</v>
      </c>
      <c r="D3">
        <v>6.6000000000000003E-2</v>
      </c>
      <c r="E3">
        <v>6.2899999999999998E-2</v>
      </c>
      <c r="F3">
        <v>5.6899999999999999E-2</v>
      </c>
      <c r="G3">
        <v>5.6800000000000003E-2</v>
      </c>
      <c r="J3">
        <v>5.9499999999999997E-2</v>
      </c>
      <c r="K3">
        <v>5.7799999999999997E-2</v>
      </c>
      <c r="L3">
        <v>6.9800000000000001E-2</v>
      </c>
      <c r="M3">
        <v>7.0199999999999999E-2</v>
      </c>
      <c r="N3">
        <v>6.4699999999999994E-2</v>
      </c>
      <c r="O3">
        <v>7.1499999999999994E-2</v>
      </c>
      <c r="Q3" s="1">
        <f t="shared" ref="Q3:Q22" si="0">AVERAGE(E3:O3)</f>
        <v>6.3344444444444439E-2</v>
      </c>
      <c r="R3" s="1">
        <f t="shared" ref="R3:R22" si="1">STDEV(B3:O3)</f>
        <v>6.8932553773213487E-3</v>
      </c>
      <c r="S3" s="2">
        <f t="shared" ref="S3:S22" si="2">R3/Q3*100</f>
        <v>10.882178283790939</v>
      </c>
    </row>
    <row r="4" spans="1:19">
      <c r="A4" t="s">
        <v>4</v>
      </c>
      <c r="B4">
        <v>2.0999999999999999E-3</v>
      </c>
      <c r="C4">
        <v>2E-3</v>
      </c>
      <c r="D4">
        <v>2.5999999999999999E-3</v>
      </c>
      <c r="E4">
        <v>2.7000000000000001E-3</v>
      </c>
      <c r="F4">
        <v>2.5000000000000001E-3</v>
      </c>
      <c r="G4">
        <v>2.0999999999999999E-3</v>
      </c>
      <c r="H4">
        <v>2.8E-3</v>
      </c>
      <c r="I4">
        <v>2.5999999999999999E-3</v>
      </c>
      <c r="J4">
        <v>1.2999999999999999E-3</v>
      </c>
      <c r="K4">
        <v>1.8E-3</v>
      </c>
      <c r="L4">
        <v>1.6000000000000001E-3</v>
      </c>
      <c r="M4">
        <v>2E-3</v>
      </c>
      <c r="N4">
        <v>1.4E-3</v>
      </c>
      <c r="O4">
        <v>1.8E-3</v>
      </c>
      <c r="Q4" s="1">
        <f t="shared" si="0"/>
        <v>2.0545454545454543E-3</v>
      </c>
      <c r="R4" s="1">
        <f t="shared" si="1"/>
        <v>4.8748062796111463E-4</v>
      </c>
      <c r="S4" s="2">
        <f t="shared" si="2"/>
        <v>23.726933219346293</v>
      </c>
    </row>
    <row r="5" spans="1:19">
      <c r="A5" t="s">
        <v>5</v>
      </c>
      <c r="B5">
        <v>5.9999999999999995E-4</v>
      </c>
      <c r="C5">
        <v>5.9999999999999995E-4</v>
      </c>
      <c r="D5">
        <v>2.9999999999999997E-4</v>
      </c>
      <c r="E5">
        <v>2.9999999999999997E-4</v>
      </c>
      <c r="F5">
        <v>5.0000000000000001E-4</v>
      </c>
      <c r="G5">
        <v>5.0000000000000001E-4</v>
      </c>
      <c r="H5">
        <v>6.9999999999999999E-4</v>
      </c>
      <c r="I5">
        <v>6.9999999999999999E-4</v>
      </c>
      <c r="J5">
        <v>5.9999999999999995E-4</v>
      </c>
      <c r="K5">
        <v>4.0000000000000002E-4</v>
      </c>
      <c r="L5">
        <v>5.0000000000000001E-4</v>
      </c>
      <c r="M5">
        <v>5.9999999999999995E-4</v>
      </c>
      <c r="N5">
        <v>6.9999999999999999E-4</v>
      </c>
      <c r="O5">
        <v>5.9999999999999995E-4</v>
      </c>
      <c r="Q5" s="1">
        <f t="shared" si="0"/>
        <v>5.5454545454545459E-4</v>
      </c>
      <c r="R5" s="1">
        <f t="shared" si="1"/>
        <v>1.3424596091494902E-4</v>
      </c>
      <c r="S5" s="2">
        <f t="shared" si="2"/>
        <v>24.208288033843264</v>
      </c>
    </row>
    <row r="6" spans="1:19">
      <c r="A6" t="s">
        <v>6</v>
      </c>
      <c r="B6">
        <v>2E-3</v>
      </c>
      <c r="C6">
        <v>2.5000000000000001E-3</v>
      </c>
      <c r="D6">
        <v>2.5000000000000001E-3</v>
      </c>
      <c r="F6">
        <v>2.3E-3</v>
      </c>
      <c r="H6">
        <v>1.1000000000000001E-3</v>
      </c>
      <c r="I6">
        <v>1.9E-3</v>
      </c>
      <c r="J6">
        <v>1.6999999999999999E-3</v>
      </c>
      <c r="K6">
        <v>1.2999999999999999E-3</v>
      </c>
      <c r="L6">
        <v>2E-3</v>
      </c>
      <c r="M6">
        <v>2.5000000000000001E-3</v>
      </c>
      <c r="N6">
        <v>1.9E-3</v>
      </c>
      <c r="O6">
        <v>1.8E-3</v>
      </c>
      <c r="Q6" s="1">
        <f t="shared" si="0"/>
        <v>1.8333333333333335E-3</v>
      </c>
      <c r="R6" s="1">
        <f t="shared" si="1"/>
        <v>4.5418925437297475E-4</v>
      </c>
      <c r="S6" s="2">
        <f t="shared" si="2"/>
        <v>24.773959329434984</v>
      </c>
    </row>
    <row r="7" spans="1:19">
      <c r="A7" t="s">
        <v>7</v>
      </c>
      <c r="B7">
        <v>6.1400000000000003E-2</v>
      </c>
      <c r="C7">
        <v>6.59E-2</v>
      </c>
      <c r="D7">
        <v>4.1799999999999997E-2</v>
      </c>
      <c r="E7">
        <v>3.7999999999999999E-2</v>
      </c>
      <c r="F7">
        <v>5.7799999999999997E-2</v>
      </c>
      <c r="G7">
        <v>5.3800000000000001E-2</v>
      </c>
      <c r="H7">
        <v>5.04E-2</v>
      </c>
      <c r="I7">
        <v>4.8300000000000003E-2</v>
      </c>
      <c r="J7">
        <v>4.2500000000000003E-2</v>
      </c>
      <c r="K7">
        <v>4.1099999999999998E-2</v>
      </c>
      <c r="L7">
        <v>5.8999999999999997E-2</v>
      </c>
      <c r="M7">
        <v>5.91E-2</v>
      </c>
      <c r="N7">
        <v>4.24E-2</v>
      </c>
      <c r="O7">
        <v>4.8399999999999999E-2</v>
      </c>
      <c r="Q7" s="1">
        <f t="shared" si="0"/>
        <v>4.9163636363636361E-2</v>
      </c>
      <c r="R7" s="1">
        <f t="shared" si="1"/>
        <v>8.8792293745411158E-3</v>
      </c>
      <c r="S7" s="2">
        <f t="shared" si="2"/>
        <v>18.060562707091769</v>
      </c>
    </row>
    <row r="8" spans="1:19">
      <c r="A8" t="s">
        <v>8</v>
      </c>
      <c r="B8">
        <v>6.6100000000000006E-2</v>
      </c>
      <c r="C8">
        <v>6.7500000000000004E-2</v>
      </c>
      <c r="D8">
        <v>7.2499999999999995E-2</v>
      </c>
      <c r="E8">
        <v>7.1400000000000005E-2</v>
      </c>
      <c r="F8">
        <v>7.7200000000000005E-2</v>
      </c>
      <c r="G8">
        <v>7.7100000000000002E-2</v>
      </c>
      <c r="J8">
        <v>8.3500000000000005E-2</v>
      </c>
      <c r="K8">
        <v>8.3199999999999996E-2</v>
      </c>
      <c r="L8">
        <v>8.6199999999999999E-2</v>
      </c>
      <c r="M8">
        <v>8.4699999999999998E-2</v>
      </c>
      <c r="N8">
        <v>8.3299999999999999E-2</v>
      </c>
      <c r="O8">
        <v>8.6699999999999999E-2</v>
      </c>
      <c r="Q8" s="1">
        <f t="shared" si="0"/>
        <v>8.1477777777777788E-2</v>
      </c>
      <c r="R8" s="1">
        <f t="shared" si="1"/>
        <v>7.3815289538800609E-3</v>
      </c>
      <c r="S8" s="2">
        <f t="shared" si="2"/>
        <v>9.0595609688968413</v>
      </c>
    </row>
    <row r="9" spans="1:19">
      <c r="A9" t="s">
        <v>9</v>
      </c>
      <c r="B9">
        <v>1.2999999999999999E-3</v>
      </c>
      <c r="C9">
        <v>1.1999999999999999E-3</v>
      </c>
      <c r="D9">
        <v>1.4E-3</v>
      </c>
      <c r="E9">
        <v>1.5E-3</v>
      </c>
      <c r="F9">
        <v>1.2999999999999999E-3</v>
      </c>
      <c r="G9">
        <v>1.1999999999999999E-3</v>
      </c>
      <c r="J9">
        <v>1.2999999999999999E-3</v>
      </c>
      <c r="K9">
        <v>1.1999999999999999E-3</v>
      </c>
      <c r="L9">
        <v>1.5E-3</v>
      </c>
      <c r="M9">
        <v>1.6999999999999999E-3</v>
      </c>
      <c r="N9">
        <v>1.2999999999999999E-3</v>
      </c>
      <c r="O9">
        <v>1.5E-3</v>
      </c>
      <c r="Q9" s="1">
        <f t="shared" si="0"/>
        <v>1.3888888888888887E-3</v>
      </c>
      <c r="R9" s="1">
        <f t="shared" si="1"/>
        <v>1.5569978883230463E-4</v>
      </c>
      <c r="S9" s="2">
        <f t="shared" si="2"/>
        <v>11.210384795925934</v>
      </c>
    </row>
    <row r="10" spans="1:19">
      <c r="Q10" s="1"/>
      <c r="R10" s="1"/>
      <c r="S10" s="2"/>
    </row>
    <row r="11" spans="1:19">
      <c r="A11" t="s">
        <v>10</v>
      </c>
      <c r="B11">
        <v>1.3302</v>
      </c>
      <c r="C11">
        <v>1.2606999999999999</v>
      </c>
      <c r="D11">
        <v>1.5301</v>
      </c>
      <c r="E11">
        <v>1.5716000000000001</v>
      </c>
      <c r="F11">
        <v>1.9357</v>
      </c>
      <c r="G11">
        <v>1.9396</v>
      </c>
      <c r="H11">
        <v>1.2598</v>
      </c>
      <c r="I11">
        <v>1.2588999999999999</v>
      </c>
      <c r="J11">
        <v>1.0603</v>
      </c>
      <c r="K11">
        <v>1.0561</v>
      </c>
      <c r="N11">
        <v>1.9482999999999999</v>
      </c>
      <c r="O11">
        <v>2.0007999999999999</v>
      </c>
      <c r="Q11" s="1">
        <f t="shared" si="0"/>
        <v>1.5590111111111111</v>
      </c>
      <c r="R11" s="1">
        <f t="shared" si="1"/>
        <v>0.36071468988661709</v>
      </c>
      <c r="S11" s="2">
        <f t="shared" si="2"/>
        <v>23.137403403721404</v>
      </c>
    </row>
    <row r="12" spans="1:19">
      <c r="A12" t="s">
        <v>11</v>
      </c>
      <c r="D12">
        <v>183.15469999999999</v>
      </c>
      <c r="E12">
        <v>182.9896</v>
      </c>
      <c r="F12">
        <v>177.2021</v>
      </c>
      <c r="G12">
        <v>178.55</v>
      </c>
      <c r="J12">
        <v>155.47300000000001</v>
      </c>
      <c r="K12">
        <v>153.71870000000001</v>
      </c>
      <c r="L12">
        <v>198.11539999999999</v>
      </c>
      <c r="M12">
        <v>201.45060000000001</v>
      </c>
      <c r="N12">
        <v>178.6482</v>
      </c>
      <c r="O12">
        <v>189.76300000000001</v>
      </c>
      <c r="Q12" s="1">
        <f t="shared" si="0"/>
        <v>179.54562222222225</v>
      </c>
      <c r="R12" s="1">
        <f t="shared" si="1"/>
        <v>15.657632738277444</v>
      </c>
      <c r="S12" s="2">
        <f t="shared" si="2"/>
        <v>8.7206986973473022</v>
      </c>
    </row>
    <row r="13" spans="1:19">
      <c r="A13" t="s">
        <v>12</v>
      </c>
      <c r="B13">
        <v>8.4000000000000005E-2</v>
      </c>
      <c r="C13">
        <v>8.2000000000000003E-2</v>
      </c>
      <c r="D13">
        <v>9.0700000000000003E-2</v>
      </c>
      <c r="E13">
        <v>9.3700000000000006E-2</v>
      </c>
      <c r="F13">
        <v>9.3200000000000005E-2</v>
      </c>
      <c r="G13">
        <v>9.9699999999999997E-2</v>
      </c>
      <c r="J13">
        <v>8.9099999999999999E-2</v>
      </c>
      <c r="K13">
        <v>8.9200000000000002E-2</v>
      </c>
      <c r="L13">
        <v>0.1066</v>
      </c>
      <c r="M13">
        <v>0.10290000000000001</v>
      </c>
      <c r="N13">
        <v>9.8500000000000004E-2</v>
      </c>
      <c r="O13">
        <v>0.1036</v>
      </c>
      <c r="Q13" s="1">
        <f t="shared" si="0"/>
        <v>9.73888888888889E-2</v>
      </c>
      <c r="R13" s="1">
        <f t="shared" si="1"/>
        <v>7.8814319572632022E-3</v>
      </c>
      <c r="S13" s="2">
        <f t="shared" si="2"/>
        <v>8.0927424546912512</v>
      </c>
    </row>
    <row r="14" spans="1:19">
      <c r="A14" t="s">
        <v>13</v>
      </c>
      <c r="B14">
        <v>0.25380000000000003</v>
      </c>
      <c r="C14">
        <v>0.24099999999999999</v>
      </c>
      <c r="D14">
        <v>0.22120000000000001</v>
      </c>
      <c r="E14">
        <v>0.25040000000000001</v>
      </c>
      <c r="F14">
        <v>0.21590000000000001</v>
      </c>
      <c r="G14">
        <v>0.22650000000000001</v>
      </c>
      <c r="J14">
        <v>0.17030000000000001</v>
      </c>
      <c r="K14">
        <v>0.18609999999999999</v>
      </c>
      <c r="L14">
        <v>0.2107</v>
      </c>
      <c r="M14">
        <v>0.19939999999999999</v>
      </c>
      <c r="N14">
        <v>0.1925</v>
      </c>
      <c r="O14">
        <v>0.18729999999999999</v>
      </c>
      <c r="Q14" s="1">
        <f t="shared" si="0"/>
        <v>0.20434444444444447</v>
      </c>
      <c r="R14" s="1">
        <f t="shared" si="1"/>
        <v>2.6838104695309391E-2</v>
      </c>
      <c r="S14" s="2">
        <f t="shared" si="2"/>
        <v>13.13375793908893</v>
      </c>
    </row>
    <row r="15" spans="1:19">
      <c r="A15" t="s">
        <v>14</v>
      </c>
      <c r="B15">
        <v>430.51690000000002</v>
      </c>
      <c r="C15">
        <v>409.98200000000003</v>
      </c>
      <c r="D15">
        <v>487.94869999999997</v>
      </c>
      <c r="E15">
        <v>500.90280000000001</v>
      </c>
      <c r="F15">
        <v>456.29809999999998</v>
      </c>
      <c r="G15">
        <v>469.94389999999999</v>
      </c>
      <c r="J15">
        <v>489.96429999999998</v>
      </c>
      <c r="K15">
        <v>500.69670000000002</v>
      </c>
      <c r="L15">
        <v>560.27319999999997</v>
      </c>
      <c r="M15">
        <v>564.42840000000001</v>
      </c>
      <c r="N15">
        <v>520.7758</v>
      </c>
      <c r="O15">
        <v>555.38019999999995</v>
      </c>
      <c r="Q15" s="1">
        <f t="shared" si="0"/>
        <v>513.18482222222224</v>
      </c>
      <c r="R15" s="1">
        <f t="shared" si="1"/>
        <v>49.58096242761718</v>
      </c>
      <c r="S15" s="2">
        <f t="shared" si="2"/>
        <v>9.6614241654534645</v>
      </c>
    </row>
    <row r="16" spans="1:19">
      <c r="A16" t="s">
        <v>15</v>
      </c>
      <c r="B16">
        <v>1.8694</v>
      </c>
      <c r="C16">
        <v>1.7176</v>
      </c>
      <c r="D16">
        <v>1.5208999999999999</v>
      </c>
      <c r="E16">
        <v>1.5625</v>
      </c>
      <c r="F16">
        <v>1.3168</v>
      </c>
      <c r="G16">
        <v>1.3784000000000001</v>
      </c>
      <c r="J16">
        <v>1.0067999999999999</v>
      </c>
      <c r="K16">
        <v>1.0071000000000001</v>
      </c>
      <c r="L16">
        <v>1.575</v>
      </c>
      <c r="M16">
        <v>1.5891999999999999</v>
      </c>
      <c r="N16">
        <v>1.3142</v>
      </c>
      <c r="O16">
        <v>1.3652</v>
      </c>
      <c r="Q16" s="1">
        <f t="shared" si="0"/>
        <v>1.3461333333333334</v>
      </c>
      <c r="R16" s="1">
        <f t="shared" si="1"/>
        <v>0.25913688014544645</v>
      </c>
      <c r="S16" s="2">
        <f t="shared" si="2"/>
        <v>19.25046157974295</v>
      </c>
    </row>
    <row r="17" spans="1:19">
      <c r="A17" t="s">
        <v>16</v>
      </c>
      <c r="B17">
        <v>5.6599999999999998E-2</v>
      </c>
      <c r="C17">
        <v>5.21E-2</v>
      </c>
      <c r="D17">
        <v>5.8799999999999998E-2</v>
      </c>
      <c r="E17">
        <v>6.3299999999999995E-2</v>
      </c>
      <c r="F17">
        <v>6.3600000000000004E-2</v>
      </c>
      <c r="G17">
        <v>5.96E-2</v>
      </c>
      <c r="J17">
        <v>6.5199999999999994E-2</v>
      </c>
      <c r="K17">
        <v>6.2799999999999995E-2</v>
      </c>
      <c r="L17">
        <v>6.8699999999999997E-2</v>
      </c>
      <c r="M17">
        <v>7.3200000000000001E-2</v>
      </c>
      <c r="N17">
        <v>6.3299999999999995E-2</v>
      </c>
      <c r="O17">
        <v>6.8500000000000005E-2</v>
      </c>
      <c r="Q17" s="1">
        <f t="shared" si="0"/>
        <v>6.5355555555555556E-2</v>
      </c>
      <c r="R17" s="1">
        <f t="shared" si="1"/>
        <v>5.7300047596362917E-3</v>
      </c>
      <c r="S17" s="2">
        <f t="shared" si="2"/>
        <v>8.7674333282432215</v>
      </c>
    </row>
    <row r="18" spans="1:19">
      <c r="A18" t="s">
        <v>17</v>
      </c>
      <c r="B18">
        <v>1.0186999999999999</v>
      </c>
      <c r="C18">
        <v>0.98450000000000004</v>
      </c>
      <c r="D18">
        <v>1.778</v>
      </c>
      <c r="E18">
        <v>1.8695999999999999</v>
      </c>
      <c r="H18">
        <v>1.2531000000000001</v>
      </c>
      <c r="I18">
        <v>1.3018000000000001</v>
      </c>
      <c r="L18">
        <v>1.52</v>
      </c>
      <c r="M18">
        <v>1.6317999999999999</v>
      </c>
      <c r="N18">
        <v>1.4604999999999999</v>
      </c>
      <c r="O18">
        <v>1.5445</v>
      </c>
      <c r="Q18" s="1">
        <f t="shared" si="0"/>
        <v>1.5116142857142856</v>
      </c>
      <c r="R18" s="1">
        <f t="shared" si="1"/>
        <v>0.29668390680243539</v>
      </c>
      <c r="S18" s="2">
        <f t="shared" si="2"/>
        <v>19.626958385236673</v>
      </c>
    </row>
    <row r="19" spans="1:19">
      <c r="A19" t="s">
        <v>18</v>
      </c>
      <c r="B19">
        <v>0.2384</v>
      </c>
      <c r="C19">
        <v>0.2056</v>
      </c>
      <c r="D19">
        <v>0.20849999999999999</v>
      </c>
      <c r="E19">
        <v>0.1885</v>
      </c>
      <c r="F19">
        <v>0.17460000000000001</v>
      </c>
      <c r="G19">
        <v>0.1759</v>
      </c>
      <c r="J19">
        <v>0.1452</v>
      </c>
      <c r="K19">
        <v>0.15709999999999999</v>
      </c>
      <c r="L19">
        <v>0.2477</v>
      </c>
      <c r="M19">
        <v>0.27460000000000001</v>
      </c>
      <c r="N19">
        <v>0.19839999999999999</v>
      </c>
      <c r="O19">
        <v>0.19889999999999999</v>
      </c>
      <c r="Q19" s="1">
        <f t="shared" si="0"/>
        <v>0.19565555555555555</v>
      </c>
      <c r="R19" s="1">
        <f t="shared" si="1"/>
        <v>3.7669733047617573E-2</v>
      </c>
      <c r="S19" s="2">
        <f t="shared" si="2"/>
        <v>19.253086343833161</v>
      </c>
    </row>
    <row r="20" spans="1:19">
      <c r="A20" t="s">
        <v>19</v>
      </c>
      <c r="B20">
        <v>1.7212000000000001</v>
      </c>
      <c r="C20">
        <v>1.3900999999999999</v>
      </c>
      <c r="D20">
        <v>1.2259</v>
      </c>
      <c r="E20">
        <v>1.2242</v>
      </c>
      <c r="F20">
        <v>1.1734</v>
      </c>
      <c r="G20">
        <v>1.3441000000000001</v>
      </c>
      <c r="H20">
        <v>1.8965000000000001</v>
      </c>
      <c r="I20">
        <v>1.8534999999999999</v>
      </c>
      <c r="J20">
        <v>1.3381000000000001</v>
      </c>
      <c r="K20">
        <v>1.3487</v>
      </c>
      <c r="N20">
        <v>1.5517000000000001</v>
      </c>
      <c r="O20">
        <v>1.5242</v>
      </c>
      <c r="Q20" s="1">
        <f t="shared" si="0"/>
        <v>1.4727111111111111</v>
      </c>
      <c r="R20" s="1">
        <f t="shared" si="1"/>
        <v>0.24565559532636402</v>
      </c>
      <c r="S20" s="2">
        <f t="shared" si="2"/>
        <v>16.680501251941063</v>
      </c>
    </row>
    <row r="21" spans="1:19">
      <c r="A21" t="s">
        <v>20</v>
      </c>
      <c r="B21">
        <v>1.6226</v>
      </c>
      <c r="C21">
        <v>1.5668</v>
      </c>
      <c r="D21">
        <v>1.2775000000000001</v>
      </c>
      <c r="E21">
        <v>1.3968</v>
      </c>
      <c r="F21">
        <v>1.2027000000000001</v>
      </c>
      <c r="G21">
        <v>1.2286999999999999</v>
      </c>
      <c r="H21">
        <v>1.7062999999999999</v>
      </c>
      <c r="I21">
        <v>1.5664</v>
      </c>
      <c r="J21">
        <v>1.2699</v>
      </c>
      <c r="K21">
        <v>1.4354</v>
      </c>
      <c r="N21">
        <v>1.7110000000000001</v>
      </c>
      <c r="O21">
        <v>1.6059000000000001</v>
      </c>
      <c r="Q21" s="1">
        <f t="shared" si="0"/>
        <v>1.4581222222222221</v>
      </c>
      <c r="R21" s="1">
        <f t="shared" si="1"/>
        <v>0.18767858565950299</v>
      </c>
      <c r="S21" s="2">
        <f t="shared" si="2"/>
        <v>12.871251997893236</v>
      </c>
    </row>
    <row r="22" spans="1:19">
      <c r="A22" t="s">
        <v>21</v>
      </c>
      <c r="B22">
        <v>1.5647</v>
      </c>
      <c r="C22">
        <v>1.6235999999999999</v>
      </c>
      <c r="D22">
        <v>1.2855000000000001</v>
      </c>
      <c r="E22">
        <v>1.3872</v>
      </c>
      <c r="F22">
        <v>1.2613000000000001</v>
      </c>
      <c r="G22">
        <v>1.2717000000000001</v>
      </c>
      <c r="H22">
        <v>1.9120999999999999</v>
      </c>
      <c r="I22">
        <v>1.8285</v>
      </c>
      <c r="J22">
        <v>1.4113</v>
      </c>
      <c r="K22">
        <v>1.4616</v>
      </c>
      <c r="N22">
        <v>1.7154</v>
      </c>
      <c r="O22">
        <v>1.6339999999999999</v>
      </c>
      <c r="Q22" s="1">
        <f t="shared" si="0"/>
        <v>1.5425666666666669</v>
      </c>
      <c r="R22" s="1">
        <f t="shared" si="1"/>
        <v>0.21911287858226211</v>
      </c>
      <c r="S22" s="2">
        <f t="shared" si="2"/>
        <v>14.204434940613829</v>
      </c>
    </row>
    <row r="25" spans="1:19">
      <c r="A25" t="s">
        <v>177</v>
      </c>
    </row>
  </sheetData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9" scale="89" fitToWidth="2" orientation="landscape" r:id="rId1"/>
  <headerFooter alignWithMargins="0">
    <oddHeader>&amp;F</oddHeader>
    <oddFooter>&amp;LAndrew Bowie, &amp;D&amp;C&amp;A&amp;RPage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zoomScale="80" workbookViewId="0">
      <pane xSplit="1" ySplit="1" topLeftCell="G2" activePane="bottomRight" state="frozenSplit"/>
      <selection pane="topRight" activeCell="B1" sqref="B1"/>
      <selection pane="bottomLeft"/>
      <selection pane="bottomRight" activeCell="H58" sqref="H58"/>
    </sheetView>
  </sheetViews>
  <sheetFormatPr defaultRowHeight="13.2"/>
  <cols>
    <col min="1" max="1" width="10.6640625" bestFit="1" customWidth="1"/>
    <col min="2" max="11" width="18.109375" bestFit="1" customWidth="1"/>
    <col min="12" max="15" width="19.44140625" bestFit="1" customWidth="1"/>
    <col min="17" max="19" width="9.33203125" bestFit="1" customWidth="1"/>
  </cols>
  <sheetData>
    <row r="1" spans="1:19">
      <c r="A1" t="s">
        <v>1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Q1" t="s">
        <v>0</v>
      </c>
      <c r="R1" t="s">
        <v>41</v>
      </c>
      <c r="S1" t="s">
        <v>42</v>
      </c>
    </row>
    <row r="2" spans="1:19">
      <c r="A2" t="s">
        <v>2</v>
      </c>
      <c r="B2">
        <v>888.81280000000004</v>
      </c>
      <c r="C2">
        <v>882.44489999999996</v>
      </c>
      <c r="D2">
        <v>882.62519999999995</v>
      </c>
      <c r="E2">
        <v>879.54110000000003</v>
      </c>
      <c r="F2">
        <v>760.99869999999999</v>
      </c>
      <c r="G2">
        <v>771.15229999999997</v>
      </c>
      <c r="H2">
        <v>577.28229999999996</v>
      </c>
      <c r="I2">
        <v>584.09220000000005</v>
      </c>
      <c r="L2">
        <v>491.12430000000001</v>
      </c>
      <c r="M2">
        <v>477.99700000000001</v>
      </c>
      <c r="Q2" s="1">
        <f>AVERAGE(E2:O2)</f>
        <v>648.8839857142857</v>
      </c>
      <c r="R2" s="1">
        <f>STDEV(B2:O2)</f>
        <v>170.25182088549377</v>
      </c>
      <c r="S2" s="2">
        <f>R2/Q2*100</f>
        <v>26.237636408622734</v>
      </c>
    </row>
    <row r="3" spans="1:19">
      <c r="A3" t="s">
        <v>3</v>
      </c>
      <c r="B3">
        <v>2.2700000000000001E-2</v>
      </c>
      <c r="C3">
        <v>2.29E-2</v>
      </c>
      <c r="D3">
        <v>1.6299999999999999E-2</v>
      </c>
      <c r="E3">
        <v>1.7299999999999999E-2</v>
      </c>
      <c r="F3">
        <v>1.9300000000000001E-2</v>
      </c>
      <c r="G3">
        <v>2.0899999999999998E-2</v>
      </c>
      <c r="H3">
        <v>9.7000000000000003E-3</v>
      </c>
      <c r="I3">
        <v>1.04E-2</v>
      </c>
      <c r="J3">
        <v>1.14E-2</v>
      </c>
      <c r="K3">
        <v>1.0800000000000001E-2</v>
      </c>
      <c r="L3">
        <v>1.2699999999999999E-2</v>
      </c>
      <c r="M3">
        <v>1.2500000000000001E-2</v>
      </c>
      <c r="N3">
        <v>2.46E-2</v>
      </c>
      <c r="O3">
        <v>2.2599999999999999E-2</v>
      </c>
      <c r="Q3" s="1">
        <f t="shared" ref="Q3:Q22" si="0">AVERAGE(E3:O3)</f>
        <v>1.5654545454545456E-2</v>
      </c>
      <c r="R3" s="1">
        <f t="shared" ref="R3:R22" si="1">STDEV(B3:O3)</f>
        <v>5.4193639381855075E-3</v>
      </c>
      <c r="S3" s="2">
        <f t="shared" ref="S3:S22" si="2">R3/Q3*100</f>
        <v>34.618468826968979</v>
      </c>
    </row>
    <row r="4" spans="1:19">
      <c r="A4" t="s">
        <v>4</v>
      </c>
      <c r="B4">
        <v>1.2999999999999999E-3</v>
      </c>
      <c r="C4">
        <v>1.5E-3</v>
      </c>
      <c r="D4">
        <v>1.9E-3</v>
      </c>
      <c r="E4">
        <v>2E-3</v>
      </c>
      <c r="F4">
        <v>2.5000000000000001E-3</v>
      </c>
      <c r="G4">
        <v>2.0999999999999999E-3</v>
      </c>
      <c r="H4">
        <v>1.6000000000000001E-3</v>
      </c>
      <c r="I4">
        <v>1.8E-3</v>
      </c>
      <c r="J4">
        <v>2E-3</v>
      </c>
      <c r="K4">
        <v>1.6000000000000001E-3</v>
      </c>
      <c r="L4">
        <v>1.9E-3</v>
      </c>
      <c r="M4">
        <v>2.0999999999999999E-3</v>
      </c>
      <c r="N4">
        <v>2.5000000000000001E-3</v>
      </c>
      <c r="O4">
        <v>2.3999999999999998E-3</v>
      </c>
      <c r="Q4" s="1">
        <f t="shared" si="0"/>
        <v>2.0454545454545452E-3</v>
      </c>
      <c r="R4" s="1">
        <f t="shared" si="1"/>
        <v>3.6734868305882758E-4</v>
      </c>
      <c r="S4" s="2">
        <f t="shared" si="2"/>
        <v>17.959268949542682</v>
      </c>
    </row>
    <row r="5" spans="1:19">
      <c r="A5" t="s">
        <v>5</v>
      </c>
      <c r="B5">
        <v>8.0000000000000004E-4</v>
      </c>
      <c r="C5">
        <v>6.9999999999999999E-4</v>
      </c>
      <c r="D5">
        <v>8.9999999999999998E-4</v>
      </c>
      <c r="E5">
        <v>8.0000000000000004E-4</v>
      </c>
      <c r="F5">
        <v>1E-3</v>
      </c>
      <c r="G5">
        <v>1.1999999999999999E-3</v>
      </c>
      <c r="H5">
        <v>8.0000000000000004E-4</v>
      </c>
      <c r="I5">
        <v>8.9999999999999998E-4</v>
      </c>
      <c r="J5">
        <v>8.0000000000000004E-4</v>
      </c>
      <c r="K5">
        <v>5.0000000000000001E-4</v>
      </c>
      <c r="L5">
        <v>1.1000000000000001E-3</v>
      </c>
      <c r="M5">
        <v>8.0000000000000004E-4</v>
      </c>
      <c r="N5">
        <v>8.0000000000000004E-4</v>
      </c>
      <c r="O5">
        <v>1.2999999999999999E-3</v>
      </c>
      <c r="Q5" s="1">
        <f t="shared" si="0"/>
        <v>9.0909090909090931E-4</v>
      </c>
      <c r="R5" s="1">
        <f t="shared" si="1"/>
        <v>2.0701966780270625E-4</v>
      </c>
      <c r="S5" s="2">
        <f t="shared" si="2"/>
        <v>22.77216345829768</v>
      </c>
    </row>
    <row r="6" spans="1:19">
      <c r="A6" t="s">
        <v>6</v>
      </c>
      <c r="D6">
        <v>2.7000000000000001E-3</v>
      </c>
      <c r="E6">
        <v>1.9E-3</v>
      </c>
      <c r="F6">
        <v>3.2000000000000002E-3</v>
      </c>
      <c r="G6">
        <v>3.7000000000000002E-3</v>
      </c>
      <c r="H6">
        <v>2.3999999999999998E-3</v>
      </c>
      <c r="I6">
        <v>1.6999999999999999E-3</v>
      </c>
      <c r="J6">
        <v>2.2000000000000001E-3</v>
      </c>
      <c r="K6">
        <v>1.2999999999999999E-3</v>
      </c>
      <c r="L6">
        <v>1.8E-3</v>
      </c>
      <c r="M6">
        <v>2.3E-3</v>
      </c>
      <c r="Q6" s="1">
        <f t="shared" si="0"/>
        <v>2.2777777777777779E-3</v>
      </c>
      <c r="R6" s="1">
        <f t="shared" si="1"/>
        <v>7.2387844283415439E-4</v>
      </c>
      <c r="S6" s="2">
        <f t="shared" si="2"/>
        <v>31.78002919759702</v>
      </c>
    </row>
    <row r="7" spans="1:19">
      <c r="A7" t="s">
        <v>7</v>
      </c>
      <c r="B7">
        <v>0.12740000000000001</v>
      </c>
      <c r="C7">
        <v>0.1321</v>
      </c>
      <c r="D7">
        <v>0.1426</v>
      </c>
      <c r="E7">
        <v>0.1452</v>
      </c>
      <c r="H7">
        <v>9.2600000000000002E-2</v>
      </c>
      <c r="I7">
        <v>9.2499999999999999E-2</v>
      </c>
      <c r="J7">
        <v>6.7299999999999999E-2</v>
      </c>
      <c r="K7">
        <v>6.6799999999999998E-2</v>
      </c>
      <c r="L7">
        <v>6.3E-2</v>
      </c>
      <c r="M7">
        <v>5.9700000000000003E-2</v>
      </c>
      <c r="N7">
        <v>0.17699999999999999</v>
      </c>
      <c r="O7">
        <v>0.1709</v>
      </c>
      <c r="Q7" s="1">
        <f t="shared" si="0"/>
        <v>0.10388888888888889</v>
      </c>
      <c r="R7" s="1">
        <f t="shared" si="1"/>
        <v>4.2963031148355313E-2</v>
      </c>
      <c r="S7" s="2">
        <f t="shared" si="2"/>
        <v>41.354789340662869</v>
      </c>
    </row>
    <row r="8" spans="1:19">
      <c r="A8" t="s">
        <v>8</v>
      </c>
      <c r="B8">
        <v>7.5499999999999998E-2</v>
      </c>
      <c r="C8">
        <v>7.46E-2</v>
      </c>
      <c r="D8">
        <v>8.3400000000000002E-2</v>
      </c>
      <c r="E8">
        <v>8.3299999999999999E-2</v>
      </c>
      <c r="F8">
        <v>8.4900000000000003E-2</v>
      </c>
      <c r="G8">
        <v>8.4199999999999997E-2</v>
      </c>
      <c r="H8">
        <v>6.2E-2</v>
      </c>
      <c r="I8">
        <v>6.2199999999999998E-2</v>
      </c>
      <c r="J8">
        <v>5.1299999999999998E-2</v>
      </c>
      <c r="K8">
        <v>5.1700000000000003E-2</v>
      </c>
      <c r="L8">
        <v>4.19E-2</v>
      </c>
      <c r="M8">
        <v>4.36E-2</v>
      </c>
      <c r="Q8" s="1">
        <f t="shared" si="0"/>
        <v>6.2788888888888894E-2</v>
      </c>
      <c r="R8" s="1">
        <f t="shared" si="1"/>
        <v>1.6472207999039919E-2</v>
      </c>
      <c r="S8" s="2">
        <f t="shared" si="2"/>
        <v>26.23427216268966</v>
      </c>
    </row>
    <row r="9" spans="1:19">
      <c r="A9" t="s">
        <v>9</v>
      </c>
      <c r="B9">
        <v>2.5000000000000001E-3</v>
      </c>
      <c r="C9">
        <v>2.2000000000000001E-3</v>
      </c>
      <c r="D9">
        <v>2.2000000000000001E-3</v>
      </c>
      <c r="E9">
        <v>2.3E-3</v>
      </c>
      <c r="F9">
        <v>2.2000000000000001E-3</v>
      </c>
      <c r="G9">
        <v>2.3999999999999998E-3</v>
      </c>
      <c r="H9">
        <v>1.5E-3</v>
      </c>
      <c r="I9">
        <v>1.6000000000000001E-3</v>
      </c>
      <c r="J9">
        <v>1.1000000000000001E-3</v>
      </c>
      <c r="K9">
        <v>1.1000000000000001E-3</v>
      </c>
      <c r="L9">
        <v>1.4E-3</v>
      </c>
      <c r="M9">
        <v>1.2999999999999999E-3</v>
      </c>
      <c r="N9">
        <v>2.5999999999999999E-3</v>
      </c>
      <c r="O9">
        <v>2.5000000000000001E-3</v>
      </c>
      <c r="Q9" s="1">
        <f t="shared" si="0"/>
        <v>1.8181818181818182E-3</v>
      </c>
      <c r="R9" s="1">
        <f t="shared" si="1"/>
        <v>5.5633218000174548E-4</v>
      </c>
      <c r="S9" s="2">
        <f t="shared" si="2"/>
        <v>30.598269900096003</v>
      </c>
    </row>
    <row r="10" spans="1:19">
      <c r="Q10" s="1"/>
      <c r="R10" s="1"/>
      <c r="S10" s="2"/>
    </row>
    <row r="11" spans="1:19">
      <c r="A11" t="s">
        <v>10</v>
      </c>
      <c r="B11">
        <v>0.74639999999999995</v>
      </c>
      <c r="C11">
        <v>0.76359999999999995</v>
      </c>
      <c r="D11">
        <v>0.61180000000000001</v>
      </c>
      <c r="E11">
        <v>0.61050000000000004</v>
      </c>
      <c r="H11">
        <v>0.70230000000000004</v>
      </c>
      <c r="I11">
        <v>0.69089999999999996</v>
      </c>
      <c r="J11">
        <v>0.73009999999999997</v>
      </c>
      <c r="K11">
        <v>0.74299999999999999</v>
      </c>
      <c r="L11">
        <v>1.1373</v>
      </c>
      <c r="M11">
        <v>1.1008</v>
      </c>
      <c r="Q11" s="1">
        <f t="shared" si="0"/>
        <v>0.81641428571428576</v>
      </c>
      <c r="R11" s="1">
        <f t="shared" si="1"/>
        <v>0.18460039755584984</v>
      </c>
      <c r="S11" s="2">
        <f t="shared" si="2"/>
        <v>22.611118005406023</v>
      </c>
    </row>
    <row r="12" spans="1:19">
      <c r="A12" t="s">
        <v>11</v>
      </c>
      <c r="B12">
        <v>278.02330000000001</v>
      </c>
      <c r="C12">
        <v>272.23750000000001</v>
      </c>
      <c r="D12">
        <v>290.56689999999998</v>
      </c>
      <c r="E12">
        <v>295.73579999999998</v>
      </c>
      <c r="F12">
        <v>245.2407</v>
      </c>
      <c r="G12">
        <v>251.57560000000001</v>
      </c>
      <c r="H12">
        <v>224.98910000000001</v>
      </c>
      <c r="I12">
        <v>226.77969999999999</v>
      </c>
      <c r="J12">
        <v>189.2056</v>
      </c>
      <c r="K12">
        <v>190.43889999999999</v>
      </c>
      <c r="L12">
        <v>198.11179999999999</v>
      </c>
      <c r="M12">
        <v>189.93270000000001</v>
      </c>
      <c r="Q12" s="1">
        <f t="shared" si="0"/>
        <v>223.55665555555555</v>
      </c>
      <c r="R12" s="1">
        <f t="shared" si="1"/>
        <v>40.391637258254562</v>
      </c>
      <c r="S12" s="2">
        <f t="shared" si="2"/>
        <v>18.067740885583667</v>
      </c>
    </row>
    <row r="13" spans="1:19">
      <c r="A13" t="s">
        <v>12</v>
      </c>
      <c r="B13">
        <v>0.14480000000000001</v>
      </c>
      <c r="C13">
        <v>0.13880000000000001</v>
      </c>
      <c r="D13">
        <v>0.14899999999999999</v>
      </c>
      <c r="E13">
        <v>0.15870000000000001</v>
      </c>
      <c r="F13">
        <v>0.13059999999999999</v>
      </c>
      <c r="G13">
        <v>0.14499999999999999</v>
      </c>
      <c r="H13">
        <v>9.9900000000000003E-2</v>
      </c>
      <c r="I13">
        <v>0.10780000000000001</v>
      </c>
      <c r="J13">
        <v>6.7799999999999999E-2</v>
      </c>
      <c r="K13">
        <v>7.0599999999999996E-2</v>
      </c>
      <c r="L13">
        <v>8.6900000000000005E-2</v>
      </c>
      <c r="M13">
        <v>9.2499999999999999E-2</v>
      </c>
      <c r="Q13" s="1">
        <f t="shared" si="0"/>
        <v>0.10664444444444444</v>
      </c>
      <c r="R13" s="1">
        <f t="shared" si="1"/>
        <v>3.2228765619137942E-2</v>
      </c>
      <c r="S13" s="2">
        <f t="shared" si="2"/>
        <v>30.2207637603919</v>
      </c>
    </row>
    <row r="14" spans="1:19">
      <c r="A14" t="s">
        <v>13</v>
      </c>
      <c r="B14">
        <v>0.1009</v>
      </c>
      <c r="C14">
        <v>8.9800000000000005E-2</v>
      </c>
      <c r="D14">
        <v>8.9800000000000005E-2</v>
      </c>
      <c r="E14">
        <v>9.9299999999999999E-2</v>
      </c>
      <c r="F14">
        <v>8.9800000000000005E-2</v>
      </c>
      <c r="G14">
        <v>9.1399999999999995E-2</v>
      </c>
      <c r="H14">
        <v>8.0299999999999996E-2</v>
      </c>
      <c r="I14">
        <v>8.2299999999999998E-2</v>
      </c>
      <c r="J14">
        <v>6.5000000000000002E-2</v>
      </c>
      <c r="K14">
        <v>6.7799999999999999E-2</v>
      </c>
      <c r="L14">
        <v>7.3700000000000002E-2</v>
      </c>
      <c r="M14">
        <v>6.5500000000000003E-2</v>
      </c>
      <c r="Q14" s="1">
        <f t="shared" si="0"/>
        <v>7.9455555555555557E-2</v>
      </c>
      <c r="R14" s="1">
        <f t="shared" si="1"/>
        <v>1.2616463510633594E-2</v>
      </c>
      <c r="S14" s="2">
        <f t="shared" si="2"/>
        <v>15.87864237109528</v>
      </c>
    </row>
    <row r="15" spans="1:19">
      <c r="A15" t="s">
        <v>14</v>
      </c>
      <c r="B15">
        <v>915.495</v>
      </c>
      <c r="C15">
        <v>916.94299999999998</v>
      </c>
      <c r="D15">
        <v>895.41480000000001</v>
      </c>
      <c r="E15">
        <v>920.98910000000001</v>
      </c>
      <c r="F15">
        <v>819.13430000000005</v>
      </c>
      <c r="G15">
        <v>844.04359999999997</v>
      </c>
      <c r="H15">
        <v>600.73839999999996</v>
      </c>
      <c r="I15">
        <v>608.57830000000001</v>
      </c>
      <c r="L15">
        <v>549.62419999999997</v>
      </c>
      <c r="M15">
        <v>516.94039999999995</v>
      </c>
      <c r="Q15" s="1">
        <f t="shared" si="0"/>
        <v>694.29261428571431</v>
      </c>
      <c r="R15" s="1">
        <f t="shared" si="1"/>
        <v>168.40386221964116</v>
      </c>
      <c r="S15" s="2">
        <f t="shared" si="2"/>
        <v>24.255459262359349</v>
      </c>
    </row>
    <row r="16" spans="1:19">
      <c r="A16" t="s">
        <v>15</v>
      </c>
      <c r="B16">
        <v>1.3515999999999999</v>
      </c>
      <c r="C16">
        <v>1.3324</v>
      </c>
      <c r="D16">
        <v>1.2484</v>
      </c>
      <c r="E16">
        <v>1.2697000000000001</v>
      </c>
      <c r="F16">
        <v>1.4559</v>
      </c>
      <c r="G16">
        <v>1.5134000000000001</v>
      </c>
      <c r="H16">
        <v>1.7097</v>
      </c>
      <c r="I16">
        <v>1.7306999999999999</v>
      </c>
      <c r="J16">
        <v>0.96299999999999997</v>
      </c>
      <c r="K16">
        <v>1.0028999999999999</v>
      </c>
      <c r="L16">
        <v>0.91559999999999997</v>
      </c>
      <c r="M16">
        <v>0.87280000000000002</v>
      </c>
      <c r="Q16" s="1">
        <f t="shared" si="0"/>
        <v>1.2704111111111109</v>
      </c>
      <c r="R16" s="1">
        <f t="shared" si="1"/>
        <v>0.29511714610344564</v>
      </c>
      <c r="S16" s="2">
        <f t="shared" si="2"/>
        <v>23.230050770363146</v>
      </c>
    </row>
    <row r="17" spans="1:19">
      <c r="A17" t="s">
        <v>16</v>
      </c>
      <c r="D17">
        <v>1.77E-2</v>
      </c>
      <c r="E17">
        <v>1.44E-2</v>
      </c>
      <c r="F17">
        <v>1.9400000000000001E-2</v>
      </c>
      <c r="G17">
        <v>1.9099999999999999E-2</v>
      </c>
      <c r="H17">
        <v>8.0000000000000002E-3</v>
      </c>
      <c r="I17">
        <v>1.01E-2</v>
      </c>
      <c r="J17">
        <v>1.06E-2</v>
      </c>
      <c r="K17">
        <v>1.29E-2</v>
      </c>
      <c r="L17">
        <v>1.12E-2</v>
      </c>
      <c r="M17">
        <v>9.4000000000000004E-3</v>
      </c>
      <c r="Q17" s="1">
        <f t="shared" si="0"/>
        <v>1.2788888888888888E-2</v>
      </c>
      <c r="R17" s="1">
        <f t="shared" si="1"/>
        <v>4.1742065114222628E-3</v>
      </c>
      <c r="S17" s="2">
        <f t="shared" si="2"/>
        <v>32.639321114509443</v>
      </c>
    </row>
    <row r="18" spans="1:19">
      <c r="A18" t="s">
        <v>17</v>
      </c>
      <c r="B18">
        <v>1.2311000000000001</v>
      </c>
      <c r="C18">
        <v>1.2543</v>
      </c>
      <c r="F18">
        <v>1.1205000000000001</v>
      </c>
      <c r="G18">
        <v>1.2195</v>
      </c>
      <c r="J18">
        <v>0.88759999999999994</v>
      </c>
      <c r="K18">
        <v>0.88880000000000003</v>
      </c>
      <c r="L18">
        <v>0.99299999999999999</v>
      </c>
      <c r="M18">
        <v>0.93689999999999996</v>
      </c>
      <c r="N18">
        <v>1.0037</v>
      </c>
      <c r="O18">
        <v>0.99370000000000003</v>
      </c>
      <c r="Q18" s="1">
        <f t="shared" si="0"/>
        <v>1.0054624999999999</v>
      </c>
      <c r="R18" s="1">
        <f t="shared" si="1"/>
        <v>0.14215199572601295</v>
      </c>
      <c r="S18" s="2">
        <f t="shared" si="2"/>
        <v>14.137970906524405</v>
      </c>
    </row>
    <row r="19" spans="1:19">
      <c r="A19" t="s">
        <v>18</v>
      </c>
      <c r="B19">
        <v>0.10730000000000001</v>
      </c>
      <c r="C19">
        <v>0.1085</v>
      </c>
      <c r="D19">
        <v>0.10059999999999999</v>
      </c>
      <c r="E19">
        <v>0.1153</v>
      </c>
      <c r="F19">
        <v>0.15160000000000001</v>
      </c>
      <c r="G19">
        <v>0.1275</v>
      </c>
      <c r="H19">
        <v>9.2499999999999999E-2</v>
      </c>
      <c r="I19">
        <v>8.9399999999999993E-2</v>
      </c>
      <c r="J19">
        <v>8.7099999999999997E-2</v>
      </c>
      <c r="K19">
        <v>8.1199999999999994E-2</v>
      </c>
      <c r="L19">
        <v>0.11799999999999999</v>
      </c>
      <c r="M19">
        <v>0.1191</v>
      </c>
      <c r="N19">
        <v>0.1168</v>
      </c>
      <c r="O19">
        <v>0.1134</v>
      </c>
      <c r="Q19" s="1">
        <f t="shared" si="0"/>
        <v>0.11017272727272726</v>
      </c>
      <c r="R19" s="1">
        <f t="shared" si="1"/>
        <v>1.848511281016137E-2</v>
      </c>
      <c r="S19" s="2">
        <f t="shared" si="2"/>
        <v>16.778301915320991</v>
      </c>
    </row>
    <row r="20" spans="1:19">
      <c r="A20" t="s">
        <v>19</v>
      </c>
      <c r="B20">
        <v>2.1276999999999999</v>
      </c>
      <c r="C20">
        <v>2.1116000000000001</v>
      </c>
      <c r="D20">
        <v>2.2059000000000002</v>
      </c>
      <c r="E20">
        <v>2.2145000000000001</v>
      </c>
      <c r="H20">
        <v>0.42580000000000001</v>
      </c>
      <c r="I20">
        <v>0.4945</v>
      </c>
      <c r="J20">
        <v>1.0348999999999999</v>
      </c>
      <c r="K20">
        <v>1.0285</v>
      </c>
      <c r="N20">
        <v>0.3992</v>
      </c>
      <c r="O20">
        <v>0.43120000000000003</v>
      </c>
      <c r="Q20" s="1">
        <f t="shared" si="0"/>
        <v>0.86122857142857157</v>
      </c>
      <c r="R20" s="1">
        <f t="shared" si="1"/>
        <v>0.82302683201838711</v>
      </c>
      <c r="S20" s="2">
        <f t="shared" si="2"/>
        <v>95.564274029272283</v>
      </c>
    </row>
    <row r="21" spans="1:19">
      <c r="A21" t="s">
        <v>20</v>
      </c>
      <c r="B21">
        <v>2.1859000000000002</v>
      </c>
      <c r="C21">
        <v>1.8996</v>
      </c>
      <c r="D21">
        <v>1.8624000000000001</v>
      </c>
      <c r="E21">
        <v>1.9939</v>
      </c>
      <c r="H21">
        <v>0.50890000000000002</v>
      </c>
      <c r="I21">
        <v>0.36130000000000001</v>
      </c>
      <c r="J21">
        <v>1.2806</v>
      </c>
      <c r="K21">
        <v>1.1816</v>
      </c>
      <c r="N21">
        <v>0.46350000000000002</v>
      </c>
      <c r="O21">
        <v>0.64</v>
      </c>
      <c r="Q21" s="1">
        <f t="shared" si="0"/>
        <v>0.91854285714285699</v>
      </c>
      <c r="R21" s="1">
        <f t="shared" si="1"/>
        <v>0.71181522891204818</v>
      </c>
      <c r="S21" s="2">
        <f t="shared" si="2"/>
        <v>77.493959413735084</v>
      </c>
    </row>
    <row r="22" spans="1:19">
      <c r="A22" t="s">
        <v>21</v>
      </c>
      <c r="B22">
        <v>2.2599999999999998</v>
      </c>
      <c r="C22">
        <v>2.0434999999999999</v>
      </c>
      <c r="D22">
        <v>2.2444000000000002</v>
      </c>
      <c r="E22">
        <v>2.375</v>
      </c>
      <c r="H22">
        <v>0.4733</v>
      </c>
      <c r="I22">
        <v>0.48049999999999998</v>
      </c>
      <c r="J22">
        <v>1.2297</v>
      </c>
      <c r="K22">
        <v>1.1123000000000001</v>
      </c>
      <c r="N22">
        <v>0.44869999999999999</v>
      </c>
      <c r="O22">
        <v>0.43330000000000002</v>
      </c>
      <c r="Q22" s="1">
        <f t="shared" si="0"/>
        <v>0.93611428571428579</v>
      </c>
      <c r="R22" s="1">
        <f t="shared" si="1"/>
        <v>0.84274430424259372</v>
      </c>
      <c r="S22" s="2">
        <f t="shared" si="2"/>
        <v>90.025792481048654</v>
      </c>
    </row>
    <row r="25" spans="1:19">
      <c r="A25" t="s">
        <v>177</v>
      </c>
    </row>
  </sheetData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9" scale="84" fitToWidth="2" orientation="landscape" horizontalDpi="4294967293" r:id="rId1"/>
  <headerFooter alignWithMargins="0">
    <oddHeader>&amp;F</oddHeader>
    <oddFooter>&amp;LAndrew Bowie, &amp;D&amp;C&amp;A&amp;RPage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pane xSplit="1" ySplit="1" topLeftCell="B2" activePane="bottomRight" state="frozenSplit"/>
      <selection pane="topRight"/>
      <selection pane="bottomLeft"/>
      <selection pane="bottomRight" activeCell="C1" sqref="C1"/>
    </sheetView>
  </sheetViews>
  <sheetFormatPr defaultRowHeight="13.2"/>
  <cols>
    <col min="8" max="8" width="9.109375" style="2" customWidth="1"/>
    <col min="16" max="16" width="9.109375" style="2" customWidth="1"/>
  </cols>
  <sheetData>
    <row r="1" spans="1:10">
      <c r="A1" t="s">
        <v>1</v>
      </c>
      <c r="B1" t="s">
        <v>83</v>
      </c>
      <c r="D1" t="s">
        <v>0</v>
      </c>
      <c r="E1" t="s">
        <v>102</v>
      </c>
      <c r="F1" t="s">
        <v>103</v>
      </c>
      <c r="H1" s="2" t="s">
        <v>104</v>
      </c>
      <c r="J1" t="s">
        <v>105</v>
      </c>
    </row>
    <row r="2" spans="1:10">
      <c r="A2" t="s">
        <v>2</v>
      </c>
      <c r="B2">
        <v>1.1123000000000001</v>
      </c>
      <c r="C2">
        <v>1.0911999999999999</v>
      </c>
      <c r="D2">
        <f>AVERAGE(B2:C2)</f>
        <v>1.10175</v>
      </c>
      <c r="E2">
        <f>'2um_Blk'!S2</f>
        <v>0.1008923076923077</v>
      </c>
      <c r="F2">
        <f>D2-E2</f>
        <v>1.0008576923076924</v>
      </c>
      <c r="H2" s="2">
        <f>E2/D2*100</f>
        <v>9.157459286798975</v>
      </c>
      <c r="J2" t="s">
        <v>106</v>
      </c>
    </row>
    <row r="3" spans="1:10">
      <c r="A3" t="s">
        <v>3</v>
      </c>
      <c r="B3">
        <v>0.21340000000000001</v>
      </c>
      <c r="C3">
        <v>0.21029999999999999</v>
      </c>
      <c r="D3">
        <f t="shared" ref="D3:D22" si="0">AVERAGE(B3:C3)</f>
        <v>0.21184999999999998</v>
      </c>
      <c r="E3">
        <f>'2um_Blk'!S3</f>
        <v>5.1461538461538463E-3</v>
      </c>
      <c r="F3">
        <f t="shared" ref="F3:F22" si="1">D3-E3</f>
        <v>0.20670384615384613</v>
      </c>
      <c r="H3" s="2">
        <f t="shared" ref="H3:H22" si="2">E3/D3*100</f>
        <v>2.4291497975708505</v>
      </c>
    </row>
    <row r="4" spans="1:10">
      <c r="A4" t="s">
        <v>4</v>
      </c>
      <c r="B4">
        <v>1.4200000000000001E-2</v>
      </c>
      <c r="C4">
        <v>1.34E-2</v>
      </c>
      <c r="D4">
        <f t="shared" si="0"/>
        <v>1.38E-2</v>
      </c>
      <c r="E4">
        <f>'2um_Blk'!S4</f>
        <v>1.5000000000000001E-4</v>
      </c>
      <c r="F4">
        <f t="shared" si="1"/>
        <v>1.3649999999999999E-2</v>
      </c>
      <c r="H4" s="2">
        <f t="shared" si="2"/>
        <v>1.0869565217391306</v>
      </c>
    </row>
    <row r="5" spans="1:10">
      <c r="A5" t="s">
        <v>5</v>
      </c>
      <c r="B5">
        <v>1.3100000000000001E-2</v>
      </c>
      <c r="C5">
        <v>1.2800000000000001E-2</v>
      </c>
      <c r="D5">
        <f t="shared" si="0"/>
        <v>1.295E-2</v>
      </c>
      <c r="E5">
        <f>'2um_Blk'!S5</f>
        <v>1.384615384615385E-4</v>
      </c>
      <c r="F5">
        <f t="shared" si="1"/>
        <v>1.2811538461538461E-2</v>
      </c>
      <c r="H5" s="2">
        <f t="shared" si="2"/>
        <v>1.0692010692010696</v>
      </c>
    </row>
    <row r="6" spans="1:10">
      <c r="A6" t="s">
        <v>6</v>
      </c>
      <c r="B6">
        <v>1.7952999999999999</v>
      </c>
      <c r="C6">
        <v>1.8204</v>
      </c>
      <c r="D6">
        <f t="shared" si="0"/>
        <v>1.80785</v>
      </c>
      <c r="E6">
        <f>'2um_Blk'!S6</f>
        <v>1.0769230769230769E-3</v>
      </c>
      <c r="F6">
        <f t="shared" si="1"/>
        <v>1.806773076923077</v>
      </c>
      <c r="H6" s="2">
        <f t="shared" si="2"/>
        <v>5.9569271616731305E-2</v>
      </c>
    </row>
    <row r="7" spans="1:10">
      <c r="A7" t="s">
        <v>7</v>
      </c>
      <c r="B7">
        <v>6.6977000000000002</v>
      </c>
      <c r="C7">
        <v>6.8684000000000003</v>
      </c>
      <c r="D7">
        <f t="shared" si="0"/>
        <v>6.7830500000000002</v>
      </c>
      <c r="E7">
        <f>'2um_Blk'!S7</f>
        <v>1.1284615384615383E-2</v>
      </c>
      <c r="F7">
        <f t="shared" si="1"/>
        <v>6.7717653846153851</v>
      </c>
      <c r="H7" s="2">
        <f t="shared" si="2"/>
        <v>0.16636491526106076</v>
      </c>
    </row>
    <row r="8" spans="1:10">
      <c r="A8" t="s">
        <v>8</v>
      </c>
      <c r="B8">
        <v>9.4600000000000004E-2</v>
      </c>
      <c r="C8">
        <v>9.7000000000000003E-2</v>
      </c>
      <c r="D8">
        <f t="shared" si="0"/>
        <v>9.5799999999999996E-2</v>
      </c>
      <c r="E8">
        <f>'2um_Blk'!S8</f>
        <v>1.673076923076923E-2</v>
      </c>
      <c r="F8">
        <f t="shared" si="1"/>
        <v>7.9069230769230767E-2</v>
      </c>
      <c r="H8" s="2">
        <f t="shared" si="2"/>
        <v>17.464268508109843</v>
      </c>
    </row>
    <row r="9" spans="1:10">
      <c r="A9" t="s">
        <v>9</v>
      </c>
      <c r="B9">
        <v>2.69E-2</v>
      </c>
      <c r="C9">
        <v>2.6499999999999999E-2</v>
      </c>
      <c r="D9">
        <f t="shared" si="0"/>
        <v>2.6700000000000002E-2</v>
      </c>
      <c r="E9">
        <f>'2um_Blk'!S9</f>
        <v>0</v>
      </c>
      <c r="F9">
        <f t="shared" si="1"/>
        <v>2.6700000000000002E-2</v>
      </c>
      <c r="H9" s="2">
        <f t="shared" si="2"/>
        <v>0</v>
      </c>
    </row>
    <row r="11" spans="1:10">
      <c r="A11" t="s">
        <v>10</v>
      </c>
      <c r="B11">
        <v>9.9110999999999994</v>
      </c>
      <c r="C11">
        <v>9.9412000000000003</v>
      </c>
      <c r="D11">
        <f t="shared" si="0"/>
        <v>9.9261499999999998</v>
      </c>
      <c r="E11">
        <f>'2um_Blk'!S11</f>
        <v>0.11280000000000001</v>
      </c>
      <c r="F11">
        <f t="shared" si="1"/>
        <v>9.8133499999999998</v>
      </c>
      <c r="H11" s="2">
        <f t="shared" si="2"/>
        <v>1.1363922568165907</v>
      </c>
    </row>
    <row r="12" spans="1:10">
      <c r="A12" t="s">
        <v>11</v>
      </c>
      <c r="B12">
        <v>442.2629</v>
      </c>
      <c r="C12">
        <v>458.03030000000001</v>
      </c>
      <c r="D12">
        <f t="shared" si="0"/>
        <v>450.14660000000003</v>
      </c>
      <c r="E12">
        <f>'2um_Blk'!S12</f>
        <v>0.80983636363636358</v>
      </c>
      <c r="F12">
        <f t="shared" si="1"/>
        <v>449.33676363636368</v>
      </c>
      <c r="H12" s="2">
        <f t="shared" si="2"/>
        <v>0.17990502730363031</v>
      </c>
    </row>
    <row r="13" spans="1:10">
      <c r="A13" t="s">
        <v>12</v>
      </c>
      <c r="B13">
        <v>0.158</v>
      </c>
      <c r="C13">
        <v>0.15010000000000001</v>
      </c>
      <c r="D13">
        <f t="shared" si="0"/>
        <v>0.15405000000000002</v>
      </c>
      <c r="E13">
        <f>'2um_Blk'!S13</f>
        <v>2.269230769230769E-3</v>
      </c>
      <c r="F13">
        <f t="shared" si="1"/>
        <v>0.15178076923076925</v>
      </c>
      <c r="H13" s="2">
        <f t="shared" si="2"/>
        <v>1.4730482111202652</v>
      </c>
    </row>
    <row r="14" spans="1:10">
      <c r="A14" t="s">
        <v>13</v>
      </c>
      <c r="B14">
        <v>0.52939999999999998</v>
      </c>
      <c r="C14">
        <v>0.52649999999999997</v>
      </c>
      <c r="D14">
        <f t="shared" si="0"/>
        <v>0.52794999999999992</v>
      </c>
      <c r="E14">
        <f>'2um_Blk'!S14</f>
        <v>0.33514615384615382</v>
      </c>
      <c r="F14">
        <f t="shared" si="1"/>
        <v>0.1928038461538461</v>
      </c>
      <c r="H14" s="2">
        <f t="shared" si="2"/>
        <v>63.480661775954893</v>
      </c>
    </row>
    <row r="15" spans="1:10">
      <c r="A15" t="s">
        <v>14</v>
      </c>
      <c r="B15">
        <v>0.95830000000000004</v>
      </c>
      <c r="C15">
        <v>0.9677</v>
      </c>
      <c r="D15">
        <f t="shared" si="0"/>
        <v>0.96300000000000008</v>
      </c>
      <c r="E15">
        <f>'2um_Blk'!S15</f>
        <v>1.3118181818181817E-2</v>
      </c>
      <c r="F15">
        <f t="shared" si="1"/>
        <v>0.94988181818181827</v>
      </c>
      <c r="H15" s="2">
        <f t="shared" si="2"/>
        <v>1.3622203341829509</v>
      </c>
    </row>
    <row r="16" spans="1:10">
      <c r="A16" t="s">
        <v>15</v>
      </c>
      <c r="B16">
        <v>6.4988000000000001</v>
      </c>
      <c r="C16">
        <v>6.6608999999999998</v>
      </c>
      <c r="D16">
        <f t="shared" si="0"/>
        <v>6.5798500000000004</v>
      </c>
      <c r="E16">
        <f>'2um_Blk'!S16</f>
        <v>0.91069090909090911</v>
      </c>
      <c r="F16">
        <f t="shared" si="1"/>
        <v>5.6691590909090914</v>
      </c>
      <c r="H16" s="2">
        <f t="shared" si="2"/>
        <v>13.840602887465659</v>
      </c>
    </row>
    <row r="17" spans="1:10">
      <c r="A17" t="s">
        <v>16</v>
      </c>
      <c r="B17">
        <v>0.1293</v>
      </c>
      <c r="C17">
        <v>0.1303</v>
      </c>
      <c r="D17">
        <f t="shared" si="0"/>
        <v>0.1298</v>
      </c>
      <c r="E17">
        <f>'2um_Blk'!S17</f>
        <v>4.2307692307692315E-3</v>
      </c>
      <c r="F17">
        <f t="shared" si="1"/>
        <v>0.12556923076923077</v>
      </c>
      <c r="H17" s="2">
        <f t="shared" si="2"/>
        <v>3.2594524119947859</v>
      </c>
    </row>
    <row r="18" spans="1:10">
      <c r="A18" t="s">
        <v>17</v>
      </c>
      <c r="B18">
        <v>0.54390000000000005</v>
      </c>
      <c r="C18">
        <v>0.47460000000000002</v>
      </c>
      <c r="D18">
        <f t="shared" si="0"/>
        <v>0.50924999999999998</v>
      </c>
      <c r="E18">
        <f>'2um_Blk'!S18</f>
        <v>1.0489000000000002</v>
      </c>
      <c r="F18">
        <f t="shared" si="1"/>
        <v>-0.53965000000000019</v>
      </c>
      <c r="H18" s="2">
        <f t="shared" si="2"/>
        <v>205.96956308296518</v>
      </c>
      <c r="J18" t="s">
        <v>107</v>
      </c>
    </row>
    <row r="19" spans="1:10">
      <c r="A19" t="s">
        <v>18</v>
      </c>
      <c r="B19">
        <v>0.60580000000000001</v>
      </c>
      <c r="C19">
        <v>0.59470000000000001</v>
      </c>
      <c r="D19">
        <f t="shared" si="0"/>
        <v>0.60024999999999995</v>
      </c>
      <c r="E19">
        <f>'2um_Blk'!S19</f>
        <v>6.9161538461538455E-2</v>
      </c>
      <c r="F19">
        <f t="shared" si="1"/>
        <v>0.53108846153846145</v>
      </c>
      <c r="H19" s="2">
        <f t="shared" si="2"/>
        <v>11.522122192676127</v>
      </c>
    </row>
    <row r="20" spans="1:10">
      <c r="A20" t="s">
        <v>19</v>
      </c>
      <c r="B20">
        <v>1.2576000000000001</v>
      </c>
      <c r="C20">
        <v>1.1948000000000001</v>
      </c>
      <c r="D20">
        <f t="shared" si="0"/>
        <v>1.2262</v>
      </c>
      <c r="E20">
        <f>'2um_Blk'!S20</f>
        <v>0.28361818181818177</v>
      </c>
      <c r="F20">
        <f t="shared" si="1"/>
        <v>0.94258181818181819</v>
      </c>
      <c r="H20" s="2">
        <f t="shared" si="2"/>
        <v>23.129846829080229</v>
      </c>
    </row>
    <row r="21" spans="1:10">
      <c r="A21" t="s">
        <v>20</v>
      </c>
      <c r="B21">
        <v>1.3008</v>
      </c>
      <c r="C21">
        <v>1.2975000000000001</v>
      </c>
      <c r="D21">
        <f t="shared" si="0"/>
        <v>1.29915</v>
      </c>
      <c r="E21">
        <f>'2um_Blk'!S21</f>
        <v>0.30701818181818186</v>
      </c>
      <c r="F21">
        <f t="shared" si="1"/>
        <v>0.99213181818181817</v>
      </c>
      <c r="H21" s="2">
        <f t="shared" si="2"/>
        <v>23.63223506278581</v>
      </c>
    </row>
    <row r="22" spans="1:10">
      <c r="A22" t="s">
        <v>21</v>
      </c>
      <c r="B22">
        <v>1.3219000000000001</v>
      </c>
      <c r="C22">
        <v>1.3265</v>
      </c>
      <c r="D22">
        <f t="shared" si="0"/>
        <v>1.3242</v>
      </c>
      <c r="E22">
        <f>'2um_Blk'!S22</f>
        <v>0.33030909090909089</v>
      </c>
      <c r="F22">
        <f t="shared" si="1"/>
        <v>0.99389090909090916</v>
      </c>
      <c r="H22" s="2">
        <f t="shared" si="2"/>
        <v>24.944048550754484</v>
      </c>
    </row>
    <row r="24" spans="1:10">
      <c r="A24" t="s">
        <v>1</v>
      </c>
      <c r="B24" t="s">
        <v>90</v>
      </c>
      <c r="D24" t="s">
        <v>0</v>
      </c>
      <c r="E24" t="s">
        <v>102</v>
      </c>
      <c r="F24" t="s">
        <v>103</v>
      </c>
      <c r="H24" s="2" t="s">
        <v>104</v>
      </c>
      <c r="J24" t="s">
        <v>105</v>
      </c>
    </row>
    <row r="25" spans="1:10">
      <c r="A25" t="s">
        <v>2</v>
      </c>
      <c r="B25">
        <v>0.24629999999999999</v>
      </c>
      <c r="C25">
        <v>0.24149999999999999</v>
      </c>
      <c r="D25">
        <f>AVERAGE(B25:C25)</f>
        <v>0.24390000000000001</v>
      </c>
      <c r="E25">
        <f>'20um_Blk'!S2</f>
        <v>0.10691538461538461</v>
      </c>
      <c r="F25">
        <f>D25-E25</f>
        <v>0.1369846153846154</v>
      </c>
      <c r="H25" s="2">
        <f>E25/D25*100</f>
        <v>43.83574604976819</v>
      </c>
      <c r="J25" t="s">
        <v>106</v>
      </c>
    </row>
    <row r="26" spans="1:10">
      <c r="A26" t="s">
        <v>3</v>
      </c>
      <c r="B26">
        <v>3.56E-2</v>
      </c>
      <c r="C26">
        <v>3.5799999999999998E-2</v>
      </c>
      <c r="D26">
        <f t="shared" ref="D26:D32" si="3">AVERAGE(B26:C26)</f>
        <v>3.5699999999999996E-2</v>
      </c>
      <c r="E26">
        <f>'20um_Blk'!S3</f>
        <v>7.4846153846153847E-3</v>
      </c>
      <c r="F26">
        <f t="shared" ref="F26:F45" si="4">D26-E26</f>
        <v>2.8215384615384611E-2</v>
      </c>
      <c r="H26" s="2">
        <f t="shared" ref="H26:H45" si="5">E26/D26*100</f>
        <v>20.965309200603322</v>
      </c>
    </row>
    <row r="27" spans="1:10">
      <c r="A27" t="s">
        <v>4</v>
      </c>
      <c r="B27">
        <v>3.8E-3</v>
      </c>
      <c r="C27">
        <v>3.5000000000000001E-3</v>
      </c>
      <c r="D27">
        <f t="shared" si="3"/>
        <v>3.65E-3</v>
      </c>
      <c r="E27">
        <f>'20um_Blk'!S4</f>
        <v>1.6923076923076923E-4</v>
      </c>
      <c r="F27">
        <f t="shared" si="4"/>
        <v>3.4807692307692309E-3</v>
      </c>
      <c r="H27" s="2">
        <f t="shared" si="5"/>
        <v>4.6364594309799783</v>
      </c>
    </row>
    <row r="28" spans="1:10">
      <c r="A28" t="s">
        <v>5</v>
      </c>
      <c r="B28">
        <v>4.0000000000000001E-3</v>
      </c>
      <c r="C28">
        <v>3.7000000000000002E-3</v>
      </c>
      <c r="D28">
        <f t="shared" si="3"/>
        <v>3.8500000000000001E-3</v>
      </c>
      <c r="E28">
        <f>'20um_Blk'!S5</f>
        <v>1.6923076923076923E-4</v>
      </c>
      <c r="F28">
        <f t="shared" si="4"/>
        <v>3.6807692307692309E-3</v>
      </c>
      <c r="H28" s="2">
        <f t="shared" si="5"/>
        <v>4.3956043956043951</v>
      </c>
    </row>
    <row r="29" spans="1:10">
      <c r="A29" t="s">
        <v>6</v>
      </c>
      <c r="B29">
        <v>0.2898</v>
      </c>
      <c r="C29">
        <v>0.28000000000000003</v>
      </c>
      <c r="D29">
        <f t="shared" si="3"/>
        <v>0.28490000000000004</v>
      </c>
      <c r="E29">
        <f>'20um_Blk'!S6</f>
        <v>1.5818181818181816E-3</v>
      </c>
      <c r="F29">
        <f t="shared" si="4"/>
        <v>0.28331818181818186</v>
      </c>
      <c r="H29" s="2">
        <f t="shared" si="5"/>
        <v>0.55521873703691871</v>
      </c>
    </row>
    <row r="30" spans="1:10">
      <c r="A30" t="s">
        <v>7</v>
      </c>
      <c r="B30">
        <v>1.9544999999999999</v>
      </c>
      <c r="C30">
        <v>1.8988</v>
      </c>
      <c r="D30">
        <f t="shared" si="3"/>
        <v>1.92665</v>
      </c>
      <c r="E30">
        <f>'20um_Blk'!S7</f>
        <v>8.5636363636363635E-3</v>
      </c>
      <c r="F30">
        <f t="shared" si="4"/>
        <v>1.9180863636363636</v>
      </c>
      <c r="H30" s="2">
        <f t="shared" si="5"/>
        <v>0.4444832410472252</v>
      </c>
    </row>
    <row r="31" spans="1:10">
      <c r="A31" t="s">
        <v>8</v>
      </c>
      <c r="B31">
        <v>4.8500000000000001E-2</v>
      </c>
      <c r="C31">
        <v>4.7E-2</v>
      </c>
      <c r="D31">
        <f t="shared" si="3"/>
        <v>4.7750000000000001E-2</v>
      </c>
      <c r="E31">
        <f>'20um_Blk'!S8</f>
        <v>1.29E-2</v>
      </c>
      <c r="F31">
        <f t="shared" si="4"/>
        <v>3.4849999999999999E-2</v>
      </c>
      <c r="H31" s="2">
        <f t="shared" si="5"/>
        <v>27.015706806282726</v>
      </c>
    </row>
    <row r="32" spans="1:10">
      <c r="A32" t="s">
        <v>9</v>
      </c>
      <c r="B32">
        <v>2.0500000000000001E-2</v>
      </c>
      <c r="C32">
        <v>2.0299999999999999E-2</v>
      </c>
      <c r="D32">
        <f t="shared" si="3"/>
        <v>2.0400000000000001E-2</v>
      </c>
      <c r="E32">
        <f>'20um_Blk'!S9</f>
        <v>9.2307692307692316E-5</v>
      </c>
      <c r="F32">
        <f t="shared" si="4"/>
        <v>2.0307692307692308E-2</v>
      </c>
      <c r="H32" s="2">
        <f t="shared" si="5"/>
        <v>0.45248868778280549</v>
      </c>
    </row>
    <row r="34" spans="1:10">
      <c r="A34" t="s">
        <v>10</v>
      </c>
      <c r="B34">
        <v>5.6654999999999998</v>
      </c>
      <c r="C34">
        <v>5.6089000000000002</v>
      </c>
      <c r="D34">
        <f t="shared" ref="D34:D45" si="6">AVERAGE(B34:C34)</f>
        <v>5.6372</v>
      </c>
      <c r="E34">
        <f>'20um_Blk'!S11</f>
        <v>0.14756250000000001</v>
      </c>
      <c r="F34">
        <f t="shared" si="4"/>
        <v>5.4896374999999997</v>
      </c>
      <c r="H34" s="2">
        <f t="shared" si="5"/>
        <v>2.6176559284751297</v>
      </c>
    </row>
    <row r="35" spans="1:10">
      <c r="A35" t="s">
        <v>11</v>
      </c>
      <c r="B35">
        <v>71.940700000000007</v>
      </c>
      <c r="C35">
        <v>71.283199999999994</v>
      </c>
      <c r="D35">
        <f t="shared" si="6"/>
        <v>71.611950000000007</v>
      </c>
      <c r="E35">
        <f>'20um_Blk'!S12</f>
        <v>0.85108461538461555</v>
      </c>
      <c r="F35">
        <f t="shared" si="4"/>
        <v>70.760865384615386</v>
      </c>
      <c r="H35" s="2">
        <f t="shared" si="5"/>
        <v>1.1884673094150005</v>
      </c>
    </row>
    <row r="36" spans="1:10">
      <c r="A36" t="s">
        <v>12</v>
      </c>
      <c r="B36">
        <v>0.1249</v>
      </c>
      <c r="C36">
        <v>0.12770000000000001</v>
      </c>
      <c r="D36">
        <f t="shared" si="6"/>
        <v>0.1263</v>
      </c>
      <c r="E36">
        <f>'20um_Blk'!S13</f>
        <v>3.8076923076923075E-3</v>
      </c>
      <c r="F36">
        <f t="shared" si="4"/>
        <v>0.12249230769230769</v>
      </c>
      <c r="H36" s="2">
        <f t="shared" si="5"/>
        <v>3.0147999269139412</v>
      </c>
    </row>
    <row r="37" spans="1:10">
      <c r="A37" t="s">
        <v>13</v>
      </c>
      <c r="B37">
        <v>0.89370000000000005</v>
      </c>
      <c r="C37">
        <v>0.88939999999999997</v>
      </c>
      <c r="D37">
        <f t="shared" si="6"/>
        <v>0.89155000000000006</v>
      </c>
      <c r="E37">
        <f>'20um_Blk'!S14</f>
        <v>0.94727692307692313</v>
      </c>
      <c r="F37">
        <f t="shared" si="4"/>
        <v>-5.5726923076923063E-2</v>
      </c>
      <c r="H37" s="2">
        <f t="shared" si="5"/>
        <v>106.25056621355202</v>
      </c>
      <c r="J37" t="s">
        <v>107</v>
      </c>
    </row>
    <row r="38" spans="1:10">
      <c r="A38" t="s">
        <v>14</v>
      </c>
      <c r="B38">
        <v>0.14810000000000001</v>
      </c>
      <c r="C38">
        <v>0.14710000000000001</v>
      </c>
      <c r="D38">
        <f t="shared" si="6"/>
        <v>0.14760000000000001</v>
      </c>
      <c r="E38">
        <f>'20um_Blk'!S15</f>
        <v>2.7138461538461538E-2</v>
      </c>
      <c r="F38">
        <f t="shared" si="4"/>
        <v>0.12046153846153847</v>
      </c>
      <c r="H38" s="2">
        <f t="shared" si="5"/>
        <v>18.386491557223263</v>
      </c>
    </row>
    <row r="39" spans="1:10">
      <c r="A39" t="s">
        <v>15</v>
      </c>
      <c r="B39">
        <v>3.8887999999999998</v>
      </c>
      <c r="C39">
        <v>3.8359999999999999</v>
      </c>
      <c r="D39">
        <f t="shared" si="6"/>
        <v>3.8624000000000001</v>
      </c>
      <c r="E39">
        <f>'20um_Blk'!S16</f>
        <v>1.133776923076923</v>
      </c>
      <c r="F39">
        <f t="shared" si="4"/>
        <v>2.728623076923077</v>
      </c>
      <c r="H39" s="2">
        <f t="shared" si="5"/>
        <v>29.354207826142371</v>
      </c>
    </row>
    <row r="40" spans="1:10">
      <c r="A40" t="s">
        <v>16</v>
      </c>
      <c r="B40">
        <v>1.89E-2</v>
      </c>
      <c r="C40">
        <v>2.12E-2</v>
      </c>
      <c r="D40">
        <f t="shared" si="6"/>
        <v>2.0049999999999998E-2</v>
      </c>
      <c r="E40">
        <f>'20um_Blk'!S17</f>
        <v>7.0692307692307712E-3</v>
      </c>
      <c r="F40">
        <f t="shared" si="4"/>
        <v>1.2980769230769226E-2</v>
      </c>
      <c r="H40" s="2">
        <f t="shared" si="5"/>
        <v>35.258008824093622</v>
      </c>
    </row>
    <row r="41" spans="1:10">
      <c r="A41" t="s">
        <v>17</v>
      </c>
      <c r="B41">
        <v>0.47799999999999998</v>
      </c>
      <c r="C41">
        <v>0.4698</v>
      </c>
      <c r="D41">
        <f t="shared" si="6"/>
        <v>0.47389999999999999</v>
      </c>
      <c r="E41">
        <f>'20um_Blk'!S18</f>
        <v>1.236446153846154</v>
      </c>
      <c r="F41">
        <f t="shared" si="4"/>
        <v>-0.76254615384615398</v>
      </c>
      <c r="H41" s="2">
        <f t="shared" si="5"/>
        <v>260.90866297660983</v>
      </c>
      <c r="J41" t="s">
        <v>107</v>
      </c>
    </row>
    <row r="42" spans="1:10">
      <c r="A42" t="s">
        <v>18</v>
      </c>
      <c r="B42">
        <v>0.17050000000000001</v>
      </c>
      <c r="C42">
        <v>0.1845</v>
      </c>
      <c r="D42">
        <f t="shared" si="6"/>
        <v>0.17749999999999999</v>
      </c>
      <c r="E42">
        <f>'20um_Blk'!S19</f>
        <v>5.5992307692307682E-2</v>
      </c>
      <c r="F42">
        <f t="shared" si="4"/>
        <v>0.12150769230769232</v>
      </c>
      <c r="H42" s="2">
        <f t="shared" si="5"/>
        <v>31.544962080173345</v>
      </c>
    </row>
    <row r="43" spans="1:10">
      <c r="A43" t="s">
        <v>19</v>
      </c>
      <c r="B43">
        <v>1.6416999999999999</v>
      </c>
      <c r="C43">
        <v>1.5325</v>
      </c>
      <c r="D43">
        <f t="shared" si="6"/>
        <v>1.5871</v>
      </c>
      <c r="E43">
        <f>'20um_Blk'!S20</f>
        <v>0.41488181818181807</v>
      </c>
      <c r="F43">
        <f t="shared" si="4"/>
        <v>1.1722181818181818</v>
      </c>
      <c r="H43" s="2">
        <f t="shared" si="5"/>
        <v>26.140874436507978</v>
      </c>
    </row>
    <row r="44" spans="1:10">
      <c r="A44" t="s">
        <v>20</v>
      </c>
      <c r="B44">
        <v>1.2558</v>
      </c>
      <c r="C44">
        <v>1.5397000000000001</v>
      </c>
      <c r="D44">
        <f t="shared" si="6"/>
        <v>1.39775</v>
      </c>
      <c r="E44">
        <f>'20um_Blk'!S21</f>
        <v>0.44809090909090904</v>
      </c>
      <c r="F44">
        <f t="shared" si="4"/>
        <v>0.94965909090909095</v>
      </c>
      <c r="H44" s="2">
        <f t="shared" si="5"/>
        <v>32.058015316824111</v>
      </c>
    </row>
    <row r="45" spans="1:10">
      <c r="A45" t="s">
        <v>21</v>
      </c>
      <c r="B45">
        <v>1.8048999999999999</v>
      </c>
      <c r="C45">
        <v>1.8627</v>
      </c>
      <c r="D45">
        <f t="shared" si="6"/>
        <v>1.8338000000000001</v>
      </c>
      <c r="E45">
        <f>'20um_Blk'!S22</f>
        <v>0.42921818181818183</v>
      </c>
      <c r="F45">
        <f t="shared" si="4"/>
        <v>1.4045818181818182</v>
      </c>
      <c r="H45" s="2">
        <f t="shared" si="5"/>
        <v>23.405942950058993</v>
      </c>
    </row>
    <row r="47" spans="1:10">
      <c r="A47" t="s">
        <v>1</v>
      </c>
      <c r="B47" t="s">
        <v>94</v>
      </c>
      <c r="D47" t="s">
        <v>0</v>
      </c>
      <c r="E47" t="s">
        <v>102</v>
      </c>
      <c r="F47" t="s">
        <v>103</v>
      </c>
      <c r="H47" s="2" t="s">
        <v>104</v>
      </c>
      <c r="J47" t="s">
        <v>105</v>
      </c>
    </row>
    <row r="48" spans="1:10">
      <c r="A48" t="s">
        <v>2</v>
      </c>
      <c r="B48">
        <v>537.78549999999996</v>
      </c>
      <c r="C48">
        <v>526.01520000000005</v>
      </c>
      <c r="D48">
        <f>AVERAGE(B48:C48)</f>
        <v>531.90035</v>
      </c>
      <c r="E48">
        <f>'55um_Blk'!Q2</f>
        <v>455.14166666666671</v>
      </c>
      <c r="F48">
        <f>D48-E48</f>
        <v>76.758683333333295</v>
      </c>
      <c r="H48" s="2">
        <f t="shared" ref="H48:H55" si="7">E48/D48*100</f>
        <v>85.568972960192013</v>
      </c>
      <c r="J48" t="s">
        <v>106</v>
      </c>
    </row>
    <row r="49" spans="1:10">
      <c r="A49" t="s">
        <v>3</v>
      </c>
      <c r="B49">
        <v>0.1002</v>
      </c>
      <c r="C49">
        <v>9.4399999999999998E-2</v>
      </c>
      <c r="D49">
        <f t="shared" ref="D49:D55" si="8">AVERAGE(B49:C49)</f>
        <v>9.7299999999999998E-2</v>
      </c>
      <c r="E49">
        <f>'55um_Blk'!Q3</f>
        <v>6.3344444444444439E-2</v>
      </c>
      <c r="F49">
        <f t="shared" ref="F49:F55" si="9">D49-E49</f>
        <v>3.3955555555555558E-2</v>
      </c>
      <c r="H49" s="2">
        <f t="shared" si="7"/>
        <v>65.102203951124821</v>
      </c>
    </row>
    <row r="50" spans="1:10">
      <c r="A50" t="s">
        <v>4</v>
      </c>
      <c r="B50">
        <v>1.9199999999999998E-2</v>
      </c>
      <c r="C50">
        <v>1.7600000000000001E-2</v>
      </c>
      <c r="D50">
        <f t="shared" si="8"/>
        <v>1.84E-2</v>
      </c>
      <c r="E50">
        <f>'55um_Blk'!Q4</f>
        <v>2.0545454545454543E-3</v>
      </c>
      <c r="F50">
        <f t="shared" si="9"/>
        <v>1.6345454545454545E-2</v>
      </c>
      <c r="H50" s="2">
        <f t="shared" si="7"/>
        <v>11.16600790513834</v>
      </c>
    </row>
    <row r="51" spans="1:10">
      <c r="A51" t="s">
        <v>5</v>
      </c>
      <c r="B51">
        <v>6.4999999999999997E-3</v>
      </c>
      <c r="C51">
        <v>5.5999999999999999E-3</v>
      </c>
      <c r="D51">
        <f t="shared" si="8"/>
        <v>6.0499999999999998E-3</v>
      </c>
      <c r="E51">
        <f>'55um_Blk'!Q5</f>
        <v>5.5454545454545459E-4</v>
      </c>
      <c r="F51">
        <f t="shared" si="9"/>
        <v>5.4954545454545456E-3</v>
      </c>
      <c r="H51" s="2">
        <f t="shared" si="7"/>
        <v>9.1660405709992503</v>
      </c>
    </row>
    <row r="52" spans="1:10">
      <c r="A52" t="s">
        <v>6</v>
      </c>
      <c r="B52">
        <v>0.33210000000000001</v>
      </c>
      <c r="C52">
        <v>0.29149999999999998</v>
      </c>
      <c r="D52">
        <f t="shared" si="8"/>
        <v>0.31179999999999997</v>
      </c>
      <c r="E52">
        <f>'55um_Blk'!Q6</f>
        <v>1.8333333333333335E-3</v>
      </c>
      <c r="F52">
        <f t="shared" si="9"/>
        <v>0.30996666666666661</v>
      </c>
      <c r="H52" s="2">
        <f t="shared" si="7"/>
        <v>0.58798375026726546</v>
      </c>
    </row>
    <row r="53" spans="1:10">
      <c r="A53" t="s">
        <v>7</v>
      </c>
      <c r="B53">
        <v>1.1449</v>
      </c>
      <c r="C53">
        <v>1.0282</v>
      </c>
      <c r="D53">
        <f t="shared" si="8"/>
        <v>1.0865499999999999</v>
      </c>
      <c r="E53">
        <f>'55um_Blk'!Q7</f>
        <v>4.9163636363636361E-2</v>
      </c>
      <c r="F53">
        <f t="shared" si="9"/>
        <v>1.0373863636363636</v>
      </c>
      <c r="H53" s="2">
        <f t="shared" si="7"/>
        <v>4.5247468007580292</v>
      </c>
    </row>
    <row r="54" spans="1:10">
      <c r="A54" t="s">
        <v>8</v>
      </c>
      <c r="B54">
        <v>0.25259999999999999</v>
      </c>
      <c r="C54">
        <v>0.24340000000000001</v>
      </c>
      <c r="D54">
        <f t="shared" si="8"/>
        <v>0.248</v>
      </c>
      <c r="E54">
        <f>'55um_Blk'!Q8</f>
        <v>8.1477777777777788E-2</v>
      </c>
      <c r="F54">
        <f t="shared" si="9"/>
        <v>0.16652222222222221</v>
      </c>
      <c r="H54" s="2">
        <f t="shared" si="7"/>
        <v>32.853942652329756</v>
      </c>
    </row>
    <row r="55" spans="1:10">
      <c r="A55" t="s">
        <v>9</v>
      </c>
      <c r="B55">
        <v>6.6900000000000001E-2</v>
      </c>
      <c r="C55">
        <v>6.3200000000000006E-2</v>
      </c>
      <c r="D55">
        <f t="shared" si="8"/>
        <v>6.5049999999999997E-2</v>
      </c>
      <c r="E55">
        <f>'55um_Blk'!Q9</f>
        <v>1.3888888888888887E-3</v>
      </c>
      <c r="F55">
        <f t="shared" si="9"/>
        <v>6.3661111111111113E-2</v>
      </c>
      <c r="H55" s="2">
        <f t="shared" si="7"/>
        <v>2.1351097446408742</v>
      </c>
    </row>
    <row r="56" spans="1:10">
      <c r="E56">
        <f>'55um_Blk'!Q10</f>
        <v>0</v>
      </c>
    </row>
    <row r="57" spans="1:10">
      <c r="A57" t="s">
        <v>10</v>
      </c>
      <c r="B57">
        <v>10.724600000000001</v>
      </c>
      <c r="C57">
        <v>10.7967</v>
      </c>
      <c r="D57">
        <f t="shared" ref="D57:D68" si="10">AVERAGE(B57:C57)</f>
        <v>10.76065</v>
      </c>
      <c r="E57">
        <f>'55um_Blk'!Q11</f>
        <v>1.5590111111111111</v>
      </c>
      <c r="F57">
        <f t="shared" ref="F57:F68" si="11">D57-E57</f>
        <v>9.2016388888888887</v>
      </c>
      <c r="H57" s="2">
        <f t="shared" ref="H57:H68" si="12">E57/D57*100</f>
        <v>14.488075637727379</v>
      </c>
    </row>
    <row r="58" spans="1:10">
      <c r="A58" t="s">
        <v>11</v>
      </c>
      <c r="B58">
        <v>422.92579999999998</v>
      </c>
      <c r="C58">
        <v>421.27050000000003</v>
      </c>
      <c r="D58">
        <f t="shared" si="10"/>
        <v>422.09815000000003</v>
      </c>
      <c r="E58">
        <f>'55um_Blk'!Q12</f>
        <v>179.54562222222225</v>
      </c>
      <c r="F58">
        <f t="shared" si="11"/>
        <v>242.55252777777778</v>
      </c>
      <c r="H58" s="2">
        <f t="shared" si="12"/>
        <v>42.536462721341529</v>
      </c>
    </row>
    <row r="59" spans="1:10">
      <c r="A59" t="s">
        <v>12</v>
      </c>
      <c r="B59">
        <v>0.37569999999999998</v>
      </c>
      <c r="C59">
        <v>0.36020000000000002</v>
      </c>
      <c r="D59">
        <f t="shared" si="10"/>
        <v>0.36795</v>
      </c>
      <c r="E59">
        <f>'55um_Blk'!Q13</f>
        <v>9.73888888888889E-2</v>
      </c>
      <c r="F59">
        <f t="shared" si="11"/>
        <v>0.27056111111111109</v>
      </c>
      <c r="H59" s="2">
        <f t="shared" si="12"/>
        <v>26.467968172004046</v>
      </c>
    </row>
    <row r="60" spans="1:10">
      <c r="A60" t="s">
        <v>13</v>
      </c>
      <c r="B60">
        <v>0.36349999999999999</v>
      </c>
      <c r="C60">
        <v>0.3609</v>
      </c>
      <c r="D60">
        <f t="shared" si="10"/>
        <v>0.36219999999999997</v>
      </c>
      <c r="E60">
        <f>'55um_Blk'!Q14</f>
        <v>0.20434444444444447</v>
      </c>
      <c r="F60">
        <f t="shared" si="11"/>
        <v>0.1578555555555555</v>
      </c>
      <c r="H60" s="2">
        <f t="shared" si="12"/>
        <v>56.417571630161369</v>
      </c>
    </row>
    <row r="61" spans="1:10">
      <c r="A61" t="s">
        <v>14</v>
      </c>
      <c r="B61">
        <v>561.49040000000002</v>
      </c>
      <c r="C61">
        <v>545.35339999999997</v>
      </c>
      <c r="D61">
        <f t="shared" si="10"/>
        <v>553.42190000000005</v>
      </c>
      <c r="E61">
        <f>'55um_Blk'!Q15</f>
        <v>513.18482222222224</v>
      </c>
      <c r="F61">
        <f t="shared" si="11"/>
        <v>40.237077777777813</v>
      </c>
      <c r="H61" s="2">
        <f t="shared" si="12"/>
        <v>92.729402689380777</v>
      </c>
    </row>
    <row r="62" spans="1:10">
      <c r="A62" t="s">
        <v>15</v>
      </c>
      <c r="B62">
        <v>4.8989000000000003</v>
      </c>
      <c r="C62">
        <v>4.9028</v>
      </c>
      <c r="D62">
        <f t="shared" si="10"/>
        <v>4.9008500000000002</v>
      </c>
      <c r="E62">
        <f>'55um_Blk'!Q16</f>
        <v>1.3461333333333334</v>
      </c>
      <c r="F62">
        <f t="shared" si="11"/>
        <v>3.5547166666666667</v>
      </c>
      <c r="H62" s="2">
        <f t="shared" si="12"/>
        <v>27.467344100173101</v>
      </c>
    </row>
    <row r="63" spans="1:10">
      <c r="A63" t="s">
        <v>16</v>
      </c>
      <c r="B63">
        <v>8.3599999999999994E-2</v>
      </c>
      <c r="C63">
        <v>8.4199999999999997E-2</v>
      </c>
      <c r="D63">
        <f t="shared" si="10"/>
        <v>8.3900000000000002E-2</v>
      </c>
      <c r="E63">
        <f>'55um_Blk'!Q17</f>
        <v>6.5355555555555556E-2</v>
      </c>
      <c r="F63">
        <f t="shared" si="11"/>
        <v>1.8544444444444447E-2</v>
      </c>
      <c r="H63" s="2">
        <f t="shared" si="12"/>
        <v>77.896967289100786</v>
      </c>
    </row>
    <row r="64" spans="1:10">
      <c r="A64" t="s">
        <v>17</v>
      </c>
      <c r="B64">
        <v>0.62039999999999995</v>
      </c>
      <c r="C64">
        <v>0.59250000000000003</v>
      </c>
      <c r="D64">
        <f t="shared" si="10"/>
        <v>0.60644999999999993</v>
      </c>
      <c r="E64">
        <f>'55um_Blk'!Q18</f>
        <v>1.5116142857142856</v>
      </c>
      <c r="F64">
        <f t="shared" si="11"/>
        <v>-0.90516428571428564</v>
      </c>
      <c r="H64" s="2">
        <f t="shared" si="12"/>
        <v>249.25621002791422</v>
      </c>
      <c r="J64" t="s">
        <v>107</v>
      </c>
    </row>
    <row r="65" spans="1:10">
      <c r="A65" t="s">
        <v>18</v>
      </c>
      <c r="B65">
        <v>1.2782</v>
      </c>
      <c r="C65">
        <v>1.2936000000000001</v>
      </c>
      <c r="D65">
        <f t="shared" si="10"/>
        <v>1.2859</v>
      </c>
      <c r="E65">
        <f>'55um_Blk'!Q19</f>
        <v>0.19565555555555555</v>
      </c>
      <c r="F65">
        <f t="shared" si="11"/>
        <v>1.0902444444444446</v>
      </c>
      <c r="H65" s="2">
        <f t="shared" si="12"/>
        <v>15.215456532821802</v>
      </c>
    </row>
    <row r="66" spans="1:10">
      <c r="A66" t="s">
        <v>19</v>
      </c>
      <c r="B66">
        <v>9.3871000000000002</v>
      </c>
      <c r="C66">
        <v>9.5741999999999994</v>
      </c>
      <c r="D66">
        <f t="shared" si="10"/>
        <v>9.4806500000000007</v>
      </c>
      <c r="E66">
        <f>'55um_Blk'!Q20</f>
        <v>1.4727111111111111</v>
      </c>
      <c r="F66">
        <f t="shared" si="11"/>
        <v>8.0079388888888889</v>
      </c>
      <c r="H66" s="2">
        <f t="shared" si="12"/>
        <v>15.533862246904073</v>
      </c>
    </row>
    <row r="67" spans="1:10">
      <c r="A67" t="s">
        <v>20</v>
      </c>
      <c r="B67">
        <v>9.5243000000000002</v>
      </c>
      <c r="C67">
        <v>10.030799999999999</v>
      </c>
      <c r="D67">
        <f t="shared" si="10"/>
        <v>9.7775499999999997</v>
      </c>
      <c r="E67">
        <f>'55um_Blk'!Q21</f>
        <v>1.4581222222222221</v>
      </c>
      <c r="F67">
        <f t="shared" si="11"/>
        <v>8.3194277777777774</v>
      </c>
      <c r="H67" s="2">
        <f t="shared" si="12"/>
        <v>14.912961040569694</v>
      </c>
    </row>
    <row r="68" spans="1:10">
      <c r="A68" t="s">
        <v>21</v>
      </c>
      <c r="B68">
        <v>10.300700000000001</v>
      </c>
      <c r="C68">
        <v>10.148099999999999</v>
      </c>
      <c r="D68">
        <f t="shared" si="10"/>
        <v>10.224399999999999</v>
      </c>
      <c r="E68">
        <f>'55um_Blk'!Q22</f>
        <v>1.5425666666666669</v>
      </c>
      <c r="F68">
        <f t="shared" si="11"/>
        <v>8.6818333333333317</v>
      </c>
      <c r="H68" s="2">
        <f t="shared" si="12"/>
        <v>15.087111876165515</v>
      </c>
    </row>
    <row r="70" spans="1:10">
      <c r="A70" t="s">
        <v>1</v>
      </c>
      <c r="B70" t="s">
        <v>98</v>
      </c>
      <c r="D70" t="s">
        <v>0</v>
      </c>
      <c r="E70" t="s">
        <v>102</v>
      </c>
      <c r="F70" t="s">
        <v>103</v>
      </c>
      <c r="H70" s="2" t="s">
        <v>104</v>
      </c>
      <c r="J70" t="s">
        <v>105</v>
      </c>
    </row>
    <row r="71" spans="1:10">
      <c r="A71" t="s">
        <v>2</v>
      </c>
      <c r="B71">
        <v>1196.3888999999999</v>
      </c>
      <c r="C71">
        <v>1189.0617999999999</v>
      </c>
      <c r="D71">
        <f>AVERAGE(B71:C71)</f>
        <v>1192.7253499999999</v>
      </c>
      <c r="E71">
        <f>'210um_Blk'!Q2</f>
        <v>648.8839857142857</v>
      </c>
      <c r="F71">
        <f>D71-E71</f>
        <v>543.84136428571423</v>
      </c>
      <c r="H71" s="2">
        <f t="shared" ref="H71:H78" si="13">E71/D71*100</f>
        <v>54.403470649323062</v>
      </c>
      <c r="J71" t="s">
        <v>106</v>
      </c>
    </row>
    <row r="72" spans="1:10">
      <c r="A72" t="s">
        <v>3</v>
      </c>
      <c r="B72">
        <v>3.85E-2</v>
      </c>
      <c r="C72">
        <v>3.7400000000000003E-2</v>
      </c>
      <c r="D72">
        <f t="shared" ref="D72:D78" si="14">AVERAGE(B72:C72)</f>
        <v>3.7949999999999998E-2</v>
      </c>
      <c r="E72">
        <f>'210um_Blk'!Q3</f>
        <v>1.5654545454545456E-2</v>
      </c>
      <c r="F72">
        <f t="shared" ref="F72:F78" si="15">D72-E72</f>
        <v>2.2295454545454542E-2</v>
      </c>
      <c r="H72" s="2">
        <f t="shared" si="13"/>
        <v>41.250449155587496</v>
      </c>
    </row>
    <row r="73" spans="1:10">
      <c r="A73" t="s">
        <v>4</v>
      </c>
      <c r="B73">
        <v>5.4999999999999997E-3</v>
      </c>
      <c r="C73">
        <v>5.7000000000000002E-3</v>
      </c>
      <c r="D73">
        <f t="shared" si="14"/>
        <v>5.5999999999999999E-3</v>
      </c>
      <c r="E73">
        <f>'210um_Blk'!Q4</f>
        <v>2.0454545454545452E-3</v>
      </c>
      <c r="F73">
        <f t="shared" si="15"/>
        <v>3.5545454545454548E-3</v>
      </c>
      <c r="H73" s="2">
        <f t="shared" si="13"/>
        <v>36.525974025974023</v>
      </c>
    </row>
    <row r="74" spans="1:10">
      <c r="A74" t="s">
        <v>5</v>
      </c>
      <c r="B74">
        <v>4.4000000000000003E-3</v>
      </c>
      <c r="C74">
        <v>4.3E-3</v>
      </c>
      <c r="D74">
        <f t="shared" si="14"/>
        <v>4.3499999999999997E-3</v>
      </c>
      <c r="E74">
        <f>'210um_Blk'!Q5</f>
        <v>9.0909090909090931E-4</v>
      </c>
      <c r="F74">
        <f t="shared" si="15"/>
        <v>3.4409090909090904E-3</v>
      </c>
      <c r="H74" s="2">
        <f t="shared" si="13"/>
        <v>20.898641588296769</v>
      </c>
    </row>
    <row r="75" spans="1:10">
      <c r="A75" t="s">
        <v>6</v>
      </c>
      <c r="B75">
        <v>0.25459999999999999</v>
      </c>
      <c r="C75">
        <v>0.26850000000000002</v>
      </c>
      <c r="D75">
        <f t="shared" si="14"/>
        <v>0.26155</v>
      </c>
      <c r="E75">
        <f>'210um_Blk'!Q6</f>
        <v>2.2777777777777779E-3</v>
      </c>
      <c r="F75">
        <f t="shared" si="15"/>
        <v>0.25927222222222224</v>
      </c>
      <c r="H75" s="2">
        <f t="shared" si="13"/>
        <v>0.87087661165275387</v>
      </c>
    </row>
    <row r="76" spans="1:10">
      <c r="A76" t="s">
        <v>7</v>
      </c>
      <c r="B76">
        <v>0.3931</v>
      </c>
      <c r="C76">
        <v>0.35089999999999999</v>
      </c>
      <c r="D76">
        <f t="shared" si="14"/>
        <v>0.372</v>
      </c>
      <c r="E76">
        <f>'210um_Blk'!Q7</f>
        <v>0.10388888888888889</v>
      </c>
      <c r="F76">
        <f t="shared" si="15"/>
        <v>0.26811111111111108</v>
      </c>
      <c r="H76" s="2">
        <f t="shared" si="13"/>
        <v>27.927120669056155</v>
      </c>
    </row>
    <row r="77" spans="1:10">
      <c r="A77" t="s">
        <v>8</v>
      </c>
      <c r="B77">
        <v>0.23330000000000001</v>
      </c>
      <c r="C77">
        <v>0.22800000000000001</v>
      </c>
      <c r="D77">
        <f t="shared" si="14"/>
        <v>0.23065000000000002</v>
      </c>
      <c r="E77">
        <f>'210um_Blk'!Q8</f>
        <v>6.2788888888888894E-2</v>
      </c>
      <c r="F77">
        <f t="shared" si="15"/>
        <v>0.16786111111111113</v>
      </c>
      <c r="H77" s="2">
        <f t="shared" si="13"/>
        <v>27.222583520003852</v>
      </c>
    </row>
    <row r="78" spans="1:10">
      <c r="A78" t="s">
        <v>9</v>
      </c>
      <c r="B78">
        <v>4.7300000000000002E-2</v>
      </c>
      <c r="C78">
        <v>4.4999999999999998E-2</v>
      </c>
      <c r="D78">
        <f t="shared" si="14"/>
        <v>4.6149999999999997E-2</v>
      </c>
      <c r="E78">
        <f>'210um_Blk'!Q9</f>
        <v>1.8181818181818182E-3</v>
      </c>
      <c r="F78">
        <f t="shared" si="15"/>
        <v>4.4331818181818181E-2</v>
      </c>
      <c r="H78" s="2">
        <f t="shared" si="13"/>
        <v>3.9397222495814046</v>
      </c>
    </row>
    <row r="80" spans="1:10">
      <c r="A80" t="s">
        <v>10</v>
      </c>
      <c r="B80">
        <v>1.9854000000000001</v>
      </c>
      <c r="C80">
        <v>2.04</v>
      </c>
      <c r="D80">
        <f t="shared" ref="D80:D91" si="16">AVERAGE(B80:C80)</f>
        <v>2.0127000000000002</v>
      </c>
      <c r="E80">
        <f>'210um_Blk'!Q11</f>
        <v>0.81641428571428576</v>
      </c>
      <c r="F80">
        <f t="shared" ref="F80:F91" si="17">D80-E80</f>
        <v>1.1962857142857144</v>
      </c>
      <c r="H80" s="2">
        <f t="shared" ref="H80:H91" si="18">E80/D80*100</f>
        <v>40.563138357146407</v>
      </c>
    </row>
    <row r="81" spans="1:10">
      <c r="A81" t="s">
        <v>11</v>
      </c>
      <c r="B81">
        <v>701.04859999999996</v>
      </c>
      <c r="C81">
        <v>726.52560000000005</v>
      </c>
      <c r="D81">
        <f t="shared" si="16"/>
        <v>713.78710000000001</v>
      </c>
      <c r="E81">
        <f>'210um_Blk'!Q12</f>
        <v>223.55665555555555</v>
      </c>
      <c r="F81">
        <f t="shared" si="17"/>
        <v>490.23044444444446</v>
      </c>
      <c r="H81" s="2">
        <f t="shared" si="18"/>
        <v>31.319794873787369</v>
      </c>
    </row>
    <row r="82" spans="1:10">
      <c r="A82" t="s">
        <v>12</v>
      </c>
      <c r="B82">
        <v>0.29139999999999999</v>
      </c>
      <c r="C82">
        <v>0.30249999999999999</v>
      </c>
      <c r="D82">
        <f t="shared" si="16"/>
        <v>0.29694999999999999</v>
      </c>
      <c r="E82">
        <f>'210um_Blk'!Q13</f>
        <v>0.10664444444444444</v>
      </c>
      <c r="F82">
        <f t="shared" si="17"/>
        <v>0.19030555555555556</v>
      </c>
      <c r="H82" s="2">
        <f t="shared" si="18"/>
        <v>35.91326635610185</v>
      </c>
    </row>
    <row r="83" spans="1:10">
      <c r="A83" t="s">
        <v>13</v>
      </c>
      <c r="B83">
        <v>0.18959999999999999</v>
      </c>
      <c r="C83">
        <v>0.19259999999999999</v>
      </c>
      <c r="D83">
        <f t="shared" si="16"/>
        <v>0.19109999999999999</v>
      </c>
      <c r="E83">
        <f>'210um_Blk'!Q14</f>
        <v>7.9455555555555557E-2</v>
      </c>
      <c r="F83">
        <f t="shared" si="17"/>
        <v>0.11164444444444444</v>
      </c>
      <c r="H83" s="2">
        <f t="shared" si="18"/>
        <v>41.577998720855867</v>
      </c>
    </row>
    <row r="84" spans="1:10">
      <c r="A84" t="s">
        <v>14</v>
      </c>
      <c r="B84">
        <v>1208.5688</v>
      </c>
      <c r="C84">
        <v>1224.2729999999999</v>
      </c>
      <c r="D84">
        <f t="shared" si="16"/>
        <v>1216.4209000000001</v>
      </c>
      <c r="E84">
        <f>'210um_Blk'!Q15</f>
        <v>694.29261428571431</v>
      </c>
      <c r="F84">
        <f t="shared" si="17"/>
        <v>522.12828571428577</v>
      </c>
      <c r="H84" s="2">
        <f t="shared" si="18"/>
        <v>57.076675868173119</v>
      </c>
    </row>
    <row r="85" spans="1:10">
      <c r="A85" t="s">
        <v>15</v>
      </c>
      <c r="B85">
        <v>3.1316000000000002</v>
      </c>
      <c r="C85">
        <v>3.2906</v>
      </c>
      <c r="D85">
        <f t="shared" si="16"/>
        <v>3.2111000000000001</v>
      </c>
      <c r="E85">
        <f>'210um_Blk'!Q16</f>
        <v>1.2704111111111109</v>
      </c>
      <c r="F85">
        <f t="shared" si="17"/>
        <v>1.9406888888888891</v>
      </c>
      <c r="H85" s="2">
        <f t="shared" si="18"/>
        <v>39.563112675130355</v>
      </c>
    </row>
    <row r="86" spans="1:10">
      <c r="A86" t="s">
        <v>16</v>
      </c>
      <c r="B86">
        <v>2.23E-2</v>
      </c>
      <c r="C86">
        <v>2.3699999999999999E-2</v>
      </c>
      <c r="D86">
        <f t="shared" si="16"/>
        <v>2.3E-2</v>
      </c>
      <c r="E86">
        <f>'210um_Blk'!Q17</f>
        <v>1.2788888888888888E-2</v>
      </c>
      <c r="F86">
        <f t="shared" si="17"/>
        <v>1.0211111111111112E-2</v>
      </c>
      <c r="H86" s="2">
        <f t="shared" si="18"/>
        <v>55.603864734299513</v>
      </c>
    </row>
    <row r="87" spans="1:10">
      <c r="A87" t="s">
        <v>17</v>
      </c>
      <c r="B87">
        <v>0.31219999999999998</v>
      </c>
      <c r="C87">
        <v>0.32840000000000003</v>
      </c>
      <c r="D87">
        <f t="shared" si="16"/>
        <v>0.32030000000000003</v>
      </c>
      <c r="E87">
        <f>'210um_Blk'!Q18</f>
        <v>1.0054624999999999</v>
      </c>
      <c r="F87">
        <f t="shared" si="17"/>
        <v>-0.6851624999999999</v>
      </c>
      <c r="H87" s="2">
        <f t="shared" si="18"/>
        <v>313.91273805807049</v>
      </c>
      <c r="J87" t="s">
        <v>107</v>
      </c>
    </row>
    <row r="88" spans="1:10">
      <c r="A88" t="s">
        <v>18</v>
      </c>
      <c r="B88">
        <v>0.20449999999999999</v>
      </c>
      <c r="C88">
        <v>0.19989999999999999</v>
      </c>
      <c r="D88">
        <f t="shared" si="16"/>
        <v>0.20219999999999999</v>
      </c>
      <c r="E88">
        <f>'210um_Blk'!Q19</f>
        <v>0.11017272727272726</v>
      </c>
      <c r="F88">
        <f t="shared" si="17"/>
        <v>9.2027272727272735E-2</v>
      </c>
      <c r="H88" s="2">
        <f t="shared" si="18"/>
        <v>54.487006564157895</v>
      </c>
    </row>
    <row r="89" spans="1:10">
      <c r="A89" t="s">
        <v>19</v>
      </c>
      <c r="B89">
        <v>4.6246</v>
      </c>
      <c r="C89">
        <v>4.6501999999999999</v>
      </c>
      <c r="D89">
        <f t="shared" si="16"/>
        <v>4.6373999999999995</v>
      </c>
      <c r="E89">
        <f>'210um_Blk'!Q20</f>
        <v>0.86122857142857157</v>
      </c>
      <c r="F89">
        <f t="shared" si="17"/>
        <v>3.7761714285714278</v>
      </c>
      <c r="H89" s="2">
        <f t="shared" si="18"/>
        <v>18.571366960550559</v>
      </c>
    </row>
    <row r="90" spans="1:10">
      <c r="A90" t="s">
        <v>20</v>
      </c>
      <c r="B90">
        <v>4.7561</v>
      </c>
      <c r="C90">
        <v>5.4428999999999998</v>
      </c>
      <c r="D90">
        <f t="shared" si="16"/>
        <v>5.0994999999999999</v>
      </c>
      <c r="E90">
        <f>'210um_Blk'!Q21</f>
        <v>0.91854285714285699</v>
      </c>
      <c r="F90">
        <f t="shared" si="17"/>
        <v>4.1809571428571433</v>
      </c>
      <c r="H90" s="2">
        <f t="shared" si="18"/>
        <v>18.012410180269772</v>
      </c>
    </row>
    <row r="91" spans="1:10">
      <c r="A91" t="s">
        <v>21</v>
      </c>
      <c r="B91">
        <v>4.9180000000000001</v>
      </c>
      <c r="C91">
        <v>5.1130000000000004</v>
      </c>
      <c r="D91">
        <f t="shared" si="16"/>
        <v>5.0155000000000003</v>
      </c>
      <c r="E91">
        <f>'210um_Blk'!Q22</f>
        <v>0.93611428571428579</v>
      </c>
      <c r="F91">
        <f t="shared" si="17"/>
        <v>4.0793857142857144</v>
      </c>
      <c r="H91" s="2">
        <f t="shared" si="18"/>
        <v>18.664425993705226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selection activeCell="J39" sqref="J39"/>
    </sheetView>
  </sheetViews>
  <sheetFormatPr defaultRowHeight="13.2"/>
  <sheetData>
    <row r="1" spans="1:10">
      <c r="A1" t="s">
        <v>1</v>
      </c>
      <c r="B1" t="s">
        <v>84</v>
      </c>
      <c r="D1" t="s">
        <v>0</v>
      </c>
      <c r="E1" t="s">
        <v>102</v>
      </c>
      <c r="F1" t="s">
        <v>103</v>
      </c>
      <c r="H1" s="2" t="s">
        <v>104</v>
      </c>
      <c r="J1" t="s">
        <v>105</v>
      </c>
    </row>
    <row r="2" spans="1:10">
      <c r="A2" t="s">
        <v>2</v>
      </c>
      <c r="B2">
        <v>0.15629999999999999</v>
      </c>
      <c r="C2">
        <v>0.1535</v>
      </c>
      <c r="D2">
        <f>AVERAGE(B2:C2)</f>
        <v>0.15489999999999998</v>
      </c>
      <c r="E2">
        <f>'2um_Blk'!S2</f>
        <v>0.1008923076923077</v>
      </c>
      <c r="F2">
        <f>D2-E2</f>
        <v>5.4007692307692284E-2</v>
      </c>
      <c r="H2" s="2">
        <f>E2/D2*100</f>
        <v>65.133833242290322</v>
      </c>
      <c r="J2" t="s">
        <v>106</v>
      </c>
    </row>
    <row r="3" spans="1:10">
      <c r="A3" t="s">
        <v>3</v>
      </c>
      <c r="B3">
        <v>2.3900000000000001E-2</v>
      </c>
      <c r="C3">
        <v>2.4500000000000001E-2</v>
      </c>
      <c r="D3">
        <f t="shared" ref="D3:D22" si="0">AVERAGE(B3:C3)</f>
        <v>2.4199999999999999E-2</v>
      </c>
      <c r="E3">
        <f>'2um_Blk'!S3</f>
        <v>5.1461538461538463E-3</v>
      </c>
      <c r="F3">
        <f t="shared" ref="F3:F22" si="1">D3-E3</f>
        <v>1.9053846153846154E-2</v>
      </c>
      <c r="H3" s="2">
        <f t="shared" ref="H3:H22" si="2">E3/D3*100</f>
        <v>21.265098537825811</v>
      </c>
    </row>
    <row r="4" spans="1:10">
      <c r="A4" t="s">
        <v>4</v>
      </c>
      <c r="B4">
        <v>1.17E-2</v>
      </c>
      <c r="C4">
        <v>1.1599999999999999E-2</v>
      </c>
      <c r="D4">
        <f t="shared" si="0"/>
        <v>1.1650000000000001E-2</v>
      </c>
      <c r="E4">
        <f>'2um_Blk'!S4</f>
        <v>1.5000000000000001E-4</v>
      </c>
      <c r="F4">
        <f t="shared" si="1"/>
        <v>1.15E-2</v>
      </c>
      <c r="H4" s="2">
        <f t="shared" si="2"/>
        <v>1.2875536480686696</v>
      </c>
    </row>
    <row r="5" spans="1:10">
      <c r="A5" t="s">
        <v>5</v>
      </c>
      <c r="B5">
        <v>1.14E-2</v>
      </c>
      <c r="C5">
        <v>1.0500000000000001E-2</v>
      </c>
      <c r="D5">
        <f t="shared" si="0"/>
        <v>1.0950000000000001E-2</v>
      </c>
      <c r="E5">
        <f>'2um_Blk'!S5</f>
        <v>1.384615384615385E-4</v>
      </c>
      <c r="F5">
        <f t="shared" si="1"/>
        <v>1.0811538461538463E-2</v>
      </c>
      <c r="H5" s="2">
        <f t="shared" si="2"/>
        <v>1.2644889357218125</v>
      </c>
    </row>
    <row r="6" spans="1:10">
      <c r="A6" t="s">
        <v>6</v>
      </c>
      <c r="B6">
        <v>0.1948</v>
      </c>
      <c r="C6">
        <v>0.18490000000000001</v>
      </c>
      <c r="D6">
        <f t="shared" si="0"/>
        <v>0.18985000000000002</v>
      </c>
      <c r="E6">
        <f>'2um_Blk'!S6</f>
        <v>1.0769230769230769E-3</v>
      </c>
      <c r="F6">
        <f t="shared" si="1"/>
        <v>0.18877307692307693</v>
      </c>
      <c r="H6" s="2">
        <f t="shared" si="2"/>
        <v>0.56724944794473364</v>
      </c>
    </row>
    <row r="7" spans="1:10">
      <c r="A7" t="s">
        <v>7</v>
      </c>
      <c r="B7">
        <v>0.7702</v>
      </c>
      <c r="C7">
        <v>0.75839999999999996</v>
      </c>
      <c r="D7">
        <f t="shared" si="0"/>
        <v>0.76429999999999998</v>
      </c>
      <c r="E7">
        <f>'2um_Blk'!S7</f>
        <v>1.1284615384615383E-2</v>
      </c>
      <c r="F7">
        <f t="shared" si="1"/>
        <v>0.75301538461538464</v>
      </c>
      <c r="H7" s="2">
        <f t="shared" si="2"/>
        <v>1.4764641351060295</v>
      </c>
    </row>
    <row r="8" spans="1:10">
      <c r="A8" t="s">
        <v>8</v>
      </c>
      <c r="B8">
        <v>0.1512</v>
      </c>
      <c r="C8">
        <v>0.15029999999999999</v>
      </c>
      <c r="D8">
        <f t="shared" si="0"/>
        <v>0.15075</v>
      </c>
      <c r="E8">
        <f>'2um_Blk'!S8</f>
        <v>1.673076923076923E-2</v>
      </c>
      <c r="F8">
        <f t="shared" si="1"/>
        <v>0.13401923076923078</v>
      </c>
      <c r="H8" s="2">
        <f t="shared" si="2"/>
        <v>11.098354381936471</v>
      </c>
    </row>
    <row r="9" spans="1:10">
      <c r="A9" t="s">
        <v>9</v>
      </c>
      <c r="B9">
        <v>2.6700000000000002E-2</v>
      </c>
      <c r="C9">
        <v>2.58E-2</v>
      </c>
      <c r="D9">
        <f t="shared" si="0"/>
        <v>2.6250000000000002E-2</v>
      </c>
      <c r="E9">
        <f>'2um_Blk'!S9</f>
        <v>0</v>
      </c>
      <c r="F9">
        <f t="shared" si="1"/>
        <v>2.6250000000000002E-2</v>
      </c>
      <c r="H9" s="2">
        <f t="shared" si="2"/>
        <v>0</v>
      </c>
    </row>
    <row r="10" spans="1:10">
      <c r="H10" s="2"/>
    </row>
    <row r="11" spans="1:10">
      <c r="A11" t="s">
        <v>10</v>
      </c>
      <c r="B11">
        <v>2.1076999999999999</v>
      </c>
      <c r="C11">
        <v>2.0247999999999999</v>
      </c>
      <c r="D11">
        <f t="shared" si="0"/>
        <v>2.0662500000000001</v>
      </c>
      <c r="E11">
        <f>'2um_Blk'!S11</f>
        <v>0.11280000000000001</v>
      </c>
      <c r="F11">
        <f t="shared" si="1"/>
        <v>1.9534500000000001</v>
      </c>
      <c r="H11" s="2">
        <f t="shared" si="2"/>
        <v>5.4591651542649728</v>
      </c>
    </row>
    <row r="12" spans="1:10">
      <c r="A12" t="s">
        <v>11</v>
      </c>
      <c r="B12">
        <v>102.0063</v>
      </c>
      <c r="C12">
        <v>97.343800000000002</v>
      </c>
      <c r="D12">
        <f t="shared" si="0"/>
        <v>99.675049999999999</v>
      </c>
      <c r="E12">
        <f>'2um_Blk'!S12</f>
        <v>0.80983636363636358</v>
      </c>
      <c r="F12">
        <f t="shared" si="1"/>
        <v>98.865213636363634</v>
      </c>
      <c r="H12" s="2">
        <f t="shared" si="2"/>
        <v>0.81247650604274957</v>
      </c>
    </row>
    <row r="13" spans="1:10">
      <c r="A13" t="s">
        <v>12</v>
      </c>
      <c r="B13">
        <v>0.10539999999999999</v>
      </c>
      <c r="C13">
        <v>9.2899999999999996E-2</v>
      </c>
      <c r="D13">
        <f t="shared" si="0"/>
        <v>9.9149999999999988E-2</v>
      </c>
      <c r="E13">
        <f>'2um_Blk'!S13</f>
        <v>2.269230769230769E-3</v>
      </c>
      <c r="F13">
        <f t="shared" si="1"/>
        <v>9.6880769230769215E-2</v>
      </c>
      <c r="H13" s="2">
        <f t="shared" si="2"/>
        <v>2.2886845882307307</v>
      </c>
    </row>
    <row r="14" spans="1:10">
      <c r="A14" t="s">
        <v>13</v>
      </c>
      <c r="B14">
        <v>0.50919999999999999</v>
      </c>
      <c r="C14">
        <v>0.47710000000000002</v>
      </c>
      <c r="D14">
        <f t="shared" si="0"/>
        <v>0.49314999999999998</v>
      </c>
      <c r="E14">
        <f>'2um_Blk'!S14</f>
        <v>0.33514615384615382</v>
      </c>
      <c r="F14">
        <f t="shared" si="1"/>
        <v>0.15800384615384616</v>
      </c>
      <c r="H14" s="2">
        <f t="shared" si="2"/>
        <v>67.960286696979395</v>
      </c>
      <c r="J14" t="s">
        <v>176</v>
      </c>
    </row>
    <row r="15" spans="1:10">
      <c r="A15" t="s">
        <v>14</v>
      </c>
      <c r="B15">
        <v>5.6899999999999999E-2</v>
      </c>
      <c r="C15">
        <v>5.4199999999999998E-2</v>
      </c>
      <c r="D15">
        <f t="shared" si="0"/>
        <v>5.5550000000000002E-2</v>
      </c>
      <c r="E15">
        <f>'2um_Blk'!S15</f>
        <v>1.3118181818181817E-2</v>
      </c>
      <c r="F15">
        <f t="shared" si="1"/>
        <v>4.2431818181818182E-2</v>
      </c>
      <c r="H15" s="2">
        <f t="shared" si="2"/>
        <v>23.615088781605429</v>
      </c>
    </row>
    <row r="16" spans="1:10">
      <c r="A16" t="s">
        <v>15</v>
      </c>
      <c r="B16">
        <v>1.2369000000000001</v>
      </c>
      <c r="C16">
        <v>1.2214</v>
      </c>
      <c r="D16">
        <f t="shared" si="0"/>
        <v>1.2291500000000002</v>
      </c>
      <c r="E16">
        <f>'2um_Blk'!S16</f>
        <v>0.91069090909090911</v>
      </c>
      <c r="F16">
        <f t="shared" si="1"/>
        <v>0.31845909090909108</v>
      </c>
      <c r="H16" s="2">
        <f t="shared" si="2"/>
        <v>74.091112483497454</v>
      </c>
    </row>
    <row r="17" spans="1:10">
      <c r="A17" t="s">
        <v>16</v>
      </c>
      <c r="B17">
        <v>5.8999999999999999E-3</v>
      </c>
      <c r="C17">
        <v>6.8999999999999999E-3</v>
      </c>
      <c r="D17">
        <f t="shared" si="0"/>
        <v>6.3999999999999994E-3</v>
      </c>
      <c r="E17">
        <f>'2um_Blk'!S17</f>
        <v>4.2307692307692315E-3</v>
      </c>
      <c r="F17">
        <f t="shared" si="1"/>
        <v>2.1692307692307679E-3</v>
      </c>
      <c r="H17" s="2">
        <f t="shared" si="2"/>
        <v>66.105769230769255</v>
      </c>
    </row>
    <row r="18" spans="1:10">
      <c r="A18" t="s">
        <v>17</v>
      </c>
      <c r="B18">
        <v>0.14760000000000001</v>
      </c>
      <c r="C18">
        <v>0.15379999999999999</v>
      </c>
      <c r="D18">
        <f t="shared" si="0"/>
        <v>0.1507</v>
      </c>
      <c r="E18">
        <f>'2um_Blk'!S18</f>
        <v>1.0489000000000002</v>
      </c>
      <c r="F18">
        <f t="shared" si="1"/>
        <v>-0.89820000000000011</v>
      </c>
      <c r="H18" s="2">
        <f t="shared" si="2"/>
        <v>696.01857996018589</v>
      </c>
      <c r="J18" t="s">
        <v>107</v>
      </c>
    </row>
    <row r="19" spans="1:10">
      <c r="A19" t="s">
        <v>18</v>
      </c>
      <c r="B19">
        <v>0.36870000000000003</v>
      </c>
      <c r="C19">
        <v>0.34899999999999998</v>
      </c>
      <c r="D19">
        <f t="shared" si="0"/>
        <v>0.35885</v>
      </c>
      <c r="E19">
        <f>'2um_Blk'!S19</f>
        <v>6.9161538461538455E-2</v>
      </c>
      <c r="F19">
        <f t="shared" si="1"/>
        <v>0.28968846153846156</v>
      </c>
      <c r="H19" s="2">
        <f t="shared" si="2"/>
        <v>19.273105325773571</v>
      </c>
    </row>
    <row r="20" spans="1:10">
      <c r="A20" t="s">
        <v>19</v>
      </c>
      <c r="B20">
        <v>2.0514999999999999</v>
      </c>
      <c r="C20">
        <v>1.9390000000000001</v>
      </c>
      <c r="D20">
        <f t="shared" si="0"/>
        <v>1.99525</v>
      </c>
      <c r="E20">
        <f>'2um_Blk'!S20</f>
        <v>0.28361818181818177</v>
      </c>
      <c r="F20">
        <f t="shared" si="1"/>
        <v>1.7116318181818182</v>
      </c>
      <c r="H20" s="2">
        <f t="shared" si="2"/>
        <v>14.214668929616927</v>
      </c>
    </row>
    <row r="21" spans="1:10">
      <c r="A21" t="s">
        <v>20</v>
      </c>
      <c r="B21">
        <v>2.0461</v>
      </c>
      <c r="C21">
        <v>1.8233999999999999</v>
      </c>
      <c r="D21">
        <f t="shared" si="0"/>
        <v>1.93475</v>
      </c>
      <c r="E21">
        <f>'2um_Blk'!S21</f>
        <v>0.30701818181818186</v>
      </c>
      <c r="F21">
        <f t="shared" si="1"/>
        <v>1.6277318181818181</v>
      </c>
      <c r="H21" s="2">
        <f t="shared" si="2"/>
        <v>15.868622913460751</v>
      </c>
    </row>
    <row r="22" spans="1:10">
      <c r="A22" t="s">
        <v>21</v>
      </c>
      <c r="B22">
        <v>2.2576000000000001</v>
      </c>
      <c r="C22">
        <v>2.2084000000000001</v>
      </c>
      <c r="D22">
        <f t="shared" si="0"/>
        <v>2.2330000000000001</v>
      </c>
      <c r="E22">
        <f>'2um_Blk'!S22</f>
        <v>0.33030909090909089</v>
      </c>
      <c r="F22">
        <f t="shared" si="1"/>
        <v>1.9026909090909092</v>
      </c>
      <c r="H22" s="2">
        <f t="shared" si="2"/>
        <v>14.792167080568333</v>
      </c>
    </row>
    <row r="24" spans="1:10">
      <c r="A24" t="s">
        <v>1</v>
      </c>
      <c r="B24" t="s">
        <v>85</v>
      </c>
      <c r="D24" t="s">
        <v>0</v>
      </c>
      <c r="E24" t="s">
        <v>102</v>
      </c>
      <c r="F24" t="s">
        <v>103</v>
      </c>
      <c r="H24" s="2" t="s">
        <v>104</v>
      </c>
      <c r="J24" t="s">
        <v>105</v>
      </c>
    </row>
    <row r="25" spans="1:10">
      <c r="A25" t="s">
        <v>2</v>
      </c>
      <c r="B25">
        <v>0.2072</v>
      </c>
      <c r="C25">
        <v>0.2072</v>
      </c>
      <c r="D25">
        <f>AVERAGE(B25:C25)</f>
        <v>0.2072</v>
      </c>
      <c r="E25">
        <f>'2um_Blk'!S2</f>
        <v>0.1008923076923077</v>
      </c>
      <c r="F25">
        <f>D25-E25</f>
        <v>0.1063076923076923</v>
      </c>
      <c r="H25" s="2">
        <f>E25/D25*100</f>
        <v>48.693198693198696</v>
      </c>
      <c r="J25" t="s">
        <v>106</v>
      </c>
    </row>
    <row r="26" spans="1:10">
      <c r="A26" t="s">
        <v>3</v>
      </c>
      <c r="B26">
        <v>2.1399999999999999E-2</v>
      </c>
      <c r="C26">
        <v>2.07E-2</v>
      </c>
      <c r="D26">
        <f t="shared" ref="D26:D45" si="3">AVERAGE(B26:C26)</f>
        <v>2.1049999999999999E-2</v>
      </c>
      <c r="E26">
        <f>'2um_Blk'!S3</f>
        <v>5.1461538461538463E-3</v>
      </c>
      <c r="F26">
        <f t="shared" ref="F26:F45" si="4">D26-E26</f>
        <v>1.5903846153846154E-2</v>
      </c>
      <c r="H26" s="2">
        <f t="shared" ref="H26:H45" si="5">E26/D26*100</f>
        <v>24.44728668006578</v>
      </c>
    </row>
    <row r="27" spans="1:10">
      <c r="A27" t="s">
        <v>4</v>
      </c>
      <c r="B27">
        <v>8.2000000000000007E-3</v>
      </c>
      <c r="C27">
        <v>8.0000000000000002E-3</v>
      </c>
      <c r="D27">
        <f t="shared" si="3"/>
        <v>8.0999999999999996E-3</v>
      </c>
      <c r="E27">
        <f>'2um_Blk'!S4</f>
        <v>1.5000000000000001E-4</v>
      </c>
      <c r="F27">
        <f t="shared" si="4"/>
        <v>7.9499999999999987E-3</v>
      </c>
      <c r="H27" s="2">
        <f t="shared" si="5"/>
        <v>1.8518518518518521</v>
      </c>
    </row>
    <row r="28" spans="1:10">
      <c r="A28" t="s">
        <v>5</v>
      </c>
      <c r="B28">
        <v>8.2000000000000007E-3</v>
      </c>
      <c r="C28">
        <v>7.9000000000000008E-3</v>
      </c>
      <c r="D28">
        <f t="shared" si="3"/>
        <v>8.0500000000000016E-3</v>
      </c>
      <c r="E28">
        <f>'2um_Blk'!S5</f>
        <v>1.384615384615385E-4</v>
      </c>
      <c r="F28">
        <f t="shared" si="4"/>
        <v>7.9115384615384629E-3</v>
      </c>
      <c r="H28" s="2">
        <f t="shared" si="5"/>
        <v>1.7200191113234591</v>
      </c>
    </row>
    <row r="29" spans="1:10">
      <c r="A29" t="s">
        <v>6</v>
      </c>
      <c r="B29">
        <v>0.47039999999999998</v>
      </c>
      <c r="C29">
        <v>0.46029999999999999</v>
      </c>
      <c r="D29">
        <f t="shared" si="3"/>
        <v>0.46534999999999999</v>
      </c>
      <c r="E29">
        <f>'2um_Blk'!S6</f>
        <v>1.0769230769230769E-3</v>
      </c>
      <c r="F29">
        <f t="shared" si="4"/>
        <v>0.4642730769230769</v>
      </c>
      <c r="H29" s="2">
        <f t="shared" si="5"/>
        <v>0.23142217189708325</v>
      </c>
    </row>
    <row r="30" spans="1:10">
      <c r="A30" t="s">
        <v>7</v>
      </c>
      <c r="B30">
        <v>0.69230000000000003</v>
      </c>
      <c r="C30">
        <v>0.67569999999999997</v>
      </c>
      <c r="D30">
        <f t="shared" si="3"/>
        <v>0.68399999999999994</v>
      </c>
      <c r="E30">
        <f>'2um_Blk'!S7</f>
        <v>1.1284615384615383E-2</v>
      </c>
      <c r="F30">
        <f t="shared" si="4"/>
        <v>0.6727153846153846</v>
      </c>
      <c r="H30" s="2">
        <f t="shared" si="5"/>
        <v>1.6497975708502022</v>
      </c>
    </row>
    <row r="31" spans="1:10">
      <c r="A31" t="s">
        <v>8</v>
      </c>
      <c r="B31">
        <v>0.14810000000000001</v>
      </c>
      <c r="C31">
        <v>0.14799999999999999</v>
      </c>
      <c r="D31">
        <f t="shared" si="3"/>
        <v>0.14805000000000001</v>
      </c>
      <c r="E31">
        <f>'2um_Blk'!S8</f>
        <v>1.673076923076923E-2</v>
      </c>
      <c r="F31">
        <f t="shared" si="4"/>
        <v>0.1313192307692308</v>
      </c>
      <c r="H31" s="2">
        <f t="shared" si="5"/>
        <v>11.300755981607043</v>
      </c>
    </row>
    <row r="32" spans="1:10">
      <c r="A32" t="s">
        <v>9</v>
      </c>
      <c r="B32">
        <v>3.1300000000000001E-2</v>
      </c>
      <c r="C32">
        <v>3.1199999999999999E-2</v>
      </c>
      <c r="D32">
        <f t="shared" si="3"/>
        <v>3.125E-2</v>
      </c>
      <c r="E32">
        <f>'2um_Blk'!S9</f>
        <v>0</v>
      </c>
      <c r="F32">
        <f t="shared" si="4"/>
        <v>3.125E-2</v>
      </c>
      <c r="H32" s="2">
        <f t="shared" si="5"/>
        <v>0</v>
      </c>
    </row>
    <row r="33" spans="1:10">
      <c r="H33" s="2"/>
    </row>
    <row r="34" spans="1:10">
      <c r="A34" t="s">
        <v>10</v>
      </c>
      <c r="B34">
        <v>0.45519999999999999</v>
      </c>
      <c r="C34">
        <v>0.441</v>
      </c>
      <c r="D34">
        <f t="shared" si="3"/>
        <v>0.4481</v>
      </c>
      <c r="E34">
        <f>'2um_Blk'!S11</f>
        <v>0.11280000000000001</v>
      </c>
      <c r="F34">
        <f t="shared" si="4"/>
        <v>0.33529999999999999</v>
      </c>
      <c r="H34" s="2">
        <f t="shared" si="5"/>
        <v>25.17295246596742</v>
      </c>
    </row>
    <row r="35" spans="1:10">
      <c r="A35" t="s">
        <v>11</v>
      </c>
      <c r="B35">
        <v>139.27930000000001</v>
      </c>
      <c r="C35">
        <v>140.05199999999999</v>
      </c>
      <c r="D35">
        <f t="shared" si="3"/>
        <v>139.66565</v>
      </c>
      <c r="E35">
        <f>'2um_Blk'!S12</f>
        <v>0.80983636363636358</v>
      </c>
      <c r="F35">
        <f t="shared" si="4"/>
        <v>138.85581363636365</v>
      </c>
      <c r="H35" s="2">
        <f t="shared" si="5"/>
        <v>0.57983932601635657</v>
      </c>
    </row>
    <row r="36" spans="1:10">
      <c r="A36" t="s">
        <v>12</v>
      </c>
      <c r="B36">
        <v>0.3916</v>
      </c>
      <c r="C36">
        <v>0.38229999999999997</v>
      </c>
      <c r="D36">
        <f t="shared" si="3"/>
        <v>0.38695000000000002</v>
      </c>
      <c r="E36">
        <f>'2um_Blk'!S13</f>
        <v>2.269230769230769E-3</v>
      </c>
      <c r="F36">
        <f t="shared" si="4"/>
        <v>0.38468076923076927</v>
      </c>
      <c r="H36" s="2">
        <f t="shared" si="5"/>
        <v>0.5864403073344796</v>
      </c>
    </row>
    <row r="37" spans="1:10">
      <c r="A37" t="s">
        <v>13</v>
      </c>
      <c r="B37">
        <v>0.26879999999999998</v>
      </c>
      <c r="C37">
        <v>0.26860000000000001</v>
      </c>
      <c r="D37">
        <f t="shared" si="3"/>
        <v>0.26869999999999999</v>
      </c>
      <c r="E37">
        <f>'2um_Blk'!S14</f>
        <v>0.33514615384615382</v>
      </c>
      <c r="F37">
        <f t="shared" si="4"/>
        <v>-6.6446153846153821E-2</v>
      </c>
      <c r="H37" s="2">
        <f t="shared" si="5"/>
        <v>124.72875096619047</v>
      </c>
      <c r="J37" t="s">
        <v>107</v>
      </c>
    </row>
    <row r="38" spans="1:10">
      <c r="A38" t="s">
        <v>14</v>
      </c>
      <c r="B38">
        <v>0.12870000000000001</v>
      </c>
      <c r="C38">
        <v>0.1321</v>
      </c>
      <c r="D38">
        <f t="shared" si="3"/>
        <v>0.13040000000000002</v>
      </c>
      <c r="E38">
        <f>'2um_Blk'!S15</f>
        <v>1.3118181818181817E-2</v>
      </c>
      <c r="F38">
        <f t="shared" si="4"/>
        <v>0.1172818181818182</v>
      </c>
      <c r="H38" s="2">
        <f t="shared" si="5"/>
        <v>10.059955382041268</v>
      </c>
    </row>
    <row r="39" spans="1:10">
      <c r="A39" t="s">
        <v>15</v>
      </c>
      <c r="B39">
        <v>1.1863999999999999</v>
      </c>
      <c r="C39">
        <v>1.2199</v>
      </c>
      <c r="D39">
        <f t="shared" si="3"/>
        <v>1.2031499999999999</v>
      </c>
      <c r="E39">
        <f>'2um_Blk'!S16</f>
        <v>0.91069090909090911</v>
      </c>
      <c r="F39">
        <f t="shared" si="4"/>
        <v>0.29245909090909084</v>
      </c>
      <c r="H39" s="2">
        <f t="shared" si="5"/>
        <v>75.692217021228373</v>
      </c>
    </row>
    <row r="40" spans="1:10">
      <c r="A40" t="s">
        <v>16</v>
      </c>
      <c r="B40">
        <v>9.4000000000000004E-3</v>
      </c>
      <c r="C40">
        <v>9.1999999999999998E-3</v>
      </c>
      <c r="D40">
        <f t="shared" si="3"/>
        <v>9.2999999999999992E-3</v>
      </c>
      <c r="E40">
        <f>'2um_Blk'!S17</f>
        <v>4.2307692307692315E-3</v>
      </c>
      <c r="F40">
        <f t="shared" si="4"/>
        <v>5.0692307692307677E-3</v>
      </c>
      <c r="H40" s="2">
        <f t="shared" si="5"/>
        <v>45.492142266335826</v>
      </c>
    </row>
    <row r="41" spans="1:10">
      <c r="A41" t="s">
        <v>17</v>
      </c>
      <c r="B41">
        <v>0.2014</v>
      </c>
      <c r="C41">
        <v>0.23019999999999999</v>
      </c>
      <c r="D41">
        <f t="shared" si="3"/>
        <v>0.21579999999999999</v>
      </c>
      <c r="E41">
        <f>'2um_Blk'!S18</f>
        <v>1.0489000000000002</v>
      </c>
      <c r="F41">
        <f t="shared" si="4"/>
        <v>-0.83310000000000017</v>
      </c>
      <c r="H41" s="2">
        <f t="shared" si="5"/>
        <v>486.05189990732168</v>
      </c>
      <c r="J41" t="s">
        <v>107</v>
      </c>
    </row>
    <row r="42" spans="1:10">
      <c r="A42" t="s">
        <v>18</v>
      </c>
      <c r="B42">
        <v>0.39750000000000002</v>
      </c>
      <c r="C42">
        <v>0.40699999999999997</v>
      </c>
      <c r="D42">
        <f t="shared" si="3"/>
        <v>0.40225</v>
      </c>
      <c r="E42">
        <f>'2um_Blk'!S19</f>
        <v>6.9161538461538455E-2</v>
      </c>
      <c r="F42">
        <f t="shared" si="4"/>
        <v>0.33308846153846156</v>
      </c>
      <c r="H42" s="2">
        <f t="shared" si="5"/>
        <v>17.193670220394893</v>
      </c>
    </row>
    <row r="43" spans="1:10">
      <c r="A43" t="s">
        <v>19</v>
      </c>
      <c r="B43">
        <v>2.2023999999999999</v>
      </c>
      <c r="C43">
        <v>2.1593</v>
      </c>
      <c r="D43">
        <f t="shared" si="3"/>
        <v>2.18085</v>
      </c>
      <c r="E43">
        <f>'2um_Blk'!S20</f>
        <v>0.28361818181818177</v>
      </c>
      <c r="F43">
        <f t="shared" si="4"/>
        <v>1.8972318181818182</v>
      </c>
      <c r="H43" s="2">
        <f t="shared" si="5"/>
        <v>13.004937607730094</v>
      </c>
    </row>
    <row r="44" spans="1:10">
      <c r="A44" t="s">
        <v>20</v>
      </c>
      <c r="B44">
        <v>2.4213</v>
      </c>
      <c r="C44">
        <v>2.3050000000000002</v>
      </c>
      <c r="D44">
        <f t="shared" si="3"/>
        <v>2.3631500000000001</v>
      </c>
      <c r="E44">
        <f>'2um_Blk'!S21</f>
        <v>0.30701818181818186</v>
      </c>
      <c r="F44">
        <f t="shared" si="4"/>
        <v>2.056131818181818</v>
      </c>
      <c r="H44" s="2">
        <f t="shared" si="5"/>
        <v>12.991904103344343</v>
      </c>
    </row>
    <row r="45" spans="1:10">
      <c r="A45" t="s">
        <v>21</v>
      </c>
      <c r="B45">
        <v>2.3748</v>
      </c>
      <c r="C45">
        <v>2.3548</v>
      </c>
      <c r="D45">
        <f t="shared" si="3"/>
        <v>2.3647999999999998</v>
      </c>
      <c r="E45">
        <f>'2um_Blk'!S22</f>
        <v>0.33030909090909089</v>
      </c>
      <c r="F45">
        <f t="shared" si="4"/>
        <v>2.0344909090909091</v>
      </c>
      <c r="H45" s="2">
        <f t="shared" si="5"/>
        <v>13.967738959281583</v>
      </c>
    </row>
    <row r="47" spans="1:10">
      <c r="A47" t="s">
        <v>1</v>
      </c>
      <c r="B47" t="s">
        <v>91</v>
      </c>
      <c r="D47" t="s">
        <v>0</v>
      </c>
      <c r="E47" t="s">
        <v>102</v>
      </c>
      <c r="F47" t="s">
        <v>103</v>
      </c>
      <c r="H47" s="2" t="s">
        <v>104</v>
      </c>
      <c r="J47" t="s">
        <v>105</v>
      </c>
    </row>
    <row r="48" spans="1:10">
      <c r="A48" t="s">
        <v>2</v>
      </c>
      <c r="B48">
        <v>2.1490999999999998</v>
      </c>
      <c r="C48">
        <v>2.1656</v>
      </c>
      <c r="D48">
        <f>AVERAGE(B48:C48)</f>
        <v>2.1573500000000001</v>
      </c>
      <c r="E48">
        <f>'20um_Blk'!S2</f>
        <v>0.10691538461538461</v>
      </c>
      <c r="F48">
        <f>D48-E48</f>
        <v>2.0504346153846154</v>
      </c>
      <c r="H48" s="2">
        <f>E48/D48*100</f>
        <v>4.9558664387041791</v>
      </c>
      <c r="J48" t="s">
        <v>106</v>
      </c>
    </row>
    <row r="49" spans="1:10">
      <c r="A49" t="s">
        <v>3</v>
      </c>
      <c r="B49">
        <v>0.1426</v>
      </c>
      <c r="C49">
        <v>0.15329999999999999</v>
      </c>
      <c r="D49">
        <f t="shared" ref="D49:D55" si="6">AVERAGE(B49:C49)</f>
        <v>0.14795</v>
      </c>
      <c r="E49">
        <f>'20um_Blk'!S3</f>
        <v>7.4846153846153847E-3</v>
      </c>
      <c r="F49">
        <f t="shared" ref="F49:F68" si="7">D49-E49</f>
        <v>0.1404653846153846</v>
      </c>
      <c r="H49" s="2">
        <f t="shared" ref="H49:H68" si="8">E49/D49*100</f>
        <v>5.0588816388072892</v>
      </c>
    </row>
    <row r="50" spans="1:10">
      <c r="A50" t="s">
        <v>4</v>
      </c>
      <c r="B50">
        <v>7.9399999999999998E-2</v>
      </c>
      <c r="C50">
        <v>8.3400000000000002E-2</v>
      </c>
      <c r="D50">
        <f t="shared" si="6"/>
        <v>8.14E-2</v>
      </c>
      <c r="E50">
        <f>'20um_Blk'!S4</f>
        <v>1.6923076923076923E-4</v>
      </c>
      <c r="F50">
        <f t="shared" si="7"/>
        <v>8.1230769230769231E-2</v>
      </c>
      <c r="H50" s="2">
        <f t="shared" si="8"/>
        <v>0.20790020790020791</v>
      </c>
    </row>
    <row r="51" spans="1:10">
      <c r="A51" t="s">
        <v>5</v>
      </c>
      <c r="B51">
        <v>7.46E-2</v>
      </c>
      <c r="C51">
        <v>7.9799999999999996E-2</v>
      </c>
      <c r="D51">
        <f t="shared" si="6"/>
        <v>7.7199999999999991E-2</v>
      </c>
      <c r="E51">
        <f>'20um_Blk'!S5</f>
        <v>1.6923076923076923E-4</v>
      </c>
      <c r="F51">
        <f t="shared" si="7"/>
        <v>7.7030769230769222E-2</v>
      </c>
      <c r="H51" s="2">
        <f t="shared" si="8"/>
        <v>0.21921084097249904</v>
      </c>
    </row>
    <row r="52" spans="1:10">
      <c r="A52" t="s">
        <v>6</v>
      </c>
      <c r="B52">
        <v>7.0042999999999997</v>
      </c>
      <c r="C52">
        <v>7.9398</v>
      </c>
      <c r="D52">
        <f t="shared" si="6"/>
        <v>7.4720499999999994</v>
      </c>
      <c r="E52">
        <f>'20um_Blk'!S6</f>
        <v>1.5818181818181816E-3</v>
      </c>
      <c r="F52">
        <f t="shared" si="7"/>
        <v>7.4704681818181813</v>
      </c>
      <c r="H52" s="2">
        <f t="shared" si="8"/>
        <v>2.116980188593735E-2</v>
      </c>
    </row>
    <row r="53" spans="1:10">
      <c r="A53" t="s">
        <v>7</v>
      </c>
      <c r="B53">
        <v>7.8413000000000004</v>
      </c>
      <c r="C53">
        <v>8.9617000000000004</v>
      </c>
      <c r="D53">
        <f t="shared" si="6"/>
        <v>8.4015000000000004</v>
      </c>
      <c r="E53">
        <f>'20um_Blk'!S7</f>
        <v>8.5636363636363635E-3</v>
      </c>
      <c r="F53">
        <f t="shared" si="7"/>
        <v>8.3929363636363643</v>
      </c>
      <c r="H53" s="2">
        <f t="shared" si="8"/>
        <v>0.10192985018908961</v>
      </c>
    </row>
    <row r="54" spans="1:10">
      <c r="A54" t="s">
        <v>8</v>
      </c>
      <c r="B54">
        <v>0.13100000000000001</v>
      </c>
      <c r="C54">
        <v>0.1358</v>
      </c>
      <c r="D54">
        <f t="shared" si="6"/>
        <v>0.13340000000000002</v>
      </c>
      <c r="E54">
        <f>'20um_Blk'!S8</f>
        <v>1.29E-2</v>
      </c>
      <c r="F54">
        <f t="shared" si="7"/>
        <v>0.12050000000000002</v>
      </c>
      <c r="H54" s="2">
        <f t="shared" si="8"/>
        <v>9.6701649175412285</v>
      </c>
    </row>
    <row r="55" spans="1:10">
      <c r="A55" t="s">
        <v>9</v>
      </c>
      <c r="B55">
        <v>0.18890000000000001</v>
      </c>
      <c r="C55">
        <v>0.20330000000000001</v>
      </c>
      <c r="D55">
        <f t="shared" si="6"/>
        <v>0.1961</v>
      </c>
      <c r="E55">
        <f>'20um_Blk'!S9</f>
        <v>9.2307692307692316E-5</v>
      </c>
      <c r="F55">
        <f t="shared" si="7"/>
        <v>0.1960076923076923</v>
      </c>
      <c r="H55" s="2">
        <f t="shared" si="8"/>
        <v>4.7071745184952739E-2</v>
      </c>
    </row>
    <row r="56" spans="1:10">
      <c r="H56" s="2"/>
    </row>
    <row r="57" spans="1:10">
      <c r="A57" t="s">
        <v>10</v>
      </c>
      <c r="B57">
        <v>2.6004999999999998</v>
      </c>
      <c r="C57">
        <v>2.5238</v>
      </c>
      <c r="D57">
        <f t="shared" ref="D57:D68" si="9">AVERAGE(B57:C57)</f>
        <v>2.5621499999999999</v>
      </c>
      <c r="E57">
        <f>'20um_Blk'!S11</f>
        <v>0.14756250000000001</v>
      </c>
      <c r="F57">
        <f t="shared" si="7"/>
        <v>2.4145875000000001</v>
      </c>
      <c r="H57" s="2">
        <f t="shared" si="8"/>
        <v>5.7593232246355601</v>
      </c>
    </row>
    <row r="58" spans="1:10">
      <c r="A58" t="s">
        <v>11</v>
      </c>
      <c r="B58">
        <v>1865.8704</v>
      </c>
      <c r="C58">
        <v>1803.1895999999999</v>
      </c>
      <c r="D58">
        <f t="shared" si="9"/>
        <v>1834.53</v>
      </c>
      <c r="E58">
        <f>'20um_Blk'!S12</f>
        <v>0.85108461538461555</v>
      </c>
      <c r="F58">
        <f t="shared" si="7"/>
        <v>1833.6789153846153</v>
      </c>
      <c r="H58" s="2">
        <f t="shared" si="8"/>
        <v>4.6392515542652099E-2</v>
      </c>
    </row>
    <row r="59" spans="1:10">
      <c r="A59" t="s">
        <v>12</v>
      </c>
      <c r="B59">
        <v>5.6890999999999998</v>
      </c>
      <c r="C59">
        <v>5.6</v>
      </c>
      <c r="D59">
        <f t="shared" si="9"/>
        <v>5.6445499999999997</v>
      </c>
      <c r="E59">
        <f>'20um_Blk'!S13</f>
        <v>3.8076923076923075E-3</v>
      </c>
      <c r="F59">
        <f t="shared" si="7"/>
        <v>5.6407423076923076</v>
      </c>
      <c r="H59" s="2">
        <f t="shared" si="8"/>
        <v>6.7457854172472687E-2</v>
      </c>
    </row>
    <row r="60" spans="1:10">
      <c r="A60" t="s">
        <v>13</v>
      </c>
      <c r="B60">
        <v>1.3943000000000001</v>
      </c>
      <c r="C60">
        <v>1.3691</v>
      </c>
      <c r="D60">
        <f t="shared" si="9"/>
        <v>1.3816999999999999</v>
      </c>
      <c r="E60">
        <f>'20um_Blk'!S14</f>
        <v>0.94727692307692313</v>
      </c>
      <c r="F60">
        <f t="shared" si="7"/>
        <v>0.4344230769230768</v>
      </c>
      <c r="H60" s="2">
        <f t="shared" si="8"/>
        <v>68.558798804148751</v>
      </c>
      <c r="J60" t="s">
        <v>176</v>
      </c>
    </row>
    <row r="61" spans="1:10">
      <c r="A61" t="s">
        <v>14</v>
      </c>
      <c r="B61">
        <v>2.0825</v>
      </c>
      <c r="C61">
        <v>2.0565000000000002</v>
      </c>
      <c r="D61">
        <f t="shared" si="9"/>
        <v>2.0695000000000001</v>
      </c>
      <c r="E61">
        <f>'20um_Blk'!S15</f>
        <v>2.7138461538461538E-2</v>
      </c>
      <c r="F61">
        <f t="shared" si="7"/>
        <v>2.0423615384615386</v>
      </c>
      <c r="H61" s="2">
        <f t="shared" si="8"/>
        <v>1.3113535413607893</v>
      </c>
    </row>
    <row r="62" spans="1:10">
      <c r="A62" t="s">
        <v>15</v>
      </c>
      <c r="B62">
        <v>5.1264000000000003</v>
      </c>
      <c r="C62">
        <v>5.1780999999999997</v>
      </c>
      <c r="D62">
        <f t="shared" si="9"/>
        <v>5.1522500000000004</v>
      </c>
      <c r="E62">
        <f>'20um_Blk'!S16</f>
        <v>1.133776923076923</v>
      </c>
      <c r="F62">
        <f t="shared" si="7"/>
        <v>4.0184730769230779</v>
      </c>
      <c r="H62" s="2">
        <f t="shared" si="8"/>
        <v>22.00547184389195</v>
      </c>
    </row>
    <row r="63" spans="1:10">
      <c r="A63" t="s">
        <v>16</v>
      </c>
      <c r="B63">
        <v>0.129</v>
      </c>
      <c r="C63">
        <v>0.12670000000000001</v>
      </c>
      <c r="D63">
        <f t="shared" si="9"/>
        <v>0.12785000000000002</v>
      </c>
      <c r="E63">
        <f>'20um_Blk'!S17</f>
        <v>7.0692307692307712E-3</v>
      </c>
      <c r="F63">
        <f t="shared" si="7"/>
        <v>0.12078076923076925</v>
      </c>
      <c r="H63" s="2">
        <f t="shared" si="8"/>
        <v>5.5293162058903169</v>
      </c>
    </row>
    <row r="64" spans="1:10">
      <c r="A64" t="s">
        <v>17</v>
      </c>
      <c r="B64">
        <v>2.5640999999999998</v>
      </c>
      <c r="C64">
        <v>2.3597999999999999</v>
      </c>
      <c r="D64">
        <f t="shared" si="9"/>
        <v>2.4619499999999999</v>
      </c>
      <c r="E64">
        <f>'20um_Blk'!S18</f>
        <v>1.236446153846154</v>
      </c>
      <c r="F64">
        <f t="shared" si="7"/>
        <v>1.2255038461538459</v>
      </c>
      <c r="H64" s="2">
        <f t="shared" si="8"/>
        <v>50.222228471177488</v>
      </c>
      <c r="J64" t="s">
        <v>176</v>
      </c>
    </row>
    <row r="65" spans="1:10">
      <c r="A65" t="s">
        <v>18</v>
      </c>
      <c r="B65">
        <v>2.8418000000000001</v>
      </c>
      <c r="C65">
        <v>2.7040000000000002</v>
      </c>
      <c r="D65">
        <f t="shared" si="9"/>
        <v>2.7728999999999999</v>
      </c>
      <c r="E65">
        <f>'20um_Blk'!S19</f>
        <v>5.5992307692307682E-2</v>
      </c>
      <c r="F65">
        <f t="shared" si="7"/>
        <v>2.716907692307692</v>
      </c>
      <c r="H65" s="2">
        <f t="shared" si="8"/>
        <v>2.0192689131345412</v>
      </c>
    </row>
    <row r="66" spans="1:10">
      <c r="A66" t="s">
        <v>19</v>
      </c>
      <c r="B66">
        <v>20.424399999999999</v>
      </c>
      <c r="C66">
        <v>19.144400000000001</v>
      </c>
      <c r="D66">
        <f t="shared" si="9"/>
        <v>19.784399999999998</v>
      </c>
      <c r="E66">
        <f>'20um_Blk'!S20</f>
        <v>0.41488181818181807</v>
      </c>
      <c r="F66">
        <f t="shared" si="7"/>
        <v>19.369518181818179</v>
      </c>
      <c r="H66" s="2">
        <f t="shared" si="8"/>
        <v>2.0970149116567502</v>
      </c>
    </row>
    <row r="67" spans="1:10">
      <c r="A67" t="s">
        <v>20</v>
      </c>
      <c r="B67">
        <v>21.932099999999998</v>
      </c>
      <c r="C67">
        <v>19.273299999999999</v>
      </c>
      <c r="D67">
        <f t="shared" si="9"/>
        <v>20.602699999999999</v>
      </c>
      <c r="E67">
        <f>'20um_Blk'!S21</f>
        <v>0.44809090909090904</v>
      </c>
      <c r="F67">
        <f t="shared" si="7"/>
        <v>20.154609090909091</v>
      </c>
      <c r="H67" s="2">
        <f t="shared" si="8"/>
        <v>2.1749135263383392</v>
      </c>
    </row>
    <row r="68" spans="1:10">
      <c r="A68" t="s">
        <v>21</v>
      </c>
      <c r="B68">
        <v>20.465</v>
      </c>
      <c r="C68">
        <v>21.4389</v>
      </c>
      <c r="D68">
        <f t="shared" si="9"/>
        <v>20.95195</v>
      </c>
      <c r="E68">
        <f>'20um_Blk'!S22</f>
        <v>0.42921818181818183</v>
      </c>
      <c r="F68">
        <f t="shared" si="7"/>
        <v>20.522731818181818</v>
      </c>
      <c r="H68" s="2">
        <f t="shared" si="8"/>
        <v>2.0485834579510827</v>
      </c>
    </row>
    <row r="70" spans="1:10">
      <c r="A70" t="s">
        <v>1</v>
      </c>
      <c r="B70" t="s">
        <v>95</v>
      </c>
      <c r="D70" t="s">
        <v>0</v>
      </c>
      <c r="E70" t="s">
        <v>102</v>
      </c>
      <c r="F70" t="s">
        <v>103</v>
      </c>
      <c r="H70" s="2" t="s">
        <v>104</v>
      </c>
      <c r="J70" t="s">
        <v>105</v>
      </c>
    </row>
    <row r="71" spans="1:10">
      <c r="A71" t="s">
        <v>2</v>
      </c>
      <c r="B71">
        <v>453.97190000000001</v>
      </c>
      <c r="C71">
        <v>453.55720000000002</v>
      </c>
      <c r="D71">
        <f>AVERAGE(B71:C71)</f>
        <v>453.76454999999999</v>
      </c>
      <c r="E71">
        <f>'55um_Blk'!Q2</f>
        <v>455.14166666666671</v>
      </c>
      <c r="F71">
        <f>D71-E71</f>
        <v>-1.3771166666667227</v>
      </c>
      <c r="H71" s="2">
        <f t="shared" ref="H71:H78" si="10">E71/D71*100</f>
        <v>100.30348705439125</v>
      </c>
      <c r="J71" t="s">
        <v>107</v>
      </c>
    </row>
    <row r="72" spans="1:10">
      <c r="A72" t="s">
        <v>3</v>
      </c>
      <c r="B72">
        <v>0.35270000000000001</v>
      </c>
      <c r="C72">
        <v>0.35070000000000001</v>
      </c>
      <c r="D72">
        <f t="shared" ref="D72:D78" si="11">AVERAGE(B72:C72)</f>
        <v>0.35170000000000001</v>
      </c>
      <c r="E72">
        <f>'55um_Blk'!Q3</f>
        <v>6.3344444444444439E-2</v>
      </c>
      <c r="F72">
        <f t="shared" ref="F72:F78" si="12">D72-E72</f>
        <v>0.28835555555555559</v>
      </c>
      <c r="H72" s="2">
        <f t="shared" si="10"/>
        <v>18.010931033393359</v>
      </c>
    </row>
    <row r="73" spans="1:10">
      <c r="A73" t="s">
        <v>4</v>
      </c>
      <c r="B73">
        <v>0.15809999999999999</v>
      </c>
      <c r="C73">
        <v>0.15859999999999999</v>
      </c>
      <c r="D73">
        <f t="shared" si="11"/>
        <v>0.15834999999999999</v>
      </c>
      <c r="E73">
        <f>'55um_Blk'!Q4</f>
        <v>2.0545454545454543E-3</v>
      </c>
      <c r="F73">
        <f t="shared" si="12"/>
        <v>0.15629545454545454</v>
      </c>
      <c r="H73" s="2">
        <f t="shared" si="10"/>
        <v>1.2974710795992765</v>
      </c>
    </row>
    <row r="74" spans="1:10">
      <c r="A74" t="s">
        <v>5</v>
      </c>
      <c r="B74">
        <v>0.14319999999999999</v>
      </c>
      <c r="C74">
        <v>0.14180000000000001</v>
      </c>
      <c r="D74">
        <f t="shared" si="11"/>
        <v>0.14250000000000002</v>
      </c>
      <c r="E74">
        <f>'55um_Blk'!Q5</f>
        <v>5.5454545454545459E-4</v>
      </c>
      <c r="F74">
        <f t="shared" si="12"/>
        <v>0.14194545454545457</v>
      </c>
      <c r="H74" s="2">
        <f t="shared" si="10"/>
        <v>0.38915470494417859</v>
      </c>
    </row>
    <row r="75" spans="1:10">
      <c r="A75" t="s">
        <v>6</v>
      </c>
      <c r="B75">
        <v>17.084599999999998</v>
      </c>
      <c r="C75">
        <v>16.994399999999999</v>
      </c>
      <c r="D75">
        <f t="shared" si="11"/>
        <v>17.039499999999997</v>
      </c>
      <c r="E75">
        <f>'55um_Blk'!Q6</f>
        <v>1.8333333333333335E-3</v>
      </c>
      <c r="F75">
        <f t="shared" si="12"/>
        <v>17.037666666666663</v>
      </c>
      <c r="H75" s="2">
        <f t="shared" si="10"/>
        <v>1.0759314142629383E-2</v>
      </c>
    </row>
    <row r="76" spans="1:10">
      <c r="A76" t="s">
        <v>7</v>
      </c>
      <c r="B76">
        <v>57.842399999999998</v>
      </c>
      <c r="C76">
        <v>56.6158</v>
      </c>
      <c r="D76">
        <f t="shared" si="11"/>
        <v>57.229100000000003</v>
      </c>
      <c r="E76">
        <f>'55um_Blk'!Q7</f>
        <v>4.9163636363636361E-2</v>
      </c>
      <c r="F76">
        <f t="shared" si="12"/>
        <v>57.179936363636365</v>
      </c>
      <c r="H76" s="2">
        <f t="shared" si="10"/>
        <v>8.5906708935902118E-2</v>
      </c>
    </row>
    <row r="77" spans="1:10">
      <c r="A77" t="s">
        <v>8</v>
      </c>
      <c r="B77">
        <v>0.32800000000000001</v>
      </c>
      <c r="C77">
        <v>0.32629999999999998</v>
      </c>
      <c r="D77">
        <f t="shared" si="11"/>
        <v>0.32715</v>
      </c>
      <c r="E77">
        <f>'55um_Blk'!Q8</f>
        <v>8.1477777777777788E-2</v>
      </c>
      <c r="F77">
        <f t="shared" si="12"/>
        <v>0.24567222222222221</v>
      </c>
      <c r="H77" s="2">
        <f t="shared" si="10"/>
        <v>24.905327152002993</v>
      </c>
    </row>
    <row r="78" spans="1:10">
      <c r="A78" t="s">
        <v>9</v>
      </c>
      <c r="B78">
        <v>0.62780000000000002</v>
      </c>
      <c r="C78">
        <v>0.62490000000000001</v>
      </c>
      <c r="D78">
        <f t="shared" si="11"/>
        <v>0.62634999999999996</v>
      </c>
      <c r="E78">
        <f>'55um_Blk'!Q9</f>
        <v>1.3888888888888887E-3</v>
      </c>
      <c r="F78">
        <f t="shared" si="12"/>
        <v>0.62496111111111108</v>
      </c>
      <c r="H78" s="2">
        <f t="shared" si="10"/>
        <v>0.22174325678756107</v>
      </c>
    </row>
    <row r="79" spans="1:10">
      <c r="E79">
        <f>'55um_Blk'!Q10</f>
        <v>0</v>
      </c>
      <c r="H79" s="2"/>
    </row>
    <row r="80" spans="1:10">
      <c r="A80" t="s">
        <v>10</v>
      </c>
      <c r="B80">
        <v>5.4050000000000002</v>
      </c>
      <c r="C80">
        <v>5.3014000000000001</v>
      </c>
      <c r="D80">
        <f t="shared" ref="D80:D91" si="13">AVERAGE(B80:C80)</f>
        <v>5.3532000000000002</v>
      </c>
      <c r="E80">
        <f>'55um_Blk'!Q11</f>
        <v>1.5590111111111111</v>
      </c>
      <c r="F80">
        <f t="shared" ref="F80:F91" si="14">D80-E80</f>
        <v>3.7941888888888888</v>
      </c>
      <c r="H80" s="2">
        <f t="shared" ref="H80:H91" si="15">E80/D80*100</f>
        <v>29.122975250525123</v>
      </c>
    </row>
    <row r="81" spans="1:10">
      <c r="A81" t="s">
        <v>11</v>
      </c>
      <c r="B81">
        <v>5365.7871999999998</v>
      </c>
      <c r="C81">
        <v>5410.2174999999997</v>
      </c>
      <c r="D81">
        <f t="shared" si="13"/>
        <v>5388.0023499999998</v>
      </c>
      <c r="E81">
        <f>'55um_Blk'!Q12</f>
        <v>179.54562222222225</v>
      </c>
      <c r="F81">
        <f t="shared" si="14"/>
        <v>5208.4567277777778</v>
      </c>
      <c r="H81" s="2">
        <f t="shared" si="15"/>
        <v>3.3323226412887936</v>
      </c>
    </row>
    <row r="82" spans="1:10">
      <c r="A82" t="s">
        <v>12</v>
      </c>
      <c r="B82">
        <v>18.009399999999999</v>
      </c>
      <c r="C82">
        <v>17.6173</v>
      </c>
      <c r="D82">
        <f t="shared" si="13"/>
        <v>17.81335</v>
      </c>
      <c r="E82">
        <f>'55um_Blk'!Q13</f>
        <v>9.73888888888889E-2</v>
      </c>
      <c r="F82">
        <f t="shared" si="14"/>
        <v>17.71596111111111</v>
      </c>
      <c r="H82" s="2">
        <f t="shared" si="15"/>
        <v>0.54671855035065775</v>
      </c>
    </row>
    <row r="83" spans="1:10">
      <c r="A83" t="s">
        <v>13</v>
      </c>
      <c r="B83">
        <v>0.47420000000000001</v>
      </c>
      <c r="C83">
        <v>0.4919</v>
      </c>
      <c r="D83">
        <f t="shared" si="13"/>
        <v>0.48304999999999998</v>
      </c>
      <c r="E83">
        <f>'55um_Blk'!Q14</f>
        <v>0.20434444444444447</v>
      </c>
      <c r="F83">
        <f t="shared" si="14"/>
        <v>0.27870555555555554</v>
      </c>
      <c r="H83" s="2">
        <f t="shared" si="15"/>
        <v>42.302959205971327</v>
      </c>
      <c r="J83" t="s">
        <v>107</v>
      </c>
    </row>
    <row r="84" spans="1:10">
      <c r="A84" t="s">
        <v>14</v>
      </c>
      <c r="B84">
        <v>475.47140000000002</v>
      </c>
      <c r="C84">
        <v>476.81349999999998</v>
      </c>
      <c r="D84">
        <f t="shared" si="13"/>
        <v>476.14245</v>
      </c>
      <c r="E84">
        <f>'55um_Blk'!Q15</f>
        <v>513.18482222222224</v>
      </c>
      <c r="F84">
        <f t="shared" si="14"/>
        <v>-37.042372222222241</v>
      </c>
      <c r="H84" s="2">
        <f t="shared" si="15"/>
        <v>107.7796827865741</v>
      </c>
      <c r="J84" t="s">
        <v>107</v>
      </c>
    </row>
    <row r="85" spans="1:10">
      <c r="A85" t="s">
        <v>15</v>
      </c>
      <c r="B85">
        <v>11.960699999999999</v>
      </c>
      <c r="C85">
        <v>12.048299999999999</v>
      </c>
      <c r="D85">
        <f t="shared" si="13"/>
        <v>12.0045</v>
      </c>
      <c r="E85">
        <f>'55um_Blk'!Q16</f>
        <v>1.3461333333333334</v>
      </c>
      <c r="F85">
        <f t="shared" si="14"/>
        <v>10.658366666666666</v>
      </c>
      <c r="H85" s="2">
        <f t="shared" si="15"/>
        <v>11.213572688019772</v>
      </c>
    </row>
    <row r="86" spans="1:10">
      <c r="A86" t="s">
        <v>16</v>
      </c>
      <c r="B86">
        <v>0.28720000000000001</v>
      </c>
      <c r="C86">
        <v>0.27400000000000002</v>
      </c>
      <c r="D86">
        <f t="shared" si="13"/>
        <v>0.28060000000000002</v>
      </c>
      <c r="E86">
        <f>'55um_Blk'!Q17</f>
        <v>6.5355555555555556E-2</v>
      </c>
      <c r="F86">
        <f t="shared" si="14"/>
        <v>0.21524444444444446</v>
      </c>
      <c r="H86" s="2">
        <f t="shared" si="15"/>
        <v>23.291359784588579</v>
      </c>
    </row>
    <row r="87" spans="1:10">
      <c r="A87" t="s">
        <v>17</v>
      </c>
      <c r="B87">
        <v>3.9954000000000001</v>
      </c>
      <c r="C87">
        <v>3.9165000000000001</v>
      </c>
      <c r="D87">
        <f t="shared" si="13"/>
        <v>3.9559500000000001</v>
      </c>
      <c r="E87">
        <f>'55um_Blk'!Q18</f>
        <v>1.5116142857142856</v>
      </c>
      <c r="F87">
        <f t="shared" si="14"/>
        <v>2.4443357142857147</v>
      </c>
      <c r="H87" s="2">
        <f t="shared" si="15"/>
        <v>38.21115751499098</v>
      </c>
      <c r="J87" t="s">
        <v>176</v>
      </c>
    </row>
    <row r="88" spans="1:10">
      <c r="A88" t="s">
        <v>18</v>
      </c>
      <c r="B88">
        <v>6.6101999999999999</v>
      </c>
      <c r="C88">
        <v>6.5875000000000004</v>
      </c>
      <c r="D88">
        <f t="shared" si="13"/>
        <v>6.5988500000000005</v>
      </c>
      <c r="E88">
        <f>'55um_Blk'!Q19</f>
        <v>0.19565555555555555</v>
      </c>
      <c r="F88">
        <f t="shared" si="14"/>
        <v>6.4031944444444449</v>
      </c>
      <c r="H88" s="2">
        <f t="shared" si="15"/>
        <v>2.9649947423498872</v>
      </c>
    </row>
    <row r="89" spans="1:10">
      <c r="A89" t="s">
        <v>19</v>
      </c>
      <c r="B89">
        <v>48.253900000000002</v>
      </c>
      <c r="C89">
        <v>48.254800000000003</v>
      </c>
      <c r="D89">
        <f t="shared" si="13"/>
        <v>48.254350000000002</v>
      </c>
      <c r="E89">
        <f>'55um_Blk'!Q20</f>
        <v>1.4727111111111111</v>
      </c>
      <c r="F89">
        <f t="shared" si="14"/>
        <v>46.781638888888892</v>
      </c>
      <c r="H89" s="2">
        <f t="shared" si="15"/>
        <v>3.0519758552568028</v>
      </c>
    </row>
    <row r="90" spans="1:10">
      <c r="A90" t="s">
        <v>20</v>
      </c>
      <c r="B90">
        <v>50.046100000000003</v>
      </c>
      <c r="C90">
        <v>48.268999999999998</v>
      </c>
      <c r="D90">
        <f t="shared" si="13"/>
        <v>49.157550000000001</v>
      </c>
      <c r="E90">
        <f>'55um_Blk'!Q21</f>
        <v>1.4581222222222221</v>
      </c>
      <c r="F90">
        <f t="shared" si="14"/>
        <v>47.699427777777778</v>
      </c>
      <c r="H90" s="2">
        <f t="shared" si="15"/>
        <v>2.9662223243880588</v>
      </c>
    </row>
    <row r="91" spans="1:10">
      <c r="A91" t="s">
        <v>21</v>
      </c>
      <c r="B91">
        <v>52.620100000000001</v>
      </c>
      <c r="C91">
        <v>53.349400000000003</v>
      </c>
      <c r="D91">
        <f t="shared" si="13"/>
        <v>52.984750000000005</v>
      </c>
      <c r="E91">
        <f>'55um_Blk'!Q22</f>
        <v>1.5425666666666669</v>
      </c>
      <c r="F91">
        <f t="shared" si="14"/>
        <v>51.44218333333334</v>
      </c>
      <c r="H91" s="2">
        <f t="shared" si="15"/>
        <v>2.9113408417830917</v>
      </c>
    </row>
    <row r="93" spans="1:10">
      <c r="A93" t="s">
        <v>1</v>
      </c>
      <c r="B93" t="s">
        <v>99</v>
      </c>
      <c r="D93" t="s">
        <v>0</v>
      </c>
      <c r="E93" t="s">
        <v>102</v>
      </c>
      <c r="F93" t="s">
        <v>103</v>
      </c>
      <c r="H93" s="2" t="s">
        <v>104</v>
      </c>
      <c r="J93" t="s">
        <v>105</v>
      </c>
    </row>
    <row r="94" spans="1:10">
      <c r="A94" t="s">
        <v>2</v>
      </c>
      <c r="B94">
        <v>358.08</v>
      </c>
      <c r="C94">
        <v>349.1859</v>
      </c>
      <c r="D94">
        <f>AVERAGE(B94:C94)</f>
        <v>353.63294999999999</v>
      </c>
      <c r="E94">
        <f>'210um_Blk'!Q2</f>
        <v>648.8839857142857</v>
      </c>
      <c r="F94">
        <f>D94-E94</f>
        <v>-295.25103571428571</v>
      </c>
      <c r="H94" s="2">
        <f t="shared" ref="H94:H101" si="16">E94/D94*100</f>
        <v>183.49081603235379</v>
      </c>
      <c r="J94" t="s">
        <v>107</v>
      </c>
    </row>
    <row r="95" spans="1:10">
      <c r="A95" t="s">
        <v>3</v>
      </c>
      <c r="B95">
        <v>4.2500000000000003E-2</v>
      </c>
      <c r="C95">
        <v>4.2900000000000001E-2</v>
      </c>
      <c r="D95">
        <f t="shared" ref="D95:D101" si="17">AVERAGE(B95:C95)</f>
        <v>4.2700000000000002E-2</v>
      </c>
      <c r="E95">
        <f>'210um_Blk'!Q3</f>
        <v>1.5654545454545456E-2</v>
      </c>
      <c r="F95">
        <f t="shared" ref="F95:F101" si="18">D95-E95</f>
        <v>2.7045454545454546E-2</v>
      </c>
      <c r="H95" s="2">
        <f t="shared" si="16"/>
        <v>36.661698956780924</v>
      </c>
    </row>
    <row r="96" spans="1:10">
      <c r="A96" t="s">
        <v>4</v>
      </c>
      <c r="B96">
        <v>1.3899999999999999E-2</v>
      </c>
      <c r="C96">
        <v>1.47E-2</v>
      </c>
      <c r="D96">
        <f t="shared" si="17"/>
        <v>1.43E-2</v>
      </c>
      <c r="E96">
        <f>'210um_Blk'!Q4</f>
        <v>2.0454545454545452E-3</v>
      </c>
      <c r="F96">
        <f t="shared" si="18"/>
        <v>1.2254545454545455E-2</v>
      </c>
      <c r="H96" s="2">
        <f t="shared" si="16"/>
        <v>14.303877940241575</v>
      </c>
    </row>
    <row r="97" spans="1:10">
      <c r="A97" t="s">
        <v>5</v>
      </c>
      <c r="B97">
        <v>1.06E-2</v>
      </c>
      <c r="C97">
        <v>1.1299999999999999E-2</v>
      </c>
      <c r="D97">
        <f t="shared" si="17"/>
        <v>1.095E-2</v>
      </c>
      <c r="E97">
        <f>'210um_Blk'!Q5</f>
        <v>9.0909090909090931E-4</v>
      </c>
      <c r="F97">
        <f t="shared" si="18"/>
        <v>1.004090909090909E-2</v>
      </c>
      <c r="H97" s="2">
        <f t="shared" si="16"/>
        <v>8.3022000830220026</v>
      </c>
    </row>
    <row r="98" spans="1:10">
      <c r="A98" t="s">
        <v>6</v>
      </c>
      <c r="B98">
        <v>0.9042</v>
      </c>
      <c r="C98">
        <v>0.92020000000000002</v>
      </c>
      <c r="D98">
        <f t="shared" si="17"/>
        <v>0.91220000000000001</v>
      </c>
      <c r="E98">
        <f>'210um_Blk'!Q6</f>
        <v>2.2777777777777779E-3</v>
      </c>
      <c r="F98">
        <f t="shared" si="18"/>
        <v>0.90992222222222219</v>
      </c>
      <c r="H98" s="2">
        <f t="shared" si="16"/>
        <v>0.24970157616507105</v>
      </c>
    </row>
    <row r="99" spans="1:10">
      <c r="A99" t="s">
        <v>7</v>
      </c>
      <c r="B99">
        <v>10.414999999999999</v>
      </c>
      <c r="C99">
        <v>10.444699999999999</v>
      </c>
      <c r="D99">
        <f t="shared" si="17"/>
        <v>10.429849999999998</v>
      </c>
      <c r="E99">
        <f>'210um_Blk'!Q7</f>
        <v>0.10388888888888889</v>
      </c>
      <c r="F99">
        <f t="shared" si="18"/>
        <v>10.325961111111109</v>
      </c>
      <c r="H99" s="2">
        <f t="shared" si="16"/>
        <v>0.99607270371950607</v>
      </c>
    </row>
    <row r="100" spans="1:10">
      <c r="A100" t="s">
        <v>8</v>
      </c>
      <c r="B100">
        <v>7.1099999999999997E-2</v>
      </c>
      <c r="C100">
        <v>7.1300000000000002E-2</v>
      </c>
      <c r="D100">
        <f t="shared" si="17"/>
        <v>7.1199999999999999E-2</v>
      </c>
      <c r="E100">
        <f>'210um_Blk'!Q8</f>
        <v>6.2788888888888894E-2</v>
      </c>
      <c r="F100">
        <f t="shared" si="18"/>
        <v>8.4111111111111053E-3</v>
      </c>
      <c r="H100" s="2">
        <f t="shared" si="16"/>
        <v>88.186641697877661</v>
      </c>
    </row>
    <row r="101" spans="1:10">
      <c r="A101" t="s">
        <v>9</v>
      </c>
      <c r="B101">
        <v>5.7799999999999997E-2</v>
      </c>
      <c r="C101">
        <v>5.7299999999999997E-2</v>
      </c>
      <c r="D101">
        <f t="shared" si="17"/>
        <v>5.7549999999999997E-2</v>
      </c>
      <c r="E101">
        <f>'210um_Blk'!Q9</f>
        <v>1.8181818181818182E-3</v>
      </c>
      <c r="F101">
        <f t="shared" si="18"/>
        <v>5.5731818181818181E-2</v>
      </c>
      <c r="H101" s="2">
        <f t="shared" si="16"/>
        <v>3.1593081115235768</v>
      </c>
    </row>
    <row r="102" spans="1:10">
      <c r="E102">
        <f>'210um_Blk'!Q10</f>
        <v>0</v>
      </c>
      <c r="H102" s="2"/>
    </row>
    <row r="103" spans="1:10">
      <c r="A103" t="s">
        <v>10</v>
      </c>
      <c r="B103">
        <v>0.91069999999999995</v>
      </c>
      <c r="C103">
        <v>0.92810000000000004</v>
      </c>
      <c r="D103">
        <f t="shared" ref="D103:D114" si="19">AVERAGE(B103:C103)</f>
        <v>0.9194</v>
      </c>
      <c r="E103">
        <f>'210um_Blk'!Q11</f>
        <v>0.81641428571428576</v>
      </c>
      <c r="F103">
        <f t="shared" ref="F103:F114" si="20">D103-E103</f>
        <v>0.10298571428571424</v>
      </c>
      <c r="H103" s="2">
        <f t="shared" ref="H103:H114" si="21">E103/D103*100</f>
        <v>88.798595357220549</v>
      </c>
    </row>
    <row r="104" spans="1:10">
      <c r="A104" t="s">
        <v>11</v>
      </c>
      <c r="B104">
        <v>414.9067</v>
      </c>
      <c r="C104">
        <v>406.52769999999998</v>
      </c>
      <c r="D104">
        <f t="shared" si="19"/>
        <v>410.71719999999999</v>
      </c>
      <c r="E104">
        <f>'210um_Blk'!Q12</f>
        <v>223.55665555555555</v>
      </c>
      <c r="F104">
        <f t="shared" si="20"/>
        <v>187.16054444444444</v>
      </c>
      <c r="H104" s="2">
        <f t="shared" si="21"/>
        <v>54.430799478462447</v>
      </c>
    </row>
    <row r="105" spans="1:10">
      <c r="A105" t="s">
        <v>12</v>
      </c>
      <c r="B105">
        <v>0.3669</v>
      </c>
      <c r="C105">
        <v>0.36859999999999998</v>
      </c>
      <c r="D105">
        <f t="shared" si="19"/>
        <v>0.36775000000000002</v>
      </c>
      <c r="E105">
        <f>'210um_Blk'!Q13</f>
        <v>0.10664444444444444</v>
      </c>
      <c r="F105">
        <f t="shared" si="20"/>
        <v>0.26110555555555559</v>
      </c>
      <c r="H105" s="2">
        <f t="shared" si="21"/>
        <v>28.999169121534855</v>
      </c>
    </row>
    <row r="106" spans="1:10">
      <c r="A106" t="s">
        <v>13</v>
      </c>
      <c r="B106">
        <v>7.5899999999999995E-2</v>
      </c>
      <c r="C106">
        <v>7.6300000000000007E-2</v>
      </c>
      <c r="D106">
        <f t="shared" si="19"/>
        <v>7.6100000000000001E-2</v>
      </c>
      <c r="E106">
        <f>'210um_Blk'!Q14</f>
        <v>7.9455555555555557E-2</v>
      </c>
      <c r="F106">
        <f t="shared" si="20"/>
        <v>-3.3555555555555561E-3</v>
      </c>
      <c r="H106" s="2">
        <f t="shared" si="21"/>
        <v>104.4094028325303</v>
      </c>
      <c r="J106" t="s">
        <v>107</v>
      </c>
    </row>
    <row r="107" spans="1:10">
      <c r="A107" t="s">
        <v>14</v>
      </c>
      <c r="B107">
        <v>321.14100000000002</v>
      </c>
      <c r="C107">
        <v>323.1567</v>
      </c>
      <c r="D107">
        <f t="shared" si="19"/>
        <v>322.14885000000004</v>
      </c>
      <c r="E107">
        <f>'210um_Blk'!Q15</f>
        <v>694.29261428571431</v>
      </c>
      <c r="F107">
        <f t="shared" si="20"/>
        <v>-372.14376428571427</v>
      </c>
      <c r="H107" s="2">
        <f t="shared" si="21"/>
        <v>215.51919688234622</v>
      </c>
      <c r="J107" t="s">
        <v>107</v>
      </c>
    </row>
    <row r="108" spans="1:10">
      <c r="A108" t="s">
        <v>15</v>
      </c>
      <c r="B108">
        <v>1.4302999999999999</v>
      </c>
      <c r="C108">
        <v>1.4440999999999999</v>
      </c>
      <c r="D108">
        <f t="shared" si="19"/>
        <v>1.4371999999999998</v>
      </c>
      <c r="E108">
        <f>'210um_Blk'!Q16</f>
        <v>1.2704111111111109</v>
      </c>
      <c r="F108">
        <f t="shared" si="20"/>
        <v>0.16678888888888888</v>
      </c>
      <c r="H108" s="2">
        <f t="shared" si="21"/>
        <v>88.394872746389581</v>
      </c>
    </row>
    <row r="109" spans="1:10">
      <c r="A109" t="s">
        <v>16</v>
      </c>
      <c r="B109">
        <v>2.2499999999999999E-2</v>
      </c>
      <c r="C109">
        <v>2.12E-2</v>
      </c>
      <c r="D109">
        <f t="shared" si="19"/>
        <v>2.1850000000000001E-2</v>
      </c>
      <c r="E109">
        <f>'210um_Blk'!Q17</f>
        <v>1.2788888888888888E-2</v>
      </c>
      <c r="F109">
        <f t="shared" si="20"/>
        <v>9.0611111111111135E-3</v>
      </c>
      <c r="H109" s="2">
        <f t="shared" si="21"/>
        <v>58.530383930841587</v>
      </c>
    </row>
    <row r="110" spans="1:10">
      <c r="A110" t="s">
        <v>17</v>
      </c>
      <c r="B110">
        <v>0.48920000000000002</v>
      </c>
      <c r="C110">
        <v>0.49880000000000002</v>
      </c>
      <c r="D110">
        <f t="shared" si="19"/>
        <v>0.49399999999999999</v>
      </c>
      <c r="E110">
        <f>'210um_Blk'!Q18</f>
        <v>1.0054624999999999</v>
      </c>
      <c r="F110">
        <f t="shared" si="20"/>
        <v>-0.51146249999999993</v>
      </c>
      <c r="H110" s="2">
        <f t="shared" si="21"/>
        <v>203.53491902834006</v>
      </c>
      <c r="J110" t="s">
        <v>107</v>
      </c>
    </row>
    <row r="111" spans="1:10">
      <c r="A111" t="s">
        <v>18</v>
      </c>
      <c r="B111">
        <v>0.70430000000000004</v>
      </c>
      <c r="C111">
        <v>0.64990000000000003</v>
      </c>
      <c r="D111">
        <f t="shared" si="19"/>
        <v>0.67710000000000004</v>
      </c>
      <c r="E111">
        <f>'210um_Blk'!Q19</f>
        <v>0.11017272727272726</v>
      </c>
      <c r="F111">
        <f t="shared" si="20"/>
        <v>0.56692727272727272</v>
      </c>
      <c r="H111" s="2">
        <f t="shared" si="21"/>
        <v>16.271263812247415</v>
      </c>
    </row>
    <row r="112" spans="1:10">
      <c r="A112" t="s">
        <v>19</v>
      </c>
      <c r="B112">
        <v>6.4353999999999996</v>
      </c>
      <c r="C112">
        <v>6.4481999999999999</v>
      </c>
      <c r="D112">
        <f t="shared" si="19"/>
        <v>6.4417999999999997</v>
      </c>
      <c r="E112">
        <f>'210um_Blk'!Q20</f>
        <v>0.86122857142857157</v>
      </c>
      <c r="F112">
        <f t="shared" si="20"/>
        <v>5.5805714285714281</v>
      </c>
      <c r="H112" s="2">
        <f t="shared" si="21"/>
        <v>13.369377680595045</v>
      </c>
    </row>
    <row r="113" spans="1:8">
      <c r="A113" t="s">
        <v>20</v>
      </c>
      <c r="B113">
        <v>7.3262</v>
      </c>
      <c r="C113">
        <v>6.3887</v>
      </c>
      <c r="D113">
        <f t="shared" si="19"/>
        <v>6.85745</v>
      </c>
      <c r="E113">
        <f>'210um_Blk'!Q21</f>
        <v>0.91854285714285699</v>
      </c>
      <c r="F113">
        <f t="shared" si="20"/>
        <v>5.9389071428571434</v>
      </c>
      <c r="H113" s="2">
        <f t="shared" si="21"/>
        <v>13.394816690502404</v>
      </c>
    </row>
    <row r="114" spans="1:8">
      <c r="A114" t="s">
        <v>21</v>
      </c>
      <c r="B114">
        <v>7.0791000000000004</v>
      </c>
      <c r="C114">
        <v>7.2435</v>
      </c>
      <c r="D114">
        <f t="shared" si="19"/>
        <v>7.1613000000000007</v>
      </c>
      <c r="E114">
        <f>'210um_Blk'!Q22</f>
        <v>0.93611428571428579</v>
      </c>
      <c r="F114">
        <f t="shared" si="20"/>
        <v>6.2251857142857148</v>
      </c>
      <c r="H114" s="2">
        <f t="shared" si="21"/>
        <v>13.071848487206033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selection activeCell="J83" sqref="J83"/>
    </sheetView>
  </sheetViews>
  <sheetFormatPr defaultRowHeight="13.2"/>
  <sheetData>
    <row r="1" spans="1:10">
      <c r="A1" t="s">
        <v>1</v>
      </c>
      <c r="B1" t="s">
        <v>86</v>
      </c>
      <c r="D1" t="s">
        <v>0</v>
      </c>
      <c r="E1" t="s">
        <v>102</v>
      </c>
      <c r="F1" t="s">
        <v>103</v>
      </c>
      <c r="H1" s="2" t="s">
        <v>104</v>
      </c>
      <c r="J1" t="s">
        <v>105</v>
      </c>
    </row>
    <row r="2" spans="1:10">
      <c r="A2" t="s">
        <v>2</v>
      </c>
      <c r="B2">
        <v>0.58979999999999999</v>
      </c>
      <c r="C2">
        <v>0.59740000000000004</v>
      </c>
      <c r="D2">
        <f>AVERAGE(B2:C2)</f>
        <v>0.59360000000000002</v>
      </c>
      <c r="E2">
        <f>'2um_Blk'!S2</f>
        <v>0.1008923076923077</v>
      </c>
      <c r="F2">
        <f>D2-E2</f>
        <v>0.49270769230769229</v>
      </c>
      <c r="H2" s="2">
        <f>E2/D2*100</f>
        <v>16.996682562720299</v>
      </c>
      <c r="J2" t="s">
        <v>106</v>
      </c>
    </row>
    <row r="3" spans="1:10">
      <c r="A3" t="s">
        <v>3</v>
      </c>
      <c r="B3">
        <v>5.16E-2</v>
      </c>
      <c r="C3">
        <v>5.6500000000000002E-2</v>
      </c>
      <c r="D3">
        <f t="shared" ref="D3:D22" si="0">AVERAGE(B3:C3)</f>
        <v>5.4050000000000001E-2</v>
      </c>
      <c r="E3">
        <f>'2um_Blk'!S3</f>
        <v>5.1461538461538463E-3</v>
      </c>
      <c r="F3">
        <f t="shared" ref="F3:F22" si="1">D3-E3</f>
        <v>4.8903846153846152E-2</v>
      </c>
      <c r="H3" s="2">
        <f t="shared" ref="H3:H22" si="2">E3/D3*100</f>
        <v>9.5210986977869485</v>
      </c>
    </row>
    <row r="4" spans="1:10">
      <c r="A4" t="s">
        <v>4</v>
      </c>
      <c r="B4">
        <v>2.5899999999999999E-2</v>
      </c>
      <c r="C4">
        <v>2.5600000000000001E-2</v>
      </c>
      <c r="D4">
        <f t="shared" si="0"/>
        <v>2.5750000000000002E-2</v>
      </c>
      <c r="E4">
        <f>'2um_Blk'!S4</f>
        <v>1.5000000000000001E-4</v>
      </c>
      <c r="F4">
        <f t="shared" si="1"/>
        <v>2.5600000000000001E-2</v>
      </c>
      <c r="H4" s="2">
        <f t="shared" si="2"/>
        <v>0.58252427184466016</v>
      </c>
    </row>
    <row r="5" spans="1:10">
      <c r="A5" t="s">
        <v>5</v>
      </c>
      <c r="B5">
        <v>2.4299999999999999E-2</v>
      </c>
      <c r="C5">
        <v>2.52E-2</v>
      </c>
      <c r="D5">
        <f t="shared" si="0"/>
        <v>2.4750000000000001E-2</v>
      </c>
      <c r="E5">
        <f>'2um_Blk'!S5</f>
        <v>1.384615384615385E-4</v>
      </c>
      <c r="F5">
        <f t="shared" si="1"/>
        <v>2.4611538461538462E-2</v>
      </c>
      <c r="H5" s="2">
        <f t="shared" si="2"/>
        <v>0.55944055944055959</v>
      </c>
    </row>
    <row r="6" spans="1:10">
      <c r="A6" t="s">
        <v>6</v>
      </c>
      <c r="B6">
        <v>1.8982000000000001</v>
      </c>
      <c r="C6">
        <v>2.0769000000000002</v>
      </c>
      <c r="D6">
        <f t="shared" si="0"/>
        <v>1.9875500000000001</v>
      </c>
      <c r="E6">
        <f>'2um_Blk'!S6</f>
        <v>1.0769230769230769E-3</v>
      </c>
      <c r="F6">
        <f t="shared" si="1"/>
        <v>1.9864730769230772</v>
      </c>
      <c r="H6" s="2">
        <f t="shared" si="2"/>
        <v>5.4183445796235408E-2</v>
      </c>
    </row>
    <row r="7" spans="1:10">
      <c r="A7" t="s">
        <v>7</v>
      </c>
      <c r="B7">
        <v>3.7984</v>
      </c>
      <c r="C7">
        <v>4.1178999999999997</v>
      </c>
      <c r="D7">
        <f t="shared" si="0"/>
        <v>3.9581499999999998</v>
      </c>
      <c r="E7">
        <f>'2um_Blk'!S7</f>
        <v>1.1284615384615383E-2</v>
      </c>
      <c r="F7">
        <f t="shared" si="1"/>
        <v>3.9468653846153843</v>
      </c>
      <c r="H7" s="2">
        <f t="shared" si="2"/>
        <v>0.2850982247922737</v>
      </c>
    </row>
    <row r="8" spans="1:10">
      <c r="A8" t="s">
        <v>8</v>
      </c>
      <c r="B8">
        <v>0.2253</v>
      </c>
      <c r="C8">
        <v>0.2293</v>
      </c>
      <c r="D8">
        <f t="shared" si="0"/>
        <v>0.2273</v>
      </c>
      <c r="E8">
        <f>'2um_Blk'!S8</f>
        <v>1.673076923076923E-2</v>
      </c>
      <c r="F8">
        <f t="shared" si="1"/>
        <v>0.21056923076923079</v>
      </c>
      <c r="H8" s="2">
        <f t="shared" si="2"/>
        <v>7.3606551829165108</v>
      </c>
    </row>
    <row r="9" spans="1:10">
      <c r="A9" t="s">
        <v>9</v>
      </c>
      <c r="B9">
        <v>9.3100000000000002E-2</v>
      </c>
      <c r="C9">
        <v>9.8900000000000002E-2</v>
      </c>
      <c r="D9">
        <f t="shared" si="0"/>
        <v>9.6000000000000002E-2</v>
      </c>
      <c r="E9">
        <f>'2um_Blk'!S9</f>
        <v>0</v>
      </c>
      <c r="F9">
        <f t="shared" si="1"/>
        <v>9.6000000000000002E-2</v>
      </c>
      <c r="H9" s="2">
        <f t="shared" si="2"/>
        <v>0</v>
      </c>
    </row>
    <row r="10" spans="1:10">
      <c r="H10" s="2"/>
    </row>
    <row r="11" spans="1:10">
      <c r="A11" t="s">
        <v>10</v>
      </c>
      <c r="B11">
        <v>0.23960000000000001</v>
      </c>
      <c r="C11">
        <v>0.25530000000000003</v>
      </c>
      <c r="D11">
        <f t="shared" si="0"/>
        <v>0.24745</v>
      </c>
      <c r="E11">
        <f>'2um_Blk'!S11</f>
        <v>0.11280000000000001</v>
      </c>
      <c r="F11">
        <f t="shared" si="1"/>
        <v>0.13464999999999999</v>
      </c>
      <c r="H11" s="2">
        <f t="shared" si="2"/>
        <v>45.584966659931304</v>
      </c>
    </row>
    <row r="12" spans="1:10">
      <c r="A12" t="s">
        <v>11</v>
      </c>
      <c r="B12">
        <v>395.71420000000001</v>
      </c>
      <c r="C12">
        <v>420.25</v>
      </c>
      <c r="D12">
        <f t="shared" si="0"/>
        <v>407.9821</v>
      </c>
      <c r="E12">
        <f>'2um_Blk'!S12</f>
        <v>0.80983636363636358</v>
      </c>
      <c r="F12">
        <f t="shared" si="1"/>
        <v>407.17226363636365</v>
      </c>
      <c r="H12" s="2">
        <f t="shared" si="2"/>
        <v>0.19849801342665857</v>
      </c>
    </row>
    <row r="13" spans="1:10">
      <c r="A13" t="s">
        <v>12</v>
      </c>
      <c r="B13">
        <v>0.88380000000000003</v>
      </c>
      <c r="C13">
        <v>0.9194</v>
      </c>
      <c r="D13">
        <f t="shared" si="0"/>
        <v>0.90159999999999996</v>
      </c>
      <c r="E13">
        <f>'2um_Blk'!S13</f>
        <v>2.269230769230769E-3</v>
      </c>
      <c r="F13">
        <f t="shared" si="1"/>
        <v>0.89933076923076916</v>
      </c>
      <c r="H13" s="2">
        <f t="shared" si="2"/>
        <v>0.25168930448433552</v>
      </c>
    </row>
    <row r="14" spans="1:10">
      <c r="A14" t="s">
        <v>13</v>
      </c>
      <c r="B14">
        <v>0.63109999999999999</v>
      </c>
      <c r="C14">
        <v>0.6704</v>
      </c>
      <c r="D14">
        <f t="shared" si="0"/>
        <v>0.65074999999999994</v>
      </c>
      <c r="E14">
        <f>'2um_Blk'!S14</f>
        <v>0.33514615384615382</v>
      </c>
      <c r="F14">
        <f t="shared" si="1"/>
        <v>0.31560384615384612</v>
      </c>
      <c r="H14" s="2">
        <f t="shared" si="2"/>
        <v>51.501521912586071</v>
      </c>
      <c r="J14" t="s">
        <v>176</v>
      </c>
    </row>
    <row r="15" spans="1:10">
      <c r="A15" t="s">
        <v>14</v>
      </c>
      <c r="B15">
        <v>0.49149999999999999</v>
      </c>
      <c r="C15">
        <v>0.50439999999999996</v>
      </c>
      <c r="D15">
        <f t="shared" si="0"/>
        <v>0.49795</v>
      </c>
      <c r="E15">
        <f>'2um_Blk'!S15</f>
        <v>1.3118181818181817E-2</v>
      </c>
      <c r="F15">
        <f t="shared" si="1"/>
        <v>0.4848318181818182</v>
      </c>
      <c r="H15" s="2">
        <f t="shared" si="2"/>
        <v>2.6344375576226162</v>
      </c>
    </row>
    <row r="16" spans="1:10">
      <c r="A16" t="s">
        <v>15</v>
      </c>
      <c r="B16">
        <v>2.0756999999999999</v>
      </c>
      <c r="C16">
        <v>2.2338</v>
      </c>
      <c r="D16">
        <f t="shared" si="0"/>
        <v>2.1547499999999999</v>
      </c>
      <c r="E16">
        <f>'2um_Blk'!S16</f>
        <v>0.91069090909090911</v>
      </c>
      <c r="F16">
        <f t="shared" si="1"/>
        <v>1.2440590909090909</v>
      </c>
      <c r="H16" s="2">
        <f t="shared" si="2"/>
        <v>42.264341992848777</v>
      </c>
    </row>
    <row r="17" spans="1:10">
      <c r="A17" t="s">
        <v>16</v>
      </c>
      <c r="B17">
        <v>4.3499999999999997E-2</v>
      </c>
      <c r="C17">
        <v>4.3299999999999998E-2</v>
      </c>
      <c r="D17">
        <f t="shared" si="0"/>
        <v>4.3399999999999994E-2</v>
      </c>
      <c r="E17">
        <f>'2um_Blk'!S17</f>
        <v>4.2307692307692315E-3</v>
      </c>
      <c r="F17">
        <f t="shared" si="1"/>
        <v>3.9169230769230762E-2</v>
      </c>
      <c r="H17" s="2">
        <f t="shared" si="2"/>
        <v>9.748316199929107</v>
      </c>
    </row>
    <row r="18" spans="1:10">
      <c r="A18" t="s">
        <v>17</v>
      </c>
      <c r="B18">
        <v>0.95150000000000001</v>
      </c>
      <c r="C18">
        <v>0.93820000000000003</v>
      </c>
      <c r="D18">
        <f t="shared" si="0"/>
        <v>0.94484999999999997</v>
      </c>
      <c r="E18">
        <f>'2um_Blk'!S18</f>
        <v>1.0489000000000002</v>
      </c>
      <c r="F18">
        <f t="shared" si="1"/>
        <v>-0.1040500000000002</v>
      </c>
      <c r="H18" s="2">
        <f t="shared" si="2"/>
        <v>111.01232999947084</v>
      </c>
      <c r="J18" t="s">
        <v>107</v>
      </c>
    </row>
    <row r="19" spans="1:10">
      <c r="A19" t="s">
        <v>18</v>
      </c>
      <c r="B19">
        <v>1.1165</v>
      </c>
      <c r="C19">
        <v>1.1198999999999999</v>
      </c>
      <c r="D19">
        <f t="shared" si="0"/>
        <v>1.1181999999999999</v>
      </c>
      <c r="E19">
        <f>'2um_Blk'!S19</f>
        <v>6.9161538461538455E-2</v>
      </c>
      <c r="F19">
        <f t="shared" si="1"/>
        <v>1.0490384615384614</v>
      </c>
      <c r="H19" s="2">
        <f t="shared" si="2"/>
        <v>6.185077666029196</v>
      </c>
    </row>
    <row r="20" spans="1:10">
      <c r="A20" t="s">
        <v>19</v>
      </c>
      <c r="B20">
        <v>11.953200000000001</v>
      </c>
      <c r="C20">
        <v>12.213800000000001</v>
      </c>
      <c r="D20">
        <f t="shared" si="0"/>
        <v>12.083500000000001</v>
      </c>
      <c r="E20">
        <f>'2um_Blk'!S20</f>
        <v>0.28361818181818177</v>
      </c>
      <c r="F20">
        <f t="shared" si="1"/>
        <v>11.799881818181818</v>
      </c>
      <c r="H20" s="2">
        <f t="shared" si="2"/>
        <v>2.347152578459732</v>
      </c>
    </row>
    <row r="21" spans="1:10">
      <c r="A21" t="s">
        <v>20</v>
      </c>
      <c r="B21">
        <v>11.635400000000001</v>
      </c>
      <c r="C21">
        <v>12.511200000000001</v>
      </c>
      <c r="D21">
        <f t="shared" si="0"/>
        <v>12.0733</v>
      </c>
      <c r="E21">
        <f>'2um_Blk'!S21</f>
        <v>0.30701818181818186</v>
      </c>
      <c r="F21">
        <f t="shared" si="1"/>
        <v>11.766281818181819</v>
      </c>
      <c r="H21" s="2">
        <f t="shared" si="2"/>
        <v>2.5429516521430084</v>
      </c>
    </row>
    <row r="22" spans="1:10">
      <c r="A22" t="s">
        <v>21</v>
      </c>
      <c r="B22">
        <v>12.6601</v>
      </c>
      <c r="C22">
        <v>13.495699999999999</v>
      </c>
      <c r="D22">
        <f t="shared" si="0"/>
        <v>13.0779</v>
      </c>
      <c r="E22">
        <f>'2um_Blk'!S22</f>
        <v>0.33030909090909089</v>
      </c>
      <c r="F22">
        <f t="shared" si="1"/>
        <v>12.747590909090908</v>
      </c>
      <c r="H22" s="2">
        <f t="shared" si="2"/>
        <v>2.52570436315533</v>
      </c>
    </row>
    <row r="24" spans="1:10">
      <c r="A24" t="s">
        <v>1</v>
      </c>
      <c r="B24" t="s">
        <v>87</v>
      </c>
      <c r="D24" t="s">
        <v>0</v>
      </c>
      <c r="E24" t="s">
        <v>102</v>
      </c>
      <c r="F24" t="s">
        <v>103</v>
      </c>
      <c r="H24" s="2" t="s">
        <v>104</v>
      </c>
      <c r="J24" t="s">
        <v>105</v>
      </c>
    </row>
    <row r="25" spans="1:10">
      <c r="A25" t="s">
        <v>2</v>
      </c>
      <c r="B25">
        <v>0.2276</v>
      </c>
      <c r="C25">
        <v>0.2271</v>
      </c>
      <c r="D25">
        <f>AVERAGE(B25:C25)</f>
        <v>0.22735</v>
      </c>
      <c r="E25">
        <f>'2um_Blk'!S2</f>
        <v>0.1008923076923077</v>
      </c>
      <c r="F25">
        <f>D25-E25</f>
        <v>0.1264576923076923</v>
      </c>
      <c r="H25" s="2">
        <f>E25/D25*100</f>
        <v>44.377527025426744</v>
      </c>
      <c r="J25" t="s">
        <v>106</v>
      </c>
    </row>
    <row r="26" spans="1:10">
      <c r="A26" t="s">
        <v>3</v>
      </c>
      <c r="B26">
        <v>5.0999999999999997E-2</v>
      </c>
      <c r="C26">
        <v>5.4899999999999997E-2</v>
      </c>
      <c r="D26">
        <f t="shared" ref="D26:D45" si="3">AVERAGE(B26:C26)</f>
        <v>5.2949999999999997E-2</v>
      </c>
      <c r="E26">
        <f>'2um_Blk'!S3</f>
        <v>5.1461538461538463E-3</v>
      </c>
      <c r="F26">
        <f t="shared" ref="F26:F45" si="4">D26-E26</f>
        <v>4.7803846153846148E-2</v>
      </c>
      <c r="H26" s="2">
        <f t="shared" ref="H26:H45" si="5">E26/D26*100</f>
        <v>9.7188930050119851</v>
      </c>
    </row>
    <row r="27" spans="1:10">
      <c r="A27" t="s">
        <v>4</v>
      </c>
      <c r="B27">
        <v>1.95E-2</v>
      </c>
      <c r="C27">
        <v>0.02</v>
      </c>
      <c r="D27">
        <f t="shared" si="3"/>
        <v>1.975E-2</v>
      </c>
      <c r="E27">
        <f>'2um_Blk'!S4</f>
        <v>1.5000000000000001E-4</v>
      </c>
      <c r="F27">
        <f t="shared" si="4"/>
        <v>1.9599999999999999E-2</v>
      </c>
      <c r="H27" s="2">
        <f t="shared" si="5"/>
        <v>0.759493670886076</v>
      </c>
    </row>
    <row r="28" spans="1:10">
      <c r="A28" t="s">
        <v>5</v>
      </c>
      <c r="B28">
        <v>1.7999999999999999E-2</v>
      </c>
      <c r="C28">
        <v>2.0899999999999998E-2</v>
      </c>
      <c r="D28">
        <f t="shared" si="3"/>
        <v>1.9449999999999999E-2</v>
      </c>
      <c r="E28">
        <f>'2um_Blk'!S5</f>
        <v>1.384615384615385E-4</v>
      </c>
      <c r="F28">
        <f t="shared" si="4"/>
        <v>1.931153846153846E-2</v>
      </c>
      <c r="H28" s="2">
        <f t="shared" si="5"/>
        <v>0.7118845165117661</v>
      </c>
    </row>
    <row r="29" spans="1:10">
      <c r="A29" t="s">
        <v>6</v>
      </c>
      <c r="B29">
        <v>2.3464999999999998</v>
      </c>
      <c r="C29">
        <v>2.6274999999999999</v>
      </c>
      <c r="D29">
        <f t="shared" si="3"/>
        <v>2.4870000000000001</v>
      </c>
      <c r="E29">
        <f>'2um_Blk'!S6</f>
        <v>1.0769230769230769E-3</v>
      </c>
      <c r="F29">
        <f t="shared" si="4"/>
        <v>2.4859230769230769</v>
      </c>
      <c r="H29" s="2">
        <f t="shared" si="5"/>
        <v>4.3302093965543902E-2</v>
      </c>
    </row>
    <row r="30" spans="1:10">
      <c r="A30" t="s">
        <v>7</v>
      </c>
      <c r="B30">
        <v>2.7298</v>
      </c>
      <c r="C30">
        <v>3.1415000000000002</v>
      </c>
      <c r="D30">
        <f t="shared" si="3"/>
        <v>2.9356499999999999</v>
      </c>
      <c r="E30">
        <f>'2um_Blk'!S7</f>
        <v>1.1284615384615383E-2</v>
      </c>
      <c r="F30">
        <f t="shared" si="4"/>
        <v>2.9243653846153843</v>
      </c>
      <c r="H30" s="2">
        <f t="shared" si="5"/>
        <v>0.38439920919099291</v>
      </c>
    </row>
    <row r="31" spans="1:10">
      <c r="A31" t="s">
        <v>8</v>
      </c>
      <c r="B31">
        <v>0.13519999999999999</v>
      </c>
      <c r="C31">
        <v>0.1416</v>
      </c>
      <c r="D31">
        <f t="shared" si="3"/>
        <v>0.1384</v>
      </c>
      <c r="E31">
        <f>'2um_Blk'!S8</f>
        <v>1.673076923076923E-2</v>
      </c>
      <c r="F31">
        <f t="shared" si="4"/>
        <v>0.12166923076923077</v>
      </c>
      <c r="H31" s="2">
        <f t="shared" si="5"/>
        <v>12.088706091596265</v>
      </c>
    </row>
    <row r="32" spans="1:10">
      <c r="A32" t="s">
        <v>9</v>
      </c>
      <c r="B32">
        <v>5.5899999999999998E-2</v>
      </c>
      <c r="C32">
        <v>6.0299999999999999E-2</v>
      </c>
      <c r="D32">
        <f t="shared" si="3"/>
        <v>5.8099999999999999E-2</v>
      </c>
      <c r="E32">
        <f>'2um_Blk'!S9</f>
        <v>0</v>
      </c>
      <c r="F32">
        <f t="shared" si="4"/>
        <v>5.8099999999999999E-2</v>
      </c>
      <c r="H32" s="2">
        <f t="shared" si="5"/>
        <v>0</v>
      </c>
    </row>
    <row r="33" spans="1:10">
      <c r="H33" s="2"/>
    </row>
    <row r="34" spans="1:10">
      <c r="A34" t="s">
        <v>10</v>
      </c>
      <c r="B34">
        <v>0.91420000000000001</v>
      </c>
      <c r="C34">
        <v>0.86939999999999995</v>
      </c>
      <c r="D34">
        <f t="shared" si="3"/>
        <v>0.89179999999999993</v>
      </c>
      <c r="E34">
        <f>'2um_Blk'!S11</f>
        <v>0.11280000000000001</v>
      </c>
      <c r="F34">
        <f t="shared" si="4"/>
        <v>0.77899999999999991</v>
      </c>
      <c r="H34" s="2">
        <f t="shared" si="5"/>
        <v>12.648575913882038</v>
      </c>
    </row>
    <row r="35" spans="1:10">
      <c r="A35" t="s">
        <v>11</v>
      </c>
      <c r="B35">
        <v>166.47120000000001</v>
      </c>
      <c r="C35">
        <v>170.3579</v>
      </c>
      <c r="D35">
        <f t="shared" si="3"/>
        <v>168.41455000000002</v>
      </c>
      <c r="E35">
        <f>'2um_Blk'!S12</f>
        <v>0.80983636363636358</v>
      </c>
      <c r="F35">
        <f t="shared" si="4"/>
        <v>167.60471363636367</v>
      </c>
      <c r="H35" s="2">
        <f t="shared" si="5"/>
        <v>0.48085890657093672</v>
      </c>
    </row>
    <row r="36" spans="1:10">
      <c r="A36" t="s">
        <v>12</v>
      </c>
      <c r="B36">
        <v>5.8117000000000001</v>
      </c>
      <c r="C36">
        <v>5.8502000000000001</v>
      </c>
      <c r="D36">
        <f t="shared" si="3"/>
        <v>5.8309499999999996</v>
      </c>
      <c r="E36">
        <f>'2um_Blk'!S13</f>
        <v>2.269230769230769E-3</v>
      </c>
      <c r="F36">
        <f t="shared" si="4"/>
        <v>5.8286807692307692</v>
      </c>
      <c r="H36" s="2">
        <f t="shared" si="5"/>
        <v>3.8916999275088432E-2</v>
      </c>
    </row>
    <row r="37" spans="1:10">
      <c r="A37" t="s">
        <v>13</v>
      </c>
      <c r="B37">
        <v>0.37480000000000002</v>
      </c>
      <c r="C37">
        <v>0.38219999999999998</v>
      </c>
      <c r="D37">
        <f t="shared" si="3"/>
        <v>0.3785</v>
      </c>
      <c r="E37">
        <f>'2um_Blk'!S14</f>
        <v>0.33514615384615382</v>
      </c>
      <c r="F37">
        <f t="shared" si="4"/>
        <v>4.3353846153846187E-2</v>
      </c>
      <c r="H37" s="2">
        <f t="shared" si="5"/>
        <v>88.545879483792291</v>
      </c>
      <c r="J37" t="s">
        <v>176</v>
      </c>
    </row>
    <row r="38" spans="1:10">
      <c r="A38" t="s">
        <v>14</v>
      </c>
      <c r="B38">
        <v>0.1338</v>
      </c>
      <c r="C38">
        <v>0.13089999999999999</v>
      </c>
      <c r="D38">
        <f t="shared" si="3"/>
        <v>0.13235</v>
      </c>
      <c r="E38">
        <f>'2um_Blk'!S15</f>
        <v>1.3118181818181817E-2</v>
      </c>
      <c r="F38">
        <f t="shared" si="4"/>
        <v>0.11923181818181817</v>
      </c>
      <c r="H38" s="2">
        <f t="shared" si="5"/>
        <v>9.9117354123020895</v>
      </c>
    </row>
    <row r="39" spans="1:10">
      <c r="A39" t="s">
        <v>15</v>
      </c>
      <c r="B39">
        <v>1.6005</v>
      </c>
      <c r="C39">
        <v>1.5205</v>
      </c>
      <c r="D39">
        <f t="shared" si="3"/>
        <v>1.5605</v>
      </c>
      <c r="E39">
        <f>'2um_Blk'!S16</f>
        <v>0.91069090909090911</v>
      </c>
      <c r="F39">
        <f t="shared" si="4"/>
        <v>0.64980909090909089</v>
      </c>
      <c r="H39" s="2">
        <f t="shared" si="5"/>
        <v>58.358917596341499</v>
      </c>
    </row>
    <row r="40" spans="1:10">
      <c r="A40" t="s">
        <v>16</v>
      </c>
      <c r="B40">
        <v>3.5799999999999998E-2</v>
      </c>
      <c r="C40">
        <v>3.2500000000000001E-2</v>
      </c>
      <c r="D40">
        <f t="shared" si="3"/>
        <v>3.415E-2</v>
      </c>
      <c r="E40">
        <f>'2um_Blk'!S17</f>
        <v>4.2307692307692315E-3</v>
      </c>
      <c r="F40">
        <f t="shared" si="4"/>
        <v>2.9919230769230767E-2</v>
      </c>
      <c r="H40" s="2">
        <f t="shared" si="5"/>
        <v>12.388782520554118</v>
      </c>
    </row>
    <row r="41" spans="1:10">
      <c r="A41" t="s">
        <v>17</v>
      </c>
      <c r="B41">
        <v>0.99180000000000001</v>
      </c>
      <c r="C41">
        <v>1.0515000000000001</v>
      </c>
      <c r="D41">
        <f t="shared" si="3"/>
        <v>1.0216500000000002</v>
      </c>
      <c r="E41">
        <f>'2um_Blk'!S18</f>
        <v>1.0489000000000002</v>
      </c>
      <c r="F41">
        <f t="shared" si="4"/>
        <v>-2.7249999999999996E-2</v>
      </c>
      <c r="H41" s="2">
        <f t="shared" si="5"/>
        <v>102.66725395194049</v>
      </c>
      <c r="J41" t="s">
        <v>107</v>
      </c>
    </row>
    <row r="42" spans="1:10">
      <c r="A42" t="s">
        <v>18</v>
      </c>
      <c r="B42">
        <v>0.4395</v>
      </c>
      <c r="C42">
        <v>0.42080000000000001</v>
      </c>
      <c r="D42">
        <f t="shared" si="3"/>
        <v>0.43015000000000003</v>
      </c>
      <c r="E42">
        <f>'2um_Blk'!S19</f>
        <v>6.9161538461538455E-2</v>
      </c>
      <c r="F42">
        <f t="shared" si="4"/>
        <v>0.36098846153846159</v>
      </c>
      <c r="H42" s="2">
        <f t="shared" si="5"/>
        <v>16.078469943400776</v>
      </c>
    </row>
    <row r="43" spans="1:10">
      <c r="A43" t="s">
        <v>19</v>
      </c>
      <c r="B43">
        <v>27.4543</v>
      </c>
      <c r="C43">
        <v>27.735700000000001</v>
      </c>
      <c r="D43">
        <f t="shared" si="3"/>
        <v>27.594999999999999</v>
      </c>
      <c r="E43">
        <f>'2um_Blk'!S20</f>
        <v>0.28361818181818177</v>
      </c>
      <c r="F43">
        <f t="shared" si="4"/>
        <v>27.311381818181818</v>
      </c>
      <c r="H43" s="2">
        <f t="shared" si="5"/>
        <v>1.0277883015697835</v>
      </c>
    </row>
    <row r="44" spans="1:10">
      <c r="A44" t="s">
        <v>20</v>
      </c>
      <c r="B44">
        <v>28.424299999999999</v>
      </c>
      <c r="C44">
        <v>28.900400000000001</v>
      </c>
      <c r="D44">
        <f t="shared" si="3"/>
        <v>28.66235</v>
      </c>
      <c r="E44">
        <f>'2um_Blk'!S21</f>
        <v>0.30701818181818186</v>
      </c>
      <c r="F44">
        <f t="shared" si="4"/>
        <v>28.355331818181817</v>
      </c>
      <c r="H44" s="2">
        <f t="shared" si="5"/>
        <v>1.0711549535128202</v>
      </c>
    </row>
    <row r="45" spans="1:10">
      <c r="A45" t="s">
        <v>21</v>
      </c>
      <c r="B45">
        <v>30.501899999999999</v>
      </c>
      <c r="C45">
        <v>29.249199999999998</v>
      </c>
      <c r="D45">
        <f t="shared" si="3"/>
        <v>29.875549999999997</v>
      </c>
      <c r="E45">
        <f>'2um_Blk'!S22</f>
        <v>0.33030909090909089</v>
      </c>
      <c r="F45">
        <f t="shared" si="4"/>
        <v>29.545240909090907</v>
      </c>
      <c r="H45" s="2">
        <f t="shared" si="5"/>
        <v>1.1056167699308999</v>
      </c>
    </row>
    <row r="47" spans="1:10">
      <c r="A47" t="s">
        <v>1</v>
      </c>
      <c r="B47" t="s">
        <v>92</v>
      </c>
      <c r="D47" t="s">
        <v>0</v>
      </c>
      <c r="E47" t="s">
        <v>102</v>
      </c>
      <c r="F47" t="s">
        <v>103</v>
      </c>
      <c r="H47" s="2" t="s">
        <v>104</v>
      </c>
      <c r="J47" t="s">
        <v>105</v>
      </c>
    </row>
    <row r="48" spans="1:10">
      <c r="A48" t="s">
        <v>2</v>
      </c>
      <c r="B48">
        <v>1.9158999999999999</v>
      </c>
      <c r="C48">
        <v>1.8095000000000001</v>
      </c>
      <c r="D48">
        <f>AVERAGE(B48:C48)</f>
        <v>1.8627</v>
      </c>
      <c r="E48">
        <f>'20um_Blk'!S2</f>
        <v>0.10691538461538461</v>
      </c>
      <c r="F48">
        <f>D48-E48</f>
        <v>1.7557846153846155</v>
      </c>
      <c r="H48" s="2">
        <f>E48/D48*100</f>
        <v>5.7398069799422666</v>
      </c>
      <c r="J48" t="s">
        <v>106</v>
      </c>
    </row>
    <row r="49" spans="1:10">
      <c r="A49" t="s">
        <v>3</v>
      </c>
      <c r="B49">
        <v>0.13550000000000001</v>
      </c>
      <c r="C49">
        <v>0.1174</v>
      </c>
      <c r="D49">
        <f t="shared" ref="D49:D55" si="6">AVERAGE(B49:C49)</f>
        <v>0.12645000000000001</v>
      </c>
      <c r="E49">
        <f>'20um_Blk'!S3</f>
        <v>7.4846153846153847E-3</v>
      </c>
      <c r="F49">
        <f t="shared" ref="F49:F68" si="7">D49-E49</f>
        <v>0.11896538461538463</v>
      </c>
      <c r="H49" s="2">
        <f t="shared" ref="H49:H68" si="8">E49/D49*100</f>
        <v>5.9190315418073425</v>
      </c>
    </row>
    <row r="50" spans="1:10">
      <c r="A50" t="s">
        <v>4</v>
      </c>
      <c r="B50">
        <v>6.1899999999999997E-2</v>
      </c>
      <c r="C50">
        <v>5.74E-2</v>
      </c>
      <c r="D50">
        <f t="shared" si="6"/>
        <v>5.9649999999999995E-2</v>
      </c>
      <c r="E50">
        <f>'20um_Blk'!S4</f>
        <v>1.6923076923076923E-4</v>
      </c>
      <c r="F50">
        <f t="shared" si="7"/>
        <v>5.9480769230769226E-2</v>
      </c>
      <c r="H50" s="2">
        <f t="shared" si="8"/>
        <v>0.28370623508930298</v>
      </c>
    </row>
    <row r="51" spans="1:10">
      <c r="A51" t="s">
        <v>5</v>
      </c>
      <c r="B51">
        <v>6.2399999999999997E-2</v>
      </c>
      <c r="C51">
        <v>5.4300000000000001E-2</v>
      </c>
      <c r="D51">
        <f t="shared" si="6"/>
        <v>5.8349999999999999E-2</v>
      </c>
      <c r="E51">
        <f>'20um_Blk'!S5</f>
        <v>1.6923076923076923E-4</v>
      </c>
      <c r="F51">
        <f t="shared" si="7"/>
        <v>5.818076923076923E-2</v>
      </c>
      <c r="H51" s="2">
        <f t="shared" si="8"/>
        <v>0.29002702524553425</v>
      </c>
    </row>
    <row r="52" spans="1:10">
      <c r="A52" t="s">
        <v>6</v>
      </c>
      <c r="B52">
        <v>5.1529999999999996</v>
      </c>
      <c r="C52">
        <v>4.4569000000000001</v>
      </c>
      <c r="D52">
        <f t="shared" si="6"/>
        <v>4.8049499999999998</v>
      </c>
      <c r="E52">
        <f>'20um_Blk'!S6</f>
        <v>1.5818181818181816E-3</v>
      </c>
      <c r="F52">
        <f t="shared" si="7"/>
        <v>4.8033681818181817</v>
      </c>
      <c r="H52" s="2">
        <f t="shared" si="8"/>
        <v>3.2920596089827815E-2</v>
      </c>
    </row>
    <row r="53" spans="1:10">
      <c r="A53" t="s">
        <v>7</v>
      </c>
      <c r="B53">
        <v>13.260999999999999</v>
      </c>
      <c r="C53">
        <v>11.230399999999999</v>
      </c>
      <c r="D53">
        <f t="shared" si="6"/>
        <v>12.245699999999999</v>
      </c>
      <c r="E53">
        <f>'20um_Blk'!S7</f>
        <v>8.5636363636363635E-3</v>
      </c>
      <c r="F53">
        <f t="shared" si="7"/>
        <v>12.237136363636363</v>
      </c>
      <c r="H53" s="2">
        <f t="shared" si="8"/>
        <v>6.9931783104570294E-2</v>
      </c>
    </row>
    <row r="54" spans="1:10">
      <c r="A54" t="s">
        <v>8</v>
      </c>
      <c r="B54">
        <v>0.27500000000000002</v>
      </c>
      <c r="C54">
        <v>0.2656</v>
      </c>
      <c r="D54">
        <f t="shared" si="6"/>
        <v>0.27029999999999998</v>
      </c>
      <c r="E54">
        <f>'20um_Blk'!S8</f>
        <v>1.29E-2</v>
      </c>
      <c r="F54">
        <f t="shared" si="7"/>
        <v>0.25739999999999996</v>
      </c>
      <c r="H54" s="2">
        <f t="shared" si="8"/>
        <v>4.7724750277469479</v>
      </c>
    </row>
    <row r="55" spans="1:10">
      <c r="A55" t="s">
        <v>9</v>
      </c>
      <c r="B55">
        <v>0.30690000000000001</v>
      </c>
      <c r="C55">
        <v>0.27210000000000001</v>
      </c>
      <c r="D55">
        <f t="shared" si="6"/>
        <v>0.28949999999999998</v>
      </c>
      <c r="E55">
        <f>'20um_Blk'!S9</f>
        <v>9.2307692307692316E-5</v>
      </c>
      <c r="F55">
        <f t="shared" si="7"/>
        <v>0.28940769230769231</v>
      </c>
      <c r="H55" s="2">
        <f t="shared" si="8"/>
        <v>3.1885213232363499E-2</v>
      </c>
    </row>
    <row r="56" spans="1:10">
      <c r="H56" s="2"/>
    </row>
    <row r="57" spans="1:10">
      <c r="A57" t="s">
        <v>10</v>
      </c>
      <c r="B57">
        <v>0.62870000000000004</v>
      </c>
      <c r="C57">
        <v>0.71919999999999995</v>
      </c>
      <c r="D57">
        <f t="shared" ref="D57:D68" si="9">AVERAGE(B57:C57)</f>
        <v>0.67395000000000005</v>
      </c>
      <c r="E57">
        <f>'20um_Blk'!S11</f>
        <v>0.14756250000000001</v>
      </c>
      <c r="F57">
        <f t="shared" si="7"/>
        <v>0.52638750000000001</v>
      </c>
      <c r="H57" s="2">
        <f t="shared" si="8"/>
        <v>21.895170264856446</v>
      </c>
    </row>
    <row r="58" spans="1:10">
      <c r="A58" t="s">
        <v>11</v>
      </c>
      <c r="B58">
        <v>1584.1224</v>
      </c>
      <c r="C58">
        <v>1635.3975</v>
      </c>
      <c r="D58">
        <f t="shared" si="9"/>
        <v>1609.7599500000001</v>
      </c>
      <c r="E58">
        <f>'20um_Blk'!S12</f>
        <v>0.85108461538461555</v>
      </c>
      <c r="F58">
        <f t="shared" si="7"/>
        <v>1608.9088653846154</v>
      </c>
      <c r="H58" s="2">
        <f t="shared" si="8"/>
        <v>5.2870281397211769E-2</v>
      </c>
    </row>
    <row r="59" spans="1:10">
      <c r="A59" t="s">
        <v>12</v>
      </c>
      <c r="B59">
        <v>3.8666999999999998</v>
      </c>
      <c r="C59">
        <v>3.7822</v>
      </c>
      <c r="D59">
        <f t="shared" si="9"/>
        <v>3.8244499999999997</v>
      </c>
      <c r="E59">
        <f>'20um_Blk'!S13</f>
        <v>3.8076923076923075E-3</v>
      </c>
      <c r="F59">
        <f t="shared" si="7"/>
        <v>3.8206423076923075</v>
      </c>
      <c r="H59" s="2">
        <f t="shared" si="8"/>
        <v>9.9561827391972918E-2</v>
      </c>
    </row>
    <row r="60" spans="1:10">
      <c r="A60" t="s">
        <v>13</v>
      </c>
      <c r="B60">
        <v>1.5092000000000001</v>
      </c>
      <c r="C60">
        <v>1.5431999999999999</v>
      </c>
      <c r="D60">
        <f t="shared" si="9"/>
        <v>1.5262</v>
      </c>
      <c r="E60">
        <f>'20um_Blk'!S14</f>
        <v>0.94727692307692313</v>
      </c>
      <c r="F60">
        <f t="shared" si="7"/>
        <v>0.57892307692307687</v>
      </c>
      <c r="H60" s="2">
        <f t="shared" si="8"/>
        <v>62.067679404856712</v>
      </c>
      <c r="J60" t="s">
        <v>176</v>
      </c>
    </row>
    <row r="61" spans="1:10">
      <c r="A61" t="s">
        <v>14</v>
      </c>
      <c r="B61">
        <v>1.7059</v>
      </c>
      <c r="C61">
        <v>1.7423999999999999</v>
      </c>
      <c r="D61">
        <f t="shared" si="9"/>
        <v>1.7241499999999998</v>
      </c>
      <c r="E61">
        <f>'20um_Blk'!S15</f>
        <v>2.7138461538461538E-2</v>
      </c>
      <c r="F61">
        <f t="shared" si="7"/>
        <v>1.6970115384615383</v>
      </c>
      <c r="H61" s="2">
        <f t="shared" si="8"/>
        <v>1.5740197510925116</v>
      </c>
    </row>
    <row r="62" spans="1:10">
      <c r="A62" t="s">
        <v>15</v>
      </c>
      <c r="B62">
        <v>4.1242000000000001</v>
      </c>
      <c r="C62">
        <v>4.1990999999999996</v>
      </c>
      <c r="D62">
        <f t="shared" si="9"/>
        <v>4.1616499999999998</v>
      </c>
      <c r="E62">
        <f>'20um_Blk'!S16</f>
        <v>1.133776923076923</v>
      </c>
      <c r="F62">
        <f t="shared" si="7"/>
        <v>3.0278730769230768</v>
      </c>
      <c r="H62" s="2">
        <f t="shared" si="8"/>
        <v>27.243447264352433</v>
      </c>
    </row>
    <row r="63" spans="1:10">
      <c r="A63" t="s">
        <v>16</v>
      </c>
      <c r="B63">
        <v>0.1003</v>
      </c>
      <c r="C63">
        <v>0.11219999999999999</v>
      </c>
      <c r="D63">
        <f t="shared" si="9"/>
        <v>0.10625</v>
      </c>
      <c r="E63">
        <f>'20um_Blk'!S17</f>
        <v>7.0692307692307712E-3</v>
      </c>
      <c r="F63">
        <f t="shared" si="7"/>
        <v>9.9180769230769225E-2</v>
      </c>
      <c r="H63" s="2">
        <f t="shared" si="8"/>
        <v>6.6533936651583732</v>
      </c>
    </row>
    <row r="64" spans="1:10">
      <c r="A64" t="s">
        <v>17</v>
      </c>
      <c r="B64">
        <v>2.6747000000000001</v>
      </c>
      <c r="C64">
        <v>2.6855000000000002</v>
      </c>
      <c r="D64">
        <f t="shared" si="9"/>
        <v>2.6801000000000004</v>
      </c>
      <c r="E64">
        <f>'20um_Blk'!S18</f>
        <v>1.236446153846154</v>
      </c>
      <c r="F64">
        <f t="shared" si="7"/>
        <v>1.4436538461538464</v>
      </c>
      <c r="H64" s="2">
        <f t="shared" si="8"/>
        <v>46.13432908645774</v>
      </c>
      <c r="J64" t="s">
        <v>176</v>
      </c>
    </row>
    <row r="65" spans="1:10">
      <c r="A65" t="s">
        <v>18</v>
      </c>
      <c r="B65">
        <v>2.323</v>
      </c>
      <c r="C65">
        <v>2.3744000000000001</v>
      </c>
      <c r="D65">
        <f t="shared" si="9"/>
        <v>2.3487</v>
      </c>
      <c r="E65">
        <f>'20um_Blk'!S19</f>
        <v>5.5992307692307682E-2</v>
      </c>
      <c r="F65">
        <f t="shared" si="7"/>
        <v>2.2927076923076921</v>
      </c>
      <c r="H65" s="2">
        <f t="shared" si="8"/>
        <v>2.3839701831782554</v>
      </c>
    </row>
    <row r="66" spans="1:10">
      <c r="A66" t="s">
        <v>19</v>
      </c>
      <c r="B66">
        <v>37.898400000000002</v>
      </c>
      <c r="C66">
        <v>38.480899999999998</v>
      </c>
      <c r="D66">
        <f t="shared" si="9"/>
        <v>38.18965</v>
      </c>
      <c r="E66">
        <f>'20um_Blk'!S20</f>
        <v>0.41488181818181807</v>
      </c>
      <c r="F66">
        <f t="shared" si="7"/>
        <v>37.774768181818182</v>
      </c>
      <c r="H66" s="2">
        <f t="shared" si="8"/>
        <v>1.0863724024226933</v>
      </c>
    </row>
    <row r="67" spans="1:10">
      <c r="A67" t="s">
        <v>20</v>
      </c>
      <c r="B67">
        <v>41.3127</v>
      </c>
      <c r="C67">
        <v>39.773699999999998</v>
      </c>
      <c r="D67">
        <f t="shared" si="9"/>
        <v>40.543199999999999</v>
      </c>
      <c r="E67">
        <f>'20um_Blk'!S21</f>
        <v>0.44809090909090904</v>
      </c>
      <c r="F67">
        <f t="shared" si="7"/>
        <v>40.095109090909091</v>
      </c>
      <c r="H67" s="2">
        <f t="shared" si="8"/>
        <v>1.1052184067634254</v>
      </c>
    </row>
    <row r="68" spans="1:10">
      <c r="A68" t="s">
        <v>21</v>
      </c>
      <c r="B68">
        <v>41.045499999999997</v>
      </c>
      <c r="C68">
        <v>42.981099999999998</v>
      </c>
      <c r="D68">
        <f t="shared" si="9"/>
        <v>42.013300000000001</v>
      </c>
      <c r="E68">
        <f>'20um_Blk'!S22</f>
        <v>0.42921818181818183</v>
      </c>
      <c r="F68">
        <f t="shared" si="7"/>
        <v>41.584081818181822</v>
      </c>
      <c r="H68" s="2">
        <f t="shared" si="8"/>
        <v>1.0216245375111734</v>
      </c>
    </row>
    <row r="70" spans="1:10">
      <c r="A70" t="s">
        <v>1</v>
      </c>
      <c r="B70" t="s">
        <v>96</v>
      </c>
      <c r="D70" t="s">
        <v>0</v>
      </c>
      <c r="E70" t="s">
        <v>102</v>
      </c>
      <c r="F70" t="s">
        <v>103</v>
      </c>
      <c r="H70" s="2" t="s">
        <v>104</v>
      </c>
      <c r="J70" t="s">
        <v>105</v>
      </c>
    </row>
    <row r="71" spans="1:10">
      <c r="A71" t="s">
        <v>2</v>
      </c>
      <c r="B71">
        <v>443.60910000000001</v>
      </c>
      <c r="C71">
        <v>442.19900000000001</v>
      </c>
      <c r="D71">
        <f>AVERAGE(B71:C71)</f>
        <v>442.90404999999998</v>
      </c>
      <c r="E71">
        <f>'55um_Blk'!Q2</f>
        <v>455.14166666666671</v>
      </c>
      <c r="F71">
        <f>D71-E71</f>
        <v>-12.237616666666725</v>
      </c>
      <c r="H71" s="2">
        <f t="shared" ref="H71:H78" si="10">E71/D71*100</f>
        <v>102.76304013627031</v>
      </c>
      <c r="J71" t="s">
        <v>107</v>
      </c>
    </row>
    <row r="72" spans="1:10">
      <c r="A72" t="s">
        <v>3</v>
      </c>
      <c r="B72">
        <v>0.48380000000000001</v>
      </c>
      <c r="C72">
        <v>0.4511</v>
      </c>
      <c r="D72">
        <f t="shared" ref="D72:D78" si="11">AVERAGE(B72:C72)</f>
        <v>0.46745000000000003</v>
      </c>
      <c r="E72">
        <f>'55um_Blk'!Q3</f>
        <v>6.3344444444444439E-2</v>
      </c>
      <c r="F72">
        <f t="shared" ref="F72:F78" si="12">D72-E72</f>
        <v>0.40410555555555561</v>
      </c>
      <c r="H72" s="2">
        <f t="shared" si="10"/>
        <v>13.55106309646902</v>
      </c>
    </row>
    <row r="73" spans="1:10">
      <c r="A73" t="s">
        <v>4</v>
      </c>
      <c r="B73">
        <v>0.25990000000000002</v>
      </c>
      <c r="C73">
        <v>0.25669999999999998</v>
      </c>
      <c r="D73">
        <f t="shared" si="11"/>
        <v>0.25829999999999997</v>
      </c>
      <c r="E73">
        <f>'55um_Blk'!Q4</f>
        <v>2.0545454545454543E-3</v>
      </c>
      <c r="F73">
        <f t="shared" si="12"/>
        <v>0.2562454545454545</v>
      </c>
      <c r="H73" s="2">
        <f t="shared" si="10"/>
        <v>0.79541055150811246</v>
      </c>
    </row>
    <row r="74" spans="1:10">
      <c r="A74" t="s">
        <v>5</v>
      </c>
      <c r="B74">
        <v>0.2394</v>
      </c>
      <c r="C74">
        <v>0.23730000000000001</v>
      </c>
      <c r="D74">
        <f t="shared" si="11"/>
        <v>0.23835000000000001</v>
      </c>
      <c r="E74">
        <f>'55um_Blk'!Q5</f>
        <v>5.5454545454545459E-4</v>
      </c>
      <c r="F74">
        <f t="shared" si="12"/>
        <v>0.23779545454545456</v>
      </c>
      <c r="H74" s="2">
        <f t="shared" si="10"/>
        <v>0.23266014455441769</v>
      </c>
    </row>
    <row r="75" spans="1:10">
      <c r="A75" t="s">
        <v>6</v>
      </c>
      <c r="B75">
        <v>19.994</v>
      </c>
      <c r="C75">
        <v>18.302399999999999</v>
      </c>
      <c r="D75">
        <f t="shared" si="11"/>
        <v>19.148199999999999</v>
      </c>
      <c r="E75">
        <f>'55um_Blk'!Q6</f>
        <v>1.8333333333333335E-3</v>
      </c>
      <c r="F75">
        <f t="shared" si="12"/>
        <v>19.146366666666665</v>
      </c>
      <c r="H75" s="2">
        <f t="shared" si="10"/>
        <v>9.5744421581837116E-3</v>
      </c>
    </row>
    <row r="76" spans="1:10">
      <c r="A76" t="s">
        <v>7</v>
      </c>
      <c r="B76">
        <v>76.4041</v>
      </c>
      <c r="C76">
        <v>69.536900000000003</v>
      </c>
      <c r="D76">
        <f t="shared" si="11"/>
        <v>72.970500000000001</v>
      </c>
      <c r="E76">
        <f>'55um_Blk'!Q7</f>
        <v>4.9163636363636361E-2</v>
      </c>
      <c r="F76">
        <f t="shared" si="12"/>
        <v>72.921336363636371</v>
      </c>
      <c r="H76" s="2">
        <f t="shared" si="10"/>
        <v>6.7374673825225759E-2</v>
      </c>
    </row>
    <row r="77" spans="1:10">
      <c r="A77" t="s">
        <v>8</v>
      </c>
      <c r="B77">
        <v>0.54630000000000001</v>
      </c>
      <c r="C77">
        <v>0.54859999999999998</v>
      </c>
      <c r="D77">
        <f t="shared" si="11"/>
        <v>0.54744999999999999</v>
      </c>
      <c r="E77">
        <f>'55um_Blk'!Q8</f>
        <v>8.1477777777777788E-2</v>
      </c>
      <c r="F77">
        <f t="shared" si="12"/>
        <v>0.46597222222222223</v>
      </c>
      <c r="H77" s="2">
        <f t="shared" si="10"/>
        <v>14.883145086816658</v>
      </c>
    </row>
    <row r="78" spans="1:10">
      <c r="A78" t="s">
        <v>9</v>
      </c>
      <c r="B78">
        <v>1.1148</v>
      </c>
      <c r="C78">
        <v>1.0805</v>
      </c>
      <c r="D78">
        <f t="shared" si="11"/>
        <v>1.09765</v>
      </c>
      <c r="E78">
        <f>'55um_Blk'!Q9</f>
        <v>1.3888888888888887E-3</v>
      </c>
      <c r="F78">
        <f t="shared" si="12"/>
        <v>1.0962611111111111</v>
      </c>
      <c r="H78" s="2">
        <f t="shared" si="10"/>
        <v>0.12653294664864834</v>
      </c>
    </row>
    <row r="79" spans="1:10">
      <c r="E79">
        <f>'55um_Blk'!Q10</f>
        <v>0</v>
      </c>
      <c r="H79" s="2"/>
    </row>
    <row r="80" spans="1:10">
      <c r="A80" t="s">
        <v>10</v>
      </c>
      <c r="B80">
        <v>3.2669000000000001</v>
      </c>
      <c r="C80">
        <v>2.9756</v>
      </c>
      <c r="D80">
        <f t="shared" ref="D80:D91" si="13">AVERAGE(B80:C80)</f>
        <v>3.1212499999999999</v>
      </c>
      <c r="E80">
        <f>'55um_Blk'!Q11</f>
        <v>1.5590111111111111</v>
      </c>
      <c r="F80">
        <f t="shared" ref="F80:F91" si="14">D80-E80</f>
        <v>1.5622388888888887</v>
      </c>
      <c r="H80" s="2">
        <f t="shared" ref="H80:H91" si="15">E80/D80*100</f>
        <v>49.948293507764873</v>
      </c>
    </row>
    <row r="81" spans="1:10">
      <c r="A81" t="s">
        <v>11</v>
      </c>
      <c r="B81">
        <v>7557.4939999999997</v>
      </c>
      <c r="C81">
        <v>7243.3684999999996</v>
      </c>
      <c r="D81">
        <f t="shared" si="13"/>
        <v>7400.4312499999996</v>
      </c>
      <c r="E81">
        <f>'55um_Blk'!Q12</f>
        <v>179.54562222222225</v>
      </c>
      <c r="F81">
        <f t="shared" si="14"/>
        <v>7220.8856277777777</v>
      </c>
      <c r="H81" s="2">
        <f t="shared" si="15"/>
        <v>2.4261508033362551</v>
      </c>
    </row>
    <row r="82" spans="1:10">
      <c r="A82" t="s">
        <v>12</v>
      </c>
      <c r="B82">
        <v>29.150500000000001</v>
      </c>
      <c r="C82">
        <v>28.151</v>
      </c>
      <c r="D82">
        <f t="shared" si="13"/>
        <v>28.650750000000002</v>
      </c>
      <c r="E82">
        <f>'55um_Blk'!Q13</f>
        <v>9.73888888888889E-2</v>
      </c>
      <c r="F82">
        <f t="shared" si="14"/>
        <v>28.553361111111112</v>
      </c>
      <c r="H82" s="2">
        <f t="shared" si="15"/>
        <v>0.33991741538664394</v>
      </c>
    </row>
    <row r="83" spans="1:10">
      <c r="A83" t="s">
        <v>13</v>
      </c>
      <c r="B83">
        <v>0.52029999999999998</v>
      </c>
      <c r="C83">
        <v>0.47439999999999999</v>
      </c>
      <c r="D83">
        <f t="shared" si="13"/>
        <v>0.49734999999999996</v>
      </c>
      <c r="E83">
        <f>'55um_Blk'!Q14</f>
        <v>0.20434444444444447</v>
      </c>
      <c r="F83">
        <f t="shared" si="14"/>
        <v>0.29300555555555552</v>
      </c>
      <c r="H83" s="2">
        <f t="shared" si="15"/>
        <v>41.086648123945807</v>
      </c>
      <c r="J83" t="s">
        <v>176</v>
      </c>
    </row>
    <row r="84" spans="1:10">
      <c r="A84" t="s">
        <v>14</v>
      </c>
      <c r="B84">
        <v>463.40300000000002</v>
      </c>
      <c r="C84">
        <v>445.66590000000002</v>
      </c>
      <c r="D84">
        <f t="shared" si="13"/>
        <v>454.53444999999999</v>
      </c>
      <c r="E84">
        <f>'55um_Blk'!Q15</f>
        <v>513.18482222222224</v>
      </c>
      <c r="F84">
        <f t="shared" si="14"/>
        <v>-58.650372222222245</v>
      </c>
      <c r="H84" s="2">
        <f t="shared" si="15"/>
        <v>112.90339428006442</v>
      </c>
      <c r="J84" t="s">
        <v>107</v>
      </c>
    </row>
    <row r="85" spans="1:10">
      <c r="A85" t="s">
        <v>15</v>
      </c>
      <c r="B85">
        <v>7.9069000000000003</v>
      </c>
      <c r="C85">
        <v>8.0233000000000008</v>
      </c>
      <c r="D85">
        <f t="shared" si="13"/>
        <v>7.9651000000000005</v>
      </c>
      <c r="E85">
        <f>'55um_Blk'!Q16</f>
        <v>1.3461333333333334</v>
      </c>
      <c r="F85">
        <f t="shared" si="14"/>
        <v>6.6189666666666671</v>
      </c>
      <c r="H85" s="2">
        <f t="shared" si="15"/>
        <v>16.900394638276143</v>
      </c>
    </row>
    <row r="86" spans="1:10">
      <c r="A86" t="s">
        <v>16</v>
      </c>
      <c r="B86">
        <v>0.42259999999999998</v>
      </c>
      <c r="C86">
        <v>0.42099999999999999</v>
      </c>
      <c r="D86">
        <f t="shared" si="13"/>
        <v>0.42179999999999995</v>
      </c>
      <c r="E86">
        <f>'55um_Blk'!Q17</f>
        <v>6.5355555555555556E-2</v>
      </c>
      <c r="F86">
        <f t="shared" si="14"/>
        <v>0.3564444444444444</v>
      </c>
      <c r="H86" s="2">
        <f t="shared" si="15"/>
        <v>15.494441810231285</v>
      </c>
    </row>
    <row r="87" spans="1:10">
      <c r="A87" t="s">
        <v>17</v>
      </c>
      <c r="B87">
        <v>6.6670999999999996</v>
      </c>
      <c r="C87">
        <v>6.4061000000000003</v>
      </c>
      <c r="D87">
        <f t="shared" si="13"/>
        <v>6.5366</v>
      </c>
      <c r="E87">
        <f>'55um_Blk'!Q18</f>
        <v>1.5116142857142856</v>
      </c>
      <c r="F87">
        <f t="shared" si="14"/>
        <v>5.0249857142857142</v>
      </c>
      <c r="H87" s="2">
        <f t="shared" si="15"/>
        <v>23.125390657440956</v>
      </c>
    </row>
    <row r="88" spans="1:10">
      <c r="A88" t="s">
        <v>18</v>
      </c>
      <c r="B88">
        <v>11.1251</v>
      </c>
      <c r="C88">
        <v>10.389699999999999</v>
      </c>
      <c r="D88">
        <f t="shared" si="13"/>
        <v>10.757400000000001</v>
      </c>
      <c r="E88">
        <f>'55um_Blk'!Q19</f>
        <v>0.19565555555555555</v>
      </c>
      <c r="F88">
        <f t="shared" si="14"/>
        <v>10.561744444444445</v>
      </c>
      <c r="H88" s="2">
        <f t="shared" si="15"/>
        <v>1.818799668651863</v>
      </c>
    </row>
    <row r="89" spans="1:10">
      <c r="A89" t="s">
        <v>19</v>
      </c>
      <c r="B89">
        <v>123.4997</v>
      </c>
      <c r="C89">
        <v>115.386</v>
      </c>
      <c r="D89">
        <f t="shared" si="13"/>
        <v>119.44284999999999</v>
      </c>
      <c r="E89">
        <f>'55um_Blk'!Q20</f>
        <v>1.4727111111111111</v>
      </c>
      <c r="F89">
        <f t="shared" si="14"/>
        <v>117.97013888888888</v>
      </c>
      <c r="H89" s="2">
        <f t="shared" si="15"/>
        <v>1.2329839007618382</v>
      </c>
    </row>
    <row r="90" spans="1:10">
      <c r="A90" t="s">
        <v>20</v>
      </c>
      <c r="B90">
        <v>125.7017</v>
      </c>
      <c r="C90">
        <v>123.673</v>
      </c>
      <c r="D90">
        <f t="shared" si="13"/>
        <v>124.68735000000001</v>
      </c>
      <c r="E90">
        <f>'55um_Blk'!Q21</f>
        <v>1.4581222222222221</v>
      </c>
      <c r="F90">
        <f t="shared" si="14"/>
        <v>123.22922777777779</v>
      </c>
      <c r="H90" s="2">
        <f t="shared" si="15"/>
        <v>1.1694227379298878</v>
      </c>
    </row>
    <row r="91" spans="1:10">
      <c r="A91" t="s">
        <v>21</v>
      </c>
      <c r="B91">
        <v>127.6673</v>
      </c>
      <c r="C91">
        <v>128.49379999999999</v>
      </c>
      <c r="D91">
        <f t="shared" si="13"/>
        <v>128.08054999999999</v>
      </c>
      <c r="E91">
        <f>'55um_Blk'!Q22</f>
        <v>1.5425666666666669</v>
      </c>
      <c r="F91">
        <f t="shared" si="14"/>
        <v>126.53798333333332</v>
      </c>
      <c r="H91" s="2">
        <f t="shared" si="15"/>
        <v>1.2043723006082243</v>
      </c>
    </row>
    <row r="93" spans="1:10">
      <c r="A93" t="s">
        <v>1</v>
      </c>
      <c r="B93" t="s">
        <v>101</v>
      </c>
      <c r="D93" t="s">
        <v>0</v>
      </c>
      <c r="E93" t="s">
        <v>102</v>
      </c>
      <c r="F93" t="s">
        <v>103</v>
      </c>
      <c r="H93" s="2" t="s">
        <v>104</v>
      </c>
      <c r="J93" t="s">
        <v>105</v>
      </c>
    </row>
    <row r="94" spans="1:10">
      <c r="A94" t="s">
        <v>2</v>
      </c>
      <c r="B94">
        <v>361.35199999999998</v>
      </c>
      <c r="C94">
        <v>345.84230000000002</v>
      </c>
      <c r="D94">
        <f>AVERAGE(B94:C94)</f>
        <v>353.59715</v>
      </c>
      <c r="E94">
        <f>'210um_Blk'!Q2</f>
        <v>648.8839857142857</v>
      </c>
      <c r="F94">
        <f>D94-E94</f>
        <v>-295.2868357142857</v>
      </c>
      <c r="H94" s="2">
        <f t="shared" ref="H94:H101" si="16">E94/D94*100</f>
        <v>183.50939358936736</v>
      </c>
      <c r="J94" t="s">
        <v>107</v>
      </c>
    </row>
    <row r="95" spans="1:10">
      <c r="A95" t="s">
        <v>3</v>
      </c>
      <c r="B95">
        <v>0.43219999999999997</v>
      </c>
      <c r="C95">
        <v>0.40720000000000001</v>
      </c>
      <c r="D95">
        <f t="shared" ref="D95:D101" si="17">AVERAGE(B95:C95)</f>
        <v>0.41969999999999996</v>
      </c>
      <c r="E95">
        <f>'210um_Blk'!Q3</f>
        <v>1.5654545454545456E-2</v>
      </c>
      <c r="F95">
        <f t="shared" ref="F95:F101" si="18">D95-E95</f>
        <v>0.40404545454545449</v>
      </c>
      <c r="H95" s="2">
        <f t="shared" si="16"/>
        <v>3.7299369679641305</v>
      </c>
    </row>
    <row r="96" spans="1:10">
      <c r="A96" t="s">
        <v>4</v>
      </c>
      <c r="B96">
        <v>9.1700000000000004E-2</v>
      </c>
      <c r="C96">
        <v>8.7099999999999997E-2</v>
      </c>
      <c r="D96">
        <f t="shared" si="17"/>
        <v>8.9400000000000007E-2</v>
      </c>
      <c r="E96">
        <f>'210um_Blk'!Q4</f>
        <v>2.0454545454545452E-3</v>
      </c>
      <c r="F96">
        <f t="shared" si="18"/>
        <v>8.7354545454545462E-2</v>
      </c>
      <c r="H96" s="2">
        <f t="shared" si="16"/>
        <v>2.2879804758999382</v>
      </c>
    </row>
    <row r="97" spans="1:10">
      <c r="A97" t="s">
        <v>5</v>
      </c>
      <c r="B97">
        <v>8.48E-2</v>
      </c>
      <c r="C97">
        <v>7.85E-2</v>
      </c>
      <c r="D97">
        <f t="shared" si="17"/>
        <v>8.165E-2</v>
      </c>
      <c r="E97">
        <f>'210um_Blk'!Q5</f>
        <v>9.0909090909090931E-4</v>
      </c>
      <c r="F97">
        <f t="shared" si="18"/>
        <v>8.0740909090909085E-2</v>
      </c>
      <c r="H97" s="2">
        <f t="shared" si="16"/>
        <v>1.1133997661860493</v>
      </c>
    </row>
    <row r="98" spans="1:10">
      <c r="A98" t="s">
        <v>6</v>
      </c>
      <c r="B98">
        <v>27.197299999999998</v>
      </c>
      <c r="C98">
        <v>26.138300000000001</v>
      </c>
      <c r="D98">
        <f t="shared" si="17"/>
        <v>26.6678</v>
      </c>
      <c r="E98">
        <f>'210um_Blk'!Q6</f>
        <v>2.2777777777777779E-3</v>
      </c>
      <c r="F98">
        <f t="shared" si="18"/>
        <v>26.665522222222222</v>
      </c>
      <c r="H98" s="2">
        <f t="shared" si="16"/>
        <v>8.5413036612610634E-3</v>
      </c>
    </row>
    <row r="99" spans="1:10">
      <c r="A99" t="s">
        <v>7</v>
      </c>
      <c r="B99">
        <v>81.505099999999999</v>
      </c>
      <c r="C99">
        <v>76.465900000000005</v>
      </c>
      <c r="D99">
        <f t="shared" si="17"/>
        <v>78.985500000000002</v>
      </c>
      <c r="E99">
        <f>'210um_Blk'!Q7</f>
        <v>0.10388888888888889</v>
      </c>
      <c r="F99">
        <f t="shared" si="18"/>
        <v>78.881611111111113</v>
      </c>
      <c r="H99" s="2">
        <f t="shared" si="16"/>
        <v>0.1315290640546542</v>
      </c>
    </row>
    <row r="100" spans="1:10">
      <c r="A100" t="s">
        <v>8</v>
      </c>
      <c r="B100">
        <v>0.37919999999999998</v>
      </c>
      <c r="C100">
        <v>0.37840000000000001</v>
      </c>
      <c r="D100">
        <f t="shared" si="17"/>
        <v>0.37880000000000003</v>
      </c>
      <c r="E100">
        <f>'210um_Blk'!Q8</f>
        <v>6.2788888888888894E-2</v>
      </c>
      <c r="F100">
        <f t="shared" si="18"/>
        <v>0.31601111111111113</v>
      </c>
      <c r="H100" s="2">
        <f t="shared" si="16"/>
        <v>16.575736243106888</v>
      </c>
    </row>
    <row r="101" spans="1:10">
      <c r="A101" t="s">
        <v>9</v>
      </c>
      <c r="B101">
        <v>0.48380000000000001</v>
      </c>
      <c r="C101">
        <v>0.45440000000000003</v>
      </c>
      <c r="D101">
        <f t="shared" si="17"/>
        <v>0.46910000000000002</v>
      </c>
      <c r="E101">
        <f>'210um_Blk'!Q9</f>
        <v>1.8181818181818182E-3</v>
      </c>
      <c r="F101">
        <f t="shared" si="18"/>
        <v>0.46728181818181819</v>
      </c>
      <c r="H101" s="2">
        <f t="shared" si="16"/>
        <v>0.38758938780256197</v>
      </c>
    </row>
    <row r="102" spans="1:10">
      <c r="E102">
        <f>'210um_Blk'!Q10</f>
        <v>0</v>
      </c>
      <c r="H102" s="2"/>
    </row>
    <row r="103" spans="1:10">
      <c r="A103" t="s">
        <v>10</v>
      </c>
      <c r="B103">
        <v>1.4702</v>
      </c>
      <c r="C103">
        <v>1.3936999999999999</v>
      </c>
      <c r="D103">
        <f t="shared" ref="D103:D114" si="19">AVERAGE(B103:C103)</f>
        <v>1.4319500000000001</v>
      </c>
      <c r="E103">
        <f>'210um_Blk'!Q11</f>
        <v>0.81641428571428576</v>
      </c>
      <c r="F103">
        <f t="shared" ref="F103:F114" si="20">D103-E103</f>
        <v>0.6155357142857143</v>
      </c>
      <c r="H103" s="2">
        <f t="shared" ref="H103:H114" si="21">E103/D103*100</f>
        <v>57.014161508033503</v>
      </c>
    </row>
    <row r="104" spans="1:10">
      <c r="A104" t="s">
        <v>11</v>
      </c>
      <c r="B104">
        <v>6365.9382999999998</v>
      </c>
      <c r="C104">
        <v>6268.4413999999997</v>
      </c>
      <c r="D104">
        <f t="shared" si="19"/>
        <v>6317.1898499999998</v>
      </c>
      <c r="E104">
        <f>'210um_Blk'!Q12</f>
        <v>223.55665555555555</v>
      </c>
      <c r="F104">
        <f t="shared" si="20"/>
        <v>6093.6331944444446</v>
      </c>
      <c r="H104" s="2">
        <f t="shared" si="21"/>
        <v>3.538862387609826</v>
      </c>
    </row>
    <row r="105" spans="1:10">
      <c r="A105" t="s">
        <v>12</v>
      </c>
      <c r="B105">
        <v>70.513300000000001</v>
      </c>
      <c r="C105">
        <v>70.443600000000004</v>
      </c>
      <c r="D105">
        <f t="shared" si="19"/>
        <v>70.478450000000009</v>
      </c>
      <c r="E105">
        <f>'210um_Blk'!Q13</f>
        <v>0.10664444444444444</v>
      </c>
      <c r="F105">
        <f t="shared" si="20"/>
        <v>70.371805555555568</v>
      </c>
      <c r="H105" s="2">
        <f t="shared" si="21"/>
        <v>0.15131496853924062</v>
      </c>
    </row>
    <row r="106" spans="1:10">
      <c r="A106" t="s">
        <v>13</v>
      </c>
      <c r="B106">
        <v>0.25440000000000002</v>
      </c>
      <c r="C106">
        <v>0.26790000000000003</v>
      </c>
      <c r="D106">
        <f t="shared" si="19"/>
        <v>0.26114999999999999</v>
      </c>
      <c r="E106">
        <f>'210um_Blk'!Q14</f>
        <v>7.9455555555555557E-2</v>
      </c>
      <c r="F106">
        <f t="shared" si="20"/>
        <v>0.18169444444444444</v>
      </c>
      <c r="H106" s="2">
        <f t="shared" si="21"/>
        <v>30.425255812964032</v>
      </c>
    </row>
    <row r="107" spans="1:10">
      <c r="A107" t="s">
        <v>14</v>
      </c>
      <c r="B107">
        <v>324.56580000000002</v>
      </c>
      <c r="C107">
        <v>335.0992</v>
      </c>
      <c r="D107">
        <f t="shared" si="19"/>
        <v>329.83249999999998</v>
      </c>
      <c r="E107">
        <f>'210um_Blk'!Q15</f>
        <v>694.29261428571431</v>
      </c>
      <c r="F107">
        <f t="shared" si="20"/>
        <v>-364.46011428571433</v>
      </c>
      <c r="H107" s="2">
        <f t="shared" si="21"/>
        <v>210.49854525727886</v>
      </c>
      <c r="J107" t="s">
        <v>107</v>
      </c>
    </row>
    <row r="108" spans="1:10">
      <c r="A108" t="s">
        <v>15</v>
      </c>
      <c r="B108">
        <v>10.745200000000001</v>
      </c>
      <c r="C108">
        <v>11.1379</v>
      </c>
      <c r="D108">
        <f t="shared" si="19"/>
        <v>10.941549999999999</v>
      </c>
      <c r="E108">
        <f>'210um_Blk'!Q16</f>
        <v>1.2704111111111109</v>
      </c>
      <c r="F108">
        <f t="shared" si="20"/>
        <v>9.6711388888888887</v>
      </c>
      <c r="H108" s="2">
        <f t="shared" si="21"/>
        <v>11.610887955647152</v>
      </c>
    </row>
    <row r="109" spans="1:10">
      <c r="A109" t="s">
        <v>16</v>
      </c>
      <c r="B109">
        <v>0.36030000000000001</v>
      </c>
      <c r="C109">
        <v>0.35099999999999998</v>
      </c>
      <c r="D109">
        <f t="shared" si="19"/>
        <v>0.35565000000000002</v>
      </c>
      <c r="E109">
        <f>'210um_Blk'!Q17</f>
        <v>1.2788888888888888E-2</v>
      </c>
      <c r="F109">
        <f t="shared" si="20"/>
        <v>0.34286111111111112</v>
      </c>
      <c r="H109" s="2">
        <f t="shared" si="21"/>
        <v>3.5959198337941478</v>
      </c>
    </row>
    <row r="110" spans="1:10">
      <c r="A110" t="s">
        <v>17</v>
      </c>
      <c r="B110">
        <v>8.3969000000000005</v>
      </c>
      <c r="C110">
        <v>8.4459</v>
      </c>
      <c r="D110">
        <f t="shared" si="19"/>
        <v>8.4214000000000002</v>
      </c>
      <c r="E110">
        <f>'210um_Blk'!Q18</f>
        <v>1.0054624999999999</v>
      </c>
      <c r="F110">
        <f t="shared" si="20"/>
        <v>7.4159375000000001</v>
      </c>
      <c r="H110" s="2">
        <f t="shared" si="21"/>
        <v>11.939374688294107</v>
      </c>
    </row>
    <row r="111" spans="1:10">
      <c r="A111" t="s">
        <v>18</v>
      </c>
      <c r="B111">
        <v>4.1797000000000004</v>
      </c>
      <c r="C111">
        <v>4.0260999999999996</v>
      </c>
      <c r="D111">
        <f t="shared" si="19"/>
        <v>4.1029</v>
      </c>
      <c r="E111">
        <f>'210um_Blk'!Q19</f>
        <v>0.11017272727272726</v>
      </c>
      <c r="F111">
        <f t="shared" si="20"/>
        <v>3.9927272727272727</v>
      </c>
      <c r="H111" s="2">
        <f t="shared" si="21"/>
        <v>2.6852403732171699</v>
      </c>
    </row>
    <row r="112" spans="1:10">
      <c r="A112" t="s">
        <v>19</v>
      </c>
      <c r="B112">
        <v>241.13650000000001</v>
      </c>
      <c r="C112">
        <v>238.92339999999999</v>
      </c>
      <c r="D112">
        <f t="shared" si="19"/>
        <v>240.02994999999999</v>
      </c>
      <c r="E112">
        <f>'210um_Blk'!Q20</f>
        <v>0.86122857142857157</v>
      </c>
      <c r="F112">
        <f t="shared" si="20"/>
        <v>239.16872142857142</v>
      </c>
      <c r="H112" s="2">
        <f t="shared" si="21"/>
        <v>0.35880046278748617</v>
      </c>
    </row>
    <row r="113" spans="1:8">
      <c r="A113" t="s">
        <v>20</v>
      </c>
      <c r="B113">
        <v>246.3571</v>
      </c>
      <c r="C113">
        <v>241.98159999999999</v>
      </c>
      <c r="D113">
        <f t="shared" si="19"/>
        <v>244.16935000000001</v>
      </c>
      <c r="E113">
        <f>'210um_Blk'!Q21</f>
        <v>0.91854285714285699</v>
      </c>
      <c r="F113">
        <f t="shared" si="20"/>
        <v>243.25080714285716</v>
      </c>
      <c r="H113" s="2">
        <f t="shared" si="21"/>
        <v>0.3761908925681528</v>
      </c>
    </row>
    <row r="114" spans="1:8">
      <c r="A114" t="s">
        <v>21</v>
      </c>
      <c r="B114">
        <v>250.08510000000001</v>
      </c>
      <c r="C114">
        <v>258.22269999999997</v>
      </c>
      <c r="D114">
        <f t="shared" si="19"/>
        <v>254.15389999999999</v>
      </c>
      <c r="E114">
        <f>'210um_Blk'!Q22</f>
        <v>0.93611428571428579</v>
      </c>
      <c r="F114">
        <f t="shared" si="20"/>
        <v>253.2177857142857</v>
      </c>
      <c r="H114" s="2">
        <f t="shared" si="21"/>
        <v>0.36832576077498153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selection activeCell="J39" sqref="J39"/>
    </sheetView>
  </sheetViews>
  <sheetFormatPr defaultRowHeight="13.2"/>
  <sheetData>
    <row r="1" spans="1:10">
      <c r="A1" t="s">
        <v>1</v>
      </c>
      <c r="B1" t="s">
        <v>88</v>
      </c>
      <c r="D1" t="s">
        <v>0</v>
      </c>
      <c r="E1" t="s">
        <v>102</v>
      </c>
      <c r="F1" t="s">
        <v>103</v>
      </c>
      <c r="H1" s="2" t="s">
        <v>104</v>
      </c>
      <c r="J1" t="s">
        <v>105</v>
      </c>
    </row>
    <row r="2" spans="1:10">
      <c r="A2" t="s">
        <v>2</v>
      </c>
      <c r="B2">
        <v>0.17050000000000001</v>
      </c>
      <c r="C2">
        <v>0.17419999999999999</v>
      </c>
      <c r="D2">
        <f>AVERAGE(B2:C2)</f>
        <v>0.17235</v>
      </c>
      <c r="E2">
        <f>'2um_Blk'!S2</f>
        <v>0.1008923076923077</v>
      </c>
      <c r="F2">
        <f>D2-E2</f>
        <v>7.1457692307692305E-2</v>
      </c>
      <c r="H2" s="2">
        <f>E2/D2*100</f>
        <v>58.539197964785437</v>
      </c>
      <c r="J2" t="s">
        <v>106</v>
      </c>
    </row>
    <row r="3" spans="1:10">
      <c r="A3" t="s">
        <v>3</v>
      </c>
      <c r="B3">
        <v>2.29E-2</v>
      </c>
      <c r="C3">
        <v>2.2200000000000001E-2</v>
      </c>
      <c r="D3">
        <f t="shared" ref="D3:D22" si="0">AVERAGE(B3:C3)</f>
        <v>2.2550000000000001E-2</v>
      </c>
      <c r="E3">
        <f>'2um_Blk'!S3</f>
        <v>5.1461538461538463E-3</v>
      </c>
      <c r="F3">
        <f t="shared" ref="F3:F22" si="1">D3-E3</f>
        <v>1.7403846153846155E-2</v>
      </c>
      <c r="H3" s="2">
        <f t="shared" ref="H3:H22" si="2">E3/D3*100</f>
        <v>22.821081357666724</v>
      </c>
    </row>
    <row r="4" spans="1:10">
      <c r="A4" t="s">
        <v>4</v>
      </c>
      <c r="B4">
        <v>5.5999999999999999E-3</v>
      </c>
      <c r="C4">
        <v>5.8999999999999999E-3</v>
      </c>
      <c r="D4">
        <f t="shared" si="0"/>
        <v>5.7499999999999999E-3</v>
      </c>
      <c r="E4">
        <f>'2um_Blk'!S4</f>
        <v>1.5000000000000001E-4</v>
      </c>
      <c r="F4">
        <f t="shared" si="1"/>
        <v>5.5999999999999999E-3</v>
      </c>
      <c r="H4" s="2">
        <f t="shared" si="2"/>
        <v>2.6086956521739131</v>
      </c>
    </row>
    <row r="5" spans="1:10">
      <c r="A5" t="s">
        <v>5</v>
      </c>
      <c r="B5">
        <v>5.7000000000000002E-3</v>
      </c>
      <c r="C5">
        <v>5.4999999999999997E-3</v>
      </c>
      <c r="D5">
        <f t="shared" si="0"/>
        <v>5.5999999999999999E-3</v>
      </c>
      <c r="E5">
        <f>'2um_Blk'!S5</f>
        <v>1.384615384615385E-4</v>
      </c>
      <c r="F5">
        <f t="shared" si="1"/>
        <v>5.4615384615384613E-3</v>
      </c>
      <c r="H5" s="2">
        <f t="shared" si="2"/>
        <v>2.4725274725274731</v>
      </c>
    </row>
    <row r="6" spans="1:10">
      <c r="A6" t="s">
        <v>6</v>
      </c>
      <c r="B6">
        <v>0.15920000000000001</v>
      </c>
      <c r="C6">
        <v>0.15609999999999999</v>
      </c>
      <c r="D6">
        <f t="shared" si="0"/>
        <v>0.15765000000000001</v>
      </c>
      <c r="E6">
        <f>'2um_Blk'!S6</f>
        <v>1.0769230769230769E-3</v>
      </c>
      <c r="F6">
        <f t="shared" si="1"/>
        <v>0.15657307692307693</v>
      </c>
      <c r="H6" s="2">
        <f t="shared" si="2"/>
        <v>0.68311010271048322</v>
      </c>
    </row>
    <row r="7" spans="1:10">
      <c r="A7" t="s">
        <v>7</v>
      </c>
      <c r="B7">
        <v>0.38319999999999999</v>
      </c>
      <c r="C7">
        <v>0.37519999999999998</v>
      </c>
      <c r="D7">
        <f t="shared" si="0"/>
        <v>0.37919999999999998</v>
      </c>
      <c r="E7">
        <f>'2um_Blk'!S7</f>
        <v>1.1284615384615383E-2</v>
      </c>
      <c r="F7">
        <f t="shared" si="1"/>
        <v>0.36791538461538459</v>
      </c>
      <c r="H7" s="2">
        <f t="shared" si="2"/>
        <v>2.975900681596884</v>
      </c>
    </row>
    <row r="8" spans="1:10">
      <c r="A8" t="s">
        <v>8</v>
      </c>
      <c r="B8">
        <v>2.5100000000000001E-2</v>
      </c>
      <c r="C8">
        <v>2.5100000000000001E-2</v>
      </c>
      <c r="D8">
        <f t="shared" si="0"/>
        <v>2.5100000000000001E-2</v>
      </c>
      <c r="E8">
        <f>'2um_Blk'!S8</f>
        <v>1.673076923076923E-2</v>
      </c>
      <c r="F8">
        <f t="shared" si="1"/>
        <v>8.3692307692307712E-3</v>
      </c>
      <c r="H8" s="2">
        <f t="shared" si="2"/>
        <v>66.656451118602504</v>
      </c>
    </row>
    <row r="9" spans="1:10">
      <c r="A9" t="s">
        <v>9</v>
      </c>
      <c r="B9">
        <v>3.1099999999999999E-2</v>
      </c>
      <c r="C9">
        <v>3.2099999999999997E-2</v>
      </c>
      <c r="D9">
        <f t="shared" si="0"/>
        <v>3.1599999999999996E-2</v>
      </c>
      <c r="E9">
        <f>'2um_Blk'!S9</f>
        <v>0</v>
      </c>
      <c r="F9">
        <f t="shared" si="1"/>
        <v>3.1599999999999996E-2</v>
      </c>
      <c r="H9" s="2">
        <f t="shared" si="2"/>
        <v>0</v>
      </c>
    </row>
    <row r="10" spans="1:10">
      <c r="H10" s="2"/>
    </row>
    <row r="11" spans="1:10">
      <c r="A11" t="s">
        <v>10</v>
      </c>
      <c r="B11">
        <v>0.53779999999999994</v>
      </c>
      <c r="C11">
        <v>0.51900000000000002</v>
      </c>
      <c r="D11">
        <f t="shared" si="0"/>
        <v>0.52839999999999998</v>
      </c>
      <c r="E11">
        <f>'2um_Blk'!S11</f>
        <v>0.11280000000000001</v>
      </c>
      <c r="F11">
        <f t="shared" si="1"/>
        <v>0.41559999999999997</v>
      </c>
      <c r="H11" s="2">
        <f t="shared" si="2"/>
        <v>21.347464042392129</v>
      </c>
    </row>
    <row r="12" spans="1:10">
      <c r="A12" t="s">
        <v>11</v>
      </c>
      <c r="B12">
        <v>58.503900000000002</v>
      </c>
      <c r="C12">
        <v>56.8461</v>
      </c>
      <c r="D12">
        <f t="shared" si="0"/>
        <v>57.674999999999997</v>
      </c>
      <c r="E12">
        <f>'2um_Blk'!S12</f>
        <v>0.80983636363636358</v>
      </c>
      <c r="F12">
        <f t="shared" si="1"/>
        <v>56.865163636363633</v>
      </c>
      <c r="H12" s="2">
        <f t="shared" si="2"/>
        <v>1.4041376049178389</v>
      </c>
    </row>
    <row r="13" spans="1:10">
      <c r="A13" t="s">
        <v>12</v>
      </c>
      <c r="B13">
        <v>0.13669999999999999</v>
      </c>
      <c r="C13">
        <v>0.14849999999999999</v>
      </c>
      <c r="D13">
        <f t="shared" si="0"/>
        <v>0.1426</v>
      </c>
      <c r="E13">
        <f>'2um_Blk'!S13</f>
        <v>2.269230769230769E-3</v>
      </c>
      <c r="F13">
        <f t="shared" si="1"/>
        <v>0.14033076923076923</v>
      </c>
      <c r="H13" s="2">
        <f t="shared" si="2"/>
        <v>1.5913259251267666</v>
      </c>
    </row>
    <row r="14" spans="1:10">
      <c r="A14" t="s">
        <v>13</v>
      </c>
      <c r="B14">
        <v>0.3579</v>
      </c>
      <c r="C14">
        <v>0.36020000000000002</v>
      </c>
      <c r="D14">
        <f t="shared" si="0"/>
        <v>0.35904999999999998</v>
      </c>
      <c r="E14">
        <f>'2um_Blk'!S14</f>
        <v>0.33514615384615382</v>
      </c>
      <c r="F14">
        <f t="shared" si="1"/>
        <v>2.3903846153846164E-2</v>
      </c>
      <c r="H14" s="2">
        <f t="shared" si="2"/>
        <v>93.342474264351438</v>
      </c>
      <c r="J14" t="s">
        <v>176</v>
      </c>
    </row>
    <row r="15" spans="1:10">
      <c r="A15" t="s">
        <v>14</v>
      </c>
      <c r="B15">
        <v>7.1400000000000005E-2</v>
      </c>
      <c r="C15">
        <v>7.1099999999999997E-2</v>
      </c>
      <c r="D15">
        <f t="shared" si="0"/>
        <v>7.1250000000000008E-2</v>
      </c>
      <c r="E15">
        <f>'2um_Blk'!S15</f>
        <v>1.3118181818181817E-2</v>
      </c>
      <c r="F15">
        <f t="shared" si="1"/>
        <v>5.8131818181818187E-2</v>
      </c>
      <c r="H15" s="2">
        <f t="shared" si="2"/>
        <v>18.411483253588511</v>
      </c>
    </row>
    <row r="16" spans="1:10">
      <c r="A16" t="s">
        <v>15</v>
      </c>
      <c r="B16">
        <v>1.0326</v>
      </c>
      <c r="C16">
        <v>0.98140000000000005</v>
      </c>
      <c r="D16">
        <f t="shared" si="0"/>
        <v>1.0070000000000001</v>
      </c>
      <c r="E16">
        <f>'2um_Blk'!S16</f>
        <v>0.91069090909090911</v>
      </c>
      <c r="F16">
        <f t="shared" si="1"/>
        <v>9.6309090909091011E-2</v>
      </c>
      <c r="H16" s="2">
        <f t="shared" si="2"/>
        <v>90.436038638620559</v>
      </c>
    </row>
    <row r="17" spans="1:10">
      <c r="A17" t="s">
        <v>16</v>
      </c>
      <c r="B17">
        <v>1.1599999999999999E-2</v>
      </c>
      <c r="C17">
        <v>1.2999999999999999E-2</v>
      </c>
      <c r="D17">
        <f t="shared" si="0"/>
        <v>1.2299999999999998E-2</v>
      </c>
      <c r="E17">
        <f>'2um_Blk'!S17</f>
        <v>4.2307692307692315E-3</v>
      </c>
      <c r="F17">
        <f t="shared" si="1"/>
        <v>8.069230769230766E-3</v>
      </c>
      <c r="H17" s="2">
        <f t="shared" si="2"/>
        <v>34.396497811131965</v>
      </c>
    </row>
    <row r="18" spans="1:10">
      <c r="A18" t="s">
        <v>17</v>
      </c>
      <c r="B18">
        <v>0.15590000000000001</v>
      </c>
      <c r="C18">
        <v>0.16320000000000001</v>
      </c>
      <c r="D18">
        <f t="shared" si="0"/>
        <v>0.15955000000000003</v>
      </c>
      <c r="E18">
        <f>'2um_Blk'!S18</f>
        <v>1.0489000000000002</v>
      </c>
      <c r="F18">
        <f t="shared" si="1"/>
        <v>-0.88935000000000008</v>
      </c>
      <c r="H18" s="2">
        <f t="shared" si="2"/>
        <v>657.41146975869628</v>
      </c>
      <c r="J18" t="s">
        <v>107</v>
      </c>
    </row>
    <row r="19" spans="1:10">
      <c r="A19" t="s">
        <v>18</v>
      </c>
      <c r="B19">
        <v>0.27900000000000003</v>
      </c>
      <c r="C19">
        <v>0.25640000000000002</v>
      </c>
      <c r="D19">
        <f t="shared" si="0"/>
        <v>0.26770000000000005</v>
      </c>
      <c r="E19">
        <f>'2um_Blk'!S19</f>
        <v>6.9161538461538455E-2</v>
      </c>
      <c r="F19">
        <f t="shared" si="1"/>
        <v>0.19853846153846161</v>
      </c>
      <c r="H19" s="2">
        <f t="shared" si="2"/>
        <v>25.8354644981466</v>
      </c>
    </row>
    <row r="20" spans="1:10">
      <c r="A20" t="s">
        <v>19</v>
      </c>
      <c r="B20">
        <v>1.0150999999999999</v>
      </c>
      <c r="C20">
        <v>0.94340000000000002</v>
      </c>
      <c r="D20">
        <f t="shared" si="0"/>
        <v>0.97924999999999995</v>
      </c>
      <c r="E20">
        <f>'2um_Blk'!S20</f>
        <v>0.28361818181818177</v>
      </c>
      <c r="F20">
        <f t="shared" si="1"/>
        <v>0.69563181818181818</v>
      </c>
      <c r="H20" s="2">
        <f t="shared" si="2"/>
        <v>28.962796203031072</v>
      </c>
    </row>
    <row r="21" spans="1:10">
      <c r="A21" t="s">
        <v>20</v>
      </c>
      <c r="B21">
        <v>1.1910000000000001</v>
      </c>
      <c r="C21">
        <v>0.89200000000000002</v>
      </c>
      <c r="D21">
        <f t="shared" si="0"/>
        <v>1.0415000000000001</v>
      </c>
      <c r="E21">
        <f>'2um_Blk'!S21</f>
        <v>0.30701818181818186</v>
      </c>
      <c r="F21">
        <f t="shared" si="1"/>
        <v>0.73448181818181824</v>
      </c>
      <c r="H21" s="2">
        <f t="shared" si="2"/>
        <v>29.47846200846681</v>
      </c>
    </row>
    <row r="22" spans="1:10">
      <c r="A22" t="s">
        <v>21</v>
      </c>
      <c r="B22">
        <v>1.0386</v>
      </c>
      <c r="C22">
        <v>0.98629999999999995</v>
      </c>
      <c r="D22">
        <f t="shared" si="0"/>
        <v>1.0124499999999999</v>
      </c>
      <c r="E22">
        <f>'2um_Blk'!S22</f>
        <v>0.33030909090909089</v>
      </c>
      <c r="F22">
        <f t="shared" si="1"/>
        <v>0.68214090909090896</v>
      </c>
      <c r="H22" s="2">
        <f t="shared" si="2"/>
        <v>32.624731187623183</v>
      </c>
    </row>
    <row r="24" spans="1:10">
      <c r="A24" t="s">
        <v>1</v>
      </c>
      <c r="B24" t="s">
        <v>89</v>
      </c>
      <c r="D24" t="s">
        <v>0</v>
      </c>
      <c r="E24" t="s">
        <v>102</v>
      </c>
      <c r="F24" t="s">
        <v>103</v>
      </c>
      <c r="H24" s="2" t="s">
        <v>104</v>
      </c>
      <c r="J24" t="s">
        <v>105</v>
      </c>
    </row>
    <row r="25" spans="1:10">
      <c r="A25" t="s">
        <v>2</v>
      </c>
      <c r="B25">
        <v>0.13009999999999999</v>
      </c>
      <c r="C25">
        <v>0.12989999999999999</v>
      </c>
      <c r="D25">
        <f>AVERAGE(B25:C25)</f>
        <v>0.13</v>
      </c>
      <c r="E25">
        <f>'2um_Blk'!S2</f>
        <v>0.1008923076923077</v>
      </c>
      <c r="F25">
        <f>D25-E25</f>
        <v>2.9107692307692307E-2</v>
      </c>
      <c r="H25" s="2">
        <f>E25/D25*100</f>
        <v>77.609467455621299</v>
      </c>
      <c r="J25" t="s">
        <v>106</v>
      </c>
    </row>
    <row r="26" spans="1:10">
      <c r="A26" t="s">
        <v>3</v>
      </c>
      <c r="B26">
        <v>1.4E-2</v>
      </c>
      <c r="C26">
        <v>1.5900000000000001E-2</v>
      </c>
      <c r="D26">
        <f t="shared" ref="D26:D45" si="3">AVERAGE(B26:C26)</f>
        <v>1.4950000000000001E-2</v>
      </c>
      <c r="E26">
        <f>'2um_Blk'!S3</f>
        <v>5.1461538461538463E-3</v>
      </c>
      <c r="F26">
        <f t="shared" ref="F26:F45" si="4">D26-E26</f>
        <v>9.803846153846156E-3</v>
      </c>
      <c r="H26" s="2">
        <f t="shared" ref="H26:H45" si="5">E26/D26*100</f>
        <v>34.422433753537426</v>
      </c>
    </row>
    <row r="27" spans="1:10">
      <c r="A27" t="s">
        <v>4</v>
      </c>
      <c r="B27">
        <v>3.7000000000000002E-3</v>
      </c>
      <c r="C27">
        <v>3.3E-3</v>
      </c>
      <c r="D27">
        <f t="shared" si="3"/>
        <v>3.5000000000000001E-3</v>
      </c>
      <c r="E27">
        <f>'2um_Blk'!S4</f>
        <v>1.5000000000000001E-4</v>
      </c>
      <c r="F27">
        <f t="shared" si="4"/>
        <v>3.3500000000000001E-3</v>
      </c>
      <c r="H27" s="2">
        <f t="shared" si="5"/>
        <v>4.2857142857142856</v>
      </c>
    </row>
    <row r="28" spans="1:10">
      <c r="A28" t="s">
        <v>5</v>
      </c>
      <c r="B28">
        <v>3.2000000000000002E-3</v>
      </c>
      <c r="C28">
        <v>3.7000000000000002E-3</v>
      </c>
      <c r="D28">
        <f t="shared" si="3"/>
        <v>3.4499999999999999E-3</v>
      </c>
      <c r="E28">
        <f>'2um_Blk'!S5</f>
        <v>1.384615384615385E-4</v>
      </c>
      <c r="F28">
        <f t="shared" si="4"/>
        <v>3.3115384615384613E-3</v>
      </c>
      <c r="H28" s="2">
        <f t="shared" si="5"/>
        <v>4.0133779264214064</v>
      </c>
    </row>
    <row r="29" spans="1:10">
      <c r="A29" t="s">
        <v>6</v>
      </c>
      <c r="B29">
        <v>9.2499999999999999E-2</v>
      </c>
      <c r="C29">
        <v>0.1012</v>
      </c>
      <c r="D29">
        <f t="shared" si="3"/>
        <v>9.6849999999999992E-2</v>
      </c>
      <c r="E29">
        <f>'2um_Blk'!S6</f>
        <v>1.0769230769230769E-3</v>
      </c>
      <c r="F29">
        <f t="shared" si="4"/>
        <v>9.5773076923076919E-2</v>
      </c>
      <c r="H29" s="2">
        <f t="shared" si="5"/>
        <v>1.1119494857233629</v>
      </c>
    </row>
    <row r="30" spans="1:10">
      <c r="A30" t="s">
        <v>7</v>
      </c>
      <c r="B30">
        <v>0.224</v>
      </c>
      <c r="C30">
        <v>0.24529999999999999</v>
      </c>
      <c r="D30">
        <f t="shared" si="3"/>
        <v>0.23465</v>
      </c>
      <c r="E30">
        <f>'2um_Blk'!S7</f>
        <v>1.1284615384615383E-2</v>
      </c>
      <c r="F30">
        <f t="shared" si="4"/>
        <v>0.2233653846153846</v>
      </c>
      <c r="H30" s="2">
        <f t="shared" si="5"/>
        <v>4.8091265223163786</v>
      </c>
    </row>
    <row r="31" spans="1:10">
      <c r="A31" t="s">
        <v>8</v>
      </c>
      <c r="B31">
        <v>2.3900000000000001E-2</v>
      </c>
      <c r="C31">
        <v>2.4400000000000002E-2</v>
      </c>
      <c r="D31">
        <f t="shared" si="3"/>
        <v>2.4150000000000001E-2</v>
      </c>
      <c r="E31">
        <f>'2um_Blk'!S8</f>
        <v>1.673076923076923E-2</v>
      </c>
      <c r="F31">
        <f t="shared" si="4"/>
        <v>7.4192307692307717E-3</v>
      </c>
      <c r="H31" s="2">
        <f t="shared" si="5"/>
        <v>69.278547539417104</v>
      </c>
    </row>
    <row r="32" spans="1:10">
      <c r="A32" t="s">
        <v>9</v>
      </c>
      <c r="B32">
        <v>2.01E-2</v>
      </c>
      <c r="C32">
        <v>2.0899999999999998E-2</v>
      </c>
      <c r="D32">
        <f t="shared" si="3"/>
        <v>2.0499999999999997E-2</v>
      </c>
      <c r="E32">
        <f>'2um_Blk'!S9</f>
        <v>0</v>
      </c>
      <c r="F32">
        <f t="shared" si="4"/>
        <v>2.0499999999999997E-2</v>
      </c>
      <c r="H32" s="2">
        <f t="shared" si="5"/>
        <v>0</v>
      </c>
    </row>
    <row r="33" spans="1:10">
      <c r="H33" s="2"/>
    </row>
    <row r="34" spans="1:10">
      <c r="A34" t="s">
        <v>10</v>
      </c>
      <c r="B34">
        <v>0.37430000000000002</v>
      </c>
      <c r="C34">
        <v>0.41139999999999999</v>
      </c>
      <c r="D34">
        <f t="shared" si="3"/>
        <v>0.39285000000000003</v>
      </c>
      <c r="E34">
        <f>'2um_Blk'!S11</f>
        <v>0.11280000000000001</v>
      </c>
      <c r="F34">
        <f t="shared" si="4"/>
        <v>0.28005000000000002</v>
      </c>
      <c r="H34" s="2">
        <f t="shared" si="5"/>
        <v>28.713249331806033</v>
      </c>
    </row>
    <row r="35" spans="1:10">
      <c r="A35" t="s">
        <v>11</v>
      </c>
      <c r="B35">
        <v>26.978100000000001</v>
      </c>
      <c r="C35">
        <v>28.644600000000001</v>
      </c>
      <c r="D35">
        <f t="shared" si="3"/>
        <v>27.811350000000001</v>
      </c>
      <c r="E35">
        <f>'2um_Blk'!S12</f>
        <v>0.80983636363636358</v>
      </c>
      <c r="F35">
        <f t="shared" si="4"/>
        <v>27.001513636363637</v>
      </c>
      <c r="H35" s="2">
        <f t="shared" si="5"/>
        <v>2.9118915969068873</v>
      </c>
    </row>
    <row r="36" spans="1:10">
      <c r="A36" t="s">
        <v>12</v>
      </c>
      <c r="B36">
        <v>6.8699999999999997E-2</v>
      </c>
      <c r="C36">
        <v>7.8200000000000006E-2</v>
      </c>
      <c r="D36">
        <f t="shared" si="3"/>
        <v>7.3450000000000001E-2</v>
      </c>
      <c r="E36">
        <f>'2um_Blk'!S13</f>
        <v>2.269230769230769E-3</v>
      </c>
      <c r="F36">
        <f t="shared" si="4"/>
        <v>7.1180769230769228E-2</v>
      </c>
      <c r="H36" s="2">
        <f t="shared" si="5"/>
        <v>3.0894904958894065</v>
      </c>
    </row>
    <row r="37" spans="1:10">
      <c r="A37" t="s">
        <v>13</v>
      </c>
      <c r="B37">
        <v>0.34339999999999998</v>
      </c>
      <c r="C37">
        <v>0.3654</v>
      </c>
      <c r="D37">
        <f t="shared" si="3"/>
        <v>0.35439999999999999</v>
      </c>
      <c r="E37">
        <f>'2um_Blk'!S14</f>
        <v>0.33514615384615382</v>
      </c>
      <c r="F37">
        <f t="shared" si="4"/>
        <v>1.9253846153846177E-2</v>
      </c>
      <c r="H37" s="2">
        <f t="shared" si="5"/>
        <v>94.567199166521959</v>
      </c>
      <c r="J37" t="s">
        <v>176</v>
      </c>
    </row>
    <row r="38" spans="1:10">
      <c r="A38" t="s">
        <v>14</v>
      </c>
      <c r="B38">
        <v>4.2099999999999999E-2</v>
      </c>
      <c r="C38">
        <v>4.4600000000000001E-2</v>
      </c>
      <c r="D38">
        <f t="shared" si="3"/>
        <v>4.335E-2</v>
      </c>
      <c r="E38">
        <f>'2um_Blk'!S15</f>
        <v>1.3118181818181817E-2</v>
      </c>
      <c r="F38">
        <f t="shared" si="4"/>
        <v>3.0231818181818183E-2</v>
      </c>
      <c r="H38" s="2">
        <f t="shared" si="5"/>
        <v>30.26108839257628</v>
      </c>
    </row>
    <row r="39" spans="1:10">
      <c r="A39" t="s">
        <v>15</v>
      </c>
      <c r="B39">
        <v>1.0462</v>
      </c>
      <c r="C39">
        <v>1.0834999999999999</v>
      </c>
      <c r="D39">
        <f t="shared" si="3"/>
        <v>1.0648499999999999</v>
      </c>
      <c r="E39">
        <f>'2um_Blk'!S16</f>
        <v>0.91069090909090911</v>
      </c>
      <c r="F39">
        <f t="shared" si="4"/>
        <v>0.15415909090909075</v>
      </c>
      <c r="H39" s="2">
        <f t="shared" si="5"/>
        <v>85.52292896566739</v>
      </c>
    </row>
    <row r="40" spans="1:10">
      <c r="A40" t="s">
        <v>16</v>
      </c>
      <c r="B40">
        <v>8.6999999999999994E-3</v>
      </c>
      <c r="C40">
        <v>0.01</v>
      </c>
      <c r="D40">
        <f t="shared" si="3"/>
        <v>9.3500000000000007E-3</v>
      </c>
      <c r="E40">
        <f>'2um_Blk'!S17</f>
        <v>4.2307692307692315E-3</v>
      </c>
      <c r="F40">
        <f t="shared" si="4"/>
        <v>5.1192307692307691E-3</v>
      </c>
      <c r="H40" s="2">
        <f t="shared" si="5"/>
        <v>45.248868778280546</v>
      </c>
    </row>
    <row r="41" spans="1:10">
      <c r="A41" t="s">
        <v>17</v>
      </c>
      <c r="B41">
        <v>0.15240000000000001</v>
      </c>
      <c r="C41">
        <v>0.12479999999999999</v>
      </c>
      <c r="D41">
        <f t="shared" si="3"/>
        <v>0.1386</v>
      </c>
      <c r="E41">
        <f>'2um_Blk'!S18</f>
        <v>1.0489000000000002</v>
      </c>
      <c r="F41">
        <f t="shared" si="4"/>
        <v>-0.91030000000000011</v>
      </c>
      <c r="H41" s="2">
        <f t="shared" si="5"/>
        <v>756.78210678210689</v>
      </c>
      <c r="J41" t="s">
        <v>107</v>
      </c>
    </row>
    <row r="42" spans="1:10">
      <c r="A42" t="s">
        <v>18</v>
      </c>
      <c r="B42">
        <v>0.15920000000000001</v>
      </c>
      <c r="C42">
        <v>0.16719999999999999</v>
      </c>
      <c r="D42">
        <f t="shared" si="3"/>
        <v>0.16320000000000001</v>
      </c>
      <c r="E42">
        <f>'2um_Blk'!S19</f>
        <v>6.9161538461538455E-2</v>
      </c>
      <c r="F42">
        <f t="shared" si="4"/>
        <v>9.4038461538461557E-2</v>
      </c>
      <c r="H42" s="2">
        <f t="shared" si="5"/>
        <v>42.378393665158363</v>
      </c>
    </row>
    <row r="43" spans="1:10">
      <c r="A43" t="s">
        <v>19</v>
      </c>
      <c r="B43">
        <v>0.62990000000000002</v>
      </c>
      <c r="C43">
        <v>0.72619999999999996</v>
      </c>
      <c r="D43">
        <f t="shared" si="3"/>
        <v>0.67805000000000004</v>
      </c>
      <c r="E43">
        <f>'2um_Blk'!S20</f>
        <v>0.28361818181818177</v>
      </c>
      <c r="F43">
        <f t="shared" si="4"/>
        <v>0.39443181818181827</v>
      </c>
      <c r="H43" s="2">
        <f t="shared" si="5"/>
        <v>41.828505540621158</v>
      </c>
    </row>
    <row r="44" spans="1:10">
      <c r="A44" t="s">
        <v>20</v>
      </c>
      <c r="B44">
        <v>0.65449999999999997</v>
      </c>
      <c r="C44">
        <v>0.71079999999999999</v>
      </c>
      <c r="D44">
        <f t="shared" si="3"/>
        <v>0.68264999999999998</v>
      </c>
      <c r="E44">
        <f>'2um_Blk'!S21</f>
        <v>0.30701818181818186</v>
      </c>
      <c r="F44">
        <f t="shared" si="4"/>
        <v>0.37563181818181812</v>
      </c>
      <c r="H44" s="2">
        <f t="shared" si="5"/>
        <v>44.974464486659613</v>
      </c>
    </row>
    <row r="45" spans="1:10">
      <c r="A45" t="s">
        <v>21</v>
      </c>
      <c r="B45">
        <v>0.7571</v>
      </c>
      <c r="C45">
        <v>0.81230000000000002</v>
      </c>
      <c r="D45">
        <f t="shared" si="3"/>
        <v>0.78469999999999995</v>
      </c>
      <c r="E45">
        <f>'2um_Blk'!S22</f>
        <v>0.33030909090909089</v>
      </c>
      <c r="F45">
        <f t="shared" si="4"/>
        <v>0.45439090909090907</v>
      </c>
      <c r="H45" s="2">
        <f t="shared" si="5"/>
        <v>42.093677954516487</v>
      </c>
    </row>
    <row r="47" spans="1:10">
      <c r="A47" t="s">
        <v>1</v>
      </c>
      <c r="B47" t="s">
        <v>93</v>
      </c>
      <c r="D47" t="s">
        <v>0</v>
      </c>
      <c r="E47" t="s">
        <v>102</v>
      </c>
      <c r="F47" t="s">
        <v>103</v>
      </c>
      <c r="H47" s="2" t="s">
        <v>104</v>
      </c>
      <c r="J47" t="s">
        <v>105</v>
      </c>
    </row>
    <row r="48" spans="1:10">
      <c r="A48" t="s">
        <v>2</v>
      </c>
      <c r="B48">
        <v>0.1671</v>
      </c>
      <c r="C48">
        <v>0.1603</v>
      </c>
      <c r="D48">
        <f>AVERAGE(B48:C48)</f>
        <v>0.16370000000000001</v>
      </c>
      <c r="E48">
        <f>'20um_Blk'!S2</f>
        <v>0.10691538461538461</v>
      </c>
      <c r="F48">
        <f>D48-E48</f>
        <v>5.6784615384615406E-2</v>
      </c>
      <c r="H48" s="2">
        <f>E48/D48*100</f>
        <v>65.311780461444471</v>
      </c>
      <c r="J48" t="s">
        <v>106</v>
      </c>
    </row>
    <row r="49" spans="1:10">
      <c r="A49" t="s">
        <v>3</v>
      </c>
      <c r="B49">
        <v>2.2499999999999999E-2</v>
      </c>
      <c r="C49">
        <v>1.9400000000000001E-2</v>
      </c>
      <c r="D49">
        <f t="shared" ref="D49:D55" si="6">AVERAGE(B49:C49)</f>
        <v>2.095E-2</v>
      </c>
      <c r="E49">
        <f>'20um_Blk'!S3</f>
        <v>7.4846153846153847E-3</v>
      </c>
      <c r="F49">
        <f t="shared" ref="F49:F68" si="7">D49-E49</f>
        <v>1.3465384615384615E-2</v>
      </c>
      <c r="H49" s="2">
        <f t="shared" ref="H49:H68" si="8">E49/D49*100</f>
        <v>35.726087754727374</v>
      </c>
    </row>
    <row r="50" spans="1:10">
      <c r="A50" t="s">
        <v>4</v>
      </c>
      <c r="B50">
        <v>4.0000000000000001E-3</v>
      </c>
      <c r="C50">
        <v>3.5999999999999999E-3</v>
      </c>
      <c r="D50">
        <f t="shared" si="6"/>
        <v>3.8E-3</v>
      </c>
      <c r="E50">
        <f>'20um_Blk'!S4</f>
        <v>1.6923076923076923E-4</v>
      </c>
      <c r="F50">
        <f t="shared" si="7"/>
        <v>3.6307692307692308E-3</v>
      </c>
      <c r="H50" s="2">
        <f t="shared" si="8"/>
        <v>4.4534412955465585</v>
      </c>
    </row>
    <row r="51" spans="1:10">
      <c r="A51" t="s">
        <v>5</v>
      </c>
      <c r="B51">
        <v>3.3E-3</v>
      </c>
      <c r="C51">
        <v>2.7000000000000001E-3</v>
      </c>
      <c r="D51">
        <f t="shared" si="6"/>
        <v>3.0000000000000001E-3</v>
      </c>
      <c r="E51">
        <f>'20um_Blk'!S5</f>
        <v>1.6923076923076923E-4</v>
      </c>
      <c r="F51">
        <f t="shared" si="7"/>
        <v>2.8307692307692309E-3</v>
      </c>
      <c r="H51" s="2">
        <f t="shared" si="8"/>
        <v>5.6410256410256414</v>
      </c>
    </row>
    <row r="52" spans="1:10">
      <c r="A52" t="s">
        <v>6</v>
      </c>
      <c r="B52">
        <v>0.13750000000000001</v>
      </c>
      <c r="C52">
        <v>0.11509999999999999</v>
      </c>
      <c r="D52">
        <f t="shared" si="6"/>
        <v>0.1263</v>
      </c>
      <c r="E52">
        <f>'20um_Blk'!S6</f>
        <v>1.5818181818181816E-3</v>
      </c>
      <c r="F52">
        <f t="shared" si="7"/>
        <v>0.12471818181818181</v>
      </c>
      <c r="H52" s="2">
        <f t="shared" si="8"/>
        <v>1.2524292809328437</v>
      </c>
    </row>
    <row r="53" spans="1:10">
      <c r="A53" t="s">
        <v>7</v>
      </c>
      <c r="B53">
        <v>0.61040000000000005</v>
      </c>
      <c r="C53">
        <v>0.53090000000000004</v>
      </c>
      <c r="D53">
        <f t="shared" si="6"/>
        <v>0.5706500000000001</v>
      </c>
      <c r="E53">
        <f>'20um_Blk'!S7</f>
        <v>8.5636363636363635E-3</v>
      </c>
      <c r="F53">
        <f t="shared" si="7"/>
        <v>0.56208636363636377</v>
      </c>
      <c r="H53" s="2">
        <f t="shared" si="8"/>
        <v>1.5006810415554828</v>
      </c>
    </row>
    <row r="54" spans="1:10">
      <c r="A54" t="s">
        <v>8</v>
      </c>
      <c r="B54">
        <v>2.8400000000000002E-2</v>
      </c>
      <c r="C54">
        <v>2.7199999999999998E-2</v>
      </c>
      <c r="D54">
        <f t="shared" si="6"/>
        <v>2.7799999999999998E-2</v>
      </c>
      <c r="E54">
        <f>'20um_Blk'!S8</f>
        <v>1.29E-2</v>
      </c>
      <c r="F54">
        <f t="shared" si="7"/>
        <v>1.4899999999999998E-2</v>
      </c>
      <c r="H54" s="2">
        <f t="shared" si="8"/>
        <v>46.402877697841724</v>
      </c>
    </row>
    <row r="55" spans="1:10">
      <c r="A55" t="s">
        <v>9</v>
      </c>
      <c r="B55">
        <v>3.44E-2</v>
      </c>
      <c r="C55">
        <v>3.0599999999999999E-2</v>
      </c>
      <c r="D55">
        <f t="shared" si="6"/>
        <v>3.2500000000000001E-2</v>
      </c>
      <c r="E55">
        <f>'20um_Blk'!S9</f>
        <v>9.2307692307692316E-5</v>
      </c>
      <c r="F55">
        <f t="shared" si="7"/>
        <v>3.2407692307692311E-2</v>
      </c>
      <c r="H55" s="2">
        <f t="shared" si="8"/>
        <v>0.28402366863905326</v>
      </c>
    </row>
    <row r="56" spans="1:10">
      <c r="H56" s="2"/>
    </row>
    <row r="57" spans="1:10">
      <c r="A57" t="s">
        <v>10</v>
      </c>
      <c r="B57">
        <v>0.87139999999999995</v>
      </c>
      <c r="C57">
        <v>0.86319999999999997</v>
      </c>
      <c r="D57">
        <f t="shared" ref="D57:D68" si="9">AVERAGE(B57:C57)</f>
        <v>0.86729999999999996</v>
      </c>
      <c r="E57">
        <f>'20um_Blk'!S11</f>
        <v>0.14756250000000001</v>
      </c>
      <c r="F57">
        <f t="shared" si="7"/>
        <v>0.71973749999999992</v>
      </c>
      <c r="H57" s="2">
        <f t="shared" si="8"/>
        <v>17.014008993427883</v>
      </c>
    </row>
    <row r="58" spans="1:10">
      <c r="A58" t="s">
        <v>11</v>
      </c>
      <c r="B58">
        <v>51.290399999999998</v>
      </c>
      <c r="C58">
        <v>50.0077</v>
      </c>
      <c r="D58">
        <f t="shared" si="9"/>
        <v>50.649050000000003</v>
      </c>
      <c r="E58">
        <f>'20um_Blk'!S12</f>
        <v>0.85108461538461555</v>
      </c>
      <c r="F58">
        <f t="shared" si="7"/>
        <v>49.797965384615388</v>
      </c>
      <c r="H58" s="2">
        <f t="shared" si="8"/>
        <v>1.6803565227474466</v>
      </c>
    </row>
    <row r="59" spans="1:10">
      <c r="A59" t="s">
        <v>12</v>
      </c>
      <c r="B59">
        <v>0.34110000000000001</v>
      </c>
      <c r="C59">
        <v>0.34770000000000001</v>
      </c>
      <c r="D59">
        <f t="shared" si="9"/>
        <v>0.34440000000000004</v>
      </c>
      <c r="E59">
        <f>'20um_Blk'!S13</f>
        <v>3.8076923076923075E-3</v>
      </c>
      <c r="F59">
        <f t="shared" si="7"/>
        <v>0.34059230769230775</v>
      </c>
      <c r="H59" s="2">
        <f t="shared" si="8"/>
        <v>1.1056017153578128</v>
      </c>
    </row>
    <row r="60" spans="1:10">
      <c r="A60" t="s">
        <v>13</v>
      </c>
      <c r="B60">
        <v>0.93540000000000001</v>
      </c>
      <c r="C60">
        <v>0.95069999999999999</v>
      </c>
      <c r="D60">
        <f t="shared" si="9"/>
        <v>0.94304999999999994</v>
      </c>
      <c r="E60">
        <f>'20um_Blk'!S14</f>
        <v>0.94727692307692313</v>
      </c>
      <c r="F60">
        <f t="shared" si="7"/>
        <v>-4.2269230769231836E-3</v>
      </c>
      <c r="H60" s="2">
        <f t="shared" si="8"/>
        <v>100.44821834228547</v>
      </c>
      <c r="J60" t="s">
        <v>107</v>
      </c>
    </row>
    <row r="61" spans="1:10">
      <c r="A61" t="s">
        <v>14</v>
      </c>
      <c r="B61">
        <v>8.5800000000000001E-2</v>
      </c>
      <c r="C61">
        <v>8.0100000000000005E-2</v>
      </c>
      <c r="D61">
        <f t="shared" si="9"/>
        <v>8.2949999999999996E-2</v>
      </c>
      <c r="E61">
        <f>'20um_Blk'!S15</f>
        <v>2.7138461538461538E-2</v>
      </c>
      <c r="F61">
        <f t="shared" si="7"/>
        <v>5.5811538461538454E-2</v>
      </c>
      <c r="H61" s="2">
        <f t="shared" si="8"/>
        <v>32.716650438169424</v>
      </c>
    </row>
    <row r="62" spans="1:10">
      <c r="A62" t="s">
        <v>15</v>
      </c>
      <c r="B62">
        <v>1.7377</v>
      </c>
      <c r="C62">
        <v>1.6895</v>
      </c>
      <c r="D62">
        <f t="shared" si="9"/>
        <v>1.7136</v>
      </c>
      <c r="E62">
        <f>'20um_Blk'!S16</f>
        <v>1.133776923076923</v>
      </c>
      <c r="F62">
        <f t="shared" si="7"/>
        <v>0.579823076923077</v>
      </c>
      <c r="H62" s="2">
        <f t="shared" si="8"/>
        <v>66.163452560511388</v>
      </c>
    </row>
    <row r="63" spans="1:10">
      <c r="A63" t="s">
        <v>16</v>
      </c>
      <c r="B63">
        <v>1.23E-2</v>
      </c>
      <c r="C63">
        <v>1.0200000000000001E-2</v>
      </c>
      <c r="D63">
        <f t="shared" si="9"/>
        <v>1.125E-2</v>
      </c>
      <c r="E63">
        <f>'20um_Blk'!S17</f>
        <v>7.0692307692307712E-3</v>
      </c>
      <c r="F63">
        <f t="shared" si="7"/>
        <v>4.1807692307692284E-3</v>
      </c>
      <c r="H63" s="2">
        <f t="shared" si="8"/>
        <v>62.837606837606863</v>
      </c>
    </row>
    <row r="64" spans="1:10">
      <c r="A64" t="s">
        <v>17</v>
      </c>
      <c r="B64">
        <v>0.44490000000000002</v>
      </c>
      <c r="C64">
        <v>0.40639999999999998</v>
      </c>
      <c r="D64">
        <f t="shared" si="9"/>
        <v>0.42564999999999997</v>
      </c>
      <c r="E64">
        <f>'20um_Blk'!S18</f>
        <v>1.236446153846154</v>
      </c>
      <c r="F64">
        <f t="shared" si="7"/>
        <v>-0.810796153846154</v>
      </c>
      <c r="H64" s="2">
        <f t="shared" si="8"/>
        <v>290.48423677814026</v>
      </c>
      <c r="J64" t="s">
        <v>107</v>
      </c>
    </row>
    <row r="65" spans="1:10">
      <c r="A65" t="s">
        <v>18</v>
      </c>
      <c r="B65">
        <v>0.21959999999999999</v>
      </c>
      <c r="C65">
        <v>0.19950000000000001</v>
      </c>
      <c r="D65">
        <f t="shared" si="9"/>
        <v>0.20955000000000001</v>
      </c>
      <c r="E65">
        <f>'20um_Blk'!S19</f>
        <v>5.5992307692307682E-2</v>
      </c>
      <c r="F65">
        <f t="shared" si="7"/>
        <v>0.15355769230769234</v>
      </c>
      <c r="H65" s="2">
        <f t="shared" si="8"/>
        <v>26.720261365930646</v>
      </c>
    </row>
    <row r="66" spans="1:10">
      <c r="A66" t="s">
        <v>19</v>
      </c>
      <c r="B66">
        <v>0.502</v>
      </c>
      <c r="C66">
        <v>0.48909999999999998</v>
      </c>
      <c r="D66">
        <f t="shared" si="9"/>
        <v>0.49554999999999999</v>
      </c>
      <c r="E66">
        <f>'20um_Blk'!S20</f>
        <v>0.41488181818181807</v>
      </c>
      <c r="F66">
        <f t="shared" si="7"/>
        <v>8.0668181818181917E-2</v>
      </c>
      <c r="H66" s="2">
        <f t="shared" si="8"/>
        <v>83.721484851542343</v>
      </c>
    </row>
    <row r="67" spans="1:10">
      <c r="A67" t="s">
        <v>20</v>
      </c>
      <c r="B67">
        <v>0.55259999999999998</v>
      </c>
      <c r="C67">
        <v>0.48370000000000002</v>
      </c>
      <c r="D67">
        <f t="shared" si="9"/>
        <v>0.51815</v>
      </c>
      <c r="E67">
        <f>'20um_Blk'!S21</f>
        <v>0.44809090909090904</v>
      </c>
      <c r="F67">
        <f t="shared" si="7"/>
        <v>7.005909090909096E-2</v>
      </c>
      <c r="H67" s="2">
        <f t="shared" si="8"/>
        <v>86.478994324212877</v>
      </c>
    </row>
    <row r="68" spans="1:10">
      <c r="A68" t="s">
        <v>21</v>
      </c>
      <c r="B68">
        <v>0.62160000000000004</v>
      </c>
      <c r="C68">
        <v>0.52669999999999995</v>
      </c>
      <c r="D68">
        <f t="shared" si="9"/>
        <v>0.57414999999999994</v>
      </c>
      <c r="E68">
        <f>'20um_Blk'!S22</f>
        <v>0.42921818181818183</v>
      </c>
      <c r="F68">
        <f t="shared" si="7"/>
        <v>0.14493181818181811</v>
      </c>
      <c r="H68" s="2">
        <f t="shared" si="8"/>
        <v>74.757150887082105</v>
      </c>
    </row>
    <row r="70" spans="1:10">
      <c r="A70" t="s">
        <v>1</v>
      </c>
      <c r="B70" t="s">
        <v>97</v>
      </c>
      <c r="D70" t="s">
        <v>0</v>
      </c>
      <c r="E70" t="s">
        <v>102</v>
      </c>
      <c r="F70" t="s">
        <v>103</v>
      </c>
      <c r="H70" s="2" t="s">
        <v>104</v>
      </c>
      <c r="J70" t="s">
        <v>105</v>
      </c>
    </row>
    <row r="71" spans="1:10">
      <c r="A71" t="s">
        <v>2</v>
      </c>
      <c r="B71">
        <v>450.34190000000001</v>
      </c>
      <c r="C71">
        <v>436.75599999999997</v>
      </c>
      <c r="D71">
        <f>AVERAGE(B71:C71)</f>
        <v>443.54894999999999</v>
      </c>
      <c r="E71">
        <f>'55um_Blk'!Q2</f>
        <v>455.14166666666671</v>
      </c>
      <c r="F71">
        <f>D71-E71</f>
        <v>-11.592716666666718</v>
      </c>
      <c r="H71" s="2">
        <f t="shared" ref="H71:H78" si="10">E71/D71*100</f>
        <v>102.61362734973596</v>
      </c>
      <c r="J71" t="s">
        <v>107</v>
      </c>
    </row>
    <row r="72" spans="1:10">
      <c r="A72" t="s">
        <v>3</v>
      </c>
      <c r="B72">
        <v>6.6100000000000006E-2</v>
      </c>
      <c r="C72">
        <v>6.4100000000000004E-2</v>
      </c>
      <c r="D72">
        <f t="shared" ref="D72:D78" si="11">AVERAGE(B72:C72)</f>
        <v>6.5100000000000005E-2</v>
      </c>
      <c r="E72">
        <f>'55um_Blk'!Q3</f>
        <v>6.3344444444444439E-2</v>
      </c>
      <c r="F72">
        <f t="shared" ref="F72:F78" si="12">D72-E72</f>
        <v>1.7555555555555657E-3</v>
      </c>
      <c r="H72" s="2">
        <f t="shared" si="10"/>
        <v>97.303294077487607</v>
      </c>
    </row>
    <row r="73" spans="1:10">
      <c r="A73" t="s">
        <v>4</v>
      </c>
      <c r="B73">
        <v>5.7000000000000002E-3</v>
      </c>
      <c r="C73">
        <v>5.7000000000000002E-3</v>
      </c>
      <c r="D73">
        <f t="shared" si="11"/>
        <v>5.7000000000000002E-3</v>
      </c>
      <c r="E73">
        <f>'55um_Blk'!Q4</f>
        <v>2.0545454545454543E-3</v>
      </c>
      <c r="F73">
        <f t="shared" si="12"/>
        <v>3.6454545454545459E-3</v>
      </c>
      <c r="H73" s="2">
        <f t="shared" si="10"/>
        <v>36.04465709728867</v>
      </c>
    </row>
    <row r="74" spans="1:10">
      <c r="A74" t="s">
        <v>5</v>
      </c>
      <c r="B74">
        <v>2.5999999999999999E-3</v>
      </c>
      <c r="C74">
        <v>2.3999999999999998E-3</v>
      </c>
      <c r="D74">
        <f t="shared" si="11"/>
        <v>2.4999999999999996E-3</v>
      </c>
      <c r="E74">
        <f>'55um_Blk'!Q5</f>
        <v>5.5454545454545459E-4</v>
      </c>
      <c r="F74">
        <f t="shared" si="12"/>
        <v>1.9454545454545449E-3</v>
      </c>
      <c r="H74" s="2">
        <f t="shared" si="10"/>
        <v>22.181818181818187</v>
      </c>
    </row>
    <row r="75" spans="1:10">
      <c r="A75" t="s">
        <v>6</v>
      </c>
      <c r="B75">
        <v>6.6100000000000006E-2</v>
      </c>
      <c r="C75">
        <v>5.9200000000000003E-2</v>
      </c>
      <c r="D75">
        <f t="shared" si="11"/>
        <v>6.2650000000000011E-2</v>
      </c>
      <c r="E75">
        <f>'55um_Blk'!Q6</f>
        <v>1.8333333333333335E-3</v>
      </c>
      <c r="F75">
        <f t="shared" si="12"/>
        <v>6.0816666666666679E-2</v>
      </c>
      <c r="H75" s="2">
        <f t="shared" si="10"/>
        <v>2.9263101888800209</v>
      </c>
    </row>
    <row r="76" spans="1:10">
      <c r="A76" t="s">
        <v>7</v>
      </c>
      <c r="B76">
        <v>0.67910000000000004</v>
      </c>
      <c r="C76">
        <v>0.63900000000000001</v>
      </c>
      <c r="D76">
        <f t="shared" si="11"/>
        <v>0.65905000000000002</v>
      </c>
      <c r="E76">
        <f>'55um_Blk'!Q7</f>
        <v>4.9163636363636361E-2</v>
      </c>
      <c r="F76">
        <f t="shared" si="12"/>
        <v>0.60988636363636362</v>
      </c>
      <c r="H76" s="2">
        <f t="shared" si="10"/>
        <v>7.4597733652433593</v>
      </c>
    </row>
    <row r="77" spans="1:10">
      <c r="A77" t="s">
        <v>8</v>
      </c>
      <c r="B77">
        <v>0.12559999999999999</v>
      </c>
      <c r="C77">
        <v>0.12509999999999999</v>
      </c>
      <c r="D77">
        <f t="shared" si="11"/>
        <v>0.12534999999999999</v>
      </c>
      <c r="E77">
        <f>'55um_Blk'!Q8</f>
        <v>8.1477777777777788E-2</v>
      </c>
      <c r="F77">
        <f t="shared" si="12"/>
        <v>4.3872222222222201E-2</v>
      </c>
      <c r="H77" s="2">
        <f t="shared" si="10"/>
        <v>65.00022160173738</v>
      </c>
    </row>
    <row r="78" spans="1:10">
      <c r="A78" t="s">
        <v>9</v>
      </c>
      <c r="B78">
        <v>2.35E-2</v>
      </c>
      <c r="C78">
        <v>2.24E-2</v>
      </c>
      <c r="D78">
        <f t="shared" si="11"/>
        <v>2.2949999999999998E-2</v>
      </c>
      <c r="E78">
        <f>'55um_Blk'!Q9</f>
        <v>1.3888888888888887E-3</v>
      </c>
      <c r="F78">
        <f t="shared" si="12"/>
        <v>2.1561111111111111E-2</v>
      </c>
      <c r="H78" s="2">
        <f t="shared" si="10"/>
        <v>6.0518034374243523</v>
      </c>
    </row>
    <row r="79" spans="1:10">
      <c r="E79">
        <f>'55um_Blk'!Q10</f>
        <v>0</v>
      </c>
      <c r="H79" s="2"/>
    </row>
    <row r="80" spans="1:10">
      <c r="A80" t="s">
        <v>10</v>
      </c>
      <c r="B80">
        <v>2.0539000000000001</v>
      </c>
      <c r="C80">
        <v>2.1717</v>
      </c>
      <c r="D80">
        <f t="shared" ref="D80:D91" si="13">AVERAGE(B80:C80)</f>
        <v>2.1128</v>
      </c>
      <c r="E80">
        <f>'55um_Blk'!Q11</f>
        <v>1.5590111111111111</v>
      </c>
      <c r="F80">
        <f t="shared" ref="F80:F91" si="14">D80-E80</f>
        <v>0.55378888888888889</v>
      </c>
      <c r="H80" s="2">
        <f t="shared" ref="H80:H91" si="15">E80/D80*100</f>
        <v>73.78886364592536</v>
      </c>
    </row>
    <row r="81" spans="1:10">
      <c r="A81" t="s">
        <v>11</v>
      </c>
      <c r="B81">
        <v>194.0754</v>
      </c>
      <c r="C81">
        <v>200.94810000000001</v>
      </c>
      <c r="D81">
        <f t="shared" si="13"/>
        <v>197.51175000000001</v>
      </c>
      <c r="E81">
        <f>'55um_Blk'!Q12</f>
        <v>179.54562222222225</v>
      </c>
      <c r="F81">
        <f t="shared" si="14"/>
        <v>17.966127777777757</v>
      </c>
      <c r="H81" s="2">
        <f t="shared" si="15"/>
        <v>90.903767609887637</v>
      </c>
    </row>
    <row r="82" spans="1:10">
      <c r="A82" t="s">
        <v>12</v>
      </c>
      <c r="B82">
        <v>0.35510000000000003</v>
      </c>
      <c r="C82">
        <v>0.3856</v>
      </c>
      <c r="D82">
        <f t="shared" si="13"/>
        <v>0.37035000000000001</v>
      </c>
      <c r="E82">
        <f>'55um_Blk'!Q13</f>
        <v>9.73888888888889E-2</v>
      </c>
      <c r="F82">
        <f t="shared" si="14"/>
        <v>0.2729611111111111</v>
      </c>
      <c r="H82" s="2">
        <f t="shared" si="15"/>
        <v>26.296446304546748</v>
      </c>
    </row>
    <row r="83" spans="1:10">
      <c r="A83" t="s">
        <v>13</v>
      </c>
      <c r="B83">
        <v>0.1709</v>
      </c>
      <c r="C83">
        <v>0.1971</v>
      </c>
      <c r="D83">
        <f t="shared" si="13"/>
        <v>0.184</v>
      </c>
      <c r="E83">
        <f>'55um_Blk'!Q14</f>
        <v>0.20434444444444447</v>
      </c>
      <c r="F83">
        <f t="shared" si="14"/>
        <v>-2.0344444444444471E-2</v>
      </c>
      <c r="H83" s="2">
        <f t="shared" si="15"/>
        <v>111.05676328502416</v>
      </c>
      <c r="J83" t="s">
        <v>107</v>
      </c>
    </row>
    <row r="84" spans="1:10">
      <c r="A84" t="s">
        <v>14</v>
      </c>
      <c r="B84">
        <v>468.74169999999998</v>
      </c>
      <c r="C84">
        <v>487.57400000000001</v>
      </c>
      <c r="D84">
        <f t="shared" si="13"/>
        <v>478.15785</v>
      </c>
      <c r="E84">
        <f>'55um_Blk'!Q15</f>
        <v>513.18482222222224</v>
      </c>
      <c r="F84">
        <f t="shared" si="14"/>
        <v>-35.026972222222241</v>
      </c>
      <c r="H84" s="2">
        <f t="shared" si="15"/>
        <v>107.32539938897212</v>
      </c>
      <c r="J84" t="s">
        <v>107</v>
      </c>
    </row>
    <row r="85" spans="1:10">
      <c r="A85" t="s">
        <v>15</v>
      </c>
      <c r="B85">
        <v>1.276</v>
      </c>
      <c r="C85">
        <v>1.3469</v>
      </c>
      <c r="D85">
        <f t="shared" si="13"/>
        <v>1.31145</v>
      </c>
      <c r="E85">
        <f>'55um_Blk'!Q16</f>
        <v>1.3461333333333334</v>
      </c>
      <c r="F85">
        <f t="shared" si="14"/>
        <v>-3.4683333333333399E-2</v>
      </c>
      <c r="H85" s="2">
        <f t="shared" si="15"/>
        <v>102.64465540686518</v>
      </c>
      <c r="J85" t="s">
        <v>107</v>
      </c>
    </row>
    <row r="86" spans="1:10">
      <c r="A86" t="s">
        <v>16</v>
      </c>
      <c r="B86">
        <v>6.0499999999999998E-2</v>
      </c>
      <c r="C86">
        <v>6.3399999999999998E-2</v>
      </c>
      <c r="D86">
        <f t="shared" si="13"/>
        <v>6.1949999999999998E-2</v>
      </c>
      <c r="E86">
        <f>'55um_Blk'!Q17</f>
        <v>6.5355555555555556E-2</v>
      </c>
      <c r="F86">
        <f t="shared" si="14"/>
        <v>-3.4055555555555575E-3</v>
      </c>
      <c r="H86" s="2">
        <f t="shared" si="15"/>
        <v>105.49726481929874</v>
      </c>
      <c r="J86" t="s">
        <v>107</v>
      </c>
    </row>
    <row r="87" spans="1:10">
      <c r="A87" t="s">
        <v>17</v>
      </c>
      <c r="B87">
        <v>0.44230000000000003</v>
      </c>
      <c r="C87">
        <v>0.44829999999999998</v>
      </c>
      <c r="D87">
        <f t="shared" si="13"/>
        <v>0.44530000000000003</v>
      </c>
      <c r="E87">
        <f>'55um_Blk'!Q18</f>
        <v>1.5116142857142856</v>
      </c>
      <c r="F87">
        <f t="shared" si="14"/>
        <v>-1.0663142857142855</v>
      </c>
      <c r="H87" s="2">
        <f t="shared" si="15"/>
        <v>339.45975425876611</v>
      </c>
      <c r="J87" t="s">
        <v>107</v>
      </c>
    </row>
    <row r="88" spans="1:10">
      <c r="A88" t="s">
        <v>18</v>
      </c>
      <c r="B88">
        <v>0.3095</v>
      </c>
      <c r="C88">
        <v>0.28960000000000002</v>
      </c>
      <c r="D88">
        <f t="shared" si="13"/>
        <v>0.29954999999999998</v>
      </c>
      <c r="E88">
        <f>'55um_Blk'!Q19</f>
        <v>0.19565555555555555</v>
      </c>
      <c r="F88">
        <f t="shared" si="14"/>
        <v>0.10389444444444443</v>
      </c>
      <c r="H88" s="2">
        <f t="shared" si="15"/>
        <v>65.316493258406126</v>
      </c>
    </row>
    <row r="89" spans="1:10">
      <c r="A89" t="s">
        <v>19</v>
      </c>
      <c r="B89">
        <v>2.4264000000000001</v>
      </c>
      <c r="C89">
        <v>2.5257000000000001</v>
      </c>
      <c r="D89">
        <f t="shared" si="13"/>
        <v>2.4760499999999999</v>
      </c>
      <c r="E89">
        <f>'55um_Blk'!Q20</f>
        <v>1.4727111111111111</v>
      </c>
      <c r="F89">
        <f t="shared" si="14"/>
        <v>1.0033388888888888</v>
      </c>
      <c r="H89" s="2">
        <f t="shared" si="15"/>
        <v>59.478246041522233</v>
      </c>
    </row>
    <row r="90" spans="1:10">
      <c r="A90" t="s">
        <v>20</v>
      </c>
      <c r="B90">
        <v>2.3774000000000002</v>
      </c>
      <c r="C90">
        <v>2.5912000000000002</v>
      </c>
      <c r="D90">
        <f t="shared" si="13"/>
        <v>2.4843000000000002</v>
      </c>
      <c r="E90">
        <f>'55um_Blk'!Q21</f>
        <v>1.4581222222222221</v>
      </c>
      <c r="F90">
        <f t="shared" si="14"/>
        <v>1.0261777777777781</v>
      </c>
      <c r="H90" s="2">
        <f t="shared" si="15"/>
        <v>58.693483968209236</v>
      </c>
    </row>
    <row r="91" spans="1:10">
      <c r="A91" t="s">
        <v>21</v>
      </c>
      <c r="B91">
        <v>2.6821999999999999</v>
      </c>
      <c r="C91">
        <v>2.7189999999999999</v>
      </c>
      <c r="D91">
        <f t="shared" si="13"/>
        <v>2.7005999999999997</v>
      </c>
      <c r="E91">
        <f>'55um_Blk'!Q22</f>
        <v>1.5425666666666669</v>
      </c>
      <c r="F91">
        <f t="shared" si="14"/>
        <v>1.1580333333333328</v>
      </c>
      <c r="H91" s="2">
        <f t="shared" si="15"/>
        <v>57.119405564195624</v>
      </c>
    </row>
    <row r="93" spans="1:10">
      <c r="A93" t="s">
        <v>1</v>
      </c>
      <c r="B93" t="s">
        <v>100</v>
      </c>
      <c r="D93" t="s">
        <v>0</v>
      </c>
      <c r="E93" t="s">
        <v>102</v>
      </c>
      <c r="F93" t="s">
        <v>103</v>
      </c>
      <c r="H93" s="2" t="s">
        <v>104</v>
      </c>
      <c r="J93" t="s">
        <v>105</v>
      </c>
    </row>
    <row r="94" spans="1:10">
      <c r="A94" t="s">
        <v>2</v>
      </c>
      <c r="B94">
        <v>397.47910000000002</v>
      </c>
      <c r="C94">
        <v>374.42399999999998</v>
      </c>
      <c r="D94">
        <f>AVERAGE(B94:C94)</f>
        <v>385.95155</v>
      </c>
      <c r="E94">
        <f>'210um_Blk'!Q2</f>
        <v>648.8839857142857</v>
      </c>
      <c r="F94">
        <f>D94-E94</f>
        <v>-262.9324357142857</v>
      </c>
      <c r="H94" s="2">
        <f t="shared" ref="H94:H101" si="16">E94/D94*100</f>
        <v>168.1257623435599</v>
      </c>
      <c r="J94" t="s">
        <v>107</v>
      </c>
    </row>
    <row r="95" spans="1:10">
      <c r="A95" t="s">
        <v>3</v>
      </c>
      <c r="B95">
        <v>2.5899999999999999E-2</v>
      </c>
      <c r="C95">
        <v>2.3900000000000001E-2</v>
      </c>
      <c r="D95">
        <f t="shared" ref="D95:D101" si="17">AVERAGE(B95:C95)</f>
        <v>2.4899999999999999E-2</v>
      </c>
      <c r="E95">
        <f>'210um_Blk'!Q3</f>
        <v>1.5654545454545456E-2</v>
      </c>
      <c r="F95">
        <f t="shared" ref="F95:F101" si="18">D95-E95</f>
        <v>9.2454545454545428E-3</v>
      </c>
      <c r="H95" s="2">
        <f t="shared" si="16"/>
        <v>62.869660460021912</v>
      </c>
    </row>
    <row r="96" spans="1:10">
      <c r="A96" t="s">
        <v>4</v>
      </c>
      <c r="B96">
        <v>2.7000000000000001E-3</v>
      </c>
      <c r="C96">
        <v>2.3E-3</v>
      </c>
      <c r="D96">
        <f t="shared" si="17"/>
        <v>2.5000000000000001E-3</v>
      </c>
      <c r="E96">
        <f>'210um_Blk'!Q4</f>
        <v>2.0454545454545452E-3</v>
      </c>
      <c r="F96">
        <f t="shared" si="18"/>
        <v>4.5454545454545487E-4</v>
      </c>
      <c r="H96" s="2">
        <f t="shared" si="16"/>
        <v>81.818181818181799</v>
      </c>
    </row>
    <row r="97" spans="1:10">
      <c r="A97" t="s">
        <v>5</v>
      </c>
      <c r="B97">
        <v>1.1999999999999999E-3</v>
      </c>
      <c r="C97">
        <v>1.1000000000000001E-3</v>
      </c>
      <c r="D97">
        <f t="shared" si="17"/>
        <v>1.15E-3</v>
      </c>
      <c r="E97">
        <f>'210um_Blk'!Q5</f>
        <v>9.0909090909090931E-4</v>
      </c>
      <c r="F97">
        <f t="shared" si="18"/>
        <v>2.4090909090909067E-4</v>
      </c>
      <c r="H97" s="2">
        <f t="shared" si="16"/>
        <v>79.051383399209513</v>
      </c>
    </row>
    <row r="98" spans="1:10">
      <c r="A98" t="s">
        <v>6</v>
      </c>
      <c r="B98">
        <v>2.9899999999999999E-2</v>
      </c>
      <c r="C98">
        <v>2.6499999999999999E-2</v>
      </c>
      <c r="D98">
        <f t="shared" si="17"/>
        <v>2.8199999999999999E-2</v>
      </c>
      <c r="E98">
        <f>'210um_Blk'!Q6</f>
        <v>2.2777777777777779E-3</v>
      </c>
      <c r="F98">
        <f t="shared" si="18"/>
        <v>2.5922222222222221E-2</v>
      </c>
      <c r="H98" s="2">
        <f t="shared" si="16"/>
        <v>8.0772261623325452</v>
      </c>
    </row>
    <row r="99" spans="1:10">
      <c r="A99" t="s">
        <v>7</v>
      </c>
      <c r="B99">
        <v>0.60619999999999996</v>
      </c>
      <c r="C99">
        <v>0.52749999999999997</v>
      </c>
      <c r="D99">
        <f t="shared" si="17"/>
        <v>0.56684999999999997</v>
      </c>
      <c r="E99">
        <f>'210um_Blk'!Q7</f>
        <v>0.10388888888888889</v>
      </c>
      <c r="F99">
        <f t="shared" si="18"/>
        <v>0.46296111111111105</v>
      </c>
      <c r="H99" s="2">
        <f t="shared" si="16"/>
        <v>18.327403879137144</v>
      </c>
    </row>
    <row r="100" spans="1:10">
      <c r="A100" t="s">
        <v>8</v>
      </c>
      <c r="B100">
        <v>8.3500000000000005E-2</v>
      </c>
      <c r="C100">
        <v>8.3599999999999994E-2</v>
      </c>
      <c r="D100">
        <f t="shared" si="17"/>
        <v>8.3549999999999999E-2</v>
      </c>
      <c r="E100">
        <f>'210um_Blk'!Q8</f>
        <v>6.2788888888888894E-2</v>
      </c>
      <c r="F100">
        <f t="shared" si="18"/>
        <v>2.0761111111111105E-2</v>
      </c>
      <c r="H100" s="2">
        <f t="shared" si="16"/>
        <v>75.151273355941228</v>
      </c>
    </row>
    <row r="101" spans="1:10">
      <c r="A101" t="s">
        <v>9</v>
      </c>
      <c r="B101">
        <v>5.5300000000000002E-2</v>
      </c>
      <c r="C101">
        <v>5.1299999999999998E-2</v>
      </c>
      <c r="D101">
        <f t="shared" si="17"/>
        <v>5.33E-2</v>
      </c>
      <c r="E101">
        <f>'210um_Blk'!Q9</f>
        <v>1.8181818181818182E-3</v>
      </c>
      <c r="F101">
        <f t="shared" si="18"/>
        <v>5.1481818181818184E-2</v>
      </c>
      <c r="H101" s="2">
        <f t="shared" si="16"/>
        <v>3.4112229234180456</v>
      </c>
    </row>
    <row r="102" spans="1:10">
      <c r="E102">
        <f>'210um_Blk'!Q10</f>
        <v>0</v>
      </c>
      <c r="H102" s="2"/>
    </row>
    <row r="103" spans="1:10">
      <c r="A103" t="s">
        <v>10</v>
      </c>
      <c r="B103">
        <v>0.57730000000000004</v>
      </c>
      <c r="C103">
        <v>0.51470000000000005</v>
      </c>
      <c r="D103">
        <f t="shared" ref="D103:D114" si="19">AVERAGE(B103:C103)</f>
        <v>0.54600000000000004</v>
      </c>
      <c r="E103">
        <f>'210um_Blk'!Q11</f>
        <v>0.81641428571428576</v>
      </c>
      <c r="F103">
        <f t="shared" ref="F103:F114" si="20">D103-E103</f>
        <v>-0.27041428571428572</v>
      </c>
      <c r="H103" s="2">
        <f t="shared" ref="H103:H114" si="21">E103/D103*100</f>
        <v>149.52642595499739</v>
      </c>
      <c r="J103" t="s">
        <v>107</v>
      </c>
    </row>
    <row r="104" spans="1:10">
      <c r="A104" t="s">
        <v>11</v>
      </c>
      <c r="B104">
        <v>130.32159999999999</v>
      </c>
      <c r="C104">
        <v>128.9468</v>
      </c>
      <c r="D104">
        <f t="shared" si="19"/>
        <v>129.63419999999999</v>
      </c>
      <c r="E104">
        <f>'210um_Blk'!Q12</f>
        <v>223.55665555555555</v>
      </c>
      <c r="F104">
        <f t="shared" si="20"/>
        <v>-93.922455555555558</v>
      </c>
      <c r="H104" s="2">
        <f t="shared" si="21"/>
        <v>172.45191126689991</v>
      </c>
      <c r="J104" t="s">
        <v>107</v>
      </c>
    </row>
    <row r="105" spans="1:10">
      <c r="A105" t="s">
        <v>12</v>
      </c>
      <c r="B105">
        <v>0.28999999999999998</v>
      </c>
      <c r="C105">
        <v>0.28160000000000002</v>
      </c>
      <c r="D105">
        <f t="shared" si="19"/>
        <v>0.2858</v>
      </c>
      <c r="E105">
        <f>'210um_Blk'!Q13</f>
        <v>0.10664444444444444</v>
      </c>
      <c r="F105">
        <f t="shared" si="20"/>
        <v>0.17915555555555557</v>
      </c>
      <c r="H105" s="2">
        <f t="shared" si="21"/>
        <v>37.314361247181402</v>
      </c>
    </row>
    <row r="106" spans="1:10">
      <c r="A106" t="s">
        <v>13</v>
      </c>
      <c r="B106">
        <v>7.1300000000000002E-2</v>
      </c>
      <c r="C106">
        <v>7.0099999999999996E-2</v>
      </c>
      <c r="D106">
        <f t="shared" si="19"/>
        <v>7.0699999999999999E-2</v>
      </c>
      <c r="E106">
        <f>'210um_Blk'!Q14</f>
        <v>7.9455555555555557E-2</v>
      </c>
      <c r="F106">
        <f t="shared" si="20"/>
        <v>-8.7555555555555581E-3</v>
      </c>
      <c r="H106" s="2">
        <f t="shared" si="21"/>
        <v>112.38409555241238</v>
      </c>
      <c r="J106" t="s">
        <v>107</v>
      </c>
    </row>
    <row r="107" spans="1:10">
      <c r="A107" t="s">
        <v>14</v>
      </c>
      <c r="B107">
        <v>361.3562</v>
      </c>
      <c r="C107">
        <v>338.84300000000002</v>
      </c>
      <c r="D107">
        <f t="shared" si="19"/>
        <v>350.09960000000001</v>
      </c>
      <c r="E107">
        <f>'210um_Blk'!Q15</f>
        <v>694.29261428571431</v>
      </c>
      <c r="F107">
        <f t="shared" si="20"/>
        <v>-344.1930142857143</v>
      </c>
      <c r="H107" s="2">
        <f t="shared" si="21"/>
        <v>198.31288418658983</v>
      </c>
      <c r="J107" t="s">
        <v>107</v>
      </c>
    </row>
    <row r="108" spans="1:10">
      <c r="A108" t="s">
        <v>15</v>
      </c>
      <c r="B108">
        <v>0.99280000000000002</v>
      </c>
      <c r="C108">
        <v>0.93799999999999994</v>
      </c>
      <c r="D108">
        <f t="shared" si="19"/>
        <v>0.96540000000000004</v>
      </c>
      <c r="E108">
        <f>'210um_Blk'!Q16</f>
        <v>1.2704111111111109</v>
      </c>
      <c r="F108">
        <f t="shared" si="20"/>
        <v>-0.3050111111111109</v>
      </c>
      <c r="H108" s="2">
        <f t="shared" si="21"/>
        <v>131.59427295536679</v>
      </c>
      <c r="J108" t="s">
        <v>107</v>
      </c>
    </row>
    <row r="109" spans="1:10">
      <c r="A109" t="s">
        <v>16</v>
      </c>
      <c r="B109">
        <v>9.7999999999999997E-3</v>
      </c>
      <c r="C109">
        <v>8.2000000000000007E-3</v>
      </c>
      <c r="D109">
        <f t="shared" si="19"/>
        <v>9.0000000000000011E-3</v>
      </c>
      <c r="E109">
        <f>'210um_Blk'!Q17</f>
        <v>1.2788888888888888E-2</v>
      </c>
      <c r="F109">
        <f t="shared" si="20"/>
        <v>-3.7888888888888868E-3</v>
      </c>
      <c r="H109" s="2">
        <f t="shared" si="21"/>
        <v>142.09876543209873</v>
      </c>
      <c r="J109" t="s">
        <v>107</v>
      </c>
    </row>
    <row r="110" spans="1:10">
      <c r="A110" t="s">
        <v>17</v>
      </c>
      <c r="B110">
        <v>0.1613</v>
      </c>
      <c r="C110">
        <v>0.13450000000000001</v>
      </c>
      <c r="D110">
        <f t="shared" si="19"/>
        <v>0.1479</v>
      </c>
      <c r="E110">
        <f>'210um_Blk'!Q18</f>
        <v>1.0054624999999999</v>
      </c>
      <c r="F110">
        <f t="shared" si="20"/>
        <v>-0.85756249999999989</v>
      </c>
      <c r="H110" s="2">
        <f t="shared" si="21"/>
        <v>679.82589587559153</v>
      </c>
      <c r="J110" t="s">
        <v>107</v>
      </c>
    </row>
    <row r="111" spans="1:10">
      <c r="A111" t="s">
        <v>18</v>
      </c>
      <c r="B111">
        <v>0.1482</v>
      </c>
      <c r="C111">
        <v>0.15690000000000001</v>
      </c>
      <c r="D111">
        <f t="shared" si="19"/>
        <v>0.15255000000000002</v>
      </c>
      <c r="E111">
        <f>'210um_Blk'!Q19</f>
        <v>0.11017272727272726</v>
      </c>
      <c r="F111">
        <f t="shared" si="20"/>
        <v>4.2377272727272763E-2</v>
      </c>
      <c r="H111" s="2">
        <f t="shared" si="21"/>
        <v>72.220732397723538</v>
      </c>
    </row>
    <row r="112" spans="1:10">
      <c r="A112" t="s">
        <v>19</v>
      </c>
      <c r="B112">
        <v>0.40889999999999999</v>
      </c>
      <c r="C112">
        <v>0.4224</v>
      </c>
      <c r="D112">
        <f t="shared" si="19"/>
        <v>0.41564999999999996</v>
      </c>
      <c r="E112">
        <f>'210um_Blk'!Q20</f>
        <v>0.86122857142857157</v>
      </c>
      <c r="F112">
        <f t="shared" si="20"/>
        <v>-0.4455785714285716</v>
      </c>
      <c r="H112" s="2">
        <f t="shared" si="21"/>
        <v>207.20042618274312</v>
      </c>
      <c r="J112" t="s">
        <v>107</v>
      </c>
    </row>
    <row r="113" spans="1:10">
      <c r="A113" t="s">
        <v>20</v>
      </c>
      <c r="B113">
        <v>0.57940000000000003</v>
      </c>
      <c r="C113">
        <v>0.41389999999999999</v>
      </c>
      <c r="D113">
        <f t="shared" si="19"/>
        <v>0.49665000000000004</v>
      </c>
      <c r="E113">
        <f>'210um_Blk'!Q21</f>
        <v>0.91854285714285699</v>
      </c>
      <c r="F113">
        <f t="shared" si="20"/>
        <v>-0.42189285714285696</v>
      </c>
      <c r="H113" s="2">
        <f t="shared" si="21"/>
        <v>184.94772116034571</v>
      </c>
      <c r="J113" t="s">
        <v>107</v>
      </c>
    </row>
    <row r="114" spans="1:10">
      <c r="A114" t="s">
        <v>21</v>
      </c>
      <c r="B114">
        <v>0.49399999999999999</v>
      </c>
      <c r="C114">
        <v>0.51649999999999996</v>
      </c>
      <c r="D114">
        <f t="shared" si="19"/>
        <v>0.50524999999999998</v>
      </c>
      <c r="E114">
        <f>'210um_Blk'!Q22</f>
        <v>0.93611428571428579</v>
      </c>
      <c r="F114">
        <f t="shared" si="20"/>
        <v>-0.43086428571428581</v>
      </c>
      <c r="H114" s="2">
        <f t="shared" si="21"/>
        <v>185.27744398105608</v>
      </c>
      <c r="J114" t="s">
        <v>107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pane xSplit="1" ySplit="1" topLeftCell="B2" activePane="bottomRight" state="frozenSplit"/>
      <selection activeCell="E1" sqref="E1"/>
      <selection pane="topRight" activeCell="B1" sqref="B1"/>
      <selection pane="bottomLeft"/>
      <selection pane="bottomRight" activeCell="B1" sqref="B1"/>
    </sheetView>
  </sheetViews>
  <sheetFormatPr defaultColWidth="11.44140625" defaultRowHeight="11.4"/>
  <cols>
    <col min="1" max="5" width="11.44140625" style="3" customWidth="1"/>
    <col min="6" max="6" width="11.44140625" style="4" customWidth="1"/>
    <col min="7" max="7" width="11.44140625" style="5" customWidth="1"/>
    <col min="8" max="8" width="12.33203125" style="5" customWidth="1"/>
    <col min="9" max="9" width="11.44140625" style="6" customWidth="1"/>
    <col min="10" max="13" width="11.44140625" style="3" customWidth="1"/>
    <col min="14" max="14" width="11.44140625" style="4" customWidth="1"/>
    <col min="15" max="15" width="11.44140625" style="5" customWidth="1"/>
    <col min="16" max="16" width="12.33203125" style="5" customWidth="1"/>
    <col min="17" max="17" width="11.44140625" style="6" customWidth="1"/>
    <col min="18" max="22" width="11.44140625" style="3" customWidth="1"/>
    <col min="23" max="23" width="11.44140625" style="5" customWidth="1"/>
    <col min="24" max="24" width="12.33203125" style="5" customWidth="1"/>
    <col min="25" max="25" width="11.44140625" style="6" customWidth="1"/>
    <col min="26" max="31" width="11.44140625" style="3" customWidth="1"/>
    <col min="32" max="33" width="11.44140625" style="14" customWidth="1"/>
    <col min="34" max="16384" width="11.44140625" style="3"/>
  </cols>
  <sheetData>
    <row r="1" spans="1:36">
      <c r="A1" s="3" t="s">
        <v>1</v>
      </c>
      <c r="B1" s="23" t="s">
        <v>108</v>
      </c>
      <c r="C1" s="3" t="s">
        <v>109</v>
      </c>
      <c r="D1" s="3" t="s">
        <v>110</v>
      </c>
      <c r="E1" s="3" t="s">
        <v>111</v>
      </c>
      <c r="F1" s="4" t="s">
        <v>171</v>
      </c>
      <c r="G1" s="5" t="s">
        <v>112</v>
      </c>
      <c r="H1" s="5" t="s">
        <v>113</v>
      </c>
      <c r="I1" s="6" t="s">
        <v>114</v>
      </c>
      <c r="J1" s="3" t="s">
        <v>115</v>
      </c>
      <c r="K1" s="3" t="s">
        <v>116</v>
      </c>
      <c r="L1" s="3" t="s">
        <v>117</v>
      </c>
      <c r="M1" s="3" t="s">
        <v>118</v>
      </c>
      <c r="N1" s="4" t="s">
        <v>172</v>
      </c>
      <c r="O1" s="5" t="s">
        <v>112</v>
      </c>
      <c r="P1" s="5" t="s">
        <v>113</v>
      </c>
      <c r="Q1" s="6" t="s">
        <v>114</v>
      </c>
      <c r="R1" s="3" t="s">
        <v>119</v>
      </c>
      <c r="S1" s="3" t="s">
        <v>120</v>
      </c>
      <c r="T1" s="3" t="s">
        <v>121</v>
      </c>
      <c r="U1" s="3" t="s">
        <v>122</v>
      </c>
      <c r="V1" s="3" t="s">
        <v>123</v>
      </c>
      <c r="W1" s="5" t="s">
        <v>173</v>
      </c>
      <c r="X1" s="5" t="s">
        <v>113</v>
      </c>
      <c r="Y1" s="6" t="s">
        <v>114</v>
      </c>
      <c r="Z1" s="3" t="s">
        <v>124</v>
      </c>
      <c r="AA1" s="3" t="s">
        <v>125</v>
      </c>
      <c r="AB1" s="3" t="s">
        <v>126</v>
      </c>
      <c r="AC1" s="3" t="s">
        <v>127</v>
      </c>
      <c r="AD1" s="3" t="s">
        <v>128</v>
      </c>
      <c r="AE1" s="4" t="s">
        <v>174</v>
      </c>
      <c r="AF1" s="4" t="s">
        <v>113</v>
      </c>
      <c r="AG1" s="7" t="s">
        <v>114</v>
      </c>
      <c r="AI1" s="3" t="s">
        <v>129</v>
      </c>
      <c r="AJ1" s="3" t="s">
        <v>130</v>
      </c>
    </row>
    <row r="2" spans="1:36">
      <c r="A2" s="3" t="s">
        <v>2</v>
      </c>
      <c r="B2" s="3">
        <v>0.17510000000000001</v>
      </c>
      <c r="C2" s="3">
        <v>0.17269999999999999</v>
      </c>
      <c r="D2" s="3">
        <v>0.18440000000000001</v>
      </c>
      <c r="E2" s="3">
        <v>0.1777</v>
      </c>
      <c r="F2" s="4">
        <f t="shared" ref="F2:F9" si="0">AVERAGE(B2:E2)</f>
        <v>0.17747499999999999</v>
      </c>
      <c r="G2" s="5">
        <f t="shared" ref="G2:G9" si="1">F2*25</f>
        <v>4.4368749999999997</v>
      </c>
      <c r="H2" s="5">
        <f t="shared" ref="H2:H9" si="2">(F2-AI2)*25</f>
        <v>1.8243749999999999</v>
      </c>
      <c r="I2" s="6">
        <v>3.9</v>
      </c>
      <c r="J2" s="3">
        <v>0.43759999999999999</v>
      </c>
      <c r="K2" s="3">
        <v>0.42030000000000001</v>
      </c>
      <c r="L2" s="3">
        <v>0.42599999999999999</v>
      </c>
      <c r="M2" s="3">
        <v>0.43609999999999999</v>
      </c>
      <c r="N2" s="4">
        <f t="shared" ref="N2:N9" si="3">AVERAGE(J2:M2)</f>
        <v>0.43</v>
      </c>
      <c r="O2" s="5">
        <f t="shared" ref="O2:O9" si="4">N2*10</f>
        <v>4.3</v>
      </c>
      <c r="P2" s="5">
        <f t="shared" ref="P2:P9" si="5">(N2-AI2)*10</f>
        <v>3.2549999999999999</v>
      </c>
      <c r="Q2" s="6">
        <v>3.9</v>
      </c>
      <c r="R2" s="3">
        <v>3.5928</v>
      </c>
      <c r="S2" s="3">
        <v>3.8694999999999999</v>
      </c>
      <c r="T2" s="3">
        <v>3.8111999999999999</v>
      </c>
      <c r="U2" s="3">
        <v>3.7673999999999999</v>
      </c>
      <c r="V2" s="3">
        <v>3.8506999999999998</v>
      </c>
      <c r="W2" s="5">
        <f t="shared" ref="W2:W9" si="6">AVERAGE(R2:V2)</f>
        <v>3.7783199999999999</v>
      </c>
      <c r="X2" s="5">
        <f t="shared" ref="X2:X9" si="7">(W2-AI2)</f>
        <v>3.6738200000000001</v>
      </c>
      <c r="Y2" s="6">
        <v>3.9</v>
      </c>
      <c r="Z2" s="3">
        <v>39.011899999999997</v>
      </c>
      <c r="AA2" s="3">
        <v>40.521099999999997</v>
      </c>
      <c r="AB2" s="3">
        <v>40.144599999999997</v>
      </c>
      <c r="AC2" s="3">
        <v>39.594999999999999</v>
      </c>
      <c r="AD2" s="3">
        <v>39.374000000000002</v>
      </c>
      <c r="AE2" s="4">
        <f t="shared" ref="AE2:AE9" si="8">AVERAGE(Z2:AD2)</f>
        <v>39.729319999999994</v>
      </c>
      <c r="AF2" s="4">
        <f t="shared" ref="AF2:AF9" si="9">(AE2-AI2)</f>
        <v>39.624819999999993</v>
      </c>
      <c r="AG2" s="7">
        <v>37.659999999999997</v>
      </c>
      <c r="AI2" s="3">
        <v>0.1045</v>
      </c>
      <c r="AJ2" s="3">
        <v>9.7820999999999998</v>
      </c>
    </row>
    <row r="3" spans="1:36">
      <c r="A3" s="3" t="s">
        <v>3</v>
      </c>
      <c r="B3" s="3">
        <v>1.9E-3</v>
      </c>
      <c r="C3" s="3">
        <v>2.0999999999999999E-3</v>
      </c>
      <c r="D3" s="3">
        <v>2.8999999999999998E-3</v>
      </c>
      <c r="E3" s="3">
        <v>2.2000000000000001E-3</v>
      </c>
      <c r="F3" s="4">
        <f t="shared" si="0"/>
        <v>2.2750000000000001E-3</v>
      </c>
      <c r="G3" s="5">
        <f t="shared" si="1"/>
        <v>5.6875000000000002E-2</v>
      </c>
      <c r="H3" s="5">
        <f t="shared" si="2"/>
        <v>6.8750000000000018E-3</v>
      </c>
      <c r="I3" s="6">
        <v>2.7E-2</v>
      </c>
      <c r="J3" s="3">
        <v>4.1000000000000003E-3</v>
      </c>
      <c r="K3" s="3">
        <v>4.3E-3</v>
      </c>
      <c r="L3" s="3">
        <v>4.4999999999999997E-3</v>
      </c>
      <c r="M3" s="3">
        <v>4.3E-3</v>
      </c>
      <c r="N3" s="4">
        <f t="shared" si="3"/>
        <v>4.3E-3</v>
      </c>
      <c r="O3" s="5">
        <f t="shared" si="4"/>
        <v>4.2999999999999997E-2</v>
      </c>
      <c r="P3" s="5">
        <f t="shared" si="5"/>
        <v>2.3E-2</v>
      </c>
      <c r="Q3" s="6">
        <v>2.7E-2</v>
      </c>
      <c r="R3" s="3">
        <v>3.3399999999999999E-2</v>
      </c>
      <c r="S3" s="3">
        <v>4.19E-2</v>
      </c>
      <c r="T3" s="3">
        <v>4.3099999999999999E-2</v>
      </c>
      <c r="U3" s="3">
        <v>4.0800000000000003E-2</v>
      </c>
      <c r="V3" s="3">
        <v>4.2999999999999997E-2</v>
      </c>
      <c r="W3" s="5">
        <f t="shared" si="6"/>
        <v>4.0439999999999997E-2</v>
      </c>
      <c r="X3" s="5">
        <f t="shared" si="7"/>
        <v>3.8439999999999995E-2</v>
      </c>
      <c r="Y3" s="6">
        <v>2.7E-2</v>
      </c>
      <c r="Z3" s="3">
        <v>24.696100000000001</v>
      </c>
      <c r="AA3" s="3">
        <v>26.268699999999999</v>
      </c>
      <c r="AB3" s="3">
        <v>25.560700000000001</v>
      </c>
      <c r="AC3" s="3">
        <v>25.419599999999999</v>
      </c>
      <c r="AD3" s="3">
        <v>24.629899999999999</v>
      </c>
      <c r="AE3" s="4">
        <f t="shared" si="8"/>
        <v>25.314999999999998</v>
      </c>
      <c r="AF3" s="4">
        <f t="shared" si="9"/>
        <v>25.312999999999999</v>
      </c>
      <c r="AG3" s="7">
        <v>25</v>
      </c>
      <c r="AI3" s="3">
        <v>2E-3</v>
      </c>
      <c r="AJ3" s="3">
        <v>9.4742999999999995</v>
      </c>
    </row>
    <row r="4" spans="1:36" s="8" customFormat="1">
      <c r="A4" s="8" t="s">
        <v>4</v>
      </c>
      <c r="B4" s="8">
        <v>1E-4</v>
      </c>
      <c r="C4" s="8">
        <v>0</v>
      </c>
      <c r="D4" s="8">
        <v>-1E-4</v>
      </c>
      <c r="E4" s="8">
        <v>1E-4</v>
      </c>
      <c r="F4" s="9">
        <f t="shared" si="0"/>
        <v>2.5000000000000001E-5</v>
      </c>
      <c r="G4" s="10">
        <f t="shared" si="1"/>
        <v>6.2500000000000001E-4</v>
      </c>
      <c r="H4" s="10">
        <f t="shared" si="2"/>
        <v>-1.8750000000000001E-3</v>
      </c>
      <c r="I4" s="11"/>
      <c r="J4" s="8">
        <v>2.9999999999999997E-4</v>
      </c>
      <c r="K4" s="8">
        <v>4.0000000000000002E-4</v>
      </c>
      <c r="L4" s="8">
        <v>2.9999999999999997E-4</v>
      </c>
      <c r="M4" s="8">
        <v>2.9999999999999997E-4</v>
      </c>
      <c r="N4" s="9">
        <f t="shared" si="3"/>
        <v>3.2499999999999999E-4</v>
      </c>
      <c r="O4" s="10">
        <f t="shared" si="4"/>
        <v>3.2499999999999999E-3</v>
      </c>
      <c r="P4" s="10">
        <f t="shared" si="5"/>
        <v>2.2499999999999998E-3</v>
      </c>
      <c r="Q4" s="11"/>
      <c r="R4" s="8">
        <v>1.1999999999999999E-3</v>
      </c>
      <c r="S4" s="8">
        <v>1.1000000000000001E-3</v>
      </c>
      <c r="T4" s="8">
        <v>1.4E-3</v>
      </c>
      <c r="U4" s="8">
        <v>1.1000000000000001E-3</v>
      </c>
      <c r="V4" s="8">
        <v>1.4E-3</v>
      </c>
      <c r="W4" s="10">
        <f t="shared" si="6"/>
        <v>1.2400000000000002E-3</v>
      </c>
      <c r="X4" s="10">
        <f t="shared" si="7"/>
        <v>1.1400000000000002E-3</v>
      </c>
      <c r="Y4" s="11"/>
      <c r="Z4" s="8">
        <v>1.1715</v>
      </c>
      <c r="AA4" s="8">
        <v>1.1911</v>
      </c>
      <c r="AB4" s="8">
        <v>1.1711</v>
      </c>
      <c r="AC4" s="8">
        <v>1.1758</v>
      </c>
      <c r="AD4" s="8">
        <v>1.1654</v>
      </c>
      <c r="AE4" s="9">
        <f t="shared" si="8"/>
        <v>1.1749800000000001</v>
      </c>
      <c r="AF4" s="9">
        <f t="shared" si="9"/>
        <v>1.1748800000000001</v>
      </c>
      <c r="AG4" s="12">
        <v>1.27</v>
      </c>
      <c r="AI4" s="8">
        <v>1E-4</v>
      </c>
      <c r="AJ4" s="8">
        <v>9.5315999999999992</v>
      </c>
    </row>
    <row r="5" spans="1:36">
      <c r="A5" s="3" t="s">
        <v>5</v>
      </c>
      <c r="B5" s="3">
        <v>2.0000000000000001E-4</v>
      </c>
      <c r="C5" s="3">
        <v>1E-4</v>
      </c>
      <c r="D5" s="3">
        <v>0</v>
      </c>
      <c r="E5" s="3">
        <v>1E-4</v>
      </c>
      <c r="F5" s="4">
        <f t="shared" si="0"/>
        <v>1E-4</v>
      </c>
      <c r="G5" s="5">
        <f t="shared" si="1"/>
        <v>2.5000000000000001E-3</v>
      </c>
      <c r="H5" s="5">
        <f t="shared" si="2"/>
        <v>2.5000000000000001E-3</v>
      </c>
      <c r="J5" s="3">
        <v>1E-4</v>
      </c>
      <c r="K5" s="3">
        <v>2.9999999999999997E-4</v>
      </c>
      <c r="L5" s="3">
        <v>1E-4</v>
      </c>
      <c r="M5" s="3">
        <v>2.9999999999999997E-4</v>
      </c>
      <c r="N5" s="4">
        <f t="shared" si="3"/>
        <v>1.9999999999999998E-4</v>
      </c>
      <c r="O5" s="5">
        <f t="shared" si="4"/>
        <v>2E-3</v>
      </c>
      <c r="P5" s="5">
        <f t="shared" si="5"/>
        <v>2E-3</v>
      </c>
      <c r="R5" s="3">
        <v>8.0000000000000004E-4</v>
      </c>
      <c r="S5" s="3">
        <v>1.1000000000000001E-3</v>
      </c>
      <c r="T5" s="3">
        <v>1.1999999999999999E-3</v>
      </c>
      <c r="U5" s="3">
        <v>8.9999999999999998E-4</v>
      </c>
      <c r="V5" s="3">
        <v>1E-3</v>
      </c>
      <c r="W5" s="5">
        <f t="shared" si="6"/>
        <v>1E-3</v>
      </c>
      <c r="X5" s="5">
        <f t="shared" si="7"/>
        <v>1E-3</v>
      </c>
      <c r="Z5" s="3">
        <v>1.1113</v>
      </c>
      <c r="AA5" s="3">
        <v>1.204</v>
      </c>
      <c r="AB5" s="3">
        <v>1.1753</v>
      </c>
      <c r="AC5" s="3">
        <v>1.1193</v>
      </c>
      <c r="AD5" s="3">
        <v>1.1153</v>
      </c>
      <c r="AE5" s="4">
        <f t="shared" si="8"/>
        <v>1.1450399999999998</v>
      </c>
      <c r="AF5" s="4">
        <f t="shared" si="9"/>
        <v>1.1450399999999998</v>
      </c>
      <c r="AG5" s="7">
        <v>1.27</v>
      </c>
      <c r="AI5" s="3">
        <v>0</v>
      </c>
      <c r="AJ5" s="3">
        <v>9.4718999999999998</v>
      </c>
    </row>
    <row r="6" spans="1:36" s="8" customFormat="1">
      <c r="A6" s="8" t="s">
        <v>6</v>
      </c>
      <c r="B6" s="8">
        <v>1E-4</v>
      </c>
      <c r="C6" s="8">
        <v>-2.9999999999999997E-4</v>
      </c>
      <c r="D6" s="8">
        <v>2.0000000000000001E-4</v>
      </c>
      <c r="E6" s="8">
        <v>5.9999999999999995E-4</v>
      </c>
      <c r="F6" s="9">
        <f t="shared" si="0"/>
        <v>1.4999999999999999E-4</v>
      </c>
      <c r="G6" s="10">
        <f t="shared" si="1"/>
        <v>3.7499999999999999E-3</v>
      </c>
      <c r="H6" s="10">
        <f t="shared" si="2"/>
        <v>-1.2500000000000007E-3</v>
      </c>
      <c r="I6" s="11">
        <v>1.2999999999999999E-2</v>
      </c>
      <c r="J6" s="8">
        <v>8.9999999999999998E-4</v>
      </c>
      <c r="K6" s="8">
        <v>1.8E-3</v>
      </c>
      <c r="L6" s="8">
        <v>2.0999999999999999E-3</v>
      </c>
      <c r="M6" s="8">
        <v>1.2999999999999999E-3</v>
      </c>
      <c r="N6" s="9">
        <f t="shared" si="3"/>
        <v>1.5250000000000001E-3</v>
      </c>
      <c r="O6" s="10">
        <f t="shared" si="4"/>
        <v>1.5250000000000001E-2</v>
      </c>
      <c r="P6" s="10">
        <f t="shared" si="5"/>
        <v>1.325E-2</v>
      </c>
      <c r="Q6" s="11">
        <v>1.2999999999999999E-2</v>
      </c>
      <c r="R6" s="8">
        <v>1.0999999999999999E-2</v>
      </c>
      <c r="S6" s="8">
        <v>1.26E-2</v>
      </c>
      <c r="T6" s="8">
        <v>1.06E-2</v>
      </c>
      <c r="U6" s="8">
        <v>1.5299999999999999E-2</v>
      </c>
      <c r="V6" s="8">
        <v>1.37E-2</v>
      </c>
      <c r="W6" s="10">
        <f t="shared" si="6"/>
        <v>1.2640000000000002E-2</v>
      </c>
      <c r="X6" s="10">
        <f t="shared" si="7"/>
        <v>1.2440000000000001E-2</v>
      </c>
      <c r="Y6" s="11">
        <v>1.2999999999999999E-2</v>
      </c>
      <c r="Z6" s="8">
        <v>6.3144999999999998</v>
      </c>
      <c r="AA6" s="8">
        <v>6.8849999999999998</v>
      </c>
      <c r="AB6" s="8">
        <v>6.6493000000000002</v>
      </c>
      <c r="AC6" s="8">
        <v>6.6398999999999999</v>
      </c>
      <c r="AD6" s="8">
        <v>6.3587999999999996</v>
      </c>
      <c r="AE6" s="9">
        <f t="shared" si="8"/>
        <v>6.5695000000000006</v>
      </c>
      <c r="AF6" s="9">
        <f t="shared" si="9"/>
        <v>6.5693000000000001</v>
      </c>
      <c r="AG6" s="12">
        <v>6.47</v>
      </c>
      <c r="AI6" s="8">
        <v>2.0000000000000001E-4</v>
      </c>
      <c r="AJ6" s="8">
        <v>9.3047000000000004</v>
      </c>
    </row>
    <row r="7" spans="1:36" s="8" customFormat="1">
      <c r="A7" s="8" t="s">
        <v>7</v>
      </c>
      <c r="B7" s="8">
        <v>0.55820000000000003</v>
      </c>
      <c r="C7" s="8">
        <v>0.5575</v>
      </c>
      <c r="D7" s="8">
        <v>0.63449999999999995</v>
      </c>
      <c r="E7" s="8">
        <v>0.57520000000000004</v>
      </c>
      <c r="F7" s="9">
        <f t="shared" si="0"/>
        <v>0.58135000000000003</v>
      </c>
      <c r="G7" s="10">
        <f t="shared" si="1"/>
        <v>14.533750000000001</v>
      </c>
      <c r="H7" s="10">
        <f t="shared" si="2"/>
        <v>14.331250000000001</v>
      </c>
      <c r="I7" s="11">
        <v>13.4</v>
      </c>
      <c r="J7" s="8">
        <v>1.4198</v>
      </c>
      <c r="K7" s="8">
        <v>1.5550999999999999</v>
      </c>
      <c r="L7" s="8">
        <v>1.5748</v>
      </c>
      <c r="M7" s="8">
        <v>1.5383</v>
      </c>
      <c r="N7" s="9">
        <f t="shared" si="3"/>
        <v>1.5219999999999998</v>
      </c>
      <c r="O7" s="10">
        <f t="shared" si="4"/>
        <v>15.219999999999999</v>
      </c>
      <c r="P7" s="10">
        <f t="shared" si="5"/>
        <v>15.138999999999998</v>
      </c>
      <c r="Q7" s="11">
        <v>13.4</v>
      </c>
      <c r="R7" s="8">
        <v>14.078900000000001</v>
      </c>
      <c r="S7" s="8">
        <v>13.969200000000001</v>
      </c>
      <c r="T7" s="8">
        <v>13.001099999999999</v>
      </c>
      <c r="U7" s="8">
        <v>13.059900000000001</v>
      </c>
      <c r="V7" s="8">
        <v>13.412599999999999</v>
      </c>
      <c r="W7" s="10">
        <f t="shared" si="6"/>
        <v>13.504339999999999</v>
      </c>
      <c r="X7" s="10">
        <f t="shared" si="7"/>
        <v>13.496239999999998</v>
      </c>
      <c r="Y7" s="11">
        <v>13.4</v>
      </c>
      <c r="Z7" s="8">
        <v>492.1499</v>
      </c>
      <c r="AA7" s="8">
        <v>557.06619999999998</v>
      </c>
      <c r="AB7" s="8">
        <v>542.9511</v>
      </c>
      <c r="AC7" s="8">
        <v>524.59829999999999</v>
      </c>
      <c r="AD7" s="8">
        <v>501.24439999999998</v>
      </c>
      <c r="AE7" s="9">
        <f t="shared" si="8"/>
        <v>523.60198000000003</v>
      </c>
      <c r="AF7" s="9">
        <f t="shared" si="9"/>
        <v>523.59388000000001</v>
      </c>
      <c r="AG7" s="12">
        <v>506.5</v>
      </c>
      <c r="AI7" s="8">
        <v>8.0999999999999996E-3</v>
      </c>
      <c r="AJ7" s="8">
        <v>9.7736000000000001</v>
      </c>
    </row>
    <row r="8" spans="1:36" s="8" customFormat="1">
      <c r="A8" s="8" t="s">
        <v>8</v>
      </c>
      <c r="B8" s="8">
        <v>8.0999999999999996E-3</v>
      </c>
      <c r="C8" s="8">
        <v>4.4999999999999997E-3</v>
      </c>
      <c r="D8" s="8">
        <v>3.8E-3</v>
      </c>
      <c r="E8" s="8">
        <v>3.7000000000000002E-3</v>
      </c>
      <c r="F8" s="9">
        <f t="shared" si="0"/>
        <v>5.025E-3</v>
      </c>
      <c r="G8" s="10">
        <f t="shared" si="1"/>
        <v>0.12562499999999999</v>
      </c>
      <c r="H8" s="10">
        <f t="shared" si="2"/>
        <v>0.105625</v>
      </c>
      <c r="I8" s="11">
        <v>6.8000000000000005E-2</v>
      </c>
      <c r="J8" s="8">
        <v>8.3000000000000001E-3</v>
      </c>
      <c r="K8" s="8">
        <v>1.4E-2</v>
      </c>
      <c r="L8" s="8">
        <v>1.5299999999999999E-2</v>
      </c>
      <c r="M8" s="8">
        <v>1.5299999999999999E-2</v>
      </c>
      <c r="N8" s="9">
        <f t="shared" si="3"/>
        <v>1.3225000000000001E-2</v>
      </c>
      <c r="O8" s="10">
        <f t="shared" si="4"/>
        <v>0.13225000000000001</v>
      </c>
      <c r="P8" s="10">
        <f t="shared" si="5"/>
        <v>0.12425</v>
      </c>
      <c r="Q8" s="11">
        <v>6.8000000000000005E-2</v>
      </c>
      <c r="R8" s="8">
        <v>7.2999999999999995E-2</v>
      </c>
      <c r="S8" s="8">
        <v>7.0699999999999999E-2</v>
      </c>
      <c r="T8" s="8">
        <v>6.7599999999999993E-2</v>
      </c>
      <c r="U8" s="8">
        <v>6.7699999999999996E-2</v>
      </c>
      <c r="V8" s="8">
        <v>6.9400000000000003E-2</v>
      </c>
      <c r="W8" s="10">
        <f t="shared" si="6"/>
        <v>6.9679999999999992E-2</v>
      </c>
      <c r="X8" s="10">
        <f t="shared" si="7"/>
        <v>6.8879999999999997E-2</v>
      </c>
      <c r="Y8" s="11">
        <v>6.8000000000000005E-2</v>
      </c>
      <c r="Z8" s="8">
        <v>18.6006</v>
      </c>
      <c r="AA8" s="8">
        <v>18.630299999999998</v>
      </c>
      <c r="AB8" s="8">
        <v>18.442799999999998</v>
      </c>
      <c r="AC8" s="8">
        <v>18.509599999999999</v>
      </c>
      <c r="AD8" s="8">
        <v>18.132899999999999</v>
      </c>
      <c r="AE8" s="9">
        <f t="shared" si="8"/>
        <v>18.463240000000003</v>
      </c>
      <c r="AF8" s="9">
        <f t="shared" si="9"/>
        <v>18.462440000000001</v>
      </c>
      <c r="AG8" s="12">
        <v>18.149999999999999</v>
      </c>
      <c r="AI8" s="8">
        <v>8.0000000000000004E-4</v>
      </c>
      <c r="AJ8" s="8">
        <v>9.4975000000000005</v>
      </c>
    </row>
    <row r="9" spans="1:36" s="8" customFormat="1">
      <c r="A9" s="8" t="s">
        <v>9</v>
      </c>
      <c r="B9" s="8">
        <v>1.9E-3</v>
      </c>
      <c r="C9" s="8">
        <v>1.8E-3</v>
      </c>
      <c r="D9" s="8">
        <v>1.9E-3</v>
      </c>
      <c r="E9" s="8">
        <v>1.6999999999999999E-3</v>
      </c>
      <c r="F9" s="9">
        <f t="shared" si="0"/>
        <v>1.825E-3</v>
      </c>
      <c r="G9" s="10">
        <f t="shared" si="1"/>
        <v>4.5624999999999999E-2</v>
      </c>
      <c r="H9" s="10">
        <f t="shared" si="2"/>
        <v>4.5624999999999999E-2</v>
      </c>
      <c r="I9" s="11" t="s">
        <v>131</v>
      </c>
      <c r="J9" s="8">
        <v>4.4000000000000003E-3</v>
      </c>
      <c r="K9" s="8">
        <v>4.3E-3</v>
      </c>
      <c r="L9" s="8">
        <v>4.4000000000000003E-3</v>
      </c>
      <c r="M9" s="8">
        <v>4.5999999999999999E-3</v>
      </c>
      <c r="N9" s="9">
        <f t="shared" si="3"/>
        <v>4.4250000000000001E-3</v>
      </c>
      <c r="O9" s="10">
        <f t="shared" si="4"/>
        <v>4.4249999999999998E-2</v>
      </c>
      <c r="P9" s="10">
        <f t="shared" si="5"/>
        <v>4.4249999999999998E-2</v>
      </c>
      <c r="Q9" s="11" t="s">
        <v>131</v>
      </c>
      <c r="R9" s="8">
        <v>3.95E-2</v>
      </c>
      <c r="S9" s="8">
        <v>4.0599999999999997E-2</v>
      </c>
      <c r="T9" s="8">
        <v>3.8899999999999997E-2</v>
      </c>
      <c r="U9" s="8">
        <v>4.07E-2</v>
      </c>
      <c r="V9" s="8">
        <v>0.04</v>
      </c>
      <c r="W9" s="10">
        <f t="shared" si="6"/>
        <v>3.9940000000000003E-2</v>
      </c>
      <c r="X9" s="10">
        <f t="shared" si="7"/>
        <v>3.9940000000000003E-2</v>
      </c>
      <c r="Y9" s="11" t="s">
        <v>131</v>
      </c>
      <c r="Z9" s="8">
        <v>1.9E-2</v>
      </c>
      <c r="AA9" s="8">
        <v>2.1299999999999999E-2</v>
      </c>
      <c r="AB9" s="8">
        <v>2.06E-2</v>
      </c>
      <c r="AC9" s="8">
        <v>1.9199999999999998E-2</v>
      </c>
      <c r="AD9" s="8">
        <v>1.9E-2</v>
      </c>
      <c r="AE9" s="9">
        <f t="shared" si="8"/>
        <v>1.9820000000000001E-2</v>
      </c>
      <c r="AF9" s="9">
        <f t="shared" si="9"/>
        <v>1.9820000000000001E-2</v>
      </c>
      <c r="AG9" s="12"/>
      <c r="AI9" s="8">
        <v>0</v>
      </c>
      <c r="AJ9" s="8">
        <v>9.0015999999999998</v>
      </c>
    </row>
    <row r="10" spans="1:36">
      <c r="AE10" s="4"/>
      <c r="AF10" s="4"/>
      <c r="AG10" s="7"/>
    </row>
    <row r="11" spans="1:36" s="8" customFormat="1">
      <c r="A11" s="8" t="s">
        <v>10</v>
      </c>
      <c r="B11" s="8">
        <v>1.4427000000000001</v>
      </c>
      <c r="C11" s="8">
        <v>1.5256000000000001</v>
      </c>
      <c r="D11" s="8">
        <v>1.4154</v>
      </c>
      <c r="E11" s="8">
        <v>1.4973000000000001</v>
      </c>
      <c r="F11" s="9">
        <f t="shared" ref="F11:F22" si="10">AVERAGE(B11:E11)</f>
        <v>1.4702500000000001</v>
      </c>
      <c r="G11" s="10">
        <f t="shared" ref="G11:G22" si="11">F11*25</f>
        <v>36.756250000000001</v>
      </c>
      <c r="H11" s="10">
        <f t="shared" ref="H11:H22" si="12">(F11-AI11)*25</f>
        <v>35.146250000000002</v>
      </c>
      <c r="I11" s="11">
        <v>31</v>
      </c>
      <c r="J11" s="8">
        <v>3.6097000000000001</v>
      </c>
      <c r="K11" s="8">
        <v>3.0114999999999998</v>
      </c>
      <c r="L11" s="8">
        <v>3.0156000000000001</v>
      </c>
      <c r="M11" s="8">
        <v>2.9053</v>
      </c>
      <c r="N11" s="9">
        <f t="shared" ref="N11:N22" si="13">AVERAGE(J11:M11)</f>
        <v>3.1355250000000003</v>
      </c>
      <c r="O11" s="10">
        <f t="shared" ref="O11:O22" si="14">N11*10</f>
        <v>31.355250000000005</v>
      </c>
      <c r="P11" s="10">
        <f t="shared" ref="P11:P22" si="15">(N11-AI11)*10</f>
        <v>30.711250000000003</v>
      </c>
      <c r="Q11" s="11">
        <v>31</v>
      </c>
      <c r="R11" s="8">
        <v>28.086200000000002</v>
      </c>
      <c r="S11" s="8">
        <v>30.788900000000002</v>
      </c>
      <c r="T11" s="8">
        <v>30.2135</v>
      </c>
      <c r="U11" s="8">
        <v>29.5139</v>
      </c>
      <c r="V11" s="8">
        <v>30.883700000000001</v>
      </c>
      <c r="W11" s="10">
        <f t="shared" ref="W11:W22" si="16">AVERAGE(R11:V11)</f>
        <v>29.89724</v>
      </c>
      <c r="X11" s="10">
        <f t="shared" ref="X11:X22" si="17">(W11-AI11)</f>
        <v>29.832840000000001</v>
      </c>
      <c r="Y11" s="11">
        <v>31</v>
      </c>
      <c r="Z11" s="8">
        <v>133.49359999999999</v>
      </c>
      <c r="AA11" s="8">
        <v>120.3373</v>
      </c>
      <c r="AB11" s="8">
        <v>123.5089</v>
      </c>
      <c r="AC11" s="8">
        <v>121.3203</v>
      </c>
      <c r="AD11" s="8">
        <v>124.8817</v>
      </c>
      <c r="AE11" s="9">
        <f t="shared" ref="AE11:AE22" si="18">AVERAGE(Z11:AD11)</f>
        <v>124.70836</v>
      </c>
      <c r="AF11" s="9">
        <f t="shared" ref="AF11:AF22" si="19">(AE11-AI11)</f>
        <v>124.64395999999999</v>
      </c>
      <c r="AG11" s="12">
        <v>127.6</v>
      </c>
      <c r="AI11" s="8">
        <v>6.4399999999999999E-2</v>
      </c>
      <c r="AJ11" s="8">
        <v>9.8634000000000004</v>
      </c>
    </row>
    <row r="12" spans="1:36" s="8" customFormat="1">
      <c r="A12" s="8" t="s">
        <v>11</v>
      </c>
      <c r="B12" s="8">
        <v>0.19170000000000001</v>
      </c>
      <c r="C12" s="8">
        <v>0.23549999999999999</v>
      </c>
      <c r="D12" s="8">
        <v>8.6300000000000002E-2</v>
      </c>
      <c r="E12" s="8">
        <v>0.39739999999999998</v>
      </c>
      <c r="F12" s="9">
        <f t="shared" si="10"/>
        <v>0.22772500000000001</v>
      </c>
      <c r="G12" s="10">
        <f t="shared" si="11"/>
        <v>5.6931250000000002</v>
      </c>
      <c r="H12" s="10">
        <f t="shared" si="12"/>
        <v>-5.2718749999999996</v>
      </c>
      <c r="I12" s="11"/>
      <c r="J12" s="8">
        <v>0.51419999999999999</v>
      </c>
      <c r="K12" s="8">
        <v>0.77</v>
      </c>
      <c r="L12" s="8">
        <v>0.65459999999999996</v>
      </c>
      <c r="M12" s="8">
        <v>0.54220000000000002</v>
      </c>
      <c r="N12" s="9">
        <f t="shared" si="13"/>
        <v>0.62024999999999997</v>
      </c>
      <c r="O12" s="10">
        <f t="shared" si="14"/>
        <v>6.2024999999999997</v>
      </c>
      <c r="P12" s="10">
        <f t="shared" si="15"/>
        <v>1.8164999999999998</v>
      </c>
      <c r="Q12" s="11"/>
      <c r="R12" s="8">
        <v>3.8159000000000001</v>
      </c>
      <c r="S12" s="8">
        <v>3.7162000000000002</v>
      </c>
      <c r="T12" s="8">
        <v>3.9016999999999999</v>
      </c>
      <c r="U12" s="8">
        <v>3.9693999999999998</v>
      </c>
      <c r="V12" s="8">
        <v>4.2054999999999998</v>
      </c>
      <c r="W12" s="10">
        <f t="shared" si="16"/>
        <v>3.9217399999999998</v>
      </c>
      <c r="X12" s="10">
        <f t="shared" si="17"/>
        <v>3.4831399999999997</v>
      </c>
      <c r="Y12" s="11"/>
      <c r="Z12" s="8">
        <v>2.2913999999999999</v>
      </c>
      <c r="AA12" s="8">
        <v>2.5162</v>
      </c>
      <c r="AB12" s="8">
        <v>2.3647999999999998</v>
      </c>
      <c r="AC12" s="8">
        <v>2.5945999999999998</v>
      </c>
      <c r="AD12" s="8">
        <v>2.4466999999999999</v>
      </c>
      <c r="AE12" s="9">
        <f t="shared" si="18"/>
        <v>2.4427399999999997</v>
      </c>
      <c r="AF12" s="9">
        <f t="shared" si="19"/>
        <v>2.0041399999999996</v>
      </c>
      <c r="AG12" s="12"/>
      <c r="AI12" s="8">
        <v>0.43859999999999999</v>
      </c>
      <c r="AJ12" s="8">
        <v>9.7582000000000004</v>
      </c>
    </row>
    <row r="13" spans="1:36" s="8" customFormat="1">
      <c r="A13" s="8" t="s">
        <v>12</v>
      </c>
      <c r="B13" s="8">
        <v>1.32E-2</v>
      </c>
      <c r="C13" s="8">
        <v>1.4999999999999999E-2</v>
      </c>
      <c r="D13" s="8">
        <v>1.15E-2</v>
      </c>
      <c r="E13" s="8">
        <v>1.61E-2</v>
      </c>
      <c r="F13" s="9">
        <f t="shared" si="10"/>
        <v>1.3950000000000001E-2</v>
      </c>
      <c r="G13" s="10">
        <f t="shared" si="11"/>
        <v>0.34875</v>
      </c>
      <c r="H13" s="10">
        <f t="shared" si="12"/>
        <v>0.32374999999999998</v>
      </c>
      <c r="I13" s="11">
        <v>0.3</v>
      </c>
      <c r="J13" s="8">
        <v>3.4200000000000001E-2</v>
      </c>
      <c r="K13" s="8">
        <v>3.39E-2</v>
      </c>
      <c r="L13" s="8">
        <v>3.2399999999999998E-2</v>
      </c>
      <c r="M13" s="8">
        <v>2.7699999999999999E-2</v>
      </c>
      <c r="N13" s="9">
        <f t="shared" si="13"/>
        <v>3.2049999999999995E-2</v>
      </c>
      <c r="O13" s="10">
        <f t="shared" si="14"/>
        <v>0.32049999999999995</v>
      </c>
      <c r="P13" s="10">
        <f t="shared" si="15"/>
        <v>0.31049999999999994</v>
      </c>
      <c r="Q13" s="11">
        <v>0.3</v>
      </c>
      <c r="R13" s="8">
        <v>0.30180000000000001</v>
      </c>
      <c r="S13" s="8">
        <v>0.32050000000000001</v>
      </c>
      <c r="T13" s="8">
        <v>0.2918</v>
      </c>
      <c r="U13" s="8">
        <v>0.31659999999999999</v>
      </c>
      <c r="V13" s="8">
        <v>0.3145</v>
      </c>
      <c r="W13" s="10">
        <f t="shared" si="16"/>
        <v>0.30904000000000004</v>
      </c>
      <c r="X13" s="10">
        <f t="shared" si="17"/>
        <v>0.30804000000000004</v>
      </c>
      <c r="Y13" s="11">
        <v>0.3</v>
      </c>
      <c r="Z13" s="8">
        <v>39.602699999999999</v>
      </c>
      <c r="AA13" s="8">
        <v>38.863900000000001</v>
      </c>
      <c r="AB13" s="8">
        <v>38.964700000000001</v>
      </c>
      <c r="AC13" s="8">
        <v>37.892200000000003</v>
      </c>
      <c r="AD13" s="8">
        <v>39.121400000000001</v>
      </c>
      <c r="AE13" s="9">
        <f t="shared" si="18"/>
        <v>38.888979999999997</v>
      </c>
      <c r="AF13" s="9">
        <f t="shared" si="19"/>
        <v>38.887979999999999</v>
      </c>
      <c r="AG13" s="12">
        <v>35.1</v>
      </c>
      <c r="AI13" s="8">
        <v>1E-3</v>
      </c>
      <c r="AJ13" s="8">
        <v>9.9087999999999994</v>
      </c>
    </row>
    <row r="14" spans="1:36" s="8" customFormat="1">
      <c r="A14" s="8" t="s">
        <v>13</v>
      </c>
      <c r="B14" s="8">
        <v>1.52E-2</v>
      </c>
      <c r="C14" s="8">
        <v>1.46E-2</v>
      </c>
      <c r="D14" s="8">
        <v>1.41E-2</v>
      </c>
      <c r="E14" s="8">
        <v>1.34E-2</v>
      </c>
      <c r="F14" s="9">
        <f t="shared" si="10"/>
        <v>1.4325000000000001E-2</v>
      </c>
      <c r="G14" s="10">
        <f t="shared" si="11"/>
        <v>0.35812500000000003</v>
      </c>
      <c r="H14" s="10">
        <f t="shared" si="12"/>
        <v>0.30562500000000004</v>
      </c>
      <c r="I14" s="11">
        <v>0.3</v>
      </c>
      <c r="J14" s="8">
        <v>3.4200000000000001E-2</v>
      </c>
      <c r="K14" s="8">
        <v>3.2399999999999998E-2</v>
      </c>
      <c r="L14" s="8">
        <v>3.4200000000000001E-2</v>
      </c>
      <c r="M14" s="8">
        <v>2.93E-2</v>
      </c>
      <c r="N14" s="9">
        <f t="shared" si="13"/>
        <v>3.2524999999999998E-2</v>
      </c>
      <c r="O14" s="10">
        <f t="shared" si="14"/>
        <v>0.32524999999999998</v>
      </c>
      <c r="P14" s="10">
        <f t="shared" si="15"/>
        <v>0.30424999999999996</v>
      </c>
      <c r="Q14" s="11">
        <v>0.3</v>
      </c>
      <c r="R14" s="8">
        <v>0.27460000000000001</v>
      </c>
      <c r="S14" s="8">
        <v>0.28520000000000001</v>
      </c>
      <c r="T14" s="8">
        <v>0.26569999999999999</v>
      </c>
      <c r="U14" s="8">
        <v>0.28149999999999997</v>
      </c>
      <c r="V14" s="8">
        <v>0.2802</v>
      </c>
      <c r="W14" s="10">
        <f t="shared" si="16"/>
        <v>0.27744000000000002</v>
      </c>
      <c r="X14" s="10">
        <f t="shared" si="17"/>
        <v>0.27534000000000003</v>
      </c>
      <c r="Y14" s="11">
        <v>0.3</v>
      </c>
      <c r="Z14" s="8">
        <v>19.657900000000001</v>
      </c>
      <c r="AA14" s="8">
        <v>18.969799999999999</v>
      </c>
      <c r="AB14" s="8">
        <v>19.131699999999999</v>
      </c>
      <c r="AC14" s="8">
        <v>18.655000000000001</v>
      </c>
      <c r="AD14" s="8">
        <v>18.899699999999999</v>
      </c>
      <c r="AE14" s="9">
        <f t="shared" si="18"/>
        <v>19.062819999999999</v>
      </c>
      <c r="AF14" s="9">
        <f t="shared" si="19"/>
        <v>19.06072</v>
      </c>
      <c r="AG14" s="12">
        <v>18.53</v>
      </c>
      <c r="AI14" s="8">
        <v>2.0999999999999999E-3</v>
      </c>
      <c r="AJ14" s="8">
        <v>9.8840000000000003</v>
      </c>
    </row>
    <row r="15" spans="1:36" s="8" customFormat="1">
      <c r="A15" s="8" t="s">
        <v>14</v>
      </c>
      <c r="B15" s="8">
        <v>0.1741</v>
      </c>
      <c r="C15" s="8">
        <v>0.18729999999999999</v>
      </c>
      <c r="D15" s="8">
        <v>0.1739</v>
      </c>
      <c r="E15" s="8">
        <v>0.1978</v>
      </c>
      <c r="F15" s="9">
        <f t="shared" si="10"/>
        <v>0.18327499999999999</v>
      </c>
      <c r="G15" s="10">
        <f t="shared" si="11"/>
        <v>4.5818750000000001</v>
      </c>
      <c r="H15" s="10">
        <f t="shared" si="12"/>
        <v>4.1643749999999997</v>
      </c>
      <c r="I15" s="11">
        <v>3.9</v>
      </c>
      <c r="J15" s="8">
        <v>0.4602</v>
      </c>
      <c r="K15" s="8">
        <v>0.3891</v>
      </c>
      <c r="L15" s="8">
        <v>0.37819999999999998</v>
      </c>
      <c r="M15" s="8">
        <v>0.39429999999999998</v>
      </c>
      <c r="N15" s="9">
        <f t="shared" si="13"/>
        <v>0.40544999999999998</v>
      </c>
      <c r="O15" s="10">
        <f t="shared" si="14"/>
        <v>4.0545</v>
      </c>
      <c r="P15" s="10">
        <f t="shared" si="15"/>
        <v>3.8874999999999997</v>
      </c>
      <c r="Q15" s="11">
        <v>3.9</v>
      </c>
      <c r="R15" s="8">
        <v>3.7233999999999998</v>
      </c>
      <c r="S15" s="8">
        <v>3.8447</v>
      </c>
      <c r="T15" s="8">
        <v>3.7902</v>
      </c>
      <c r="U15" s="8">
        <v>3.7610000000000001</v>
      </c>
      <c r="V15" s="8">
        <v>3.8203</v>
      </c>
      <c r="W15" s="10">
        <f t="shared" si="16"/>
        <v>3.7879199999999997</v>
      </c>
      <c r="X15" s="10">
        <f t="shared" si="17"/>
        <v>3.7712199999999996</v>
      </c>
      <c r="Y15" s="11">
        <v>3.9</v>
      </c>
      <c r="Z15" s="8">
        <v>41.062600000000003</v>
      </c>
      <c r="AA15" s="8">
        <v>38.412799999999997</v>
      </c>
      <c r="AB15" s="8">
        <v>39.724299999999999</v>
      </c>
      <c r="AC15" s="8">
        <v>38.3063</v>
      </c>
      <c r="AD15" s="8">
        <v>39.425800000000002</v>
      </c>
      <c r="AE15" s="9">
        <f t="shared" si="18"/>
        <v>39.386360000000003</v>
      </c>
      <c r="AF15" s="9">
        <f t="shared" si="19"/>
        <v>39.369660000000003</v>
      </c>
      <c r="AG15" s="12">
        <v>37.659999999999997</v>
      </c>
      <c r="AI15" s="8">
        <v>1.67E-2</v>
      </c>
      <c r="AJ15" s="8">
        <v>9.8762000000000008</v>
      </c>
    </row>
    <row r="16" spans="1:36" s="8" customFormat="1">
      <c r="A16" s="8" t="s">
        <v>15</v>
      </c>
      <c r="B16" s="8">
        <v>4.5377999999999998</v>
      </c>
      <c r="C16" s="8">
        <v>4.9137000000000004</v>
      </c>
      <c r="D16" s="8">
        <v>4.6493000000000002</v>
      </c>
      <c r="E16" s="8">
        <v>4.8503999999999996</v>
      </c>
      <c r="F16" s="9">
        <f t="shared" si="10"/>
        <v>4.7378</v>
      </c>
      <c r="G16" s="10">
        <f t="shared" si="11"/>
        <v>118.44499999999999</v>
      </c>
      <c r="H16" s="10">
        <f t="shared" si="12"/>
        <v>117.39</v>
      </c>
      <c r="I16" s="11">
        <v>100</v>
      </c>
      <c r="J16" s="8">
        <v>11.503500000000001</v>
      </c>
      <c r="K16" s="8">
        <v>9.6702999999999992</v>
      </c>
      <c r="L16" s="8">
        <v>9.5592000000000006</v>
      </c>
      <c r="M16" s="8">
        <v>9.5997000000000003</v>
      </c>
      <c r="N16" s="9">
        <f t="shared" si="13"/>
        <v>10.083175000000001</v>
      </c>
      <c r="O16" s="10">
        <f t="shared" si="14"/>
        <v>100.83175</v>
      </c>
      <c r="P16" s="10">
        <f t="shared" si="15"/>
        <v>100.40975000000002</v>
      </c>
      <c r="Q16" s="11">
        <v>100</v>
      </c>
      <c r="R16" s="8">
        <v>89.400199999999998</v>
      </c>
      <c r="S16" s="8">
        <v>99.052999999999997</v>
      </c>
      <c r="T16" s="8">
        <v>96.077600000000004</v>
      </c>
      <c r="U16" s="8">
        <v>96.976100000000002</v>
      </c>
      <c r="V16" s="8">
        <v>94.363600000000005</v>
      </c>
      <c r="W16" s="10">
        <f t="shared" si="16"/>
        <v>95.174099999999996</v>
      </c>
      <c r="X16" s="10">
        <f t="shared" si="17"/>
        <v>95.131900000000002</v>
      </c>
      <c r="Y16" s="11">
        <v>100</v>
      </c>
      <c r="Z16" s="8">
        <v>91.084000000000003</v>
      </c>
      <c r="AA16" s="8">
        <v>90.043800000000005</v>
      </c>
      <c r="AB16" s="8">
        <v>91.3523</v>
      </c>
      <c r="AC16" s="8">
        <v>89.410300000000007</v>
      </c>
      <c r="AD16" s="8">
        <v>91.063599999999994</v>
      </c>
      <c r="AE16" s="9">
        <f t="shared" si="18"/>
        <v>90.590800000000002</v>
      </c>
      <c r="AF16" s="9">
        <f t="shared" si="19"/>
        <v>90.548600000000008</v>
      </c>
      <c r="AG16" s="12">
        <v>91.2</v>
      </c>
      <c r="AI16" s="8">
        <v>4.2200000000000001E-2</v>
      </c>
      <c r="AJ16" s="8">
        <v>9.7136999999999993</v>
      </c>
    </row>
    <row r="17" spans="1:36" s="8" customFormat="1">
      <c r="A17" s="8" t="s">
        <v>16</v>
      </c>
      <c r="B17" s="8">
        <v>1.9E-3</v>
      </c>
      <c r="C17" s="8">
        <v>1.4E-3</v>
      </c>
      <c r="D17" s="8">
        <v>1.1000000000000001E-3</v>
      </c>
      <c r="E17" s="8">
        <v>1.8E-3</v>
      </c>
      <c r="F17" s="9">
        <f t="shared" si="10"/>
        <v>1.5500000000000002E-3</v>
      </c>
      <c r="G17" s="10">
        <f t="shared" si="11"/>
        <v>3.8750000000000007E-2</v>
      </c>
      <c r="H17" s="10">
        <f t="shared" si="12"/>
        <v>2.6250000000000002E-2</v>
      </c>
      <c r="I17" s="11">
        <v>2.7E-2</v>
      </c>
      <c r="J17" s="8">
        <v>2.7000000000000001E-3</v>
      </c>
      <c r="K17" s="8">
        <v>2.5000000000000001E-3</v>
      </c>
      <c r="L17" s="8">
        <v>2E-3</v>
      </c>
      <c r="M17" s="8">
        <v>3.2000000000000002E-3</v>
      </c>
      <c r="N17" s="9">
        <f t="shared" si="13"/>
        <v>2.5999999999999999E-3</v>
      </c>
      <c r="O17" s="10">
        <f t="shared" si="14"/>
        <v>2.5999999999999999E-2</v>
      </c>
      <c r="P17" s="10">
        <f t="shared" si="15"/>
        <v>2.0999999999999998E-2</v>
      </c>
      <c r="Q17" s="11">
        <v>2.7E-2</v>
      </c>
      <c r="R17" s="8">
        <v>2.69E-2</v>
      </c>
      <c r="S17" s="8">
        <v>2.7799999999999998E-2</v>
      </c>
      <c r="T17" s="8">
        <v>2.63E-2</v>
      </c>
      <c r="U17" s="8">
        <v>2.9499999999999998E-2</v>
      </c>
      <c r="V17" s="8">
        <v>2.8000000000000001E-2</v>
      </c>
      <c r="W17" s="10">
        <f t="shared" si="16"/>
        <v>2.7700000000000002E-2</v>
      </c>
      <c r="X17" s="10">
        <f t="shared" si="17"/>
        <v>2.7200000000000002E-2</v>
      </c>
      <c r="Y17" s="11">
        <v>2.7E-2</v>
      </c>
      <c r="Z17" s="8">
        <v>29.559799999999999</v>
      </c>
      <c r="AA17" s="8">
        <v>26.808599999999998</v>
      </c>
      <c r="AB17" s="8">
        <v>27.671099999999999</v>
      </c>
      <c r="AC17" s="8">
        <v>27.168500000000002</v>
      </c>
      <c r="AD17" s="8">
        <v>27.186399999999999</v>
      </c>
      <c r="AE17" s="9">
        <f t="shared" si="18"/>
        <v>27.678879999999999</v>
      </c>
      <c r="AF17" s="9">
        <f t="shared" si="19"/>
        <v>27.678380000000001</v>
      </c>
      <c r="AG17" s="12">
        <v>25</v>
      </c>
      <c r="AI17" s="8">
        <v>5.0000000000000001E-4</v>
      </c>
      <c r="AJ17" s="8">
        <v>10.100899999999999</v>
      </c>
    </row>
    <row r="18" spans="1:36" s="8" customFormat="1">
      <c r="A18" s="8" t="s">
        <v>17</v>
      </c>
      <c r="B18" s="8">
        <v>9.2899999999999996E-2</v>
      </c>
      <c r="C18" s="8">
        <v>0.1328</v>
      </c>
      <c r="D18" s="8">
        <v>9.6000000000000002E-2</v>
      </c>
      <c r="E18" s="8">
        <v>0.1484</v>
      </c>
      <c r="F18" s="9">
        <f t="shared" si="10"/>
        <v>0.11752499999999999</v>
      </c>
      <c r="G18" s="10">
        <f t="shared" si="11"/>
        <v>2.9381249999999999</v>
      </c>
      <c r="H18" s="10">
        <f t="shared" si="12"/>
        <v>-1.2393750000000001</v>
      </c>
      <c r="I18" s="11">
        <v>0.83</v>
      </c>
      <c r="J18" s="8">
        <v>0.1381</v>
      </c>
      <c r="K18" s="8">
        <v>0.1656</v>
      </c>
      <c r="L18" s="8">
        <v>0.1608</v>
      </c>
      <c r="M18" s="8">
        <v>0.1285</v>
      </c>
      <c r="N18" s="9">
        <f t="shared" si="13"/>
        <v>0.14824999999999999</v>
      </c>
      <c r="O18" s="10">
        <f t="shared" si="14"/>
        <v>1.4824999999999999</v>
      </c>
      <c r="P18" s="10">
        <f t="shared" si="15"/>
        <v>-0.18850000000000006</v>
      </c>
      <c r="Q18" s="11">
        <v>0.83</v>
      </c>
      <c r="R18" s="8">
        <v>0.67059999999999997</v>
      </c>
      <c r="S18" s="8">
        <v>0.52400000000000002</v>
      </c>
      <c r="T18" s="8">
        <v>0.49619999999999997</v>
      </c>
      <c r="U18" s="8">
        <v>0.48530000000000001</v>
      </c>
      <c r="V18" s="8">
        <v>0.45619999999999999</v>
      </c>
      <c r="W18" s="10">
        <f t="shared" si="16"/>
        <v>0.52645999999999993</v>
      </c>
      <c r="X18" s="10">
        <f t="shared" si="17"/>
        <v>0.3593599999999999</v>
      </c>
      <c r="Y18" s="11">
        <v>0.83</v>
      </c>
      <c r="Z18" s="8">
        <v>64.098399999999998</v>
      </c>
      <c r="AA18" s="8">
        <v>59.183100000000003</v>
      </c>
      <c r="AB18" s="8">
        <v>60.3553</v>
      </c>
      <c r="AC18" s="8">
        <v>58.830199999999998</v>
      </c>
      <c r="AD18" s="8">
        <v>58.770200000000003</v>
      </c>
      <c r="AE18" s="9">
        <f t="shared" si="18"/>
        <v>60.247439999999997</v>
      </c>
      <c r="AF18" s="9">
        <f t="shared" si="19"/>
        <v>60.08034</v>
      </c>
      <c r="AG18" s="12">
        <v>58.1</v>
      </c>
      <c r="AI18" s="8">
        <v>0.1671</v>
      </c>
      <c r="AJ18" s="8">
        <v>9.5841999999999992</v>
      </c>
    </row>
    <row r="19" spans="1:36" s="8" customFormat="1">
      <c r="A19" s="8" t="s">
        <v>18</v>
      </c>
      <c r="B19" s="8">
        <v>9.2700000000000005E-2</v>
      </c>
      <c r="C19" s="8">
        <v>8.3299999999999999E-2</v>
      </c>
      <c r="D19" s="8">
        <v>6.9000000000000006E-2</v>
      </c>
      <c r="E19" s="8">
        <v>7.4700000000000003E-2</v>
      </c>
      <c r="F19" s="9">
        <f t="shared" si="10"/>
        <v>7.9924999999999996E-2</v>
      </c>
      <c r="G19" s="10">
        <f t="shared" si="11"/>
        <v>1.9981249999999999</v>
      </c>
      <c r="H19" s="10">
        <f t="shared" si="12"/>
        <v>1.9256249999999999</v>
      </c>
      <c r="I19" s="11">
        <v>1.35</v>
      </c>
      <c r="J19" s="8">
        <v>0.17130000000000001</v>
      </c>
      <c r="K19" s="8">
        <v>0.1646</v>
      </c>
      <c r="L19" s="8">
        <v>0.14810000000000001</v>
      </c>
      <c r="M19" s="8">
        <v>0.1394</v>
      </c>
      <c r="N19" s="9">
        <f t="shared" si="13"/>
        <v>0.15584999999999999</v>
      </c>
      <c r="O19" s="10">
        <f t="shared" si="14"/>
        <v>1.5585</v>
      </c>
      <c r="P19" s="10">
        <f t="shared" si="15"/>
        <v>1.5294999999999996</v>
      </c>
      <c r="Q19" s="11">
        <v>1.35</v>
      </c>
      <c r="R19" s="8">
        <v>1.3771</v>
      </c>
      <c r="S19" s="8">
        <v>1.4005000000000001</v>
      </c>
      <c r="T19" s="8">
        <v>1.3962000000000001</v>
      </c>
      <c r="U19" s="8">
        <v>1.4089</v>
      </c>
      <c r="V19" s="8">
        <v>1.3476999999999999</v>
      </c>
      <c r="W19" s="10">
        <f t="shared" si="16"/>
        <v>1.38608</v>
      </c>
      <c r="X19" s="10">
        <f t="shared" si="17"/>
        <v>1.3831800000000001</v>
      </c>
      <c r="Y19" s="11">
        <v>1.35</v>
      </c>
      <c r="Z19" s="8">
        <v>21.8947</v>
      </c>
      <c r="AA19" s="8">
        <v>20.133700000000001</v>
      </c>
      <c r="AB19" s="8">
        <v>20.566800000000001</v>
      </c>
      <c r="AC19" s="8">
        <v>20.408300000000001</v>
      </c>
      <c r="AD19" s="8">
        <v>20.266400000000001</v>
      </c>
      <c r="AE19" s="9">
        <f t="shared" si="18"/>
        <v>20.653980000000001</v>
      </c>
      <c r="AF19" s="9">
        <f t="shared" si="19"/>
        <v>20.65108</v>
      </c>
      <c r="AG19" s="12">
        <v>20.5</v>
      </c>
      <c r="AI19" s="8">
        <v>2.8999999999999998E-3</v>
      </c>
      <c r="AJ19" s="8">
        <v>9.7689000000000004</v>
      </c>
    </row>
    <row r="20" spans="1:36" s="8" customFormat="1">
      <c r="A20" s="8" t="s">
        <v>19</v>
      </c>
      <c r="B20" s="8">
        <v>8.6999999999999994E-2</v>
      </c>
      <c r="C20" s="8">
        <v>4.8599999999999997E-2</v>
      </c>
      <c r="D20" s="8">
        <v>5.9700000000000003E-2</v>
      </c>
      <c r="E20" s="8">
        <v>5.5300000000000002E-2</v>
      </c>
      <c r="F20" s="9">
        <f t="shared" si="10"/>
        <v>6.2649999999999997E-2</v>
      </c>
      <c r="G20" s="10">
        <f t="shared" si="11"/>
        <v>1.5662499999999999</v>
      </c>
      <c r="H20" s="10">
        <f t="shared" si="12"/>
        <v>0.69625000000000004</v>
      </c>
      <c r="I20" s="11">
        <v>1.04</v>
      </c>
      <c r="J20" s="8">
        <v>0.18690000000000001</v>
      </c>
      <c r="K20" s="8">
        <v>1.0866</v>
      </c>
      <c r="L20" s="8">
        <v>0.96889999999999998</v>
      </c>
      <c r="M20" s="8">
        <v>0.50600000000000001</v>
      </c>
      <c r="N20" s="9">
        <f t="shared" si="13"/>
        <v>0.68710000000000004</v>
      </c>
      <c r="O20" s="10">
        <f t="shared" si="14"/>
        <v>6.8710000000000004</v>
      </c>
      <c r="P20" s="10">
        <f t="shared" si="15"/>
        <v>6.5230000000000015</v>
      </c>
      <c r="Q20" s="11">
        <v>1.04</v>
      </c>
      <c r="R20" s="8">
        <v>1.0742</v>
      </c>
      <c r="S20" s="8">
        <v>1.1003000000000001</v>
      </c>
      <c r="T20" s="8">
        <v>1.008</v>
      </c>
      <c r="U20" s="8">
        <v>1.0443</v>
      </c>
      <c r="V20" s="8">
        <v>0.99780000000000002</v>
      </c>
      <c r="W20" s="10">
        <f t="shared" si="16"/>
        <v>1.0449199999999998</v>
      </c>
      <c r="X20" s="10">
        <f t="shared" si="17"/>
        <v>1.0101199999999999</v>
      </c>
      <c r="Y20" s="11">
        <v>1.04</v>
      </c>
      <c r="Z20" s="8">
        <v>76.186300000000003</v>
      </c>
      <c r="AA20" s="8">
        <v>72.247500000000002</v>
      </c>
      <c r="AB20" s="8">
        <v>73.024100000000004</v>
      </c>
      <c r="AC20" s="8">
        <v>70.475300000000004</v>
      </c>
      <c r="AD20" s="8">
        <v>71.654799999999994</v>
      </c>
      <c r="AE20" s="9">
        <f t="shared" si="18"/>
        <v>72.717600000000019</v>
      </c>
      <c r="AF20" s="9">
        <f t="shared" si="19"/>
        <v>72.682800000000015</v>
      </c>
      <c r="AG20" s="12">
        <v>72.48</v>
      </c>
      <c r="AI20" s="8">
        <v>3.4799999999999998E-2</v>
      </c>
      <c r="AJ20" s="8">
        <v>9.5206999999999997</v>
      </c>
    </row>
    <row r="21" spans="1:36">
      <c r="A21" s="3" t="s">
        <v>20</v>
      </c>
      <c r="B21" s="3">
        <v>-9.5999999999999992E-3</v>
      </c>
      <c r="C21" s="3">
        <v>-2.6499999999999999E-2</v>
      </c>
      <c r="D21" s="3">
        <v>-2.7799999999999998E-2</v>
      </c>
      <c r="E21" s="3">
        <v>-1.4500000000000001E-2</v>
      </c>
      <c r="F21" s="4">
        <f t="shared" si="10"/>
        <v>-1.9599999999999999E-2</v>
      </c>
      <c r="G21" s="5">
        <f t="shared" si="11"/>
        <v>-0.49</v>
      </c>
      <c r="H21" s="5">
        <f t="shared" si="12"/>
        <v>-3.2675000000000001</v>
      </c>
      <c r="I21" s="6">
        <v>1.04</v>
      </c>
      <c r="J21" s="3">
        <v>4.7000000000000002E-3</v>
      </c>
      <c r="K21" s="3">
        <v>1.0154000000000001</v>
      </c>
      <c r="L21" s="3">
        <v>0.6865</v>
      </c>
      <c r="M21" s="3">
        <v>0.2384</v>
      </c>
      <c r="N21" s="4">
        <f t="shared" si="13"/>
        <v>0.48624999999999996</v>
      </c>
      <c r="O21" s="5">
        <f t="shared" si="14"/>
        <v>4.8624999999999998</v>
      </c>
      <c r="P21" s="5">
        <f t="shared" si="15"/>
        <v>3.7515000000000001</v>
      </c>
      <c r="Q21" s="6">
        <v>1.04</v>
      </c>
      <c r="R21" s="3">
        <v>0.92390000000000005</v>
      </c>
      <c r="S21" s="3">
        <v>0.96299999999999997</v>
      </c>
      <c r="T21" s="3">
        <v>1.0445</v>
      </c>
      <c r="U21" s="3">
        <v>0.85850000000000004</v>
      </c>
      <c r="V21" s="3">
        <v>0.93959999999999999</v>
      </c>
      <c r="W21" s="5">
        <f t="shared" si="16"/>
        <v>0.94589999999999996</v>
      </c>
      <c r="X21" s="5">
        <f t="shared" si="17"/>
        <v>0.83479999999999999</v>
      </c>
      <c r="Y21" s="6">
        <v>1.04</v>
      </c>
      <c r="Z21" s="3">
        <v>73.065700000000007</v>
      </c>
      <c r="AA21" s="3">
        <v>68.989199999999997</v>
      </c>
      <c r="AB21" s="3">
        <v>70.028700000000001</v>
      </c>
      <c r="AC21" s="3">
        <v>69.797300000000007</v>
      </c>
      <c r="AD21" s="3">
        <v>71.104200000000006</v>
      </c>
      <c r="AE21" s="4">
        <f t="shared" si="18"/>
        <v>70.597020000000001</v>
      </c>
      <c r="AF21" s="4">
        <f t="shared" si="19"/>
        <v>70.485920000000007</v>
      </c>
      <c r="AG21" s="7">
        <v>72.48</v>
      </c>
      <c r="AI21" s="3">
        <v>0.1111</v>
      </c>
      <c r="AJ21" s="3">
        <v>9.0143000000000004</v>
      </c>
    </row>
    <row r="22" spans="1:36">
      <c r="A22" s="3" t="s">
        <v>21</v>
      </c>
      <c r="B22" s="3">
        <v>7.7899999999999997E-2</v>
      </c>
      <c r="C22" s="3">
        <v>1.29E-2</v>
      </c>
      <c r="D22" s="3">
        <v>4.19E-2</v>
      </c>
      <c r="E22" s="3">
        <v>4.1799999999999997E-2</v>
      </c>
      <c r="F22" s="4">
        <f t="shared" si="10"/>
        <v>4.3624999999999997E-2</v>
      </c>
      <c r="G22" s="5">
        <f t="shared" si="11"/>
        <v>1.090625</v>
      </c>
      <c r="H22" s="5">
        <f t="shared" si="12"/>
        <v>-0.27187500000000009</v>
      </c>
      <c r="I22" s="6">
        <v>1.04</v>
      </c>
      <c r="J22" s="3">
        <v>0.12180000000000001</v>
      </c>
      <c r="K22" s="3">
        <v>1.2336</v>
      </c>
      <c r="L22" s="3">
        <v>1.1528</v>
      </c>
      <c r="M22" s="3">
        <v>0.5343</v>
      </c>
      <c r="N22" s="4">
        <f t="shared" si="13"/>
        <v>0.760625</v>
      </c>
      <c r="O22" s="5">
        <f t="shared" si="14"/>
        <v>7.6062500000000002</v>
      </c>
      <c r="P22" s="5">
        <f t="shared" si="15"/>
        <v>7.0612500000000002</v>
      </c>
      <c r="Q22" s="6">
        <v>1.04</v>
      </c>
      <c r="R22" s="3">
        <v>1.0641</v>
      </c>
      <c r="S22" s="3">
        <v>1.0607</v>
      </c>
      <c r="T22" s="3">
        <v>1.0269999999999999</v>
      </c>
      <c r="U22" s="3">
        <v>1.0896999999999999</v>
      </c>
      <c r="V22" s="3">
        <v>1.0813999999999999</v>
      </c>
      <c r="W22" s="5">
        <f t="shared" si="16"/>
        <v>1.0645799999999999</v>
      </c>
      <c r="X22" s="5">
        <f t="shared" si="17"/>
        <v>1.0100799999999999</v>
      </c>
      <c r="Y22" s="6">
        <v>1.04</v>
      </c>
      <c r="Z22" s="3">
        <v>78.327299999999994</v>
      </c>
      <c r="AA22" s="3">
        <v>75.850099999999998</v>
      </c>
      <c r="AB22" s="3">
        <v>80.537899999999993</v>
      </c>
      <c r="AC22" s="3">
        <v>78.554299999999998</v>
      </c>
      <c r="AD22" s="3">
        <v>78.124899999999997</v>
      </c>
      <c r="AE22" s="4">
        <f t="shared" si="18"/>
        <v>78.278899999999993</v>
      </c>
      <c r="AF22" s="4">
        <f t="shared" si="19"/>
        <v>78.224399999999989</v>
      </c>
      <c r="AG22" s="7">
        <v>72.48</v>
      </c>
      <c r="AI22" s="3">
        <v>5.45E-2</v>
      </c>
      <c r="AJ22" s="3">
        <v>10.1249</v>
      </c>
    </row>
    <row r="25" spans="1:36" ht="13.2">
      <c r="A25" t="s">
        <v>177</v>
      </c>
      <c r="C25" s="13" t="s">
        <v>132</v>
      </c>
    </row>
    <row r="26" spans="1:36">
      <c r="C26" s="3" t="s">
        <v>133</v>
      </c>
    </row>
    <row r="27" spans="1:36">
      <c r="C27" s="3" t="s">
        <v>134</v>
      </c>
    </row>
    <row r="28" spans="1:36">
      <c r="C28" s="3" t="s">
        <v>135</v>
      </c>
    </row>
    <row r="29" spans="1:36">
      <c r="C29" s="3" t="s">
        <v>136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2um_Blk</vt:lpstr>
      <vt:lpstr>20um_Blk</vt:lpstr>
      <vt:lpstr>55um_Blk</vt:lpstr>
      <vt:lpstr>210um_Blk</vt:lpstr>
      <vt:lpstr>SFP1_samples</vt:lpstr>
      <vt:lpstr>SFP2_samples</vt:lpstr>
      <vt:lpstr>SFP3_samples</vt:lpstr>
      <vt:lpstr>SFP4_samples</vt:lpstr>
      <vt:lpstr>CRMs_261102</vt:lpstr>
      <vt:lpstr>CRMs_291102</vt:lpstr>
      <vt:lpstr>Instrument drift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arbowie</dc:creator>
  <cp:lastModifiedBy>Dave Connell</cp:lastModifiedBy>
  <cp:lastPrinted>2004-03-04T05:10:36Z</cp:lastPrinted>
  <dcterms:created xsi:type="dcterms:W3CDTF">2004-03-04T03:34:36Z</dcterms:created>
  <dcterms:modified xsi:type="dcterms:W3CDTF">2021-03-30T04:48:16Z</dcterms:modified>
</cp:coreProperties>
</file>